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mc:AlternateContent xmlns:mc="http://schemas.openxmlformats.org/markup-compatibility/2006">
    <mc:Choice Requires="x15">
      <x15ac:absPath xmlns:x15ac="http://schemas.microsoft.com/office/spreadsheetml/2010/11/ac" url="C:\Users\lacardenas\Desktop\Luz Andrea Cárdenas Benítez\Vigencia 2023\"/>
    </mc:Choice>
  </mc:AlternateContent>
  <xr:revisionPtr revIDLastSave="0" documentId="13_ncr:1_{FE8C6AEE-19FC-431C-BCC5-3E1EF0B4937A}" xr6:coauthVersionLast="36" xr6:coauthVersionMax="36" xr10:uidLastSave="{00000000-0000-0000-0000-000000000000}"/>
  <bookViews>
    <workbookView xWindow="0" yWindow="0" windowWidth="19200" windowHeight="9885" tabRatio="772" activeTab="1" xr2:uid="{00000000-000D-0000-FFFF-FFFF00000000}"/>
  </bookViews>
  <sheets>
    <sheet name="INSTRUCCIONES" sheetId="4" r:id="rId1"/>
    <sheet name="MAPA DE RIESGOS" sheetId="2" r:id="rId2"/>
    <sheet name="Listados Datos" sheetId="13" state="hidden" r:id="rId3"/>
    <sheet name="Matriz Calor Inherente RGyRSI" sheetId="20" r:id="rId4"/>
    <sheet name="Matriz Calor Residual RGyRSI" sheetId="21" r:id="rId5"/>
    <sheet name="IMPACTO CORRUPCIÓN" sheetId="7" r:id="rId6"/>
    <sheet name="CONTEXTO EXT, INT Y PROC" sheetId="34" r:id="rId7"/>
    <sheet name="Inventario de activos de inf." sheetId="30" state="hidden" r:id="rId8"/>
    <sheet name="Amanezas y Vulnera Seg. Digital" sheetId="26" r:id="rId9"/>
    <sheet name="Anexo A Seg. Dig" sheetId="27" r:id="rId10"/>
    <sheet name="Tabla Probabilidad" sheetId="6" r:id="rId11"/>
    <sheet name="Tabla Impacto" sheetId="8" r:id="rId12"/>
    <sheet name="IMPACTO SEG D" sheetId="18" r:id="rId13"/>
    <sheet name="PROBABILIDAD R. CORRUPCIÓN" sheetId="22" r:id="rId14"/>
    <sheet name="Tabla Valoración controles" sheetId="25" r:id="rId15"/>
    <sheet name="VALORACIÓN DEL RIESGO DE CORRUP" sheetId="24" r:id="rId16"/>
    <sheet name="Clases de Riesgos" sheetId="5" r:id="rId17"/>
    <sheet name="EJEMPLO CONTROLES" sheetId="11" r:id="rId18"/>
    <sheet name="OPCIONES DE MANEJO DEL RIESGO" sheetId="12" r:id="rId19"/>
  </sheets>
  <externalReferences>
    <externalReference r:id="rId20"/>
    <externalReference r:id="rId21"/>
  </externalReferences>
  <definedNames>
    <definedName name="_xlnm._FilterDatabase" localSheetId="6" hidden="1">'CONTEXTO EXT, INT Y PROC'!$A$5:$H$27</definedName>
    <definedName name="_xlnm._FilterDatabase" localSheetId="7" hidden="1">'Inventario de activos de inf.'!$A$3:$AI$3</definedName>
    <definedName name="_xlnm._FilterDatabase" localSheetId="1" hidden="1">'MAPA DE RIESGOS'!$J$5:$BQ$615</definedName>
    <definedName name="APLICACIÓN" localSheetId="6">'[1]Listas Nuevas'!$R$2:$R$4</definedName>
    <definedName name="APLICACIÓN" localSheetId="7">#REF!</definedName>
    <definedName name="APLICACIÓN">#REF!</definedName>
    <definedName name="_xlnm.Print_Area" localSheetId="8">'Amanezas y Vulnera Seg. Digital'!$A$1:$B$64</definedName>
    <definedName name="_xlnm.Print_Area" localSheetId="16">'Clases de Riesgos'!$A$1:$D$11</definedName>
    <definedName name="_xlnm.Print_Area" localSheetId="6">'CONTEXTO EXT, INT Y PROC'!$A$1:$J$38</definedName>
    <definedName name="_xlnm.Print_Area" localSheetId="17">'EJEMPLO CONTROLES'!$A$1:$G$27</definedName>
    <definedName name="_xlnm.Print_Area" localSheetId="5">'IMPACTO CORRUPCIÓN'!$A$1:$G$465</definedName>
    <definedName name="_xlnm.Print_Area" localSheetId="0">INSTRUCCIONES!$A$1:$K$75</definedName>
    <definedName name="_xlnm.Print_Area" localSheetId="7">'Inventario de activos de inf.'!$A$1:$AG$352</definedName>
    <definedName name="_xlnm.Print_Area" localSheetId="1">'MAPA DE RIESGOS'!$A$1:$BZ$620</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ID" localSheetId="6">'[1]Listas Nuevas'!$AM$3:$AM$9</definedName>
    <definedName name="CID" localSheetId="7">#REF!</definedName>
    <definedName name="CID">#REF!</definedName>
    <definedName name="clasificaciónriesgos" localSheetId="6">#REF!</definedName>
    <definedName name="clasificaciónriesgos" localSheetId="17">#REF!</definedName>
    <definedName name="clasificaciónriesgos" localSheetId="7">#REF!</definedName>
    <definedName name="clasificaciónriesgos" localSheetId="18">#REF!</definedName>
    <definedName name="clasificaciónriesgos" localSheetId="11">#REF!</definedName>
    <definedName name="clasificaciónriesgos" localSheetId="15">#REF!</definedName>
    <definedName name="clasificaciónriesgos">#REF!</definedName>
    <definedName name="códigos" localSheetId="6">#REF!</definedName>
    <definedName name="códigos" localSheetId="17">#REF!</definedName>
    <definedName name="códigos" localSheetId="7">#REF!</definedName>
    <definedName name="códigos" localSheetId="18">#REF!</definedName>
    <definedName name="códigos" localSheetId="11">#REF!</definedName>
    <definedName name="códigos" localSheetId="15">#REF!</definedName>
    <definedName name="códigos">#REF!</definedName>
    <definedName name="Contexto_Externo" localSheetId="6">'[1]Listas Nuevas'!$A$2:$A$7</definedName>
    <definedName name="Contexto_Externo" localSheetId="7">#REF!</definedName>
    <definedName name="Contexto_Externo">#REF!</definedName>
    <definedName name="Contexto_Interno" localSheetId="6">'[1]Listas Nuevas'!$B$2:$B$7</definedName>
    <definedName name="Contexto_Interno" localSheetId="7">#REF!</definedName>
    <definedName name="Contexto_Interno">#REF!</definedName>
    <definedName name="Contexto_Proceso" localSheetId="6">'[1]Listas Nuevas'!$C$2:$C$8</definedName>
    <definedName name="Contexto_Proceso" localSheetId="7">#REF!</definedName>
    <definedName name="Contexto_Proceso">#REF!</definedName>
    <definedName name="Direccionamiento_Estratégico" localSheetId="6">#REF!</definedName>
    <definedName name="Direccionamiento_Estratégico" localSheetId="17">#REF!</definedName>
    <definedName name="Direccionamiento_Estratégico" localSheetId="7">#REF!</definedName>
    <definedName name="Direccionamiento_Estratégico" localSheetId="18">#REF!</definedName>
    <definedName name="Direccionamiento_Estratégico" localSheetId="11">#REF!</definedName>
    <definedName name="Direccionamiento_Estratégico" localSheetId="15">#REF!</definedName>
    <definedName name="Direccionamiento_Estratégico">#REF!</definedName>
    <definedName name="económicos" localSheetId="6">#REF!</definedName>
    <definedName name="económicos" localSheetId="17">#REF!</definedName>
    <definedName name="económicos" localSheetId="7">#REF!</definedName>
    <definedName name="económicos" localSheetId="18">#REF!</definedName>
    <definedName name="económicos" localSheetId="11">#REF!</definedName>
    <definedName name="económicos" localSheetId="15">#REF!</definedName>
    <definedName name="económicos">#REF!</definedName>
    <definedName name="EJECUCIÓN" localSheetId="6">'[1]Listas Nuevas'!$T$2:$T$4</definedName>
    <definedName name="EJECUCIÓN" localSheetId="7">#REF!</definedName>
    <definedName name="EJECUCIÓN">#REF!</definedName>
    <definedName name="externo" localSheetId="6">#REF!</definedName>
    <definedName name="externo" localSheetId="17">#REF!</definedName>
    <definedName name="externo" localSheetId="7">#REF!</definedName>
    <definedName name="externo" localSheetId="18">#REF!</definedName>
    <definedName name="externo" localSheetId="11">#REF!</definedName>
    <definedName name="externo" localSheetId="15">#REF!</definedName>
    <definedName name="externo">#REF!</definedName>
    <definedName name="externos2" localSheetId="6">#REF!</definedName>
    <definedName name="externos2" localSheetId="17">#REF!</definedName>
    <definedName name="externos2" localSheetId="7">#REF!</definedName>
    <definedName name="externos2" localSheetId="18">#REF!</definedName>
    <definedName name="externos2" localSheetId="11">#REF!</definedName>
    <definedName name="externos2" localSheetId="15">#REF!</definedName>
    <definedName name="externos2">#REF!</definedName>
    <definedName name="factores" localSheetId="6">#REF!</definedName>
    <definedName name="factores" localSheetId="17">#REF!</definedName>
    <definedName name="factores" localSheetId="7">#REF!</definedName>
    <definedName name="factores" localSheetId="18">#REF!</definedName>
    <definedName name="factores" localSheetId="11">#REF!</definedName>
    <definedName name="factores" localSheetId="15">#REF!</definedName>
    <definedName name="factores">#REF!</definedName>
    <definedName name="FRECUENCIA" localSheetId="6">'[1]Listas Nuevas'!$L$2:$L$6</definedName>
    <definedName name="FRECUENCIA" localSheetId="7">#REF!</definedName>
    <definedName name="FRECUENCIA">#REF!</definedName>
    <definedName name="impacto" localSheetId="6">#REF!</definedName>
    <definedName name="impacto" localSheetId="17">#REF!</definedName>
    <definedName name="impacto" localSheetId="7">#REF!</definedName>
    <definedName name="impacto" localSheetId="18">#REF!</definedName>
    <definedName name="impacto" localSheetId="11">#REF!</definedName>
    <definedName name="impacto" localSheetId="15">#REF!</definedName>
    <definedName name="impacto">#REF!</definedName>
    <definedName name="impactoco" localSheetId="6">#REF!</definedName>
    <definedName name="impactoco" localSheetId="17">#REF!</definedName>
    <definedName name="impactoco" localSheetId="7">#REF!</definedName>
    <definedName name="impactoco" localSheetId="18">#REF!</definedName>
    <definedName name="impactoco" localSheetId="11">#REF!</definedName>
    <definedName name="impactoco" localSheetId="15">#REF!</definedName>
    <definedName name="impactoco">#REF!</definedName>
    <definedName name="infraestructura" localSheetId="6">#REF!</definedName>
    <definedName name="infraestructura" localSheetId="17">#REF!</definedName>
    <definedName name="infraestructura" localSheetId="7">#REF!</definedName>
    <definedName name="infraestructura" localSheetId="18">#REF!</definedName>
    <definedName name="infraestructura" localSheetId="11">#REF!</definedName>
    <definedName name="infraestructura" localSheetId="15">#REF!</definedName>
    <definedName name="infraestructura">#REF!</definedName>
    <definedName name="interno" localSheetId="6">#REF!</definedName>
    <definedName name="interno" localSheetId="17">#REF!</definedName>
    <definedName name="interno" localSheetId="7">#REF!</definedName>
    <definedName name="interno" localSheetId="18">#REF!</definedName>
    <definedName name="interno" localSheetId="11">#REF!</definedName>
    <definedName name="interno" localSheetId="15">#REF!</definedName>
    <definedName name="interno">#REF!</definedName>
    <definedName name="macroprocesos" localSheetId="6">#REF!</definedName>
    <definedName name="macroprocesos" localSheetId="17">#REF!</definedName>
    <definedName name="macroprocesos" localSheetId="7">#REF!</definedName>
    <definedName name="macroprocesos" localSheetId="18">#REF!</definedName>
    <definedName name="macroprocesos" localSheetId="11">#REF!</definedName>
    <definedName name="macroprocesos" localSheetId="15">#REF!</definedName>
    <definedName name="macroprocesos">#REF!</definedName>
    <definedName name="medio_ambientales" localSheetId="6">#REF!</definedName>
    <definedName name="medio_ambientales" localSheetId="17">#REF!</definedName>
    <definedName name="medio_ambientales" localSheetId="7">#REF!</definedName>
    <definedName name="medio_ambientales" localSheetId="18">#REF!</definedName>
    <definedName name="medio_ambientales" localSheetId="11">#REF!</definedName>
    <definedName name="medio_ambientales" localSheetId="15">#REF!</definedName>
    <definedName name="medio_ambientales">#REF!</definedName>
    <definedName name="personal" localSheetId="6">#REF!</definedName>
    <definedName name="personal" localSheetId="17">#REF!</definedName>
    <definedName name="personal" localSheetId="7">#REF!</definedName>
    <definedName name="personal" localSheetId="18">#REF!</definedName>
    <definedName name="personal" localSheetId="11">#REF!</definedName>
    <definedName name="personal" localSheetId="15">#REF!</definedName>
    <definedName name="personal">#REF!</definedName>
    <definedName name="políticos" localSheetId="6">#REF!</definedName>
    <definedName name="políticos" localSheetId="17">#REF!</definedName>
    <definedName name="políticos" localSheetId="7">#REF!</definedName>
    <definedName name="políticos" localSheetId="18">#REF!</definedName>
    <definedName name="políticos" localSheetId="11">#REF!</definedName>
    <definedName name="políticos" localSheetId="15">#REF!</definedName>
    <definedName name="políticos">#REF!</definedName>
    <definedName name="probabilidad" localSheetId="6">#REF!</definedName>
    <definedName name="probabilidad" localSheetId="17">#REF!</definedName>
    <definedName name="probabilidad" localSheetId="7">#REF!</definedName>
    <definedName name="probabilidad" localSheetId="18">#REF!</definedName>
    <definedName name="probabilidad" localSheetId="11">#REF!</definedName>
    <definedName name="probabilidad" localSheetId="15">#REF!</definedName>
    <definedName name="probabilidad">#REF!</definedName>
    <definedName name="PROCESO" localSheetId="6">'[1]Listas Nuevas'!$AR$3:$AR$23</definedName>
    <definedName name="proceso" localSheetId="17">#REF!</definedName>
    <definedName name="proceso" localSheetId="7">#REF!</definedName>
    <definedName name="proceso" localSheetId="18">#REF!</definedName>
    <definedName name="proceso" localSheetId="11">#REF!</definedName>
    <definedName name="proceso" localSheetId="15">#REF!</definedName>
    <definedName name="proceso">#REF!</definedName>
    <definedName name="procesos" localSheetId="6">#REF!</definedName>
    <definedName name="procesos" localSheetId="17">#REF!</definedName>
    <definedName name="procesos" localSheetId="7">#REF!</definedName>
    <definedName name="procesos" localSheetId="18">#REF!</definedName>
    <definedName name="procesos" localSheetId="11">#REF!</definedName>
    <definedName name="procesos" localSheetId="15">#REF!</definedName>
    <definedName name="procesos">#REF!</definedName>
    <definedName name="Riesgo_de_Corrupción" localSheetId="6">'[1]Listas Nuevas'!$H$10:$J$10</definedName>
    <definedName name="Riesgo_de_Corrupción" localSheetId="7">#REF!</definedName>
    <definedName name="Riesgo_de_Corrupción">#REF!</definedName>
    <definedName name="Riesgo_General" localSheetId="6">'[1]Listas Nuevas'!$F$11:$J$11</definedName>
    <definedName name="Riesgo_General" localSheetId="7">#REF!</definedName>
    <definedName name="Riesgo_General">#REF!</definedName>
    <definedName name="sociales" localSheetId="6">#REF!</definedName>
    <definedName name="sociales" localSheetId="17">#REF!</definedName>
    <definedName name="sociales" localSheetId="7">#REF!</definedName>
    <definedName name="sociales" localSheetId="18">#REF!</definedName>
    <definedName name="sociales" localSheetId="11">#REF!</definedName>
    <definedName name="sociales" localSheetId="15">#REF!</definedName>
    <definedName name="sociales">#REF!</definedName>
    <definedName name="tecnología" localSheetId="6">#REF!</definedName>
    <definedName name="tecnología" localSheetId="17">#REF!</definedName>
    <definedName name="tecnología" localSheetId="7">#REF!</definedName>
    <definedName name="tecnología" localSheetId="18">#REF!</definedName>
    <definedName name="tecnología" localSheetId="11">#REF!</definedName>
    <definedName name="tecnología" localSheetId="15">#REF!</definedName>
    <definedName name="tecnología">#REF!</definedName>
    <definedName name="tecnológicos" localSheetId="6">#REF!</definedName>
    <definedName name="tecnológicos" localSheetId="17">#REF!</definedName>
    <definedName name="tecnológicos" localSheetId="7">#REF!</definedName>
    <definedName name="tecnológicos" localSheetId="18">#REF!</definedName>
    <definedName name="tecnológicos" localSheetId="11">#REF!</definedName>
    <definedName name="tecnológicos" localSheetId="15">#REF!</definedName>
    <definedName name="tecnológicos">#REF!</definedName>
    <definedName name="TIPO_CONTROL" localSheetId="6">'[1]Listas Nuevas'!$P$2:$P$3</definedName>
    <definedName name="TIPO_CONTROL" localSheetId="7">#REF!</definedName>
    <definedName name="TIPO_CONTROL">#REF!</definedName>
    <definedName name="TIPO_RIESGO" localSheetId="6">'[1]Listas Nuevas'!#REF!</definedName>
    <definedName name="TIPO_RIESGO" localSheetId="7">#REF!</definedName>
    <definedName name="TIPO_RIESGO">#REF!</definedName>
    <definedName name="TIPOLOGÍA" localSheetId="6">'[1]Listas Nuevas'!$E$2:$E$11</definedName>
    <definedName name="TIPOLOGÍA" localSheetId="7">#REF!</definedName>
    <definedName name="TIPOLOGÍA">#REF!</definedName>
    <definedName name="_xlnm.Print_Titles" localSheetId="6">'CONTEXTO EXT, INT Y PROC'!$1:$6</definedName>
    <definedName name="_xlnm.Print_Titles" localSheetId="0">INSTRUCCIONES!$1:$3</definedName>
    <definedName name="_xlnm.Print_Titles" localSheetId="1">'MAPA DE RIESGOS'!$4:$9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0" i="2" l="1"/>
  <c r="BJ226" i="2"/>
  <c r="BJ257" i="2"/>
  <c r="M352" i="2"/>
  <c r="AP477" i="2"/>
  <c r="AO477" i="2"/>
  <c r="AQ477" i="2"/>
  <c r="AP476" i="2"/>
  <c r="AO476" i="2"/>
  <c r="AQ476" i="2"/>
  <c r="AP475" i="2"/>
  <c r="AO475" i="2"/>
  <c r="AQ475" i="2"/>
  <c r="AP474" i="2"/>
  <c r="AO474" i="2"/>
  <c r="AQ474" i="2"/>
  <c r="AP473" i="2"/>
  <c r="AO473" i="2"/>
  <c r="AQ473" i="2"/>
  <c r="AP472" i="2"/>
  <c r="AO472" i="2"/>
  <c r="AQ472" i="2"/>
  <c r="AP453" i="2"/>
  <c r="AO453" i="2"/>
  <c r="AQ453" i="2"/>
  <c r="AP452" i="2"/>
  <c r="AO452" i="2"/>
  <c r="AQ452" i="2"/>
  <c r="AP451" i="2"/>
  <c r="AO451" i="2"/>
  <c r="AQ451" i="2"/>
  <c r="AP450" i="2"/>
  <c r="AO450" i="2"/>
  <c r="AQ450" i="2"/>
  <c r="AP449" i="2"/>
  <c r="AO449" i="2"/>
  <c r="AQ449" i="2"/>
  <c r="AP448" i="2"/>
  <c r="AO448" i="2"/>
  <c r="AQ448" i="2"/>
  <c r="AP417" i="2"/>
  <c r="AO417" i="2"/>
  <c r="AQ417" i="2"/>
  <c r="AP416" i="2"/>
  <c r="AO416" i="2"/>
  <c r="AQ416" i="2"/>
  <c r="AP415" i="2"/>
  <c r="AO415" i="2"/>
  <c r="AQ415" i="2"/>
  <c r="AP414" i="2"/>
  <c r="AO414" i="2"/>
  <c r="AQ414" i="2"/>
  <c r="AP413" i="2"/>
  <c r="AO413" i="2"/>
  <c r="AQ413" i="2"/>
  <c r="AP412" i="2"/>
  <c r="AO412" i="2"/>
  <c r="AQ412" i="2"/>
  <c r="AP345" i="2"/>
  <c r="AO345" i="2"/>
  <c r="AQ345" i="2"/>
  <c r="AP344" i="2"/>
  <c r="AO344" i="2"/>
  <c r="AQ344" i="2"/>
  <c r="AP343" i="2"/>
  <c r="AO343" i="2"/>
  <c r="AQ343" i="2"/>
  <c r="AP342" i="2"/>
  <c r="AO342" i="2"/>
  <c r="AQ342" i="2"/>
  <c r="AP341" i="2"/>
  <c r="AO341" i="2"/>
  <c r="AQ341" i="2"/>
  <c r="AP340" i="2"/>
  <c r="AO340" i="2"/>
  <c r="AQ340" i="2"/>
  <c r="AP339" i="2"/>
  <c r="AO339" i="2"/>
  <c r="AQ339" i="2"/>
  <c r="AP338" i="2"/>
  <c r="AO338" i="2"/>
  <c r="AQ338" i="2"/>
  <c r="AP337" i="2"/>
  <c r="AO337" i="2"/>
  <c r="AQ337" i="2"/>
  <c r="AP336" i="2"/>
  <c r="AO336" i="2"/>
  <c r="AQ336" i="2"/>
  <c r="AP335" i="2"/>
  <c r="AO335" i="2"/>
  <c r="AQ335" i="2"/>
  <c r="AP334" i="2"/>
  <c r="AO334" i="2"/>
  <c r="AQ334" i="2"/>
  <c r="AP207" i="2"/>
  <c r="AO207" i="2"/>
  <c r="AQ207" i="2"/>
  <c r="AP206" i="2"/>
  <c r="AO206" i="2"/>
  <c r="AQ206" i="2"/>
  <c r="AP205" i="2"/>
  <c r="AO205" i="2"/>
  <c r="AQ205" i="2"/>
  <c r="AP204" i="2"/>
  <c r="AO204" i="2"/>
  <c r="AQ204" i="2"/>
  <c r="AP203" i="2"/>
  <c r="AO203" i="2"/>
  <c r="AQ203" i="2"/>
  <c r="AP202" i="2"/>
  <c r="AO202" i="2"/>
  <c r="AQ202" i="2"/>
  <c r="AP165" i="2"/>
  <c r="AO165" i="2"/>
  <c r="AQ165" i="2"/>
  <c r="AP164" i="2"/>
  <c r="AO164" i="2"/>
  <c r="AQ164" i="2"/>
  <c r="AP163" i="2"/>
  <c r="AO163" i="2"/>
  <c r="AQ163" i="2"/>
  <c r="AP162" i="2"/>
  <c r="AO162" i="2"/>
  <c r="AQ162" i="2"/>
  <c r="AP161" i="2"/>
  <c r="AO161" i="2"/>
  <c r="AQ161" i="2"/>
  <c r="AP160" i="2"/>
  <c r="AO160" i="2"/>
  <c r="AQ160" i="2"/>
  <c r="AP135" i="2"/>
  <c r="AO135" i="2"/>
  <c r="AQ135" i="2"/>
  <c r="AP134" i="2"/>
  <c r="AO134" i="2"/>
  <c r="AQ134" i="2"/>
  <c r="AP133" i="2"/>
  <c r="AO133" i="2"/>
  <c r="AQ133" i="2"/>
  <c r="AP132" i="2"/>
  <c r="AO132" i="2"/>
  <c r="AQ132" i="2"/>
  <c r="AP131" i="2"/>
  <c r="AO131" i="2"/>
  <c r="AQ131" i="2"/>
  <c r="AP130" i="2"/>
  <c r="AO130" i="2"/>
  <c r="AQ130" i="2"/>
  <c r="AP129" i="2"/>
  <c r="AO129" i="2"/>
  <c r="AQ129" i="2"/>
  <c r="AP128" i="2"/>
  <c r="AO128" i="2"/>
  <c r="AQ128" i="2"/>
  <c r="AP127" i="2"/>
  <c r="AO127" i="2"/>
  <c r="AQ127" i="2"/>
  <c r="AP126" i="2"/>
  <c r="AO126" i="2"/>
  <c r="AQ126" i="2"/>
  <c r="AP125" i="2"/>
  <c r="AO125" i="2"/>
  <c r="AQ125" i="2"/>
  <c r="AP124" i="2"/>
  <c r="AO124" i="2"/>
  <c r="AQ124" i="2"/>
  <c r="AP93" i="2"/>
  <c r="AO93" i="2"/>
  <c r="AQ93" i="2"/>
  <c r="AP92" i="2"/>
  <c r="AO92" i="2"/>
  <c r="AQ92" i="2"/>
  <c r="AP91" i="2"/>
  <c r="AO91" i="2"/>
  <c r="AQ91" i="2"/>
  <c r="AP90" i="2"/>
  <c r="AO90" i="2"/>
  <c r="AQ90" i="2"/>
  <c r="AP89" i="2"/>
  <c r="AO89" i="2"/>
  <c r="AQ89" i="2"/>
  <c r="AP88" i="2"/>
  <c r="AO88" i="2"/>
  <c r="AQ88" i="2"/>
  <c r="AP69" i="2"/>
  <c r="AO69" i="2"/>
  <c r="AQ69" i="2"/>
  <c r="AP68" i="2"/>
  <c r="AO68" i="2"/>
  <c r="AQ68" i="2"/>
  <c r="AP67" i="2"/>
  <c r="AO67" i="2"/>
  <c r="AQ67" i="2"/>
  <c r="AP66" i="2"/>
  <c r="AO66" i="2"/>
  <c r="AQ66" i="2"/>
  <c r="AP65" i="2"/>
  <c r="AO65" i="2"/>
  <c r="AQ65" i="2"/>
  <c r="AP64" i="2"/>
  <c r="AO64" i="2"/>
  <c r="AQ64" i="2"/>
  <c r="AP39" i="2"/>
  <c r="AO39" i="2"/>
  <c r="AQ39" i="2"/>
  <c r="AP38" i="2"/>
  <c r="AO38" i="2"/>
  <c r="AQ38" i="2"/>
  <c r="AP37" i="2"/>
  <c r="AO37" i="2"/>
  <c r="AQ37" i="2"/>
  <c r="AP36" i="2"/>
  <c r="AO36" i="2"/>
  <c r="AQ36" i="2"/>
  <c r="AP35" i="2"/>
  <c r="AO35" i="2"/>
  <c r="AQ35" i="2"/>
  <c r="AP34" i="2"/>
  <c r="AO34" i="2"/>
  <c r="AQ34" i="2"/>
  <c r="AK135" i="2"/>
  <c r="AH135" i="2"/>
  <c r="AK134" i="2"/>
  <c r="AH134" i="2"/>
  <c r="AK133" i="2"/>
  <c r="AH133" i="2"/>
  <c r="AK132" i="2"/>
  <c r="AH132" i="2"/>
  <c r="AK131" i="2"/>
  <c r="AH131" i="2"/>
  <c r="AV130" i="2"/>
  <c r="AW130" i="2"/>
  <c r="AK130" i="2"/>
  <c r="AH130" i="2"/>
  <c r="AE130" i="2"/>
  <c r="Z130" i="2"/>
  <c r="Y130" i="2"/>
  <c r="V130" i="2"/>
  <c r="W130" i="2"/>
  <c r="M47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537" i="2"/>
  <c r="M536" i="2"/>
  <c r="M535" i="2"/>
  <c r="M534" i="2"/>
  <c r="M533" i="2"/>
  <c r="M532" i="2"/>
  <c r="M531" i="2"/>
  <c r="M530" i="2"/>
  <c r="M529" i="2"/>
  <c r="M528" i="2"/>
  <c r="M527" i="2"/>
  <c r="M526" i="2"/>
  <c r="M513" i="2"/>
  <c r="M512" i="2"/>
  <c r="M511" i="2"/>
  <c r="M510" i="2"/>
  <c r="M509" i="2"/>
  <c r="M508" i="2"/>
  <c r="M483" i="2"/>
  <c r="M482" i="2"/>
  <c r="M481" i="2"/>
  <c r="M480" i="2"/>
  <c r="M479" i="2"/>
  <c r="M478" i="2"/>
  <c r="M459" i="2"/>
  <c r="M458" i="2"/>
  <c r="M457" i="2"/>
  <c r="M456" i="2"/>
  <c r="M455" i="2"/>
  <c r="M454" i="2"/>
  <c r="M423" i="2"/>
  <c r="M422" i="2"/>
  <c r="M421" i="2"/>
  <c r="M420" i="2"/>
  <c r="M419" i="2"/>
  <c r="M418" i="2"/>
  <c r="M399" i="2"/>
  <c r="M398" i="2"/>
  <c r="M397" i="2"/>
  <c r="M396" i="2"/>
  <c r="M395" i="2"/>
  <c r="M394" i="2"/>
  <c r="M351" i="2"/>
  <c r="M350" i="2"/>
  <c r="M349" i="2"/>
  <c r="M348" i="2"/>
  <c r="M347" i="2"/>
  <c r="M346"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13" i="2"/>
  <c r="M212" i="2"/>
  <c r="M211" i="2"/>
  <c r="M210" i="2"/>
  <c r="M209" i="2"/>
  <c r="M208" i="2"/>
  <c r="M141" i="2"/>
  <c r="M140" i="2"/>
  <c r="M139" i="2"/>
  <c r="M138" i="2"/>
  <c r="M137" i="2"/>
  <c r="M136" i="2"/>
  <c r="M99" i="2"/>
  <c r="M98" i="2"/>
  <c r="M97" i="2"/>
  <c r="M96" i="2"/>
  <c r="M95" i="2"/>
  <c r="M94" i="2"/>
  <c r="M75" i="2"/>
  <c r="M74" i="2"/>
  <c r="M73" i="2"/>
  <c r="M72" i="2"/>
  <c r="M71" i="2"/>
  <c r="M70" i="2"/>
  <c r="M40" i="2"/>
  <c r="AS135" i="2"/>
  <c r="AR135" i="2"/>
  <c r="AT135" i="2"/>
  <c r="AS134" i="2"/>
  <c r="AR134" i="2"/>
  <c r="AT134" i="2"/>
  <c r="AS132" i="2"/>
  <c r="AR132" i="2"/>
  <c r="AT132" i="2"/>
  <c r="AS133" i="2"/>
  <c r="AR133" i="2"/>
  <c r="AT133" i="2"/>
  <c r="AS131" i="2"/>
  <c r="AR131" i="2"/>
  <c r="AT131" i="2"/>
  <c r="AB130" i="2"/>
  <c r="AA130" i="2"/>
  <c r="AS130" i="2"/>
  <c r="AR130" i="2"/>
  <c r="AT130" i="2"/>
  <c r="M525" i="2"/>
  <c r="M524" i="2"/>
  <c r="M523" i="2"/>
  <c r="M522" i="2"/>
  <c r="M521" i="2"/>
  <c r="M520" i="2"/>
  <c r="M507" i="2"/>
  <c r="M506" i="2"/>
  <c r="M505" i="2"/>
  <c r="M504" i="2"/>
  <c r="M503" i="2"/>
  <c r="M502" i="2"/>
  <c r="M453" i="2"/>
  <c r="M452" i="2"/>
  <c r="M451" i="2"/>
  <c r="M450" i="2"/>
  <c r="M449" i="2"/>
  <c r="M448" i="2"/>
  <c r="M417" i="2"/>
  <c r="M416" i="2"/>
  <c r="M415" i="2"/>
  <c r="M414" i="2"/>
  <c r="M413" i="2"/>
  <c r="M412" i="2"/>
  <c r="M393" i="2"/>
  <c r="M392" i="2"/>
  <c r="M391" i="2"/>
  <c r="M390" i="2"/>
  <c r="M389" i="2"/>
  <c r="M388" i="2"/>
  <c r="M345" i="2"/>
  <c r="M344" i="2"/>
  <c r="M343" i="2"/>
  <c r="M342" i="2"/>
  <c r="M341" i="2"/>
  <c r="M340" i="2"/>
  <c r="M339" i="2"/>
  <c r="M338" i="2"/>
  <c r="M337" i="2"/>
  <c r="M336" i="2"/>
  <c r="M335" i="2"/>
  <c r="M334" i="2"/>
  <c r="M225" i="2"/>
  <c r="M224" i="2"/>
  <c r="M223" i="2"/>
  <c r="M222" i="2"/>
  <c r="M221" i="2"/>
  <c r="M220" i="2"/>
  <c r="M207" i="2"/>
  <c r="M206" i="2"/>
  <c r="M205" i="2"/>
  <c r="M204" i="2"/>
  <c r="M203" i="2"/>
  <c r="M202" i="2"/>
  <c r="M129" i="2"/>
  <c r="M128" i="2"/>
  <c r="M127" i="2"/>
  <c r="M126" i="2"/>
  <c r="M125" i="2"/>
  <c r="M124" i="2"/>
  <c r="M93" i="2"/>
  <c r="M92" i="2"/>
  <c r="M91" i="2"/>
  <c r="M90" i="2"/>
  <c r="M89" i="2"/>
  <c r="M88" i="2"/>
  <c r="M69" i="2"/>
  <c r="M68" i="2"/>
  <c r="M67" i="2"/>
  <c r="M66" i="2"/>
  <c r="M65" i="2"/>
  <c r="M64" i="2"/>
  <c r="M34" i="2"/>
  <c r="M514" i="2"/>
  <c r="M496" i="2"/>
  <c r="M490" i="2"/>
  <c r="M484" i="2"/>
  <c r="M466" i="2"/>
  <c r="M460" i="2"/>
  <c r="M442" i="2"/>
  <c r="M436" i="2"/>
  <c r="M430" i="2"/>
  <c r="M424" i="2"/>
  <c r="M406" i="2"/>
  <c r="M400" i="2"/>
  <c r="M382" i="2"/>
  <c r="M376" i="2"/>
  <c r="M370" i="2"/>
  <c r="M364" i="2"/>
  <c r="M358" i="2"/>
  <c r="M328" i="2"/>
  <c r="M322" i="2"/>
  <c r="M316" i="2"/>
  <c r="M310" i="2"/>
  <c r="M304" i="2"/>
  <c r="M298" i="2"/>
  <c r="M292" i="2"/>
  <c r="M286" i="2"/>
  <c r="M280" i="2"/>
  <c r="M214" i="2"/>
  <c r="M196" i="2"/>
  <c r="M190" i="2"/>
  <c r="M118" i="2"/>
  <c r="M112" i="2"/>
  <c r="M106" i="2"/>
  <c r="M100" i="2"/>
  <c r="M82" i="2"/>
  <c r="M76" i="2"/>
  <c r="M58" i="2"/>
  <c r="M52" i="2"/>
  <c r="M46" i="2"/>
  <c r="M28" i="2"/>
  <c r="M22" i="2"/>
  <c r="M16" i="2"/>
  <c r="E461" i="7"/>
  <c r="E430" i="7"/>
  <c r="D448" i="2"/>
  <c r="D442" i="2"/>
  <c r="D436" i="2"/>
  <c r="D430" i="2"/>
  <c r="D424" i="2"/>
  <c r="C424" i="2"/>
  <c r="D418" i="2"/>
  <c r="D412" i="2"/>
  <c r="D406" i="2"/>
  <c r="D400" i="2"/>
  <c r="C400" i="2"/>
  <c r="D394" i="2"/>
  <c r="D388" i="2"/>
  <c r="D382" i="2"/>
  <c r="D376" i="2"/>
  <c r="D370" i="2"/>
  <c r="E399" i="7"/>
  <c r="E368" i="7"/>
  <c r="E337" i="7"/>
  <c r="E306" i="7"/>
  <c r="E275" i="7"/>
  <c r="E244" i="7"/>
  <c r="E213" i="7"/>
  <c r="E182" i="7"/>
  <c r="E151" i="7"/>
  <c r="AK615" i="2"/>
  <c r="AH615" i="2"/>
  <c r="AK614" i="2"/>
  <c r="AH614" i="2"/>
  <c r="AK613" i="2"/>
  <c r="AH613" i="2"/>
  <c r="AK612" i="2"/>
  <c r="AH612" i="2"/>
  <c r="AK611" i="2"/>
  <c r="AH611" i="2"/>
  <c r="AV610" i="2"/>
  <c r="AW610" i="2"/>
  <c r="AK610" i="2"/>
  <c r="AH610" i="2"/>
  <c r="AE610" i="2"/>
  <c r="Z610" i="2"/>
  <c r="AA610" i="2"/>
  <c r="Y610" i="2"/>
  <c r="V610" i="2"/>
  <c r="D610" i="2"/>
  <c r="C610" i="2"/>
  <c r="AK609" i="2"/>
  <c r="AH609" i="2"/>
  <c r="AK608" i="2"/>
  <c r="AH608" i="2"/>
  <c r="AK607" i="2"/>
  <c r="AH607" i="2"/>
  <c r="AK606" i="2"/>
  <c r="AH606" i="2"/>
  <c r="AK605" i="2"/>
  <c r="AH605" i="2"/>
  <c r="AV604" i="2"/>
  <c r="AW604" i="2"/>
  <c r="AK604" i="2"/>
  <c r="AH604" i="2"/>
  <c r="AE604" i="2"/>
  <c r="Z604" i="2"/>
  <c r="AA604" i="2"/>
  <c r="Y604" i="2"/>
  <c r="V604" i="2"/>
  <c r="D604" i="2"/>
  <c r="C604" i="2"/>
  <c r="AK603" i="2"/>
  <c r="AH603" i="2"/>
  <c r="AK602" i="2"/>
  <c r="AH602" i="2"/>
  <c r="AK601" i="2"/>
  <c r="AH601" i="2"/>
  <c r="AK600" i="2"/>
  <c r="AH600" i="2"/>
  <c r="AK599" i="2"/>
  <c r="AH599" i="2"/>
  <c r="AV598" i="2"/>
  <c r="AW598" i="2"/>
  <c r="AK598" i="2"/>
  <c r="AH598" i="2"/>
  <c r="AE598" i="2"/>
  <c r="Z598" i="2"/>
  <c r="AA598" i="2"/>
  <c r="Y598" i="2"/>
  <c r="V598" i="2"/>
  <c r="D598" i="2"/>
  <c r="C598" i="2"/>
  <c r="AK597" i="2"/>
  <c r="AH597" i="2"/>
  <c r="AK596" i="2"/>
  <c r="AH596" i="2"/>
  <c r="AK595" i="2"/>
  <c r="AH595" i="2"/>
  <c r="AK594" i="2"/>
  <c r="AH594" i="2"/>
  <c r="AK593" i="2"/>
  <c r="AH593" i="2"/>
  <c r="AV592" i="2"/>
  <c r="AW592" i="2"/>
  <c r="AK592" i="2"/>
  <c r="AH592" i="2"/>
  <c r="AE592" i="2"/>
  <c r="Z592" i="2"/>
  <c r="AA592" i="2"/>
  <c r="Y592" i="2"/>
  <c r="V592" i="2"/>
  <c r="W592" i="2"/>
  <c r="D592" i="2"/>
  <c r="C592" i="2"/>
  <c r="AK591" i="2"/>
  <c r="AH591" i="2"/>
  <c r="AK590" i="2"/>
  <c r="AH590" i="2"/>
  <c r="AK589" i="2"/>
  <c r="AH589" i="2"/>
  <c r="AK588" i="2"/>
  <c r="AH588" i="2"/>
  <c r="AK587" i="2"/>
  <c r="AH587" i="2"/>
  <c r="AV586" i="2"/>
  <c r="AW586" i="2"/>
  <c r="AK586" i="2"/>
  <c r="AH586" i="2"/>
  <c r="AE586" i="2"/>
  <c r="Z586" i="2"/>
  <c r="AA586" i="2"/>
  <c r="Y586" i="2"/>
  <c r="V586" i="2"/>
  <c r="W586" i="2"/>
  <c r="D586" i="2"/>
  <c r="C586" i="2"/>
  <c r="AK585" i="2"/>
  <c r="AH585" i="2"/>
  <c r="AK584" i="2"/>
  <c r="AH584" i="2"/>
  <c r="AK583" i="2"/>
  <c r="AH583" i="2"/>
  <c r="AK582" i="2"/>
  <c r="AH582" i="2"/>
  <c r="AK581" i="2"/>
  <c r="AH581" i="2"/>
  <c r="AV580" i="2"/>
  <c r="AW580" i="2"/>
  <c r="AK580" i="2"/>
  <c r="AH580" i="2"/>
  <c r="AE580" i="2"/>
  <c r="Z580" i="2"/>
  <c r="AA580" i="2"/>
  <c r="Y580" i="2"/>
  <c r="V580" i="2"/>
  <c r="D580" i="2"/>
  <c r="C580" i="2"/>
  <c r="AK579" i="2"/>
  <c r="AH579" i="2"/>
  <c r="AK578" i="2"/>
  <c r="AH578" i="2"/>
  <c r="AK577" i="2"/>
  <c r="AH577" i="2"/>
  <c r="AK576" i="2"/>
  <c r="AH576" i="2"/>
  <c r="AK575" i="2"/>
  <c r="AH575" i="2"/>
  <c r="AV574" i="2"/>
  <c r="AW574" i="2"/>
  <c r="AK574" i="2"/>
  <c r="AH574" i="2"/>
  <c r="AE574" i="2"/>
  <c r="Z574" i="2"/>
  <c r="AA574" i="2"/>
  <c r="Y574" i="2"/>
  <c r="V574" i="2"/>
  <c r="W574" i="2"/>
  <c r="D574" i="2"/>
  <c r="C574" i="2"/>
  <c r="AK573" i="2"/>
  <c r="AH573" i="2"/>
  <c r="AK572" i="2"/>
  <c r="AH572" i="2"/>
  <c r="AK571" i="2"/>
  <c r="AH571" i="2"/>
  <c r="AK570" i="2"/>
  <c r="AH570" i="2"/>
  <c r="AK569" i="2"/>
  <c r="AH569" i="2"/>
  <c r="AV568" i="2"/>
  <c r="AW568" i="2"/>
  <c r="AK568" i="2"/>
  <c r="AH568" i="2"/>
  <c r="AE568" i="2"/>
  <c r="Z568" i="2"/>
  <c r="AA568" i="2"/>
  <c r="Y568" i="2"/>
  <c r="V568" i="2"/>
  <c r="D568" i="2"/>
  <c r="C568" i="2"/>
  <c r="AK567" i="2"/>
  <c r="AH567" i="2"/>
  <c r="AK566" i="2"/>
  <c r="AH566" i="2"/>
  <c r="AK565" i="2"/>
  <c r="AH565" i="2"/>
  <c r="AK564" i="2"/>
  <c r="AH564" i="2"/>
  <c r="AK563" i="2"/>
  <c r="AH563" i="2"/>
  <c r="AV562" i="2"/>
  <c r="AW562" i="2"/>
  <c r="AK562" i="2"/>
  <c r="AH562" i="2"/>
  <c r="AE562" i="2"/>
  <c r="Z562" i="2"/>
  <c r="AA562" i="2"/>
  <c r="Y562" i="2"/>
  <c r="V562" i="2"/>
  <c r="D562" i="2"/>
  <c r="C562" i="2"/>
  <c r="AK561" i="2"/>
  <c r="AH561" i="2"/>
  <c r="AK560" i="2"/>
  <c r="AH560" i="2"/>
  <c r="AK559" i="2"/>
  <c r="AH559" i="2"/>
  <c r="AK558" i="2"/>
  <c r="AH558" i="2"/>
  <c r="AK557" i="2"/>
  <c r="AH557" i="2"/>
  <c r="AV556" i="2"/>
  <c r="AW556" i="2"/>
  <c r="AK556" i="2"/>
  <c r="AH556" i="2"/>
  <c r="AE556" i="2"/>
  <c r="Z556" i="2"/>
  <c r="AA556" i="2"/>
  <c r="Y556" i="2"/>
  <c r="V556" i="2"/>
  <c r="D556" i="2"/>
  <c r="C556" i="2"/>
  <c r="AK555" i="2"/>
  <c r="AH555" i="2"/>
  <c r="AK554" i="2"/>
  <c r="AH554" i="2"/>
  <c r="AK553" i="2"/>
  <c r="AH553" i="2"/>
  <c r="AK552" i="2"/>
  <c r="AH552" i="2"/>
  <c r="AK551" i="2"/>
  <c r="AH551" i="2"/>
  <c r="AV550" i="2"/>
  <c r="AW550" i="2"/>
  <c r="AK550" i="2"/>
  <c r="AH550" i="2"/>
  <c r="AE550" i="2"/>
  <c r="Z550" i="2"/>
  <c r="AA550" i="2"/>
  <c r="Y550" i="2"/>
  <c r="V550" i="2"/>
  <c r="D550" i="2"/>
  <c r="C550" i="2"/>
  <c r="AK549" i="2"/>
  <c r="AH549" i="2"/>
  <c r="AK548" i="2"/>
  <c r="AH548" i="2"/>
  <c r="AK547" i="2"/>
  <c r="AH547" i="2"/>
  <c r="AK546" i="2"/>
  <c r="AH546" i="2"/>
  <c r="AK545" i="2"/>
  <c r="AH545" i="2"/>
  <c r="AV544" i="2"/>
  <c r="AW544" i="2"/>
  <c r="AK544" i="2"/>
  <c r="AH544" i="2"/>
  <c r="AE544" i="2"/>
  <c r="Z544" i="2"/>
  <c r="Y544" i="2"/>
  <c r="V544" i="2"/>
  <c r="W544" i="2"/>
  <c r="D544" i="2"/>
  <c r="C544" i="2"/>
  <c r="AK543" i="2"/>
  <c r="AH543" i="2"/>
  <c r="AK542" i="2"/>
  <c r="AH542" i="2"/>
  <c r="AK541" i="2"/>
  <c r="AH541" i="2"/>
  <c r="AK540" i="2"/>
  <c r="AH540" i="2"/>
  <c r="AK539" i="2"/>
  <c r="AH539" i="2"/>
  <c r="AV538" i="2"/>
  <c r="AW538" i="2"/>
  <c r="AK538" i="2"/>
  <c r="AH538" i="2"/>
  <c r="AE538" i="2"/>
  <c r="Z538" i="2"/>
  <c r="AA538" i="2"/>
  <c r="Y538" i="2"/>
  <c r="V538" i="2"/>
  <c r="D538" i="2"/>
  <c r="C538" i="2"/>
  <c r="AK537" i="2"/>
  <c r="AH537" i="2"/>
  <c r="AK536" i="2"/>
  <c r="AH536" i="2"/>
  <c r="AK535" i="2"/>
  <c r="AH535" i="2"/>
  <c r="AK534" i="2"/>
  <c r="AH534" i="2"/>
  <c r="AK533" i="2"/>
  <c r="AH533" i="2"/>
  <c r="AV532" i="2"/>
  <c r="AW532" i="2"/>
  <c r="AK532" i="2"/>
  <c r="AH532" i="2"/>
  <c r="AE532" i="2"/>
  <c r="Z532" i="2"/>
  <c r="AA532" i="2"/>
  <c r="Y532" i="2"/>
  <c r="V532" i="2"/>
  <c r="D532" i="2"/>
  <c r="AK531" i="2"/>
  <c r="AH531" i="2"/>
  <c r="AK530" i="2"/>
  <c r="AH530" i="2"/>
  <c r="AK529" i="2"/>
  <c r="AH529" i="2"/>
  <c r="AK528" i="2"/>
  <c r="AH528" i="2"/>
  <c r="AK527" i="2"/>
  <c r="AH527" i="2"/>
  <c r="AV526" i="2"/>
  <c r="AW526" i="2"/>
  <c r="AK526" i="2"/>
  <c r="AH526" i="2"/>
  <c r="AE526" i="2"/>
  <c r="Z526" i="2"/>
  <c r="AA526" i="2"/>
  <c r="Y526" i="2"/>
  <c r="V526" i="2"/>
  <c r="D526" i="2"/>
  <c r="AK525" i="2"/>
  <c r="AH525" i="2"/>
  <c r="AK524" i="2"/>
  <c r="AH524" i="2"/>
  <c r="AK523" i="2"/>
  <c r="AH523" i="2"/>
  <c r="AK522" i="2"/>
  <c r="AH522" i="2"/>
  <c r="AK521" i="2"/>
  <c r="AH521" i="2"/>
  <c r="AV520" i="2"/>
  <c r="AW520" i="2"/>
  <c r="AK520" i="2"/>
  <c r="AH520" i="2"/>
  <c r="AE520" i="2"/>
  <c r="Z520" i="2"/>
  <c r="AA520" i="2"/>
  <c r="Y520" i="2"/>
  <c r="V520" i="2"/>
  <c r="D520" i="2"/>
  <c r="AK519" i="2"/>
  <c r="AH519" i="2"/>
  <c r="AK518" i="2"/>
  <c r="AH518" i="2"/>
  <c r="AK517" i="2"/>
  <c r="AH517" i="2"/>
  <c r="AK516" i="2"/>
  <c r="AH516" i="2"/>
  <c r="AK515" i="2"/>
  <c r="AH515" i="2"/>
  <c r="AV514" i="2"/>
  <c r="AW514" i="2"/>
  <c r="AK514" i="2"/>
  <c r="AH514" i="2"/>
  <c r="AE514" i="2"/>
  <c r="Z514" i="2"/>
  <c r="AA514" i="2"/>
  <c r="Y514" i="2"/>
  <c r="V514" i="2"/>
  <c r="D514" i="2"/>
  <c r="C514" i="2"/>
  <c r="AK513" i="2"/>
  <c r="AH513" i="2"/>
  <c r="AK512" i="2"/>
  <c r="AH512" i="2"/>
  <c r="AK511" i="2"/>
  <c r="AH511" i="2"/>
  <c r="AK510" i="2"/>
  <c r="AH510" i="2"/>
  <c r="AK509" i="2"/>
  <c r="AH509" i="2"/>
  <c r="AV508" i="2"/>
  <c r="AW508" i="2"/>
  <c r="AK508" i="2"/>
  <c r="AH508" i="2"/>
  <c r="AE508" i="2"/>
  <c r="Z508" i="2"/>
  <c r="AA508" i="2"/>
  <c r="Y508" i="2"/>
  <c r="V508" i="2"/>
  <c r="D508" i="2"/>
  <c r="AK507" i="2"/>
  <c r="AH507" i="2"/>
  <c r="AK506" i="2"/>
  <c r="AH506" i="2"/>
  <c r="AK505" i="2"/>
  <c r="AH505" i="2"/>
  <c r="AK504" i="2"/>
  <c r="AH504" i="2"/>
  <c r="AK503" i="2"/>
  <c r="AH503" i="2"/>
  <c r="AV502" i="2"/>
  <c r="AW502" i="2"/>
  <c r="AK502" i="2"/>
  <c r="AH502" i="2"/>
  <c r="AE502" i="2"/>
  <c r="Z502" i="2"/>
  <c r="AA502" i="2"/>
  <c r="Y502" i="2"/>
  <c r="V502" i="2"/>
  <c r="D502" i="2"/>
  <c r="AK501" i="2"/>
  <c r="AH501" i="2"/>
  <c r="AK500" i="2"/>
  <c r="AH500" i="2"/>
  <c r="AK499" i="2"/>
  <c r="AH499" i="2"/>
  <c r="AK498" i="2"/>
  <c r="AH498" i="2"/>
  <c r="AK497" i="2"/>
  <c r="AH497" i="2"/>
  <c r="AV496" i="2"/>
  <c r="AW496" i="2"/>
  <c r="AK496" i="2"/>
  <c r="AH496" i="2"/>
  <c r="AE496" i="2"/>
  <c r="Z496" i="2"/>
  <c r="AA496" i="2"/>
  <c r="Y496" i="2"/>
  <c r="V496" i="2"/>
  <c r="D496" i="2"/>
  <c r="AK495" i="2"/>
  <c r="AH495" i="2"/>
  <c r="AK494" i="2"/>
  <c r="AH494" i="2"/>
  <c r="AK493" i="2"/>
  <c r="AH493" i="2"/>
  <c r="AK492" i="2"/>
  <c r="AH492" i="2"/>
  <c r="AK491" i="2"/>
  <c r="AH491" i="2"/>
  <c r="AV490" i="2"/>
  <c r="AW490" i="2"/>
  <c r="AK490" i="2"/>
  <c r="AH490" i="2"/>
  <c r="AE490" i="2"/>
  <c r="Z490" i="2"/>
  <c r="AA490" i="2"/>
  <c r="Y490" i="2"/>
  <c r="V490" i="2"/>
  <c r="D490" i="2"/>
  <c r="AK489" i="2"/>
  <c r="AH489" i="2"/>
  <c r="AK488" i="2"/>
  <c r="AH488" i="2"/>
  <c r="AK487" i="2"/>
  <c r="AH487" i="2"/>
  <c r="AK486" i="2"/>
  <c r="AH486" i="2"/>
  <c r="AK485" i="2"/>
  <c r="AH485" i="2"/>
  <c r="AV484" i="2"/>
  <c r="AW484" i="2"/>
  <c r="AK484" i="2"/>
  <c r="AH484" i="2"/>
  <c r="AE484" i="2"/>
  <c r="Z484" i="2"/>
  <c r="Y484" i="2"/>
  <c r="V484" i="2"/>
  <c r="D484" i="2"/>
  <c r="C484" i="2"/>
  <c r="AK483" i="2"/>
  <c r="AH483" i="2"/>
  <c r="AK482" i="2"/>
  <c r="AH482" i="2"/>
  <c r="AK481" i="2"/>
  <c r="AH481" i="2"/>
  <c r="AK480" i="2"/>
  <c r="AH480" i="2"/>
  <c r="AK479" i="2"/>
  <c r="AH479" i="2"/>
  <c r="AV478" i="2"/>
  <c r="AW478" i="2"/>
  <c r="AK478" i="2"/>
  <c r="AH478" i="2"/>
  <c r="AE478" i="2"/>
  <c r="Z478" i="2"/>
  <c r="AA478" i="2"/>
  <c r="Y478" i="2"/>
  <c r="V478" i="2"/>
  <c r="D478" i="2"/>
  <c r="AK477" i="2"/>
  <c r="AH477" i="2"/>
  <c r="AK476" i="2"/>
  <c r="AH476" i="2"/>
  <c r="AK475" i="2"/>
  <c r="AH475" i="2"/>
  <c r="AK474" i="2"/>
  <c r="AH474" i="2"/>
  <c r="AK473" i="2"/>
  <c r="AH473" i="2"/>
  <c r="AV472" i="2"/>
  <c r="AW472" i="2"/>
  <c r="AK472" i="2"/>
  <c r="AH472" i="2"/>
  <c r="AE472" i="2"/>
  <c r="Z472" i="2"/>
  <c r="Y472" i="2"/>
  <c r="V472" i="2"/>
  <c r="D472" i="2"/>
  <c r="AK471" i="2"/>
  <c r="AH471" i="2"/>
  <c r="AK470" i="2"/>
  <c r="AH470" i="2"/>
  <c r="AK469" i="2"/>
  <c r="AH469" i="2"/>
  <c r="AK468" i="2"/>
  <c r="AH468" i="2"/>
  <c r="AK467" i="2"/>
  <c r="AH467" i="2"/>
  <c r="AV466" i="2"/>
  <c r="AW466" i="2"/>
  <c r="AK466" i="2"/>
  <c r="AH466" i="2"/>
  <c r="AE466" i="2"/>
  <c r="Z466" i="2"/>
  <c r="AA466" i="2"/>
  <c r="Y466" i="2"/>
  <c r="V466" i="2"/>
  <c r="D466" i="2"/>
  <c r="AK465" i="2"/>
  <c r="AH465" i="2"/>
  <c r="AK464" i="2"/>
  <c r="AH464" i="2"/>
  <c r="AK463" i="2"/>
  <c r="AH463" i="2"/>
  <c r="AK462" i="2"/>
  <c r="AH462" i="2"/>
  <c r="AK461" i="2"/>
  <c r="AH461" i="2"/>
  <c r="AV460" i="2"/>
  <c r="AW460" i="2"/>
  <c r="AK460" i="2"/>
  <c r="AH460" i="2"/>
  <c r="AE460" i="2"/>
  <c r="Z460" i="2"/>
  <c r="AA460" i="2"/>
  <c r="Y460" i="2"/>
  <c r="V460" i="2"/>
  <c r="D460" i="2"/>
  <c r="C460" i="2"/>
  <c r="AK459" i="2"/>
  <c r="AH459" i="2"/>
  <c r="AK458" i="2"/>
  <c r="AH458" i="2"/>
  <c r="AK457" i="2"/>
  <c r="AH457" i="2"/>
  <c r="AK456" i="2"/>
  <c r="AH456" i="2"/>
  <c r="AK455" i="2"/>
  <c r="AH455" i="2"/>
  <c r="AV454" i="2"/>
  <c r="AW454" i="2"/>
  <c r="AK454" i="2"/>
  <c r="AH454" i="2"/>
  <c r="AE454" i="2"/>
  <c r="Z454" i="2"/>
  <c r="AA454" i="2"/>
  <c r="Y454" i="2"/>
  <c r="V454" i="2"/>
  <c r="D454" i="2"/>
  <c r="AK453" i="2"/>
  <c r="AH453" i="2"/>
  <c r="AK452" i="2"/>
  <c r="AH452" i="2"/>
  <c r="AK451" i="2"/>
  <c r="AH451" i="2"/>
  <c r="AK450" i="2"/>
  <c r="AH450" i="2"/>
  <c r="AK449" i="2"/>
  <c r="AH449" i="2"/>
  <c r="AV448" i="2"/>
  <c r="AW448" i="2"/>
  <c r="AK448" i="2"/>
  <c r="AH448" i="2"/>
  <c r="AE448" i="2"/>
  <c r="Z448" i="2"/>
  <c r="AA448" i="2"/>
  <c r="Y448" i="2"/>
  <c r="V448" i="2"/>
  <c r="AK447" i="2"/>
  <c r="AH447" i="2"/>
  <c r="AK446" i="2"/>
  <c r="AH446" i="2"/>
  <c r="AK445" i="2"/>
  <c r="AH445" i="2"/>
  <c r="AK444" i="2"/>
  <c r="AH444" i="2"/>
  <c r="AK443" i="2"/>
  <c r="AH443" i="2"/>
  <c r="AV442" i="2"/>
  <c r="AW442" i="2"/>
  <c r="AK442" i="2"/>
  <c r="AH442" i="2"/>
  <c r="AE442" i="2"/>
  <c r="Z442" i="2"/>
  <c r="AA442" i="2"/>
  <c r="Y442" i="2"/>
  <c r="V442" i="2"/>
  <c r="AK441" i="2"/>
  <c r="AH441" i="2"/>
  <c r="AK440" i="2"/>
  <c r="AH440" i="2"/>
  <c r="AK439" i="2"/>
  <c r="AH439" i="2"/>
  <c r="AK438" i="2"/>
  <c r="AH438" i="2"/>
  <c r="AK437" i="2"/>
  <c r="AH437" i="2"/>
  <c r="AV436" i="2"/>
  <c r="AW436" i="2"/>
  <c r="AK436" i="2"/>
  <c r="AH436" i="2"/>
  <c r="AE436" i="2"/>
  <c r="Z436" i="2"/>
  <c r="Y436" i="2"/>
  <c r="V436" i="2"/>
  <c r="AK435" i="2"/>
  <c r="AH435" i="2"/>
  <c r="AK434" i="2"/>
  <c r="AH434" i="2"/>
  <c r="AK433" i="2"/>
  <c r="AH433" i="2"/>
  <c r="AK432" i="2"/>
  <c r="AH432" i="2"/>
  <c r="AK431" i="2"/>
  <c r="AH431" i="2"/>
  <c r="AV430" i="2"/>
  <c r="AW430" i="2"/>
  <c r="AK430" i="2"/>
  <c r="AH430" i="2"/>
  <c r="AE430" i="2"/>
  <c r="Z430" i="2"/>
  <c r="AA430" i="2"/>
  <c r="Y430" i="2"/>
  <c r="V430" i="2"/>
  <c r="AK429" i="2"/>
  <c r="AH429" i="2"/>
  <c r="AK428" i="2"/>
  <c r="AH428" i="2"/>
  <c r="AK427" i="2"/>
  <c r="AH427" i="2"/>
  <c r="AK426" i="2"/>
  <c r="AH426" i="2"/>
  <c r="AK425" i="2"/>
  <c r="AH425" i="2"/>
  <c r="AV424" i="2"/>
  <c r="AW424" i="2"/>
  <c r="AK424" i="2"/>
  <c r="AH424" i="2"/>
  <c r="AE424" i="2"/>
  <c r="Z424" i="2"/>
  <c r="AA424" i="2"/>
  <c r="Y424" i="2"/>
  <c r="V424" i="2"/>
  <c r="AK423" i="2"/>
  <c r="AH423" i="2"/>
  <c r="AK422" i="2"/>
  <c r="AH422" i="2"/>
  <c r="AK421" i="2"/>
  <c r="AH421" i="2"/>
  <c r="AK420" i="2"/>
  <c r="AH420" i="2"/>
  <c r="AK419" i="2"/>
  <c r="AH419" i="2"/>
  <c r="AV418" i="2"/>
  <c r="AW418" i="2"/>
  <c r="AK418" i="2"/>
  <c r="AH418" i="2"/>
  <c r="AE418" i="2"/>
  <c r="Z418" i="2"/>
  <c r="AA418" i="2"/>
  <c r="Y418" i="2"/>
  <c r="V418" i="2"/>
  <c r="AK417" i="2"/>
  <c r="AH417" i="2"/>
  <c r="AK416" i="2"/>
  <c r="AH416" i="2"/>
  <c r="AK415" i="2"/>
  <c r="AH415" i="2"/>
  <c r="AK414" i="2"/>
  <c r="AH414" i="2"/>
  <c r="AK413" i="2"/>
  <c r="AH413" i="2"/>
  <c r="AV412" i="2"/>
  <c r="AW412" i="2"/>
  <c r="AK412" i="2"/>
  <c r="AH412" i="2"/>
  <c r="AE412" i="2"/>
  <c r="Z412" i="2"/>
  <c r="Y412" i="2"/>
  <c r="V412" i="2"/>
  <c r="AK411" i="2"/>
  <c r="AH411" i="2"/>
  <c r="AK410" i="2"/>
  <c r="AH410" i="2"/>
  <c r="AK409" i="2"/>
  <c r="AH409" i="2"/>
  <c r="AK408" i="2"/>
  <c r="AH408" i="2"/>
  <c r="AK407" i="2"/>
  <c r="AH407" i="2"/>
  <c r="AV406" i="2"/>
  <c r="AW406" i="2"/>
  <c r="AK406" i="2"/>
  <c r="AH406" i="2"/>
  <c r="AE406" i="2"/>
  <c r="Z406" i="2"/>
  <c r="AA406" i="2"/>
  <c r="Y406" i="2"/>
  <c r="V406" i="2"/>
  <c r="AK405" i="2"/>
  <c r="AH405" i="2"/>
  <c r="AK404" i="2"/>
  <c r="AH404" i="2"/>
  <c r="AK403" i="2"/>
  <c r="AH403" i="2"/>
  <c r="AK402" i="2"/>
  <c r="AH402" i="2"/>
  <c r="AK401" i="2"/>
  <c r="AH401" i="2"/>
  <c r="AV400" i="2"/>
  <c r="AW400" i="2"/>
  <c r="AK400" i="2"/>
  <c r="AH400" i="2"/>
  <c r="AE400" i="2"/>
  <c r="Z400" i="2"/>
  <c r="AA400" i="2"/>
  <c r="Y400" i="2"/>
  <c r="V400" i="2"/>
  <c r="AK399" i="2"/>
  <c r="AH399" i="2"/>
  <c r="AK398" i="2"/>
  <c r="AH398" i="2"/>
  <c r="AK397" i="2"/>
  <c r="AH397" i="2"/>
  <c r="AK396" i="2"/>
  <c r="AH396" i="2"/>
  <c r="AK395" i="2"/>
  <c r="AH395" i="2"/>
  <c r="AV394" i="2"/>
  <c r="AW394" i="2"/>
  <c r="AK394" i="2"/>
  <c r="AH394" i="2"/>
  <c r="AE394" i="2"/>
  <c r="Z394" i="2"/>
  <c r="Y394" i="2"/>
  <c r="V394" i="2"/>
  <c r="AK393" i="2"/>
  <c r="AH393" i="2"/>
  <c r="AK392" i="2"/>
  <c r="AH392" i="2"/>
  <c r="AK391" i="2"/>
  <c r="AH391" i="2"/>
  <c r="AK390" i="2"/>
  <c r="AH390" i="2"/>
  <c r="AK389" i="2"/>
  <c r="AH389" i="2"/>
  <c r="AV388" i="2"/>
  <c r="AW388" i="2"/>
  <c r="AK388" i="2"/>
  <c r="AH388" i="2"/>
  <c r="AE388" i="2"/>
  <c r="Z388" i="2"/>
  <c r="AA388" i="2"/>
  <c r="Y388" i="2"/>
  <c r="V388" i="2"/>
  <c r="AK387" i="2"/>
  <c r="AH387" i="2"/>
  <c r="AK386" i="2"/>
  <c r="AH386" i="2"/>
  <c r="AK385" i="2"/>
  <c r="AH385" i="2"/>
  <c r="AK384" i="2"/>
  <c r="AH384" i="2"/>
  <c r="AK383" i="2"/>
  <c r="AH383" i="2"/>
  <c r="AV382" i="2"/>
  <c r="AW382" i="2"/>
  <c r="AK382" i="2"/>
  <c r="AH382" i="2"/>
  <c r="AE382" i="2"/>
  <c r="Z382" i="2"/>
  <c r="AA382" i="2"/>
  <c r="Y382" i="2"/>
  <c r="V382" i="2"/>
  <c r="AK381" i="2"/>
  <c r="AH381" i="2"/>
  <c r="AK380" i="2"/>
  <c r="AH380" i="2"/>
  <c r="AK379" i="2"/>
  <c r="AH379" i="2"/>
  <c r="AK378" i="2"/>
  <c r="AH378" i="2"/>
  <c r="AK377" i="2"/>
  <c r="AH377" i="2"/>
  <c r="AV376" i="2"/>
  <c r="AW376" i="2"/>
  <c r="AK376" i="2"/>
  <c r="AH376" i="2"/>
  <c r="AE376" i="2"/>
  <c r="Z376" i="2"/>
  <c r="AA376" i="2"/>
  <c r="Y376" i="2"/>
  <c r="V376" i="2"/>
  <c r="AK375" i="2"/>
  <c r="AH375" i="2"/>
  <c r="AK374" i="2"/>
  <c r="AH374" i="2"/>
  <c r="AK373" i="2"/>
  <c r="AH373" i="2"/>
  <c r="AK372" i="2"/>
  <c r="AH372" i="2"/>
  <c r="AK371" i="2"/>
  <c r="AH371" i="2"/>
  <c r="AV370" i="2"/>
  <c r="AW370" i="2"/>
  <c r="AK370" i="2"/>
  <c r="AH370" i="2"/>
  <c r="AE370" i="2"/>
  <c r="Z370" i="2"/>
  <c r="AA370" i="2"/>
  <c r="Y370" i="2"/>
  <c r="V370" i="2"/>
  <c r="AK369" i="2"/>
  <c r="AH369" i="2"/>
  <c r="AK368" i="2"/>
  <c r="AH368" i="2"/>
  <c r="AK367" i="2"/>
  <c r="AH367" i="2"/>
  <c r="AK366" i="2"/>
  <c r="AH366" i="2"/>
  <c r="AK365" i="2"/>
  <c r="AH365" i="2"/>
  <c r="AV364" i="2"/>
  <c r="AW364" i="2"/>
  <c r="AK364" i="2"/>
  <c r="AH364" i="2"/>
  <c r="AE364" i="2"/>
  <c r="Z364" i="2"/>
  <c r="AA364" i="2"/>
  <c r="Y364" i="2"/>
  <c r="V364" i="2"/>
  <c r="D364" i="2"/>
  <c r="AK363" i="2"/>
  <c r="AH363" i="2"/>
  <c r="AK362" i="2"/>
  <c r="AH362" i="2"/>
  <c r="AK361" i="2"/>
  <c r="AH361" i="2"/>
  <c r="AK360" i="2"/>
  <c r="AH360" i="2"/>
  <c r="AK359" i="2"/>
  <c r="AH359" i="2"/>
  <c r="AV358" i="2"/>
  <c r="AW358" i="2"/>
  <c r="AK358" i="2"/>
  <c r="AH358" i="2"/>
  <c r="AE358" i="2"/>
  <c r="Z358" i="2"/>
  <c r="Y358" i="2"/>
  <c r="V358" i="2"/>
  <c r="D358" i="2"/>
  <c r="AK357" i="2"/>
  <c r="AH357" i="2"/>
  <c r="AK356" i="2"/>
  <c r="AH356" i="2"/>
  <c r="AK355" i="2"/>
  <c r="AH355" i="2"/>
  <c r="AK354" i="2"/>
  <c r="AH354" i="2"/>
  <c r="AK353" i="2"/>
  <c r="AH353" i="2"/>
  <c r="AV352" i="2"/>
  <c r="AW352" i="2"/>
  <c r="AK352" i="2"/>
  <c r="AH352" i="2"/>
  <c r="AE352" i="2"/>
  <c r="Z352" i="2"/>
  <c r="AA352" i="2"/>
  <c r="AS352" i="2"/>
  <c r="AR352" i="2"/>
  <c r="Y352" i="2"/>
  <c r="V352" i="2"/>
  <c r="D352" i="2"/>
  <c r="C352" i="2"/>
  <c r="AK351" i="2"/>
  <c r="AH351" i="2"/>
  <c r="AK350" i="2"/>
  <c r="AH350" i="2"/>
  <c r="AK349" i="2"/>
  <c r="AH349" i="2"/>
  <c r="AK348" i="2"/>
  <c r="AH348" i="2"/>
  <c r="AK347" i="2"/>
  <c r="AH347" i="2"/>
  <c r="AV346" i="2"/>
  <c r="AW346" i="2"/>
  <c r="AK346" i="2"/>
  <c r="AH346" i="2"/>
  <c r="AE346" i="2"/>
  <c r="Z346" i="2"/>
  <c r="AA346" i="2"/>
  <c r="Y346" i="2"/>
  <c r="V346" i="2"/>
  <c r="D346" i="2"/>
  <c r="AK345" i="2"/>
  <c r="AH345" i="2"/>
  <c r="AK344" i="2"/>
  <c r="AH344" i="2"/>
  <c r="AK343" i="2"/>
  <c r="AH343" i="2"/>
  <c r="AK342" i="2"/>
  <c r="AH342" i="2"/>
  <c r="AK341" i="2"/>
  <c r="AH341" i="2"/>
  <c r="AS342" i="2"/>
  <c r="AR342" i="2"/>
  <c r="AT342" i="2"/>
  <c r="AV340" i="2"/>
  <c r="AW340" i="2"/>
  <c r="AK340" i="2"/>
  <c r="AH340" i="2"/>
  <c r="AE340" i="2"/>
  <c r="Z340" i="2"/>
  <c r="AA340" i="2"/>
  <c r="Y340" i="2"/>
  <c r="V340" i="2"/>
  <c r="D340" i="2"/>
  <c r="AK339" i="2"/>
  <c r="AH339" i="2"/>
  <c r="AK338" i="2"/>
  <c r="AH338" i="2"/>
  <c r="AK337" i="2"/>
  <c r="AH337" i="2"/>
  <c r="AK336" i="2"/>
  <c r="AH336" i="2"/>
  <c r="AS337" i="2"/>
  <c r="AR337" i="2"/>
  <c r="AT337" i="2"/>
  <c r="AK335" i="2"/>
  <c r="AH335" i="2"/>
  <c r="AV334" i="2"/>
  <c r="AW334" i="2"/>
  <c r="AK334" i="2"/>
  <c r="AH334" i="2"/>
  <c r="AE334" i="2"/>
  <c r="Z334" i="2"/>
  <c r="AA334" i="2"/>
  <c r="Y334" i="2"/>
  <c r="V334" i="2"/>
  <c r="D334" i="2"/>
  <c r="AK333" i="2"/>
  <c r="AH333" i="2"/>
  <c r="AK332" i="2"/>
  <c r="AH332" i="2"/>
  <c r="AK331" i="2"/>
  <c r="AH331" i="2"/>
  <c r="AK330" i="2"/>
  <c r="AH330" i="2"/>
  <c r="AK329" i="2"/>
  <c r="AH329" i="2"/>
  <c r="AV328" i="2"/>
  <c r="AW328" i="2"/>
  <c r="AK328" i="2"/>
  <c r="AH328" i="2"/>
  <c r="AE328" i="2"/>
  <c r="Z328" i="2"/>
  <c r="Y328" i="2"/>
  <c r="V328" i="2"/>
  <c r="D328" i="2"/>
  <c r="AK327" i="2"/>
  <c r="AH327" i="2"/>
  <c r="AK326" i="2"/>
  <c r="AH326" i="2"/>
  <c r="AK325" i="2"/>
  <c r="AH325" i="2"/>
  <c r="AK324" i="2"/>
  <c r="AH324" i="2"/>
  <c r="AK323" i="2"/>
  <c r="AH323" i="2"/>
  <c r="AV322" i="2"/>
  <c r="AW322" i="2"/>
  <c r="AK322" i="2"/>
  <c r="AH322" i="2"/>
  <c r="AE322" i="2"/>
  <c r="Z322" i="2"/>
  <c r="AA322" i="2"/>
  <c r="Y322" i="2"/>
  <c r="V322" i="2"/>
  <c r="D322" i="2"/>
  <c r="AK321" i="2"/>
  <c r="AH321" i="2"/>
  <c r="AK320" i="2"/>
  <c r="AH320" i="2"/>
  <c r="AK319" i="2"/>
  <c r="AH319" i="2"/>
  <c r="AK318" i="2"/>
  <c r="AH318" i="2"/>
  <c r="AK317" i="2"/>
  <c r="AH317" i="2"/>
  <c r="AV316" i="2"/>
  <c r="AW316" i="2"/>
  <c r="AK316" i="2"/>
  <c r="AH316" i="2"/>
  <c r="AE316" i="2"/>
  <c r="Z316" i="2"/>
  <c r="AA316" i="2"/>
  <c r="Y316" i="2"/>
  <c r="V316" i="2"/>
  <c r="D316" i="2"/>
  <c r="AK315" i="2"/>
  <c r="AH315" i="2"/>
  <c r="AK314" i="2"/>
  <c r="AH314" i="2"/>
  <c r="AK313" i="2"/>
  <c r="AH313" i="2"/>
  <c r="AK312" i="2"/>
  <c r="AH312" i="2"/>
  <c r="AK311" i="2"/>
  <c r="AH311" i="2"/>
  <c r="AV310" i="2"/>
  <c r="AW310" i="2"/>
  <c r="AK310" i="2"/>
  <c r="AH310" i="2"/>
  <c r="AE310" i="2"/>
  <c r="Z310" i="2"/>
  <c r="AA310" i="2"/>
  <c r="Y310" i="2"/>
  <c r="V310" i="2"/>
  <c r="D310" i="2"/>
  <c r="AK309" i="2"/>
  <c r="AH309" i="2"/>
  <c r="AK308" i="2"/>
  <c r="AH308" i="2"/>
  <c r="AK307" i="2"/>
  <c r="AH307" i="2"/>
  <c r="AK306" i="2"/>
  <c r="AH306" i="2"/>
  <c r="AK305" i="2"/>
  <c r="AH305" i="2"/>
  <c r="AV304" i="2"/>
  <c r="AW304" i="2"/>
  <c r="AK304" i="2"/>
  <c r="AH304" i="2"/>
  <c r="AE304" i="2"/>
  <c r="Z304" i="2"/>
  <c r="AA304" i="2"/>
  <c r="Y304" i="2"/>
  <c r="V304" i="2"/>
  <c r="D304" i="2"/>
  <c r="AK303" i="2"/>
  <c r="AH303" i="2"/>
  <c r="AK302" i="2"/>
  <c r="AH302" i="2"/>
  <c r="AK301" i="2"/>
  <c r="AH301" i="2"/>
  <c r="AK300" i="2"/>
  <c r="AH300" i="2"/>
  <c r="AK299" i="2"/>
  <c r="AH299" i="2"/>
  <c r="AV298" i="2"/>
  <c r="AW298" i="2"/>
  <c r="AK298" i="2"/>
  <c r="AH298" i="2"/>
  <c r="AE298" i="2"/>
  <c r="Z298" i="2"/>
  <c r="AA298" i="2"/>
  <c r="Y298" i="2"/>
  <c r="V298" i="2"/>
  <c r="D298" i="2"/>
  <c r="AK297" i="2"/>
  <c r="AH297" i="2"/>
  <c r="AK296" i="2"/>
  <c r="AH296" i="2"/>
  <c r="AK295" i="2"/>
  <c r="AH295" i="2"/>
  <c r="AK294" i="2"/>
  <c r="AH294" i="2"/>
  <c r="AK293" i="2"/>
  <c r="AH293" i="2"/>
  <c r="AV292" i="2"/>
  <c r="AW292" i="2"/>
  <c r="AK292" i="2"/>
  <c r="AH292" i="2"/>
  <c r="AE292" i="2"/>
  <c r="Z292" i="2"/>
  <c r="Y292" i="2"/>
  <c r="V292" i="2"/>
  <c r="D292" i="2"/>
  <c r="AK291" i="2"/>
  <c r="AH291" i="2"/>
  <c r="AK290" i="2"/>
  <c r="AH290" i="2"/>
  <c r="AK289" i="2"/>
  <c r="AH289" i="2"/>
  <c r="AK288" i="2"/>
  <c r="AH288" i="2"/>
  <c r="AK287" i="2"/>
  <c r="AH287" i="2"/>
  <c r="AV286" i="2"/>
  <c r="AW286" i="2"/>
  <c r="AK286" i="2"/>
  <c r="AH286" i="2"/>
  <c r="AE286" i="2"/>
  <c r="Z286" i="2"/>
  <c r="Y286" i="2"/>
  <c r="V286" i="2"/>
  <c r="D286" i="2"/>
  <c r="AK285" i="2"/>
  <c r="AH285" i="2"/>
  <c r="AK284" i="2"/>
  <c r="AH284" i="2"/>
  <c r="AK283" i="2"/>
  <c r="AH283" i="2"/>
  <c r="AK282" i="2"/>
  <c r="AH282" i="2"/>
  <c r="AK281" i="2"/>
  <c r="AH281" i="2"/>
  <c r="AV280" i="2"/>
  <c r="AW280" i="2"/>
  <c r="AK280" i="2"/>
  <c r="AH280" i="2"/>
  <c r="AE280" i="2"/>
  <c r="Z280" i="2"/>
  <c r="AA280" i="2"/>
  <c r="Y280" i="2"/>
  <c r="V280" i="2"/>
  <c r="D280" i="2"/>
  <c r="C280" i="2"/>
  <c r="AK279" i="2"/>
  <c r="AH279" i="2"/>
  <c r="AK278" i="2"/>
  <c r="AH278" i="2"/>
  <c r="AK277" i="2"/>
  <c r="AH277" i="2"/>
  <c r="AK276" i="2"/>
  <c r="AH276" i="2"/>
  <c r="AK275" i="2"/>
  <c r="AH275" i="2"/>
  <c r="AV274" i="2"/>
  <c r="AW274" i="2"/>
  <c r="AK274" i="2"/>
  <c r="AH274" i="2"/>
  <c r="AE274" i="2"/>
  <c r="Z274" i="2"/>
  <c r="AA274" i="2"/>
  <c r="Y274" i="2"/>
  <c r="V274" i="2"/>
  <c r="D274" i="2"/>
  <c r="AK273" i="2"/>
  <c r="AH273" i="2"/>
  <c r="AK272" i="2"/>
  <c r="AH272" i="2"/>
  <c r="AK271" i="2"/>
  <c r="AH271" i="2"/>
  <c r="AK270" i="2"/>
  <c r="AH270" i="2"/>
  <c r="AK269" i="2"/>
  <c r="AH269" i="2"/>
  <c r="AV268" i="2"/>
  <c r="AW268" i="2"/>
  <c r="AK268" i="2"/>
  <c r="AH268" i="2"/>
  <c r="AE268" i="2"/>
  <c r="Z268" i="2"/>
  <c r="AA268" i="2"/>
  <c r="Y268" i="2"/>
  <c r="V268" i="2"/>
  <c r="D268" i="2"/>
  <c r="AK267" i="2"/>
  <c r="AH267" i="2"/>
  <c r="AK266" i="2"/>
  <c r="AH266" i="2"/>
  <c r="AK265" i="2"/>
  <c r="AH265" i="2"/>
  <c r="AK264" i="2"/>
  <c r="AH264" i="2"/>
  <c r="AK263" i="2"/>
  <c r="AH263" i="2"/>
  <c r="AV262" i="2"/>
  <c r="AW262" i="2"/>
  <c r="AK262" i="2"/>
  <c r="AH262" i="2"/>
  <c r="AE262" i="2"/>
  <c r="Z262" i="2"/>
  <c r="AA262" i="2"/>
  <c r="Y262" i="2"/>
  <c r="V262" i="2"/>
  <c r="D262" i="2"/>
  <c r="AK261" i="2"/>
  <c r="AH261" i="2"/>
  <c r="AK260" i="2"/>
  <c r="AH260" i="2"/>
  <c r="AK259" i="2"/>
  <c r="AH259" i="2"/>
  <c r="AK258" i="2"/>
  <c r="AH258" i="2"/>
  <c r="AK257" i="2"/>
  <c r="AH257" i="2"/>
  <c r="AV256" i="2"/>
  <c r="AW256" i="2"/>
  <c r="AK256" i="2"/>
  <c r="AH256" i="2"/>
  <c r="AE256" i="2"/>
  <c r="Z256" i="2"/>
  <c r="AA256" i="2"/>
  <c r="Y256" i="2"/>
  <c r="V256" i="2"/>
  <c r="D256" i="2"/>
  <c r="AK255" i="2"/>
  <c r="AH255" i="2"/>
  <c r="AK254" i="2"/>
  <c r="AH254" i="2"/>
  <c r="AK253" i="2"/>
  <c r="AH253" i="2"/>
  <c r="AK252" i="2"/>
  <c r="AH252" i="2"/>
  <c r="AK251" i="2"/>
  <c r="AH251" i="2"/>
  <c r="AV250" i="2"/>
  <c r="AW250" i="2"/>
  <c r="AK250" i="2"/>
  <c r="AH250" i="2"/>
  <c r="AE250" i="2"/>
  <c r="Z250" i="2"/>
  <c r="AA250" i="2"/>
  <c r="Y250" i="2"/>
  <c r="V250" i="2"/>
  <c r="D250" i="2"/>
  <c r="AK249" i="2"/>
  <c r="AH249" i="2"/>
  <c r="AK248" i="2"/>
  <c r="AH248" i="2"/>
  <c r="AK247" i="2"/>
  <c r="AH247" i="2"/>
  <c r="AK246" i="2"/>
  <c r="AH246" i="2"/>
  <c r="AK245" i="2"/>
  <c r="AH245" i="2"/>
  <c r="AV244" i="2"/>
  <c r="AW244" i="2"/>
  <c r="AK244" i="2"/>
  <c r="AH244" i="2"/>
  <c r="AE244" i="2"/>
  <c r="Z244" i="2"/>
  <c r="AA244" i="2"/>
  <c r="Y244" i="2"/>
  <c r="V244" i="2"/>
  <c r="D244" i="2"/>
  <c r="AK243" i="2"/>
  <c r="AH243" i="2"/>
  <c r="AK242" i="2"/>
  <c r="AH242" i="2"/>
  <c r="AK241" i="2"/>
  <c r="AH241" i="2"/>
  <c r="AK240" i="2"/>
  <c r="AH240" i="2"/>
  <c r="AK239" i="2"/>
  <c r="AH239" i="2"/>
  <c r="AV238" i="2"/>
  <c r="AW238" i="2"/>
  <c r="AK238" i="2"/>
  <c r="AH238" i="2"/>
  <c r="AE238" i="2"/>
  <c r="Z238" i="2"/>
  <c r="AA238" i="2"/>
  <c r="Y238" i="2"/>
  <c r="V238" i="2"/>
  <c r="D238" i="2"/>
  <c r="AK237" i="2"/>
  <c r="AH237" i="2"/>
  <c r="AK236" i="2"/>
  <c r="AH236" i="2"/>
  <c r="AK235" i="2"/>
  <c r="AH235" i="2"/>
  <c r="AK234" i="2"/>
  <c r="AH234" i="2"/>
  <c r="AK233" i="2"/>
  <c r="AH233" i="2"/>
  <c r="AV232" i="2"/>
  <c r="AW232" i="2"/>
  <c r="AK232" i="2"/>
  <c r="AH232" i="2"/>
  <c r="AE232" i="2"/>
  <c r="Z232" i="2"/>
  <c r="AA232" i="2"/>
  <c r="Y232" i="2"/>
  <c r="V232" i="2"/>
  <c r="D232" i="2"/>
  <c r="AK231" i="2"/>
  <c r="AH231" i="2"/>
  <c r="AK230" i="2"/>
  <c r="AH230" i="2"/>
  <c r="AK229" i="2"/>
  <c r="AH229" i="2"/>
  <c r="AK228" i="2"/>
  <c r="AH228" i="2"/>
  <c r="AK227" i="2"/>
  <c r="AH227" i="2"/>
  <c r="AV226" i="2"/>
  <c r="AW226" i="2"/>
  <c r="AK226" i="2"/>
  <c r="AH226" i="2"/>
  <c r="AE226" i="2"/>
  <c r="Z226" i="2"/>
  <c r="AA226" i="2"/>
  <c r="Y226" i="2"/>
  <c r="V226" i="2"/>
  <c r="D226" i="2"/>
  <c r="AK225" i="2"/>
  <c r="AH225" i="2"/>
  <c r="AK224" i="2"/>
  <c r="AH224" i="2"/>
  <c r="AK223" i="2"/>
  <c r="AH223" i="2"/>
  <c r="AK222" i="2"/>
  <c r="AH222" i="2"/>
  <c r="AK221" i="2"/>
  <c r="AH221" i="2"/>
  <c r="AV220" i="2"/>
  <c r="AW220" i="2"/>
  <c r="AK220" i="2"/>
  <c r="AH220" i="2"/>
  <c r="AE220" i="2"/>
  <c r="Z220" i="2"/>
  <c r="AA220" i="2"/>
  <c r="Y220" i="2"/>
  <c r="V220" i="2"/>
  <c r="D220" i="2"/>
  <c r="AK219" i="2"/>
  <c r="AH219" i="2"/>
  <c r="AK218" i="2"/>
  <c r="AH218" i="2"/>
  <c r="AK217" i="2"/>
  <c r="AH217" i="2"/>
  <c r="AK216" i="2"/>
  <c r="AH216" i="2"/>
  <c r="AK215" i="2"/>
  <c r="AH215" i="2"/>
  <c r="AV214" i="2"/>
  <c r="AW214" i="2"/>
  <c r="AK214" i="2"/>
  <c r="AH214" i="2"/>
  <c r="AE214" i="2"/>
  <c r="Z214" i="2"/>
  <c r="Y214" i="2"/>
  <c r="V214" i="2"/>
  <c r="D214" i="2"/>
  <c r="C214" i="2"/>
  <c r="AK213" i="2"/>
  <c r="AH213" i="2"/>
  <c r="AK212" i="2"/>
  <c r="AH212" i="2"/>
  <c r="AK211" i="2"/>
  <c r="AH211" i="2"/>
  <c r="AK210" i="2"/>
  <c r="AH210" i="2"/>
  <c r="AK209" i="2"/>
  <c r="AH209" i="2"/>
  <c r="AV208" i="2"/>
  <c r="AW208" i="2"/>
  <c r="AK208" i="2"/>
  <c r="AH208" i="2"/>
  <c r="AE208" i="2"/>
  <c r="Z208" i="2"/>
  <c r="AA208" i="2"/>
  <c r="Y208" i="2"/>
  <c r="V208" i="2"/>
  <c r="D208" i="2"/>
  <c r="AK207" i="2"/>
  <c r="AH207" i="2"/>
  <c r="AK206" i="2"/>
  <c r="AH206" i="2"/>
  <c r="AK205" i="2"/>
  <c r="AH205" i="2"/>
  <c r="AK204" i="2"/>
  <c r="AH204" i="2"/>
  <c r="AK203" i="2"/>
  <c r="AH203" i="2"/>
  <c r="AV202" i="2"/>
  <c r="AW202" i="2"/>
  <c r="AK202" i="2"/>
  <c r="AH202" i="2"/>
  <c r="AE202" i="2"/>
  <c r="Z202" i="2"/>
  <c r="AA202" i="2"/>
  <c r="Y202" i="2"/>
  <c r="V202" i="2"/>
  <c r="D202" i="2"/>
  <c r="AK201" i="2"/>
  <c r="AH201" i="2"/>
  <c r="AK200" i="2"/>
  <c r="AH200" i="2"/>
  <c r="AK199" i="2"/>
  <c r="AH199" i="2"/>
  <c r="AK198" i="2"/>
  <c r="AH198" i="2"/>
  <c r="AK197" i="2"/>
  <c r="AH197" i="2"/>
  <c r="AV196" i="2"/>
  <c r="AW196" i="2"/>
  <c r="AK196" i="2"/>
  <c r="AH196" i="2"/>
  <c r="AE196" i="2"/>
  <c r="Z196" i="2"/>
  <c r="Y196" i="2"/>
  <c r="V196" i="2"/>
  <c r="D196" i="2"/>
  <c r="AK195" i="2"/>
  <c r="AH195" i="2"/>
  <c r="AK194" i="2"/>
  <c r="AH194" i="2"/>
  <c r="AK193" i="2"/>
  <c r="AH193" i="2"/>
  <c r="AK192" i="2"/>
  <c r="AH192" i="2"/>
  <c r="AK191" i="2"/>
  <c r="AH191" i="2"/>
  <c r="AV190" i="2"/>
  <c r="AW190" i="2"/>
  <c r="AK190" i="2"/>
  <c r="AH190" i="2"/>
  <c r="AE190" i="2"/>
  <c r="Z190" i="2"/>
  <c r="AA190" i="2"/>
  <c r="Y190" i="2"/>
  <c r="V190" i="2"/>
  <c r="D190" i="2"/>
  <c r="C190" i="2"/>
  <c r="AK189" i="2"/>
  <c r="AH189" i="2"/>
  <c r="AK188" i="2"/>
  <c r="AH188" i="2"/>
  <c r="AK187" i="2"/>
  <c r="AH187" i="2"/>
  <c r="AK186" i="2"/>
  <c r="AH186" i="2"/>
  <c r="AK185" i="2"/>
  <c r="AH185" i="2"/>
  <c r="AV184" i="2"/>
  <c r="AW184" i="2"/>
  <c r="AK184" i="2"/>
  <c r="AH184" i="2"/>
  <c r="AE184" i="2"/>
  <c r="Z184" i="2"/>
  <c r="AA184" i="2"/>
  <c r="Y184" i="2"/>
  <c r="V184" i="2"/>
  <c r="D184" i="2"/>
  <c r="AK183" i="2"/>
  <c r="AH183" i="2"/>
  <c r="AK182" i="2"/>
  <c r="AH182" i="2"/>
  <c r="AK181" i="2"/>
  <c r="AH181" i="2"/>
  <c r="AK180" i="2"/>
  <c r="AH180" i="2"/>
  <c r="AK179" i="2"/>
  <c r="AH179" i="2"/>
  <c r="AV178" i="2"/>
  <c r="AW178" i="2"/>
  <c r="AK178" i="2"/>
  <c r="AH178" i="2"/>
  <c r="AE178" i="2"/>
  <c r="Z178" i="2"/>
  <c r="AA178" i="2"/>
  <c r="Y178" i="2"/>
  <c r="V178" i="2"/>
  <c r="D178" i="2"/>
  <c r="AK177" i="2"/>
  <c r="AH177" i="2"/>
  <c r="AK176" i="2"/>
  <c r="AH176" i="2"/>
  <c r="AK175" i="2"/>
  <c r="AH175" i="2"/>
  <c r="AK174" i="2"/>
  <c r="AH174" i="2"/>
  <c r="AK173" i="2"/>
  <c r="AH173" i="2"/>
  <c r="AV172" i="2"/>
  <c r="AW172" i="2"/>
  <c r="AK172" i="2"/>
  <c r="AH172" i="2"/>
  <c r="AE172" i="2"/>
  <c r="Z172" i="2"/>
  <c r="AA172" i="2"/>
  <c r="Y172" i="2"/>
  <c r="V172" i="2"/>
  <c r="D172" i="2"/>
  <c r="AK171" i="2"/>
  <c r="AH171" i="2"/>
  <c r="AK170" i="2"/>
  <c r="AH170" i="2"/>
  <c r="AK169" i="2"/>
  <c r="AH169" i="2"/>
  <c r="AK168" i="2"/>
  <c r="AH168" i="2"/>
  <c r="AK167" i="2"/>
  <c r="AH167" i="2"/>
  <c r="AV166" i="2"/>
  <c r="AW166" i="2"/>
  <c r="AK166" i="2"/>
  <c r="AH166" i="2"/>
  <c r="AE166" i="2"/>
  <c r="Z166" i="2"/>
  <c r="AA166" i="2"/>
  <c r="Y166" i="2"/>
  <c r="V166" i="2"/>
  <c r="D166" i="2"/>
  <c r="AK165" i="2"/>
  <c r="AH165" i="2"/>
  <c r="AK164" i="2"/>
  <c r="AH164" i="2"/>
  <c r="AK163" i="2"/>
  <c r="AH163" i="2"/>
  <c r="AK162" i="2"/>
  <c r="AH162" i="2"/>
  <c r="AK161" i="2"/>
  <c r="AH161" i="2"/>
  <c r="AV160" i="2"/>
  <c r="AW160" i="2"/>
  <c r="AK160" i="2"/>
  <c r="AH160" i="2"/>
  <c r="AE160" i="2"/>
  <c r="Z160" i="2"/>
  <c r="AA160" i="2"/>
  <c r="Y160" i="2"/>
  <c r="V160" i="2"/>
  <c r="D160" i="2"/>
  <c r="AK159" i="2"/>
  <c r="AH159" i="2"/>
  <c r="AK158" i="2"/>
  <c r="AH158" i="2"/>
  <c r="AK157" i="2"/>
  <c r="AH157" i="2"/>
  <c r="AK156" i="2"/>
  <c r="AH156" i="2"/>
  <c r="AK155" i="2"/>
  <c r="AH155" i="2"/>
  <c r="AV154" i="2"/>
  <c r="AW154" i="2"/>
  <c r="AK154" i="2"/>
  <c r="AH154" i="2"/>
  <c r="AE154" i="2"/>
  <c r="Z154" i="2"/>
  <c r="Y154" i="2"/>
  <c r="V154" i="2"/>
  <c r="D154" i="2"/>
  <c r="AK153" i="2"/>
  <c r="AH153" i="2"/>
  <c r="AK152" i="2"/>
  <c r="AH152" i="2"/>
  <c r="AK151" i="2"/>
  <c r="AH151" i="2"/>
  <c r="AK150" i="2"/>
  <c r="AH150" i="2"/>
  <c r="AK149" i="2"/>
  <c r="AH149" i="2"/>
  <c r="AV148" i="2"/>
  <c r="AW148" i="2"/>
  <c r="AK148" i="2"/>
  <c r="AH148" i="2"/>
  <c r="AE148" i="2"/>
  <c r="Z148" i="2"/>
  <c r="AA148" i="2"/>
  <c r="Y148" i="2"/>
  <c r="V148" i="2"/>
  <c r="D148" i="2"/>
  <c r="AK147" i="2"/>
  <c r="AH147" i="2"/>
  <c r="AK146" i="2"/>
  <c r="AH146" i="2"/>
  <c r="AK145" i="2"/>
  <c r="AH145" i="2"/>
  <c r="AK144" i="2"/>
  <c r="AH144" i="2"/>
  <c r="AK143" i="2"/>
  <c r="AH143" i="2"/>
  <c r="AV142" i="2"/>
  <c r="AW142" i="2"/>
  <c r="AK142" i="2"/>
  <c r="AH142" i="2"/>
  <c r="AE142" i="2"/>
  <c r="Z142" i="2"/>
  <c r="AA142" i="2"/>
  <c r="Y142" i="2"/>
  <c r="V142" i="2"/>
  <c r="D142" i="2"/>
  <c r="C142" i="2"/>
  <c r="AK141" i="2"/>
  <c r="AH141" i="2"/>
  <c r="AK140" i="2"/>
  <c r="AH140" i="2"/>
  <c r="AK139" i="2"/>
  <c r="AH139" i="2"/>
  <c r="AK138" i="2"/>
  <c r="AH138" i="2"/>
  <c r="AK137" i="2"/>
  <c r="AH137" i="2"/>
  <c r="AV136" i="2"/>
  <c r="AW136" i="2"/>
  <c r="AK136" i="2"/>
  <c r="AH136" i="2"/>
  <c r="AE136" i="2"/>
  <c r="Z136" i="2"/>
  <c r="AA136" i="2"/>
  <c r="Y136" i="2"/>
  <c r="V136" i="2"/>
  <c r="D136" i="2"/>
  <c r="AK129" i="2"/>
  <c r="AH129" i="2"/>
  <c r="AK128" i="2"/>
  <c r="AH128" i="2"/>
  <c r="AK127" i="2"/>
  <c r="AH127" i="2"/>
  <c r="AK126" i="2"/>
  <c r="AH126" i="2"/>
  <c r="AK125" i="2"/>
  <c r="AH125" i="2"/>
  <c r="AV124" i="2"/>
  <c r="AW124" i="2"/>
  <c r="AK124" i="2"/>
  <c r="AH124" i="2"/>
  <c r="AE124" i="2"/>
  <c r="Z124" i="2"/>
  <c r="Y124" i="2"/>
  <c r="V124" i="2"/>
  <c r="D124" i="2"/>
  <c r="AK123" i="2"/>
  <c r="AH123" i="2"/>
  <c r="AK122" i="2"/>
  <c r="AH122" i="2"/>
  <c r="AK121" i="2"/>
  <c r="AH121" i="2"/>
  <c r="AK120" i="2"/>
  <c r="AH120" i="2"/>
  <c r="AK119" i="2"/>
  <c r="AH119" i="2"/>
  <c r="AV118" i="2"/>
  <c r="AW118" i="2"/>
  <c r="AK118" i="2"/>
  <c r="AH118" i="2"/>
  <c r="AE118" i="2"/>
  <c r="Z118" i="2"/>
  <c r="AA118" i="2"/>
  <c r="Y118" i="2"/>
  <c r="V118" i="2"/>
  <c r="D118" i="2"/>
  <c r="AK111" i="2"/>
  <c r="AH111" i="2"/>
  <c r="AK110" i="2"/>
  <c r="AH110" i="2"/>
  <c r="AK109" i="2"/>
  <c r="AH109" i="2"/>
  <c r="AK108" i="2"/>
  <c r="AH108" i="2"/>
  <c r="AK107" i="2"/>
  <c r="AH107" i="2"/>
  <c r="AV106" i="2"/>
  <c r="AW106" i="2"/>
  <c r="AK106" i="2"/>
  <c r="AH106" i="2"/>
  <c r="AE106" i="2"/>
  <c r="Z106" i="2"/>
  <c r="AA106" i="2"/>
  <c r="Y106" i="2"/>
  <c r="V106" i="2"/>
  <c r="D106" i="2"/>
  <c r="AK117" i="2"/>
  <c r="AH117" i="2"/>
  <c r="AK116" i="2"/>
  <c r="AH116" i="2"/>
  <c r="AK115" i="2"/>
  <c r="AH115" i="2"/>
  <c r="AK114" i="2"/>
  <c r="AH114" i="2"/>
  <c r="AK113" i="2"/>
  <c r="AH113" i="2"/>
  <c r="AV112" i="2"/>
  <c r="AW112" i="2"/>
  <c r="AK112" i="2"/>
  <c r="AH112" i="2"/>
  <c r="AE112" i="2"/>
  <c r="Z112" i="2"/>
  <c r="AA112" i="2"/>
  <c r="Y112" i="2"/>
  <c r="V112" i="2"/>
  <c r="D112" i="2"/>
  <c r="AS451" i="2"/>
  <c r="AR451" i="2"/>
  <c r="AT451" i="2"/>
  <c r="AS474" i="2"/>
  <c r="AR474" i="2"/>
  <c r="AT474" i="2"/>
  <c r="AS532" i="2"/>
  <c r="AS165" i="2"/>
  <c r="AR165" i="2"/>
  <c r="AT165" i="2"/>
  <c r="AS280" i="2"/>
  <c r="AR280" i="2"/>
  <c r="AS526" i="2"/>
  <c r="AR526" i="2"/>
  <c r="AS417" i="2"/>
  <c r="AR417" i="2"/>
  <c r="AT417" i="2"/>
  <c r="AS450" i="2"/>
  <c r="AR450" i="2"/>
  <c r="AT450" i="2"/>
  <c r="AS190" i="2"/>
  <c r="AR190" i="2"/>
  <c r="AS127" i="2"/>
  <c r="AR127" i="2"/>
  <c r="AT127" i="2"/>
  <c r="AS162" i="2"/>
  <c r="AR162" i="2"/>
  <c r="AT162" i="2"/>
  <c r="AS128" i="2"/>
  <c r="AR128" i="2"/>
  <c r="AT128" i="2"/>
  <c r="AS205" i="2"/>
  <c r="AR205" i="2"/>
  <c r="AT205" i="2"/>
  <c r="AS338" i="2"/>
  <c r="AR338" i="2"/>
  <c r="AT338" i="2"/>
  <c r="AS343" i="2"/>
  <c r="AR343" i="2"/>
  <c r="AT343" i="2"/>
  <c r="AS448" i="2"/>
  <c r="AR448" i="2"/>
  <c r="AT448" i="2"/>
  <c r="AS475" i="2"/>
  <c r="AR475" i="2"/>
  <c r="AT475" i="2"/>
  <c r="AS129" i="2"/>
  <c r="AR129" i="2"/>
  <c r="AT129" i="2"/>
  <c r="AS206" i="2"/>
  <c r="AR206" i="2"/>
  <c r="AT206" i="2"/>
  <c r="AS476" i="2"/>
  <c r="AR476" i="2"/>
  <c r="AT476" i="2"/>
  <c r="AS163" i="2"/>
  <c r="AR163" i="2"/>
  <c r="AT163" i="2"/>
  <c r="AS452" i="2"/>
  <c r="AR452" i="2"/>
  <c r="AT452" i="2"/>
  <c r="AS514" i="2"/>
  <c r="AR514" i="2"/>
  <c r="AO146" i="2"/>
  <c r="AS146" i="2"/>
  <c r="AR146" i="2"/>
  <c r="AO156" i="2"/>
  <c r="AS156" i="2"/>
  <c r="AR156" i="2"/>
  <c r="AS170" i="2"/>
  <c r="AR170" i="2"/>
  <c r="AO170" i="2"/>
  <c r="AO180" i="2"/>
  <c r="AS180" i="2"/>
  <c r="AR180" i="2"/>
  <c r="AS236" i="2"/>
  <c r="AR236" i="2"/>
  <c r="AO236" i="2"/>
  <c r="AO241" i="2"/>
  <c r="AS241" i="2"/>
  <c r="AR241" i="2"/>
  <c r="AS260" i="2"/>
  <c r="AR260" i="2"/>
  <c r="AO260" i="2"/>
  <c r="AO299" i="2"/>
  <c r="AS299" i="2"/>
  <c r="AR299" i="2"/>
  <c r="AS298" i="2"/>
  <c r="AR298" i="2"/>
  <c r="AS391" i="2"/>
  <c r="AR391" i="2"/>
  <c r="AO391" i="2"/>
  <c r="AO439" i="2"/>
  <c r="AS439" i="2"/>
  <c r="AR439" i="2"/>
  <c r="AS459" i="2"/>
  <c r="AR459" i="2"/>
  <c r="AO459" i="2"/>
  <c r="AO492" i="2"/>
  <c r="AS492" i="2"/>
  <c r="AR492" i="2"/>
  <c r="AS199" i="2"/>
  <c r="AR199" i="2"/>
  <c r="AO199" i="2"/>
  <c r="AS289" i="2"/>
  <c r="AR289" i="2"/>
  <c r="AO289" i="2"/>
  <c r="AS294" i="2"/>
  <c r="AR294" i="2"/>
  <c r="AO294" i="2"/>
  <c r="AS303" i="2"/>
  <c r="AR303" i="2"/>
  <c r="AO303" i="2"/>
  <c r="AS375" i="2"/>
  <c r="AR375" i="2"/>
  <c r="AO375" i="2"/>
  <c r="AS424" i="2"/>
  <c r="AR424" i="2"/>
  <c r="AS425" i="2"/>
  <c r="AR425" i="2"/>
  <c r="AO425" i="2"/>
  <c r="AS171" i="2"/>
  <c r="AR171" i="2"/>
  <c r="AO171" i="2"/>
  <c r="AS261" i="2"/>
  <c r="AR261" i="2"/>
  <c r="AO261" i="2"/>
  <c r="AS329" i="2"/>
  <c r="AR329" i="2"/>
  <c r="AO329" i="2"/>
  <c r="AO139" i="2"/>
  <c r="AS139" i="2"/>
  <c r="AR139" i="2"/>
  <c r="AS214" i="2"/>
  <c r="AR214" i="2"/>
  <c r="AS215" i="2"/>
  <c r="AR215" i="2"/>
  <c r="AO215" i="2"/>
  <c r="AO214" i="2"/>
  <c r="AO285" i="2"/>
  <c r="AS285" i="2"/>
  <c r="AR285" i="2"/>
  <c r="AS290" i="2"/>
  <c r="AR290" i="2"/>
  <c r="AO290" i="2"/>
  <c r="AO295" i="2"/>
  <c r="AS295" i="2"/>
  <c r="AR295" i="2"/>
  <c r="AS300" i="2"/>
  <c r="AR300" i="2"/>
  <c r="AO300" i="2"/>
  <c r="AS309" i="2"/>
  <c r="AR309" i="2"/>
  <c r="AO309" i="2"/>
  <c r="AS314" i="2"/>
  <c r="AR314" i="2"/>
  <c r="AO314" i="2"/>
  <c r="AS319" i="2"/>
  <c r="AR319" i="2"/>
  <c r="AO319" i="2"/>
  <c r="AO324" i="2"/>
  <c r="AS324" i="2"/>
  <c r="AR324" i="2"/>
  <c r="AO333" i="2"/>
  <c r="AS333" i="2"/>
  <c r="AR333" i="2"/>
  <c r="AO348" i="2"/>
  <c r="AS348" i="2"/>
  <c r="AR348" i="2"/>
  <c r="AS353" i="2"/>
  <c r="AR353" i="2"/>
  <c r="AO353" i="2"/>
  <c r="AS387" i="2"/>
  <c r="AR387" i="2"/>
  <c r="AO387" i="2"/>
  <c r="AO389" i="2"/>
  <c r="AS388" i="2"/>
  <c r="AR388" i="2"/>
  <c r="AS389" i="2"/>
  <c r="AR389" i="2"/>
  <c r="AO388" i="2"/>
  <c r="AS398" i="2"/>
  <c r="AR398" i="2"/>
  <c r="AO398" i="2"/>
  <c r="AS409" i="2"/>
  <c r="AR409" i="2"/>
  <c r="AO409" i="2"/>
  <c r="AS435" i="2"/>
  <c r="AR435" i="2"/>
  <c r="AO435" i="2"/>
  <c r="AS437" i="2"/>
  <c r="AR437" i="2"/>
  <c r="AO437" i="2"/>
  <c r="AS446" i="2"/>
  <c r="AR446" i="2"/>
  <c r="AO446" i="2"/>
  <c r="AS465" i="2"/>
  <c r="AR465" i="2"/>
  <c r="AO465" i="2"/>
  <c r="AS470" i="2"/>
  <c r="AR470" i="2"/>
  <c r="AO470" i="2"/>
  <c r="AO480" i="2"/>
  <c r="AS480" i="2"/>
  <c r="AR480" i="2"/>
  <c r="AS508" i="2"/>
  <c r="AR508" i="2"/>
  <c r="AS517" i="2"/>
  <c r="AR517" i="2"/>
  <c r="AO517" i="2"/>
  <c r="AS522" i="2"/>
  <c r="AR522" i="2"/>
  <c r="AO522" i="2"/>
  <c r="AO531" i="2"/>
  <c r="AS531" i="2"/>
  <c r="AR531" i="2"/>
  <c r="AS189" i="2"/>
  <c r="AR189" i="2"/>
  <c r="AO189" i="2"/>
  <c r="AS217" i="2"/>
  <c r="AR217" i="2"/>
  <c r="AO217" i="2"/>
  <c r="AS231" i="2"/>
  <c r="AR231" i="2"/>
  <c r="AO231" i="2"/>
  <c r="AS370" i="2"/>
  <c r="AR370" i="2"/>
  <c r="AS418" i="2"/>
  <c r="AR418" i="2"/>
  <c r="AS479" i="2"/>
  <c r="AR479" i="2"/>
  <c r="AO479" i="2"/>
  <c r="AS478" i="2"/>
  <c r="AR478" i="2"/>
  <c r="AO487" i="2"/>
  <c r="AS487" i="2"/>
  <c r="AR487" i="2"/>
  <c r="AS501" i="2"/>
  <c r="AR501" i="2"/>
  <c r="AO501" i="2"/>
  <c r="AS122" i="2"/>
  <c r="AR122" i="2"/>
  <c r="AO122" i="2"/>
  <c r="AS194" i="2"/>
  <c r="AR194" i="2"/>
  <c r="AO194" i="2"/>
  <c r="AO284" i="2"/>
  <c r="AS284" i="2"/>
  <c r="AR284" i="2"/>
  <c r="AS318" i="2"/>
  <c r="AR318" i="2"/>
  <c r="AO318" i="2"/>
  <c r="AS327" i="2"/>
  <c r="AR327" i="2"/>
  <c r="AO327" i="2"/>
  <c r="AS483" i="2"/>
  <c r="AR483" i="2"/>
  <c r="AO483" i="2"/>
  <c r="AS147" i="2"/>
  <c r="AR147" i="2"/>
  <c r="AO147" i="2"/>
  <c r="AS152" i="2"/>
  <c r="AR152" i="2"/>
  <c r="AO152" i="2"/>
  <c r="AS157" i="2"/>
  <c r="AR157" i="2"/>
  <c r="AO157" i="2"/>
  <c r="AO176" i="2"/>
  <c r="AS176" i="2"/>
  <c r="AR176" i="2"/>
  <c r="AO181" i="2"/>
  <c r="AS181" i="2"/>
  <c r="AR181" i="2"/>
  <c r="AO186" i="2"/>
  <c r="AS186" i="2"/>
  <c r="AR186" i="2"/>
  <c r="AO218" i="2"/>
  <c r="AS218" i="2"/>
  <c r="AR218" i="2"/>
  <c r="AS237" i="2"/>
  <c r="AR237" i="2"/>
  <c r="AO237" i="2"/>
  <c r="AS305" i="2"/>
  <c r="AR305" i="2"/>
  <c r="AO305" i="2"/>
  <c r="AS304" i="2"/>
  <c r="AR304" i="2"/>
  <c r="AS381" i="2"/>
  <c r="AR381" i="2"/>
  <c r="AO381" i="2"/>
  <c r="AO456" i="2"/>
  <c r="AS456" i="2"/>
  <c r="AR456" i="2"/>
  <c r="AO461" i="2"/>
  <c r="AS460" i="2"/>
  <c r="AR460" i="2"/>
  <c r="AS461" i="2"/>
  <c r="AR461" i="2"/>
  <c r="AS488" i="2"/>
  <c r="AR488" i="2"/>
  <c r="AO488" i="2"/>
  <c r="AS493" i="2"/>
  <c r="AR493" i="2"/>
  <c r="AO493" i="2"/>
  <c r="AO498" i="2"/>
  <c r="AS498" i="2"/>
  <c r="AR498" i="2"/>
  <c r="AS507" i="2"/>
  <c r="AR507" i="2"/>
  <c r="AO507" i="2"/>
  <c r="AO123" i="2"/>
  <c r="AS123" i="2"/>
  <c r="AR123" i="2"/>
  <c r="AS144" i="2"/>
  <c r="AR144" i="2"/>
  <c r="AO144" i="2"/>
  <c r="AS153" i="2"/>
  <c r="AR153" i="2"/>
  <c r="AO153" i="2"/>
  <c r="AS158" i="2"/>
  <c r="AR158" i="2"/>
  <c r="AO158" i="2"/>
  <c r="AO168" i="2"/>
  <c r="AS168" i="2"/>
  <c r="AR168" i="2"/>
  <c r="AS177" i="2"/>
  <c r="AR177" i="2"/>
  <c r="AO177" i="2"/>
  <c r="AS182" i="2"/>
  <c r="AR182" i="2"/>
  <c r="AO182" i="2"/>
  <c r="AO187" i="2"/>
  <c r="AS187" i="2"/>
  <c r="AR187" i="2"/>
  <c r="AO197" i="2"/>
  <c r="AS197" i="2"/>
  <c r="AR197" i="2"/>
  <c r="AS219" i="2"/>
  <c r="AR219" i="2"/>
  <c r="AO219" i="2"/>
  <c r="AS224" i="2"/>
  <c r="AR224" i="2"/>
  <c r="AO224" i="2"/>
  <c r="AS234" i="2"/>
  <c r="AR234" i="2"/>
  <c r="AO234" i="2"/>
  <c r="AS243" i="2"/>
  <c r="AR243" i="2"/>
  <c r="AO243" i="2"/>
  <c r="AO248" i="2"/>
  <c r="AS248" i="2"/>
  <c r="AR248" i="2"/>
  <c r="AO253" i="2"/>
  <c r="AS253" i="2"/>
  <c r="AR253" i="2"/>
  <c r="AS267" i="2"/>
  <c r="AR267" i="2"/>
  <c r="AO267" i="2"/>
  <c r="AS272" i="2"/>
  <c r="AR272" i="2"/>
  <c r="AO272" i="2"/>
  <c r="AS277" i="2"/>
  <c r="AR277" i="2"/>
  <c r="AO277" i="2"/>
  <c r="AS287" i="2"/>
  <c r="AR287" i="2"/>
  <c r="AO287" i="2"/>
  <c r="AS310" i="2"/>
  <c r="AR310" i="2"/>
  <c r="AS335" i="2"/>
  <c r="AR335" i="2"/>
  <c r="AT335" i="2"/>
  <c r="AS334" i="2"/>
  <c r="AR334" i="2"/>
  <c r="AT334" i="2"/>
  <c r="AO357" i="2"/>
  <c r="AS357" i="2"/>
  <c r="AR357" i="2"/>
  <c r="AS362" i="2"/>
  <c r="AR362" i="2"/>
  <c r="AO362" i="2"/>
  <c r="AS367" i="2"/>
  <c r="AR367" i="2"/>
  <c r="AO367" i="2"/>
  <c r="AS393" i="2"/>
  <c r="AR393" i="2"/>
  <c r="AO393" i="2"/>
  <c r="AS404" i="2"/>
  <c r="AR404" i="2"/>
  <c r="AO404" i="2"/>
  <c r="AS426" i="2"/>
  <c r="AR426" i="2"/>
  <c r="AO426" i="2"/>
  <c r="AO441" i="2"/>
  <c r="AS441" i="2"/>
  <c r="AR441" i="2"/>
  <c r="AS442" i="2"/>
  <c r="AR442" i="2"/>
  <c r="AS457" i="2"/>
  <c r="AR457" i="2"/>
  <c r="AO457" i="2"/>
  <c r="AS466" i="2"/>
  <c r="AO489" i="2"/>
  <c r="AS489" i="2"/>
  <c r="AR489" i="2"/>
  <c r="AS494" i="2"/>
  <c r="AR494" i="2"/>
  <c r="AO494" i="2"/>
  <c r="AS499" i="2"/>
  <c r="AR499" i="2"/>
  <c r="AO499" i="2"/>
  <c r="AO513" i="2"/>
  <c r="AS513" i="2"/>
  <c r="AR513" i="2"/>
  <c r="AS107" i="2"/>
  <c r="AR107" i="2"/>
  <c r="AO107" i="2"/>
  <c r="AS106" i="2"/>
  <c r="AR106" i="2"/>
  <c r="AS222" i="2"/>
  <c r="AR222" i="2"/>
  <c r="AO222" i="2"/>
  <c r="AS355" i="2"/>
  <c r="AR355" i="2"/>
  <c r="AO355" i="2"/>
  <c r="AO360" i="2"/>
  <c r="AS360" i="2"/>
  <c r="AR360" i="2"/>
  <c r="AO369" i="2"/>
  <c r="AS369" i="2"/>
  <c r="AR369" i="2"/>
  <c r="AS114" i="2"/>
  <c r="AR114" i="2"/>
  <c r="AO114" i="2"/>
  <c r="AO111" i="2"/>
  <c r="AS111" i="2"/>
  <c r="AR111" i="2"/>
  <c r="AS138" i="2"/>
  <c r="AR138" i="2"/>
  <c r="AO138" i="2"/>
  <c r="AO233" i="2"/>
  <c r="AS232" i="2"/>
  <c r="AR232" i="2"/>
  <c r="AS233" i="2"/>
  <c r="AR233" i="2"/>
  <c r="AS308" i="2"/>
  <c r="AR308" i="2"/>
  <c r="AO308" i="2"/>
  <c r="AS351" i="2"/>
  <c r="AR351" i="2"/>
  <c r="AO351" i="2"/>
  <c r="AS397" i="2"/>
  <c r="AR397" i="2"/>
  <c r="AO397" i="2"/>
  <c r="AS408" i="2"/>
  <c r="AR408" i="2"/>
  <c r="AO408" i="2"/>
  <c r="AS502" i="2"/>
  <c r="AR502" i="2"/>
  <c r="AS516" i="2"/>
  <c r="AR516" i="2"/>
  <c r="AO516" i="2"/>
  <c r="AS525" i="2"/>
  <c r="AR525" i="2"/>
  <c r="AO525" i="2"/>
  <c r="AS281" i="2"/>
  <c r="AR281" i="2"/>
  <c r="AO281" i="2"/>
  <c r="AO429" i="2"/>
  <c r="AS429" i="2"/>
  <c r="AR429" i="2"/>
  <c r="AS431" i="2"/>
  <c r="AR431" i="2"/>
  <c r="AO431" i="2"/>
  <c r="AS430" i="2"/>
  <c r="AR430" i="2"/>
  <c r="AS440" i="2"/>
  <c r="AR440" i="2"/>
  <c r="AO440" i="2"/>
  <c r="AS512" i="2"/>
  <c r="AR512" i="2"/>
  <c r="AO512" i="2"/>
  <c r="AS527" i="2"/>
  <c r="AR527" i="2"/>
  <c r="AO527" i="2"/>
  <c r="AS195" i="2"/>
  <c r="AR195" i="2"/>
  <c r="AO195" i="2"/>
  <c r="AS210" i="2"/>
  <c r="AR210" i="2"/>
  <c r="AO210" i="2"/>
  <c r="AS238" i="2"/>
  <c r="AS262" i="2"/>
  <c r="AR262" i="2"/>
  <c r="AS140" i="2"/>
  <c r="AR140" i="2"/>
  <c r="AO140" i="2"/>
  <c r="AS155" i="2"/>
  <c r="AR155" i="2"/>
  <c r="AO155" i="2"/>
  <c r="AO179" i="2"/>
  <c r="AS179" i="2"/>
  <c r="AR179" i="2"/>
  <c r="AS178" i="2"/>
  <c r="AR178" i="2"/>
  <c r="AO178" i="2"/>
  <c r="AS192" i="2"/>
  <c r="AR192" i="2"/>
  <c r="AO192" i="2"/>
  <c r="AS201" i="2"/>
  <c r="AR201" i="2"/>
  <c r="AO201" i="2"/>
  <c r="AO211" i="2"/>
  <c r="AS211" i="2"/>
  <c r="AR211" i="2"/>
  <c r="AS221" i="2"/>
  <c r="AR221" i="2"/>
  <c r="AO221" i="2"/>
  <c r="AS220" i="2"/>
  <c r="AR220" i="2"/>
  <c r="AO220" i="2"/>
  <c r="AS244" i="2"/>
  <c r="AS268" i="2"/>
  <c r="AR268" i="2"/>
  <c r="AS282" i="2"/>
  <c r="AR282" i="2"/>
  <c r="AO282" i="2"/>
  <c r="AO291" i="2"/>
  <c r="AS291" i="2"/>
  <c r="AR291" i="2"/>
  <c r="AS296" i="2"/>
  <c r="AR296" i="2"/>
  <c r="AO296" i="2"/>
  <c r="AS301" i="2"/>
  <c r="AR301" i="2"/>
  <c r="AO301" i="2"/>
  <c r="AO306" i="2"/>
  <c r="AS306" i="2"/>
  <c r="AR306" i="2"/>
  <c r="AS315" i="2"/>
  <c r="AR315" i="2"/>
  <c r="AO315" i="2"/>
  <c r="AS320" i="2"/>
  <c r="AR320" i="2"/>
  <c r="AO320" i="2"/>
  <c r="AO325" i="2"/>
  <c r="AS325" i="2"/>
  <c r="AR325" i="2"/>
  <c r="AS330" i="2"/>
  <c r="AR330" i="2"/>
  <c r="AO330" i="2"/>
  <c r="AS339" i="2"/>
  <c r="AR339" i="2"/>
  <c r="AT339" i="2"/>
  <c r="AS344" i="2"/>
  <c r="AR344" i="2"/>
  <c r="AT344" i="2"/>
  <c r="AO349" i="2"/>
  <c r="AS349" i="2"/>
  <c r="AR349" i="2"/>
  <c r="AS359" i="2"/>
  <c r="AR359" i="2"/>
  <c r="AO358" i="2"/>
  <c r="AO359" i="2"/>
  <c r="AS358" i="2"/>
  <c r="AR358" i="2"/>
  <c r="AO399" i="2"/>
  <c r="AS399" i="2"/>
  <c r="AR399" i="2"/>
  <c r="AS400" i="2"/>
  <c r="AR400" i="2"/>
  <c r="AO410" i="2"/>
  <c r="AS410" i="2"/>
  <c r="AR410" i="2"/>
  <c r="AO421" i="2"/>
  <c r="AS421" i="2"/>
  <c r="AR421" i="2"/>
  <c r="AS432" i="2"/>
  <c r="AR432" i="2"/>
  <c r="AO432" i="2"/>
  <c r="AS447" i="2"/>
  <c r="AR447" i="2"/>
  <c r="AO447" i="2"/>
  <c r="AS449" i="2"/>
  <c r="AR449" i="2"/>
  <c r="AT449" i="2"/>
  <c r="AS462" i="2"/>
  <c r="AR462" i="2"/>
  <c r="AO462" i="2"/>
  <c r="AS471" i="2"/>
  <c r="AR471" i="2"/>
  <c r="AO471" i="2"/>
  <c r="AS481" i="2"/>
  <c r="AR481" i="2"/>
  <c r="AO481" i="2"/>
  <c r="AS490" i="2"/>
  <c r="AO518" i="2"/>
  <c r="AS518" i="2"/>
  <c r="AR518" i="2"/>
  <c r="AS523" i="2"/>
  <c r="AR523" i="2"/>
  <c r="AO523" i="2"/>
  <c r="AO528" i="2"/>
  <c r="AS528" i="2"/>
  <c r="AR528" i="2"/>
  <c r="AO151" i="2"/>
  <c r="AS151" i="2"/>
  <c r="AR151" i="2"/>
  <c r="AO255" i="2"/>
  <c r="AS255" i="2"/>
  <c r="AR255" i="2"/>
  <c r="AS322" i="2"/>
  <c r="AR322" i="2"/>
  <c r="AS323" i="2"/>
  <c r="AR323" i="2"/>
  <c r="AO323" i="2"/>
  <c r="AO380" i="2"/>
  <c r="AS380" i="2"/>
  <c r="AR380" i="2"/>
  <c r="AO511" i="2"/>
  <c r="AS511" i="2"/>
  <c r="AR511" i="2"/>
  <c r="AS213" i="2"/>
  <c r="AR213" i="2"/>
  <c r="AO213" i="2"/>
  <c r="AS313" i="2"/>
  <c r="AR313" i="2"/>
  <c r="AO313" i="2"/>
  <c r="AS332" i="2"/>
  <c r="AR332" i="2"/>
  <c r="AO332" i="2"/>
  <c r="AO386" i="2"/>
  <c r="AS386" i="2"/>
  <c r="AR386" i="2"/>
  <c r="AO434" i="2"/>
  <c r="AS434" i="2"/>
  <c r="AR434" i="2"/>
  <c r="AS445" i="2"/>
  <c r="AR445" i="2"/>
  <c r="AO445" i="2"/>
  <c r="AS464" i="2"/>
  <c r="AR464" i="2"/>
  <c r="AO464" i="2"/>
  <c r="AO469" i="2"/>
  <c r="AS469" i="2"/>
  <c r="AR469" i="2"/>
  <c r="AS530" i="2"/>
  <c r="AR530" i="2"/>
  <c r="AO530" i="2"/>
  <c r="AS119" i="2"/>
  <c r="AR119" i="2"/>
  <c r="AO119" i="2"/>
  <c r="AS118" i="2"/>
  <c r="AR118" i="2"/>
  <c r="AS223" i="2"/>
  <c r="AR223" i="2"/>
  <c r="AO223" i="2"/>
  <c r="AS356" i="2"/>
  <c r="AR356" i="2"/>
  <c r="AO356" i="2"/>
  <c r="AO366" i="2"/>
  <c r="AS366" i="2"/>
  <c r="AR366" i="2"/>
  <c r="AS382" i="2"/>
  <c r="AR382" i="2"/>
  <c r="AO392" i="2"/>
  <c r="AS392" i="2"/>
  <c r="AR392" i="2"/>
  <c r="AS115" i="2"/>
  <c r="AR115" i="2"/>
  <c r="AO115" i="2"/>
  <c r="AO108" i="2"/>
  <c r="AS108" i="2"/>
  <c r="AR108" i="2"/>
  <c r="AO173" i="2"/>
  <c r="AO172" i="2"/>
  <c r="AS173" i="2"/>
  <c r="AR173" i="2"/>
  <c r="AS172" i="2"/>
  <c r="AR172" i="2"/>
  <c r="AS200" i="2"/>
  <c r="AR200" i="2"/>
  <c r="AO200" i="2"/>
  <c r="AO116" i="2"/>
  <c r="AS116" i="2"/>
  <c r="AR116" i="2"/>
  <c r="AS109" i="2"/>
  <c r="AR109" i="2"/>
  <c r="AO109" i="2"/>
  <c r="AS120" i="2"/>
  <c r="AR120" i="2"/>
  <c r="AO120" i="2"/>
  <c r="AO113" i="2"/>
  <c r="AS112" i="2"/>
  <c r="AR112" i="2"/>
  <c r="AS113" i="2"/>
  <c r="AR113" i="2"/>
  <c r="AS136" i="2"/>
  <c r="AS145" i="2"/>
  <c r="AR145" i="2"/>
  <c r="AO145" i="2"/>
  <c r="AS150" i="2"/>
  <c r="AR150" i="2"/>
  <c r="AO150" i="2"/>
  <c r="AS159" i="2"/>
  <c r="AR159" i="2"/>
  <c r="AO159" i="2"/>
  <c r="AS164" i="2"/>
  <c r="AR164" i="2"/>
  <c r="AT164" i="2"/>
  <c r="AS169" i="2"/>
  <c r="AR169" i="2"/>
  <c r="AO169" i="2"/>
  <c r="AS174" i="2"/>
  <c r="AR174" i="2"/>
  <c r="AO174" i="2"/>
  <c r="AO183" i="2"/>
  <c r="AS183" i="2"/>
  <c r="AR183" i="2"/>
  <c r="AS188" i="2"/>
  <c r="AR188" i="2"/>
  <c r="AO188" i="2"/>
  <c r="AS202" i="2"/>
  <c r="AR202" i="2"/>
  <c r="AT202" i="2"/>
  <c r="AS208" i="2"/>
  <c r="AR208" i="2"/>
  <c r="AS216" i="2"/>
  <c r="AR216" i="2"/>
  <c r="AO216" i="2"/>
  <c r="AO225" i="2"/>
  <c r="AS225" i="2"/>
  <c r="AR225" i="2"/>
  <c r="AO235" i="2"/>
  <c r="AS235" i="2"/>
  <c r="AR235" i="2"/>
  <c r="AS249" i="2"/>
  <c r="AR249" i="2"/>
  <c r="AO249" i="2"/>
  <c r="AO254" i="2"/>
  <c r="AS254" i="2"/>
  <c r="AR254" i="2"/>
  <c r="AS259" i="2"/>
  <c r="AR259" i="2"/>
  <c r="AO259" i="2"/>
  <c r="AS273" i="2"/>
  <c r="AR273" i="2"/>
  <c r="AO273" i="2"/>
  <c r="AS278" i="2"/>
  <c r="AR278" i="2"/>
  <c r="AO278" i="2"/>
  <c r="AO293" i="2"/>
  <c r="AS293" i="2"/>
  <c r="AR293" i="2"/>
  <c r="AO317" i="2"/>
  <c r="AS316" i="2"/>
  <c r="AR316" i="2"/>
  <c r="AS317" i="2"/>
  <c r="AR317" i="2"/>
  <c r="AS340" i="2"/>
  <c r="AR340" i="2"/>
  <c r="AT340" i="2"/>
  <c r="AS354" i="2"/>
  <c r="AR354" i="2"/>
  <c r="AO354" i="2"/>
  <c r="AO363" i="2"/>
  <c r="AS363" i="2"/>
  <c r="AR363" i="2"/>
  <c r="AS368" i="2"/>
  <c r="AR368" i="2"/>
  <c r="AO368" i="2"/>
  <c r="AS379" i="2"/>
  <c r="AR379" i="2"/>
  <c r="AO379" i="2"/>
  <c r="AS390" i="2"/>
  <c r="AR390" i="2"/>
  <c r="AO390" i="2"/>
  <c r="AO405" i="2"/>
  <c r="AS405" i="2"/>
  <c r="AR405" i="2"/>
  <c r="AO407" i="2"/>
  <c r="AS406" i="2"/>
  <c r="AR406" i="2"/>
  <c r="AS407" i="2"/>
  <c r="AR407" i="2"/>
  <c r="AO427" i="2"/>
  <c r="AS427" i="2"/>
  <c r="AR427" i="2"/>
  <c r="AS438" i="2"/>
  <c r="AR438" i="2"/>
  <c r="AO438" i="2"/>
  <c r="AS453" i="2"/>
  <c r="AR453" i="2"/>
  <c r="AT453" i="2"/>
  <c r="AS458" i="2"/>
  <c r="AR458" i="2"/>
  <c r="AO458" i="2"/>
  <c r="AS473" i="2"/>
  <c r="AR473" i="2"/>
  <c r="AT473" i="2"/>
  <c r="AS486" i="2"/>
  <c r="AR486" i="2"/>
  <c r="AO486" i="2"/>
  <c r="AS495" i="2"/>
  <c r="AR495" i="2"/>
  <c r="AO495" i="2"/>
  <c r="AO500" i="2"/>
  <c r="AS500" i="2"/>
  <c r="AR500" i="2"/>
  <c r="AS510" i="2"/>
  <c r="AR510" i="2"/>
  <c r="AO510" i="2"/>
  <c r="AS515" i="2"/>
  <c r="AR515" i="2"/>
  <c r="AO515" i="2"/>
  <c r="AS175" i="2"/>
  <c r="AR175" i="2"/>
  <c r="AO175" i="2"/>
  <c r="AO279" i="2"/>
  <c r="AS279" i="2"/>
  <c r="AR279" i="2"/>
  <c r="AS347" i="2"/>
  <c r="AR347" i="2"/>
  <c r="AS346" i="2"/>
  <c r="AR346" i="2"/>
  <c r="AO347" i="2"/>
  <c r="AS428" i="2"/>
  <c r="AR428" i="2"/>
  <c r="AO428" i="2"/>
  <c r="AS521" i="2"/>
  <c r="AR521" i="2"/>
  <c r="AO521" i="2"/>
  <c r="AS520" i="2"/>
  <c r="AR520" i="2"/>
  <c r="AO520" i="2"/>
  <c r="AS142" i="2"/>
  <c r="AR142" i="2"/>
  <c r="AS143" i="2"/>
  <c r="AR143" i="2"/>
  <c r="AS256" i="2"/>
  <c r="AR256" i="2"/>
  <c r="AS376" i="2"/>
  <c r="AR376" i="2"/>
  <c r="AS423" i="2"/>
  <c r="AR423" i="2"/>
  <c r="AO423" i="2"/>
  <c r="AS242" i="2"/>
  <c r="AR242" i="2"/>
  <c r="AO242" i="2"/>
  <c r="AO266" i="2"/>
  <c r="AS266" i="2"/>
  <c r="AR266" i="2"/>
  <c r="AO361" i="2"/>
  <c r="AS361" i="2"/>
  <c r="AR361" i="2"/>
  <c r="AO403" i="2"/>
  <c r="AS403" i="2"/>
  <c r="AR403" i="2"/>
  <c r="AS148" i="2"/>
  <c r="AR148" i="2"/>
  <c r="AS149" i="2"/>
  <c r="AR149" i="2"/>
  <c r="AO149" i="2"/>
  <c r="AS117" i="2"/>
  <c r="AR117" i="2"/>
  <c r="AO117" i="2"/>
  <c r="AS110" i="2"/>
  <c r="AR110" i="2"/>
  <c r="AO110" i="2"/>
  <c r="AO121" i="2"/>
  <c r="AS121" i="2"/>
  <c r="AR121" i="2"/>
  <c r="AS126" i="2"/>
  <c r="AR126" i="2"/>
  <c r="AT126" i="2"/>
  <c r="AO141" i="2"/>
  <c r="AS141" i="2"/>
  <c r="AR141" i="2"/>
  <c r="AS160" i="2"/>
  <c r="AR160" i="2"/>
  <c r="AT160" i="2"/>
  <c r="AS161" i="2"/>
  <c r="AR161" i="2"/>
  <c r="AT161" i="2"/>
  <c r="AS166" i="2"/>
  <c r="AS167" i="2"/>
  <c r="AR167" i="2"/>
  <c r="AO185" i="2"/>
  <c r="AO184" i="2"/>
  <c r="AS184" i="2"/>
  <c r="AR184" i="2"/>
  <c r="AS185" i="2"/>
  <c r="AR185" i="2"/>
  <c r="AS193" i="2"/>
  <c r="AR193" i="2"/>
  <c r="AO193" i="2"/>
  <c r="AS198" i="2"/>
  <c r="AR198" i="2"/>
  <c r="AO198" i="2"/>
  <c r="AS207" i="2"/>
  <c r="AR207" i="2"/>
  <c r="AT207" i="2"/>
  <c r="AS212" i="2"/>
  <c r="AR212" i="2"/>
  <c r="AO212" i="2"/>
  <c r="AS226" i="2"/>
  <c r="AR226" i="2"/>
  <c r="AS250" i="2"/>
  <c r="AS274" i="2"/>
  <c r="AR274" i="2"/>
  <c r="AS283" i="2"/>
  <c r="AR283" i="2"/>
  <c r="AO283" i="2"/>
  <c r="AS288" i="2"/>
  <c r="AR288" i="2"/>
  <c r="AO288" i="2"/>
  <c r="AS297" i="2"/>
  <c r="AR297" i="2"/>
  <c r="AO297" i="2"/>
  <c r="AO302" i="2"/>
  <c r="AS302" i="2"/>
  <c r="AR302" i="2"/>
  <c r="AS307" i="2"/>
  <c r="AR307" i="2"/>
  <c r="AO307" i="2"/>
  <c r="AO312" i="2"/>
  <c r="AS312" i="2"/>
  <c r="AR312" i="2"/>
  <c r="AO321" i="2"/>
  <c r="AS321" i="2"/>
  <c r="AR321" i="2"/>
  <c r="AO326" i="2"/>
  <c r="AS326" i="2"/>
  <c r="AR326" i="2"/>
  <c r="AS331" i="2"/>
  <c r="AR331" i="2"/>
  <c r="AO331" i="2"/>
  <c r="AS336" i="2"/>
  <c r="AR336" i="2"/>
  <c r="AT336" i="2"/>
  <c r="AS345" i="2"/>
  <c r="AR345" i="2"/>
  <c r="AT345" i="2"/>
  <c r="AS350" i="2"/>
  <c r="AR350" i="2"/>
  <c r="AO350" i="2"/>
  <c r="AS365" i="2"/>
  <c r="AR365" i="2"/>
  <c r="AO365" i="2"/>
  <c r="AS364" i="2"/>
  <c r="AR364" i="2"/>
  <c r="AO364" i="2"/>
  <c r="AO374" i="2"/>
  <c r="AS374" i="2"/>
  <c r="AR374" i="2"/>
  <c r="AS385" i="2"/>
  <c r="AR385" i="2"/>
  <c r="AO385" i="2"/>
  <c r="AS411" i="2"/>
  <c r="AR411" i="2"/>
  <c r="AO411" i="2"/>
  <c r="AS422" i="2"/>
  <c r="AR422" i="2"/>
  <c r="AO422" i="2"/>
  <c r="AS433" i="2"/>
  <c r="AR433" i="2"/>
  <c r="AO433" i="2"/>
  <c r="AS444" i="2"/>
  <c r="AR444" i="2"/>
  <c r="AO444" i="2"/>
  <c r="AS454" i="2"/>
  <c r="AR454" i="2"/>
  <c r="AS463" i="2"/>
  <c r="AR463" i="2"/>
  <c r="AO463" i="2"/>
  <c r="AS468" i="2"/>
  <c r="AR468" i="2"/>
  <c r="AO468" i="2"/>
  <c r="AS477" i="2"/>
  <c r="AR477" i="2"/>
  <c r="AT477" i="2"/>
  <c r="AO482" i="2"/>
  <c r="AS482" i="2"/>
  <c r="AR482" i="2"/>
  <c r="AS496" i="2"/>
  <c r="AR496" i="2"/>
  <c r="AO519" i="2"/>
  <c r="AS519" i="2"/>
  <c r="AR519" i="2"/>
  <c r="AO524" i="2"/>
  <c r="AS524" i="2"/>
  <c r="AR524" i="2"/>
  <c r="AS529" i="2"/>
  <c r="AR529" i="2"/>
  <c r="AO529" i="2"/>
  <c r="AR532" i="2"/>
  <c r="AS533" i="2"/>
  <c r="AR533" i="2"/>
  <c r="AS420" i="2"/>
  <c r="AR420" i="2"/>
  <c r="AO420" i="2"/>
  <c r="AS552" i="2"/>
  <c r="AR552" i="2"/>
  <c r="AO552" i="2"/>
  <c r="AS565" i="2"/>
  <c r="AR565" i="2"/>
  <c r="AO565" i="2"/>
  <c r="AS591" i="2"/>
  <c r="AR591" i="2"/>
  <c r="AO591" i="2"/>
  <c r="AS600" i="2"/>
  <c r="AR600" i="2"/>
  <c r="AO600" i="2"/>
  <c r="AO604" i="2"/>
  <c r="AS605" i="2"/>
  <c r="AR605" i="2"/>
  <c r="AS604" i="2"/>
  <c r="AR604" i="2"/>
  <c r="AO605" i="2"/>
  <c r="AO613" i="2"/>
  <c r="AS613" i="2"/>
  <c r="AR613" i="2"/>
  <c r="AS534" i="2"/>
  <c r="AR534" i="2"/>
  <c r="AO534" i="2"/>
  <c r="AO535" i="2"/>
  <c r="AS535" i="2"/>
  <c r="AR535" i="2"/>
  <c r="AO548" i="2"/>
  <c r="AS548" i="2"/>
  <c r="AR548" i="2"/>
  <c r="AS561" i="2"/>
  <c r="AR561" i="2"/>
  <c r="AO561" i="2"/>
  <c r="AO570" i="2"/>
  <c r="AS570" i="2"/>
  <c r="AR570" i="2"/>
  <c r="AS574" i="2"/>
  <c r="AR574" i="2"/>
  <c r="AO574" i="2"/>
  <c r="AS575" i="2"/>
  <c r="AR575" i="2"/>
  <c r="AO575" i="2"/>
  <c r="AS583" i="2"/>
  <c r="AR583" i="2"/>
  <c r="AO583" i="2"/>
  <c r="AO596" i="2"/>
  <c r="AS596" i="2"/>
  <c r="AR596" i="2"/>
  <c r="AS609" i="2"/>
  <c r="AR609" i="2"/>
  <c r="AO609" i="2"/>
  <c r="AS588" i="2"/>
  <c r="AR588" i="2"/>
  <c r="AO588" i="2"/>
  <c r="AS592" i="2"/>
  <c r="AR592" i="2"/>
  <c r="AO592" i="2"/>
  <c r="AO593" i="2"/>
  <c r="AS593" i="2"/>
  <c r="AR593" i="2"/>
  <c r="AO601" i="2"/>
  <c r="AS601" i="2"/>
  <c r="AR601" i="2"/>
  <c r="AS614" i="2"/>
  <c r="AR614" i="2"/>
  <c r="AO614" i="2"/>
  <c r="AS536" i="2"/>
  <c r="AR536" i="2"/>
  <c r="AO536" i="2"/>
  <c r="AS549" i="2"/>
  <c r="AR549" i="2"/>
  <c r="AO549" i="2"/>
  <c r="AS558" i="2"/>
  <c r="AR558" i="2"/>
  <c r="AO558" i="2"/>
  <c r="AO563" i="2"/>
  <c r="AS562" i="2"/>
  <c r="AR562" i="2"/>
  <c r="AO562" i="2"/>
  <c r="AS563" i="2"/>
  <c r="AR563" i="2"/>
  <c r="AS571" i="2"/>
  <c r="AR571" i="2"/>
  <c r="AO571" i="2"/>
  <c r="AO584" i="2"/>
  <c r="AS584" i="2"/>
  <c r="AR584" i="2"/>
  <c r="AS597" i="2"/>
  <c r="AR597" i="2"/>
  <c r="AO597" i="2"/>
  <c r="AS606" i="2"/>
  <c r="AR606" i="2"/>
  <c r="AO606" i="2"/>
  <c r="AS611" i="2"/>
  <c r="AR611" i="2"/>
  <c r="AO611" i="2"/>
  <c r="AO610" i="2"/>
  <c r="AS610" i="2"/>
  <c r="AR610" i="2"/>
  <c r="AS540" i="2"/>
  <c r="AR540" i="2"/>
  <c r="AO540" i="2"/>
  <c r="AO553" i="2"/>
  <c r="AS553" i="2"/>
  <c r="AR553" i="2"/>
  <c r="AS541" i="2"/>
  <c r="AR541" i="2"/>
  <c r="AO541" i="2"/>
  <c r="AS554" i="2"/>
  <c r="AR554" i="2"/>
  <c r="AO554" i="2"/>
  <c r="AS567" i="2"/>
  <c r="AR567" i="2"/>
  <c r="AO567" i="2"/>
  <c r="AS576" i="2"/>
  <c r="AR576" i="2"/>
  <c r="AO576" i="2"/>
  <c r="AO581" i="2"/>
  <c r="AS580" i="2"/>
  <c r="AR580" i="2"/>
  <c r="AO580" i="2"/>
  <c r="AS581" i="2"/>
  <c r="AR581" i="2"/>
  <c r="AS589" i="2"/>
  <c r="AR589" i="2"/>
  <c r="AO589" i="2"/>
  <c r="AS602" i="2"/>
  <c r="AR602" i="2"/>
  <c r="AO602" i="2"/>
  <c r="AS615" i="2"/>
  <c r="AR615" i="2"/>
  <c r="AO615" i="2"/>
  <c r="AO543" i="2"/>
  <c r="AS543" i="2"/>
  <c r="AR543" i="2"/>
  <c r="AS566" i="2"/>
  <c r="AR566" i="2"/>
  <c r="AO566" i="2"/>
  <c r="AS579" i="2"/>
  <c r="AR579" i="2"/>
  <c r="AO579" i="2"/>
  <c r="AS537" i="2"/>
  <c r="AR537" i="2"/>
  <c r="AO537" i="2"/>
  <c r="AS546" i="2"/>
  <c r="AR546" i="2"/>
  <c r="AO546" i="2"/>
  <c r="AO550" i="2"/>
  <c r="AS551" i="2"/>
  <c r="AR551" i="2"/>
  <c r="AS550" i="2"/>
  <c r="AR550" i="2"/>
  <c r="AO551" i="2"/>
  <c r="AS559" i="2"/>
  <c r="AR559" i="2"/>
  <c r="AO559" i="2"/>
  <c r="AS572" i="2"/>
  <c r="AR572" i="2"/>
  <c r="AO572" i="2"/>
  <c r="AS585" i="2"/>
  <c r="AR585" i="2"/>
  <c r="AO585" i="2"/>
  <c r="AS594" i="2"/>
  <c r="AR594" i="2"/>
  <c r="AO594" i="2"/>
  <c r="AO598" i="2"/>
  <c r="AS598" i="2"/>
  <c r="AR598" i="2"/>
  <c r="AS599" i="2"/>
  <c r="AR599" i="2"/>
  <c r="AO599" i="2"/>
  <c r="AO607" i="2"/>
  <c r="AS607" i="2"/>
  <c r="AR607" i="2"/>
  <c r="AO578" i="2"/>
  <c r="AS578" i="2"/>
  <c r="AR578" i="2"/>
  <c r="AS542" i="2"/>
  <c r="AR542" i="2"/>
  <c r="AO542" i="2"/>
  <c r="AO555" i="2"/>
  <c r="AS555" i="2"/>
  <c r="AR555" i="2"/>
  <c r="AO564" i="2"/>
  <c r="AS564" i="2"/>
  <c r="AR564" i="2"/>
  <c r="AS569" i="2"/>
  <c r="AR569" i="2"/>
  <c r="AO569" i="2"/>
  <c r="AS568" i="2"/>
  <c r="AR568" i="2"/>
  <c r="AO568" i="2"/>
  <c r="AS577" i="2"/>
  <c r="AR577" i="2"/>
  <c r="AO577" i="2"/>
  <c r="AO590" i="2"/>
  <c r="AS590" i="2"/>
  <c r="AR590" i="2"/>
  <c r="AS603" i="2"/>
  <c r="AR603" i="2"/>
  <c r="AO603" i="2"/>
  <c r="AS612" i="2"/>
  <c r="AR612" i="2"/>
  <c r="AO612" i="2"/>
  <c r="AS544" i="2"/>
  <c r="AR544" i="2"/>
  <c r="AO545" i="2"/>
  <c r="AS545" i="2"/>
  <c r="AR545" i="2"/>
  <c r="AO544" i="2"/>
  <c r="AS539" i="2"/>
  <c r="AR539" i="2"/>
  <c r="AO538" i="2"/>
  <c r="AO539" i="2"/>
  <c r="AS538" i="2"/>
  <c r="AR538" i="2"/>
  <c r="AS547" i="2"/>
  <c r="AR547" i="2"/>
  <c r="AO547" i="2"/>
  <c r="AO560" i="2"/>
  <c r="AS560" i="2"/>
  <c r="AR560" i="2"/>
  <c r="AS573" i="2"/>
  <c r="AR573" i="2"/>
  <c r="AO573" i="2"/>
  <c r="AS582" i="2"/>
  <c r="AR582" i="2"/>
  <c r="AO582" i="2"/>
  <c r="AS586" i="2"/>
  <c r="AR586" i="2"/>
  <c r="AO586" i="2"/>
  <c r="AO587" i="2"/>
  <c r="AS587" i="2"/>
  <c r="AR587" i="2"/>
  <c r="AS595" i="2"/>
  <c r="AR595" i="2"/>
  <c r="AO595" i="2"/>
  <c r="AS608" i="2"/>
  <c r="AR608" i="2"/>
  <c r="AO608" i="2"/>
  <c r="AO556" i="2"/>
  <c r="AS557" i="2"/>
  <c r="AR557" i="2"/>
  <c r="AO557" i="2"/>
  <c r="AS556" i="2"/>
  <c r="AR556" i="2"/>
  <c r="BE43" i="20"/>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O148" i="2"/>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86" i="2"/>
  <c r="AO286" i="2"/>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34"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94" i="2"/>
  <c r="AO394" i="2"/>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2" i="2"/>
  <c r="AO442" i="2"/>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2" i="2"/>
  <c r="AO532" i="2"/>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O196" i="2"/>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AO154" i="2"/>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44" i="2"/>
  <c r="AO244" i="2"/>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58" i="2"/>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2" i="2"/>
  <c r="AO292" i="2"/>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16" i="2"/>
  <c r="AO316" i="2"/>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06" i="2"/>
  <c r="AO406" i="2"/>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2"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14" i="2"/>
  <c r="AO514" i="2"/>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26" i="2"/>
  <c r="AO226" i="2"/>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0" i="2"/>
  <c r="AO250" i="2"/>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74" i="2"/>
  <c r="AO274" i="2"/>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2"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O136" i="2"/>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46" i="2"/>
  <c r="AO346" i="2"/>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0" i="2"/>
  <c r="AO370" i="2"/>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78" i="2"/>
  <c r="AO478" i="2"/>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0"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O106" i="2"/>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142" i="2"/>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O166" i="2"/>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2" i="2"/>
  <c r="AO232" i="2"/>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76" i="2"/>
  <c r="AO376" i="2"/>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24" i="2"/>
  <c r="AO424" i="2"/>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04" i="2"/>
  <c r="AO304" i="2"/>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28" i="2"/>
  <c r="AO328" i="2"/>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0" i="2"/>
  <c r="AO430" i="2"/>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26" i="2"/>
  <c r="AO526" i="2"/>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2" i="2"/>
  <c r="AO352" i="2"/>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36" i="2"/>
  <c r="AO436" i="2"/>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84" i="2"/>
  <c r="AO484" i="2"/>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B436" i="2"/>
  <c r="AB562" i="2"/>
  <c r="AB610" i="2"/>
  <c r="AB604" i="2"/>
  <c r="W604" i="2"/>
  <c r="AB538" i="2"/>
  <c r="W562" i="2"/>
  <c r="AB598" i="2"/>
  <c r="AB556" i="2"/>
  <c r="AB586" i="2"/>
  <c r="AB514" i="2"/>
  <c r="AB568" i="2"/>
  <c r="AB496" i="2"/>
  <c r="AB544" i="2"/>
  <c r="W610" i="2"/>
  <c r="W556" i="2"/>
  <c r="AB520" i="2"/>
  <c r="AB358" i="2"/>
  <c r="AB406" i="2"/>
  <c r="AB580" i="2"/>
  <c r="W580" i="2"/>
  <c r="W496" i="2"/>
  <c r="AO496" i="2"/>
  <c r="AB574" i="2"/>
  <c r="W598" i="2"/>
  <c r="AB454" i="2"/>
  <c r="AB460" i="2"/>
  <c r="W538" i="2"/>
  <c r="AB550" i="2"/>
  <c r="W568" i="2"/>
  <c r="AB592" i="2"/>
  <c r="AB490" i="2"/>
  <c r="W550" i="2"/>
  <c r="AB388" i="2"/>
  <c r="AA544" i="2"/>
  <c r="AB502" i="2"/>
  <c r="AB508" i="2"/>
  <c r="W508" i="2"/>
  <c r="AO508" i="2"/>
  <c r="AB472" i="2"/>
  <c r="AA472" i="2"/>
  <c r="AS472" i="2"/>
  <c r="AR472" i="2"/>
  <c r="AT472" i="2"/>
  <c r="W466" i="2"/>
  <c r="AO466" i="2"/>
  <c r="AB466" i="2"/>
  <c r="AB484" i="2"/>
  <c r="AA484" i="2"/>
  <c r="AS484" i="2"/>
  <c r="W454" i="2"/>
  <c r="AO454" i="2"/>
  <c r="W502" i="2"/>
  <c r="AO502" i="2"/>
  <c r="AB526" i="2"/>
  <c r="AB478" i="2"/>
  <c r="W490" i="2"/>
  <c r="AO490" i="2"/>
  <c r="AB532" i="2"/>
  <c r="AB424" i="2"/>
  <c r="AA436" i="2"/>
  <c r="AS436" i="2"/>
  <c r="AR436" i="2"/>
  <c r="AB376" i="2"/>
  <c r="AB322" i="2"/>
  <c r="W322" i="2"/>
  <c r="AO322" i="2"/>
  <c r="AB346" i="2"/>
  <c r="AB418" i="2"/>
  <c r="W418" i="2"/>
  <c r="AO418" i="2"/>
  <c r="AB448" i="2"/>
  <c r="W448" i="2"/>
  <c r="W256" i="2"/>
  <c r="AO256" i="2"/>
  <c r="AB256" i="2"/>
  <c r="AB442" i="2"/>
  <c r="AB220" i="2"/>
  <c r="W460" i="2"/>
  <c r="AO460" i="2"/>
  <c r="AB382" i="2"/>
  <c r="AB412" i="2"/>
  <c r="AB238" i="2"/>
  <c r="W382" i="2"/>
  <c r="AO382" i="2"/>
  <c r="AA412" i="2"/>
  <c r="AS412" i="2"/>
  <c r="AB430" i="2"/>
  <c r="AB370" i="2"/>
  <c r="AB400" i="2"/>
  <c r="W400" i="2"/>
  <c r="AO400" i="2"/>
  <c r="AB394" i="2"/>
  <c r="AA394" i="2"/>
  <c r="AS394" i="2"/>
  <c r="W388" i="2"/>
  <c r="AB214" i="2"/>
  <c r="AB286" i="2"/>
  <c r="AB328" i="2"/>
  <c r="AB364" i="2"/>
  <c r="AB262" i="2"/>
  <c r="AB298" i="2"/>
  <c r="AB280" i="2"/>
  <c r="AB310" i="2"/>
  <c r="W364" i="2"/>
  <c r="W262" i="2"/>
  <c r="AO262" i="2"/>
  <c r="W268" i="2"/>
  <c r="AO268" i="2"/>
  <c r="AB268" i="2"/>
  <c r="AB340" i="2"/>
  <c r="W340" i="2"/>
  <c r="AB208" i="2"/>
  <c r="W208" i="2"/>
  <c r="AO208" i="2"/>
  <c r="AB316" i="2"/>
  <c r="AB304" i="2"/>
  <c r="AB334" i="2"/>
  <c r="AB292" i="2"/>
  <c r="AB352" i="2"/>
  <c r="AA286" i="2"/>
  <c r="AS286" i="2"/>
  <c r="AR286" i="2"/>
  <c r="AA358" i="2"/>
  <c r="AA328" i="2"/>
  <c r="AS328" i="2"/>
  <c r="AR328" i="2"/>
  <c r="W310" i="2"/>
  <c r="AO310" i="2"/>
  <c r="AB202" i="2"/>
  <c r="W202" i="2"/>
  <c r="AB196" i="2"/>
  <c r="AA196" i="2"/>
  <c r="AS196" i="2"/>
  <c r="AR196" i="2"/>
  <c r="W280" i="2"/>
  <c r="AO280" i="2"/>
  <c r="AB274" i="2"/>
  <c r="AA292" i="2"/>
  <c r="AS292" i="2"/>
  <c r="AR292" i="2"/>
  <c r="W298" i="2"/>
  <c r="AO298" i="2"/>
  <c r="W238" i="2"/>
  <c r="AO238" i="2"/>
  <c r="AB226" i="2"/>
  <c r="AB232" i="2"/>
  <c r="AB172" i="2"/>
  <c r="AB178" i="2"/>
  <c r="AB244" i="2"/>
  <c r="AB250" i="2"/>
  <c r="AA214" i="2"/>
  <c r="W220" i="2"/>
  <c r="AB148" i="2"/>
  <c r="AB154" i="2"/>
  <c r="AB166" i="2"/>
  <c r="AB184" i="2"/>
  <c r="AB190" i="2"/>
  <c r="AB160" i="2"/>
  <c r="W190" i="2"/>
  <c r="AO190" i="2"/>
  <c r="AB136" i="2"/>
  <c r="AA154" i="2"/>
  <c r="AS154" i="2"/>
  <c r="AR154" i="2"/>
  <c r="W160" i="2"/>
  <c r="AB124" i="2"/>
  <c r="AB142" i="2"/>
  <c r="AB118" i="2"/>
  <c r="W118" i="2"/>
  <c r="AO118" i="2"/>
  <c r="AA124" i="2"/>
  <c r="AS124" i="2"/>
  <c r="AB106" i="2"/>
  <c r="AB112" i="2"/>
  <c r="W112" i="2"/>
  <c r="AO112" i="2"/>
  <c r="D100" i="2"/>
  <c r="C100" i="2"/>
  <c r="D76" i="2"/>
  <c r="C76" i="2"/>
  <c r="D70" i="2"/>
  <c r="D64" i="2"/>
  <c r="D58" i="2"/>
  <c r="D52" i="2"/>
  <c r="D46" i="2"/>
  <c r="C46" i="2"/>
  <c r="D34" i="2"/>
  <c r="D28" i="2"/>
  <c r="D22" i="2"/>
  <c r="D16" i="2"/>
  <c r="D10" i="2"/>
  <c r="C10" i="2"/>
  <c r="AS419" i="2"/>
  <c r="AR419" i="2"/>
  <c r="AS191" i="2"/>
  <c r="AR191" i="2"/>
  <c r="AS497" i="2"/>
  <c r="AR497" i="2"/>
  <c r="AS257" i="2"/>
  <c r="AS258" i="2"/>
  <c r="AR258" i="2"/>
  <c r="AS509" i="2"/>
  <c r="AR509" i="2"/>
  <c r="AS263" i="2"/>
  <c r="AR263" i="2"/>
  <c r="AR166" i="2"/>
  <c r="AS269" i="2"/>
  <c r="AR269" i="2"/>
  <c r="AS455" i="2"/>
  <c r="AR455" i="2"/>
  <c r="AS383" i="2"/>
  <c r="AR383" i="2"/>
  <c r="AR484" i="2"/>
  <c r="AS485" i="2"/>
  <c r="AR485" i="2"/>
  <c r="AQ250" i="2"/>
  <c r="AO251" i="2"/>
  <c r="AP250" i="2"/>
  <c r="AP292" i="2"/>
  <c r="AT292" i="2"/>
  <c r="AQ292" i="2"/>
  <c r="AP148" i="2"/>
  <c r="AT148" i="2"/>
  <c r="AQ148" i="2"/>
  <c r="AP106" i="2"/>
  <c r="AT106" i="2"/>
  <c r="AQ106" i="2"/>
  <c r="AQ244" i="2"/>
  <c r="AO245" i="2"/>
  <c r="AP244" i="2"/>
  <c r="AQ418" i="2"/>
  <c r="AO419" i="2"/>
  <c r="AQ419" i="2"/>
  <c r="AP418" i="2"/>
  <c r="AT418" i="2"/>
  <c r="AP352" i="2"/>
  <c r="CD121" i="21"/>
  <c r="AQ352" i="2"/>
  <c r="AP526" i="2"/>
  <c r="AT526" i="2"/>
  <c r="AQ526" i="2"/>
  <c r="AQ304" i="2"/>
  <c r="AP304" i="2"/>
  <c r="AT304" i="2"/>
  <c r="AP226" i="2"/>
  <c r="AT226" i="2"/>
  <c r="AQ226" i="2"/>
  <c r="AO227" i="2"/>
  <c r="AQ328" i="2"/>
  <c r="AP328" i="2"/>
  <c r="AT328" i="2"/>
  <c r="AP460" i="2"/>
  <c r="AT460" i="2"/>
  <c r="AQ460" i="2"/>
  <c r="AQ466" i="2"/>
  <c r="AO467" i="2"/>
  <c r="AP466" i="2"/>
  <c r="AQ406" i="2"/>
  <c r="AP406" i="2"/>
  <c r="AT406" i="2"/>
  <c r="AP268" i="2"/>
  <c r="AT268" i="2"/>
  <c r="AQ268" i="2"/>
  <c r="AO269" i="2"/>
  <c r="AP532" i="2"/>
  <c r="AQ532" i="2"/>
  <c r="AO533" i="2"/>
  <c r="AQ430" i="2"/>
  <c r="AP430" i="2"/>
  <c r="AT430" i="2"/>
  <c r="AP376" i="2"/>
  <c r="AT376" i="2"/>
  <c r="AQ376" i="2"/>
  <c r="AO377" i="2"/>
  <c r="AQ238" i="2"/>
  <c r="AO239" i="2"/>
  <c r="AP238" i="2"/>
  <c r="AQ262" i="2"/>
  <c r="AO263" i="2"/>
  <c r="AP262" i="2"/>
  <c r="AT262" i="2"/>
  <c r="AQ496" i="2"/>
  <c r="AO497" i="2"/>
  <c r="AP496" i="2"/>
  <c r="AT496" i="2"/>
  <c r="AQ484" i="2"/>
  <c r="AO485" i="2"/>
  <c r="AP484" i="2"/>
  <c r="AS125" i="2"/>
  <c r="AR125" i="2"/>
  <c r="AT125" i="2"/>
  <c r="AR124" i="2"/>
  <c r="AT124" i="2"/>
  <c r="AQ190" i="2"/>
  <c r="AO191" i="2"/>
  <c r="AP190" i="2"/>
  <c r="AT190" i="2"/>
  <c r="AP298" i="2"/>
  <c r="AT298" i="2"/>
  <c r="AQ298" i="2"/>
  <c r="AQ310" i="2"/>
  <c r="AO311" i="2"/>
  <c r="AP310" i="2"/>
  <c r="AT310" i="2"/>
  <c r="AQ502" i="2"/>
  <c r="AO503" i="2"/>
  <c r="AP502" i="2"/>
  <c r="AT502" i="2"/>
  <c r="AQ508" i="2"/>
  <c r="AO509" i="2"/>
  <c r="AP508" i="2"/>
  <c r="AT508" i="2"/>
  <c r="AP424" i="2"/>
  <c r="AT424" i="2"/>
  <c r="AQ424" i="2"/>
  <c r="AP274" i="2"/>
  <c r="AT274" i="2"/>
  <c r="AQ274" i="2"/>
  <c r="AO275" i="2"/>
  <c r="AQ316" i="2"/>
  <c r="AP316" i="2"/>
  <c r="AT316" i="2"/>
  <c r="AQ154" i="2"/>
  <c r="AP154" i="2"/>
  <c r="AT154" i="2"/>
  <c r="AQ286" i="2"/>
  <c r="AP286" i="2"/>
  <c r="AT286" i="2"/>
  <c r="AR394" i="2"/>
  <c r="AS395" i="2"/>
  <c r="AP112" i="2"/>
  <c r="AT112" i="2"/>
  <c r="AQ112" i="2"/>
  <c r="AQ232" i="2"/>
  <c r="AP232" i="2"/>
  <c r="AT232" i="2"/>
  <c r="AQ322" i="2"/>
  <c r="AP322" i="2"/>
  <c r="AT322" i="2"/>
  <c r="AQ118" i="2"/>
  <c r="AP118" i="2"/>
  <c r="AT118" i="2"/>
  <c r="AP208" i="2"/>
  <c r="AT208" i="2"/>
  <c r="AQ208" i="2"/>
  <c r="AO209" i="2"/>
  <c r="AQ382" i="2"/>
  <c r="AO383" i="2"/>
  <c r="AP382" i="2"/>
  <c r="AT382" i="2"/>
  <c r="AQ256" i="2"/>
  <c r="AO257" i="2"/>
  <c r="AP256" i="2"/>
  <c r="AT256" i="2"/>
  <c r="AP454" i="2"/>
  <c r="AT454" i="2"/>
  <c r="AQ454" i="2"/>
  <c r="AO455" i="2"/>
  <c r="AP142" i="2"/>
  <c r="AT142" i="2"/>
  <c r="AQ142" i="2"/>
  <c r="AO143" i="2"/>
  <c r="AP136" i="2"/>
  <c r="AQ136" i="2"/>
  <c r="AO137" i="2"/>
  <c r="AQ514" i="2"/>
  <c r="AP514" i="2"/>
  <c r="AT514" i="2"/>
  <c r="AP442" i="2"/>
  <c r="AT442" i="2"/>
  <c r="AQ442" i="2"/>
  <c r="AO443" i="2"/>
  <c r="AQ482" i="2"/>
  <c r="AP482" i="2"/>
  <c r="AT482" i="2"/>
  <c r="AQ411" i="2"/>
  <c r="AP411" i="2"/>
  <c r="AT411" i="2"/>
  <c r="AQ113" i="2"/>
  <c r="AP113" i="2"/>
  <c r="AT113" i="2"/>
  <c r="AP380" i="2"/>
  <c r="AT380" i="2"/>
  <c r="AQ380" i="2"/>
  <c r="AP192" i="2"/>
  <c r="AT192" i="2"/>
  <c r="AQ192" i="2"/>
  <c r="AQ489" i="2"/>
  <c r="AP489" i="2"/>
  <c r="AT489" i="2"/>
  <c r="AP370" i="2"/>
  <c r="AT370" i="2"/>
  <c r="AQ370" i="2"/>
  <c r="AO371" i="2"/>
  <c r="AP436" i="2"/>
  <c r="AT436" i="2"/>
  <c r="AQ436" i="2"/>
  <c r="AQ486" i="2"/>
  <c r="AP486" i="2"/>
  <c r="AT486" i="2"/>
  <c r="AP317" i="2"/>
  <c r="AT317" i="2"/>
  <c r="AQ317" i="2"/>
  <c r="AP356" i="2"/>
  <c r="AT356" i="2"/>
  <c r="AQ356" i="2"/>
  <c r="AQ323" i="2"/>
  <c r="AP323" i="2"/>
  <c r="AT323" i="2"/>
  <c r="AQ410" i="2"/>
  <c r="AP410" i="2"/>
  <c r="AT410" i="2"/>
  <c r="AP282" i="2"/>
  <c r="AT282" i="2"/>
  <c r="AQ282" i="2"/>
  <c r="AP233" i="2"/>
  <c r="AT233" i="2"/>
  <c r="AQ233" i="2"/>
  <c r="AP267" i="2"/>
  <c r="AT267" i="2"/>
  <c r="AQ267" i="2"/>
  <c r="AP483" i="2"/>
  <c r="AT483" i="2"/>
  <c r="AQ483" i="2"/>
  <c r="AP444" i="2"/>
  <c r="AT444" i="2"/>
  <c r="AQ444" i="2"/>
  <c r="AQ326" i="2"/>
  <c r="AP326" i="2"/>
  <c r="AT326" i="2"/>
  <c r="AP434" i="2"/>
  <c r="AT434" i="2"/>
  <c r="AQ434" i="2"/>
  <c r="AP447" i="2"/>
  <c r="AT447" i="2"/>
  <c r="AQ447" i="2"/>
  <c r="AQ306" i="2"/>
  <c r="AP306" i="2"/>
  <c r="AT306" i="2"/>
  <c r="AQ178" i="2"/>
  <c r="AP178" i="2"/>
  <c r="AT178" i="2"/>
  <c r="AQ394" i="2"/>
  <c r="AO395" i="2"/>
  <c r="AP394" i="2"/>
  <c r="AQ488" i="2"/>
  <c r="AP488" i="2"/>
  <c r="AT488" i="2"/>
  <c r="AQ465" i="2"/>
  <c r="AP465" i="2"/>
  <c r="AT465" i="2"/>
  <c r="AP439" i="2"/>
  <c r="AT439" i="2"/>
  <c r="AQ439" i="2"/>
  <c r="AP519" i="2"/>
  <c r="AT519" i="2"/>
  <c r="AQ519" i="2"/>
  <c r="AP385" i="2"/>
  <c r="AT385" i="2"/>
  <c r="AQ385" i="2"/>
  <c r="AQ350" i="2"/>
  <c r="AP350" i="2"/>
  <c r="AT350" i="2"/>
  <c r="AP297" i="2"/>
  <c r="AT297" i="2"/>
  <c r="AQ297" i="2"/>
  <c r="AP184" i="2"/>
  <c r="AT184" i="2"/>
  <c r="AQ184" i="2"/>
  <c r="AP242" i="2"/>
  <c r="AT242" i="2"/>
  <c r="AQ242" i="2"/>
  <c r="AP521" i="2"/>
  <c r="AT521" i="2"/>
  <c r="AQ521" i="2"/>
  <c r="AQ427" i="2"/>
  <c r="AP427" i="2"/>
  <c r="AT427" i="2"/>
  <c r="AQ259" i="2"/>
  <c r="AP259" i="2"/>
  <c r="AT259" i="2"/>
  <c r="AQ235" i="2"/>
  <c r="AP235" i="2"/>
  <c r="AT235" i="2"/>
  <c r="AS203" i="2"/>
  <c r="AP109" i="2"/>
  <c r="AT109" i="2"/>
  <c r="AQ109" i="2"/>
  <c r="AP172" i="2"/>
  <c r="AT172" i="2"/>
  <c r="AQ172" i="2"/>
  <c r="AP223" i="2"/>
  <c r="AT223" i="2"/>
  <c r="AQ223" i="2"/>
  <c r="AP481" i="2"/>
  <c r="AT481" i="2"/>
  <c r="AQ481" i="2"/>
  <c r="AQ358" i="2"/>
  <c r="AP358" i="2"/>
  <c r="AT358" i="2"/>
  <c r="AP301" i="2"/>
  <c r="AT301" i="2"/>
  <c r="AQ301" i="2"/>
  <c r="AP195" i="2"/>
  <c r="AT195" i="2"/>
  <c r="AQ195" i="2"/>
  <c r="AQ281" i="2"/>
  <c r="AP281" i="2"/>
  <c r="AT281" i="2"/>
  <c r="AP138" i="2"/>
  <c r="CT44" i="21"/>
  <c r="AQ138" i="2"/>
  <c r="AP369" i="2"/>
  <c r="AT369" i="2"/>
  <c r="AQ369" i="2"/>
  <c r="AP499" i="2"/>
  <c r="AT499" i="2"/>
  <c r="AQ499" i="2"/>
  <c r="AQ426" i="2"/>
  <c r="AP426" i="2"/>
  <c r="AT426" i="2"/>
  <c r="AP393" i="2"/>
  <c r="O123" i="21"/>
  <c r="AQ393" i="2"/>
  <c r="AP357" i="2"/>
  <c r="AT357" i="2"/>
  <c r="AQ357" i="2"/>
  <c r="AQ158" i="2"/>
  <c r="AP158" i="2"/>
  <c r="AT158" i="2"/>
  <c r="AQ123" i="2"/>
  <c r="AP123" i="2"/>
  <c r="AT123" i="2"/>
  <c r="AP157" i="2"/>
  <c r="AT157" i="2"/>
  <c r="AQ157" i="2"/>
  <c r="AP531" i="2"/>
  <c r="AT531" i="2"/>
  <c r="AQ531" i="2"/>
  <c r="AP389" i="2"/>
  <c r="AE155" i="21"/>
  <c r="AQ389" i="2"/>
  <c r="AP309" i="2"/>
  <c r="AT309" i="2"/>
  <c r="AQ309" i="2"/>
  <c r="AQ391" i="2"/>
  <c r="AP391" i="2"/>
  <c r="AT391" i="2"/>
  <c r="AP220" i="2"/>
  <c r="AT220" i="2"/>
  <c r="AQ220" i="2"/>
  <c r="AP397" i="2"/>
  <c r="AT397" i="2"/>
  <c r="AQ397" i="2"/>
  <c r="AQ493" i="2"/>
  <c r="AP493" i="2"/>
  <c r="AT493" i="2"/>
  <c r="AP299" i="2"/>
  <c r="AT299" i="2"/>
  <c r="AQ299" i="2"/>
  <c r="AS227" i="2"/>
  <c r="AQ141" i="2"/>
  <c r="AP141" i="2"/>
  <c r="AW77" i="21"/>
  <c r="AQ520" i="2"/>
  <c r="AP520" i="2"/>
  <c r="AT520" i="2"/>
  <c r="AP120" i="2"/>
  <c r="AT120" i="2"/>
  <c r="AQ120" i="2"/>
  <c r="AP530" i="2"/>
  <c r="AT530" i="2"/>
  <c r="AQ530" i="2"/>
  <c r="AP196" i="2"/>
  <c r="AT196" i="2"/>
  <c r="AQ196" i="2"/>
  <c r="AQ468" i="2"/>
  <c r="AP468" i="2"/>
  <c r="AT468" i="2"/>
  <c r="AP212" i="2"/>
  <c r="AT212" i="2"/>
  <c r="AQ212" i="2"/>
  <c r="AP390" i="2"/>
  <c r="AT390" i="2"/>
  <c r="AQ390" i="2"/>
  <c r="AQ490" i="2"/>
  <c r="AO491" i="2"/>
  <c r="AP490" i="2"/>
  <c r="AP280" i="2"/>
  <c r="AT280" i="2"/>
  <c r="AQ280" i="2"/>
  <c r="AP168" i="2"/>
  <c r="AT168" i="2"/>
  <c r="AQ168" i="2"/>
  <c r="AP260" i="2"/>
  <c r="AT260" i="2"/>
  <c r="AQ260" i="2"/>
  <c r="AP463" i="2"/>
  <c r="AT463" i="2"/>
  <c r="AQ463" i="2"/>
  <c r="AP433" i="2"/>
  <c r="AT433" i="2"/>
  <c r="AQ433" i="2"/>
  <c r="AP321" i="2"/>
  <c r="AT321" i="2"/>
  <c r="AQ321" i="2"/>
  <c r="AS275" i="2"/>
  <c r="AP185" i="2"/>
  <c r="AT185" i="2"/>
  <c r="AQ185" i="2"/>
  <c r="AQ121" i="2"/>
  <c r="AP121" i="2"/>
  <c r="AT121" i="2"/>
  <c r="AP279" i="2"/>
  <c r="AT279" i="2"/>
  <c r="AQ279" i="2"/>
  <c r="AP379" i="2"/>
  <c r="AT379" i="2"/>
  <c r="AQ379" i="2"/>
  <c r="AP293" i="2"/>
  <c r="AT293" i="2"/>
  <c r="AQ293" i="2"/>
  <c r="AQ188" i="2"/>
  <c r="AP188" i="2"/>
  <c r="AT188" i="2"/>
  <c r="AS137" i="2"/>
  <c r="AR137" i="2"/>
  <c r="AR136" i="2"/>
  <c r="AT136" i="2"/>
  <c r="AP173" i="2"/>
  <c r="AT173" i="2"/>
  <c r="AQ173" i="2"/>
  <c r="AQ469" i="2"/>
  <c r="AP469" i="2"/>
  <c r="AT469" i="2"/>
  <c r="AQ386" i="2"/>
  <c r="AP386" i="2"/>
  <c r="AT386" i="2"/>
  <c r="AQ528" i="2"/>
  <c r="AP528" i="2"/>
  <c r="AT528" i="2"/>
  <c r="AP432" i="2"/>
  <c r="AT432" i="2"/>
  <c r="AQ432" i="2"/>
  <c r="AS401" i="2"/>
  <c r="AP325" i="2"/>
  <c r="AT325" i="2"/>
  <c r="AQ325" i="2"/>
  <c r="AS503" i="2"/>
  <c r="AP308" i="2"/>
  <c r="AT308" i="2"/>
  <c r="AQ308" i="2"/>
  <c r="AQ107" i="2"/>
  <c r="AP107" i="2"/>
  <c r="AT107" i="2"/>
  <c r="AP457" i="2"/>
  <c r="AT457" i="2"/>
  <c r="AQ457" i="2"/>
  <c r="AQ253" i="2"/>
  <c r="AP253" i="2"/>
  <c r="AT253" i="2"/>
  <c r="AP224" i="2"/>
  <c r="AT224" i="2"/>
  <c r="AQ224" i="2"/>
  <c r="AQ187" i="2"/>
  <c r="AP187" i="2"/>
  <c r="AT187" i="2"/>
  <c r="AP507" i="2"/>
  <c r="AT507" i="2"/>
  <c r="AQ507" i="2"/>
  <c r="AP218" i="2"/>
  <c r="AT218" i="2"/>
  <c r="AQ218" i="2"/>
  <c r="AP327" i="2"/>
  <c r="AT327" i="2"/>
  <c r="AQ327" i="2"/>
  <c r="AP122" i="2"/>
  <c r="AT122" i="2"/>
  <c r="AQ122" i="2"/>
  <c r="AP479" i="2"/>
  <c r="AT479" i="2"/>
  <c r="AQ479" i="2"/>
  <c r="AP231" i="2"/>
  <c r="AT231" i="2"/>
  <c r="AQ231" i="2"/>
  <c r="AP522" i="2"/>
  <c r="AT522" i="2"/>
  <c r="AQ522" i="2"/>
  <c r="AQ446" i="2"/>
  <c r="AP446" i="2"/>
  <c r="AT446" i="2"/>
  <c r="AP409" i="2"/>
  <c r="AT409" i="2"/>
  <c r="AQ409" i="2"/>
  <c r="AQ387" i="2"/>
  <c r="AP387" i="2"/>
  <c r="AT387" i="2"/>
  <c r="AP333" i="2"/>
  <c r="AT333" i="2"/>
  <c r="AQ333" i="2"/>
  <c r="AP285" i="2"/>
  <c r="AT285" i="2"/>
  <c r="AQ285" i="2"/>
  <c r="AP329" i="2"/>
  <c r="AT329" i="2"/>
  <c r="AQ329" i="2"/>
  <c r="AQ171" i="2"/>
  <c r="AP171" i="2"/>
  <c r="AT171" i="2"/>
  <c r="AP303" i="2"/>
  <c r="AT303" i="2"/>
  <c r="AQ303" i="2"/>
  <c r="AP515" i="2"/>
  <c r="AT515" i="2"/>
  <c r="AQ515" i="2"/>
  <c r="AQ291" i="2"/>
  <c r="AP291" i="2"/>
  <c r="AT291" i="2"/>
  <c r="AQ512" i="2"/>
  <c r="AP512" i="2"/>
  <c r="AT512" i="2"/>
  <c r="AP516" i="2"/>
  <c r="AT516" i="2"/>
  <c r="AQ516" i="2"/>
  <c r="AP362" i="2"/>
  <c r="AT362" i="2"/>
  <c r="AQ362" i="2"/>
  <c r="AQ181" i="2"/>
  <c r="AP181" i="2"/>
  <c r="AT181" i="2"/>
  <c r="AP388" i="2"/>
  <c r="BH58" i="21"/>
  <c r="AQ388" i="2"/>
  <c r="AP295" i="2"/>
  <c r="AT295" i="2"/>
  <c r="AQ295" i="2"/>
  <c r="AQ149" i="2"/>
  <c r="AP149" i="2"/>
  <c r="AT149" i="2"/>
  <c r="AP405" i="2"/>
  <c r="AT405" i="2"/>
  <c r="AQ405" i="2"/>
  <c r="AP145" i="2"/>
  <c r="AT145" i="2"/>
  <c r="AQ145" i="2"/>
  <c r="AP213" i="2"/>
  <c r="AT213" i="2"/>
  <c r="AQ213" i="2"/>
  <c r="AP210" i="2"/>
  <c r="AT210" i="2"/>
  <c r="AQ210" i="2"/>
  <c r="AQ234" i="2"/>
  <c r="AP234" i="2"/>
  <c r="AT234" i="2"/>
  <c r="AP456" i="2"/>
  <c r="BH126" i="21"/>
  <c r="AQ456" i="2"/>
  <c r="AP487" i="2"/>
  <c r="AT487" i="2"/>
  <c r="AQ487" i="2"/>
  <c r="AP314" i="2"/>
  <c r="AT314" i="2"/>
  <c r="AQ314" i="2"/>
  <c r="AP180" i="2"/>
  <c r="AT180" i="2"/>
  <c r="AQ180" i="2"/>
  <c r="AQ302" i="2"/>
  <c r="AP302" i="2"/>
  <c r="AT302" i="2"/>
  <c r="AP266" i="2"/>
  <c r="AT266" i="2"/>
  <c r="AQ266" i="2"/>
  <c r="AP354" i="2"/>
  <c r="AT354" i="2"/>
  <c r="AQ354" i="2"/>
  <c r="AP169" i="2"/>
  <c r="AT169" i="2"/>
  <c r="AQ169" i="2"/>
  <c r="AP392" i="2"/>
  <c r="AT392" i="2"/>
  <c r="AQ392" i="2"/>
  <c r="AP400" i="2"/>
  <c r="AT400" i="2"/>
  <c r="AQ400" i="2"/>
  <c r="AO401" i="2"/>
  <c r="AP221" i="2"/>
  <c r="AT221" i="2"/>
  <c r="AQ221" i="2"/>
  <c r="AP440" i="2"/>
  <c r="AT440" i="2"/>
  <c r="AQ440" i="2"/>
  <c r="AQ351" i="2"/>
  <c r="AP351" i="2"/>
  <c r="AT351" i="2"/>
  <c r="AP513" i="2"/>
  <c r="AT513" i="2"/>
  <c r="AQ513" i="2"/>
  <c r="AS371" i="2"/>
  <c r="AQ199" i="2"/>
  <c r="AP199" i="2"/>
  <c r="AT199" i="2"/>
  <c r="AT532" i="2"/>
  <c r="AQ288" i="2"/>
  <c r="AP288" i="2"/>
  <c r="AT288" i="2"/>
  <c r="AP198" i="2"/>
  <c r="AT198" i="2"/>
  <c r="AQ198" i="2"/>
  <c r="AP110" i="2"/>
  <c r="AT110" i="2"/>
  <c r="AQ110" i="2"/>
  <c r="AQ423" i="2"/>
  <c r="AP423" i="2"/>
  <c r="AT423" i="2"/>
  <c r="AP428" i="2"/>
  <c r="AT428" i="2"/>
  <c r="AQ428" i="2"/>
  <c r="AQ175" i="2"/>
  <c r="AP175" i="2"/>
  <c r="AT175" i="2"/>
  <c r="AQ458" i="2"/>
  <c r="AP458" i="2"/>
  <c r="AT458" i="2"/>
  <c r="AS341" i="2"/>
  <c r="AR341" i="2"/>
  <c r="AT341" i="2"/>
  <c r="AQ159" i="2"/>
  <c r="AP159" i="2"/>
  <c r="AT159" i="2"/>
  <c r="AQ464" i="2"/>
  <c r="AP464" i="2"/>
  <c r="AT464" i="2"/>
  <c r="AQ332" i="2"/>
  <c r="AP332" i="2"/>
  <c r="AT332" i="2"/>
  <c r="AP511" i="2"/>
  <c r="AT511" i="2"/>
  <c r="AQ511" i="2"/>
  <c r="AP523" i="2"/>
  <c r="AT523" i="2"/>
  <c r="AQ523" i="2"/>
  <c r="AP471" i="2"/>
  <c r="AT471" i="2"/>
  <c r="AQ471" i="2"/>
  <c r="AQ320" i="2"/>
  <c r="AP320" i="2"/>
  <c r="AT320" i="2"/>
  <c r="AP296" i="2"/>
  <c r="AT296" i="2"/>
  <c r="AQ296" i="2"/>
  <c r="AQ211" i="2"/>
  <c r="AP211" i="2"/>
  <c r="AT211" i="2"/>
  <c r="AP179" i="2"/>
  <c r="AT179" i="2"/>
  <c r="AQ179" i="2"/>
  <c r="AP360" i="2"/>
  <c r="AT360" i="2"/>
  <c r="AQ360" i="2"/>
  <c r="AQ494" i="2"/>
  <c r="AP494" i="2"/>
  <c r="AT494" i="2"/>
  <c r="AP404" i="2"/>
  <c r="AT404" i="2"/>
  <c r="AQ404" i="2"/>
  <c r="AP277" i="2"/>
  <c r="AT277" i="2"/>
  <c r="AQ277" i="2"/>
  <c r="AP182" i="2"/>
  <c r="AT182" i="2"/>
  <c r="AQ182" i="2"/>
  <c r="AQ153" i="2"/>
  <c r="AP153" i="2"/>
  <c r="AT153" i="2"/>
  <c r="AP305" i="2"/>
  <c r="AT305" i="2"/>
  <c r="AQ305" i="2"/>
  <c r="AP152" i="2"/>
  <c r="AT152" i="2"/>
  <c r="AQ152" i="2"/>
  <c r="AQ300" i="2"/>
  <c r="AP300" i="2"/>
  <c r="AT300" i="2"/>
  <c r="AQ214" i="2"/>
  <c r="AP214" i="2"/>
  <c r="AT214" i="2"/>
  <c r="AQ241" i="2"/>
  <c r="AP241" i="2"/>
  <c r="AT241" i="2"/>
  <c r="AP156" i="2"/>
  <c r="AT156" i="2"/>
  <c r="AQ156" i="2"/>
  <c r="AQ361" i="2"/>
  <c r="AP361" i="2"/>
  <c r="AT361" i="2"/>
  <c r="AP174" i="2"/>
  <c r="AT174" i="2"/>
  <c r="AQ174" i="2"/>
  <c r="AQ155" i="2"/>
  <c r="AP155" i="2"/>
  <c r="AT155" i="2"/>
  <c r="AQ222" i="2"/>
  <c r="AP222" i="2"/>
  <c r="AT222" i="2"/>
  <c r="AQ470" i="2"/>
  <c r="AP470" i="2"/>
  <c r="AT470" i="2"/>
  <c r="AP289" i="2"/>
  <c r="U149" i="21"/>
  <c r="AQ289" i="2"/>
  <c r="AQ287" i="2"/>
  <c r="AP287" i="2"/>
  <c r="BA117" i="21"/>
  <c r="AQ284" i="2"/>
  <c r="AP284" i="2"/>
  <c r="AT284" i="2"/>
  <c r="AQ290" i="2"/>
  <c r="AP290" i="2"/>
  <c r="AT290" i="2"/>
  <c r="AQ151" i="2"/>
  <c r="AP151" i="2"/>
  <c r="AT151" i="2"/>
  <c r="AP140" i="2"/>
  <c r="AT140" i="2"/>
  <c r="AQ140" i="2"/>
  <c r="AP441" i="2"/>
  <c r="AT441" i="2"/>
  <c r="AQ441" i="2"/>
  <c r="AQ197" i="2"/>
  <c r="AP197" i="2"/>
  <c r="AT197" i="2"/>
  <c r="AQ381" i="2"/>
  <c r="AP381" i="2"/>
  <c r="AT381" i="2"/>
  <c r="AQ478" i="2"/>
  <c r="AP478" i="2"/>
  <c r="AT478" i="2"/>
  <c r="AQ170" i="2"/>
  <c r="AP170" i="2"/>
  <c r="AT170" i="2"/>
  <c r="AS209" i="2"/>
  <c r="AR209" i="2"/>
  <c r="AP529" i="2"/>
  <c r="AT529" i="2"/>
  <c r="AQ529" i="2"/>
  <c r="AQ422" i="2"/>
  <c r="AP422" i="2"/>
  <c r="AT422" i="2"/>
  <c r="AQ374" i="2"/>
  <c r="AP374" i="2"/>
  <c r="AT374" i="2"/>
  <c r="AP312" i="2"/>
  <c r="AT312" i="2"/>
  <c r="AQ312" i="2"/>
  <c r="AS251" i="2"/>
  <c r="AR250" i="2"/>
  <c r="AQ403" i="2"/>
  <c r="AP403" i="2"/>
  <c r="AT403" i="2"/>
  <c r="AQ500" i="2"/>
  <c r="AP500" i="2"/>
  <c r="AT500" i="2"/>
  <c r="AP368" i="2"/>
  <c r="AT368" i="2"/>
  <c r="AQ368" i="2"/>
  <c r="AQ278" i="2"/>
  <c r="AP278" i="2"/>
  <c r="AT278" i="2"/>
  <c r="AP254" i="2"/>
  <c r="AT254" i="2"/>
  <c r="AQ254" i="2"/>
  <c r="AQ225" i="2"/>
  <c r="AP225" i="2"/>
  <c r="AT225" i="2"/>
  <c r="AP116" i="2"/>
  <c r="AT116" i="2"/>
  <c r="AQ116" i="2"/>
  <c r="AP108" i="2"/>
  <c r="AT108" i="2"/>
  <c r="AQ108" i="2"/>
  <c r="AQ399" i="2"/>
  <c r="AP399" i="2"/>
  <c r="AT399" i="2"/>
  <c r="AQ349" i="2"/>
  <c r="AP349" i="2"/>
  <c r="AT349" i="2"/>
  <c r="AS245" i="2"/>
  <c r="AR244" i="2"/>
  <c r="AP201" i="2"/>
  <c r="AT201" i="2"/>
  <c r="AQ201" i="2"/>
  <c r="AP527" i="2"/>
  <c r="AT527" i="2"/>
  <c r="AQ527" i="2"/>
  <c r="AQ431" i="2"/>
  <c r="AP431" i="2"/>
  <c r="AT431" i="2"/>
  <c r="AQ525" i="2"/>
  <c r="AP525" i="2"/>
  <c r="AP408" i="2"/>
  <c r="AT408" i="2"/>
  <c r="AQ408" i="2"/>
  <c r="AP111" i="2"/>
  <c r="AT111" i="2"/>
  <c r="AQ111" i="2"/>
  <c r="AP355" i="2"/>
  <c r="AT355" i="2"/>
  <c r="AQ355" i="2"/>
  <c r="AQ367" i="2"/>
  <c r="AP367" i="2"/>
  <c r="AT367" i="2"/>
  <c r="AS311" i="2"/>
  <c r="AR311" i="2"/>
  <c r="AQ248" i="2"/>
  <c r="AP248" i="2"/>
  <c r="AT248" i="2"/>
  <c r="AQ219" i="2"/>
  <c r="AP219" i="2"/>
  <c r="AT219" i="2"/>
  <c r="AP186" i="2"/>
  <c r="AT186" i="2"/>
  <c r="AQ186" i="2"/>
  <c r="AQ318" i="2"/>
  <c r="AP318" i="2"/>
  <c r="AT318" i="2"/>
  <c r="AP501" i="2"/>
  <c r="AT501" i="2"/>
  <c r="AQ501" i="2"/>
  <c r="AP217" i="2"/>
  <c r="AT217" i="2"/>
  <c r="AQ217" i="2"/>
  <c r="AP517" i="2"/>
  <c r="AT517" i="2"/>
  <c r="AQ517" i="2"/>
  <c r="AP437" i="2"/>
  <c r="U93" i="21"/>
  <c r="AQ437" i="2"/>
  <c r="AQ398" i="2"/>
  <c r="AP398" i="2"/>
  <c r="AT398" i="2"/>
  <c r="AP324" i="2"/>
  <c r="AT324" i="2"/>
  <c r="AQ324" i="2"/>
  <c r="AQ215" i="2"/>
  <c r="AP215" i="2"/>
  <c r="AT215" i="2"/>
  <c r="AP425" i="2"/>
  <c r="CA60" i="21"/>
  <c r="AQ425" i="2"/>
  <c r="AQ294" i="2"/>
  <c r="AP294" i="2"/>
  <c r="AT294" i="2"/>
  <c r="AQ492" i="2"/>
  <c r="AP492" i="2"/>
  <c r="AT492" i="2"/>
  <c r="AQ236" i="2"/>
  <c r="AP236" i="2"/>
  <c r="AT236" i="2"/>
  <c r="AQ346" i="2"/>
  <c r="AP346" i="2"/>
  <c r="AT346" i="2"/>
  <c r="AP438" i="2"/>
  <c r="AT438" i="2"/>
  <c r="AQ438" i="2"/>
  <c r="AP273" i="2"/>
  <c r="AT273" i="2"/>
  <c r="AQ273" i="2"/>
  <c r="AP366" i="2"/>
  <c r="AT366" i="2"/>
  <c r="AQ366" i="2"/>
  <c r="AP518" i="2"/>
  <c r="AT518" i="2"/>
  <c r="AQ518" i="2"/>
  <c r="AS239" i="2"/>
  <c r="AR238" i="2"/>
  <c r="AP189" i="2"/>
  <c r="AT189" i="2"/>
  <c r="AQ189" i="2"/>
  <c r="AQ524" i="2"/>
  <c r="AP524" i="2"/>
  <c r="AT524" i="2"/>
  <c r="AP365" i="2"/>
  <c r="AT365" i="2"/>
  <c r="AQ365" i="2"/>
  <c r="AS377" i="2"/>
  <c r="AP363" i="2"/>
  <c r="AT363" i="2"/>
  <c r="AQ363" i="2"/>
  <c r="AS491" i="2"/>
  <c r="AR491" i="2"/>
  <c r="AR490" i="2"/>
  <c r="AP330" i="2"/>
  <c r="CR119" i="21"/>
  <c r="AQ330" i="2"/>
  <c r="AP429" i="2"/>
  <c r="AT429" i="2"/>
  <c r="AQ429" i="2"/>
  <c r="AP237" i="2"/>
  <c r="AT237" i="2"/>
  <c r="AQ237" i="2"/>
  <c r="AQ510" i="2"/>
  <c r="AP510" i="2"/>
  <c r="AT510" i="2"/>
  <c r="AQ359" i="2"/>
  <c r="AP359" i="2"/>
  <c r="AT359" i="2"/>
  <c r="AP166" i="2"/>
  <c r="AT166" i="2"/>
  <c r="AQ166" i="2"/>
  <c r="AO167" i="2"/>
  <c r="AS467" i="2"/>
  <c r="AR467" i="2"/>
  <c r="AR466" i="2"/>
  <c r="AP176" i="2"/>
  <c r="AT176" i="2"/>
  <c r="AQ176" i="2"/>
  <c r="AQ194" i="2"/>
  <c r="AP194" i="2"/>
  <c r="AT194" i="2"/>
  <c r="AQ435" i="2"/>
  <c r="AP435" i="2"/>
  <c r="AT435" i="2"/>
  <c r="AP348" i="2"/>
  <c r="AT348" i="2"/>
  <c r="AQ348" i="2"/>
  <c r="AP139" i="2"/>
  <c r="AT139" i="2"/>
  <c r="AQ139" i="2"/>
  <c r="AP375" i="2"/>
  <c r="AT375" i="2"/>
  <c r="AQ375" i="2"/>
  <c r="AP364" i="2"/>
  <c r="AT364" i="2"/>
  <c r="AQ364" i="2"/>
  <c r="AQ331" i="2"/>
  <c r="AP331" i="2"/>
  <c r="AT331" i="2"/>
  <c r="AQ307" i="2"/>
  <c r="AP307" i="2"/>
  <c r="AT307" i="2"/>
  <c r="AP283" i="2"/>
  <c r="AT283" i="2"/>
  <c r="AQ283" i="2"/>
  <c r="AQ193" i="2"/>
  <c r="AP193" i="2"/>
  <c r="AT193" i="2"/>
  <c r="AQ117" i="2"/>
  <c r="AP117" i="2"/>
  <c r="AT117" i="2"/>
  <c r="AP347" i="2"/>
  <c r="AT347" i="2"/>
  <c r="AQ347" i="2"/>
  <c r="AQ495" i="2"/>
  <c r="AP495" i="2"/>
  <c r="AT495" i="2"/>
  <c r="AQ407" i="2"/>
  <c r="AP407" i="2"/>
  <c r="AT407" i="2"/>
  <c r="AP249" i="2"/>
  <c r="AT249" i="2"/>
  <c r="AQ249" i="2"/>
  <c r="AP216" i="2"/>
  <c r="AT216" i="2"/>
  <c r="AQ216" i="2"/>
  <c r="AQ183" i="2"/>
  <c r="AP183" i="2"/>
  <c r="AT183" i="2"/>
  <c r="AQ150" i="2"/>
  <c r="AP150" i="2"/>
  <c r="AT150" i="2"/>
  <c r="AP200" i="2"/>
  <c r="AT200" i="2"/>
  <c r="AQ200" i="2"/>
  <c r="AQ115" i="2"/>
  <c r="AP115" i="2"/>
  <c r="AT115" i="2"/>
  <c r="AQ119" i="2"/>
  <c r="AP119" i="2"/>
  <c r="AT119" i="2"/>
  <c r="AP445" i="2"/>
  <c r="AT445" i="2"/>
  <c r="AQ445" i="2"/>
  <c r="AP313" i="2"/>
  <c r="AT313" i="2"/>
  <c r="AQ313" i="2"/>
  <c r="AQ255" i="2"/>
  <c r="AP255" i="2"/>
  <c r="AT255" i="2"/>
  <c r="AQ462" i="2"/>
  <c r="AP462" i="2"/>
  <c r="AT462" i="2"/>
  <c r="AP421" i="2"/>
  <c r="AT421" i="2"/>
  <c r="AQ421" i="2"/>
  <c r="AQ315" i="2"/>
  <c r="AP315" i="2"/>
  <c r="AT315" i="2"/>
  <c r="AQ114" i="2"/>
  <c r="AP114" i="2"/>
  <c r="AT114" i="2"/>
  <c r="AS443" i="2"/>
  <c r="AR443" i="2"/>
  <c r="AQ272" i="2"/>
  <c r="AP272" i="2"/>
  <c r="AT272" i="2"/>
  <c r="AQ243" i="2"/>
  <c r="AP243" i="2"/>
  <c r="AT243" i="2"/>
  <c r="AQ177" i="2"/>
  <c r="AP177" i="2"/>
  <c r="AT177" i="2"/>
  <c r="AP144" i="2"/>
  <c r="AT144" i="2"/>
  <c r="AQ144" i="2"/>
  <c r="AQ498" i="2"/>
  <c r="AP498" i="2"/>
  <c r="AT498" i="2"/>
  <c r="AQ461" i="2"/>
  <c r="AP461" i="2"/>
  <c r="AT461" i="2"/>
  <c r="AQ147" i="2"/>
  <c r="AP147" i="2"/>
  <c r="AT147" i="2"/>
  <c r="AQ480" i="2"/>
  <c r="AP480" i="2"/>
  <c r="AT480" i="2"/>
  <c r="AP353" i="2"/>
  <c r="AT353" i="2"/>
  <c r="AQ353" i="2"/>
  <c r="AQ319" i="2"/>
  <c r="AP319" i="2"/>
  <c r="AT319" i="2"/>
  <c r="AP261" i="2"/>
  <c r="AT261" i="2"/>
  <c r="AQ261" i="2"/>
  <c r="AQ459" i="2"/>
  <c r="AP459" i="2"/>
  <c r="AT459" i="2"/>
  <c r="AQ146" i="2"/>
  <c r="AP146" i="2"/>
  <c r="AT146" i="2"/>
  <c r="AP420" i="2"/>
  <c r="CT156" i="21"/>
  <c r="AQ420" i="2"/>
  <c r="AR412" i="2"/>
  <c r="AT412" i="2"/>
  <c r="AS413" i="2"/>
  <c r="AR413" i="2"/>
  <c r="AT413" i="2"/>
  <c r="AP542" i="2"/>
  <c r="AT542" i="2"/>
  <c r="AQ542" i="2"/>
  <c r="AP537" i="2"/>
  <c r="AT537" i="2"/>
  <c r="AQ537" i="2"/>
  <c r="AP541" i="2"/>
  <c r="AT541" i="2"/>
  <c r="AQ541" i="2"/>
  <c r="AP571" i="2"/>
  <c r="AT571" i="2"/>
  <c r="AQ571" i="2"/>
  <c r="AP539" i="2"/>
  <c r="AT539" i="2"/>
  <c r="AQ539" i="2"/>
  <c r="AP598" i="2"/>
  <c r="AT598" i="2"/>
  <c r="AQ598" i="2"/>
  <c r="AP581" i="2"/>
  <c r="AT581" i="2"/>
  <c r="AQ581" i="2"/>
  <c r="AP593" i="2"/>
  <c r="AT593" i="2"/>
  <c r="AQ593" i="2"/>
  <c r="AQ596" i="2"/>
  <c r="AP596" i="2"/>
  <c r="AT596" i="2"/>
  <c r="AP570" i="2"/>
  <c r="AT570" i="2"/>
  <c r="AQ570" i="2"/>
  <c r="AQ568" i="2"/>
  <c r="AP568" i="2"/>
  <c r="AT568" i="2"/>
  <c r="AQ534" i="2"/>
  <c r="AP534" i="2"/>
  <c r="AT534" i="2"/>
  <c r="AQ595" i="2"/>
  <c r="AP595" i="2"/>
  <c r="AT595" i="2"/>
  <c r="AP573" i="2"/>
  <c r="AT573" i="2"/>
  <c r="AQ573" i="2"/>
  <c r="AP538" i="2"/>
  <c r="AT538" i="2"/>
  <c r="AQ538" i="2"/>
  <c r="AP603" i="2"/>
  <c r="AT603" i="2"/>
  <c r="AQ603" i="2"/>
  <c r="AP569" i="2"/>
  <c r="AT569" i="2"/>
  <c r="AQ569" i="2"/>
  <c r="AP594" i="2"/>
  <c r="AT594" i="2"/>
  <c r="AQ594" i="2"/>
  <c r="AP551" i="2"/>
  <c r="AT551" i="2"/>
  <c r="AQ551" i="2"/>
  <c r="AP579" i="2"/>
  <c r="AT579" i="2"/>
  <c r="AQ579" i="2"/>
  <c r="AP602" i="2"/>
  <c r="AT602" i="2"/>
  <c r="AQ602" i="2"/>
  <c r="AP576" i="2"/>
  <c r="CL133" i="21"/>
  <c r="AQ576" i="2"/>
  <c r="AP606" i="2"/>
  <c r="AT606" i="2"/>
  <c r="AQ606" i="2"/>
  <c r="AQ536" i="2"/>
  <c r="AP536" i="2"/>
  <c r="AT536" i="2"/>
  <c r="AP592" i="2"/>
  <c r="AT592" i="2"/>
  <c r="AQ592" i="2"/>
  <c r="AQ583" i="2"/>
  <c r="AP583" i="2"/>
  <c r="AT583" i="2"/>
  <c r="AP561" i="2"/>
  <c r="AT561" i="2"/>
  <c r="AQ561" i="2"/>
  <c r="AP591" i="2"/>
  <c r="AT591" i="2"/>
  <c r="AQ591" i="2"/>
  <c r="AP578" i="2"/>
  <c r="AT578" i="2"/>
  <c r="AQ578" i="2"/>
  <c r="AQ553" i="2"/>
  <c r="AP553" i="2"/>
  <c r="AT553" i="2"/>
  <c r="AQ562" i="2"/>
  <c r="AP562" i="2"/>
  <c r="AT562" i="2"/>
  <c r="AP613" i="2"/>
  <c r="AT613" i="2"/>
  <c r="AQ613" i="2"/>
  <c r="AP608" i="2"/>
  <c r="AT608" i="2"/>
  <c r="AQ608" i="2"/>
  <c r="AP559" i="2"/>
  <c r="AT559" i="2"/>
  <c r="AQ559" i="2"/>
  <c r="AQ544" i="2"/>
  <c r="AP544" i="2"/>
  <c r="AT544" i="2"/>
  <c r="AP585" i="2"/>
  <c r="AT585" i="2"/>
  <c r="AQ585" i="2"/>
  <c r="AP566" i="2"/>
  <c r="AT566" i="2"/>
  <c r="AQ566" i="2"/>
  <c r="AP589" i="2"/>
  <c r="AT589" i="2"/>
  <c r="AQ589" i="2"/>
  <c r="AP567" i="2"/>
  <c r="AT567" i="2"/>
  <c r="AQ567" i="2"/>
  <c r="AQ540" i="2"/>
  <c r="AP540" i="2"/>
  <c r="AT540" i="2"/>
  <c r="AP597" i="2"/>
  <c r="AT597" i="2"/>
  <c r="AQ597" i="2"/>
  <c r="AP614" i="2"/>
  <c r="AT614" i="2"/>
  <c r="AQ614" i="2"/>
  <c r="AP588" i="2"/>
  <c r="AT588" i="2"/>
  <c r="AQ588" i="2"/>
  <c r="AQ575" i="2"/>
  <c r="AP575" i="2"/>
  <c r="AT575" i="2"/>
  <c r="AP605" i="2"/>
  <c r="AT605" i="2"/>
  <c r="AQ605" i="2"/>
  <c r="AP565" i="2"/>
  <c r="AT565" i="2"/>
  <c r="AQ565" i="2"/>
  <c r="AP582" i="2"/>
  <c r="AT582" i="2"/>
  <c r="AQ582" i="2"/>
  <c r="AP587" i="2"/>
  <c r="AT587" i="2"/>
  <c r="AQ587" i="2"/>
  <c r="AQ560" i="2"/>
  <c r="AP560" i="2"/>
  <c r="AT560" i="2"/>
  <c r="AP590" i="2"/>
  <c r="AT590" i="2"/>
  <c r="AQ590" i="2"/>
  <c r="AQ564" i="2"/>
  <c r="AP564" i="2"/>
  <c r="AT564" i="2"/>
  <c r="AP607" i="2"/>
  <c r="AT607" i="2"/>
  <c r="AQ607" i="2"/>
  <c r="AQ550" i="2"/>
  <c r="AP550" i="2"/>
  <c r="AT550" i="2"/>
  <c r="AP563" i="2"/>
  <c r="AT563" i="2"/>
  <c r="AQ563" i="2"/>
  <c r="AQ548" i="2"/>
  <c r="AP548" i="2"/>
  <c r="AT548" i="2"/>
  <c r="AQ612" i="2"/>
  <c r="AP612" i="2"/>
  <c r="AT612" i="2"/>
  <c r="AP615" i="2"/>
  <c r="AT615" i="2"/>
  <c r="AQ615" i="2"/>
  <c r="AQ611" i="2"/>
  <c r="AP611" i="2"/>
  <c r="AT611" i="2"/>
  <c r="AP549" i="2"/>
  <c r="AT549" i="2"/>
  <c r="AQ549" i="2"/>
  <c r="AQ600" i="2"/>
  <c r="AP600" i="2"/>
  <c r="AT600" i="2"/>
  <c r="AP586" i="2"/>
  <c r="AT586" i="2"/>
  <c r="AQ586" i="2"/>
  <c r="AP547" i="2"/>
  <c r="AT547" i="2"/>
  <c r="AQ547" i="2"/>
  <c r="AP545" i="2"/>
  <c r="AT545" i="2"/>
  <c r="AQ545" i="2"/>
  <c r="AP577" i="2"/>
  <c r="AT577" i="2"/>
  <c r="AQ577" i="2"/>
  <c r="AP599" i="2"/>
  <c r="AT599" i="2"/>
  <c r="AQ599" i="2"/>
  <c r="AP572" i="2"/>
  <c r="AT572" i="2"/>
  <c r="AQ572" i="2"/>
  <c r="AQ546" i="2"/>
  <c r="AP546" i="2"/>
  <c r="AT546" i="2"/>
  <c r="AQ554" i="2"/>
  <c r="AP554" i="2"/>
  <c r="AT554" i="2"/>
  <c r="AP558" i="2"/>
  <c r="AT558" i="2"/>
  <c r="AQ558" i="2"/>
  <c r="AP609" i="2"/>
  <c r="AT609" i="2"/>
  <c r="AQ609" i="2"/>
  <c r="AP574" i="2"/>
  <c r="AT574" i="2"/>
  <c r="AQ574" i="2"/>
  <c r="AQ552" i="2"/>
  <c r="AP552" i="2"/>
  <c r="AT552" i="2"/>
  <c r="AP555" i="2"/>
  <c r="AT555" i="2"/>
  <c r="AQ555" i="2"/>
  <c r="AP543" i="2"/>
  <c r="AT543" i="2"/>
  <c r="AQ543" i="2"/>
  <c r="AQ580" i="2"/>
  <c r="AP580" i="2"/>
  <c r="AT580" i="2"/>
  <c r="AP610" i="2"/>
  <c r="AT610" i="2"/>
  <c r="AQ610" i="2"/>
  <c r="AQ584" i="2"/>
  <c r="AP584" i="2"/>
  <c r="AT584" i="2"/>
  <c r="AP601" i="2"/>
  <c r="AT601" i="2"/>
  <c r="AQ601" i="2"/>
  <c r="AP535" i="2"/>
  <c r="AT535" i="2"/>
  <c r="AQ535" i="2"/>
  <c r="AP604" i="2"/>
  <c r="AT604" i="2"/>
  <c r="AQ604" i="2"/>
  <c r="AP557" i="2"/>
  <c r="AT557" i="2"/>
  <c r="AQ557" i="2"/>
  <c r="AQ556" i="2"/>
  <c r="AP556" i="2"/>
  <c r="AT556"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AG145" i="21"/>
  <c r="CE81" i="21"/>
  <c r="BK48" i="21"/>
  <c r="BI16" i="21"/>
  <c r="AD162" i="21"/>
  <c r="BJ97" i="21"/>
  <c r="X65" i="21"/>
  <c r="K163" i="21"/>
  <c r="BK130" i="21"/>
  <c r="Y98" i="21"/>
  <c r="CA98" i="21"/>
  <c r="BW34" i="21"/>
  <c r="AM34" i="21"/>
  <c r="CT130" i="21"/>
  <c r="CB130" i="21"/>
  <c r="BH98" i="21"/>
  <c r="X98" i="21"/>
  <c r="CN34" i="21"/>
  <c r="BX66" i="21"/>
  <c r="BF13" i="21"/>
  <c r="AU153" i="21"/>
  <c r="CC120" i="21"/>
  <c r="BK120" i="21"/>
  <c r="Y88" i="21"/>
  <c r="BY56" i="21"/>
  <c r="CO24" i="21"/>
  <c r="BE56" i="21"/>
  <c r="CM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CJ80" i="21"/>
  <c r="BA145" i="21"/>
  <c r="M81" i="21"/>
  <c r="AC77" i="21"/>
  <c r="AQ12" i="21"/>
  <c r="CI150" i="21"/>
  <c r="AY150" i="21"/>
  <c r="CG118" i="21"/>
  <c r="AE118" i="21"/>
  <c r="BM86" i="21"/>
  <c r="CE86" i="21"/>
  <c r="BK53" i="21"/>
  <c r="AA53" i="21"/>
  <c r="BI21" i="21"/>
  <c r="AQ21" i="21"/>
  <c r="BS117" i="21"/>
  <c r="AY85" i="21"/>
  <c r="AP121" i="21"/>
  <c r="BV57" i="21"/>
  <c r="BT25" i="21"/>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CC28" i="21"/>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BF115" i="21"/>
  <c r="CL51" i="21"/>
  <c r="AH19"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BV149" i="21"/>
  <c r="BD149" i="21"/>
  <c r="T149" i="21"/>
  <c r="CL117" i="21"/>
  <c r="R117" i="21"/>
  <c r="AH85" i="21"/>
  <c r="AZ85" i="21"/>
  <c r="CH53" i="21"/>
  <c r="AX53" i="21"/>
  <c r="N53" i="21"/>
  <c r="BN21" i="21"/>
  <c r="AV21" i="21"/>
  <c r="U128" i="21"/>
  <c r="CT162" i="21"/>
  <c r="CB162" i="21"/>
  <c r="BJ162" i="21"/>
  <c r="AR162" i="21"/>
  <c r="Z162" i="21"/>
  <c r="CR130" i="21"/>
  <c r="BZ130" i="21"/>
  <c r="AP130" i="21"/>
  <c r="BH130" i="21"/>
  <c r="CP98" i="21"/>
  <c r="X130" i="21"/>
  <c r="BX98" i="21"/>
  <c r="BF98" i="21"/>
  <c r="CN66" i="21"/>
  <c r="AN98" i="21"/>
  <c r="BD66" i="21"/>
  <c r="V98" i="21"/>
  <c r="AL66" i="21"/>
  <c r="T66" i="21"/>
  <c r="BV66" i="21"/>
  <c r="CL34" i="21"/>
  <c r="BT34" i="21"/>
  <c r="BB34" i="21"/>
  <c r="AJ34" i="21"/>
  <c r="R34" i="21"/>
  <c r="AA92" i="21"/>
  <c r="D40" i="2"/>
  <c r="AI64" i="21"/>
  <c r="BW128" i="21"/>
  <c r="AC21" i="21"/>
  <c r="CG53" i="21"/>
  <c r="CK117" i="21"/>
  <c r="BI12" i="21"/>
  <c r="CG109" i="21"/>
  <c r="CT77" i="21"/>
  <c r="CS16" i="21"/>
  <c r="K81" i="21"/>
  <c r="M113" i="21"/>
  <c r="BQ145" i="21"/>
  <c r="BA64" i="21"/>
  <c r="CE21" i="21"/>
  <c r="O85" i="21"/>
  <c r="CA12" i="21"/>
  <c r="AM50" i="21"/>
  <c r="AV142" i="21"/>
  <c r="Y16" i="21"/>
  <c r="CC48" i="21"/>
  <c r="AC81" i="21"/>
  <c r="BO113" i="21"/>
  <c r="CI145" i="21"/>
  <c r="BY160" i="21"/>
  <c r="S96" i="21"/>
  <c r="AU21" i="21"/>
  <c r="AA44" i="21"/>
  <c r="U50" i="21"/>
  <c r="CA16" i="21"/>
  <c r="AA48" i="21"/>
  <c r="AU81" i="21"/>
  <c r="O145" i="21"/>
  <c r="AV16" i="21"/>
  <c r="AG32" i="21"/>
  <c r="BE128" i="21"/>
  <c r="AS16" i="21"/>
  <c r="CG81" i="21"/>
  <c r="CL112" i="21"/>
  <c r="X45" i="21"/>
  <c r="J110" i="21"/>
  <c r="BQ32" i="21"/>
  <c r="BC96" i="21"/>
  <c r="BU96" i="21"/>
  <c r="AM128" i="21"/>
  <c r="AO160" i="21"/>
  <c r="R23" i="21"/>
  <c r="AC49" i="21"/>
  <c r="CI113" i="21"/>
  <c r="AX48" i="21"/>
  <c r="BV144" i="21"/>
  <c r="BZ45" i="21"/>
  <c r="AT110" i="21"/>
  <c r="AR257" i="2"/>
  <c r="AY32" i="21"/>
  <c r="BS64" i="21"/>
  <c r="AK96" i="21"/>
  <c r="W160" i="21"/>
  <c r="CQ160" i="21"/>
  <c r="O32" i="21"/>
  <c r="CI32" i="21"/>
  <c r="Q64" i="21"/>
  <c r="CK64" i="21"/>
  <c r="CM96" i="21"/>
  <c r="CO128" i="21"/>
  <c r="BG160" i="21"/>
  <c r="CU26" i="21"/>
  <c r="AW81" i="21"/>
  <c r="AI145" i="21"/>
  <c r="AH80" i="21"/>
  <c r="Z77" i="21"/>
  <c r="BN142" i="21"/>
  <c r="AK27" i="21"/>
  <c r="U59" i="21"/>
  <c r="BW59" i="21"/>
  <c r="BY88" i="21"/>
  <c r="CA120" i="21"/>
  <c r="CQ148" i="21"/>
  <c r="W82" i="21"/>
  <c r="CO50" i="21"/>
  <c r="AO82" i="21"/>
  <c r="AQ114" i="21"/>
  <c r="CA114" i="21"/>
  <c r="CM18" i="21"/>
  <c r="CC146" i="21"/>
  <c r="AK18" i="21"/>
  <c r="BG82" i="21"/>
  <c r="CS114" i="21"/>
  <c r="BC18" i="21"/>
  <c r="BY82" i="21"/>
  <c r="AS146" i="21"/>
  <c r="BU18" i="21"/>
  <c r="CQ82" i="21"/>
  <c r="AA146" i="21"/>
  <c r="BE50" i="21"/>
  <c r="Y114" i="21"/>
  <c r="BK146" i="21"/>
  <c r="S18" i="21"/>
  <c r="BW50" i="21"/>
  <c r="BI114" i="21"/>
  <c r="CU146" i="21"/>
  <c r="AY145" i="21"/>
  <c r="CC16" i="21"/>
  <c r="AS48" i="21"/>
  <c r="AW113" i="21"/>
  <c r="BG91" i="21"/>
  <c r="Y123" i="21"/>
  <c r="AY20" i="21"/>
  <c r="BK155" i="21"/>
  <c r="CU155" i="21"/>
  <c r="CR121" i="21"/>
  <c r="AU77" i="21"/>
  <c r="BS52" i="21"/>
  <c r="BM77" i="21"/>
  <c r="CA21" i="21"/>
  <c r="AC86" i="21"/>
  <c r="AO66" i="21"/>
  <c r="AQ98" i="21"/>
  <c r="AU163" i="21"/>
  <c r="K86" i="21"/>
  <c r="AU86" i="21"/>
  <c r="AG150" i="21"/>
  <c r="W66" i="21"/>
  <c r="CS98" i="21"/>
  <c r="AC163" i="21"/>
  <c r="AA130" i="21"/>
  <c r="BG66" i="21"/>
  <c r="BM163" i="21"/>
  <c r="AS53" i="21"/>
  <c r="AW118" i="21"/>
  <c r="BQ150" i="21"/>
  <c r="BE34" i="21"/>
  <c r="BY66" i="21"/>
  <c r="AS130" i="21"/>
  <c r="CE163" i="21"/>
  <c r="Y21" i="21"/>
  <c r="AW93" i="21"/>
  <c r="CC53" i="21"/>
  <c r="M118" i="21"/>
  <c r="U34" i="21"/>
  <c r="BI98" i="21"/>
  <c r="CC130" i="21"/>
  <c r="CS21" i="21"/>
  <c r="CU53" i="21"/>
  <c r="BO118" i="21"/>
  <c r="CO34" i="21"/>
  <c r="CQ66" i="21"/>
  <c r="CU130" i="21"/>
  <c r="O150" i="21"/>
  <c r="AS264" i="2"/>
  <c r="AR264" i="2"/>
  <c r="AI157" i="21"/>
  <c r="CE49" i="21"/>
  <c r="AQ16" i="21"/>
  <c r="CU48" i="21"/>
  <c r="AE113" i="21"/>
  <c r="AA16" i="21"/>
  <c r="BQ113" i="21"/>
  <c r="BM81" i="21"/>
  <c r="CG113" i="21"/>
  <c r="BX132" i="21"/>
  <c r="V13" i="21"/>
  <c r="AP45" i="21"/>
  <c r="AB110" i="21"/>
  <c r="CF142" i="21"/>
  <c r="AN13" i="21"/>
  <c r="CR45" i="21"/>
  <c r="BL110" i="21"/>
  <c r="BH45" i="21"/>
  <c r="AR77" i="21"/>
  <c r="CD110" i="21"/>
  <c r="BX13" i="21"/>
  <c r="BJ77" i="21"/>
  <c r="L142" i="21"/>
  <c r="CP13" i="21"/>
  <c r="CB77" i="21"/>
  <c r="AD142" i="21"/>
  <c r="CR61" i="21"/>
  <c r="BZ61" i="21"/>
  <c r="CF158" i="21"/>
  <c r="AN116" i="21"/>
  <c r="T84" i="21"/>
  <c r="S28" i="21"/>
  <c r="AP419" i="2"/>
  <c r="AT419" i="2"/>
  <c r="BY92" i="21"/>
  <c r="BH119" i="21"/>
  <c r="CC64" i="21"/>
  <c r="CU28" i="21"/>
  <c r="K97" i="21"/>
  <c r="K61" i="21"/>
  <c r="BN102" i="21"/>
  <c r="R25" i="21"/>
  <c r="X121" i="21"/>
  <c r="BC24" i="21"/>
  <c r="AO88" i="21"/>
  <c r="CU152" i="21"/>
  <c r="Y120" i="21"/>
  <c r="AL57" i="21"/>
  <c r="BZ121" i="21"/>
  <c r="S24" i="21"/>
  <c r="CM133" i="21"/>
  <c r="AF53" i="21"/>
  <c r="CJ85" i="21"/>
  <c r="AL149" i="21"/>
  <c r="AE93" i="21"/>
  <c r="CM28" i="21"/>
  <c r="BD57" i="21"/>
  <c r="BH121" i="21"/>
  <c r="K49" i="21"/>
  <c r="AE81" i="21"/>
  <c r="Q145" i="21"/>
  <c r="BU24" i="21"/>
  <c r="AQ120" i="21"/>
  <c r="BI124" i="21"/>
  <c r="AR153" i="21"/>
  <c r="O113" i="21"/>
  <c r="BP53" i="21"/>
  <c r="CN149" i="21"/>
  <c r="BS145" i="21"/>
  <c r="BB117" i="21"/>
  <c r="L21" i="21"/>
  <c r="AJ117" i="21"/>
  <c r="BO93" i="21"/>
  <c r="V89" i="21"/>
  <c r="AU49" i="21"/>
  <c r="AM56" i="21"/>
  <c r="CS120" i="21"/>
  <c r="CF21" i="21"/>
  <c r="P85" i="21"/>
  <c r="AR64" i="21"/>
  <c r="CI125" i="21"/>
  <c r="CS124" i="21"/>
  <c r="CN57" i="21"/>
  <c r="CT153" i="21"/>
  <c r="BK16" i="21"/>
  <c r="BO81" i="21"/>
  <c r="AG113" i="21"/>
  <c r="CK145" i="21"/>
  <c r="CO56" i="21"/>
  <c r="AA152" i="21"/>
  <c r="AD21" i="21"/>
  <c r="BR85" i="21"/>
  <c r="BT117" i="21"/>
  <c r="Q157" i="21"/>
  <c r="BB25" i="21"/>
  <c r="BF89" i="21"/>
  <c r="CU16" i="21"/>
  <c r="BM49" i="21"/>
  <c r="AY113" i="21"/>
  <c r="W88" i="21"/>
  <c r="CC152" i="21"/>
  <c r="BN16" i="21"/>
  <c r="N48" i="21"/>
  <c r="BP48" i="21"/>
  <c r="AZ80" i="21"/>
  <c r="R112" i="21"/>
  <c r="AL144" i="21"/>
  <c r="CN144" i="21"/>
  <c r="AD16" i="21"/>
  <c r="AF48" i="21"/>
  <c r="P80" i="21"/>
  <c r="BR80" i="21"/>
  <c r="BB112" i="21"/>
  <c r="T144" i="21"/>
  <c r="L16" i="21"/>
  <c r="CF16" i="21"/>
  <c r="CH48" i="21"/>
  <c r="AJ112" i="21"/>
  <c r="BT112" i="21"/>
  <c r="BD144" i="21"/>
  <c r="CT37" i="21"/>
  <c r="AM62" i="21"/>
  <c r="AT484" i="2"/>
  <c r="CF102" i="21"/>
  <c r="BU35" i="21"/>
  <c r="AS163" i="21"/>
  <c r="BW67" i="21"/>
  <c r="AS32" i="21"/>
  <c r="AJ25" i="21"/>
  <c r="AN89" i="21"/>
  <c r="BJ153" i="21"/>
  <c r="K77" i="21"/>
  <c r="CB37" i="21"/>
  <c r="BW56" i="21"/>
  <c r="BI120" i="21"/>
  <c r="CU163" i="21"/>
  <c r="BQ165" i="21"/>
  <c r="BC85" i="21"/>
  <c r="AT289" i="2"/>
  <c r="CG97" i="21"/>
  <c r="AA156" i="21"/>
  <c r="AE97" i="21"/>
  <c r="BM61" i="21"/>
  <c r="O125" i="21"/>
  <c r="BS157" i="21"/>
  <c r="BU28" i="21"/>
  <c r="BK156" i="21"/>
  <c r="BI82" i="21"/>
  <c r="BD60" i="21"/>
  <c r="AA158" i="21"/>
  <c r="CI129" i="21"/>
  <c r="BF88" i="21"/>
  <c r="M156" i="21"/>
  <c r="BK28" i="21"/>
  <c r="AU61" i="21"/>
  <c r="AG125" i="21"/>
  <c r="CK157" i="21"/>
  <c r="BW60" i="21"/>
  <c r="BV60" i="21"/>
  <c r="BG125" i="21"/>
  <c r="AU65" i="21"/>
  <c r="AC61" i="21"/>
  <c r="CG93" i="21"/>
  <c r="BA157" i="21"/>
  <c r="AM60" i="21"/>
  <c r="R28" i="21"/>
  <c r="BC33" i="21"/>
  <c r="AI161" i="21"/>
  <c r="AS28" i="21"/>
  <c r="CE61" i="21"/>
  <c r="AY125" i="21"/>
  <c r="W92" i="21"/>
  <c r="AP124" i="21"/>
  <c r="AO94" i="21"/>
  <c r="AW155" i="21"/>
  <c r="P113" i="21"/>
  <c r="V29" i="21"/>
  <c r="AA28" i="21"/>
  <c r="M93" i="21"/>
  <c r="BQ125" i="21"/>
  <c r="AO92" i="21"/>
  <c r="CB156" i="21"/>
  <c r="Z152" i="21"/>
  <c r="Y82" i="21"/>
  <c r="O53" i="21"/>
  <c r="BC117" i="21"/>
  <c r="CU114" i="21"/>
  <c r="CD17" i="21"/>
  <c r="CB90" i="21"/>
  <c r="AF81" i="21"/>
  <c r="BW149" i="21"/>
  <c r="U18" i="21"/>
  <c r="BK114" i="21"/>
  <c r="AO26" i="21"/>
  <c r="BE18" i="21"/>
  <c r="CQ50" i="21"/>
  <c r="AU123" i="21"/>
  <c r="CL24" i="21"/>
  <c r="AI53" i="21"/>
  <c r="CO18" i="21"/>
  <c r="AT46" i="21"/>
  <c r="CF78" i="21"/>
  <c r="BR142" i="21"/>
  <c r="J70" i="21"/>
  <c r="CH134" i="21"/>
  <c r="CQ99" i="21"/>
  <c r="AD102" i="21"/>
  <c r="P166" i="21"/>
  <c r="BN37" i="21"/>
  <c r="AK35" i="21"/>
  <c r="BG99" i="21"/>
  <c r="AT70" i="21"/>
  <c r="AO99" i="21"/>
  <c r="L102" i="21"/>
  <c r="BP134" i="21"/>
  <c r="AV37" i="21"/>
  <c r="AQ131" i="21"/>
  <c r="BJ37" i="21"/>
  <c r="CD70" i="21"/>
  <c r="AH166" i="21"/>
  <c r="BR101" i="21"/>
  <c r="CM35" i="21"/>
  <c r="BI131" i="21"/>
  <c r="AX134" i="21"/>
  <c r="Z37" i="21"/>
  <c r="AV102" i="21"/>
  <c r="AZ166" i="21"/>
  <c r="BC35" i="21"/>
  <c r="CS131" i="21"/>
  <c r="BO21" i="21"/>
  <c r="CO149" i="21"/>
  <c r="L78" i="21"/>
  <c r="CM34" i="21"/>
  <c r="BG26" i="21"/>
  <c r="AW21" i="21"/>
  <c r="BJ13" i="21"/>
  <c r="CO66" i="21"/>
  <c r="BE62" i="21"/>
  <c r="CQ94" i="21"/>
  <c r="CC158" i="21"/>
  <c r="BG97" i="21"/>
  <c r="BK158" i="21"/>
  <c r="U65" i="21"/>
  <c r="AY53" i="21"/>
  <c r="N110" i="21"/>
  <c r="U62" i="21"/>
  <c r="CG155" i="21"/>
  <c r="AI85" i="21"/>
  <c r="AU45" i="21"/>
  <c r="S163" i="21"/>
  <c r="AU125" i="21"/>
  <c r="AE129" i="21"/>
  <c r="AE21" i="21"/>
  <c r="BL46" i="21"/>
  <c r="BW62" i="21"/>
  <c r="BK90" i="21"/>
  <c r="BY28" i="21"/>
  <c r="BM125" i="21"/>
  <c r="AW129" i="21"/>
  <c r="M21" i="21"/>
  <c r="Q85" i="21"/>
  <c r="CM117" i="21"/>
  <c r="AS44" i="21"/>
  <c r="M109" i="21"/>
  <c r="AP37" i="21"/>
  <c r="AM30" i="21"/>
  <c r="Z13" i="21"/>
  <c r="CD46" i="21"/>
  <c r="CH110" i="21"/>
  <c r="CQ98" i="21"/>
  <c r="U67" i="21"/>
  <c r="Y131" i="21"/>
  <c r="BU30" i="21"/>
  <c r="CO62" i="21"/>
  <c r="BI126" i="21"/>
  <c r="Q29" i="21"/>
  <c r="Y129" i="21"/>
  <c r="AC125" i="21"/>
  <c r="BP110" i="21"/>
  <c r="AQ58" i="21"/>
  <c r="BO77" i="21"/>
  <c r="CT13" i="21"/>
  <c r="AX110" i="21"/>
  <c r="S30" i="21"/>
  <c r="BY97" i="21"/>
  <c r="AY161" i="21"/>
  <c r="BE149" i="21"/>
  <c r="AE109" i="21"/>
  <c r="CK29" i="21"/>
  <c r="AS384" i="2"/>
  <c r="AR384" i="2"/>
  <c r="CU158" i="21"/>
  <c r="AO28" i="21"/>
  <c r="Y32" i="21"/>
  <c r="BA85" i="21"/>
  <c r="Y12" i="21"/>
  <c r="Y94" i="21"/>
  <c r="AK30" i="21"/>
  <c r="CS126" i="21"/>
  <c r="AM149" i="21"/>
  <c r="CC44" i="21"/>
  <c r="BK44" i="21"/>
  <c r="AW109" i="21"/>
  <c r="Z88" i="21"/>
  <c r="BK126" i="21"/>
  <c r="AB70" i="21"/>
  <c r="N134" i="21"/>
  <c r="BR166" i="21"/>
  <c r="CB13" i="21"/>
  <c r="BN78" i="21"/>
  <c r="AH142" i="21"/>
  <c r="BR36" i="21"/>
  <c r="CC162" i="21"/>
  <c r="BE67" i="21"/>
  <c r="BK163" i="21"/>
  <c r="BC30" i="21"/>
  <c r="BG94" i="21"/>
  <c r="CA126" i="21"/>
  <c r="CM61" i="21"/>
  <c r="AA161" i="21"/>
  <c r="CS60" i="21"/>
  <c r="CK85" i="21"/>
  <c r="J46" i="21"/>
  <c r="CJ142" i="21"/>
  <c r="Y126" i="21"/>
  <c r="BY125" i="21"/>
  <c r="M129" i="21"/>
  <c r="AK117" i="21"/>
  <c r="AV78" i="21"/>
  <c r="CN70" i="21"/>
  <c r="CI53" i="21"/>
  <c r="BU117" i="21"/>
  <c r="W98" i="21"/>
  <c r="AQ126" i="21"/>
  <c r="CA58" i="21"/>
  <c r="CG157" i="21"/>
  <c r="CG21" i="21"/>
  <c r="CU44" i="21"/>
  <c r="CP24" i="21"/>
  <c r="AR13" i="21"/>
  <c r="AD78" i="21"/>
  <c r="P142" i="21"/>
  <c r="CA130" i="21"/>
  <c r="BY94" i="21"/>
  <c r="AS161" i="21"/>
  <c r="CU90" i="21"/>
  <c r="BG28" i="21"/>
  <c r="BI32" i="21"/>
  <c r="CG37" i="21"/>
  <c r="BQ53" i="21"/>
  <c r="BS85" i="21"/>
  <c r="AC123" i="21"/>
  <c r="AA64" i="21"/>
  <c r="BA101" i="21"/>
  <c r="AG53" i="21"/>
  <c r="S117" i="21"/>
  <c r="CL25" i="21"/>
  <c r="BX89" i="21"/>
  <c r="CB153" i="21"/>
  <c r="CS12" i="21"/>
  <c r="CE77" i="21"/>
  <c r="BO109" i="21"/>
  <c r="BR134" i="21"/>
  <c r="AR37" i="21"/>
  <c r="BL70" i="21"/>
  <c r="AF134" i="21"/>
  <c r="CJ166" i="21"/>
  <c r="AB46" i="21"/>
  <c r="AF110" i="21"/>
  <c r="AZ142" i="21"/>
  <c r="AL100" i="21"/>
  <c r="AK24" i="21"/>
  <c r="CQ88" i="21"/>
  <c r="AS152" i="21"/>
  <c r="X124" i="21"/>
  <c r="W99" i="21"/>
  <c r="AA163" i="21"/>
  <c r="CM30" i="21"/>
  <c r="W94" i="21"/>
  <c r="AS158" i="21"/>
  <c r="BK161" i="21"/>
  <c r="AS270" i="2"/>
  <c r="AR270" i="2"/>
  <c r="BI58" i="21"/>
  <c r="K123" i="21"/>
  <c r="BO155" i="21"/>
  <c r="AA32" i="21"/>
  <c r="BO97" i="21"/>
  <c r="BQ129" i="21"/>
  <c r="AQ32" i="21"/>
  <c r="AS64" i="21"/>
  <c r="BO129" i="21"/>
  <c r="CI161" i="21"/>
  <c r="AM59" i="21"/>
  <c r="BY91" i="21"/>
  <c r="AS155" i="21"/>
  <c r="AN29" i="21"/>
  <c r="V102" i="21"/>
  <c r="BL97" i="21"/>
  <c r="CJ134" i="21"/>
  <c r="BM35" i="21"/>
  <c r="AK163" i="21"/>
  <c r="S34" i="21"/>
  <c r="BW66" i="21"/>
  <c r="BI130" i="21"/>
  <c r="CU162" i="21"/>
  <c r="AL84" i="21"/>
  <c r="U24" i="21"/>
  <c r="BG56" i="21"/>
  <c r="AA120" i="21"/>
  <c r="CE153" i="21"/>
  <c r="BD34" i="21"/>
  <c r="AP98" i="21"/>
  <c r="J163" i="21"/>
  <c r="CE65" i="21"/>
  <c r="M97" i="21"/>
  <c r="Q161" i="21"/>
  <c r="BE59" i="21"/>
  <c r="AQ123" i="21"/>
  <c r="CC155" i="21"/>
  <c r="BH134" i="21"/>
  <c r="CF129" i="21"/>
  <c r="CR37" i="21"/>
  <c r="BL38" i="21"/>
  <c r="R166" i="21"/>
  <c r="CE35" i="21"/>
  <c r="U66" i="21"/>
  <c r="BE66" i="21"/>
  <c r="AQ130" i="21"/>
  <c r="BD84" i="21"/>
  <c r="W56" i="21"/>
  <c r="CQ56" i="21"/>
  <c r="AS120" i="21"/>
  <c r="BV34" i="21"/>
  <c r="CR98" i="21"/>
  <c r="AB163" i="21"/>
  <c r="AT394" i="2"/>
  <c r="X134" i="21"/>
  <c r="M67" i="21"/>
  <c r="CS58" i="21"/>
  <c r="AW97" i="21"/>
  <c r="CS32" i="21"/>
  <c r="O161" i="21"/>
  <c r="BI123" i="21"/>
  <c r="CT69" i="21"/>
  <c r="BT23" i="21"/>
  <c r="O99" i="21"/>
  <c r="V66" i="21"/>
  <c r="BL163" i="21"/>
  <c r="AT19" i="21"/>
  <c r="BY26" i="21"/>
  <c r="BM123" i="21"/>
  <c r="CU32" i="21"/>
  <c r="BA161" i="21"/>
  <c r="AC97" i="21"/>
  <c r="S27" i="21"/>
  <c r="CO59" i="21"/>
  <c r="Z93" i="21"/>
  <c r="CQ27" i="21"/>
  <c r="AP134" i="21"/>
  <c r="AA12" i="21"/>
  <c r="AD70" i="21"/>
  <c r="AK34" i="21"/>
  <c r="AO98" i="21"/>
  <c r="CS130" i="21"/>
  <c r="BX116" i="21"/>
  <c r="AM24" i="21"/>
  <c r="AQ88" i="21"/>
  <c r="K153" i="21"/>
  <c r="BZ98" i="21"/>
  <c r="W26" i="21"/>
  <c r="AA90" i="21"/>
  <c r="CE123" i="21"/>
  <c r="AC65" i="21"/>
  <c r="O129" i="21"/>
  <c r="BS161" i="21"/>
  <c r="CA32" i="21"/>
  <c r="AU97" i="21"/>
  <c r="AG161" i="21"/>
  <c r="CM27" i="21"/>
  <c r="W91" i="21"/>
  <c r="CA123" i="21"/>
  <c r="J126" i="21"/>
  <c r="AA91" i="21"/>
  <c r="R38" i="21"/>
  <c r="BJ166" i="21"/>
  <c r="T57" i="21"/>
  <c r="CP89" i="21"/>
  <c r="Z153" i="21"/>
  <c r="CU12" i="21"/>
  <c r="J102" i="21"/>
  <c r="CH102" i="21"/>
  <c r="CN55" i="21"/>
  <c r="AG99" i="21"/>
  <c r="BT133" i="21"/>
  <c r="BC34" i="21"/>
  <c r="BG98" i="21"/>
  <c r="AA162" i="21"/>
  <c r="AH20" i="21"/>
  <c r="X148" i="21"/>
  <c r="CC114" i="21"/>
  <c r="U56" i="21"/>
  <c r="BG88" i="21"/>
  <c r="BK152" i="21"/>
  <c r="BE24" i="21"/>
  <c r="BI88" i="21"/>
  <c r="AC153" i="21"/>
  <c r="U116" i="21"/>
  <c r="CP66" i="21"/>
  <c r="Z130" i="21"/>
  <c r="AT163" i="21"/>
  <c r="AT38" i="21"/>
  <c r="CQ26" i="21"/>
  <c r="M155" i="21"/>
  <c r="K65" i="21"/>
  <c r="BK64" i="21"/>
  <c r="BC27" i="21"/>
  <c r="AA155" i="21"/>
  <c r="BB38" i="21"/>
  <c r="CG77" i="21"/>
  <c r="AV134" i="21"/>
  <c r="AX102" i="21"/>
  <c r="BX87" i="21"/>
  <c r="AY99" i="21"/>
  <c r="BU34" i="21"/>
  <c r="BY98" i="21"/>
  <c r="AS162" i="21"/>
  <c r="BR20" i="21"/>
  <c r="BW24" i="21"/>
  <c r="CA88" i="21"/>
  <c r="CU120" i="21"/>
  <c r="T34" i="21"/>
  <c r="AN66" i="21"/>
  <c r="AR130" i="21"/>
  <c r="CD163" i="21"/>
  <c r="AT389" i="2"/>
  <c r="BG27" i="21"/>
  <c r="AS90" i="21"/>
  <c r="CC32" i="21"/>
  <c r="AG129" i="21"/>
  <c r="CK161" i="21"/>
  <c r="CE97" i="21"/>
  <c r="CG129" i="21"/>
  <c r="AO91" i="21"/>
  <c r="BL126" i="21"/>
  <c r="CC91" i="21"/>
  <c r="CB166" i="21"/>
  <c r="Y58" i="21"/>
  <c r="CC90" i="21"/>
  <c r="BK32" i="21"/>
  <c r="BM65" i="21"/>
  <c r="AY129" i="21"/>
  <c r="CU64" i="21"/>
  <c r="BM97" i="21"/>
  <c r="BQ161" i="21"/>
  <c r="BU27" i="21"/>
  <c r="CQ91" i="21"/>
  <c r="CS123" i="21"/>
  <c r="AP61" i="21"/>
  <c r="AT126" i="21"/>
  <c r="CE124" i="21"/>
  <c r="BD70" i="21"/>
  <c r="BN134" i="21"/>
  <c r="CF70" i="21"/>
  <c r="CK131" i="21"/>
  <c r="AM66" i="21"/>
  <c r="Y130" i="21"/>
  <c r="BK162" i="21"/>
  <c r="CL52" i="21"/>
  <c r="AO56" i="21"/>
  <c r="CS88" i="21"/>
  <c r="BM153" i="21"/>
  <c r="AL34" i="21"/>
  <c r="BF66" i="21"/>
  <c r="BJ130" i="21"/>
  <c r="CT97" i="21"/>
  <c r="X165" i="21"/>
  <c r="BV56" i="21"/>
  <c r="BJ152" i="21"/>
  <c r="BK91" i="21"/>
  <c r="CP115" i="21"/>
  <c r="CR32" i="21"/>
  <c r="BU85" i="21"/>
  <c r="BH65" i="21"/>
  <c r="AV49" i="21"/>
  <c r="CG91" i="21"/>
  <c r="AZ19" i="21"/>
  <c r="BZ32" i="21"/>
  <c r="N161" i="21"/>
  <c r="BE30" i="21"/>
  <c r="AP126" i="21"/>
  <c r="CK52" i="21"/>
  <c r="BB51" i="21"/>
  <c r="BI94" i="21"/>
  <c r="BV100" i="21"/>
  <c r="T56" i="21"/>
  <c r="BZ120" i="21"/>
  <c r="CB152" i="21"/>
  <c r="CH81" i="21"/>
  <c r="BQ123" i="21"/>
  <c r="AQ59" i="21"/>
  <c r="CU91" i="21"/>
  <c r="AE156" i="21"/>
  <c r="CJ19" i="21"/>
  <c r="BD83" i="21"/>
  <c r="AP147" i="21"/>
  <c r="Z64" i="21"/>
  <c r="CD97" i="21"/>
  <c r="AX161" i="21"/>
  <c r="CM85" i="21"/>
  <c r="U60" i="21"/>
  <c r="CQ92" i="21"/>
  <c r="AS156" i="21"/>
  <c r="AD109" i="21"/>
  <c r="BZ37" i="21"/>
  <c r="AB102" i="21"/>
  <c r="AF166" i="21"/>
  <c r="CJ113" i="21"/>
  <c r="CO30" i="21"/>
  <c r="CA94" i="21"/>
  <c r="AU159" i="21"/>
  <c r="CB158" i="21"/>
  <c r="AJ68" i="21"/>
  <c r="V132" i="21"/>
  <c r="BH164" i="21"/>
  <c r="CI20" i="21"/>
  <c r="AK84" i="21"/>
  <c r="W148" i="21"/>
  <c r="N81" i="21"/>
  <c r="BF33" i="21"/>
  <c r="BZ65" i="21"/>
  <c r="AB130" i="21"/>
  <c r="CF162" i="21"/>
  <c r="AL56" i="21"/>
  <c r="AR152" i="21"/>
  <c r="AL83" i="21"/>
  <c r="AP164" i="21"/>
  <c r="AM116" i="21"/>
  <c r="L155" i="21"/>
  <c r="CD102" i="21"/>
  <c r="BW30" i="21"/>
  <c r="AI52" i="21"/>
  <c r="AH113" i="21"/>
  <c r="J130" i="21"/>
  <c r="R24" i="21"/>
  <c r="BD56" i="21"/>
  <c r="CP88" i="21"/>
  <c r="CT152" i="21"/>
  <c r="AD49" i="21"/>
  <c r="BS155" i="21"/>
  <c r="BI59" i="21"/>
  <c r="K124" i="21"/>
  <c r="AW156" i="21"/>
  <c r="R51" i="21"/>
  <c r="BV83" i="21"/>
  <c r="BH147" i="21"/>
  <c r="BJ64" i="21"/>
  <c r="L129" i="21"/>
  <c r="BP161" i="21"/>
  <c r="CO117" i="21"/>
  <c r="BE60" i="21"/>
  <c r="AQ124" i="21"/>
  <c r="CC156" i="21"/>
  <c r="AV109" i="21"/>
  <c r="R145" i="21"/>
  <c r="Z69" i="21"/>
  <c r="AT102" i="21"/>
  <c r="N166" i="21"/>
  <c r="CF49" i="21"/>
  <c r="BG62" i="21"/>
  <c r="CS94" i="21"/>
  <c r="AC159" i="21"/>
  <c r="BB68" i="21"/>
  <c r="CN100" i="21"/>
  <c r="BZ164" i="21"/>
  <c r="O20" i="21"/>
  <c r="BC84" i="21"/>
  <c r="CO116" i="21"/>
  <c r="J17" i="21"/>
  <c r="V33" i="21"/>
  <c r="CB97" i="21"/>
  <c r="AT130" i="21"/>
  <c r="BX88" i="21"/>
  <c r="X147" i="21"/>
  <c r="CU126" i="21"/>
  <c r="AP65" i="21"/>
  <c r="AV162" i="21"/>
  <c r="AF161" i="21"/>
  <c r="BH37" i="21"/>
  <c r="R68" i="21"/>
  <c r="BT145" i="21"/>
  <c r="BT24" i="21"/>
  <c r="AN88" i="21"/>
  <c r="AP120" i="21"/>
  <c r="W27" i="21"/>
  <c r="CA59" i="21"/>
  <c r="AC124" i="21"/>
  <c r="CG156" i="21"/>
  <c r="AJ51" i="21"/>
  <c r="V115" i="21"/>
  <c r="CR147" i="21"/>
  <c r="BH32" i="21"/>
  <c r="CT64" i="21"/>
  <c r="AD129" i="21"/>
  <c r="CH161" i="21"/>
  <c r="W149" i="21"/>
  <c r="BC28" i="21"/>
  <c r="BG92" i="21"/>
  <c r="Y124" i="21"/>
  <c r="CU156" i="21"/>
  <c r="AX81" i="21"/>
  <c r="AR69" i="21"/>
  <c r="BL102" i="21"/>
  <c r="AX166" i="21"/>
  <c r="AT17" i="21"/>
  <c r="AO62" i="21"/>
  <c r="AA126" i="21"/>
  <c r="CE159" i="21"/>
  <c r="AZ113" i="21"/>
  <c r="P36" i="21"/>
  <c r="BT68" i="21"/>
  <c r="BF132" i="21"/>
  <c r="CR164" i="21"/>
  <c r="AG20" i="21"/>
  <c r="BU84" i="21"/>
  <c r="AO148" i="21"/>
  <c r="AN33" i="21"/>
  <c r="CR65" i="21"/>
  <c r="BL130" i="21"/>
  <c r="BU33" i="21"/>
  <c r="AB97" i="21"/>
  <c r="AQ94" i="21"/>
  <c r="BD100" i="21"/>
  <c r="BQ20" i="21"/>
  <c r="X120" i="21"/>
  <c r="CL145" i="21"/>
  <c r="Y59" i="21"/>
  <c r="CN83" i="21"/>
  <c r="AT97" i="21"/>
  <c r="K159" i="21"/>
  <c r="BN162" i="21"/>
  <c r="AJ24" i="21"/>
  <c r="BY27" i="21"/>
  <c r="CS59" i="21"/>
  <c r="AU124" i="21"/>
  <c r="BR19" i="21"/>
  <c r="BT51" i="21"/>
  <c r="BZ147" i="21"/>
  <c r="X32" i="21"/>
  <c r="J97" i="21"/>
  <c r="AV129" i="21"/>
  <c r="CI21" i="21"/>
  <c r="BG149" i="21"/>
  <c r="BL17" i="21"/>
  <c r="CB69" i="21"/>
  <c r="L134" i="21"/>
  <c r="BP166" i="21"/>
  <c r="U30" i="21"/>
  <c r="BY62" i="21"/>
  <c r="AS126" i="21"/>
  <c r="BM159" i="21"/>
  <c r="BP81" i="21"/>
  <c r="AH36" i="21"/>
  <c r="CL68" i="21"/>
  <c r="CP132" i="21"/>
  <c r="Q52" i="21"/>
  <c r="CM84" i="21"/>
  <c r="BG148" i="21"/>
  <c r="BX33" i="21"/>
  <c r="Z97" i="21"/>
  <c r="CD130" i="21"/>
  <c r="CT90" i="21"/>
  <c r="L49" i="21"/>
  <c r="CJ36" i="21"/>
  <c r="BO156" i="21"/>
  <c r="CF134" i="21"/>
  <c r="X164" i="21"/>
  <c r="S84" i="21"/>
  <c r="BW116" i="21"/>
  <c r="BR113" i="21"/>
  <c r="V88" i="21"/>
  <c r="BH120" i="21"/>
  <c r="AN115" i="21"/>
  <c r="BN49" i="21"/>
  <c r="BB145" i="21"/>
  <c r="BB24" i="21"/>
  <c r="CN56" i="21"/>
  <c r="CR120" i="21"/>
  <c r="AO27" i="21"/>
  <c r="AS91" i="21"/>
  <c r="BM124" i="21"/>
  <c r="P19" i="21"/>
  <c r="T83" i="21"/>
  <c r="BX115" i="21"/>
  <c r="AJ145" i="21"/>
  <c r="AP32" i="21"/>
  <c r="CB64" i="21"/>
  <c r="BN129" i="21"/>
  <c r="Q53" i="21"/>
  <c r="AK28" i="21"/>
  <c r="CO60" i="21"/>
  <c r="CA124" i="21"/>
  <c r="X37" i="21"/>
  <c r="BJ69" i="21"/>
  <c r="AD134" i="21"/>
  <c r="CH166" i="21"/>
  <c r="W62" i="21"/>
  <c r="CQ62" i="21"/>
  <c r="CC126" i="21"/>
  <c r="AB17" i="21"/>
  <c r="AZ36" i="21"/>
  <c r="T100" i="21"/>
  <c r="AN132" i="21"/>
  <c r="BA52" i="21"/>
  <c r="BE116" i="21"/>
  <c r="BY148" i="21"/>
  <c r="CP33" i="21"/>
  <c r="AR97" i="21"/>
  <c r="L162" i="21"/>
  <c r="AS414" i="2"/>
  <c r="AR414" i="2"/>
  <c r="AT414" i="2"/>
  <c r="AT456" i="2"/>
  <c r="CT158" i="21"/>
  <c r="X126" i="21"/>
  <c r="BD62" i="21"/>
  <c r="BZ126" i="21"/>
  <c r="Z158" i="21"/>
  <c r="CP94" i="21"/>
  <c r="AL62" i="21"/>
  <c r="BT30" i="21"/>
  <c r="BJ158" i="21"/>
  <c r="BX94" i="21"/>
  <c r="T62" i="21"/>
  <c r="BV62" i="21"/>
  <c r="AR158" i="21"/>
  <c r="AN94" i="21"/>
  <c r="CL30" i="21"/>
  <c r="CR126" i="21"/>
  <c r="V94" i="21"/>
  <c r="AJ30" i="21"/>
  <c r="AT388" i="2"/>
  <c r="AD155" i="21"/>
  <c r="AR90" i="21"/>
  <c r="CP26" i="21"/>
  <c r="CF155" i="21"/>
  <c r="CR58" i="21"/>
  <c r="BF26" i="21"/>
  <c r="BL123" i="21"/>
  <c r="BJ90" i="21"/>
  <c r="AN26" i="21"/>
  <c r="CD123" i="21"/>
  <c r="BZ58" i="21"/>
  <c r="BX26" i="21"/>
  <c r="AT123" i="21"/>
  <c r="Z90" i="21"/>
  <c r="V26" i="21"/>
  <c r="AB123" i="21"/>
  <c r="AT393" i="2"/>
  <c r="AI155" i="21"/>
  <c r="AE91" i="21"/>
  <c r="BK26" i="21"/>
  <c r="AA26" i="21"/>
  <c r="Q155" i="21"/>
  <c r="BO91" i="21"/>
  <c r="AS26" i="21"/>
  <c r="M91" i="21"/>
  <c r="CI123" i="21"/>
  <c r="AW91" i="21"/>
  <c r="CC26" i="21"/>
  <c r="AG123" i="21"/>
  <c r="AY123" i="21"/>
  <c r="CE59" i="21"/>
  <c r="K59" i="21"/>
  <c r="AT138" i="2"/>
  <c r="L109" i="21"/>
  <c r="BJ44" i="21"/>
  <c r="CD77" i="21"/>
  <c r="AR44" i="21"/>
  <c r="BL77" i="21"/>
  <c r="Z44" i="21"/>
  <c r="AP12" i="21"/>
  <c r="AT77" i="21"/>
  <c r="CR12" i="21"/>
  <c r="AB77" i="21"/>
  <c r="CF109" i="21"/>
  <c r="AQ395" i="2"/>
  <c r="AO396" i="2"/>
  <c r="AP395" i="2"/>
  <c r="J123" i="21"/>
  <c r="BA155" i="21"/>
  <c r="BZ12" i="21"/>
  <c r="BN109" i="21"/>
  <c r="P101" i="21"/>
  <c r="AQ239" i="2"/>
  <c r="AO240" i="2"/>
  <c r="AP239" i="2"/>
  <c r="AP443" i="2"/>
  <c r="AT443" i="2"/>
  <c r="AQ443" i="2"/>
  <c r="AS396" i="2"/>
  <c r="AR396" i="2"/>
  <c r="AR395" i="2"/>
  <c r="AT352" i="2"/>
  <c r="BL121" i="21"/>
  <c r="CT88" i="21"/>
  <c r="BF24" i="21"/>
  <c r="BJ88" i="21"/>
  <c r="AT121" i="21"/>
  <c r="CR56" i="21"/>
  <c r="AN24" i="21"/>
  <c r="CF153" i="21"/>
  <c r="AB121" i="21"/>
  <c r="BZ56" i="21"/>
  <c r="V24" i="21"/>
  <c r="BN153" i="21"/>
  <c r="J121" i="21"/>
  <c r="BH56" i="21"/>
  <c r="AD153" i="21"/>
  <c r="AV153" i="21"/>
  <c r="X56" i="21"/>
  <c r="CB88" i="21"/>
  <c r="AP56" i="21"/>
  <c r="L153" i="21"/>
  <c r="R30" i="21"/>
  <c r="AV155" i="21"/>
  <c r="AC59" i="21"/>
  <c r="CK155" i="21"/>
  <c r="BH12" i="21"/>
  <c r="BB30" i="21"/>
  <c r="AR401" i="2"/>
  <c r="AS402" i="2"/>
  <c r="AR402" i="2"/>
  <c r="AT146" i="21"/>
  <c r="AP455" i="2"/>
  <c r="AT455" i="2"/>
  <c r="AQ455" i="2"/>
  <c r="AP377" i="2"/>
  <c r="AQ377" i="2"/>
  <c r="AO378" i="2"/>
  <c r="AR88" i="21"/>
  <c r="X12" i="21"/>
  <c r="X58" i="21"/>
  <c r="BN155" i="21"/>
  <c r="J77" i="21"/>
  <c r="CN62" i="21"/>
  <c r="AT576" i="2"/>
  <c r="BB133" i="21"/>
  <c r="BP69" i="21"/>
  <c r="AD37" i="21"/>
  <c r="CN165" i="21"/>
  <c r="AJ133" i="21"/>
  <c r="AX69" i="21"/>
  <c r="L37" i="21"/>
  <c r="BV165" i="21"/>
  <c r="R133" i="21"/>
  <c r="AZ101" i="21"/>
  <c r="BD165" i="21"/>
  <c r="AH101" i="21"/>
  <c r="AF69" i="21"/>
  <c r="CH69" i="21"/>
  <c r="AL165" i="21"/>
  <c r="CJ101" i="21"/>
  <c r="N69" i="21"/>
  <c r="T165" i="21"/>
  <c r="CF37" i="21"/>
  <c r="AT330" i="2"/>
  <c r="CT151" i="21"/>
  <c r="AP119" i="21"/>
  <c r="BV55" i="21"/>
  <c r="AJ23" i="21"/>
  <c r="BB23" i="21"/>
  <c r="CB151" i="21"/>
  <c r="CP87" i="21"/>
  <c r="T55" i="21"/>
  <c r="Z151" i="21"/>
  <c r="X119" i="21"/>
  <c r="BD55" i="21"/>
  <c r="BJ151" i="21"/>
  <c r="AR151" i="21"/>
  <c r="AN87" i="21"/>
  <c r="AL55" i="21"/>
  <c r="BF87" i="21"/>
  <c r="BZ119" i="21"/>
  <c r="V87" i="21"/>
  <c r="CL23" i="21"/>
  <c r="AT425" i="2"/>
  <c r="AW157" i="21"/>
  <c r="K125" i="21"/>
  <c r="AQ60" i="21"/>
  <c r="BO157" i="21"/>
  <c r="CU92" i="21"/>
  <c r="BI60" i="21"/>
  <c r="AE157" i="21"/>
  <c r="BK92" i="21"/>
  <c r="Y60" i="21"/>
  <c r="M157" i="21"/>
  <c r="W28" i="21"/>
  <c r="CE125" i="21"/>
  <c r="CC92" i="21"/>
  <c r="CQ28" i="21"/>
  <c r="AS92" i="21"/>
  <c r="AT437" i="2"/>
  <c r="CS157" i="21"/>
  <c r="AO125" i="21"/>
  <c r="BU61" i="21"/>
  <c r="AI29" i="21"/>
  <c r="Y157" i="21"/>
  <c r="CA157" i="21"/>
  <c r="W125" i="21"/>
  <c r="BC61" i="21"/>
  <c r="AM93" i="21"/>
  <c r="BI157" i="21"/>
  <c r="BW93" i="21"/>
  <c r="AK61" i="21"/>
  <c r="BA29" i="21"/>
  <c r="AQ157" i="21"/>
  <c r="BE93" i="21"/>
  <c r="S61" i="21"/>
  <c r="CQ125" i="21"/>
  <c r="CO93" i="21"/>
  <c r="BS29" i="21"/>
  <c r="AT525" i="2"/>
  <c r="AO162" i="21"/>
  <c r="U130" i="21"/>
  <c r="CM98" i="21"/>
  <c r="AF83" i="21"/>
  <c r="CJ115" i="21"/>
  <c r="AZ115" i="21"/>
  <c r="AT287" i="2"/>
  <c r="CM149" i="21"/>
  <c r="AI117" i="21"/>
  <c r="BO53" i="21"/>
  <c r="K21" i="21"/>
  <c r="BM21" i="21"/>
  <c r="BU149" i="21"/>
  <c r="Q117" i="21"/>
  <c r="AW53" i="21"/>
  <c r="S149" i="21"/>
  <c r="BC149" i="21"/>
  <c r="CI85" i="21"/>
  <c r="AE53" i="21"/>
  <c r="AG85" i="21"/>
  <c r="AK149" i="21"/>
  <c r="BQ85" i="21"/>
  <c r="M53" i="21"/>
  <c r="AT141" i="2"/>
  <c r="CI109" i="21"/>
  <c r="AE77" i="21"/>
  <c r="BK12" i="21"/>
  <c r="BQ109" i="21"/>
  <c r="M77" i="21"/>
  <c r="AS12" i="21"/>
  <c r="AY109" i="21"/>
  <c r="CE45" i="21"/>
  <c r="K45" i="21"/>
  <c r="AG109" i="21"/>
  <c r="AC45" i="21"/>
  <c r="CC12" i="21"/>
  <c r="O109" i="21"/>
  <c r="BM45" i="21"/>
  <c r="AP503" i="2"/>
  <c r="AQ503" i="2"/>
  <c r="AO504" i="2"/>
  <c r="AQ275" i="2"/>
  <c r="AO276" i="2"/>
  <c r="AP275" i="2"/>
  <c r="AU59" i="21"/>
  <c r="AP58" i="21"/>
  <c r="BM59" i="21"/>
  <c r="CB44" i="21"/>
  <c r="BX24" i="21"/>
  <c r="BF94" i="21"/>
  <c r="AT420" i="2"/>
  <c r="BJ156" i="21"/>
  <c r="BX92" i="21"/>
  <c r="AL60" i="21"/>
  <c r="AR156" i="21"/>
  <c r="BF92" i="21"/>
  <c r="T60" i="21"/>
  <c r="CN60" i="21"/>
  <c r="CR124" i="21"/>
  <c r="CP92" i="21"/>
  <c r="CL28" i="21"/>
  <c r="Z156" i="21"/>
  <c r="AN92" i="21"/>
  <c r="BT28" i="21"/>
  <c r="AJ28" i="21"/>
  <c r="BZ124" i="21"/>
  <c r="V92" i="21"/>
  <c r="BB28" i="21"/>
  <c r="BH124" i="21"/>
  <c r="AP227" i="2"/>
  <c r="AQ227" i="2"/>
  <c r="AO228" i="2"/>
  <c r="AR93" i="21"/>
  <c r="BT38" i="21"/>
  <c r="BZ134" i="21"/>
  <c r="CD38" i="21"/>
  <c r="AF102" i="21"/>
  <c r="BB166" i="21"/>
  <c r="BO67" i="21"/>
  <c r="AI131" i="21"/>
  <c r="BC163" i="21"/>
  <c r="CJ20" i="21"/>
  <c r="BV84" i="21"/>
  <c r="AP148" i="21"/>
  <c r="BW18" i="21"/>
  <c r="AQ82" i="21"/>
  <c r="K147" i="21"/>
  <c r="AM65" i="21"/>
  <c r="CQ97" i="21"/>
  <c r="CC161" i="21"/>
  <c r="AS276" i="2"/>
  <c r="AR276" i="2"/>
  <c r="AR275" i="2"/>
  <c r="AT490" i="2"/>
  <c r="AR227" i="2"/>
  <c r="AS228" i="2"/>
  <c r="AQ371" i="2"/>
  <c r="AO372" i="2"/>
  <c r="AP371" i="2"/>
  <c r="AT466" i="2"/>
  <c r="X61" i="21"/>
  <c r="BJ93" i="21"/>
  <c r="L158" i="21"/>
  <c r="AJ38" i="21"/>
  <c r="BF102" i="21"/>
  <c r="CR134" i="21"/>
  <c r="AG21" i="21"/>
  <c r="BA53" i="21"/>
  <c r="BE117" i="21"/>
  <c r="CQ149" i="21"/>
  <c r="L70" i="21"/>
  <c r="BP102" i="21"/>
  <c r="AJ166" i="21"/>
  <c r="AW67" i="21"/>
  <c r="BQ99" i="21"/>
  <c r="BU163" i="21"/>
  <c r="R52" i="21"/>
  <c r="V116" i="21"/>
  <c r="BH148" i="21"/>
  <c r="AO50" i="21"/>
  <c r="CA82" i="21"/>
  <c r="AU147" i="21"/>
  <c r="AM67" i="21"/>
  <c r="BY99" i="21"/>
  <c r="CC163" i="21"/>
  <c r="S33" i="21"/>
  <c r="BE65" i="21"/>
  <c r="BI129" i="21"/>
  <c r="AS372" i="2"/>
  <c r="AR371" i="2"/>
  <c r="AP491" i="2"/>
  <c r="AT491" i="2"/>
  <c r="AQ491" i="2"/>
  <c r="AQ257" i="2"/>
  <c r="AO258" i="2"/>
  <c r="AP257" i="2"/>
  <c r="AT257" i="2"/>
  <c r="AP497" i="2"/>
  <c r="AT497" i="2"/>
  <c r="AQ497" i="2"/>
  <c r="AP467" i="2"/>
  <c r="AT467" i="2"/>
  <c r="AQ467" i="2"/>
  <c r="AT244" i="2"/>
  <c r="AT250" i="2"/>
  <c r="AR245" i="2"/>
  <c r="AS246" i="2"/>
  <c r="AS252" i="2"/>
  <c r="AR252" i="2"/>
  <c r="AR251" i="2"/>
  <c r="S85" i="21"/>
  <c r="BX29" i="21"/>
  <c r="CB93" i="21"/>
  <c r="AD158" i="21"/>
  <c r="CL38" i="21"/>
  <c r="AN102" i="21"/>
  <c r="AR166" i="21"/>
  <c r="AY21" i="21"/>
  <c r="CK53" i="21"/>
  <c r="BW117" i="21"/>
  <c r="AV70" i="21"/>
  <c r="P134" i="21"/>
  <c r="CL166" i="21"/>
  <c r="AU35" i="21"/>
  <c r="CG67" i="21"/>
  <c r="CI99" i="21"/>
  <c r="CM163" i="21"/>
  <c r="AJ52" i="21"/>
  <c r="CN84" i="21"/>
  <c r="BZ148" i="21"/>
  <c r="W50" i="21"/>
  <c r="CS82" i="21"/>
  <c r="AC147" i="21"/>
  <c r="BW65" i="21"/>
  <c r="W97" i="21"/>
  <c r="AQ129" i="21"/>
  <c r="CU161" i="21"/>
  <c r="AP401" i="2"/>
  <c r="AQ401" i="2"/>
  <c r="AO402" i="2"/>
  <c r="AP137" i="2"/>
  <c r="AT137" i="2"/>
  <c r="AQ137" i="2"/>
  <c r="AP533" i="2"/>
  <c r="AT533" i="2"/>
  <c r="AQ533" i="2"/>
  <c r="AQ245" i="2"/>
  <c r="AO246" i="2"/>
  <c r="AP245" i="2"/>
  <c r="AQ251" i="2"/>
  <c r="AO252" i="2"/>
  <c r="AP251" i="2"/>
  <c r="AS504" i="2"/>
  <c r="AR503" i="2"/>
  <c r="AP311" i="2"/>
  <c r="AT311" i="2"/>
  <c r="AQ311" i="2"/>
  <c r="AQ485" i="2"/>
  <c r="AP485" i="2"/>
  <c r="AT485" i="2"/>
  <c r="U117" i="21"/>
  <c r="BY149" i="21"/>
  <c r="CP29" i="21"/>
  <c r="AB126" i="21"/>
  <c r="BN158" i="21"/>
  <c r="T70" i="21"/>
  <c r="BX102" i="21"/>
  <c r="Z166" i="21"/>
  <c r="O21" i="21"/>
  <c r="BS53" i="21"/>
  <c r="AM117" i="21"/>
  <c r="J38" i="21"/>
  <c r="BN70" i="21"/>
  <c r="AH134" i="21"/>
  <c r="BT166" i="21"/>
  <c r="K35" i="21"/>
  <c r="AE67" i="21"/>
  <c r="BA131" i="21"/>
  <c r="P20" i="21"/>
  <c r="BB52" i="21"/>
  <c r="CP116" i="21"/>
  <c r="CR148" i="21"/>
  <c r="BG50" i="21"/>
  <c r="AS114" i="21"/>
  <c r="BM147" i="21"/>
  <c r="S35" i="21"/>
  <c r="CO67" i="21"/>
  <c r="CA131" i="21"/>
  <c r="CM33" i="21"/>
  <c r="CO65" i="21"/>
  <c r="CS129" i="21"/>
  <c r="AP167" i="2"/>
  <c r="AT167" i="2"/>
  <c r="AQ167" i="2"/>
  <c r="AR377" i="2"/>
  <c r="AS378" i="2"/>
  <c r="AR378" i="2"/>
  <c r="AQ383" i="2"/>
  <c r="AO384" i="2"/>
  <c r="AP383" i="2"/>
  <c r="AT383" i="2"/>
  <c r="AQ509" i="2"/>
  <c r="AP509" i="2"/>
  <c r="AT509" i="2"/>
  <c r="AQ191" i="2"/>
  <c r="AP191" i="2"/>
  <c r="AT191" i="2"/>
  <c r="AP263" i="2"/>
  <c r="AT263" i="2"/>
  <c r="AQ263" i="2"/>
  <c r="AO264" i="2"/>
  <c r="AR203" i="2"/>
  <c r="AT203" i="2"/>
  <c r="AS204" i="2"/>
  <c r="AR204" i="2"/>
  <c r="AT204" i="2"/>
  <c r="BF29" i="21"/>
  <c r="CD126" i="21"/>
  <c r="BV70" i="21"/>
  <c r="BH61" i="21"/>
  <c r="CT93" i="21"/>
  <c r="AV158" i="21"/>
  <c r="AL70" i="21"/>
  <c r="CP102" i="21"/>
  <c r="CT166" i="21"/>
  <c r="BQ21" i="21"/>
  <c r="AK85" i="21"/>
  <c r="AO149" i="21"/>
  <c r="AB38" i="21"/>
  <c r="N102" i="21"/>
  <c r="AZ134" i="21"/>
  <c r="AC35" i="21"/>
  <c r="Q131" i="21"/>
  <c r="BS131" i="21"/>
  <c r="AZ20" i="21"/>
  <c r="BT52" i="21"/>
  <c r="BF116" i="21"/>
  <c r="AM18" i="21"/>
  <c r="BY50" i="21"/>
  <c r="AA114" i="21"/>
  <c r="CE147" i="21"/>
  <c r="AK33" i="21"/>
  <c r="AO97" i="21"/>
  <c r="CA129" i="21"/>
  <c r="Z161" i="21"/>
  <c r="AR239" i="2"/>
  <c r="AS240" i="2"/>
  <c r="AR240" i="2"/>
  <c r="AP143" i="2"/>
  <c r="AT143" i="2"/>
  <c r="AQ143" i="2"/>
  <c r="AP209" i="2"/>
  <c r="AT209" i="2"/>
  <c r="AQ209" i="2"/>
  <c r="AT238" i="2"/>
  <c r="AP269" i="2"/>
  <c r="AT269" i="2"/>
  <c r="AQ269" i="2"/>
  <c r="AO270" i="2"/>
  <c r="AG69" i="21"/>
  <c r="S133" i="21"/>
  <c r="BE165" i="21"/>
  <c r="BT132" i="21"/>
  <c r="O69" i="21"/>
  <c r="BS101" i="21"/>
  <c r="U165" i="21"/>
  <c r="AY69" i="21"/>
  <c r="CK101" i="21"/>
  <c r="BW165" i="21"/>
  <c r="M37" i="21"/>
  <c r="BQ69" i="21"/>
  <c r="AK133" i="21"/>
  <c r="CO165" i="21"/>
  <c r="AE37" i="21"/>
  <c r="Q101" i="21"/>
  <c r="BC133" i="21"/>
  <c r="BO37" i="21"/>
  <c r="AI101" i="21"/>
  <c r="BU133" i="21"/>
  <c r="AW37" i="21"/>
  <c r="CI69" i="21"/>
  <c r="AM165" i="21"/>
  <c r="CC68" i="21"/>
  <c r="BG162" i="21"/>
  <c r="BY162" i="21"/>
  <c r="CI34" i="21"/>
  <c r="Q66" i="21"/>
  <c r="AM130" i="21"/>
  <c r="AG34" i="21"/>
  <c r="S98" i="21"/>
  <c r="BE130" i="21"/>
  <c r="AY34" i="21"/>
  <c r="CK66" i="21"/>
  <c r="CO130" i="21"/>
  <c r="BA66" i="21"/>
  <c r="BS66" i="21"/>
  <c r="CQ162" i="21"/>
  <c r="BQ34" i="21"/>
  <c r="BC98" i="21"/>
  <c r="BW130"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L36" i="21"/>
  <c r="P100" i="21"/>
  <c r="AJ69" i="21"/>
  <c r="V133" i="21"/>
  <c r="BZ165" i="21"/>
  <c r="AL65" i="21"/>
  <c r="CP97" i="21"/>
  <c r="AR161" i="21"/>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J19" i="21"/>
  <c r="N83" i="21"/>
  <c r="Y36" i="21"/>
  <c r="CU68" i="21"/>
  <c r="AW133" i="21"/>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X49" i="21"/>
  <c r="CP49" i="21"/>
  <c r="BD17" i="21"/>
  <c r="BH81" i="21"/>
  <c r="AR113" i="21"/>
  <c r="BV17" i="21"/>
  <c r="X81" i="21"/>
  <c r="AB146" i="21"/>
  <c r="CN17" i="21"/>
  <c r="BZ81" i="21"/>
  <c r="J146" i="21"/>
  <c r="AN49" i="21"/>
  <c r="Z113" i="21"/>
  <c r="BL146" i="21"/>
  <c r="BF49" i="21"/>
  <c r="CR81" i="21"/>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BY15"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BY124" i="21"/>
  <c r="U92" i="21"/>
  <c r="S6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CE129" i="21"/>
  <c r="BM129" i="21"/>
  <c r="AU129" i="21"/>
  <c r="AA96" i="21"/>
  <c r="CS64" i="21"/>
  <c r="BK96" i="21"/>
  <c r="AQ64" i="21"/>
  <c r="W32" i="21"/>
  <c r="AO32"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CG145" i="21"/>
  <c r="AQ48"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T160" i="21"/>
  <c r="BJ160" i="21"/>
  <c r="CB160" i="21"/>
  <c r="AR160" i="21"/>
  <c r="Z160" i="21"/>
  <c r="CR128" i="21"/>
  <c r="BZ128" i="21"/>
  <c r="BH128" i="21"/>
  <c r="AP128" i="21"/>
  <c r="CP96" i="21"/>
  <c r="X128" i="21"/>
  <c r="BX96" i="21"/>
  <c r="BF96" i="21"/>
  <c r="V96" i="21"/>
  <c r="CN64" i="21"/>
  <c r="AN96" i="21"/>
  <c r="BD64" i="21"/>
  <c r="BV64" i="21"/>
  <c r="T64" i="21"/>
  <c r="AL64" i="21"/>
  <c r="CL32" i="21"/>
  <c r="BB32" i="21"/>
  <c r="R32" i="21"/>
  <c r="AJ32" i="21"/>
  <c r="BT32"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AO112" i="21"/>
  <c r="CM48"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H156" i="21"/>
  <c r="BP156" i="21"/>
  <c r="AX156" i="21"/>
  <c r="AF156" i="21"/>
  <c r="CF124" i="21"/>
  <c r="N156" i="21"/>
  <c r="AD124" i="21"/>
  <c r="CD92" i="21"/>
  <c r="AV124" i="21"/>
  <c r="BL92" i="21"/>
  <c r="BN124" i="21"/>
  <c r="L124" i="21"/>
  <c r="AT92" i="21"/>
  <c r="CT59" i="21"/>
  <c r="AB92" i="21"/>
  <c r="J92" i="21"/>
  <c r="CB59" i="21"/>
  <c r="AR59" i="21"/>
  <c r="Z59" i="21"/>
  <c r="BZ27" i="21"/>
  <c r="CR27" i="21"/>
  <c r="BJ59" i="21"/>
  <c r="BH27" i="21"/>
  <c r="AP27" i="21"/>
  <c r="X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D161" i="21"/>
  <c r="BL161" i="21"/>
  <c r="AB161" i="21"/>
  <c r="J161" i="21"/>
  <c r="AT161" i="21"/>
  <c r="CT128" i="21"/>
  <c r="CB128" i="21"/>
  <c r="AR128" i="21"/>
  <c r="BJ128" i="21"/>
  <c r="CR96" i="21"/>
  <c r="Z128" i="21"/>
  <c r="BZ96" i="21"/>
  <c r="BH96" i="21"/>
  <c r="CP64" i="21"/>
  <c r="X96" i="21"/>
  <c r="BX64" i="21"/>
  <c r="AP96" i="21"/>
  <c r="BF64" i="21"/>
  <c r="AN64" i="21"/>
  <c r="V64" i="21"/>
  <c r="CN32" i="21"/>
  <c r="BV32" i="21"/>
  <c r="BD32" i="21"/>
  <c r="T32" i="21"/>
  <c r="AL32" i="21"/>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U160" i="21"/>
  <c r="CC160" i="21"/>
  <c r="BK160" i="21"/>
  <c r="AS160" i="21"/>
  <c r="CS128" i="21"/>
  <c r="AA160" i="21"/>
  <c r="CA128" i="21"/>
  <c r="BI128" i="21"/>
  <c r="AQ128" i="21"/>
  <c r="Y128" i="21"/>
  <c r="CQ96" i="21"/>
  <c r="BY96" i="21"/>
  <c r="BG96" i="21"/>
  <c r="AO96" i="21"/>
  <c r="CO64" i="21"/>
  <c r="BW64" i="21"/>
  <c r="AM64" i="21"/>
  <c r="W96" i="21"/>
  <c r="BE64" i="21"/>
  <c r="U64" i="21"/>
  <c r="CM32" i="21"/>
  <c r="BU32" i="21"/>
  <c r="BC32" i="21"/>
  <c r="AK32" i="21"/>
  <c r="S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Q116" i="21"/>
  <c r="CO84" i="21"/>
  <c r="AK52"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AS265" i="2"/>
  <c r="AR265" i="2"/>
  <c r="Y47" i="21"/>
  <c r="AS79" i="21"/>
  <c r="CU79" i="21"/>
  <c r="BK79" i="21"/>
  <c r="BM112" i="21"/>
  <c r="CE112" i="21"/>
  <c r="AT239" i="2"/>
  <c r="BG15" i="21"/>
  <c r="M144" i="21"/>
  <c r="BM114" i="21"/>
  <c r="CU80" i="21"/>
  <c r="AC113" i="21"/>
  <c r="AM92" i="21"/>
  <c r="CQ124" i="21"/>
  <c r="W16" i="21"/>
  <c r="CA48" i="21"/>
  <c r="K113" i="21"/>
  <c r="BO145" i="21"/>
  <c r="BA28" i="21"/>
  <c r="BE92" i="21"/>
  <c r="AQ156" i="21"/>
  <c r="BI48" i="21"/>
  <c r="AI28" i="21"/>
  <c r="AO16" i="21"/>
  <c r="CC80" i="21"/>
  <c r="AU113" i="21"/>
  <c r="BS28" i="21"/>
  <c r="CO92" i="21"/>
  <c r="Y156" i="21"/>
  <c r="BG16" i="21"/>
  <c r="CS48" i="21"/>
  <c r="BM113" i="21"/>
  <c r="AK60" i="21"/>
  <c r="BW92" i="21"/>
  <c r="BI156" i="21"/>
  <c r="CQ16" i="21"/>
  <c r="AA80" i="21"/>
  <c r="CE113" i="21"/>
  <c r="BC60" i="21"/>
  <c r="W124" i="21"/>
  <c r="CA156" i="21"/>
  <c r="AW145" i="21"/>
  <c r="BY16" i="21"/>
  <c r="AS80" i="21"/>
  <c r="AE145" i="21"/>
  <c r="Q28" i="21"/>
  <c r="BU60" i="21"/>
  <c r="BG124" i="21"/>
  <c r="CS156" i="21"/>
  <c r="Y48" i="21"/>
  <c r="BK80" i="21"/>
  <c r="M145" i="21"/>
  <c r="CK28" i="21"/>
  <c r="CM60" i="21"/>
  <c r="AO124" i="21"/>
  <c r="K32" i="21"/>
  <c r="BO64" i="21"/>
  <c r="AI128" i="21"/>
  <c r="CM160" i="21"/>
  <c r="AU114" i="21"/>
  <c r="M154" i="21"/>
  <c r="K13" i="21"/>
  <c r="W34" i="21"/>
  <c r="AO17" i="21"/>
  <c r="AW45" i="21"/>
  <c r="BG34" i="21"/>
  <c r="BG17" i="21"/>
  <c r="BC58" i="21"/>
  <c r="AI109" i="21"/>
  <c r="CG163" i="21"/>
  <c r="CA49" i="21"/>
  <c r="BW90" i="21"/>
  <c r="AA81" i="21"/>
  <c r="BI154" i="21"/>
  <c r="AT503" i="2"/>
  <c r="AS415" i="2"/>
  <c r="AR415" i="2"/>
  <c r="AT415" i="2"/>
  <c r="CG146" i="21"/>
  <c r="AW158" i="21"/>
  <c r="CS66" i="21"/>
  <c r="CQ32" i="21"/>
  <c r="AS96" i="21"/>
  <c r="AE161" i="21"/>
  <c r="Y49" i="21"/>
  <c r="BK81" i="21"/>
  <c r="CE114" i="21"/>
  <c r="AQ47" i="21"/>
  <c r="CC79" i="21"/>
  <c r="AW144" i="21"/>
  <c r="W114" i="21"/>
  <c r="BY17" i="21"/>
  <c r="AE146" i="21"/>
  <c r="BK98" i="21"/>
  <c r="BY32" i="21"/>
  <c r="CC96" i="21"/>
  <c r="M161" i="21"/>
  <c r="CQ17" i="21"/>
  <c r="CC81" i="21"/>
  <c r="M146" i="21"/>
  <c r="BI47" i="21"/>
  <c r="K112" i="21"/>
  <c r="CG144" i="21"/>
  <c r="CA66" i="21"/>
  <c r="AC131" i="21"/>
  <c r="Y64" i="21"/>
  <c r="CU96" i="21"/>
  <c r="CG161" i="21"/>
  <c r="AQ49" i="21"/>
  <c r="AC114" i="21"/>
  <c r="AW146" i="21"/>
  <c r="W15" i="21"/>
  <c r="CA47" i="21"/>
  <c r="AE144" i="21"/>
  <c r="BO144" i="21"/>
  <c r="AT401" i="2"/>
  <c r="AS271" i="2"/>
  <c r="AR271" i="2"/>
  <c r="AU131" i="21"/>
  <c r="BS127" i="21"/>
  <c r="BI64" i="21"/>
  <c r="AC129" i="21"/>
  <c r="AW161" i="21"/>
  <c r="CS49" i="21"/>
  <c r="CU81" i="21"/>
  <c r="BO146" i="21"/>
  <c r="AO15" i="21"/>
  <c r="CS47" i="21"/>
  <c r="AC112" i="21"/>
  <c r="AS81" i="21"/>
  <c r="AO34" i="21"/>
  <c r="CE131" i="21"/>
  <c r="Y61" i="21"/>
  <c r="BG32" i="21"/>
  <c r="CA64" i="21"/>
  <c r="K129" i="21"/>
  <c r="BO161" i="21"/>
  <c r="W17" i="21"/>
  <c r="BI49" i="21"/>
  <c r="K114" i="21"/>
  <c r="CQ15" i="21"/>
  <c r="AA79" i="21"/>
  <c r="AU112" i="21"/>
  <c r="CK127" i="21"/>
  <c r="BI146" i="21"/>
  <c r="CA146" i="21"/>
  <c r="CE31" i="21"/>
  <c r="AC31" i="21"/>
  <c r="AK50" i="21"/>
  <c r="BY116" i="21"/>
  <c r="BQ95" i="21"/>
  <c r="S50" i="21"/>
  <c r="AT245" i="2"/>
  <c r="AY95" i="21"/>
  <c r="CO82" i="21"/>
  <c r="AC32" i="21"/>
  <c r="BU58" i="21"/>
  <c r="BA20" i="21"/>
  <c r="AM84" i="21"/>
  <c r="AQ148" i="21"/>
  <c r="BM13" i="21"/>
  <c r="CG45" i="21"/>
  <c r="BS109" i="21"/>
  <c r="AU32" i="21"/>
  <c r="CG64" i="21"/>
  <c r="BS128" i="21"/>
  <c r="Q26" i="21"/>
  <c r="AK58" i="21"/>
  <c r="AO122" i="21"/>
  <c r="CS154" i="21"/>
  <c r="S62" i="21"/>
  <c r="AW154" i="21"/>
  <c r="CA154" i="21"/>
  <c r="BS20" i="21"/>
  <c r="BW84" i="21"/>
  <c r="BI148" i="21"/>
  <c r="AU13" i="21"/>
  <c r="AY77" i="21"/>
  <c r="CK109" i="21"/>
  <c r="AW64" i="21"/>
  <c r="AY96" i="21"/>
  <c r="CK128" i="21"/>
  <c r="BA26" i="21"/>
  <c r="CM58" i="21"/>
  <c r="BY122" i="21"/>
  <c r="CO94" i="21"/>
  <c r="Y148" i="21"/>
  <c r="AC13" i="21"/>
  <c r="BC52" i="21"/>
  <c r="W116" i="21"/>
  <c r="CA148" i="21"/>
  <c r="M45" i="21"/>
  <c r="O77" i="21"/>
  <c r="CE32" i="21"/>
  <c r="AG96" i="21"/>
  <c r="S160" i="21"/>
  <c r="BS26" i="21"/>
  <c r="U90" i="21"/>
  <c r="BG122" i="21"/>
  <c r="Y57" i="21"/>
  <c r="BI158" i="21"/>
  <c r="U84" i="21"/>
  <c r="BA109" i="21"/>
  <c r="BA128" i="21"/>
  <c r="Q20" i="21"/>
  <c r="BU52" i="21"/>
  <c r="BG116" i="21"/>
  <c r="CS148" i="21"/>
  <c r="CE13" i="21"/>
  <c r="AG77" i="21"/>
  <c r="BM32" i="21"/>
  <c r="BQ96" i="21"/>
  <c r="AK160" i="21"/>
  <c r="CK26" i="21"/>
  <c r="AM90" i="21"/>
  <c r="Y154" i="21"/>
  <c r="AA89" i="21"/>
  <c r="AI20" i="21"/>
  <c r="BO45" i="21"/>
  <c r="O96" i="21"/>
  <c r="S52" i="21"/>
  <c r="BE84" i="21"/>
  <c r="AO116" i="21"/>
  <c r="AE45" i="21"/>
  <c r="BQ77" i="21"/>
  <c r="AE64" i="21"/>
  <c r="CI96" i="21"/>
  <c r="BC160" i="21"/>
  <c r="S58" i="21"/>
  <c r="CO90" i="21"/>
  <c r="CQ122" i="21"/>
  <c r="CE122" i="21"/>
  <c r="W122" i="21"/>
  <c r="CK20" i="21"/>
  <c r="CM52" i="21"/>
  <c r="CI77" i="21"/>
  <c r="Q109" i="21"/>
  <c r="BS16" i="21"/>
  <c r="M64" i="21"/>
  <c r="Q128" i="21"/>
  <c r="BU160" i="21"/>
  <c r="AI26" i="21"/>
  <c r="BE90" i="21"/>
  <c r="AQ154" i="21"/>
  <c r="BW80" i="21"/>
  <c r="AQ504" i="2"/>
  <c r="AO505" i="2"/>
  <c r="AP504" i="2"/>
  <c r="S159" i="21"/>
  <c r="CM50" i="21"/>
  <c r="AE154" i="21"/>
  <c r="CQ34" i="21"/>
  <c r="AA98" i="21"/>
  <c r="BM131" i="21"/>
  <c r="BM31" i="21"/>
  <c r="AG95" i="21"/>
  <c r="AK159" i="21"/>
  <c r="CK16" i="21"/>
  <c r="AM80" i="21"/>
  <c r="Y144" i="21"/>
  <c r="AI18" i="21"/>
  <c r="BU50" i="21"/>
  <c r="BY114" i="21"/>
  <c r="CQ25" i="21"/>
  <c r="CU89" i="21"/>
  <c r="AI30" i="21"/>
  <c r="BW94" i="21"/>
  <c r="AO126" i="21"/>
  <c r="AR228" i="2"/>
  <c r="AS229" i="2"/>
  <c r="AT227" i="2"/>
  <c r="Q16" i="21"/>
  <c r="AS89" i="21"/>
  <c r="AQ270" i="2"/>
  <c r="AO271" i="2"/>
  <c r="AP270" i="2"/>
  <c r="AT270" i="2"/>
  <c r="AT371" i="2"/>
  <c r="AI16" i="21"/>
  <c r="AQ372" i="2"/>
  <c r="AO373" i="2"/>
  <c r="AP372" i="2"/>
  <c r="BY34" i="21"/>
  <c r="AS98" i="21"/>
  <c r="M163" i="21"/>
  <c r="M63" i="21"/>
  <c r="CI95" i="21"/>
  <c r="BC159" i="21"/>
  <c r="BC48" i="21"/>
  <c r="BE80" i="21"/>
  <c r="AQ144" i="21"/>
  <c r="BS18" i="21"/>
  <c r="U82" i="21"/>
  <c r="BG114" i="21"/>
  <c r="BI57" i="21"/>
  <c r="K122" i="21"/>
  <c r="BO154" i="21"/>
  <c r="BA30" i="21"/>
  <c r="CM62" i="21"/>
  <c r="BY126" i="21"/>
  <c r="AR504" i="2"/>
  <c r="AS505" i="2"/>
  <c r="AR246" i="2"/>
  <c r="AS247" i="2"/>
  <c r="AR247" i="2"/>
  <c r="AT395" i="2"/>
  <c r="AP384" i="2"/>
  <c r="AT384" i="2"/>
  <c r="AQ384" i="2"/>
  <c r="AQ276" i="2"/>
  <c r="AP276" i="2"/>
  <c r="AN84" i="21"/>
  <c r="CA158" i="21"/>
  <c r="AR372" i="2"/>
  <c r="AS373" i="2"/>
  <c r="AR373" i="2"/>
  <c r="CG63" i="21"/>
  <c r="U80" i="21"/>
  <c r="CS146" i="21"/>
  <c r="BY25" i="21"/>
  <c r="Q30" i="21"/>
  <c r="W126" i="21"/>
  <c r="AP228" i="2"/>
  <c r="AQ228" i="2"/>
  <c r="AO229" i="2"/>
  <c r="Y66" i="21"/>
  <c r="CC98" i="21"/>
  <c r="AE163" i="21"/>
  <c r="AW63" i="21"/>
  <c r="Q127" i="21"/>
  <c r="BU159" i="21"/>
  <c r="BU48" i="21"/>
  <c r="W112" i="21"/>
  <c r="BI144" i="21"/>
  <c r="CK18" i="21"/>
  <c r="AM82" i="21"/>
  <c r="Y146" i="21"/>
  <c r="AO25" i="21"/>
  <c r="CA57" i="21"/>
  <c r="AC122" i="21"/>
  <c r="CG154" i="21"/>
  <c r="CK30" i="21"/>
  <c r="U94" i="21"/>
  <c r="CQ126" i="21"/>
  <c r="AT251" i="2"/>
  <c r="AQ402" i="2"/>
  <c r="AP402" i="2"/>
  <c r="AT402" i="2"/>
  <c r="AP258" i="2"/>
  <c r="AT258" i="2"/>
  <c r="AQ258" i="2"/>
  <c r="AQ378" i="2"/>
  <c r="AP378" i="2"/>
  <c r="AT378" i="2"/>
  <c r="AQ240" i="2"/>
  <c r="AP240" i="2"/>
  <c r="AT240" i="2"/>
  <c r="AP396" i="2"/>
  <c r="AT396" i="2"/>
  <c r="AQ396" i="2"/>
  <c r="AP246" i="2"/>
  <c r="AT246" i="2"/>
  <c r="AQ246" i="2"/>
  <c r="AO247" i="2"/>
  <c r="BG112" i="21"/>
  <c r="AQ57" i="21"/>
  <c r="BC62" i="21"/>
  <c r="Q18" i="21"/>
  <c r="BK89" i="21"/>
  <c r="BU62" i="21"/>
  <c r="CS158" i="21"/>
  <c r="AQ66" i="21"/>
  <c r="CU98" i="21"/>
  <c r="AW163" i="21"/>
  <c r="AE63" i="21"/>
  <c r="BO63" i="21"/>
  <c r="BA127" i="21"/>
  <c r="CM159" i="21"/>
  <c r="S48" i="21"/>
  <c r="CO80" i="21"/>
  <c r="CA144" i="21"/>
  <c r="BC50" i="21"/>
  <c r="BE82" i="21"/>
  <c r="CQ114" i="21"/>
  <c r="BG25" i="21"/>
  <c r="CS57" i="21"/>
  <c r="AU122" i="21"/>
  <c r="AK62" i="21"/>
  <c r="AM94" i="21"/>
  <c r="Y158" i="21"/>
  <c r="AQ252" i="2"/>
  <c r="AP252" i="2"/>
  <c r="AT252" i="2"/>
  <c r="AT377" i="2"/>
  <c r="BG126" i="21"/>
  <c r="AQ264" i="2"/>
  <c r="AO265" i="2"/>
  <c r="AP264" i="2"/>
  <c r="AT264" i="2"/>
  <c r="AU31" i="21"/>
  <c r="BY112" i="21"/>
  <c r="AO114" i="21"/>
  <c r="BI66" i="21"/>
  <c r="K131" i="21"/>
  <c r="BO163" i="21"/>
  <c r="K31" i="21"/>
  <c r="O95" i="21"/>
  <c r="AI127" i="21"/>
  <c r="BA16" i="21"/>
  <c r="AK48" i="21"/>
  <c r="CQ112" i="21"/>
  <c r="CS144" i="21"/>
  <c r="BA18" i="21"/>
  <c r="BW82" i="21"/>
  <c r="AQ146" i="21"/>
  <c r="W25" i="21"/>
  <c r="CC89" i="21"/>
  <c r="BM122" i="21"/>
  <c r="BS30" i="21"/>
  <c r="BE94" i="21"/>
  <c r="AQ158" i="21"/>
  <c r="AT275" i="2"/>
  <c r="BY29" i="21"/>
  <c r="AU126" i="21"/>
  <c r="BK93" i="21"/>
  <c r="M158" i="21"/>
  <c r="BO158" i="21"/>
  <c r="BB20" i="21"/>
  <c r="CR116" i="21"/>
  <c r="BF84" i="21"/>
  <c r="AA93" i="21"/>
  <c r="K126" i="21"/>
  <c r="AE158" i="21"/>
  <c r="CQ29" i="21"/>
  <c r="BI61" i="21"/>
  <c r="BM126" i="21"/>
  <c r="CG158" i="21"/>
  <c r="W29" i="21"/>
  <c r="CA61" i="21"/>
  <c r="CC93" i="21"/>
  <c r="AQ61" i="21"/>
  <c r="CS61" i="21"/>
  <c r="CU93" i="21"/>
  <c r="AO29" i="21"/>
  <c r="AS93" i="21"/>
  <c r="CE126" i="21"/>
  <c r="BG29" i="21"/>
  <c r="AC126" i="21"/>
  <c r="BT116" i="21"/>
  <c r="AZ84" i="21"/>
  <c r="P84" i="21"/>
  <c r="AX52" i="21"/>
  <c r="AW58" i="21"/>
  <c r="Q122" i="21"/>
  <c r="BU154" i="21"/>
  <c r="AI14" i="21"/>
  <c r="U78" i="21"/>
  <c r="BY110" i="21"/>
  <c r="BB14" i="21"/>
  <c r="V78" i="21"/>
  <c r="CR110" i="21"/>
  <c r="AJ16" i="21"/>
  <c r="BV48" i="21"/>
  <c r="BH112" i="21"/>
  <c r="AE51" i="21"/>
  <c r="CI83" i="21"/>
  <c r="BC147" i="21"/>
  <c r="AI19" i="21"/>
  <c r="BC51" i="21"/>
  <c r="AO115" i="21"/>
  <c r="CS147" i="21"/>
  <c r="AQ51" i="21"/>
  <c r="CU83" i="21"/>
  <c r="AW148" i="21"/>
  <c r="R123"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BV147" i="21"/>
  <c r="AL147" i="21"/>
  <c r="T147" i="21"/>
  <c r="CL115" i="21"/>
  <c r="BT115" i="21"/>
  <c r="AJ115" i="21"/>
  <c r="CJ83" i="21"/>
  <c r="P83" i="21"/>
  <c r="AZ83" i="21"/>
  <c r="BR83" i="21"/>
  <c r="BP51" i="21"/>
  <c r="AF51" i="21"/>
  <c r="CF19" i="21"/>
  <c r="L19" i="21"/>
  <c r="AV19" i="21"/>
  <c r="N51" i="21"/>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AU26" i="21"/>
  <c r="AY90" i="21"/>
  <c r="S154" i="21"/>
  <c r="BC46" i="21"/>
  <c r="CO78" i="21"/>
  <c r="CA142" i="21"/>
  <c r="BT14" i="21"/>
  <c r="BF78" i="21"/>
  <c r="AP110" i="21"/>
  <c r="CT142" i="21"/>
  <c r="AN80" i="21"/>
  <c r="AP112" i="21"/>
  <c r="BJ144" i="21"/>
  <c r="BM19" i="21"/>
  <c r="AG83" i="21"/>
  <c r="CK115" i="21"/>
  <c r="S51" i="21"/>
  <c r="BW83" i="21"/>
  <c r="AQ147" i="21"/>
  <c r="CA51" i="21"/>
  <c r="BK83" i="21"/>
  <c r="M148" i="21"/>
  <c r="CE26" i="21"/>
  <c r="BQ90" i="21"/>
  <c r="AK154" i="21"/>
  <c r="BS14" i="21"/>
  <c r="BU46" i="21"/>
  <c r="AO110" i="21"/>
  <c r="CS142" i="21"/>
  <c r="R14" i="21"/>
  <c r="CN46" i="21"/>
  <c r="BH110" i="21"/>
  <c r="T48" i="21"/>
  <c r="CP80" i="21"/>
  <c r="CB144" i="21"/>
  <c r="AC19" i="21"/>
  <c r="AY83" i="21"/>
  <c r="S147" i="21"/>
  <c r="AK51" i="21"/>
  <c r="W115" i="21"/>
  <c r="BI147" i="21"/>
  <c r="CQ19" i="21"/>
  <c r="CC83" i="21"/>
  <c r="AE148"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W10" i="2"/>
  <c r="W70" i="2"/>
  <c r="W28" i="2"/>
  <c r="W34" i="2"/>
  <c r="W82" i="2"/>
  <c r="W76" i="2"/>
  <c r="W100" i="2"/>
  <c r="W40" i="2"/>
  <c r="W88" i="2"/>
  <c r="W46" i="2"/>
  <c r="W94" i="2"/>
  <c r="W22" i="2"/>
  <c r="W58" i="2"/>
  <c r="W52" i="2"/>
  <c r="W16" i="2"/>
  <c r="W64" i="2"/>
  <c r="AK99" i="2"/>
  <c r="AH99" i="2"/>
  <c r="AS99" i="2"/>
  <c r="AR99" i="2"/>
  <c r="AK97" i="2"/>
  <c r="AH97" i="2"/>
  <c r="AK96" i="2"/>
  <c r="AH96" i="2"/>
  <c r="AK95" i="2"/>
  <c r="AH95" i="2"/>
  <c r="AV94" i="2"/>
  <c r="AW94" i="2"/>
  <c r="AK94" i="2"/>
  <c r="AH94" i="2"/>
  <c r="AE94" i="2"/>
  <c r="Z94" i="2"/>
  <c r="AA94" i="2"/>
  <c r="Y94" i="2"/>
  <c r="AK105" i="2"/>
  <c r="AH105" i="2"/>
  <c r="AS105" i="2"/>
  <c r="AR105" i="2"/>
  <c r="AK103" i="2"/>
  <c r="AH103" i="2"/>
  <c r="AK102" i="2"/>
  <c r="AH102" i="2"/>
  <c r="AK101" i="2"/>
  <c r="AH101" i="2"/>
  <c r="AV100" i="2"/>
  <c r="AW100" i="2"/>
  <c r="AK100" i="2"/>
  <c r="AH100" i="2"/>
  <c r="AE100" i="2"/>
  <c r="Z100" i="2"/>
  <c r="AI34" i="20"/>
  <c r="Y100" i="2"/>
  <c r="AK93" i="2"/>
  <c r="AH93" i="2"/>
  <c r="AS93" i="2"/>
  <c r="AR93" i="2"/>
  <c r="AT93" i="2"/>
  <c r="AK91" i="2"/>
  <c r="AH91" i="2"/>
  <c r="AS92" i="2"/>
  <c r="AR92" i="2"/>
  <c r="AT92" i="2"/>
  <c r="AK90" i="2"/>
  <c r="AH90" i="2"/>
  <c r="AK89" i="2"/>
  <c r="AH89" i="2"/>
  <c r="AV88" i="2"/>
  <c r="AW88" i="2"/>
  <c r="AK88" i="2"/>
  <c r="AH88" i="2"/>
  <c r="AE88" i="2"/>
  <c r="Z88" i="2"/>
  <c r="AA88" i="2"/>
  <c r="Y88" i="2"/>
  <c r="AK87" i="2"/>
  <c r="AH87" i="2"/>
  <c r="AS87" i="2"/>
  <c r="AR87" i="2"/>
  <c r="AK85" i="2"/>
  <c r="AH85" i="2"/>
  <c r="AK84" i="2"/>
  <c r="AH84" i="2"/>
  <c r="AK83" i="2"/>
  <c r="AH83" i="2"/>
  <c r="AV82" i="2"/>
  <c r="AW82" i="2"/>
  <c r="AK82" i="2"/>
  <c r="AH82" i="2"/>
  <c r="AE82" i="2"/>
  <c r="Z82" i="2"/>
  <c r="AA82" i="2"/>
  <c r="Y82" i="2"/>
  <c r="AK81" i="2"/>
  <c r="AH81" i="2"/>
  <c r="AS81" i="2"/>
  <c r="AR81" i="2"/>
  <c r="AK79" i="2"/>
  <c r="AH79" i="2"/>
  <c r="AK78" i="2"/>
  <c r="AH78" i="2"/>
  <c r="AK77" i="2"/>
  <c r="AH77" i="2"/>
  <c r="AV76" i="2"/>
  <c r="AW76" i="2"/>
  <c r="AK76" i="2"/>
  <c r="AH76" i="2"/>
  <c r="AE76" i="2"/>
  <c r="Z76" i="2"/>
  <c r="AA76" i="2"/>
  <c r="Y76" i="2"/>
  <c r="AK75" i="2"/>
  <c r="AH75" i="2"/>
  <c r="AO75" i="2"/>
  <c r="AK73" i="2"/>
  <c r="AH73" i="2"/>
  <c r="AK72" i="2"/>
  <c r="AH72" i="2"/>
  <c r="AK71" i="2"/>
  <c r="AH71" i="2"/>
  <c r="AV70" i="2"/>
  <c r="AW70" i="2"/>
  <c r="AK70" i="2"/>
  <c r="AH70" i="2"/>
  <c r="AE70" i="2"/>
  <c r="Z70" i="2"/>
  <c r="AA70" i="2"/>
  <c r="Y70" i="2"/>
  <c r="AK69" i="2"/>
  <c r="AH69" i="2"/>
  <c r="AS69" i="2"/>
  <c r="AR69" i="2"/>
  <c r="AT69" i="2"/>
  <c r="AK67" i="2"/>
  <c r="AH67" i="2"/>
  <c r="AS68" i="2"/>
  <c r="AR68" i="2"/>
  <c r="AT68" i="2"/>
  <c r="AK66" i="2"/>
  <c r="AH66" i="2"/>
  <c r="AK65" i="2"/>
  <c r="AH65" i="2"/>
  <c r="AV64" i="2"/>
  <c r="AW64" i="2"/>
  <c r="AK64" i="2"/>
  <c r="AH64" i="2"/>
  <c r="AE64" i="2"/>
  <c r="Z64" i="2"/>
  <c r="AA64" i="2"/>
  <c r="Y64" i="2"/>
  <c r="AK63" i="2"/>
  <c r="AH63" i="2"/>
  <c r="AO63" i="2"/>
  <c r="AK61" i="2"/>
  <c r="AH61" i="2"/>
  <c r="AK60" i="2"/>
  <c r="AH60" i="2"/>
  <c r="AK59" i="2"/>
  <c r="AH59" i="2"/>
  <c r="AV58" i="2"/>
  <c r="AW58" i="2"/>
  <c r="AK58" i="2"/>
  <c r="AH58" i="2"/>
  <c r="AE58" i="2"/>
  <c r="Z58" i="2"/>
  <c r="AA58" i="2"/>
  <c r="Y58" i="2"/>
  <c r="AK57" i="2"/>
  <c r="AH57" i="2"/>
  <c r="AS57" i="2"/>
  <c r="AR57" i="2"/>
  <c r="AK55" i="2"/>
  <c r="AH55" i="2"/>
  <c r="AK54" i="2"/>
  <c r="AH54" i="2"/>
  <c r="AK53" i="2"/>
  <c r="AH53" i="2"/>
  <c r="AV52" i="2"/>
  <c r="AW52" i="2"/>
  <c r="AK52" i="2"/>
  <c r="AH52" i="2"/>
  <c r="AE52" i="2"/>
  <c r="Z52" i="2"/>
  <c r="AA52" i="2"/>
  <c r="Y52" i="2"/>
  <c r="AK51" i="2"/>
  <c r="AH51" i="2"/>
  <c r="AS51" i="2"/>
  <c r="AR51" i="2"/>
  <c r="AK49" i="2"/>
  <c r="AH49" i="2"/>
  <c r="AK48" i="2"/>
  <c r="AH48" i="2"/>
  <c r="AK47" i="2"/>
  <c r="AH47" i="2"/>
  <c r="AV46" i="2"/>
  <c r="AW46" i="2"/>
  <c r="AK46" i="2"/>
  <c r="AH46" i="2"/>
  <c r="AE46" i="2"/>
  <c r="Z46" i="2"/>
  <c r="AA46" i="2"/>
  <c r="Y46" i="2"/>
  <c r="AK45" i="2"/>
  <c r="AH45" i="2"/>
  <c r="AO45" i="2"/>
  <c r="AK43" i="2"/>
  <c r="AH43" i="2"/>
  <c r="AK42" i="2"/>
  <c r="AH42" i="2"/>
  <c r="AK41" i="2"/>
  <c r="AH41" i="2"/>
  <c r="AV40" i="2"/>
  <c r="AW40" i="2"/>
  <c r="AK40" i="2"/>
  <c r="AH40" i="2"/>
  <c r="AE40" i="2"/>
  <c r="Z40" i="2"/>
  <c r="AA40" i="2"/>
  <c r="Y40" i="2"/>
  <c r="AK39" i="2"/>
  <c r="AH39" i="2"/>
  <c r="AS39" i="2"/>
  <c r="AR39" i="2"/>
  <c r="AT39" i="2"/>
  <c r="AK37" i="2"/>
  <c r="AH37" i="2"/>
  <c r="AS38" i="2"/>
  <c r="AR38" i="2"/>
  <c r="AT38" i="2"/>
  <c r="AK36" i="2"/>
  <c r="AH36" i="2"/>
  <c r="AK35" i="2"/>
  <c r="AH35" i="2"/>
  <c r="AV34" i="2"/>
  <c r="AW34" i="2"/>
  <c r="AK34" i="2"/>
  <c r="AH34" i="2"/>
  <c r="AE34" i="2"/>
  <c r="Z34" i="2"/>
  <c r="AA34" i="2"/>
  <c r="Y34" i="2"/>
  <c r="AK31" i="2"/>
  <c r="AH31" i="2"/>
  <c r="AK30" i="2"/>
  <c r="AH30" i="2"/>
  <c r="AK25" i="2"/>
  <c r="AH25" i="2"/>
  <c r="AK24" i="2"/>
  <c r="AH24" i="2"/>
  <c r="AK19" i="2"/>
  <c r="AH19" i="2"/>
  <c r="AK18" i="2"/>
  <c r="AH18" i="2"/>
  <c r="AK15" i="2"/>
  <c r="AH15" i="2"/>
  <c r="AO15" i="2"/>
  <c r="AK13" i="2"/>
  <c r="AH13" i="2"/>
  <c r="AO14" i="2"/>
  <c r="AP14" i="2"/>
  <c r="AK12" i="2"/>
  <c r="AH12" i="2"/>
  <c r="AP116" i="21"/>
  <c r="R116" i="21"/>
  <c r="AD19" i="21"/>
  <c r="AH83" i="21"/>
  <c r="BD147" i="21"/>
  <c r="BD148" i="21"/>
  <c r="AX51" i="21"/>
  <c r="R115" i="21"/>
  <c r="CN147" i="21"/>
  <c r="N52" i="21"/>
  <c r="BV59" i="21"/>
  <c r="BN19" i="21"/>
  <c r="CH51" i="21"/>
  <c r="BB115" i="21"/>
  <c r="AF59" i="21"/>
  <c r="L20" i="21"/>
  <c r="BV148" i="21"/>
  <c r="BN20" i="21"/>
  <c r="AH84" i="21"/>
  <c r="CL116" i="21"/>
  <c r="AS416" i="2"/>
  <c r="AR416" i="2"/>
  <c r="AT416" i="2"/>
  <c r="CF20" i="21"/>
  <c r="BR84" i="21"/>
  <c r="T148" i="21"/>
  <c r="AF52" i="21"/>
  <c r="CJ84" i="21"/>
  <c r="AL148" i="21"/>
  <c r="AV20" i="21"/>
  <c r="BP52" i="21"/>
  <c r="AJ116" i="21"/>
  <c r="CN148" i="21"/>
  <c r="AD20" i="21"/>
  <c r="CH52" i="21"/>
  <c r="BB116" i="21"/>
  <c r="AJ26" i="21"/>
  <c r="AN90" i="21"/>
  <c r="BB26" i="21"/>
  <c r="BH122" i="21"/>
  <c r="L26" i="21"/>
  <c r="BP59" i="21"/>
  <c r="BZ122" i="21"/>
  <c r="AD26" i="21"/>
  <c r="P90" i="21"/>
  <c r="BV155" i="21"/>
  <c r="AJ122" i="21"/>
  <c r="AT228" i="2"/>
  <c r="BT122" i="21"/>
  <c r="AJ27" i="21"/>
  <c r="BV58" i="21"/>
  <c r="CH58" i="21"/>
  <c r="X123" i="21"/>
  <c r="AV27" i="21"/>
  <c r="BB123" i="21"/>
  <c r="BH116" i="21"/>
  <c r="V84" i="21"/>
  <c r="L122" i="21"/>
  <c r="AT83" i="21"/>
  <c r="BZ18" i="21"/>
  <c r="V90" i="21"/>
  <c r="CL26" i="21"/>
  <c r="BF90" i="21"/>
  <c r="Z154" i="21"/>
  <c r="CF26" i="21"/>
  <c r="AH90" i="21"/>
  <c r="CL122" i="21"/>
  <c r="CF115" i="21"/>
  <c r="N58" i="21"/>
  <c r="CR122" i="21"/>
  <c r="BN26" i="21"/>
  <c r="T154" i="21"/>
  <c r="BX90" i="21"/>
  <c r="AL154" i="21"/>
  <c r="CN58" i="21"/>
  <c r="X122" i="21"/>
  <c r="BJ154" i="21"/>
  <c r="AF58" i="21"/>
  <c r="BB122" i="21"/>
  <c r="BD154" i="21"/>
  <c r="AL51" i="21"/>
  <c r="BT26" i="21"/>
  <c r="AL58" i="21"/>
  <c r="CP90" i="21"/>
  <c r="CB154" i="21"/>
  <c r="AX58" i="21"/>
  <c r="BR90" i="21"/>
  <c r="BV154" i="21"/>
  <c r="X115" i="21"/>
  <c r="AZ90" i="21"/>
  <c r="T58" i="21"/>
  <c r="AR154" i="21"/>
  <c r="CJ90" i="21"/>
  <c r="R26" i="21"/>
  <c r="BD58" i="21"/>
  <c r="AP122" i="21"/>
  <c r="CT154" i="21"/>
  <c r="AV26" i="21"/>
  <c r="BP58" i="21"/>
  <c r="R122" i="21"/>
  <c r="CN154" i="21"/>
  <c r="CB147" i="21"/>
  <c r="AS36" i="2"/>
  <c r="AR36" i="2"/>
  <c r="AT36" i="2"/>
  <c r="AS67" i="2"/>
  <c r="AR67" i="2"/>
  <c r="AT67" i="2"/>
  <c r="AS91" i="2"/>
  <c r="AR91" i="2"/>
  <c r="AT91" i="2"/>
  <c r="CH154" i="21"/>
  <c r="J90" i="21"/>
  <c r="Z50" i="21"/>
  <c r="CD83" i="21"/>
  <c r="AF147" i="21"/>
  <c r="BN27" i="21"/>
  <c r="AX59" i="21"/>
  <c r="AJ123" i="21"/>
  <c r="CN155" i="21"/>
  <c r="BD51" i="21"/>
  <c r="CP83" i="21"/>
  <c r="BJ147" i="21"/>
  <c r="AL52" i="21"/>
  <c r="T52" i="21"/>
  <c r="BZ116" i="21"/>
  <c r="BL83" i="21"/>
  <c r="R19" i="21"/>
  <c r="BH115" i="21"/>
  <c r="BJ50" i="21"/>
  <c r="L115" i="21"/>
  <c r="AX147" i="21"/>
  <c r="AD27" i="21"/>
  <c r="AZ91" i="21"/>
  <c r="CL123" i="21"/>
  <c r="T51" i="21"/>
  <c r="CN51" i="21"/>
  <c r="AP115" i="21"/>
  <c r="BJ148" i="21"/>
  <c r="CP84" i="21"/>
  <c r="AJ20" i="21"/>
  <c r="BP147" i="21"/>
  <c r="AP18" i="21"/>
  <c r="J83" i="21"/>
  <c r="BN115" i="21"/>
  <c r="CH147" i="21"/>
  <c r="L27" i="21"/>
  <c r="CJ91" i="21"/>
  <c r="BT123" i="21"/>
  <c r="AJ19" i="21"/>
  <c r="BF83" i="21"/>
  <c r="BZ115" i="21"/>
  <c r="BX84" i="21"/>
  <c r="BT20" i="21"/>
  <c r="R20" i="21"/>
  <c r="AS45" i="2"/>
  <c r="AR45" i="2"/>
  <c r="X18" i="21"/>
  <c r="CB50" i="21"/>
  <c r="AD115" i="21"/>
  <c r="CF27" i="21"/>
  <c r="P91" i="21"/>
  <c r="T155" i="21"/>
  <c r="BB19" i="21"/>
  <c r="V83" i="21"/>
  <c r="AR147" i="21"/>
  <c r="BV52" i="21"/>
  <c r="CN52" i="21"/>
  <c r="AR50" i="21"/>
  <c r="CT147" i="21"/>
  <c r="AS37" i="2"/>
  <c r="AR37" i="2"/>
  <c r="AT37" i="2"/>
  <c r="BH18" i="21"/>
  <c r="CT50" i="21"/>
  <c r="AV115" i="21"/>
  <c r="N59" i="21"/>
  <c r="AH91" i="21"/>
  <c r="AL155" i="21"/>
  <c r="BT19" i="21"/>
  <c r="AN83" i="21"/>
  <c r="CR115" i="21"/>
  <c r="Z148" i="21"/>
  <c r="AO87" i="2"/>
  <c r="AQ87" i="2"/>
  <c r="BV51" i="21"/>
  <c r="CR18" i="21"/>
  <c r="AB83" i="21"/>
  <c r="N147" i="21"/>
  <c r="CH59" i="21"/>
  <c r="BR91" i="21"/>
  <c r="BD155" i="21"/>
  <c r="CL19" i="21"/>
  <c r="BX83" i="21"/>
  <c r="Z147" i="21"/>
  <c r="AR148" i="21"/>
  <c r="AQ45" i="2"/>
  <c r="AP45" i="2"/>
  <c r="AQ63" i="2"/>
  <c r="AP63" i="2"/>
  <c r="AQ75" i="2"/>
  <c r="AP75" i="2"/>
  <c r="AS32" i="2"/>
  <c r="AR32" i="2"/>
  <c r="AO32" i="2"/>
  <c r="AO71" i="2"/>
  <c r="AO70" i="2"/>
  <c r="AS70" i="2"/>
  <c r="AR70" i="2"/>
  <c r="AS71" i="2"/>
  <c r="AR71" i="2"/>
  <c r="AS101" i="2"/>
  <c r="AR101" i="2"/>
  <c r="AO101" i="2"/>
  <c r="AO100" i="2"/>
  <c r="T59" i="21"/>
  <c r="CN59" i="21"/>
  <c r="AO99" i="2"/>
  <c r="AT372" i="2"/>
  <c r="AS60" i="2"/>
  <c r="AR60" i="2"/>
  <c r="AO60" i="2"/>
  <c r="AS44" i="2"/>
  <c r="AR44" i="2"/>
  <c r="AO44" i="2"/>
  <c r="AS54" i="2"/>
  <c r="AR54" i="2"/>
  <c r="AO54" i="2"/>
  <c r="AO61" i="2"/>
  <c r="AS61" i="2"/>
  <c r="AR61" i="2"/>
  <c r="AO85" i="2"/>
  <c r="AS85" i="2"/>
  <c r="AR85" i="2"/>
  <c r="AS96" i="2"/>
  <c r="AR96" i="2"/>
  <c r="AO96" i="2"/>
  <c r="BJ155" i="21"/>
  <c r="AP265" i="2"/>
  <c r="AT265" i="2"/>
  <c r="AQ265" i="2"/>
  <c r="AP373" i="2"/>
  <c r="AQ373" i="2"/>
  <c r="AS63" i="2"/>
  <c r="AR63" i="2"/>
  <c r="AS20" i="2"/>
  <c r="AR20" i="2"/>
  <c r="AO20" i="2"/>
  <c r="AS46" i="2"/>
  <c r="AR46" i="2"/>
  <c r="AO46" i="2"/>
  <c r="AS25" i="2"/>
  <c r="AR25" i="2"/>
  <c r="AO25" i="2"/>
  <c r="AS64" i="2"/>
  <c r="AR64" i="2"/>
  <c r="AT64" i="2"/>
  <c r="AS65" i="2"/>
  <c r="AR65" i="2"/>
  <c r="AT65" i="2"/>
  <c r="AS88" i="2"/>
  <c r="AR88" i="2"/>
  <c r="AT88" i="2"/>
  <c r="AS89" i="2"/>
  <c r="AR89" i="2"/>
  <c r="AT89" i="2"/>
  <c r="Z155" i="21"/>
  <c r="BX91" i="21"/>
  <c r="AO51" i="2"/>
  <c r="AT276" i="2"/>
  <c r="CT148" i="21"/>
  <c r="CB148" i="21"/>
  <c r="X116" i="21"/>
  <c r="BD52" i="21"/>
  <c r="CL20" i="21"/>
  <c r="AS40" i="2"/>
  <c r="AR40" i="2"/>
  <c r="AO40" i="2"/>
  <c r="AS26" i="2"/>
  <c r="AR26" i="2"/>
  <c r="AO26" i="2"/>
  <c r="AS55" i="2"/>
  <c r="AR55" i="2"/>
  <c r="AO55" i="2"/>
  <c r="AS62" i="2"/>
  <c r="AR62" i="2"/>
  <c r="AO62" i="2"/>
  <c r="AS72" i="2"/>
  <c r="AR72" i="2"/>
  <c r="AO72" i="2"/>
  <c r="AS86" i="2"/>
  <c r="AR86" i="2"/>
  <c r="AO86" i="2"/>
  <c r="AO102" i="2"/>
  <c r="AS102" i="2"/>
  <c r="AR102" i="2"/>
  <c r="AS97" i="2"/>
  <c r="AR97" i="2"/>
  <c r="AO97" i="2"/>
  <c r="BF91" i="21"/>
  <c r="CT155" i="21"/>
  <c r="AL59" i="21"/>
  <c r="AR505" i="2"/>
  <c r="AS506" i="2"/>
  <c r="AR506" i="2"/>
  <c r="AO74" i="2"/>
  <c r="AS74" i="2"/>
  <c r="AR74" i="2"/>
  <c r="AS84" i="2"/>
  <c r="AR84" i="2"/>
  <c r="AO84" i="2"/>
  <c r="AO104" i="2"/>
  <c r="AS104" i="2"/>
  <c r="AR104" i="2"/>
  <c r="AP229" i="2"/>
  <c r="AQ229" i="2"/>
  <c r="AO230" i="2"/>
  <c r="AS34" i="2"/>
  <c r="AR34" i="2"/>
  <c r="AT34" i="2"/>
  <c r="AS35" i="2"/>
  <c r="AR35" i="2"/>
  <c r="AT35" i="2"/>
  <c r="AS59" i="2"/>
  <c r="AR59" i="2"/>
  <c r="AS58" i="2"/>
  <c r="AR58" i="2"/>
  <c r="AO58" i="2"/>
  <c r="AO59" i="2"/>
  <c r="AO83" i="2"/>
  <c r="AS82" i="2"/>
  <c r="AR82" i="2"/>
  <c r="AS83" i="2"/>
  <c r="AR83" i="2"/>
  <c r="AO82" i="2"/>
  <c r="BT27" i="21"/>
  <c r="CR123" i="21"/>
  <c r="CP91" i="21"/>
  <c r="AR155" i="21"/>
  <c r="AO105" i="2"/>
  <c r="AO81" i="2"/>
  <c r="AR229" i="2"/>
  <c r="AS230" i="2"/>
  <c r="AR230" i="2"/>
  <c r="AT504" i="2"/>
  <c r="AS42" i="2"/>
  <c r="AR42" i="2"/>
  <c r="AO42" i="2"/>
  <c r="AS49" i="2"/>
  <c r="AR49" i="2"/>
  <c r="AO49" i="2"/>
  <c r="AS56" i="2"/>
  <c r="AR56" i="2"/>
  <c r="AO56" i="2"/>
  <c r="AS66" i="2"/>
  <c r="AR66" i="2"/>
  <c r="AT66" i="2"/>
  <c r="AS73" i="2"/>
  <c r="AR73" i="2"/>
  <c r="AO73" i="2"/>
  <c r="AS80" i="2"/>
  <c r="AR80" i="2"/>
  <c r="AO80" i="2"/>
  <c r="AS90" i="2"/>
  <c r="AR90" i="2"/>
  <c r="AT90" i="2"/>
  <c r="AS103" i="2"/>
  <c r="AR103" i="2"/>
  <c r="AO103" i="2"/>
  <c r="AS98" i="2"/>
  <c r="AR98" i="2"/>
  <c r="AO98" i="2"/>
  <c r="AN91" i="21"/>
  <c r="BZ123" i="21"/>
  <c r="BD59" i="21"/>
  <c r="BH123" i="21"/>
  <c r="AQ247" i="2"/>
  <c r="AP247" i="2"/>
  <c r="AT247" i="2"/>
  <c r="AS75" i="2"/>
  <c r="AR75" i="2"/>
  <c r="AQ505" i="2"/>
  <c r="AO506" i="2"/>
  <c r="AP505" i="2"/>
  <c r="AS43" i="2"/>
  <c r="AR43" i="2"/>
  <c r="AO43" i="2"/>
  <c r="AO50" i="2"/>
  <c r="AS50" i="2"/>
  <c r="AR50" i="2"/>
  <c r="AO57" i="2"/>
  <c r="AS19" i="2"/>
  <c r="AR19" i="2"/>
  <c r="AO19" i="2"/>
  <c r="AS31" i="2"/>
  <c r="AR31" i="2"/>
  <c r="AO31" i="2"/>
  <c r="AS53" i="2"/>
  <c r="AR53" i="2"/>
  <c r="AO53" i="2"/>
  <c r="AS52" i="2"/>
  <c r="AR52" i="2"/>
  <c r="AO52" i="2"/>
  <c r="AO76" i="2"/>
  <c r="AS76" i="2"/>
  <c r="AR76" i="2"/>
  <c r="AO95" i="2"/>
  <c r="AS94" i="2"/>
  <c r="AR94" i="2"/>
  <c r="AO94" i="2"/>
  <c r="AS95" i="2"/>
  <c r="AR95" i="2"/>
  <c r="BB27" i="21"/>
  <c r="V91" i="21"/>
  <c r="AP123" i="21"/>
  <c r="R27" i="21"/>
  <c r="CB155" i="21"/>
  <c r="CL27" i="21"/>
  <c r="AP271" i="2"/>
  <c r="AT271" i="2"/>
  <c r="AQ271" i="2"/>
  <c r="AP15" i="2"/>
  <c r="AQ15" i="2"/>
  <c r="AS15" i="2"/>
  <c r="AR15" i="2"/>
  <c r="N154" i="21"/>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P92" i="21"/>
  <c r="T156" i="21"/>
  <c r="CB51" i="21"/>
  <c r="J84" i="21"/>
  <c r="AX65" i="21"/>
  <c r="R129" i="21"/>
  <c r="BV161"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D84" i="21"/>
  <c r="AD33" i="21"/>
  <c r="P97" i="21"/>
  <c r="BB129" i="21"/>
  <c r="CA19" i="21"/>
  <c r="BN33" i="21"/>
  <c r="CH65" i="21"/>
  <c r="BT129" i="21"/>
  <c r="CR19" i="21"/>
  <c r="AB84" i="21"/>
  <c r="BN116" i="21"/>
  <c r="CF33" i="21"/>
  <c r="AH97" i="21"/>
  <c r="CL129" i="21"/>
  <c r="N60" i="21"/>
  <c r="BR92" i="21"/>
  <c r="BD156" i="21"/>
  <c r="BZ19" i="21"/>
  <c r="L116" i="21"/>
  <c r="N148" i="21"/>
  <c r="N65" i="21"/>
  <c r="AZ97" i="21"/>
  <c r="T161" i="21"/>
  <c r="AV33" i="21"/>
  <c r="CJ97" i="21"/>
  <c r="AL161"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AM6" i="20"/>
  <c r="AM24" i="20"/>
  <c r="BG33" i="20"/>
  <c r="AA6" i="20"/>
  <c r="BE15" i="20"/>
  <c r="AA42" i="20"/>
  <c r="AU42" i="20"/>
  <c r="R24" i="20"/>
  <c r="AL42" i="20"/>
  <c r="AB33" i="20"/>
  <c r="N34" i="20"/>
  <c r="BB43" i="20"/>
  <c r="AH34" i="20"/>
  <c r="P15" i="20"/>
  <c r="AJ24" i="20"/>
  <c r="BD33" i="20"/>
  <c r="AG16" i="20"/>
  <c r="BA43" i="20"/>
  <c r="AQ34" i="20"/>
  <c r="O6" i="20"/>
  <c r="O33" i="20"/>
  <c r="BC42" i="20"/>
  <c r="BC7" i="20"/>
  <c r="AI43" i="20"/>
  <c r="AS43" i="20"/>
  <c r="AE16" i="20"/>
  <c r="K34" i="20"/>
  <c r="K43" i="20"/>
  <c r="V16" i="20"/>
  <c r="V34" i="20"/>
  <c r="AF34" i="20"/>
  <c r="AR6" i="20"/>
  <c r="N42" i="20"/>
  <c r="BB42" i="20"/>
  <c r="AD7" i="20"/>
  <c r="AX7" i="20"/>
  <c r="AN25" i="20"/>
  <c r="T34" i="20"/>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S14" i="2"/>
  <c r="AR14" i="2"/>
  <c r="AF6" i="21"/>
  <c r="AB58" i="2"/>
  <c r="AB34" i="2"/>
  <c r="AB76" i="2"/>
  <c r="AB94" i="2"/>
  <c r="AB100" i="2"/>
  <c r="AB64" i="2"/>
  <c r="AB46" i="2"/>
  <c r="AA100" i="2"/>
  <c r="AS100" i="2"/>
  <c r="AR100" i="2"/>
  <c r="AB70" i="2"/>
  <c r="AB88" i="2"/>
  <c r="AB40" i="2"/>
  <c r="AB82" i="2"/>
  <c r="AB52" i="2"/>
  <c r="AV28" i="2"/>
  <c r="AW28" i="2"/>
  <c r="AV22" i="2"/>
  <c r="AW22" i="2"/>
  <c r="AV16" i="2"/>
  <c r="AW16" i="2"/>
  <c r="AV10" i="2"/>
  <c r="AP87" i="2"/>
  <c r="AT87" i="2"/>
  <c r="AE116" i="21"/>
  <c r="BO116" i="21"/>
  <c r="BK51" i="21"/>
  <c r="BM84" i="21"/>
  <c r="AY148" i="21"/>
  <c r="AS51" i="21"/>
  <c r="CU51" i="21"/>
  <c r="AA51" i="21"/>
  <c r="M116" i="21"/>
  <c r="CI148" i="21"/>
  <c r="AE115" i="21"/>
  <c r="AT75" i="2"/>
  <c r="AW20" i="21"/>
  <c r="AT45" i="2"/>
  <c r="Y19" i="21"/>
  <c r="AW116" i="21"/>
  <c r="CC51" i="21"/>
  <c r="BI19" i="21"/>
  <c r="O148" i="21"/>
  <c r="K84" i="21"/>
  <c r="AQ19" i="21"/>
  <c r="AG148" i="21"/>
  <c r="AU84" i="21"/>
  <c r="CG116" i="21"/>
  <c r="BQ148" i="21"/>
  <c r="CE84" i="21"/>
  <c r="CS19" i="21"/>
  <c r="AC84" i="21"/>
  <c r="AS77" i="2"/>
  <c r="AT505" i="2"/>
  <c r="AS47" i="2"/>
  <c r="AR47" i="2"/>
  <c r="CI147" i="21"/>
  <c r="BQ52" i="21"/>
  <c r="BC116" i="21"/>
  <c r="AT63" i="2"/>
  <c r="Y18" i="21"/>
  <c r="CC50" i="21"/>
  <c r="AP94" i="2"/>
  <c r="AT94" i="2"/>
  <c r="AQ94" i="2"/>
  <c r="AQ56" i="2"/>
  <c r="AP56" i="2"/>
  <c r="AT56" i="2"/>
  <c r="BI18" i="21"/>
  <c r="CU50" i="21"/>
  <c r="AW115" i="21"/>
  <c r="AE20" i="21"/>
  <c r="Q84" i="21"/>
  <c r="CM116" i="21"/>
  <c r="AQ81" i="2"/>
  <c r="AP81" i="2"/>
  <c r="AT81" i="2"/>
  <c r="AP230" i="2"/>
  <c r="AT230" i="2"/>
  <c r="AQ230" i="2"/>
  <c r="AQ102" i="2"/>
  <c r="AP102" i="2"/>
  <c r="AT102" i="2"/>
  <c r="AQ55" i="2"/>
  <c r="AP55" i="2"/>
  <c r="AT55" i="2"/>
  <c r="AQ46" i="2"/>
  <c r="AO47" i="2"/>
  <c r="AP46" i="2"/>
  <c r="AT46" i="2"/>
  <c r="CS18" i="21"/>
  <c r="K83" i="21"/>
  <c r="BO115" i="21"/>
  <c r="CG20" i="21"/>
  <c r="BA84" i="21"/>
  <c r="BU116" i="21"/>
  <c r="AP95" i="2"/>
  <c r="AT95" i="2"/>
  <c r="AQ95" i="2"/>
  <c r="AP31" i="2"/>
  <c r="AT31" i="2"/>
  <c r="AQ31" i="2"/>
  <c r="AP50" i="2"/>
  <c r="AT50" i="2"/>
  <c r="AQ50" i="2"/>
  <c r="AQ49" i="2"/>
  <c r="AP49" i="2"/>
  <c r="AT49" i="2"/>
  <c r="AP105" i="2"/>
  <c r="AT105" i="2"/>
  <c r="AQ105" i="2"/>
  <c r="AP83" i="2"/>
  <c r="AT83" i="2"/>
  <c r="AQ83" i="2"/>
  <c r="AT229" i="2"/>
  <c r="AQ86" i="2"/>
  <c r="AP86" i="2"/>
  <c r="AT86" i="2"/>
  <c r="AQ61" i="2"/>
  <c r="AP61" i="2"/>
  <c r="AT61" i="2"/>
  <c r="AQ99" i="2"/>
  <c r="AP99" i="2"/>
  <c r="AT99" i="2"/>
  <c r="AQ57" i="2"/>
  <c r="AP57" i="2"/>
  <c r="AT57" i="2"/>
  <c r="AQ18" i="21"/>
  <c r="AC83" i="21"/>
  <c r="O147" i="21"/>
  <c r="BO20" i="21"/>
  <c r="AI84" i="21"/>
  <c r="U148" i="21"/>
  <c r="AP43" i="2"/>
  <c r="AT43" i="2"/>
  <c r="AQ43" i="2"/>
  <c r="AQ80" i="2"/>
  <c r="AP80" i="2"/>
  <c r="AT80" i="2"/>
  <c r="AP59" i="2"/>
  <c r="AT59" i="2"/>
  <c r="AQ59" i="2"/>
  <c r="AQ20" i="2"/>
  <c r="AP20" i="2"/>
  <c r="AT20" i="2"/>
  <c r="AQ54" i="2"/>
  <c r="AP54" i="2"/>
  <c r="AT54" i="2"/>
  <c r="AP70" i="2"/>
  <c r="AT70" i="2"/>
  <c r="AQ70" i="2"/>
  <c r="AA50" i="21"/>
  <c r="AU83" i="21"/>
  <c r="CG115" i="21"/>
  <c r="AG52" i="21"/>
  <c r="BS84" i="21"/>
  <c r="BE148" i="21"/>
  <c r="AP19" i="2"/>
  <c r="AT19" i="2"/>
  <c r="AQ19" i="2"/>
  <c r="AQ42" i="2"/>
  <c r="AP42" i="2"/>
  <c r="AT42" i="2"/>
  <c r="AQ58" i="2"/>
  <c r="AP58" i="2"/>
  <c r="AT58" i="2"/>
  <c r="AP104" i="2"/>
  <c r="AT104" i="2"/>
  <c r="AQ104" i="2"/>
  <c r="AP26" i="2"/>
  <c r="AT26" i="2"/>
  <c r="AQ26" i="2"/>
  <c r="AQ96" i="2"/>
  <c r="AP96" i="2"/>
  <c r="AT96" i="2"/>
  <c r="AP71" i="2"/>
  <c r="AT71" i="2"/>
  <c r="AQ71" i="2"/>
  <c r="CA18" i="21"/>
  <c r="CE83" i="21"/>
  <c r="AY147" i="21"/>
  <c r="O52" i="21"/>
  <c r="CK84" i="21"/>
  <c r="AM148" i="21"/>
  <c r="AQ76" i="2"/>
  <c r="AO77" i="2"/>
  <c r="AP76" i="2"/>
  <c r="AT76" i="2"/>
  <c r="AP73" i="2"/>
  <c r="AT73" i="2"/>
  <c r="AQ73" i="2"/>
  <c r="AQ84" i="2"/>
  <c r="AP84" i="2"/>
  <c r="AT84" i="2"/>
  <c r="AQ72" i="2"/>
  <c r="AP72" i="2"/>
  <c r="AT72" i="2"/>
  <c r="AQ44" i="2"/>
  <c r="AP44" i="2"/>
  <c r="AT44" i="2"/>
  <c r="AP100" i="2"/>
  <c r="AT100" i="2"/>
  <c r="AQ100" i="2"/>
  <c r="AQ32" i="2"/>
  <c r="AP32" i="2"/>
  <c r="AT32" i="2"/>
  <c r="AQ53" i="2"/>
  <c r="AP53" i="2"/>
  <c r="AT53" i="2"/>
  <c r="AP103" i="2"/>
  <c r="AT103" i="2"/>
  <c r="AQ103" i="2"/>
  <c r="AP74" i="2"/>
  <c r="AT74" i="2"/>
  <c r="AQ74" i="2"/>
  <c r="BK50" i="21"/>
  <c r="BM83" i="21"/>
  <c r="AG147" i="21"/>
  <c r="AY52" i="21"/>
  <c r="S116" i="21"/>
  <c r="BW148" i="21"/>
  <c r="AQ52" i="2"/>
  <c r="AP52" i="2"/>
  <c r="AT52" i="2"/>
  <c r="AQ506" i="2"/>
  <c r="AP506" i="2"/>
  <c r="AT506" i="2"/>
  <c r="AQ98" i="2"/>
  <c r="AP98" i="2"/>
  <c r="AT98" i="2"/>
  <c r="AQ97" i="2"/>
  <c r="AP97" i="2"/>
  <c r="AT97" i="2"/>
  <c r="AS41" i="2"/>
  <c r="AR41" i="2"/>
  <c r="AQ25" i="2"/>
  <c r="AP25" i="2"/>
  <c r="AT25" i="2"/>
  <c r="AS50" i="21"/>
  <c r="M115" i="21"/>
  <c r="BQ147" i="21"/>
  <c r="M20" i="21"/>
  <c r="CI52" i="21"/>
  <c r="AK116" i="21"/>
  <c r="CO148" i="21"/>
  <c r="AQ82" i="2"/>
  <c r="AP82" i="2"/>
  <c r="AT82" i="2"/>
  <c r="AQ62" i="2"/>
  <c r="AP62" i="2"/>
  <c r="AT62" i="2"/>
  <c r="AQ40" i="2"/>
  <c r="AO41" i="2"/>
  <c r="AP40" i="2"/>
  <c r="AT40" i="2"/>
  <c r="AQ51" i="2"/>
  <c r="AP51" i="2"/>
  <c r="AT51" i="2"/>
  <c r="AT373" i="2"/>
  <c r="AY154" i="21"/>
  <c r="BM90" i="21"/>
  <c r="AA57" i="21"/>
  <c r="BQ154" i="21"/>
  <c r="K90" i="21"/>
  <c r="CS25" i="21"/>
  <c r="AG154" i="21"/>
  <c r="CG122" i="21"/>
  <c r="CU57" i="21"/>
  <c r="CC57" i="21"/>
  <c r="O154" i="21"/>
  <c r="M122" i="21"/>
  <c r="Y25" i="21"/>
  <c r="BO122" i="21"/>
  <c r="AU90" i="21"/>
  <c r="BI25" i="21"/>
  <c r="AW122" i="21"/>
  <c r="CE90" i="21"/>
  <c r="AC90" i="21"/>
  <c r="AQ25" i="21"/>
  <c r="AS57" i="21"/>
  <c r="CI154" i="21"/>
  <c r="AE122" i="21"/>
  <c r="BK57" i="21"/>
  <c r="CA25" i="21"/>
  <c r="AQ85" i="2"/>
  <c r="AP85" i="2"/>
  <c r="AT85" i="2"/>
  <c r="AQ60" i="2"/>
  <c r="AP60" i="2"/>
  <c r="AT60" i="2"/>
  <c r="AQ101" i="2"/>
  <c r="AP101" i="2"/>
  <c r="AT101" i="2"/>
  <c r="AT15" i="2"/>
  <c r="AH60" i="21"/>
  <c r="BB92" i="21"/>
  <c r="V156" i="21"/>
  <c r="BP6" i="21"/>
  <c r="CH28" i="21"/>
  <c r="BT92" i="21"/>
  <c r="AN156" i="21"/>
  <c r="CH6" i="21"/>
  <c r="R92" i="21"/>
  <c r="T124" i="21"/>
  <c r="BF156"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BP28" i="21"/>
  <c r="AJ92" i="21"/>
  <c r="CN124" i="21"/>
  <c r="AT14" i="2"/>
  <c r="AQ14" i="2"/>
  <c r="AS48" i="2"/>
  <c r="AR48" i="2"/>
  <c r="AZ65" i="21"/>
  <c r="BD129" i="21"/>
  <c r="CP161" i="21"/>
  <c r="T129" i="21"/>
  <c r="AJ97" i="21"/>
  <c r="CN129" i="21"/>
  <c r="BF161" i="21"/>
  <c r="V161" i="21"/>
  <c r="CL97" i="21"/>
  <c r="BV129" i="21"/>
  <c r="BB97" i="21"/>
  <c r="BR65" i="21"/>
  <c r="CJ65" i="21"/>
  <c r="BT97" i="21"/>
  <c r="AX33" i="21"/>
  <c r="AF33" i="21"/>
  <c r="CH33" i="21"/>
  <c r="R97" i="21"/>
  <c r="BP33" i="21"/>
  <c r="BX161" i="21"/>
  <c r="P65" i="21"/>
  <c r="AL129" i="21"/>
  <c r="AH65" i="21"/>
  <c r="AR77" i="2"/>
  <c r="AS78" i="2"/>
  <c r="AQ77" i="2"/>
  <c r="AO78" i="2"/>
  <c r="AP77" i="2"/>
  <c r="N33" i="21"/>
  <c r="AP47" i="2"/>
  <c r="AT47" i="2"/>
  <c r="AQ47" i="2"/>
  <c r="AO48" i="2"/>
  <c r="AN161" i="21"/>
  <c r="AP41" i="2"/>
  <c r="AT41" i="2"/>
  <c r="AQ41" i="2"/>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AT77" i="2"/>
  <c r="AR78" i="2"/>
  <c r="AS79" i="2"/>
  <c r="AR79" i="2"/>
  <c r="AQ48" i="2"/>
  <c r="AP48" i="2"/>
  <c r="AT48" i="2"/>
  <c r="AQ78" i="2"/>
  <c r="AO79" i="2"/>
  <c r="AP78" i="2"/>
  <c r="BO40" i="21"/>
  <c r="CG40" i="21"/>
  <c r="AE40" i="21"/>
  <c r="M40" i="21"/>
  <c r="AW40" i="21"/>
  <c r="CE8" i="21"/>
  <c r="BM8" i="21"/>
  <c r="K8" i="21"/>
  <c r="AC8" i="21"/>
  <c r="AU8"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AR41" i="21"/>
  <c r="BZ9" i="21"/>
  <c r="L8" i="21"/>
  <c r="AV8" i="21"/>
  <c r="BN8" i="21"/>
  <c r="N40" i="21"/>
  <c r="AX40" i="21"/>
  <c r="AP9" i="21"/>
  <c r="CF8" i="21"/>
  <c r="J74" i="21"/>
  <c r="AF40" i="21"/>
  <c r="AT74" i="21"/>
  <c r="X9" i="21"/>
  <c r="BP40" i="21"/>
  <c r="CT41" i="21"/>
  <c r="CR9" i="21"/>
  <c r="BH9" i="21"/>
  <c r="CD74" i="21"/>
  <c r="BJ41" i="21"/>
  <c r="AB74" i="21"/>
  <c r="AT78" i="2"/>
  <c r="CB41" i="21"/>
  <c r="Z41" i="21"/>
  <c r="AP79" i="2"/>
  <c r="AT79" i="2"/>
  <c r="AQ79" i="2"/>
  <c r="AD8" i="21"/>
  <c r="CH40" i="21"/>
  <c r="BL74" i="21"/>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BK41" i="21"/>
  <c r="CE74" i="21"/>
  <c r="AS41" i="21"/>
  <c r="CC41" i="21"/>
  <c r="CU41" i="21"/>
  <c r="CS9" i="21"/>
  <c r="CA9" i="21"/>
  <c r="BI9" i="21"/>
  <c r="AC74" i="21"/>
  <c r="AA41" i="21"/>
  <c r="AU74" i="21"/>
  <c r="Y9" i="21"/>
  <c r="BM74" i="21"/>
  <c r="AO33" i="2"/>
  <c r="AS33" i="2"/>
  <c r="AR33" i="2"/>
  <c r="AS17" i="2"/>
  <c r="AR17" i="2"/>
  <c r="AO17" i="2"/>
  <c r="AO16" i="2"/>
  <c r="AO22" i="2"/>
  <c r="AO28" i="2"/>
  <c r="AO18" i="2"/>
  <c r="AS18" i="2"/>
  <c r="AR18" i="2"/>
  <c r="AO24" i="2"/>
  <c r="AS24" i="2"/>
  <c r="AR24" i="2"/>
  <c r="AS30" i="2"/>
  <c r="AR30" i="2"/>
  <c r="AO30" i="2"/>
  <c r="AO21" i="2"/>
  <c r="AS21" i="2"/>
  <c r="AR21" i="2"/>
  <c r="AO27" i="2"/>
  <c r="AS27" i="2"/>
  <c r="AR27" i="2"/>
  <c r="AQ9" i="21"/>
  <c r="K74" i="21"/>
  <c r="AA16" i="2"/>
  <c r="AS16" i="2"/>
  <c r="AR16" i="2"/>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AS10" i="2"/>
  <c r="AR10" i="2"/>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AS28" i="2"/>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10" i="2"/>
  <c r="AP10" i="2"/>
  <c r="AB10" i="2"/>
  <c r="AB22" i="2"/>
  <c r="AB28" i="2"/>
  <c r="AA22" i="2"/>
  <c r="AS22" i="2"/>
  <c r="AB16" i="2"/>
  <c r="AR22" i="2"/>
  <c r="AS23" i="2"/>
  <c r="AR23" i="2"/>
  <c r="AR28" i="2"/>
  <c r="AS29" i="2"/>
  <c r="AR29" i="2"/>
  <c r="AQ24" i="2"/>
  <c r="AP24" i="2"/>
  <c r="AT24" i="2"/>
  <c r="AP27" i="2"/>
  <c r="AT27" i="2"/>
  <c r="AQ27" i="2"/>
  <c r="AQ18" i="2"/>
  <c r="AP18" i="2"/>
  <c r="AT18" i="2"/>
  <c r="AQ16" i="2"/>
  <c r="AP16" i="2"/>
  <c r="AT16" i="2"/>
  <c r="AP21" i="2"/>
  <c r="AT21" i="2"/>
  <c r="AQ21" i="2"/>
  <c r="AQ28" i="2"/>
  <c r="AO29" i="2"/>
  <c r="AP28" i="2"/>
  <c r="AQ17" i="2"/>
  <c r="AP17" i="2"/>
  <c r="AT17" i="2"/>
  <c r="AQ30" i="2"/>
  <c r="AP30" i="2"/>
  <c r="AT30" i="2"/>
  <c r="AQ22" i="2"/>
  <c r="AO23" i="2"/>
  <c r="AP22" i="2"/>
  <c r="AQ33" i="2"/>
  <c r="AP33" i="2"/>
  <c r="AT33" i="2"/>
  <c r="BL6" i="21"/>
  <c r="CD6" i="21"/>
  <c r="AB6" i="21"/>
  <c r="J6" i="21"/>
  <c r="AT6" i="21"/>
  <c r="AS11" i="2"/>
  <c r="AT10" i="2"/>
  <c r="AQ10" i="2"/>
  <c r="AO11" i="2"/>
  <c r="AP11" i="2"/>
  <c r="AQ29" i="2"/>
  <c r="AP29" i="2"/>
  <c r="AT29" i="2"/>
  <c r="AP23" i="2"/>
  <c r="AT23" i="2"/>
  <c r="AQ23" i="2"/>
  <c r="AT28" i="2"/>
  <c r="AT22" i="2"/>
  <c r="BW6" i="21"/>
  <c r="CO6" i="21"/>
  <c r="BE6" i="21"/>
  <c r="U6" i="21"/>
  <c r="AM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AS12" i="2"/>
  <c r="AR11" i="2"/>
  <c r="CE6" i="21"/>
  <c r="BY6" i="21"/>
  <c r="AO6" i="21"/>
  <c r="BG6" i="21"/>
  <c r="CQ6" i="21"/>
  <c r="W6" i="21"/>
  <c r="CK6" i="21"/>
  <c r="AI6" i="21"/>
  <c r="BS6" i="21"/>
  <c r="Q6" i="21"/>
  <c r="BA6" i="21"/>
  <c r="CE7" i="21"/>
  <c r="BM7" i="21"/>
  <c r="AU7" i="21"/>
  <c r="AC7" i="21"/>
  <c r="K7" i="21"/>
  <c r="K6" i="21"/>
  <c r="AU6" i="21"/>
  <c r="AC6" i="21"/>
  <c r="BM6" i="21"/>
  <c r="AT11" i="2"/>
  <c r="AQ11" i="2"/>
  <c r="AO12" i="2"/>
  <c r="AP12" i="2"/>
  <c r="AS13" i="2"/>
  <c r="AR12" i="2"/>
  <c r="BN6" i="21"/>
  <c r="CF6" i="21"/>
  <c r="AV6" i="21"/>
  <c r="L6" i="21"/>
  <c r="AD6" i="21"/>
  <c r="CL6" i="21"/>
  <c r="AJ6" i="21"/>
  <c r="BT6" i="21"/>
  <c r="BB6" i="21"/>
  <c r="R6" i="21"/>
  <c r="AT12" i="2"/>
  <c r="AR13" i="2"/>
  <c r="E120" i="7"/>
  <c r="E89" i="7"/>
  <c r="E57" i="7"/>
  <c r="E26" i="7"/>
  <c r="CI6" i="21"/>
  <c r="BQ6" i="21"/>
  <c r="AY6" i="21"/>
  <c r="O6" i="21"/>
  <c r="AG6" i="21"/>
  <c r="AQ12" i="2"/>
  <c r="AO13" i="2"/>
  <c r="AP13" i="2"/>
  <c r="CG6" i="21"/>
  <c r="BO6" i="21"/>
  <c r="AE6" i="21"/>
  <c r="AW6" i="21"/>
  <c r="M6" i="21"/>
  <c r="AT13" i="2"/>
  <c r="AQ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Alexander Oliveros Paredes</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rgb="FF000000"/>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rgb="FF000000"/>
            <rFont val="Tahoma"/>
            <family val="2"/>
          </rPr>
          <t xml:space="preserve">Escribir el nombre del riesgo identificado.
</t>
        </r>
        <r>
          <rPr>
            <b/>
            <sz val="9"/>
            <color rgb="FF000000"/>
            <rFont val="Tahoma"/>
            <family val="2"/>
          </rPr>
          <t xml:space="preserve">- No se debe describir como riesgos omisiones ni desviaciones del control.
</t>
        </r>
        <r>
          <rPr>
            <b/>
            <sz val="9"/>
            <color rgb="FF000000"/>
            <rFont val="Tahoma"/>
            <family val="2"/>
          </rPr>
          <t xml:space="preserve">Ejemplo: errores en la liquidación de la nómina por fallas en los procedimientos existentes.
</t>
        </r>
        <r>
          <rPr>
            <b/>
            <sz val="9"/>
            <color rgb="FF000000"/>
            <rFont val="Tahoma"/>
            <family val="2"/>
          </rPr>
          <t xml:space="preserve">- No describir causas como riesgos
</t>
        </r>
        <r>
          <rPr>
            <b/>
            <sz val="9"/>
            <color rgb="FF000000"/>
            <rFont val="Tahoma"/>
            <family val="2"/>
          </rPr>
          <t xml:space="preserve">Ejemplo: inadecuado funcionamiento de la plataforma estratégica donde se realiza el seguimiento a la planeación.
</t>
        </r>
        <r>
          <rPr>
            <b/>
            <sz val="9"/>
            <color rgb="FF000000"/>
            <rFont val="Tahoma"/>
            <family val="2"/>
          </rPr>
          <t xml:space="preserve">- No describir riesgos como la negación de un control.
</t>
        </r>
        <r>
          <rPr>
            <b/>
            <sz val="9"/>
            <color rgb="FF000000"/>
            <rFont val="Tahoma"/>
            <family val="2"/>
          </rPr>
          <t xml:space="preserve">Ejemplo: retrasos en la prestación del servicio por no contar con digiturno para la atención.
</t>
        </r>
        <r>
          <rPr>
            <b/>
            <sz val="9"/>
            <color rgb="FF000000"/>
            <rFont val="Tahoma"/>
            <family val="2"/>
          </rPr>
          <t xml:space="preserve">- No existen riesgos transversales, lo que pueden existir son causas transversales.
</t>
        </r>
        <r>
          <rPr>
            <b/>
            <sz val="9"/>
            <color rgb="FF000000"/>
            <rFont val="Tahoma"/>
            <family val="2"/>
          </rPr>
          <t>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rgb="FF000000"/>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rgb="FF000000"/>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rgb="FF000000"/>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rgb="FF000000"/>
            <rFont val="Tahoma"/>
            <family val="2"/>
          </rPr>
          <t xml:space="preserve">La respuesta es Si: Describir como se materializó el riesgo y sus características.
</t>
        </r>
        <r>
          <rPr>
            <b/>
            <sz val="9"/>
            <color rgb="FF000000"/>
            <rFont val="Tahoma"/>
            <family val="2"/>
          </rPr>
          <t>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rgb="FF000000"/>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rgb="FF000000"/>
            <rFont val="Tahoma"/>
            <family val="2"/>
          </rPr>
          <t>Establecer el nombre del indicador para la acción asociada a mejorar el control.</t>
        </r>
      </text>
    </comment>
    <comment ref="BF9" authorId="0" shapeId="0" xr:uid="{80B1CE9B-B5CC-4066-95EB-B9092F50CEB6}">
      <text>
        <r>
          <rPr>
            <b/>
            <sz val="9"/>
            <color rgb="FF000000"/>
            <rFont val="Tahoma"/>
            <family val="2"/>
          </rPr>
          <t>Establecer la formula del indicador.</t>
        </r>
      </text>
    </comment>
    <comment ref="BJ9" authorId="0" shapeId="0" xr:uid="{AF1C5BD4-8052-4538-8AED-84EA7237C4C1}">
      <text>
        <r>
          <rPr>
            <b/>
            <sz val="9"/>
            <color rgb="FF000000"/>
            <rFont val="Tahoma"/>
            <family val="2"/>
          </rPr>
          <t>Indique el resultado del indicador.</t>
        </r>
      </text>
    </comment>
    <comment ref="BK9" authorId="0" shapeId="0" xr:uid="{18A47010-C59A-44C8-AC41-42970A975749}">
      <text>
        <r>
          <rPr>
            <b/>
            <sz val="9"/>
            <color rgb="FF000000"/>
            <rFont val="Tahoma"/>
            <family val="2"/>
          </rPr>
          <t>Indique la fecha de la medición del indicador.</t>
        </r>
      </text>
    </comment>
    <comment ref="BL40" authorId="1" shapeId="0" xr:uid="{4E08A760-3403-4185-A42D-1D1F65903845}">
      <text>
        <r>
          <rPr>
            <b/>
            <sz val="9"/>
            <color indexed="81"/>
            <rFont val="Tahoma"/>
            <family val="2"/>
          </rPr>
          <t>Alexander Oliveros Paredes:</t>
        </r>
        <r>
          <rPr>
            <sz val="9"/>
            <color indexed="81"/>
            <rFont val="Tahoma"/>
            <family val="2"/>
          </rPr>
          <t xml:space="preserve">
Se debe diligenciar el nombre del soporte o soportes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sharedStrings.xml><?xml version="1.0" encoding="utf-8"?>
<sst xmlns="http://schemas.openxmlformats.org/spreadsheetml/2006/main" count="5460" uniqueCount="2113">
  <si>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</si>
  <si>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</si>
  <si>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</si>
  <si>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</si>
  <si>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</si>
  <si>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</si>
  <si>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</si>
  <si>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</si>
  <si>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</si>
  <si>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</si>
  <si>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</si>
  <si>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</si>
  <si>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</si>
  <si>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</si>
  <si>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</si>
  <si>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</si>
  <si>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</si>
  <si>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</si>
  <si>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</si>
  <si>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</si>
  <si>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</si>
  <si>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</si>
  <si>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</si>
  <si>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</si>
  <si>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</si>
  <si>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</si>
  <si>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</si>
  <si>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</si>
  <si>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</si>
  <si>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</si>
  <si>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</si>
  <si>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</si>
  <si>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</si>
  <si>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</si>
  <si>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</si>
  <si>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</si>
  <si>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</si>
  <si>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</si>
  <si>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</si>
  <si>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</si>
  <si>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</si>
  <si>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</si>
  <si>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</si>
  <si>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</si>
  <si>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</si>
  <si>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</si>
  <si>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</si>
  <si>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</si>
  <si>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</si>
  <si>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</si>
  <si>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</si>
  <si>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</si>
  <si>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</si>
  <si>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</si>
  <si>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</si>
  <si>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</si>
  <si>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</si>
  <si>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</si>
  <si>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</si>
  <si>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</si>
  <si>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</si>
  <si>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</si>
  <si>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</si>
  <si>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</si>
  <si>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</si>
  <si>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</si>
  <si>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</si>
  <si>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</si>
  <si>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</si>
  <si>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</si>
  <si>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</si>
  <si>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</si>
  <si>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</si>
  <si>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</si>
  <si>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</si>
  <si>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</si>
  <si>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</si>
  <si>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</si>
  <si>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</si>
  <si>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</si>
  <si>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</si>
  <si>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</si>
  <si>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</si>
  <si>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</si>
  <si>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</si>
  <si>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</si>
  <si>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</si>
  <si>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</si>
  <si>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</si>
  <si>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</si>
  <si>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</si>
  <si>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</si>
  <si>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</si>
  <si>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</si>
  <si>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</si>
  <si>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</si>
  <si>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</si>
  <si>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</si>
  <si>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</si>
  <si>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</si>
  <si>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</si>
  <si>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</si>
  <si>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</si>
  <si>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</si>
  <si>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</si>
  <si>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</si>
  <si>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</si>
  <si>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</si>
  <si>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</si>
  <si>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</si>
  <si>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</si>
  <si>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</si>
  <si>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</si>
  <si>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</si>
  <si>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</si>
  <si>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</si>
  <si>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</si>
  <si>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</si>
  <si>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</si>
  <si>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</si>
  <si>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</si>
  <si>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</si>
  <si>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</si>
  <si>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</si>
  <si>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</si>
  <si>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</si>
  <si>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</si>
  <si>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</si>
  <si>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</si>
  <si>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</si>
  <si>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</si>
  <si>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</si>
  <si>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</si>
  <si>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</si>
  <si>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</si>
  <si>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</si>
  <si>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</si>
  <si>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</si>
  <si>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</si>
  <si>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</si>
  <si>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</si>
  <si>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</si>
  <si>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</si>
  <si>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</si>
  <si>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</si>
  <si>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</si>
  <si>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Tecnología</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</si>
  <si>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</si>
  <si>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</si>
  <si>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</si>
  <si>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</si>
  <si>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</si>
  <si>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</si>
  <si>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</si>
  <si>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</si>
  <si>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</si>
  <si>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interna</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</si>
  <si>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</si>
  <si>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</si>
  <si>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</si>
  <si>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</si>
  <si>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</si>
  <si>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</si>
  <si>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</si>
  <si>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</si>
  <si>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</si>
  <si>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</si>
  <si>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</si>
  <si>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</si>
  <si>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</si>
  <si>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</si>
  <si>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</si>
  <si>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</si>
  <si>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</si>
  <si>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</si>
  <si>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</si>
  <si>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</si>
  <si>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</si>
  <si>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</si>
  <si>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</si>
  <si>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</si>
  <si>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</si>
  <si>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</si>
  <si>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</si>
  <si>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</si>
  <si>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</si>
  <si>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</si>
  <si>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</si>
  <si>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</si>
  <si>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</si>
  <si>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</si>
  <si>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</si>
  <si>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</si>
  <si>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</si>
  <si>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</si>
  <si>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</si>
  <si>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</si>
  <si>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</si>
  <si>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</si>
  <si>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</si>
  <si>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</si>
  <si>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</si>
  <si>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</si>
  <si>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</si>
  <si>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</si>
  <si>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</si>
  <si>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</si>
  <si>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</si>
  <si>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</si>
  <si>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</si>
  <si>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</si>
  <si>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</si>
  <si>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</si>
  <si>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</si>
  <si>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</si>
  <si>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</si>
  <si>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</si>
  <si>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</si>
  <si>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</si>
  <si>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</si>
  <si>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</si>
  <si>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</si>
  <si>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</si>
  <si>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</si>
  <si>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</si>
  <si>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</si>
  <si>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</si>
  <si>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</si>
  <si>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</si>
  <si>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</si>
  <si>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</si>
  <si>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</si>
  <si>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</si>
  <si>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</si>
  <si>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</si>
  <si>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</si>
  <si>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</si>
  <si>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</si>
  <si>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</si>
  <si>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</si>
  <si>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</si>
  <si>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</si>
  <si>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</si>
  <si>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</si>
  <si>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</si>
  <si>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</si>
  <si>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</si>
  <si>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</si>
  <si>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</si>
  <si>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</si>
  <si>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</si>
  <si>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</si>
  <si>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</si>
  <si>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</si>
  <si>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</si>
  <si>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</si>
  <si>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</si>
  <si>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</si>
  <si>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</si>
  <si>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</si>
  <si>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</si>
  <si>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</si>
  <si>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</si>
  <si>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</si>
  <si>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</si>
  <si>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</si>
  <si>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</si>
  <si>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</si>
  <si>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</si>
  <si>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</si>
  <si>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</si>
  <si>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</si>
  <si>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</si>
  <si>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</si>
  <si>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</si>
  <si>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</si>
  <si>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</si>
  <si>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</si>
  <si>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</si>
  <si>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</si>
  <si>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</si>
  <si>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</si>
  <si>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</si>
  <si>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</si>
  <si>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</si>
  <si>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</si>
  <si>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</si>
  <si>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</si>
  <si>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</si>
  <si>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</si>
  <si>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</si>
  <si>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</si>
  <si>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</si>
  <si>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</si>
  <si>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</si>
  <si>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</si>
  <si>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</si>
  <si>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</si>
  <si>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</si>
  <si>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</si>
  <si>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</si>
  <si>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</si>
  <si>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</si>
  <si>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</si>
  <si>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</si>
  <si>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</si>
  <si>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</si>
  <si>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</si>
  <si>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</si>
  <si>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</si>
  <si>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</si>
  <si>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</si>
  <si>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</si>
  <si>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</si>
  <si>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</si>
  <si>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</si>
  <si>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</si>
  <si>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</si>
  <si>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</si>
  <si>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</si>
  <si>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</si>
  <si>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</si>
  <si>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</si>
  <si>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</si>
  <si>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</si>
  <si>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</si>
  <si>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</si>
  <si>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</si>
  <si>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</si>
  <si>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</si>
  <si>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</si>
  <si>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</si>
  <si>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</si>
  <si>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</si>
  <si>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</si>
  <si>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</si>
  <si>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</si>
  <si>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</si>
  <si>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</si>
  <si>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</si>
  <si>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</si>
  <si>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</si>
  <si>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</si>
  <si>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</si>
  <si>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</si>
  <si>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</si>
  <si>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</si>
  <si>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</si>
  <si>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</si>
  <si>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</si>
  <si>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</si>
  <si>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</si>
  <si>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</si>
  <si>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</si>
  <si>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</si>
  <si>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</si>
  <si>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</si>
  <si>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</si>
  <si>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</si>
  <si>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</si>
  <si>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</si>
  <si>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</si>
  <si>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</si>
  <si>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</si>
  <si>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</si>
  <si>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</si>
  <si>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</si>
  <si>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</si>
  <si>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</si>
  <si>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</si>
  <si>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</si>
  <si>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</si>
  <si>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</si>
  <si>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</si>
  <si>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</si>
  <si>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</si>
  <si>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</si>
  <si>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</si>
  <si>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</si>
  <si>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</si>
  <si>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</si>
  <si>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</si>
  <si>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</si>
  <si>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</si>
  <si>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</si>
  <si>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</si>
  <si>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</si>
  <si>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</si>
  <si>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</si>
  <si>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</si>
  <si>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</si>
  <si>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</si>
  <si>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</si>
  <si>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</si>
  <si>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</si>
  <si>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</si>
  <si>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</si>
  <si>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</si>
  <si>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</si>
  <si>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</si>
  <si>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</si>
  <si>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</si>
  <si>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</si>
  <si>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</si>
  <si>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</si>
  <si>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</si>
  <si>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</si>
  <si>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</si>
  <si>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</si>
  <si>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</si>
  <si>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</si>
  <si>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</si>
  <si>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</si>
  <si>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</si>
  <si>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</si>
  <si>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</si>
  <si>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</si>
  <si>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</si>
  <si>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</si>
  <si>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</si>
  <si>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</si>
  <si>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</si>
  <si>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</si>
  <si>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</si>
  <si>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</si>
  <si>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</si>
  <si>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</si>
  <si>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</si>
  <si>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</si>
  <si>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</si>
  <si>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</si>
  <si>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</si>
  <si>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</si>
  <si>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</si>
  <si>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</si>
  <si>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</si>
  <si>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</si>
  <si>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</si>
  <si>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</si>
  <si>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</si>
  <si>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</si>
  <si>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</si>
  <si>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</si>
  <si>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</si>
  <si>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</si>
  <si>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</si>
  <si>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</si>
  <si>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</si>
  <si>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</si>
  <si>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</si>
  <si>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</si>
  <si>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</si>
  <si>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</si>
  <si>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</si>
  <si>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</si>
  <si>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</si>
  <si>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</si>
  <si>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</si>
  <si>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</si>
  <si>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</si>
  <si>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</si>
  <si>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</si>
  <si>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</si>
  <si>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</si>
  <si>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</si>
  <si>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</si>
  <si>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</si>
  <si>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</si>
  <si>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</si>
  <si>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</si>
  <si>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</si>
  <si>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</si>
  <si>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</si>
  <si>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</si>
  <si>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</si>
  <si>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</si>
  <si>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</si>
  <si>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</si>
  <si>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</si>
  <si>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</si>
  <si>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</si>
  <si>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</si>
  <si>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</si>
  <si>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</si>
  <si>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</si>
  <si>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</si>
  <si>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</si>
  <si>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</si>
  <si>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</si>
  <si>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</si>
  <si>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</si>
  <si>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</si>
  <si>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</si>
  <si>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</si>
  <si>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</si>
  <si>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</si>
  <si>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</si>
  <si>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</si>
  <si>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</si>
  <si>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</si>
  <si>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</si>
  <si>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</si>
  <si>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</si>
  <si>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</si>
  <si>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</si>
  <si>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</si>
  <si>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</si>
  <si>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</si>
  <si>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</si>
  <si>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</si>
  <si>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</si>
  <si>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</si>
  <si>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</si>
  <si>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</si>
  <si>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</si>
  <si>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</si>
  <si>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</si>
  <si>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</si>
  <si>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</si>
  <si>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</si>
  <si>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</si>
  <si>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</si>
  <si>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</si>
  <si>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</si>
  <si>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</si>
  <si>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</si>
  <si>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</si>
  <si>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</si>
  <si>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</si>
  <si>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</si>
  <si>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</si>
  <si>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</si>
  <si>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</si>
  <si>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</si>
  <si>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</si>
  <si>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</si>
  <si>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</si>
  <si>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</si>
  <si>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</si>
  <si>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</si>
  <si>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</si>
  <si>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</si>
  <si>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</si>
  <si>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</si>
  <si>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</si>
  <si>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</si>
  <si>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</si>
  <si>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</si>
  <si>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</si>
  <si>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</si>
  <si>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</si>
  <si>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</si>
  <si>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</si>
  <si>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</si>
  <si>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</si>
  <si>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</si>
  <si>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</si>
  <si>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</si>
  <si>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</si>
  <si>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</si>
  <si>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</si>
  <si>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</si>
  <si>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</si>
  <si>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</si>
  <si>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</si>
  <si>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</si>
  <si>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</si>
  <si>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</si>
  <si>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</si>
  <si>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</si>
  <si>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</si>
  <si>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</si>
  <si>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</si>
  <si>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</si>
  <si>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</si>
  <si>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</si>
  <si>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</si>
  <si>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</si>
  <si>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</si>
  <si>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</si>
  <si>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</si>
  <si>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</si>
  <si>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</si>
  <si>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</si>
  <si>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</si>
  <si>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</si>
  <si>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</si>
  <si>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</si>
  <si>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</si>
  <si>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</si>
  <si>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</si>
  <si>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</si>
  <si>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</si>
  <si>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</si>
  <si>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</si>
  <si>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</si>
  <si>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</si>
  <si>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</si>
  <si>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</si>
  <si>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</si>
  <si>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</si>
  <si>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</si>
  <si>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</si>
  <si>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</si>
  <si>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</si>
  <si>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</si>
  <si>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</si>
  <si>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</si>
  <si>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</si>
  <si>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</si>
  <si>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</si>
  <si>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</si>
  <si>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</si>
  <si>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</si>
  <si>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</si>
  <si>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</si>
  <si>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</si>
  <si>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</si>
  <si>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</si>
  <si>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</si>
  <si>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</si>
  <si>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</si>
  <si>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</si>
  <si>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</si>
  <si>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</si>
  <si>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</si>
  <si>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</si>
  <si>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</si>
  <si>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</si>
  <si>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</si>
  <si>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</si>
  <si>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</si>
  <si>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</si>
  <si>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</si>
  <si>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</si>
  <si>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</si>
  <si>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</si>
  <si>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</si>
  <si>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</si>
  <si>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</si>
  <si>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</si>
  <si>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</si>
  <si>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</si>
  <si>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</si>
  <si>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</si>
  <si>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</si>
  <si>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</si>
  <si>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</si>
  <si>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</si>
  <si>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</si>
  <si>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</si>
  <si>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</si>
  <si>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</si>
  <si>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</si>
  <si>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</si>
  <si>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</si>
  <si>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</si>
  <si>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</si>
  <si>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</si>
  <si>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</si>
  <si>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</si>
  <si>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</si>
  <si>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</si>
  <si>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</si>
  <si>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</si>
  <si>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</si>
  <si>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</si>
  <si>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</si>
  <si>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</si>
  <si>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</si>
  <si>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</si>
  <si>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</si>
  <si>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</si>
  <si>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</si>
  <si>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</si>
  <si>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</si>
  <si>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</si>
  <si>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</si>
  <si>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</si>
  <si>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</si>
  <si>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</si>
  <si>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</si>
  <si>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</si>
  <si>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</si>
  <si>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</si>
  <si>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</si>
  <si>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</si>
  <si>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</si>
  <si>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</si>
  <si>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</si>
  <si>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</si>
  <si>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</si>
  <si>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</si>
  <si>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</si>
  <si>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</si>
  <si>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</si>
  <si>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</si>
  <si>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</si>
  <si>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</si>
  <si>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</si>
  <si>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</si>
  <si>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</si>
  <si>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</si>
  <si>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</si>
  <si>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</si>
  <si>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</si>
  <si>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</si>
  <si>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</si>
  <si>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</si>
  <si>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</si>
  <si>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</si>
  <si>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</si>
  <si>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</si>
  <si>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</si>
  <si>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</si>
  <si>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</si>
  <si>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</si>
  <si>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</si>
  <si>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</si>
  <si>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</si>
  <si>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</si>
  <si>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</si>
  <si>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</si>
  <si>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</si>
  <si>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</si>
  <si>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</si>
  <si>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</si>
  <si>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</si>
  <si>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</si>
  <si>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</si>
  <si>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</si>
  <si>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</si>
  <si>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</si>
  <si>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</si>
  <si>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</si>
  <si>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</si>
  <si>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</si>
  <si>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</si>
  <si>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</si>
  <si>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</si>
  <si>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</si>
  <si>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</si>
  <si>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</si>
  <si>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</si>
  <si>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</si>
  <si>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</si>
  <si>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</si>
  <si>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</si>
  <si>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</si>
  <si>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</si>
  <si>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</si>
  <si>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</si>
  <si>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</si>
  <si>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</si>
  <si>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</si>
  <si>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</si>
  <si>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</si>
  <si>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</si>
  <si>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</si>
  <si>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</si>
  <si>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</si>
  <si>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</si>
  <si>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</si>
  <si>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</si>
  <si>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</si>
  <si>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</si>
  <si>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</si>
  <si>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</si>
  <si>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</si>
  <si>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</si>
  <si>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</si>
  <si>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</si>
  <si>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</si>
  <si>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</si>
  <si>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</si>
  <si>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</si>
  <si>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</si>
  <si>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</si>
  <si>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</si>
  <si>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</si>
  <si>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</si>
  <si>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</si>
  <si>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</si>
  <si>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</si>
  <si>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</si>
  <si>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</si>
  <si>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</si>
  <si>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</si>
  <si>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</si>
  <si>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</si>
  <si>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</si>
  <si>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</si>
  <si>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</si>
  <si>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</si>
  <si>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</si>
  <si>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</si>
  <si>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</si>
  <si>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</si>
  <si>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</si>
  <si>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</si>
  <si>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</si>
  <si>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</si>
  <si>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</si>
  <si>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</si>
  <si>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</si>
  <si>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</si>
  <si>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</si>
  <si>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</si>
  <si>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</si>
  <si>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</si>
  <si>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</si>
  <si>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</si>
  <si>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</si>
  <si>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</si>
  <si>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</si>
  <si>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</si>
  <si>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</si>
  <si>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</si>
  <si>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</si>
  <si>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</si>
  <si>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</si>
  <si>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</si>
  <si>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</si>
  <si>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</si>
  <si>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</si>
  <si>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</si>
  <si>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</si>
  <si>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</si>
  <si>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</si>
  <si>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</si>
  <si>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</si>
  <si>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</si>
  <si>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</si>
  <si>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</si>
  <si>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</si>
  <si>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</si>
  <si>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</si>
  <si>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</si>
  <si>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</si>
  <si>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</si>
  <si>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</si>
  <si>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</si>
  <si>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</si>
  <si>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</si>
  <si>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</si>
  <si>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</si>
  <si>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</si>
  <si>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</si>
  <si>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</si>
  <si>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</si>
  <si>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</si>
  <si>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</si>
  <si>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</si>
  <si>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</si>
  <si>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</si>
  <si>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</si>
  <si>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</si>
  <si>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</si>
  <si>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</si>
  <si>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</si>
  <si>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</si>
  <si>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</si>
  <si>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</si>
  <si>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</si>
  <si>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</si>
  <si>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</si>
  <si>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</si>
  <si>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</si>
  <si>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</si>
  <si>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</si>
  <si>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</si>
  <si>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</si>
  <si>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</si>
  <si>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</si>
  <si>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</si>
  <si>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</si>
  <si>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</si>
  <si>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</si>
  <si>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</si>
  <si>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</si>
  <si>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</si>
  <si>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</si>
  <si>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</si>
  <si>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</si>
  <si>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</si>
  <si>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</si>
  <si>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</si>
  <si>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</si>
  <si>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</si>
  <si>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</si>
  <si>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</si>
  <si>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</si>
  <si>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</si>
  <si>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</si>
  <si>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</si>
  <si>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</si>
  <si>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</si>
  <si>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</si>
  <si>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</si>
  <si>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</si>
  <si>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</si>
  <si>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</si>
  <si>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</si>
  <si>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</si>
  <si>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</si>
  <si>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</si>
  <si>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</si>
  <si>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</si>
  <si>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</si>
  <si>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</si>
  <si>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</si>
  <si>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</si>
  <si>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</si>
  <si>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</si>
  <si>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</si>
  <si>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</si>
  <si>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</si>
  <si>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</si>
  <si>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</si>
  <si>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</si>
  <si>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</si>
  <si>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</si>
  <si>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</si>
  <si>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</si>
  <si>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</si>
  <si>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</si>
  <si>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</si>
  <si>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</si>
  <si>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</si>
  <si>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</si>
  <si>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</si>
  <si>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</si>
  <si>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</si>
  <si>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</si>
  <si>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</si>
  <si>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</si>
  <si>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</si>
  <si>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</si>
  <si>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</si>
  <si>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</si>
  <si>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</si>
  <si>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</si>
  <si>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</si>
  <si>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</si>
  <si>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</si>
  <si>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</si>
  <si>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</si>
  <si>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</si>
  <si>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</si>
  <si>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</si>
  <si>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</si>
  <si>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</si>
  <si>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</si>
  <si>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</si>
  <si>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</si>
  <si>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</si>
  <si>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</si>
  <si>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</si>
  <si>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</si>
  <si>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</si>
  <si>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</si>
  <si>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</si>
  <si>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</si>
  <si>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</si>
  <si>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</si>
  <si>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</si>
  <si>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</si>
  <si>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</si>
  <si>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</si>
  <si>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</si>
  <si>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</si>
  <si>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</si>
  <si>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</si>
  <si>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</si>
  <si>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</si>
  <si>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</si>
  <si>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</si>
  <si>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</si>
  <si>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</si>
  <si>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</si>
  <si>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</si>
  <si>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</si>
  <si>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</si>
  <si>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</si>
  <si>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</si>
  <si>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</si>
  <si>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</si>
  <si>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</si>
  <si>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</si>
  <si>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</si>
  <si>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</si>
  <si>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</si>
  <si>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</si>
  <si>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</si>
  <si>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</si>
  <si>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</si>
  <si>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</si>
  <si>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</si>
  <si>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</si>
  <si>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</si>
  <si>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</si>
  <si>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</si>
  <si>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</si>
  <si>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</si>
  <si>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</si>
  <si>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</si>
  <si>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</si>
  <si>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</si>
  <si>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</si>
  <si>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</si>
  <si>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</si>
  <si>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</si>
  <si>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</si>
  <si>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</si>
  <si>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</si>
  <si>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</si>
  <si>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</si>
  <si>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</si>
  <si>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</si>
  <si>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</si>
  <si>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</si>
  <si>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</si>
  <si>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</si>
  <si>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</si>
  <si>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</si>
  <si>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</si>
  <si>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</si>
  <si>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</si>
  <si>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</si>
  <si>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</si>
  <si>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</si>
  <si>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</si>
  <si>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</si>
  <si>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</si>
  <si>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</si>
  <si>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</si>
  <si>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</si>
  <si>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</si>
  <si>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</si>
  <si>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</si>
  <si>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</si>
  <si>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</si>
  <si>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</si>
  <si>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</si>
  <si>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</si>
  <si>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</si>
  <si>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</si>
  <si>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</si>
  <si>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</si>
  <si>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</si>
  <si>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</si>
  <si>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</si>
  <si>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</si>
  <si>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</si>
  <si>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</si>
  <si>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</si>
  <si>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Área de Comunicaciones</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</si>
  <si>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</si>
  <si>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</si>
  <si>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</si>
  <si>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</si>
  <si>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</si>
  <si>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</si>
  <si>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</si>
  <si>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</si>
  <si>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</si>
  <si>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</si>
  <si>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Divulgar y/o sensibilizar el Código de integridad y la Política de protección de datos personales.</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</si>
  <si>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</si>
  <si>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 xml:space="preserve">Atención a la ciudadanía </t>
  </si>
  <si>
    <t>Divulgar y/o socializar: Código de integridad y la Política de protección de datos personales.</t>
  </si>
  <si>
    <t>Anual</t>
  </si>
  <si>
    <t>Divulgaciones y/o socializaciones realizadas</t>
  </si>
  <si>
    <t>Número de divulgaciones y/o socializaciones realizadas</t>
  </si>
  <si>
    <t>No disponer de los canales de atención para la ciudadanía</t>
  </si>
  <si>
    <t>No aplicar los criterios de calidez, amabilidad, oportunidad, efectividad, rapidez y confiabilidad a través de los canales de atención.</t>
  </si>
  <si>
    <t>Posibilidad de prestar servicios a través de procesos que no cumplan con las necesidades de la ciudadanía.</t>
  </si>
  <si>
    <t>Informar del evento al área responsable de las acciones disciplinarias para su indagación y realizar rotación de personal</t>
  </si>
  <si>
    <t>Personal disponible para atender los canales de atención</t>
  </si>
  <si>
    <t>Personal capacitado para atender cada canal de atención</t>
  </si>
  <si>
    <t>Protocolos de Atención a la Ciudadanía</t>
  </si>
  <si>
    <t xml:space="preserve">Actualizar el protocolo de Atención a la Ciudadanía para incluir el plan de contingencia para los canales de atención </t>
  </si>
  <si>
    <t>Solicitud a través de correo electrónico</t>
  </si>
  <si>
    <t>Protocolo actualizado con el plan de contingencia</t>
  </si>
  <si>
    <t>Aplicar el protocolo de atención a la ciudadanía</t>
  </si>
  <si>
    <t>Solicitud realizadas</t>
  </si>
  <si>
    <t>Protocolo actualizado</t>
  </si>
  <si>
    <t>Número de solicitud realizadas</t>
  </si>
  <si>
    <t>Número de protocolos actualizados</t>
  </si>
  <si>
    <t>Inducción y reinducción a los funcionarios del área de Atención a la Ciudadanía.</t>
  </si>
  <si>
    <t>Listados de asistencia a las jornadas de reinducción</t>
  </si>
  <si>
    <t>Reinducciones realizadas</t>
  </si>
  <si>
    <t>Número de reinducciones realizadas</t>
  </si>
  <si>
    <t>Realizar rotación de personal al Interior del equipo</t>
  </si>
  <si>
    <t>Acompañamiento a cada uno de los procesos de la entidad, de conformidad con las necesidades de los ciudadanos identificadas por Atención a la Ciudadanía</t>
  </si>
  <si>
    <t>Correos electrónicos y/o Actas de reunión relacionadas con mejoras de acuerdo con las necesidades de la ciudadanía</t>
  </si>
  <si>
    <t>Acompañamientos realizados</t>
  </si>
  <si>
    <t>Número de acompañamientos realizados</t>
  </si>
  <si>
    <t>Diana María Camargo - Jefe de la Oficina de Planeación.</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</si>
  <si>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</si>
  <si>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</si>
  <si>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</si>
  <si>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</si>
  <si>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</si>
  <si>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</si>
  <si>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</si>
  <si>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Fichas de seguimiento y las actas de mesas técnicas.</t>
  </si>
  <si>
    <t>Formatos del procedimiento de investigación y Divulgación.</t>
  </si>
  <si>
    <t>Publicaciones registradas en le Cámara Colombiana del Libro.</t>
  </si>
  <si>
    <t>Publicaciones relacionadas con los eventos e investigaciones del Observatorio.</t>
  </si>
  <si>
    <t>Actualización sitio web del Observatorio mensualmente SRI.</t>
  </si>
  <si>
    <t>Seguimientos la ejecución presupuestal y al Plan de Plan Anual de Adquisiciones a través de los indicadores de gestión trimestrales e informes o seguimientos mensuales.</t>
  </si>
  <si>
    <t>Seguimiento a los planes operativos.</t>
  </si>
  <si>
    <t>Cumplimiento del Plan Estratégico de Comunicaciones.</t>
  </si>
  <si>
    <t>Implementación del Manual para el Manejo de Crisis Comunicacional</t>
  </si>
  <si>
    <t>Acta de los comités institucionales donde se toman las decisiones y se realizan los seguimientos.</t>
  </si>
  <si>
    <t>Procedimiento de redes sociales.</t>
  </si>
  <si>
    <t xml:space="preserve">Diligenciar los formatos incluidos en el procedimiento de investigación y el de divulgación. </t>
  </si>
  <si>
    <t>Reportar el Informe Trimestral en la Página WEB en el sitio del Observatorio para todo el público que acceda a la información.</t>
  </si>
  <si>
    <t>Elaborar las publicaciones del Observatorio.</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</si>
  <si>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</si>
  <si>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</si>
  <si>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</si>
  <si>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</si>
  <si>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</si>
  <si>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</si>
  <si>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</si>
  <si>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Informe publicado</t>
  </si>
  <si>
    <t>Publicaciones realizadas</t>
  </si>
  <si>
    <t>Número de publicaciones realizadas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</si>
  <si>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</si>
  <si>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</si>
  <si>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</si>
  <si>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</si>
  <si>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</si>
  <si>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</si>
  <si>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</si>
  <si>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</si>
  <si>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</si>
  <si>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</si>
  <si>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</si>
  <si>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</si>
  <si>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</si>
  <si>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</si>
  <si>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</si>
  <si>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</si>
  <si>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</si>
  <si>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</si>
  <si>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</si>
  <si>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</si>
  <si>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</si>
  <si>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</si>
  <si>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</si>
  <si>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</si>
  <si>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</si>
  <si>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</si>
  <si>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</si>
  <si>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</si>
  <si>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Requerimientos técnicos para incorporar los predios de la 127-GUIIG-02 Guía Registro de Información Geográfica en el SIDEP.</t>
  </si>
  <si>
    <t>Solicitud a la Secretaria Distrital de Planeación de la información de licencias aprobadas por las Curadurías Urbanas.</t>
  </si>
  <si>
    <t>Seguimiento del informe suministrado por la Secretaria Distrital de Planeación de la información de licencias aprobadas por las Curadurías Urbanas.</t>
  </si>
  <si>
    <t>Lista de chequeo 127-FORIG-012 Formato Acta de Recibo Zonas de Cesión</t>
  </si>
  <si>
    <t>Seguimiento a la asignación de los casos de expedientes de predios derivados de las solicitudes realizadas a la SRI.</t>
  </si>
  <si>
    <t>Registros y seguimiento de la documentación prestada y custodiada.</t>
  </si>
  <si>
    <t>Manejo de roles y perfiles del SIDEP y el SIGDEP.</t>
  </si>
  <si>
    <t>Manual de usuario del SIDEP 2.0</t>
  </si>
  <si>
    <t>Corrección del inventario de predios del espacio público.</t>
  </si>
  <si>
    <t>Enviar a las entidades que hacen parte de la Ventanilla Única de la Construcción - VUC el informe de seguimiento con relación de casos que incumplan las especificaciones del Decreto 845/2019 para que estos realicen retroalimentación con las Curadurías Urbanas..</t>
  </si>
  <si>
    <t>Informar a la SDP y a la Alcaldía Local el incumplimiento de la entrega de la zona de sesión por parte del urbanizador para dar cumplimiento al Decreto 845/2019.</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</si>
  <si>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</si>
  <si>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</si>
  <si>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</si>
  <si>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</si>
  <si>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</si>
  <si>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</si>
  <si>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</si>
  <si>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</si>
  <si>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Realizar informe de seguimiento con relación de casos que incumplan las especificaciones del Decreto 845/2019.</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</si>
  <si>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</si>
  <si>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</si>
  <si>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</si>
  <si>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</si>
  <si>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</si>
  <si>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</si>
  <si>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</si>
  <si>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</si>
  <si>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Acta y/o grabación de mesa de trabajo para la actualización de los perfiles.}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</si>
  <si>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</si>
  <si>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</si>
  <si>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</si>
  <si>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</si>
  <si>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</si>
  <si>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</si>
  <si>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</si>
  <si>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</si>
  <si>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</si>
  <si>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Manejo de roles y perfiles del SIDEP.</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</si>
  <si>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</si>
  <si>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</si>
  <si>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</si>
  <si>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</si>
  <si>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</si>
  <si>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</si>
  <si>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</si>
  <si>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</si>
  <si>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</si>
  <si>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</si>
  <si>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</si>
  <si>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</si>
  <si>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</si>
  <si>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</si>
  <si>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</si>
  <si>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</si>
  <si>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</si>
  <si>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</si>
  <si>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</si>
  <si>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</si>
  <si>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</si>
  <si>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</si>
  <si>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</si>
  <si>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</si>
  <si>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</si>
  <si>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</si>
  <si>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</si>
  <si>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</si>
  <si>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</si>
  <si>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</si>
  <si>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</si>
  <si>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</si>
  <si>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de los programas presentes en el Sistema de Gestión Ambiental  - Plan Institucional de Gestión Ambiental (PIGA) y sus planes asociados.</t>
  </si>
  <si>
    <t>Incumplimiento en la ejecución de los programas del Sistema de Gestión Ambiental  - Plan Institucional de Gestión Ambiental (PIGA) y sus planes asociados (Planes como: PIGA, PAI, RESPEL, PIMS, PACA).</t>
  </si>
  <si>
    <t>Formulación y seguimiento de los planes de acción del Sistema de Gestión Ambiental.</t>
  </si>
  <si>
    <t>Socializar el cumplimiento de los planes de acción con el fin de sensibilizar a funcionarios y contratistas de la importancia del Sistema de Gestión Ambiental.</t>
  </si>
  <si>
    <t>Subdirección administrativa, financiera y de control disciplinario</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</si>
  <si>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</si>
  <si>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</si>
  <si>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</si>
  <si>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</si>
  <si>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</si>
  <si>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Daño, perdida o alteración de la información y de los sistemas LYMAY, SISCO, SAE-SAI, PREDIS, PAC, OPGET, SISCO.</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</si>
  <si>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</si>
  <si>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</si>
  <si>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</si>
  <si>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</si>
  <si>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</si>
  <si>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</si>
  <si>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</si>
  <si>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</si>
  <si>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</si>
  <si>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</si>
  <si>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Financiero</t>
  </si>
  <si>
    <t>Incumplimiento de las acciones y actividades de mejoramiento.</t>
  </si>
  <si>
    <t>Incorrecta evaluación a la efectividad de los controles de los procesos y procedimientos y de los mapas de riesgos</t>
  </si>
  <si>
    <t>Perdida de información de las acciones y actividades de mejoramiento en el aplicativo de acciones CPM.</t>
  </si>
  <si>
    <t>Pérdida de los principios de objetividad, imparcialidad y confidencialidad, incumpliendo lo preceptuado en los instrumentos de auditoría incluido el Código de ética del auditor.</t>
  </si>
  <si>
    <t>Incorrecto o limitado cumplimiento de los roles asignados a la OCI como asesoría y evaluación en relación con la gestión, riesgos y efectividad de controles del Sistema de Control Interno.</t>
  </si>
  <si>
    <t xml:space="preserve">Incumplimiento del Plan Anual de Auditoría. </t>
  </si>
  <si>
    <t>Posibilidad de recibir o solicitar para ocultar, limitar, modificar, manipular o alterar información respecto de hallazgos u observaciones a favor de terceros.</t>
  </si>
  <si>
    <t>Daño, perdida o alteración de la información del aplicativo MAP.</t>
  </si>
  <si>
    <t xml:space="preserve">Vencimiento de términos de los procesos disciplinarios </t>
  </si>
  <si>
    <t xml:space="preserve">Pérdida de Información de las actuaciones disciplinarias </t>
  </si>
  <si>
    <t>Gestión</t>
  </si>
  <si>
    <t>Iniciar acciones administrativas y/o penales para subsanar el daño realizado.</t>
  </si>
  <si>
    <t>Acta y/o grabación de mesa de trabajo para la actualización de los perfiles.</t>
  </si>
  <si>
    <t>Documentos del proceso actualizados y socializados.</t>
  </si>
  <si>
    <t>Un Acta y/o grabación de la mesa de trabajo realizada.</t>
  </si>
  <si>
    <t>2 acción de mejora generadas por cada auditoría realizada</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</si>
  <si>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</si>
  <si>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</si>
  <si>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</si>
  <si>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</si>
  <si>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Mantenimientos preventivos ejecutados/mantenimientos preventivos planeados = 100%</t>
  </si>
  <si>
    <t>Reemplazar el equipo haciendo uso de las condiciones de la contratación de alquiler de computadores</t>
  </si>
  <si>
    <t>Mensual</t>
  </si>
  <si>
    <t>Disponibilidad del 85%  en los servicios críticos de TI</t>
  </si>
  <si>
    <t>1. DRP
2. Backups</t>
  </si>
  <si>
    <t>1. Informes de monitoreo
2. Canal redundante</t>
  </si>
  <si>
    <t>Canales redundantes al 95%</t>
  </si>
  <si>
    <t>Activación de servicios alternos (hiperconvergencia)
Canal redundante</t>
  </si>
  <si>
    <t>1. Informes de monitoreo en línea.
2. Contratos de actualización y soporte  de firewalls y switches</t>
  </si>
  <si>
    <t xml:space="preserve">Cambio de contraseña mínimo 1 vez al mes </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</si>
  <si>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</si>
  <si>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</si>
  <si>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</si>
  <si>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</si>
  <si>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</si>
  <si>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</si>
  <si>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</si>
  <si>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</si>
  <si>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</si>
  <si>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</si>
  <si>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</si>
  <si>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</si>
  <si>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</si>
  <si>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</si>
  <si>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</si>
  <si>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</si>
  <si>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</si>
  <si>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</si>
  <si>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</si>
  <si>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</si>
  <si>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</si>
  <si>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</si>
  <si>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</si>
  <si>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</si>
  <si>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</si>
  <si>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</si>
  <si>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Correo electrónico con la solicitud</t>
  </si>
  <si>
    <t xml:space="preserve"> - Solicitar a la Oficina de Sistemas la restauración de la información dañada, perdida o alterada mediante los Backup.
 - Informar mediante memorando al área de Control Disciplinario el evento presentado.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</si>
  <si>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</si>
  <si>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</si>
  <si>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</si>
  <si>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</si>
  <si>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</si>
  <si>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</si>
  <si>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</si>
  <si>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Subdirección Administrativa, Financiera y de Control Disciplinario </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</si>
  <si>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</si>
  <si>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</si>
  <si>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</si>
  <si>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</si>
  <si>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</si>
  <si>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</si>
  <si>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</si>
  <si>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</si>
  <si>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</si>
  <si>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</si>
  <si>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</si>
  <si>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</si>
  <si>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Grabaciones de mesas de trabajo y/o listados de asistencias.</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</si>
  <si>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</si>
  <si>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</si>
  <si>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</si>
  <si>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</si>
  <si>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</si>
  <si>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y dar traslado si es el caso a Disciplinarios.</t>
  </si>
  <si>
    <t xml:space="preserve"> Realizar CICCI extraordinario para la socialización del informe parametrizado del sistema de control interno. Los incumplimientos o afectaciones graves al cumplimiento de las funciones se verá reflejado tanto en la evaluación de desempeño como en la continuidad de los contratos.</t>
  </si>
  <si>
    <t>1. Realizar seguimiento al PAA en formato Excel y en reuniones de la OCI para establecer cumplimiento, avance y posibles afectaciones del mismo.
2. Realizar seguimiento a las labores asignadas en el PAA.
3. Realizar acercamiento a los temas y emitir para firma los respectivos memorando de apertura al iniciar la actividad exigiendo siempre la carta de representación.</t>
  </si>
  <si>
    <t>Actas  de reunión, memorandos y correos electrónicos de seguimiento, versiones del PAA.</t>
  </si>
  <si>
    <t xml:space="preserve"> Realizar CICCI extraordinario para poner en conocimiento los posibles incumplimientos y generar la nueva versión del PAA ajustada a la realidad.</t>
  </si>
  <si>
    <t>1. Socializar la aplicación y compromiso de los instrumentos de auditoría interna en reuniones internas.
2. Ejecutar el plan de auditorias para la vigencia del 2020.
3. Alimentar las observaciones provenientes de las Auditorias en el MAP
4. Actualizar los procesos y procedimientos de Auditoria bajo las Normas Internacionales de Auditoría.
5. Realizar seguimiento a la entrega de informes periódicos.
6. Publicar los planes de mejora e informes en la página web.</t>
  </si>
  <si>
    <t xml:space="preserve">1. Plan de auditorías, seguimientos, publicaciones.
2. Actas de reunión y correos electrónicos. </t>
  </si>
  <si>
    <t xml:space="preserve">Plan de auditorías, seguimientos, publicaciones, Actas de reunión y correos electrónicos. </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</si>
  <si>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</si>
  <si>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</si>
  <si>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</si>
  <si>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</si>
  <si>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</si>
  <si>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</si>
  <si>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Correos electrónicos  de solicitud 
</t>
  </si>
  <si>
    <t>Listado de asistencia y/o certificado</t>
  </si>
  <si>
    <t>Porcentaje de capacitaciones realizadas</t>
  </si>
  <si>
    <t>Actas o grabaciones de la mesas de trabajo realizadas</t>
  </si>
  <si>
    <t>Número de 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</si>
  <si>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</si>
  <si>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</si>
  <si>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</si>
  <si>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</si>
  <si>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</si>
  <si>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</si>
  <si>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Instructivo Nómina</t>
  </si>
  <si>
    <t>Perfiles o  niveles de acceso para el ingreso sistema del personal autorizado para llevar a cabo el proceso y las verificaciones.</t>
  </si>
  <si>
    <t>Seguimiento y chequeo de la nomina.</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</si>
  <si>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</si>
  <si>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</si>
  <si>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</si>
  <si>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</si>
  <si>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Convenio interadministrativo 110-00129-34-0-2020 para el desarrollo de acciones del defensor del espacio público.</t>
  </si>
  <si>
    <t>Aplicación de mecanismos preventivos  y persuasivos (Procedimiento Defensa Preventiva y Persuasiva).</t>
  </si>
  <si>
    <t>Articulación con la entidades intervinientes en los operativos (policía,  alcaldías locales, personería, secretarías, IPES, entre otros)</t>
  </si>
  <si>
    <t>Código de integridad del DADEP.</t>
  </si>
  <si>
    <t>Clausula de confidencialidad para los contratistas con respecto a la información privilegiada de la cual se tiene acceso por la naturaleza o desarrollo de las actividades contractuales.</t>
  </si>
  <si>
    <t>Contenido técnico o jurídico de los documentos expedidos por el Área de Defensa verificados..</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</si>
  <si>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</si>
  <si>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</si>
  <si>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</si>
  <si>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</si>
  <si>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</si>
  <si>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</si>
  <si>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</si>
  <si>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</si>
  <si>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</si>
  <si>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</si>
  <si>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</si>
  <si>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</si>
  <si>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</si>
  <si>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Políticas de acceso a la información</t>
  </si>
  <si>
    <t>Logs de auditoria de aplicaciones, accesos</t>
  </si>
  <si>
    <t>Directorio activo</t>
  </si>
  <si>
    <t>Backups - DRP</t>
  </si>
  <si>
    <t>Auditoría al plan de Backup</t>
  </si>
  <si>
    <t>Se tienen políticas de dominio que restringen accesos a puertos USB, y unidades de CDROM.</t>
  </si>
  <si>
    <t>Se cuenta con un plan de sensibilización del MSPI.</t>
  </si>
  <si>
    <t>Clausulas contractuales  de confidencialidad de la información.</t>
  </si>
  <si>
    <t>Clausulas de contratos</t>
  </si>
  <si>
    <t>PRD - Plan de Recuperación Desastres</t>
  </si>
  <si>
    <t>Copias de seguridad</t>
  </si>
  <si>
    <t>La OS cuenta con un formato de solicitud de cambios  que permite dejar trazabilidad y formalidad de los cambios solicitados.</t>
  </si>
  <si>
    <t>Indicadores de mesa de ayuda</t>
  </si>
  <si>
    <t>Monitoreo de la red (ataques)</t>
  </si>
  <si>
    <t>Renovación de equipos de computo</t>
  </si>
  <si>
    <t>Se hace reaprovechamiento de partes de equipos para el mejoramiento de otros</t>
  </si>
  <si>
    <t>Mantenimiento preventivo a los equipos de computo</t>
  </si>
  <si>
    <t>Backups</t>
  </si>
  <si>
    <t>Doble canal en redundancia</t>
  </si>
  <si>
    <t>Firewall, VPN</t>
  </si>
  <si>
    <t>DRP</t>
  </si>
  <si>
    <t>Firewall, switches actualizados</t>
  </si>
  <si>
    <t>Sistemas de Monitoreo de red y servidores en la nube</t>
  </si>
  <si>
    <t>Antivirus</t>
  </si>
  <si>
    <t>Contrato Antivirus y antivirus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</si>
  <si>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</si>
  <si>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</si>
  <si>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</si>
  <si>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</si>
  <si>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</si>
  <si>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</si>
  <si>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</si>
  <si>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</si>
  <si>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</si>
  <si>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</si>
  <si>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</si>
  <si>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</si>
  <si>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</si>
  <si>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</si>
  <si>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Factores internos o externos como falencias en  la aplicación de las políticas de gestión de la información, pueden ocasionar el daño, perdida y manipulación de la información y de los sistemas LYMAY, SISCO, SAE-SAI, PREDIS, PAC, OPGET, SISCO.</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</si>
  <si>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</si>
  <si>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</si>
  <si>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</si>
  <si>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</si>
  <si>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</si>
  <si>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</si>
  <si>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</si>
  <si>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</si>
  <si>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</si>
  <si>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</si>
  <si>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</si>
  <si>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</si>
  <si>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Generar desinformación,  e incumplir los instrumentos de auditoría, pasando sobre los procedimientos y viciando el contenido objetivo e imparcial de los informes.</t>
  </si>
  <si>
    <t>Hacer incurrir a la Alta dirección en toma equivocada de decisiones y desconocimiento por parte de todos los funcionarios y diferentes niveles jerárquicos de contenido y evaluación del informe parametrizado del sistema de control interno.</t>
  </si>
  <si>
    <t>Subutilizar las herramienta de planeación PAA e incumplir lo aprobado por el Comité Institucional de Coordinación de Control Interno por no realizar el seguimiento y control e incluso incurrir en incumplimientos normativos.</t>
  </si>
  <si>
    <t>Una errónea combinación de aspectos personales y otros institucionales determinan que se realice una adecuada aplicación de principios éticos propios y de la entidad y una adecuada implementación de controles de manera sistemática puede conllevar a Alterar los resultados obtenidos del ejercicio de auditorías internas en beneficio propio y de un tercero.</t>
  </si>
  <si>
    <t>Factores internos o externos como falencias en  la aplicación de las políticas de gestión de la información, pueden ocasionar el daño, perdida y manipulación de la información del aplicativo MAP.</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</si>
  <si>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</si>
  <si>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</si>
  <si>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</si>
  <si>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</si>
  <si>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</si>
  <si>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</si>
  <si>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 xml:space="preserve">Aplicación de procedimiento ordinario y verbal, regulado por el marco constitucional y legal aplicable </t>
  </si>
  <si>
    <t>Escaneo de expedientes disciplinarios físicos.</t>
  </si>
  <si>
    <t>Reportes del SIPROJ con el seguimiento al desarrollo de los procesos judiciales y extrajudiciales en mesas de trabajo periódicas.</t>
  </si>
  <si>
    <t>Guía para elaborar el Plan Anual de Adquisiciones Colombia Compra Eficiente.</t>
  </si>
  <si>
    <t>Listas de chequeo de contratación directa persona natural.</t>
  </si>
  <si>
    <t>Manual de contratación donde se establece parámetros y lineamientos para la adecuada sustentación de la necesidad.</t>
  </si>
  <si>
    <t>Manual de supervisión o interventoría según el caso.</t>
  </si>
  <si>
    <t>Informes de supervisión o interventoría</t>
  </si>
  <si>
    <t>Manual de contratación para la liquidación de los contratos</t>
  </si>
  <si>
    <t>Procedimiento del Comité de Conciliación</t>
  </si>
  <si>
    <t>Clausula de confidencialidad establecido para contratistas.</t>
  </si>
  <si>
    <t>Código de Integridad.</t>
  </si>
  <si>
    <t>Instructivo Gestión de Recursos Físicos.</t>
  </si>
  <si>
    <t>Asignación de Bienes a través del aplicativo SAI.</t>
  </si>
  <si>
    <t>Formato de Constancia entrega de bienes a cargo</t>
  </si>
  <si>
    <t>Actualización del inventario.</t>
  </si>
  <si>
    <t>Asignación y control del inventario de bienes muebles e intangibles en el aplicativo SAI y SAE.</t>
  </si>
  <si>
    <t>Formato Constancia Entrega de Elementos y Bienes a Cargo.</t>
  </si>
  <si>
    <t>Instructivo Gestión Financiera.</t>
  </si>
  <si>
    <t>Plan de Sostenibilidad Contable.</t>
  </si>
  <si>
    <t>Conciliaciones a los Estados Financieros con los diferentes módulos existentes en la Entidad.</t>
  </si>
  <si>
    <t>Manejo de roles y perfiles del LYMAY, SISCO, SAE-SAI, PREDIS, PAC, OPGET, SISCO.</t>
  </si>
  <si>
    <t>Manual o Instructivos de usuario del LYMAY, SISCO, SAE-SAI, PREDIS, PAC, OPGE y SISCO.</t>
  </si>
  <si>
    <t>Backus de los sistemas de información realizados por la Oficina de Sistemas.</t>
  </si>
  <si>
    <t>Instructivo de Archivo y Correspondencia del Sistema de Gestión del DADEP.</t>
  </si>
  <si>
    <t>Formato Hoja de  control para el manejo de contratos e historias laborales.</t>
  </si>
  <si>
    <t>Acta de legalización de transferencias.</t>
  </si>
  <si>
    <t>Protocolo de bioseguridad (manipulación de documentos del DADEP)</t>
  </si>
  <si>
    <t>Solicitud Préstamo de Expedientes</t>
  </si>
  <si>
    <t>Solicitud préstamo de expedientes archivo central.</t>
  </si>
  <si>
    <t>Control préstamo de expedientes archivo administrativo (gestión y central).</t>
  </si>
  <si>
    <t>Registro de entrega de Documentos APID</t>
  </si>
  <si>
    <t>Manejo de roles y perfiles del ROYAL y en el ORFEO.</t>
  </si>
  <si>
    <t>Manual o Instructivos de usuario del ROYAL y ORFEO.</t>
  </si>
  <si>
    <t>Manual de Funciones y competencias Laborales</t>
  </si>
  <si>
    <t>Plan Institucional de Capacitación y Plan de Bienestar e incentivos con su cronograma respectivo</t>
  </si>
  <si>
    <t>Registro del seguimiento y control de elementos de protección personal.</t>
  </si>
  <si>
    <t>Instructivo de Gestión del Talento Humano donde permitan prevenir la ocurrencia del riesgo, revisión periódica al ingreso del personal.</t>
  </si>
  <si>
    <t>Manejo de roles y perfiles del aplicativo PERNO (Nomina).</t>
  </si>
  <si>
    <t>Manual o Instructivos de usuario del aplicativo PERNO (Nomina).</t>
  </si>
  <si>
    <t>Monitoreo de las acciones de mejoramiento.</t>
  </si>
  <si>
    <t>Seguimiento trimestral a los mapas de riesgos</t>
  </si>
  <si>
    <t>Revisión de la documentación del Sistema de Gestión.</t>
  </si>
  <si>
    <t>Backup periódico al aplicativo de acciones CPM.</t>
  </si>
  <si>
    <t>Carta de compromiso firmada por parte de los auditores que evidencia la lectura y estricto cumplimiento de los instrumentos de auditoría interna, mantener debido cuidado y custodia de evidencias en la correspondiente carpeta digital en control priv y aplicar mecanismos de seguridad de la información como buck up.</t>
  </si>
  <si>
    <t>Prevenir fuga o divulgación no autorizada de información, en caso que se incumpla para iniciar responsabilidad disciplinaria.</t>
  </si>
  <si>
    <t>Sensibilizaciones realizadas a los servidores sobre la importancia que tienen los informes de control interno como base para toma de decisiones, orientadores de la gestión o como herramienta de alerta temprana.</t>
  </si>
  <si>
    <t>Verificaciones y evaluaciones de la calidad, veracidad y claridad de cada informe frente a los criterios establecidos efectuando los ajustes pertinentes.</t>
  </si>
  <si>
    <t>Seguimiento mensual al Plan Anual de Auditorias.</t>
  </si>
  <si>
    <t>Actualización de la planeación mediante la aprobación de las respectivas versiones del PAA en el marco del CICCI.</t>
  </si>
  <si>
    <t>Selección de personal idóneo con juicio profesional (experiencia y formación).</t>
  </si>
  <si>
    <t>Procesos y procedimientos establecidos Interiorización en la importancia en la aplicación de procesos y procedimientos establecidos.</t>
  </si>
  <si>
    <t>Código de ética del auditor interno con el fin de contribuir en la mejora de los procesos de la entidad para mejorar y evaluar la eficacia.</t>
  </si>
  <si>
    <t>Principios del auditor.</t>
  </si>
  <si>
    <t>Informes periódicos.</t>
  </si>
  <si>
    <t>Manejo de roles y perfiles del aplicativo MAP.</t>
  </si>
  <si>
    <t>Manual o Instructivos de usuario del aplicativo MAP.</t>
  </si>
  <si>
    <t>Información del LYMAY, SISCO, SAE-SAI, PREDIS, PAC, OPGET, SISCO.</t>
  </si>
  <si>
    <t>Información del ROYAL y ORFEO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</si>
  <si>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</si>
  <si>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</si>
  <si>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</si>
  <si>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</si>
  <si>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</si>
  <si>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</si>
  <si>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</si>
  <si>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</si>
  <si>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</si>
  <si>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</si>
  <si>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</si>
  <si>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Número de documentos revisados y actualizados</t>
  </si>
  <si>
    <t>1/01/2022</t>
  </si>
  <si>
    <t>31/12/2022</t>
  </si>
  <si>
    <t>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</si>
  <si>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</si>
  <si>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</si>
  <si>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</si>
  <si>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</si>
  <si>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</si>
  <si>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</si>
  <si>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</si>
  <si>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</si>
  <si>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</si>
  <si>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</si>
  <si>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</si>
  <si>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01/01/2022</t>
  </si>
  <si>
    <t>Porcentaje de usuarios deshabilitados por retiro de la entidad</t>
  </si>
  <si>
    <t>(Número de usuarios deshabilitados por retiro de la entidad / Número de Usuarios retirados) *100</t>
  </si>
  <si>
    <t>Registro de usuarios deshabilitados</t>
  </si>
  <si>
    <t>Informes de auditoria TI</t>
  </si>
  <si>
    <t>1. Políticas de dominio
2. Auditorias TI</t>
  </si>
  <si>
    <t>Número de copias realizadas</t>
  </si>
  <si>
    <t>Copias realizadas</t>
  </si>
  <si>
    <t>Auditorias realizadas</t>
  </si>
  <si>
    <t>Número de auditorias realizadas</t>
  </si>
  <si>
    <t>Contratos</t>
  </si>
  <si>
    <t>Formato de solicitud de cambio</t>
  </si>
  <si>
    <t>Directorio Activo</t>
  </si>
  <si>
    <t>Directorio realizado</t>
  </si>
  <si>
    <t>Número de directorios realizados</t>
  </si>
  <si>
    <t>Pruebas realizadas</t>
  </si>
  <si>
    <t>Número de pruebas realizadas</t>
  </si>
  <si>
    <t>Estudios previos y ficha técnicas del proceso contractual</t>
  </si>
  <si>
    <t>Porcentaje de mantenimientos preventivos ejecutados</t>
  </si>
  <si>
    <t>Contratos nube y ETB</t>
  </si>
  <si>
    <t>Realizar informe semestral del resultado del seguimiento aleatorio de procesos judiciales por apoderado.</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</si>
  <si>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</si>
  <si>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</si>
  <si>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</si>
  <si>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</si>
  <si>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</si>
  <si>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</si>
  <si>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</si>
  <si>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</si>
  <si>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</si>
  <si>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</si>
  <si>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</si>
  <si>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</si>
  <si>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</si>
  <si>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</si>
  <si>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</si>
  <si>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</si>
  <si>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</si>
  <si>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</si>
  <si>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</si>
  <si>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</si>
  <si>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</si>
  <si>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</si>
  <si>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</si>
  <si>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Invitaciones oportunas, focalizadas y agendadas a participar en las actividades generando compromiso con la entidad.</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</si>
  <si>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</si>
  <si>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</si>
  <si>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</si>
  <si>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</si>
  <si>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</si>
  <si>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</si>
  <si>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</si>
  <si>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</si>
  <si>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Capacitaciones frecuentes del personal para interiorización de la responsabilidad con el SG_SST y  Elaboración, socialización e implementación del protocolo de bioseguridad para actividades presenciales.</t>
  </si>
  <si>
    <t xml:space="preserve"> - Actas y Comunicaciones
 - Registros de evidencia de socialización e implementación del protocolo, encuestas, y otros.</t>
  </si>
  <si>
    <t xml:space="preserve"> Socialización del aplicativo PERNO (Nomina) para un mejor desempeño de las funciones.</t>
  </si>
  <si>
    <t>Acta y/o grabación de la socialización realizada.</t>
  </si>
  <si>
    <t>Realizar mesas de trabajo para el mejoramiento del aplicativo de acciones CPM</t>
  </si>
  <si>
    <t>Actualización del mapa de riesgos y de los documentos del Sistema de Gestión.</t>
  </si>
  <si>
    <t>Solicitar a la Oficina de Sistemas la revisión periódicamente del correcto desarrollo de los Backup y su información..</t>
  </si>
  <si>
    <t>Capacitar en temas asociados, como Gerencia de Riesgo, Seguridad de la Información, Protección de datos, custodia y manejo de evidencias, con el fin de fortalecer los conocimientos y habilidades en el tema.</t>
  </si>
  <si>
    <t>Cartas Firmadas</t>
  </si>
  <si>
    <t>Acta de capacitación.</t>
  </si>
  <si>
    <t>Capacitaciones realizadas</t>
  </si>
  <si>
    <t>Número de capacitaciones realizadas</t>
  </si>
  <si>
    <t>Número de cartas Firmadas</t>
  </si>
  <si>
    <t>Socializar lineamientos de la Guía de Auditoría basada en riesgos de la Función Pública y demás temas pertinentes.</t>
  </si>
  <si>
    <t>Socializar el informe parametrizado del sistema de control interno de manera simultanea a la solicitud de publicación del mismo y con anterioridad a la realización del CICCI.</t>
  </si>
  <si>
    <t>Correos electrónicos</t>
  </si>
  <si>
    <t>Acta de reunión.</t>
  </si>
  <si>
    <t>Número de correos electrónicos</t>
  </si>
  <si>
    <t>Actas de reuniones</t>
  </si>
  <si>
    <t>Número de actas de reuniones.</t>
  </si>
  <si>
    <t xml:space="preserve">Verificar la suscripción de la carta de compromiso cada vez que se requiera (PC. revisión por parte de la abogada de la OCI). </t>
  </si>
  <si>
    <t>Actualización de roles y perfiles del aplicativo MAP.</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</si>
  <si>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</si>
  <si>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</si>
  <si>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</si>
  <si>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</si>
  <si>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</si>
  <si>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 xml:space="preserve">1. No aplicación del Código de Ética de la OCI.
Intereses personales para favorecer a un tercero
2. Pago de favores e Influencia de poder, </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</si>
  <si>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</si>
  <si>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</si>
  <si>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</si>
  <si>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</si>
  <si>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</si>
  <si>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</si>
  <si>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</si>
  <si>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</si>
  <si>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</si>
  <si>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o solicitar cualquier dádiva o beneficio a nombre propio o de terceros con el fin de ocultar, limitar, modificar, manipular o alterar información respecto de hallazgos u observaciones a favor de terceros.</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</si>
  <si>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</si>
  <si>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</si>
  <si>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</si>
  <si>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</si>
  <si>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</si>
  <si>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Número de matices de seguimientos realizadas.</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</si>
  <si>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</si>
  <si>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</si>
  <si>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</si>
  <si>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Registro de entrega de Documentos Archivo.</t>
  </si>
  <si>
    <t xml:space="preserve">Realizar capacitaciones  al personal a cargo de los procesos disciplinarios. </t>
  </si>
  <si>
    <t>Violación de la reserva legal de las actuaciones disciplinarias a través de sistemas de información Orfeo y carpetas compartidas</t>
  </si>
  <si>
    <t>Correos electrónicos de solicitud realizados</t>
  </si>
  <si>
    <t>Número de correos electrónicos de solicitud realizados</t>
  </si>
  <si>
    <t>Solicitar a la oficina de sistemas el mantenimiento periódico a los equipos de cómputo para prevenir fallas tecnológicas</t>
  </si>
  <si>
    <t>Programar periódicamente reinducciones al equipo de Atención a la Ciudadanía</t>
  </si>
  <si>
    <t>Acompañar a los procesos para cubrir las necesidades de la ciudadanía</t>
  </si>
  <si>
    <t xml:space="preserve"> Promover mejoras a  los procesos según las necesidades de la ciudadanía.</t>
  </si>
  <si>
    <t>Correos electrónicos, piezas informativas y/o actas de reunión</t>
  </si>
  <si>
    <t>Informes Publicados</t>
  </si>
  <si>
    <t>Número de informes Publicados</t>
  </si>
  <si>
    <t>Estudios previos revisados por el área contratante.</t>
  </si>
  <si>
    <t>Número de documentos revisados y/o actualizados</t>
  </si>
  <si>
    <t>Posibilidad de recibir dádivas o beneficios a
nombre propio o de terceros por realizar trámites por fuera de los parámetros técnicos institucionales (Riesgo de Tramites).</t>
  </si>
  <si>
    <t xml:space="preserve">Pérdida a nivel interno y externo de la credibilidad e imagen institucional  </t>
  </si>
  <si>
    <t>La Jefe de la Oficina Asesora de Planeación revisa, retroalimenta (ajustes y alertas tempranas) y viabiliza el seguimiento reportado por los gerentes de proyectos.</t>
  </si>
  <si>
    <t xml:space="preserve">Revisar y/o ajustar los objetivos y metas de los proyectos de inversión para que en el año siguiente se ejecuten </t>
  </si>
  <si>
    <t>Realizar mesas de trabajo y viabilización del plan de acción</t>
  </si>
  <si>
    <t>Actas de reunión y/o Correos electrónicos.</t>
  </si>
  <si>
    <t>La Jefe de la Oficina Asesora de Planeación con el apoyo de su equipo de trabajo revisa y emite recomendaciones a los planes de acción anual de los proyectos de inversión, para que estos sean realizables y cumplan con los objetivos de los proyectos, durante la fase de elaboración.</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</si>
  <si>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</si>
  <si>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</si>
  <si>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</si>
  <si>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</si>
  <si>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</si>
  <si>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</si>
  <si>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</si>
  <si>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</si>
  <si>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El Subdirector de Administración Inmobiliaria y del Espacio Público realiza la adquisición de pólizas de seguros todo riesgo daño material y responsabilidad civil extracontractual.</t>
  </si>
  <si>
    <t>El profesional asignado para la administración directa realiza visitas de control administrativo a los predios administrados directamente por el DADEP.</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</si>
  <si>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</si>
  <si>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</si>
  <si>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</si>
  <si>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</si>
  <si>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</si>
  <si>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</si>
  <si>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</si>
  <si>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</si>
  <si>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</si>
  <si>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</si>
  <si>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</si>
  <si>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</si>
  <si>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</si>
  <si>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</si>
  <si>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</si>
  <si>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</si>
  <si>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</si>
  <si>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</si>
  <si>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</si>
  <si>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</si>
  <si>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</si>
  <si>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</si>
  <si>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</si>
  <si>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</si>
  <si>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</si>
  <si>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Posibilidad de recibir o solicitar cualquier dádiva o beneficio a nombre propio o de terceros con el fin  de entregar bienes a cargo del DADEP.</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</si>
  <si>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</si>
  <si>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</si>
  <si>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</si>
  <si>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El Subdirector de Administración Inmobiliaria y del Espacio Público revisa y aprueba los instrumentos celebrados para la entrega en administración de los bienes a cardo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</si>
  <si>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</si>
  <si>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</si>
  <si>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</si>
  <si>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</si>
  <si>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</si>
  <si>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</si>
  <si>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</si>
  <si>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El profesional asignado para la supervisión de los instrumentos vigentes, realiza seguimiento de la presentación de informes con la matriz de presentación de informes.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</si>
  <si>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</si>
  <si>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</si>
  <si>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</si>
  <si>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Realizar copias de seguridad o Backups sobre la información contenida en las carpetas  para garantizar la integridad y conservación.</t>
  </si>
  <si>
    <t xml:space="preserve">Solicitar a la Oficina de Sistemas realizar copias de seguridad o Backups y la creación de la carpeta de CID en el servidor de la Entidad, con confidencialidad. 
</t>
  </si>
  <si>
    <t>El profesional asignado para la escuela del espacio público realiza acompañamiento a la comunidad para dar a conocer los modelos de administración ofrecidos por la entidad</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</si>
  <si>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</si>
  <si>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</si>
  <si>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</si>
  <si>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</si>
  <si>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</si>
  <si>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</si>
  <si>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</si>
  <si>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</si>
  <si>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</si>
  <si>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</si>
  <si>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</si>
  <si>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Listado de usuarios bloqueados</t>
  </si>
  <si>
    <t>1. Implementar las reglas de cambio de contraseña en el Directivo Activo y deshabitar  credenciales de acceso una vez el contratista finaliza contrato.</t>
  </si>
  <si>
    <t xml:space="preserve">2. Definir acciones de mejora según resultados de las auditorías
</t>
  </si>
  <si>
    <t>3. Asignar las carpetas públicas en nube para cada área.</t>
  </si>
  <si>
    <t>4. Realizar copias de respaldo de los servidores</t>
  </si>
  <si>
    <t>5. Contar con  nube para  ambientes productivos</t>
  </si>
  <si>
    <t>6. Realizar los Backups de los ambientes productivos y definir el PRD</t>
  </si>
  <si>
    <t xml:space="preserve">7. Aplicar el formato solicitud de cambio y actualizar el directorio Activo.
</t>
  </si>
  <si>
    <t>8. Crear ambientes de pruebas y desarrollo, definiendo el proceso para control de cambios y realizar las pruebas en ambientes de prueba antes de desplegar en producción</t>
  </si>
  <si>
    <t>9. Gestionar la realización de mantenimientos preventivos y correctivos a los equipos de computo, y alquiler de computadores y realizar reemplazos de las partes de acuerdo a la disponibilidad de elementos  con que cuente la oficina de sistemas</t>
  </si>
  <si>
    <t xml:space="preserve">10. Contar con ambiente de producción en la nube y Contar con un Canal de comunicaciones redundante
</t>
  </si>
  <si>
    <t xml:space="preserve">11. Monitorear los canales  y  reporte de incidentes con el proveedor, informes de seguimiento
</t>
  </si>
  <si>
    <t>12. Mantener los sistemas actualizados., Utilizar soluciones como  firewall o VPN, Mantener las contraseñas seguras, Sensibilizar a los funcionarios los lineamientos, Vigilar el correo electrónico, Copias de seguridad y  Subir a la nube.</t>
  </si>
  <si>
    <t xml:space="preserve"> Informe de seguimiento</t>
  </si>
  <si>
    <t>Informes mensuales de los Backup realizados.</t>
  </si>
  <si>
    <t>Contrato</t>
  </si>
  <si>
    <t>Casos modificación fus</t>
  </si>
  <si>
    <t>Formatos e Informes de pruebas</t>
  </si>
  <si>
    <t>Listado de casos</t>
  </si>
  <si>
    <t>Estudios previos y contrato</t>
  </si>
  <si>
    <t xml:space="preserve">Interfaz de las plataformas </t>
  </si>
  <si>
    <t>Acta de inicio y orden de compra</t>
  </si>
  <si>
    <t>Informe de disponibilidad hiperconvergencia mensual</t>
  </si>
  <si>
    <t>Informe de gestión mensual - Casos de soporte técnico Mensual</t>
  </si>
  <si>
    <t xml:space="preserve">El 100% Disponibilidad del canal de Internet </t>
  </si>
  <si>
    <t>Disponibilidad hiperconvergencia del 99,99%  en los servicios críticos de TI</t>
  </si>
  <si>
    <t>No aplica</t>
  </si>
  <si>
    <t>Seguimiento y  resultado al PAA (Archivo Excel)</t>
  </si>
  <si>
    <t xml:space="preserve">Sin Observaciones </t>
  </si>
  <si>
    <t>Sin Observaciones</t>
  </si>
  <si>
    <t>Modificaciones (adiciones y prórrogas) del contrato de pólizas celebrado con la Previsora S.A.</t>
  </si>
  <si>
    <t>Soporte cualitativo visitas realizadas (diagnóstico predial)</t>
  </si>
  <si>
    <t>Oficios de solicitud o reiteración  para presentación de informes</t>
  </si>
  <si>
    <t>SÍ</t>
  </si>
  <si>
    <t>Correo de solicitud de desactivación de usuarios no vigentes.</t>
  </si>
  <si>
    <t>Creación caso S-202208-0565</t>
  </si>
  <si>
    <t>Para el periodo de reporte no se adelantaron actualizaciones de documentos asociados a la EdEP</t>
  </si>
  <si>
    <t xml:space="preserve">Documento de investigación </t>
  </si>
  <si>
    <t>Se diligenciaron los documento de acuerdo al avance y solicitud realizada</t>
  </si>
  <si>
    <t xml:space="preserve">Como es un indicador anual se entregará y consolidará un informe anual </t>
  </si>
  <si>
    <t>Correos electrónicos remitidos a mesadeayuda@dadep.gov.co ; Supervisora del Convenio del SuperCADE CAD</t>
  </si>
  <si>
    <t>Soporte Reunión (22-04-2022)
Protocolo de Servicio a la Ciudadanía 127-PROTAC-01 Versión 05  https://sgc.dadep.gov.co/10/127-PROTAC-01.php</t>
  </si>
  <si>
    <t>Se  realizaron 8 capacitaciones de las 8 previstas para este periodo =100%</t>
  </si>
  <si>
    <t>Agendamiento y listados de asistencia</t>
  </si>
  <si>
    <t>Durante la primera se febrero de la vigencia 2022, se publica en medios masivos del DADEP (pantallas e intranet) la pieza “el reto ambiental del DADEP 2022” en la cual se informa ente otros, las conclusiones de la encuesta realizada sobre el estado de los planes de gestión ambiental de la entidad, que fue realizada a los colaboradores en diciembre de 2021.</t>
  </si>
  <si>
    <t>Enlace de acceso a la intranet, donde se encuentra la pieza publicada</t>
  </si>
  <si>
    <t xml:space="preserve">Esta acción corresponde a la planteada para el primer semestre.
</t>
  </si>
  <si>
    <t>1)
una pieza de comunicación=100%</t>
  </si>
  <si>
    <t>154 Planillas con traslados de inventarios=100%</t>
  </si>
  <si>
    <t>Planillas</t>
  </si>
  <si>
    <t>TRASLADO DE INVENTARIO 485
TRASLADO DE INVENTARIO 539</t>
  </si>
  <si>
    <t>Se anexa copia del primer y último traslado del periodo.</t>
  </si>
  <si>
    <t>Envío de autorizaciones cuando se sacan elementos del DADEP. 
Diligenciamiento de minutas de vigilancia anotando todos los elementos que ingresan y salen de la Entidad.</t>
  </si>
  <si>
    <t>Minuta diligenciada y actualizada=100%</t>
  </si>
  <si>
    <t>Muestra de autorizaciones enviadas y minutas diligenciadas.</t>
  </si>
  <si>
    <t>Todos estos controles se realizan a diario</t>
  </si>
  <si>
    <t>La toma física de Inventarios se realiza en el segundo semestre del año, sin embargo se han realizado 154 traslados en los inventarios ya que las áreas han realizado ajustes en la asignación de puestos de trabajo.</t>
  </si>
  <si>
    <t>Se efectuaron conciliaciones a los diferentes rubros del Estado Financiero</t>
  </si>
  <si>
    <t>1, Conciliaciones Operaciones De Enlace (SDH)</t>
  </si>
  <si>
    <t>Se tiene conciliado hasta julio de 2022 ya que a la fecha no sea cerrado agosto</t>
  </si>
  <si>
    <t>3,Conciliación Bienes Inmuebles</t>
  </si>
  <si>
    <t xml:space="preserve">Se realiza la solicitud para actualización de roles y perfiles si se requiere a través de oficio =100% </t>
  </si>
  <si>
    <t>Para este período se elaboraron 2 solicitudes a SDH=100%</t>
  </si>
  <si>
    <t>Oficios de Solicitud Radicados en ORFEO</t>
  </si>
  <si>
    <t>Se realizó seguimiento para verificar la aplicación de la hoja de control a los contratos e historias laborales.</t>
  </si>
  <si>
    <t>Se realizaron 2 seguimientos uno a la oficina de talento humano y otro a la OAJ de acuerdo con lo programado=100%</t>
  </si>
  <si>
    <t xml:space="preserve">Actas </t>
  </si>
  <si>
    <t>Formatos/Correos Electrónicos</t>
  </si>
  <si>
    <t>Se realizaron 4 solicitudes de acuerdo con las necesidades encontradas para el manejo del aplicativo  ROYAL= 100%</t>
  </si>
  <si>
    <t>Se continua con las Invitaciones oportunas, focalizadas y agendadas a participar en las actividades generando compromiso con la entidad.</t>
  </si>
  <si>
    <t>Se realizaron 25 capacitaciones de las 25 programadas para este período=100%</t>
  </si>
  <si>
    <t xml:space="preserve">El seguimiento del 2 trimestre y evidencias de agendamiento </t>
  </si>
  <si>
    <t>Socialización del Protocolo de Bioseguridad actualizado la matriz IPEVRDC</t>
  </si>
  <si>
    <t>Los documentos se encuentran publicados en el SIG y en la página web de la entidad</t>
  </si>
  <si>
    <t>Se generó 1 documento mensual de verificación para un total de  4 correspondientes  al cuatrimestre =100%</t>
  </si>
  <si>
    <t>La oficina de sistemas mantiene copias de seguridad diarias</t>
  </si>
  <si>
    <t>14 actas de Comité Editorial</t>
  </si>
  <si>
    <t>Acta de Comité Editorial</t>
  </si>
  <si>
    <t>Informe Semanal RRSS</t>
  </si>
  <si>
    <t>Documento trimestral de publicaciones</t>
  </si>
  <si>
    <t>Formatos diligenciados de tres investigaciones</t>
  </si>
  <si>
    <t xml:space="preserve">Soportes de los ajustes realizados al procedimiento y a los documentos actualizados </t>
  </si>
  <si>
    <t xml:space="preserve">Correo enviado a la oficina de sistemas </t>
  </si>
  <si>
    <t xml:space="preserve">Documentos ajustados del Manual de SIDEP 2.0 y del instructivo de cargue de información de estudios técnicos  </t>
  </si>
  <si>
    <t>Equipos de Computo
https://dadepbta.sharepoint.com/sites/OficinaAsesoradePlaneacin/Shared%20Documents/OAP%20-%20EQUIPOS/Equipo%20MIPG/2022/Administraci%C3%B3n%20de%20Riesgos%202022/2022%20Seguimientos/Seguimiento2doCuatrimestre/Atenci%C3%B3n%20al%20Ciudadano/Riesgo%207A%20-%20Equipos%20Computo?csf=1&amp;web=1&amp;e=0nLWwl</t>
  </si>
  <si>
    <t>Manual y protocolo de Atención a la ciudadanía
https://dadepbta.sharepoint.com/sites/OficinaAsesoradePlaneacin/Shared%20Documents/OAP%20-%20EQUIPOS/Equipo%20MIPG/2022/Administraci%C3%B3n%20de%20Riesgos%202022/2022%20Seguimientos/Seguimiento2doCuatrimestre/Atenci%C3%B3n%20al%20Ciudadano/Riesgo%207B%20-%20Manual%20y%20Protocolo%20de%20Atencion%20al%20Ciudadano?csf=1&amp;web=1&amp;e=zUo7Ep</t>
  </si>
  <si>
    <t>Capacitaciones
https://dadepbta.sharepoint.com/sites/OficinaAsesoradePlaneacin/Shared%20Documents/OAP%20-%20EQUIPOS/Equipo%20MIPG/2022/Administraci%C3%B3n%20de%20Riesgos%202022/2022%20Seguimientos/Seguimiento2doCuatrimestre/Atenci%C3%B3n%20al%20Ciudadano/Riesgo%208%20-%20Capacitaciones?csf=1&amp;web=1&amp;e=mHjWOJ</t>
  </si>
  <si>
    <t xml:space="preserve">Ferias y Seguimiento Peticiones Ciudadanas
https://dadepbta.sharepoint.com/sites/OficinaAsesoradePlaneacin/Shared%20Documents/OAP%20-%20EQUIPOS/Equipo%20MIPG/2022/Administraci%C3%B3n%20de%20Riesgos%202022/2022%20Seguimientos/Seguimiento2doCuatrimestre/Atenci%C3%B3n%20al%20Ciudadano/Riesgo%209%20-%20Ferias%20y%20Seguimiento%20Peticiones%20Ciudadanas?csf=1&amp;web=1&amp;e=1KvW5p </t>
  </si>
  <si>
    <t>Traslados
https://dadepbta.sharepoint.com/sites/OficinaAsesoradePlaneacin/Shared%20Documents/OAP%20-%20EQUIPOS/Equipo%20MIPG/2022/Administraci%C3%B3n%20de%20Riesgos%202022/2022%20Seguimientos/Seguimiento2doCuatrimestre/Gestion%20de%20Recursos/Riesgo%2060%20-%2061%20Traslados?csf=1&amp;web=1&amp;e=hGFf8i</t>
  </si>
  <si>
    <t>Autorizaciones y Minutas
https://dadepbta.sharepoint.com/sites/OficinaAsesoradePlaneacin/Shared%20Documents/OAP%20-%20EQUIPOS/Equipo%20MIPG/2022/Administraci%C3%B3n%20de%20Riesgos%202022/2022%20Seguimientos/Seguimiento2doCuatrimestre/Gestion%20de%20Recursos/Riesgo%2060b%20Autorizaciones%20y%20Minutas?csf=1&amp;web=1&amp;e=QVs1Cd</t>
  </si>
  <si>
    <t>Conciliaciones
https://dadepbta.sharepoint.com/sites/OficinaAsesoradePlaneacin/Shared%20Documents/OAP%20-%20EQUIPOS/Equipo%20MIPG/2022/Administraci%C3%B3n%20de%20Riesgos%202022/2022%20Seguimientos/Seguimiento2doCuatrimestre/Gestion%20de%20Recursos/Riesgo%2062%20-%20Conciliaciones?csf=1&amp;web=1&amp;e=FU2Gal</t>
  </si>
  <si>
    <t>Roles
https://dadepbta.sharepoint.com/sites/OficinaAsesoradePlaneacin/Shared%20Documents/OAP%20-%20EQUIPOS/Equipo%20MIPG/2022/Administraci%C3%B3n%20de%20Riesgos%202022/2022%20Seguimientos/Seguimiento2doCuatrimestre/Gestion%20de%20Recursos/Riesgo%2064%20-%20Roles?csf=1&amp;web=1&amp;e=JRi1NB</t>
  </si>
  <si>
    <t>Seguimientos
https://dadepbta.sharepoint.com/sites/OficinaAsesoradePlaneacin/Shared%20Documents/OAP%20-%20EQUIPOS/Equipo%20MIPG/2022/Administraci%C3%B3n%20de%20Riesgos%202022/2022%20Seguimientos/Seguimiento2doCuatrimestre/Gesti%C3%B3n%20Documental/Riesgo%2065%20Seguimientos?csf=1&amp;web=1&amp;e=N8v9mT</t>
  </si>
  <si>
    <t>Planillas
https://dadepbta.sharepoint.com/sites/OficinaAsesoradePlaneacin/Shared%20Documents/OAP%20-%20EQUIPOS/Equipo%20MIPG/2022/Administraci%C3%B3n%20de%20Riesgos%202022/2022%20Seguimientos/Seguimiento2doCuatrimestre/Gesti%C3%B3n%20Documental/Riesgo%2066%20Planillas?csf=1&amp;web=1&amp;e=BcW0xr</t>
  </si>
  <si>
    <t>Se realizaron 4 socializaciones con la  entrega mensual de elementos de protección recordando su correcto uso para  manipular los documentos= 100%</t>
  </si>
  <si>
    <t>Aplicativo ROYAL
https://dadepbta.sharepoint.com/sites/OficinaAsesoradePlaneacin/Shared%20Documents/OAP%20-%20EQUIPOS/Equipo%20MIPG/2022/Administraci%C3%B3n%20de%20Riesgos%202022/2022%20Seguimientos/Seguimiento2doCuatrimestre/Gesti%C3%B3n%20Documental/Riesgo%2068%20Aplicativo%20ROYAL?csf=1&amp;web=1&amp;e=ourz1c</t>
  </si>
  <si>
    <t>Capacitación y Manual de Funciones</t>
  </si>
  <si>
    <t>Capacitación y Manual de Funciones 
https://dadepbta.sharepoint.com/sites/OficinaAsesoradePlaneacin/Shared%20Documents/OAP%20-%20EQUIPOS/Equipo%20MIPG/2022/Administraci%C3%B3n%20de%20Riesgos%202022/2022%20Seguimientos/Seguimiento2doCuatrimestre/Gesti%C3%B3n%20del%20Talento%20Humano/Riesgo%2069%20Capacitaci%C3%B3n%20y%20Manual%20de%20Funciones?csf=1&amp;web=1&amp;e=B9vEAz</t>
  </si>
  <si>
    <t>Capacitaciones Realizadas 
https://dadepbta.sharepoint.com/sites/OficinaAsesoradePlaneacin/Shared%20Documents/OAP%20-%20EQUIPOS/Equipo%20MIPG/2022/Administraci%C3%B3n%20de%20Riesgos%202022/2022%20Seguimientos/Seguimiento2doCuatrimestre/Gesti%C3%B3n%20del%20Talento%20Humano/Riesgo%2070%20Capacitaciones%20Realizadas?csf=1&amp;web=1&amp;e=hwLot1</t>
  </si>
  <si>
    <t>Capacitaciones y Socializaciones
https://dadepbta.sharepoint.com/sites/OficinaAsesoradePlaneacin/Shared%20Documents/OAP%20-%20EQUIPOS/Equipo%20MIPG/2022/Administraci%C3%B3n%20de%20Riesgos%202022/2022%20Seguimientos/Seguimiento2doCuatrimestre/Gesti%C3%B3n%20del%20Talento%20Humano/Riesgo%2071%20Capacitaciones%20y%20Socializaciones?csf=1&amp;web=1&amp;e=YK4BVi</t>
  </si>
  <si>
    <t>Lista de Chequeo
https://dadepbta.sharepoint.com/sites/OficinaAsesoradePlaneacin/Shared%20Documents/OAP%20-%20EQUIPOS/Equipo%20MIPG/2022/Administraci%C3%B3n%20de%20Riesgos%202022/2022%20Seguimientos/Seguimiento2doCuatrimestre/Gesti%C3%B3n%20del%20Talento%20Humano/Riesgo%2073%20Lista%20de%20Chequeo?csf=1&amp;web=1&amp;e=llBnfP</t>
  </si>
  <si>
    <t>El equipo de trabajo participa permanentemente en las capacitaciones de actualización normativa realizadas por la Secretaría Jurídica Distrital y la Personería de Bogotá.</t>
  </si>
  <si>
    <t>Se han programado en este trimestre 5 capacitaciones, de las cuales se han participado en las 5.=100%</t>
  </si>
  <si>
    <t>Capacitaciones
https://dadepbta.sharepoint.com/sites/OficinaAsesoradePlaneacin/Shared%20Documents/OAP%20-%20EQUIPOS/Equipo%20MIPG/2022/Administraci%C3%B3n%20de%20Riesgos%202022/2022%20Seguimientos/Seguimiento2doCuatrimestre/Control%20Interno%20Disciplinario/Riesgo%2084%20Capacitaciones?csf=1&amp;web=1&amp;e=716UH0</t>
  </si>
  <si>
    <t>Las acciones adelantadas deben ser de ejecución permanente para evitar la materialización del riesgo.</t>
  </si>
  <si>
    <t>En el trimestre se han programado y realizado tres reuniones al respecto=100%</t>
  </si>
  <si>
    <t>Programación de reuniones por parte de la Subdirección vía correo electrónico.</t>
  </si>
  <si>
    <t>Reuniones 
https://dadepbta.sharepoint.com/sites/OficinaAsesoradePlaneacin/Shared%20Documents/OAP%20-%20EQUIPOS/Equipo%20MIPG/2022/Administraci%C3%B3n%20de%20Riesgos%202022/2022%20Seguimientos/Seguimiento2doCuatrimestre/Control%20Interno%20Disciplinario/Riesgo%2086%20Reuniones?csf=1&amp;web=1&amp;e=e2MzkB</t>
  </si>
  <si>
    <t xml:space="preserve">Memoria de 1 Tera, Archivo en la Red, y expedientes. </t>
  </si>
  <si>
    <t>BACKUP
https://dadepbta.sharepoint.com/sites/OficinaAsesoradePlaneacin/Shared%20Documents/OAP%20-%20EQUIPOS/Equipo%20MIPG/2022/Administraci%C3%B3n%20de%20Riesgos%202022/2022%20Seguimientos/Seguimiento2doCuatrimestre/Control%20Interno%20Disciplinario/Riesgo%2087%20BACKUP?csf=1&amp;web=1&amp;e=aPX8MR</t>
  </si>
  <si>
    <t xml:space="preserve">Las acciones adelantadas deben ser de ejecución permanente para evitar la materialización del riesgo. </t>
  </si>
  <si>
    <t>1 Listados de asistencia</t>
  </si>
  <si>
    <t>Se efectuó la revisión de todos los procesos judiciales por parte del coordinador del grupo de representación judicial.</t>
  </si>
  <si>
    <t>Una carpeta contentiva de 16 archivos en formato (.pdf)</t>
  </si>
  <si>
    <t>Ninguna</t>
  </si>
  <si>
    <t>84 Listas de chequeo</t>
  </si>
  <si>
    <t>Listas de chequeo por proceso. 
https://dadepbta.sharepoint.com/sites/OficinaAsesoradePlaneacin/Shared%20Documents/OAP%20-%20EQUIPOS/Equipo%20MIPG/2022/Administraci%C3%B3n%20de%20Riesgos%202022/2022%20Seguimientos/Seguimiento2doCuatrimestre/Gesti%C3%B3n%20Jur%C3%ADdica/listas%20de%20chequeo%20actualizadas?csf=1&amp;web=1&amp;e=OSFKhh</t>
  </si>
  <si>
    <t>84 contratos en SECOP II</t>
  </si>
  <si>
    <t xml:space="preserve">Consulta de procesos
Link procesos de SECOP II.
https://dadepbta.sharepoint.com/sites/OficinaAsesoradePlaneacin/Shared%20Documents/OAP%20-%20EQUIPOS/Equipo%20MIPG/2022/Administraci%C3%B3n%20de%20Riesgos%202022/2022%20Seguimientos/Seguimiento2doCuatrimestre/Gesti%C3%B3n%20Jur%C3%ADdica/CONSULTA%20DE%20PROCESOS?csf=1&amp;web=1&amp;e=trt3OJ
</t>
  </si>
  <si>
    <t>En actualización</t>
  </si>
  <si>
    <t>2. Actas del Comité de Conciliación - 2022
https://dadepbta.sharepoint.com/sites/OficinaAsesoradePlaneacin/Shared%20Documents/OAP%20-%20EQUIPOS/Equipo%20MIPG/2022/Administraci%C3%B3n%20de%20Riesgos%202022/2022%20Seguimientos/Seguimiento2doCuatrimestre/Gesti%C3%B3n%20Jur%C3%ADdica/Riesgo%2045/Actas%20del%20Comite%CC%81%20de%20Conciliacio%CC%81n%20-%202022?csf=1&amp;web=1&amp;e=E2KeC4</t>
  </si>
  <si>
    <t>Seguimiento PAA 2do cuatrimestre
https://dadepbta.sharepoint.com/sites/OficinaAsesoradePlaneacin/Shared%20Documents/OAP%20-%20EQUIPOS/Equipo%20MIPG/2022/Administraci%C3%B3n%20de%20Riesgos%202022/2022%20Seguimientos/Seguimiento2doCuatrimestre/Gesti%C3%B3n%20Jur%C3%ADdica/Riesgo%2046/Seg2doCuatrimestreMapaderiesgos2022OAJ?csf=1&amp;web=1&amp;e=ivAMRf</t>
  </si>
  <si>
    <t>1. Bloqueados 2022 mayo-agosto
https://dadepbta.sharepoint.com/sites/OficinaAsesoradePlaneacin/Shared%20Documents/OAP%20-%20EQUIPOS/Equipo%20MIPG/2022/Administraci%C3%B3n%20de%20Riesgos%202022/2022%20Seguimientos/Seguimiento2doCuatrimestre/Gesti%C3%B3n%20de%20la%20tecnolog%C3%ADa%20y%20la%20informaci%C3%B3n/2.%20Evidencias%202do%20Cuatrimestre/2.%20RIESGO%2036/1.%20Bloqueados%202022%20mayo-agosto.xlsx?d=wcb874b62197c450ab20016d9628de135&amp;csf=1&amp;web=1&amp;e=CsVWGA</t>
  </si>
  <si>
    <t xml:space="preserve">2. Informes mensual de Backup
https://dadepbta.sharepoint.com/sites/OficinaAsesoradePlaneacin/Shared%20Documents/OAP%20-%20EQUIPOS/Equipo%20MIPG/2022/Administraci%C3%B3n%20de%20Riesgos%202022/2022%20Seguimientos/Seguimiento2doCuatrimestre/Gesti%C3%B3n%20de%20la%20tecnolog%C3%ADa%20y%20la%20informaci%C3%B3n/2.%20Evidencias%202do%20Cuatrimestre/4.%20RIESGO%2038/2.%20Informes%20mensual%20de%20Backup?csf=1&amp;web=1&amp;e=FPxtfa </t>
  </si>
  <si>
    <t>1. Contratos servicios TI
https://dadepbta.sharepoint.com/sites/OficinaAsesoradePlaneacin/Shared%20Documents/OAP%20-%20EQUIPOS/Equipo%20MIPG/2022/Administraci%C3%B3n%20de%20Riesgos%202022/2022%20Seguimientos/Seguimiento2doCuatrimestre/Gesti%C3%B3n%20de%20la%20tecnolog%C3%ADa%20y%20la%20informaci%C3%B3n/2.%20Evidencias%202do%20Cuatrimestre/5.%20RIESGO%2039/1.%20Contratos%20servicios%20TI?csf=1&amp;web=1&amp;e=gv4tml</t>
  </si>
  <si>
    <t xml:space="preserve">2. Informes mensual de Backup
https://dadepbta.sharepoint.com/sites/OficinaAsesoradePlaneacin/Shared%20Documents/OAP%20-%20EQUIPOS/Equipo%20MIPG/2022/Administraci%C3%B3n%20de%20Riesgos%202022/2022%20Seguimientos/Seguimiento2doCuatrimestre/Gesti%C3%B3n%20de%20la%20tecnolog%C3%ADa%20y%20la%20informaci%C3%B3n/2.%20Evidencias%202do%20Cuatrimestre/5.%20RIESGO%2039/2.%20Informes%20mensual%20de%20Backup?csf=1&amp;web=1&amp;e=s9rYry
</t>
  </si>
  <si>
    <t>1. Casos modificación fus
https://dadepbta.sharepoint.com/sites/OficinaAsesoradePlaneacin/Shared%20Documents/OAP%20-%20EQUIPOS/Equipo%20MIPG/2022/Administraci%C3%B3n%20de%20Riesgos%202022/2022%20Seguimientos/Seguimiento2doCuatrimestre/Gesti%C3%B3n%20de%20la%20tecnolog%C3%ADa%20y%20la%20informaci%C3%B3n/2.%20Evidencias%202do%20Cuatrimestre/6.%20RIESGO%2040/1.%20Casos%20modificaci%C3%B3n%20fus.xlsx?d=w4c19e3429d2946a99e2e8c5713992c52&amp;csf=1&amp;web=1&amp;e=ltieZx</t>
  </si>
  <si>
    <t>2. Ambientes de prueba
https://dadepbta.sharepoint.com/sites/OficinaAsesoradePlaneacin/Shared%20Documents/OAP%20-%20EQUIPOS/Equipo%20MIPG/2022/Administraci%C3%B3n%20de%20Riesgos%202022/2022%20Seguimientos/Seguimiento2doCuatrimestre/Gesti%C3%B3n%20de%20la%20tecnolog%C3%ADa%20y%20la%20informaci%C3%B3n/2.%20Evidencias%202do%20Cuatrimestre/6.%20RIESGO%2040/2.%20Ambientes%20de%20pruebas?csf=1&amp;web=1&amp;e=NdJOtP</t>
  </si>
  <si>
    <t>1. Contrato de Mantenimiento preventivo y correctivo
https://dadepbta.sharepoint.com/sites/OficinaAsesoradePlaneacin/Shared%20Documents/OAP%20-%20EQUIPOS/Equipo%20MIPG/2022/Administraci%C3%B3n%20de%20Riesgos%202022/2022%20Seguimientos/Seguimiento2doCuatrimestre/Gesti%C3%B3n%20de%20la%20tecnolog%C3%ADa%20y%20la%20informaci%C3%B3n/2.%20Evidencias%202do%20Cuatrimestre/7.%20RIESGO%2041/1.%20Contrato%20de%20Mantenimiento%20preventivo%20y%20correctivo?csf=1&amp;web=1&amp;e=0fMQt1</t>
  </si>
  <si>
    <t>2. casos 2022
https://dadepbta.sharepoint.com/sites/OficinaAsesoradePlaneacin/Shared%20Documents/OAP%20-%20EQUIPOS/Equipo%20MIPG/2022/Administraci%C3%B3n%20de%20Riesgos%202022/2022%20Seguimientos/Seguimiento2doCuatrimestre/Gesti%C3%B3n%20de%20la%20tecnolog%C3%ADa%20y%20la%20informaci%C3%B3n/2.%20Evidencias%202do%20Cuatrimestre/7.%20RIESGO%2041/2.%20Casos%202022.xlsx?d=w81dbdff4adf84799b0f24fea9439cb1d&amp;csf=1&amp;web=1&amp;e=wrbPmx</t>
  </si>
  <si>
    <t>1. Contrato Canal de Internet y nube
https://dadepbta.sharepoint.com/sites/OficinaAsesoradePlaneacin/Shared%20Documents/OAP%20-%20EQUIPOS/Equipo%20MIPG/2022/Administraci%C3%B3n%20de%20Riesgos%202022/2022%20Seguimientos/Seguimiento2doCuatrimestre/Gesti%C3%B3n%20de%20la%20tecnolog%C3%ADa%20y%20la%20informaci%C3%B3n/2.%20Evidencias%202do%20Cuatrimestre/8.%20RIESGO%2042/1.%20Contrato%20Canal%20de%20Internet%20y%20nube?csf=1&amp;web=1&amp;e=aNcbo3</t>
  </si>
  <si>
    <t>2. Informes de disponibilidad
https://dadepbta.sharepoint.com/sites/OficinaAsesoradePlaneacin/Shared%20Documents/OAP%20-%20EQUIPOS/Equipo%20MIPG/2022/Administraci%C3%B3n%20de%20Riesgos%202022/2022%20Seguimientos/Seguimiento2doCuatrimestre/Gesti%C3%B3n%20de%20la%20tecnolog%C3%ADa%20y%20la%20informaci%C3%B3n/2.%20Evidencias%202do%20Cuatrimestre/8.%20RIESGO%2042/2.%20Informes%20de%20disponibilidad?csf=1&amp;web=1&amp;e=J4KOWz</t>
  </si>
  <si>
    <t>1. Informes_ETB
https://dadepbta.sharepoint.com/sites/OficinaAsesoradePlaneacin/Shared%20Documents/OAP%20-%20EQUIPOS/Equipo%20MIPG/2022/Administraci%C3%B3n%20de%20Riesgos%202022/2022%20Seguimientos/Seguimiento2doCuatrimestre/Gesti%C3%B3n%20de%20la%20tecnolog%C3%ADa%20y%20la%20informaci%C3%B3n/2.%20Evidencias%202do%20Cuatrimestre/9.%20RIESGO%2043/1.%20Informes_ETB?csf=1&amp;web=1&amp;e=M4adYc</t>
  </si>
  <si>
    <t>1. Contratos servicios TI
https://dadepbta.sharepoint.com/sites/OficinaAsesoradePlaneacin/Shared%20Documents/OAP%20-%20EQUIPOS/Equipo%20MIPG/2022/Administraci%C3%B3n%20de%20Riesgos%202022/2022%20Seguimientos/Seguimiento2doCuatrimestre/Gesti%C3%B3n%20de%20la%20tecnolog%C3%ADa%20y%20la%20informaci%C3%B3n/2.%20Evidencias%202do%20Cuatrimestre/10.%20RIESGO%2044/1.%20Contratos%20servicios%20TI?csf=1&amp;web=1&amp;e=xoqMsS</t>
  </si>
  <si>
    <t>2. Plataformas de monitoreo seguridad perimetral 
https://dadepbta.sharepoint.com/sites/OficinaAsesoradePlaneacin/Shared%20Documents/OAP%20-%20EQUIPOS/Equipo%20MIPG/2022/Administraci%C3%B3n%20de%20Riesgos%202022/2022%20Seguimientos/Seguimiento2doCuatrimestre/Gesti%C3%B3n%20de%20la%20tecnolog%C3%ADa%20y%20la%20informaci%C3%B3n/2.%20Evidencias%202do%20Cuatrimestre/10.%20RIESGO%2044/2.%20Plataformas%20de%20monitoreo%20seguridad%20perimetral.pdf?csf=1&amp;web=1&amp;e=dyHicp</t>
  </si>
  <si>
    <t>Riesgo 22.1
https://dadepbta.sharepoint.com/sites/OficinaAsesoradePlaneacin/Shared%20Documents/OAP%20-%20EQUIPOS/Equipo%20MIPG/2022/Administraci%C3%B3n%20de%20Riesgos%202022/2022%20Seguimientos/Seguimiento2doCuatrimestre/Administraci%C3%B3n%20del%20Patrimonio%20ID/Riesgo%2022/RIESGO%2022.1?csf=1&amp;web=1&amp;e=WGoWaW</t>
  </si>
  <si>
    <t>Riesgo 22.2
https://dadepbta.sharepoint.com/sites/OficinaAsesoradePlaneacin/Shared%20Documents/OAP%20-%20EQUIPOS/Equipo%20MIPG/2022/Administraci%C3%B3n%20de%20Riesgos%202022/2022%20Seguimientos/Seguimiento2doCuatrimestre/Administraci%C3%B3n%20del%20Patrimonio%20ID/Riesgo%2022/RIESGO%2022.2?csf=1&amp;web=1&amp;e=AQE1QA</t>
  </si>
  <si>
    <t>Riesgo 23
https://dadepbta.sharepoint.com/sites/OficinaAsesoradePlaneacin/Shared%20Documents/OAP%20-%20EQUIPOS/Equipo%20MIPG/2022/Administraci%C3%B3n%20de%20Riesgos%202022/2022%20Seguimientos/Seguimiento2doCuatrimestre/Administraci%C3%B3n%20del%20Patrimonio%20ID/Riesgo%2023?csf=1&amp;web=1&amp;e=w1FbFo</t>
  </si>
  <si>
    <t>67/153=43%</t>
  </si>
  <si>
    <t>Riesgo 24
https://dadepbta.sharepoint.com/sites/OficinaAsesoradePlaneacin/Shared%20Documents/OAP%20-%20EQUIPOS/Equipo%20MIPG/2022/Administraci%C3%B3n%20de%20Riesgos%202022/2022%20Seguimientos/Seguimiento2doCuatrimestre/Administraci%C3%B3n%20del%20Patrimonio%20ID/RIESGO%2024.%20OFICIOS%20-%20OFERTA%20BIENES%20FIS?csf=1&amp;web=1&amp;e=tGVRO8</t>
  </si>
  <si>
    <t>Riesgo 26.1
https://dadepbta.sharepoint.com/sites/OficinaAsesoradePlaneacin/Shared%20Documents/OAP%20-%20EQUIPOS/Equipo%20MIPG/2022/Administraci%C3%B3n%20de%20Riesgos%202022/2022%20Seguimientos/Seguimiento2doCuatrimestre/Administraci%C3%B3n%20del%20Patrimonio%20ID/Riesgo%2026?csf=1&amp;web=1&amp;e=Bacw6I</t>
  </si>
  <si>
    <t>Riesgo 31
https://dadepbta.sharepoint.com/sites/OficinaAsesoradePlaneacin/Shared%20Documents/OAP%20-%20EQUIPOS/Equipo%20MIPG/2022/Administraci%C3%B3n%20de%20Riesgos%202022/2022%20Seguimientos/Seguimiento2doCuatrimestre/Administraci%C3%B3n%20del%20Patrimonio%20ID/riesgo%2031?csf=1&amp;web=1&amp;e=u2migt</t>
  </si>
  <si>
    <t>Página WEB</t>
  </si>
  <si>
    <t xml:space="preserve">https://sgc.dadep.gov.co/8/3/127-PPPGT-17.pdf
https://www.dadep.gov.co/que-es-el-dadep/mision-y-vision
</t>
  </si>
  <si>
    <t>Se realizó socializaciones a la alta dirección de los seguimientos a la ejecución presupuestal, PAA e indicadores en el 4° Comité institucional de Gestión y Desempeño,  en las reuniones de control y seguimiento del DADEP y a través de la herramienta PowerBI</t>
  </si>
  <si>
    <t>Reporte de PowerBI donde se socializa y se realiza monitoreo y acta del 4° Comité Institucional de Gestión y Desempeño.</t>
  </si>
  <si>
    <t>https://app.powerbi.com/view?r=eyJrIjoiYzQzMjcxNDQtNDllNC00ZDM0LTkzOGEtMGYxNWNlZjZkYjI5IiwidCI6ImQxMTE1ODBiLWI1ZjgtNDFkYS1hOTg3LTMzYmY0NDAyZTE0NSJ9&amp;pageName=ReportSection
https://www.dadep.gov.co/sites/default/files/sig/Acta%20Comit%C3%A9%20Institucional%20de%20Gesti%C3%B3n%20y%20Desempe%C3%B1o%202022%20-%20Sesi%C3%B3n%20Ordinaria%20%23%204%20%E2%80%93%20DADEP.pdf</t>
  </si>
  <si>
    <t>No Aplica</t>
  </si>
  <si>
    <t>Se realizó socializaciones a la alta dirección de los planes operativos en el 4° Comité institucional de Gestión y Desempeño y en la página WEB de la entidad.</t>
  </si>
  <si>
    <t>Acta del 4° Comité Institucional de Gestión y Desempeño.
Pagina WEB con los seguimientos Planes DADEP.</t>
  </si>
  <si>
    <t>https://www.dadep.gov.co/sites/default/files/sig/Acta%20Comit%C3%A9%20Institucional%20de%20Gesti%C3%B3n%20y%20Desempe%C3%B1o%202022%20-%20Sesi%C3%B3n%20Ordinaria%20%23%204%20%E2%80%93%20DADEP.pdf
https://www.dadep.gov.co/planeacion/seguimientos</t>
  </si>
  <si>
    <t>Se socializó a través de la página WEB de la entidad, por parte de Talento Humano, el monitoreo lo efectúa la Oficina Asesora de Planeación y el seguimiento y publicación la Oficina de Control Interno</t>
  </si>
  <si>
    <t>Actas de comité editorial segundo cuatrimestre
https://dadepbta.sharepoint.com/sites/OficinaAsesoradePlaneacin/Shared%20Documents/OAP%20-%20EQUIPOS/Equipo%20MIPG/2022/Administraci%C3%B3n%20de%20Riesgos%202022/2022%20Seguimientos/Seguimiento2doCuatrimestre/Direccionamiento%20Estrat%C3%A9gico/Comunicaciones/Riesgo%2028?csf=1&amp;web=1&amp;e=29GQ64</t>
  </si>
  <si>
    <t>05. Respaldo Informe semanal RRSS MAYO, JUNIO, JULIO, AGOSTO
https://dadepbta.sharepoint.com/sites/OficinaAsesoradePlaneacin/Shared%20Documents/OAP%20-%20EQUIPOS/Equipo%20MIPG/2022/Administraci%C3%B3n%20de%20Riesgos%202022/2022%20Seguimientos/Seguimiento2doCuatrimestre/Direccionamiento%20Estrat%C3%A9gico/Comunicaciones/Riesgo%2040?csf=1&amp;web=1&amp;e=AIKQjV</t>
  </si>
  <si>
    <t>Se realizó el 07-04-2022 mesa de trabajo con la Oficina de Sistemas, la Oficina de Control Interno y la Oficina Asesora de Planeación donde se revisó nuevamente el proyecto de actualización del CPM</t>
  </si>
  <si>
    <t>Grabación de mesa de trabajo</t>
  </si>
  <si>
    <t>https://dadepbta-my.sharepoint.com/personal/lovalle_dadep_gov_co/_layouts/15/guestaccess.aspx?share=EXf7SIQiouhOs60H3QAsGEQBGQosfFWzAe3G7jBFN8k2Ug</t>
  </si>
  <si>
    <t>Se realizó actualización del mapa de riesgos generándose la primera versión el 01-01-2022 y la segunda versión el 30-04-2022, la tercera versión el 24-06-2022 y la cuarta el 23-08-2022 donde se incluyo los riesgos de proyecto de inversión, tramites, servicios y Opas, igualmente se actualizaron los documentos requeridos en el sistema de gestión de la entidad.</t>
  </si>
  <si>
    <t>Mapas de riegos 2022
Documentos del Sistema de Gestión - VISOR</t>
  </si>
  <si>
    <t>https://www.dadep.gov.co/planeacion/gestion-riesgos
http://sgc.dadep.gov.co/</t>
  </si>
  <si>
    <t>Se maneja la información principal del proceso en SharePoint, generando Backus automatizo de la información</t>
  </si>
  <si>
    <t>SharePoint</t>
  </si>
  <si>
    <t>https://dadepbta-my.sharepoint.com/personal/aoliveros_dadep_gov_co/_layouts/15/onedrive.aspx?id=%2Fsites%2FOficinaAsesoradePlaneacin%2FShared%20Documents&amp;listurl=https%3A%2F%2Fdadepbta%2Esharepoint%2Ecom%2Fsites%2FOficinaAsesoradePlaneacin%2FShared%20Documents</t>
  </si>
  <si>
    <t xml:space="preserve">Se han efectuado capacitaciones  sobre Riesgos </t>
  </si>
  <si>
    <t>Acta de Comité de Control Interno realizado el 31 de agosto de 2022</t>
  </si>
  <si>
    <t>https://www.dadep.gov.co/sites/default/files/control/2022-08/acta32022ccci.pdf</t>
  </si>
  <si>
    <t>En el  más reciente  CICCI del año 2022 realizado en el mes de agosto, se socializó el informe parametrizado del sistema de control interno, de manera simultánea a la solicitud de publicación en la página web de la entidad.</t>
  </si>
  <si>
    <t xml:space="preserve"> Se han efectuado actas de reunión,  se ha realizado el seguimiento mensual al cumplimiento de informes y compromisos adquiridos en el Plan Anual de Auditoria. Se ha realizado el seguimiento al PAA en formato Excel y en reuniones de la OCI para establecer cumplimiento, avance y posibles modificaciones del mismo. </t>
  </si>
  <si>
    <t>Cumplimiento del Plan Anual de Auditoría</t>
  </si>
  <si>
    <t>https://www.dadep.gov.co/sites/default/files/control/2022-08/paa-version-2.pdf</t>
  </si>
  <si>
    <t>Resolución 176 del 21 de Junio de 2022</t>
  </si>
  <si>
    <t>https://www.dadep.gov.co/sites/default/files/marco-legal/2022-07/176.pdf</t>
  </si>
  <si>
    <t>8 informes mensuales los cuales contienen el seguimiento semanal  de las redes sociales</t>
  </si>
  <si>
    <t>Las solicitudes son realizadas inmediatamente se generen las fallas para este periodo se generaron 8 solicitudes para computo , 2 para mantenimiento instalaciones =100%</t>
  </si>
  <si>
    <t>(1)
Se actualizó el protocolo de Servicio a la Ciudadanía 100%</t>
  </si>
  <si>
    <t>Se asistió a 5 localidades realizándose 10 acompañamientos de 12 programados=90%</t>
  </si>
  <si>
    <t>Se entregaron dos avances trimestrales reportados al informe sectorial 2022</t>
  </si>
  <si>
    <t>Este documento realizado contiene la información sobre el avance de la batería de indicadores del espacio público</t>
  </si>
  <si>
    <t>Documento de seguimiento de los casos enviados a cada urbanizador por el vencimiento de la licencia de construcción del urbanizador</t>
  </si>
  <si>
    <t>Documentos enviados a las alcaldías locales informando las situaciones presentadas en cumplimiento del Decreto 845 de 2019.</t>
  </si>
  <si>
    <t>Matriz de seguimiento de entrega de las zonas de cesión por parte del urbanizador o constructor</t>
  </si>
  <si>
    <t>Fichas resumen de actividades ejecutadas por la Escuela de Espacio Público</t>
  </si>
  <si>
    <t>PDF de publicaciones en la página web de la entidad
Actas de reunión</t>
  </si>
  <si>
    <t>1. Informe seguimiento las carpetas públicas en nube
https://dadepbta.sharepoint.com/sites/OficinaAsesoradePlaneacin/Shared%20Documents/OAP%20-%20EQUIPOS/Equipo%20MIPG/2022/Administraci%C3%B3n%20de%20Riesgos%202022/2022%20Seguimientos/Seguimiento2doCuatrimestre/Gesti%C3%B3n%20de%20la%20tecnolog%C3%ADa%20y%20la%20informaci%C3%B3n/2.%20Evidencias%202do%20Cuatrimestre/4.%20RIESGO%2038/1.%20Informe%20seguimiento%20las%20carpetas%20p%C3%BAblicas%20en%20nube.pdf?csf=1&amp;web=1&amp;e=R92sLL</t>
  </si>
  <si>
    <t>Monitorear los servicios de TI mediante las diferentes plataformas contratadas para la seguridad perimetral</t>
  </si>
  <si>
    <t>Actas de Revisión de Procesos Judiciales por Abogado</t>
  </si>
  <si>
    <t>1. Actas de Revisión de Procesos Judiciales
https://dadepbta.sharepoint.com/sites/OficinaAsesoradePlaneacin/Shared%20Documents/OAP%20-%20EQUIPOS/Equipo%20MIPG/2022/Administraci%C3%B3n%20de%20Riesgos%202022/2022%20Seguimientos/Seguimiento2doCuatrimestre/Gesti%C3%B3n%20Jur%C3%ADdica/Riesgo%2045/Actas%20del%20Comite%CC%81%20de%20Conciliacio%CC%81n%20-%202022?csf=1&amp;web=1&amp;e=Pl2mG8</t>
  </si>
  <si>
    <t xml:space="preserve">Distribución de creación de listas de chequeo por proceso </t>
  </si>
  <si>
    <t xml:space="preserve">Los Abogados de la OAJ a cargo de cada proceso de Selección  hacen  una revisión y  control de legalidad de los diferentes documentos precontractuales, entre los cuales se verifica la adecuada justificación dela necesidad de cada proceso de Selección.  </t>
  </si>
  <si>
    <t>Carpetas contractuales físicas ubicadas en el archivo de la entidad o electrónica en SECOP  II se puede revisar en la plataforma Transaccional SECOP II, el flujo de aprobación de los profesionales y puntos de control que evidencia la revisión del proceso https://www.secop.gov.co/CO1BusinessLine/Tendering/BuyerDossierWorkspace/Index</t>
  </si>
  <si>
    <t>Asignación de  tareas para elaboración de listas de chequeo por procesos,
127-forgr-32. Lista de chequeo contratación directa persona natural.pdf</t>
  </si>
  <si>
    <t>Asignación de tarea de actualización.
127-forgr-32. Lista de chequeo contratación directa persona natural
https://sgc.dadep.gov.co/7/127-FORGR-32.php</t>
  </si>
  <si>
    <t>Convocatoria, listado de asistencia y presentación del manual de Contratación del DADEP.</t>
  </si>
  <si>
    <t xml:space="preserve">Soporte socialización manual de contratación del .
https://dadepbta.sharepoint.com/sites/OficinaAsesoradePlaneacin/Shared%20Documents/OAP%20-%20EQUIPOS/Equipo%20MIPG/2022/Administraci%C3%B3n%20de%20Riesgos%202022/2022%20Seguimientos/Seguimiento2doCuatrimestre/Gesti%C3%B3n%20Jur%C3%ADdica/SOCIALIZACION%20MANUAL%20DE%20CONTRATACION?csf=1&amp;web=1&amp;e=2KMgDz
</t>
  </si>
  <si>
    <t>Actas del comité de conciliación del periodo 2022</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</si>
  <si>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</si>
  <si>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 xml:space="preserve">link de la socialización  resultados:
 http://intranet.dadep.gov.co/separacion-adecuada-recursos-en-fuente-reto-ambiental
</t>
  </si>
  <si>
    <t>Se realizaron revisiones de inventarios durante el periodo y actualizaciones cuando se requirieron. Se realizaron traslados de inventario desde el número 385 hasta el 539 registrados en el aplicativo SAI.</t>
  </si>
  <si>
    <t>Toma física de inventario =100%</t>
  </si>
  <si>
    <t>Muestra de traslados de inventarios Número 385 y 539</t>
  </si>
  <si>
    <t>3 conciliaciones mensuales para un total de 12 de las 12 que debían realizarse en el cuatrimestre= 100%</t>
  </si>
  <si>
    <t>2 Conciliación Almacén (Intangibles - bienes Muebles)</t>
  </si>
  <si>
    <t>Se envían correos electrónicos con socializando los documentos de acuerdo con las solicitudes que se reciban</t>
  </si>
  <si>
    <t>Se  realizó una capacitación de acuerdo con lo programado para este período</t>
  </si>
  <si>
    <t xml:space="preserve">Se actualizó el protocolo de bioseguridad de conformidad con a resolución 692 de 2022 fue socializado a todos los colaboradores de la entidad adicionalmente se actualizo la matriz IPEVRDC </t>
  </si>
  <si>
    <t xml:space="preserve">Revisión de la nómina mensual por parte del profesional contratista realizando un comparativo en Excel para tener un mejor control de lo pagado. </t>
  </si>
  <si>
    <t>Las carpetas físicas  quedan en custodia en el área de talento humano y las carpetas digitales se encuentran en la carpeta pública de talento humano</t>
  </si>
  <si>
    <t>Archivo Excel: Revisión Nómina
Carpeta digital: NÓMINA (MES QUE CORRESPONDE) 
Carpeta digital: NOVEDADES (MES QUE CORRESPONDE)carpetas digitales por ser información confidencial</t>
  </si>
  <si>
    <t xml:space="preserve">Las carpetas físicas  quedan en custodia en el área de talento humano </t>
  </si>
  <si>
    <t xml:space="preserve">Correo electrónico: SOLICITUD BACK UP (MES QUE CORRESPONDE) Carpeta Digital  NÓMINA 2022
</t>
  </si>
  <si>
    <t>Carpetas de los contratistas y hojas de vida de los funcionarios de planta, archivo físico de la OCI y actas de reuniones debidamente firmadas.</t>
  </si>
  <si>
    <t>La OCI de manera permanente ha divulgado tanto al interior de la Oficina con sus funcionarios como en los diferentes Comités de Coordinación del Control Interno los lineamientos establecidos en la Guía de Auditoría basada en riesgos de la Función Pública</t>
  </si>
  <si>
    <t>Durante la vigencia 2022 y en Comité de Coordinación de Control Interno se aprobó no dar continuidad al aplicativo MAP,  mediante Resolución 176 del 21 de junio de 2022  se solicita de manera amable a la Oficina de Planeación actualizar esta matriz.</t>
  </si>
  <si>
    <t xml:space="preserve">Citación vía correo electrónico </t>
  </si>
  <si>
    <t xml:space="preserve">Se socializa al equipo de trabajo sobre la necesidad de  se clasificar la documentación en Orfeo como confidencial, asimismo se informa que los documentos  objeto de correcciones se destruyen. </t>
  </si>
  <si>
    <t>Todas las actuaciones y expedientes se escanean y se guardan tanto en una memoria como en el red. Además, se envía copia del expediente a los disciplinados vía correo electrónico cuando este lo solicita, por lo que queda una copia en el correo de la oficina.</t>
  </si>
  <si>
    <t xml:space="preserve">Las actividades son realizadas inmediatamente se genere el documento.=100% </t>
  </si>
  <si>
    <t>Enlaces de los procesos, Gabriel Mario Castillo Mosquera y Alexander Oliveros Paredes - Contratista.</t>
  </si>
  <si>
    <t xml:space="preserve">No aplica </t>
  </si>
  <si>
    <t>Consulta de procesos de contratación en SECOP 2</t>
  </si>
  <si>
    <t>Se socializó los seguimientos y reportes de los avances de los proyectos de inversión en las reuniones de monitoreo y seguimiento y en el Comité Institucional de Gestión y Desempeño a la alta dirección.</t>
  </si>
  <si>
    <t>Se solicitó mediante Mesa de Ayuda las peticiones correspondientes de los mantenimientos de los Equipos de Computo y ante el SuperCADE CAD.</t>
  </si>
  <si>
    <t>Se avanzó con la modificación del Protocolo de Servicio a la Ciudadanía, cuya versión se publicó en  Versión 05 del 10/05/2022 y 
Se adelanto la capacitación de divulgación del Manual de Servicio a la Ciudadanía con las modificaciones vinculadas. (22/04/2022)</t>
  </si>
  <si>
    <t>Se realizó las siguientes actividades para la reinducción del equipo de trabajo de Atención a la Ciudadanía:
1. Capacitación funcional de registro, clasificación y cierre de peticiones en Bogotá te escucha  10/03/2022
2. Cualificación Servicio a la Ciudadanía 17/03/2022
3. Capacitación sobre la Metodología de Diálogo Ciudadano para el fortalecimiento del  Proceso de Rendición de Cuentas 30/03/2022
4. Capacitación: Calidad de las respuestas a las peticiones ciudadanas 30/03/2022
5. Capacitación Administradores de Bogotá Te Escucha 28/04/2022
6. Capacitación Manual para la Gestión de Peticiones Bogotá Te Escucha 01/06/2022
7. Capacitación en Inducción a la Política Pública dictada por la Secretaría General 26/08/2022
8.  Invitación Taller PPDSC Archivo Distrital 10/05/2022</t>
  </si>
  <si>
    <t>Se ha realizado las siguientes actividades para el acompañamiento a los procesos en las necesidades de la ciudadanía:
1. Se participó de manera activa en los espacios de participación ciudadana convocados por la Red CADE en la Feria de Servicios Ciudadanos en las localidad
• Tunjuelito (06 y 07 de mayo)
• Santa Fé y Candelaria (13 y 14 de mayo)
• San Cristóbal (20 y 21 de mayo)
• Rafael Uribe Uribe (03 y 04 de junio)
• Antonio Nariño (29 y 30 de julio)
2. Correos electrónicos alertas en los cierres de peticiones ciudadanas</t>
  </si>
  <si>
    <t>Se realizó dos documentos de investigación:
1. Informe trimestral del Observatorio 2022.
2.  "ABC de la Cartilla Urbanismo táctico I Observatorio de Espacio Público"</t>
  </si>
  <si>
    <t>Se diligenció los formatos del procedimiento de investigación y el de divulgación, en conjunto con las  actas de reuniones y avance de las investigaciones.</t>
  </si>
  <si>
    <t>Se realizó los informes de evaluación de la investigación presentando los análisis realizados.</t>
  </si>
  <si>
    <t>Se realizó el avance del informe con los casos presentados a través de la utilización de la matriz de licencias de construcción entregadas por las curadurías urbanas.</t>
  </si>
  <si>
    <t>Se realizó informe de seguimiento con los casos presentados por parte de estudios técnicos.</t>
  </si>
  <si>
    <t>Se realizó solicitud por correo electrónico por parte del responsable del SIDEP a la oficina de sistemas para actualizar los roles y perfiles.</t>
  </si>
  <si>
    <t>Se realizó adición y prórroga al contrato de pólizas del periodo comprendido entre el 01-05-22 y el 31-08-2022.</t>
  </si>
  <si>
    <t>Se realizó los informes de las visitas administrativas efectuadas a los predios administrados directamente por el DADEP.</t>
  </si>
  <si>
    <t>Se realizó las actividades pedagógicas del espacio público teniendo en cuenta los aspectos a desarrollar.</t>
  </si>
  <si>
    <t>Se envío el 43% de oficios de solicitud y reiteración de presentación de informes de conformidad la periodicidad estipulada en las obligaciones contractuales.</t>
  </si>
  <si>
    <t>Se realizó las publicaciones en la página web de la entidad de los requisitos o pasos para la suscripción de los instrumentos de entrega sobre Bienes a cargo del DADEP.
Se realizó la atención y socialización a la comunidad de los tramites y requisitos para la entrega en administración de bienes que están a cargo del DADEP y se registro en actas de reunión con comunidad.</t>
  </si>
  <si>
    <t>Actividad programada para el 3 cuatrimestre.</t>
  </si>
  <si>
    <t>Se realizó informe de seguimiento a las querellas policivas y actuaciones administrativas adelantadas por las alcaldías locales y  procesos judiciales.</t>
  </si>
  <si>
    <t>Se socializó a través de la página WEB de la entidad, por parte de Talento Humano y la apropiación del proceso, el Código de integridad de la entidad.</t>
  </si>
  <si>
    <t>Para la vigencia no se destinaron recursos a la contratación de equipo de calidad.</t>
  </si>
  <si>
    <t>Se inició con las actividades de actualizar los controles del proceso y se finalizará en el siguiente cuatrimestre.</t>
  </si>
  <si>
    <t>Se realiza inactivación de los usuarios cuando las áreas informan a la oficina de sistemas o la persona se acerca a la oficina de sistemas con el formato “127-FORGT-09 - Formato Constancia Entrega de Elementos y Bienes a Cargo”, se firma documento del contratista o funcionario que se retira de la entidad una vez validado que no tiene trámites pendientes se bloquea usuario y se mueve a la unidad organizativa Bloqueados 2022.</t>
  </si>
  <si>
    <t>En este cuatrimestre no han realizado auditorias por lo tanto no se han definido acciones de mejora.</t>
  </si>
  <si>
    <t>Se realiza seguimiento permanente a las carpetas publicas del área.</t>
  </si>
  <si>
    <t xml:space="preserve">Se realizó un informe al mes con todas las copias realizadas a la infraestructura tecnológica.        </t>
  </si>
  <si>
    <t>Se cuenta con contrato vigente de la nube para ambientes productivos antes de desplegar en producción.</t>
  </si>
  <si>
    <t xml:space="preserve">Se realizó un informe al mes con todas las copias realizadas a la infraestructura tecnológica.                        </t>
  </si>
  <si>
    <t>Se utilizó el formato de cambio y se esta actualizando el directorio activo.</t>
  </si>
  <si>
    <t>Se cuenta con el contrato vigente de Nube y Internet.</t>
  </si>
  <si>
    <t>Se realizó monitoreo del canal y reportes de los incidentes con el proveedor de Internet.</t>
  </si>
  <si>
    <t xml:space="preserve">Se cuenta con los contratos respectivos para los componentes relacionados con la infraestructura hiperconvergente. </t>
  </si>
  <si>
    <t xml:space="preserve">Se realizó el monitoreo en línea de los diferentes servicios. </t>
  </si>
  <si>
    <t>Se realizó una mesa de trabajo de revisión del PAA.</t>
  </si>
  <si>
    <t xml:space="preserve">Se distribuye a los profesionales del grupo de contratación de la OAJ para la revisión, actualización y creación de Listas de chequeo por proceso de selección. </t>
  </si>
  <si>
    <t>Se realizó jornada de socialización del manual de contratación de la entidad por parte de la Líder de Contratación de la OAJ.</t>
  </si>
  <si>
    <t>Se han adelantado 16 comités de conciliación en las cuales se han sometido la totalidad de las solicitudes de conciliación allegadas a la entidad.</t>
  </si>
  <si>
    <t>El comité de conciliación del DADEP no ha adoptado decisiones relacionadas con formular o no la acción de repetición y, por consiguiente, no se ha generado el riesgo objeto de reporte.</t>
  </si>
  <si>
    <t>El manual de funciones se encuentran actualizados y se realizó una capacitación: Falta Disciplinaria frente al incumplimiento del manual de funciones y el conflicto de intereses.</t>
  </si>
  <si>
    <t>Solicitud de BACK UP realizada mediante correo electrónico.</t>
  </si>
  <si>
    <t>Se solicitó mensualmente realizar BACK UP =100%</t>
  </si>
  <si>
    <t>Se mantiene el debido cuidado y custodia de evidencias en la correspondiente carpeta digital en control priv , adicionalmente se aplican mecanismos de seguridad de la información como buck up. 
Se ha dado cumplimiento a la suscripción de la carta de compromiso cada vez que se requiere debidamente  firmada por parte de los auditores, que evidencia la lectura y estricto cumplimiento de los instrumentos de auditoría interna.
En cada una de las reuniones internas de trabajo, se exponen temas de Gerencia de Riesgo, Seguridad de la Información, Protección de datos, custodia y manejo de evidencias, con el fin de fortalecer los conocimientos y habilidades en el tema.</t>
  </si>
  <si>
    <t>Se socializó en las reuniones de seguimiento y monitoreo con los Directivos; donde el líder de Comunicaciones socializa el Plan Estratégico de Comunicaciones y sus respectivos avances, con el propósito, que cada líder escale la información a sus equipos de trabajo. Así mismo, en Comité editorial se hace una revisión periódica del PEC 2022 y sus avances.  Además, el PEC se encuentra debidamente publicado en el sitio web de la entidad y los avances se reportan semestralmente.</t>
  </si>
  <si>
    <t>Se socializó a los procesos de la entidad el Procedimiento de Redes Sociales y el Manual para el Manejo de Crisis Comunicacional, a través de los informes de seguimiento semanal de redes sociales, esto con el objetivo de garantizar la seguridad de las redes sociales de la entidad (Facebook, Twitter, Instagram, YouTube), las contraseñas de ingreso se cambian cada tres meses teniendo en cuenta aspectos de seguridad tales como: Incluir mínimo una minúscula, una mayúscula, un número, un carácter especial y entre 8 y 10 caracteres. En todas se mantiene activa la función verificación de dos pasos con el número telefónico del líder de comunicaciones.  
 Las redes sociales se monitorean a diario, para garantizar que estén actualizadas en contenido y al día en respuestas con los ciudadanos que requieran atención a través de estos canales.</t>
  </si>
  <si>
    <t>Se realizaron los reportes trimestrales de la información del Observatorio cargada en el página web.</t>
  </si>
  <si>
    <t>Se elaboró el procedimiento de consolidación, ajustándose y formalizándose la parte contables y de saneamiento; se actualizando los temas de estudios técnicos y titulación.</t>
  </si>
  <si>
    <t>Se realizó el informe de los casos presentados por las otras entidades para incorporar en el Sistema de Información.</t>
  </si>
  <si>
    <t>Se están revisando los instructivos y manuales del aplicativo SIDEP, para presentarse a la OAP para su aprobación.</t>
  </si>
  <si>
    <t>Se realizó por correo electrónico solicitud de desactivación de usuarios no vigentes.</t>
  </si>
  <si>
    <t>Se realizaron las pruebas en los ambientes de prueba requeridos.</t>
  </si>
  <si>
    <t>Se gestiona el mantenimiento con el contrato de mantenimientos preventivos y correctivos.</t>
  </si>
  <si>
    <t>Se realizaron los mantenimientos preventivos y correctivos desde mesa de servicios.</t>
  </si>
  <si>
    <t>Se realizó seguimiento de la disponibilidad en los servicios para contar con un canal de comunicaciones redundante.</t>
  </si>
  <si>
    <t xml:space="preserve">Se revisaron periódicamente las listas de chequeo para la actualización del caso. La última versión de la lista de chequeo de contratación directa de persona natural tiene vigencia desde octubre 2021; así mismo, se distribuyó a los profesionales del grupo de contratación de la OAJ, la elaboración de listas de chequeo por proceso de selección. </t>
  </si>
  <si>
    <t>1 registro de asistencia y 3 piezas comunicativas vía correo electrónico</t>
  </si>
  <si>
    <t>Se realizó socialización de la forma de manipulación de documentos al grupo de contratistas que apoyan el desarrollo de las actividades de archivo, presentando el adecuado uso de los elementos de protección para el manejo de la información, y se les hace entrega mensual de estos elementos.</t>
  </si>
  <si>
    <t>Se solicitó a través de correos electrónicos  la creación de tipologías documentales con sus respectivos campos de indexación para la serie documental contratos del archivo central en el aplicativo Royal.</t>
  </si>
  <si>
    <t>Actas y formatos de avance de las investigaciones
https://dadepbta.sharepoint.com/sites/OficinaAsesoradePlaneacin/Shared%20Documents/OAP%20-%20EQUIPOS/Equipo%20MIPG/2022/Administraci%C3%B3n%20de%20Riesgos%202022/2022%20Seguimientos/Seguimiento2doCuatrimestre/Administraci%C3%B3n%20y%20Gesti%C3%B3n%20del%20Observatorio/ADMON%20OBSERVATORIO/RIESGO%2012.3%20FORMATOS%20DILIGENCIADOS.zip?csf=1&amp;web=1&amp;e=4F7Cll</t>
  </si>
  <si>
    <t>Formatos de investigaciones adelantado
https://dadepbta.sharepoint.com/sites/OficinaAsesoradePlaneacin/Shared%20Documents/OAP%20-%20EQUIPOS/Equipo%20MIPG/2022/Administraci%C3%B3n%20de%20Riesgos%202022/2022%20Seguimientos/Seguimiento2doCuatrimestre/Administraci%C3%B3n%20y%20Gesti%C3%B3n%20del%20Observatorio/ADMON%20OBSERVATORIO/RIESGO%2013%20RESULTADOS%20INV.zip?csf=1&amp;web=1&amp;e=2LhHiJ</t>
  </si>
  <si>
    <t>Publicaciones en la página web del observatorio
https://dadepbta.sharepoint.com/sites/OficinaAsesoradePlaneacin/Shared%20Documents/OAP%20-%20EQUIPOS/Equipo%20MIPG/2022/Administraci%C3%B3n%20de%20Riesgos%202022/2022%20Seguimientos/Seguimiento2doCuatrimestre/Administraci%C3%B3n%20y%20Gesti%C3%B3n%20del%20Observatorio/ADMON%20OBSERVATORIO/RIESGO%2012.1%20PUBLICACIONES.xlsx?d=w314c63ac30864df883c0a5e0e8678623&amp;csf=1&amp;web=1&amp;e=ElM58k</t>
  </si>
  <si>
    <t>Procedimiento ajustado y documentos del proceso de contabilidad y de saneamiento
https://dadepbta.sharepoint.com/sites/OficinaAsesoradePlaneacin/Shared%20Documents/OAP%20-%20EQUIPOS/Equipo%20MIPG/2022/Administraci%C3%B3n%20de%20Riesgos%202022/2022%20Seguimientos/Seguimiento2doCuatrimestre/Inventario%20General%20del%20Espacio%20P%C3%BAblico%20y%20Bienes%20Fiscales/INVENTARIO/Riesgos%2016?csf=1&amp;web=1&amp;e=TOBvWx</t>
  </si>
  <si>
    <t>Documentos Saneamiento
https://dadepbta.sharepoint.com/sites/OficinaAsesoradePlaneacin/Shared%20Documents/OAP%20-%20EQUIPOS/Equipo%20MIPG/2022/Administraci%C3%B3n%20de%20Riesgos%202022/2022%20Seguimientos/Seguimiento2doCuatrimestre/Inventario%20General%20del%20Espacio%20P%C3%BAblico%20y%20Bienes%20Fiscales/INVENTARIO/Riesgo%2017?csf=1&amp;web=1&amp;e=25BtbH</t>
  </si>
  <si>
    <t>Oficios enviados por parte de la Subdirección de Registro Inmobiliario SRI
https://dadepbta.sharepoint.com/sites/OficinaAsesoradePlaneacin/Shared%20Documents/OAP%20-%20EQUIPOS/Equipo%20MIPG/2022/Administraci%C3%B3n%20de%20Riesgos%202022/2022%20Seguimientos/Seguimiento2doCuatrimestre/Inventario%20General%20del%20Espacio%20P%C3%BAblico%20y%20Bienes%20Fiscales/INVENTARIO/Riesgo%2018?csf=1&amp;web=1&amp;e=fva2Vw</t>
  </si>
  <si>
    <t>Cuadro de control licencias curaduría
https://dadepbta.sharepoint.com/sites/OficinaAsesoradePlaneacin/Shared%20Documents/OAP%20-%20EQUIPOS/Equipo%20MIPG/2022/Administraci%C3%B3n%20de%20Riesgos%202022/2022%20Seguimientos/Seguimiento2doCuatrimestre/Inventario%20General%20del%20Espacio%20P%C3%BAblico%20y%20Bienes%20Fiscales/INVENTARIO/Riesgo%2019?csf=1&amp;web=1&amp;e=NXBRIb</t>
  </si>
  <si>
    <t>Documento ajustados Manual e instructivo
https://dadepbta.sharepoint.com/sites/OficinaAsesoradePlaneacin/Shared%20Documents/OAP%20-%20EQUIPOS/Equipo%20MIPG/2022/Administraci%C3%B3n%20de%20Riesgos%202022/2022%20Seguimientos/Seguimiento2doCuatrimestre/Inventario%20General%20del%20Espacio%20P%C3%BAblico%20y%20Bienes%20Fiscales/INVENTARIO/Riesgo%2020?csf=1&amp;web=1&amp;e=ukSb8f</t>
  </si>
  <si>
    <t>Documento ajustados Manual e instructivo
https://dadepbta.sharepoint.com/sites/OficinaAsesoradePlaneacin/Shared%20Documents/OAP%20-%20EQUIPOS/Equipo%20MIPG/2022/Administraci%C3%B3n%20de%20Riesgos%202022/2022%20Seguimientos/Seguimiento2doCuatrimestre/Inventario%20General%20del%20Espacio%20P%C3%BAblico%20y%20Bienes%20Fiscales/INVENTARIO/Riesgo%2022?csf=1&amp;web=1&amp;e=iy18Fe</t>
  </si>
  <si>
    <t>Documento enviado por el responsable del SIDEP
https://dadepbta.sharepoint.com/sites/OficinaAsesoradePlaneacin/Shared%20Documents/OAP%20-%20EQUIPOS/Equipo%20MIPG/2022/Administraci%C3%B3n%20de%20Riesgos%202022/2022%20Seguimientos/Seguimiento2doCuatrimestre/Inventario%20General%20del%20Espacio%20P%C3%BAblico%20y%20Bienes%20Fiscales/INVENTARIO/Riesgo%2021?csf=1&amp;web=1&amp;e=PlcHlh</t>
  </si>
  <si>
    <t xml:space="preserve">Se publico el informe trimestral del Observatorio 2022.
Se publicó el "ABC de la Cartilla Urbanismo táctico I Observatorio de Espacio Público" en la página web del Dada el día 30 de agosto 2022 en el link https://observatorio.dadep.gov.co/publicaciones/abc-cartilla-urbanismo-tactico/material-didactico. </t>
  </si>
  <si>
    <t xml:space="preserve">Carpetas contractuales, Hojas de vida y archivo físico.
</t>
  </si>
  <si>
    <t>Carpeta Control PRIV  SARLAFT OCI 17 de marzo
https://dadepbta.sharepoint.com/sites/OficinaAsesoradePlaneacin/Shared%20Documents/OAP%20-%20EQUIPOS/Equipo%20MIPG/2022/Administraci%C3%B3n%20de%20Riesgos%202022/2022%20Seguimientos/Seguimiento2doCuatrimestre/Evaluaci%C3%B3n%20y%20control/Riesgo%2079?csf=1&amp;web=1&amp;e=AyNVch</t>
  </si>
  <si>
    <t>La Oficina de Planeación realizó seguimiento del cumplimiento del Código de Integridad de la institución y realizó su socialización.</t>
  </si>
  <si>
    <t>Página de transparencia en la WEB</t>
  </si>
  <si>
    <t>https://www.dadep.gov.co/transparencia/planeacion/plan-anticorrupcion</t>
  </si>
  <si>
    <t>https://www.dadep.gov.co/transparencia/control/plan_anual_auditoria</t>
  </si>
  <si>
    <t>La oficina de Control Interno verificó que durante el período evaluado no se realizaron actividades encaminadas a divulgar y/o socializar el Código de integridad y la Política de protección de datos personales.</t>
  </si>
  <si>
    <t>Durante el período evaluado no se realizaron actividades de revisión y/o actualización  del documento de los requisitos para la presentación de participantes en concursos y ponencias cuando se va a realizar el evento ni se crearon los lineamientos mínimos para la selección de participantes en concursos y ponencias de los eventos del Grupo de Estudios sobre Espacio Público.</t>
  </si>
  <si>
    <t>Durante el período objeto de evaluación no se actualizaron los roles y perfiles del SIDEP 2.0, se espera en el próximo seguimiento se hayan adelantado las actividades programadas para el primer semestre 2022.</t>
  </si>
  <si>
    <t>Se verificó el cumplimiento para el cuatrimestre de la elaboración de la matriz de seguimiento de las actas de entrega o recibo de las zonas de sesión.</t>
  </si>
  <si>
    <t>https://dadepbta.sharepoint.com/sites/OficinaAsesoradePlaneacin/_layouts/15/guestaccess.aspx?guestaccesstoken=%2BSbbrxnn2fKAPKfh4oYMWlR61oZ%2BN3MEdH8CBnvXkmw%3D&amp;folderid=2_052d8883459694f9e86733311db008ff4&amp;rev=1&amp;e=dhViT6</t>
  </si>
  <si>
    <t>El área encargada realizó las actividades de supervisión por medio del seguimiento al cumplimiento de las obligaciones contractuales.</t>
  </si>
  <si>
    <t xml:space="preserve">Documentos de seguimiento y supervisión </t>
  </si>
  <si>
    <t>Informe De Seguimiento Supervisión</t>
  </si>
  <si>
    <t>https://dadepbta.sharepoint.com/sites/OficinaAsesoradePlaneacin/_layouts/15/guestaccess.aspx?guestaccesstoken=s1OKtD%2BjaIeNBwFOpzwjH%2Bgdiqf8UZMmZk6K61XQyjk%3D&amp;docid=2_0b7a8dc900bfe428e810a7fa77cf448d8&amp;rev=1&amp;e=UxcmPA</t>
  </si>
  <si>
    <t>Durante el período evaluado no se socializó  la guía de administración de bienes de uso Público y bienes fiscales del Nivel Central a las partes interesadas.</t>
  </si>
  <si>
    <t>La Oficina de control interno no evidencia en el período objeto de evaluación,  la realización de actividades tendientes a socializar el código de integridad a los funcionarios y contratistas.</t>
  </si>
  <si>
    <t>La Oficina de Control Interno llama la atención sobre la observación de la Oficina de Planeación, respecto a que durante este periodo de análisis, no se adelantó la gestión contractual  a través del SECOP II.</t>
  </si>
  <si>
    <t xml:space="preserve">Revisar </t>
  </si>
  <si>
    <t>Según el monitoreo realizado por la Oficina de Planeación, en el período evaluado no se llevo a cabo ninguna socialización del Plan anticorrupción, la Oficina de Control Interno considera prioritario  que toda la entidad tenga conocimiento del plan anticorrupción.</t>
  </si>
  <si>
    <t>Según el monitoreo realizado por la Oficina de Planeación, durante el período evaluado se socializaron los formatos para el control, seguimiento y préstamo de los expedientes establecidos en el Sistema de Gestión del DADEP.</t>
  </si>
  <si>
    <t xml:space="preserve">Formatos </t>
  </si>
  <si>
    <t>\\172.26.1.6\pub\RIESGOS 2022\1er Cuatrimestre\Gestión Documental</t>
  </si>
  <si>
    <t>De acuerdo al monitoreo  a la aplicación de requisitos para posesión de cargo, se verificó que el área encargada viene aplicando  la lista de chequeo de verificación de requisitos.</t>
  </si>
  <si>
    <t xml:space="preserve">Aplicación del formato / reposa en la historia laboral </t>
  </si>
  <si>
    <t>Historia laboral del personal ingresado, custodia de TH - y formato  http://sgc.dadep.gov.co/8/127-FORGT-01.php</t>
  </si>
  <si>
    <t>Durante el período evaluado se realizó el  seguimiento del cumplimiento del Código de Integridad de la institución y  se llevó a cabo su socialización.</t>
  </si>
  <si>
    <t xml:space="preserve">Pagina WEB , transparencia </t>
  </si>
  <si>
    <t>1. Socializar la aplicación y compromiso de los instrumentos de auditoría interna en reuniones internas.</t>
  </si>
  <si>
    <t>2. Ejecutar el plan de auditorias para la vigencia del 2020.</t>
  </si>
  <si>
    <t>3. Alimentar las observaciones provenientes de las Auditorias en el MAP</t>
  </si>
  <si>
    <t>4. Actualizar los procesos y procedimientos de Auditoria bajo las Normas Internacionales de Auditoría.</t>
  </si>
  <si>
    <t>5. Realizar seguimiento a la entrega de informes periódicos.</t>
  </si>
  <si>
    <t>6. Publicar los planes de mejora e informes en la página web.</t>
  </si>
  <si>
    <t>Control Priv, reporte de información a la SAF.</t>
  </si>
  <si>
    <t>Actas de reunión</t>
  </si>
  <si>
    <t>Control Priv</t>
  </si>
  <si>
    <t>Archivo físico de la OCI</t>
  </si>
  <si>
    <t>https://www.dadep.gov.co/transparencia/control/plan-anual-auditorias/01-plan-anual-auditoria-paa-19</t>
  </si>
  <si>
    <t>https://www.dadep.gov.co/transparencia/planeacion/plan-anticorrupcion
https://sgc.dadep.gov.co/8/3/127-PPPGT-17.pdf</t>
  </si>
  <si>
    <t>Actas de capacitación, piezas comunicacionales y archivos relacionados</t>
  </si>
  <si>
    <t xml:space="preserve">https://dadepbta.sharepoint.com/sites/OficinaAsesoradePlaneacin/Shared%20Documents/OAP%20-%20EQUIPOS/Equipo%20MIPG/2022/Administraci%C3%B3n%20de%20Riesgos%202022/2022%20Seguimientos/Seguimiento2doCuatrimestre/Atenci%C3%B3n%20al%20Ciudadano/Riesgo%2010-Integridad?csf=1&amp;web=1&amp;e=pYgl1P </t>
  </si>
  <si>
    <t>La Oficina de Control Interno verifico la implememtación del documento con  los requisitos para la presentación de participantes y lineamientos para la elección de participantes revisados y/o actualizado, el cual se utilizó en la Bienal de Espacio Público el cual se encuentra en proceso de revisión.</t>
  </si>
  <si>
    <t>Acta de participación y acta de selección.</t>
  </si>
  <si>
    <t>https://dadepbta.sharepoint.com/sites/OficinaAsesoradePlaneacin/_layouts/15/guestaccess.aspx?guestaccesstoken=l%2BXl7nCK0V5NhZZ2bGf646rtvUFjgNdZ9YtK1Rnp4vo%3D&amp;folderid=2_07d7db6c0cc2f4a73bf8d2ef4f047b5cf&amp;rev=1&amp;e=y0i79Q</t>
  </si>
  <si>
    <t xml:space="preserve">
https://dadepbta.sharepoint.com/sites/OficinaAsesoradePlaneacin/_layouts/15/guestaccess.aspx?guestaccesstoken=l%2BXl7nCK0V5NhZZ2bGf646rtvUFjgNdZ9YtK1Rnp4vo%3D&amp;folderid=2_07d7db6c0cc2f4a73bf8d2ef4f047b5cf&amp;rev=1&amp;e=y0i79Q</t>
  </si>
  <si>
    <t>Documento enviado por el responsable del SIDEP</t>
  </si>
  <si>
    <t xml:space="preserve">https://dadepbta.sharepoint.com/sites/OficinaAsesoradePlaneacin/Shared%20Documents/OAP%20-%20EQUIPOS/Equipo%20MIPG/2022/Administraci%C3%B3n%20de%20Riesgos%202022/2022%20Seguimientos/Seguimiento2doCuatrimestre/Inventario%20General%20del%20Espacio%20P%C3%BAblico%20y%20Bienes%20Fiscales/INVENTARIO/Riesgo%2020?csf=1&amp;web=1&amp;e=uf48oj </t>
  </si>
  <si>
    <t>https://dadepbta.sharepoint.com/sites/OficinaAsesoradePlaneacin/Shared%20Documents/OAP%20-%20EQUIPOS/Equipo%20MIPG/2022/Administraci%C3%B3n%20de%20Riesgos%202022/2022%20Seguimientos/Seguimiento2doCuatrimestre/Inventario%20General%20del%20Espacio%20P%C3%BAblico%20y%20Bienes%20Fiscales/INVENTARIO/Riesgo%2021?csf=1&amp;web=1&amp;e=bhMIz6</t>
  </si>
  <si>
    <t>La OCI verificó que el área encargada realizó  las publicaciones en la página web de la entidad de los requisitos o pasos para la suscripción de los instrumentos de entrega sobre Bienes a cargo del DADEP</t>
  </si>
  <si>
    <t>Publicaciones en la página WEB de la entidad</t>
  </si>
  <si>
    <t>https://dadepbta.sharepoint.com/sites/OficinaAsesoradePlaneacin/Shared%20Documents/OAP%20-%20EQUIPOS/Equipo%20MIPG/2022/Administraci%C3%B3n%20de%20Riesgos%202022/2022%20Seguimientos/Seguimiento2doCuatrimestre/Administraci%C3%B3n%20del%20Patrimonio%20ID/Riesgo%2025?csf=1&amp;web=1&amp;e=8lDLT0</t>
  </si>
  <si>
    <t>La Oficina de control interno evidencia en el período objeto de evaluación,  la realización de actividades tendientes a socializar el código de integridad a los funcionarios y contratistas.</t>
  </si>
  <si>
    <t>https://www.dadep.gov.co/que-es-el-dadep/mision-y-vision</t>
  </si>
  <si>
    <t>https://sgc.dadep.gov.co/8/3/127-PPPGT-17.pdf
https://www.dadep.gov.co/que-es-el-dadep/mision-y-vision</t>
  </si>
  <si>
    <t>https://dadepbta.sharepoint.com/sites/OficinaAsesoradePlaneacin/Shared%20Documents/OAP%20-%20EQUIPOS/Equipo%20MIPG/2022/Administraci%C3%B3n%20de%20Riesgos%202022/2022%20Seguimientos/Seguimiento2doCuatrimestre/Gesti%C3%B3n%20Jur%C3%ADdica/Riesgo%2054/CONSULTA%20DE%20PROCESOS?csf=1&amp;web=1&amp;e=kHiAsg</t>
  </si>
  <si>
    <t>Según el reporte realizado por la Oficina de Planeación, en el período evaluado se llevaron a cabo actividades de  socialización del Plan anticorrupción.</t>
  </si>
  <si>
    <t>https://dadepbta.sharepoint.com/sites/OficinaAsesoradePlaneacin/Shared%20Documents/OAP%20-%20EQUIPOS/Equipo%20MIPG/2022/Administraci%C3%B3n%20de%20Riesgos%202022/2022%20Seguimientos/Seguimiento2doCuatrimestre/Gesti%C3%B3n%20Jur%C3%ADdica/Riesgo%2055/Asistencia%20y%20Socializaci%C3%B3n%20Plan%20Anticorrupci%C3%B3n?csf=1&amp;web=1&amp;e=2NHiiD</t>
  </si>
  <si>
    <t xml:space="preserve">De acuerdo al monitoreo  a la aplicación de requisitos para posesión de cargo, se verificó que el área encargada viene aplicando  la lista de chequeo de verificación de requisitos y se ha realizado su socialización. </t>
  </si>
  <si>
    <t>https://dadepbta.sharepoint.com/sites/OficinaAsesoradePlaneacin/Shared%20Documents/OAP%20-%20EQUIPOS/Equipo%20MIPG/2022/Administraci%C3%B3n%20de%20Riesgos%202022/2022%20Seguimientos/Seguimiento2doCuatrimestre/Gesti%C3%B3n%20Documental/Riesgo%2067%20Correos%20Electr%C3%B3nicos?csf=1&amp;web=1&amp;e=3hPbG1</t>
  </si>
  <si>
    <t>lista de chequeo de acuerdo con los nombramientos realizados=100% y carpetas fisicas en custodia en el área de Talento Huimano.</t>
  </si>
  <si>
    <t>https://dadepbta.sharepoint.com/sites/OficinaAsesoradePlaneacin/Shared%20Documents/OAP%20-%20EQUIPOS/Equipo%20MIPG/2022/Administraci%C3%B3n%20de%20Riesgos%202022/2022%20Seguimientos/Seguimiento2doCuatrimestre/Gesti%C3%B3n%20del%20Talento%20Humano/Riesgo%2073%20Lista%20de%20Chequeo?csf=1&amp;web=1&amp;e=llBnfP</t>
  </si>
  <si>
    <t>https://sgc.dadep.gov.co/8/3/127-PPPGT-17.pdf
https://www.dadep.gov.co/que-es-el-dadep/mision-y-vision</t>
  </si>
  <si>
    <t>Ha cumplido a cabalidad  el plan de auditorias para la vigencia 2022 y se ha trabajado intensamente en el seguimiento al plan de mejoramiento institucional,  con las observaciones provenientes de las Auditorias.</t>
  </si>
  <si>
    <t>Se han mantenido la política de actualización delos procesos y procedimientos de Auditoria bajo las Normas Internacionales de Auditoría.</t>
  </si>
  <si>
    <t>Se  realiza de manera permanente el seguimiento a la entrega de informes periódicos y  se publican  en la página web.</t>
  </si>
  <si>
    <t>Plan Anual de Auditorias</t>
  </si>
  <si>
    <t>N/A</t>
  </si>
  <si>
    <t>Se utilizó el documento, el primer cuatrimestre en la Bienal de Espacio Público, se revisó el documento y se adjunta</t>
  </si>
  <si>
    <t>Se aplicó en el evento de la Bienal y se anexaron en el primer cuatrimestre las evidencias</t>
  </si>
  <si>
    <t>Documentos entregados primer cuatrimestre</t>
  </si>
  <si>
    <t>Se presenta el documento final  con el acta de liquidación del convenio.</t>
  </si>
  <si>
    <t>N.A</t>
  </si>
  <si>
    <t xml:space="preserve">Se realiza seguimiento por parte del responsable de SIDEP  y se envía a la oficina de sistemas para actualizar los roles y perfiles </t>
  </si>
  <si>
    <t>Correo enviado a la Oficina de Sistemas</t>
  </si>
  <si>
    <t>Relación de los casos solicitados por parte del responsable del aplicativo SIDEP</t>
  </si>
  <si>
    <t>Se entrega una relación de los casos solicitados</t>
  </si>
  <si>
    <t>Matriz realizada para el seguimiento de avance de las entregas de las zonas de cesión</t>
  </si>
  <si>
    <t xml:space="preserve">Matriz de seguimiento de la entrega de las zonas de cesión </t>
  </si>
  <si>
    <t>Matriz de recibo de las zonas de cesión entregadas por los responsables urbanisticamente</t>
  </si>
  <si>
    <t>Matriz actualizada</t>
  </si>
  <si>
    <t>1
45</t>
  </si>
  <si>
    <t>Riesgo 25</t>
  </si>
  <si>
    <t xml:space="preserve">Riesgo 32.1
https://sgc.dadep.gov.co/8/3/127-PPPGT-17.pdf
https://www.dadep.gov.co/que-es-el-dadep/mision-y-vision
</t>
  </si>
  <si>
    <t>Se comunicaron las decisiones de no iniciar acción de repetición al Ministerio Público</t>
  </si>
  <si>
    <t>En el primer cuatrimestre se enviaron los oficios al Ministerio Público</t>
  </si>
  <si>
    <t>Sin observaciones</t>
  </si>
  <si>
    <t>Proyección y socialización depíldoras anticorrupción</t>
  </si>
  <si>
    <t>Píldoras con contenido de plan anticorrupción</t>
  </si>
  <si>
    <t>Socialización de los formatos utilizados para realizar la solicitud de expedientes del Archivo central y Archivo de Patrimonio.</t>
  </si>
  <si>
    <t>Riesgo 67 correos electrónicos</t>
  </si>
  <si>
    <t xml:space="preserve">No </t>
  </si>
  <si>
    <t>Informes publicados en pdf página web de la entidad</t>
  </si>
  <si>
    <t>MONITOREO Y REVISIÓN  Septiembre - Diciembre 2022</t>
  </si>
  <si>
    <t xml:space="preserve">El 24/8/2022 se llevo a cabo el tercer (3) Comité Institucional donde se socializo los compromiso de los instrumentos de auditoría interna.
De manera mensual se reporta a la SGC el avance de las tareas proyecto de inversion 7862 ( ejecucion del plan anual de auditoria). De igual forma trimestral se reporta indicador a la OAP (No auditorias relaizadas/No auditorias planeadas).
La OCI hace seguimientos trimestrales a los planes de mejoramiento del interno y de la contraloria , los cuales son publicados en la pagina web. </t>
  </si>
  <si>
    <t xml:space="preserve">https://www.dadep.gov.co/control/planes-de-mejoramiento
https://www.dadep.gov.co/control/auditorias-especiales
</t>
  </si>
  <si>
    <t>Durantre el período evaluado la Oficina de Planeación realizó monitoreo del cumplimiento del Código de Integridad de la institución y se pudo verificar  su socialización y su respectiva divulgación a través de la pagina web</t>
  </si>
  <si>
    <t>La OCI, no pudo corroborar la gestión por no allegarse información de manera oportuna</t>
  </si>
  <si>
    <t>Cumplimiento en entregas</t>
  </si>
  <si>
    <t>Se culmina el periodo con la afirmación de las areas de haber solicitado actualización de roles y perfiles, sin poder concluir si dicha gestión fue atendida por el area que debe gestionar de manera oportuna</t>
  </si>
  <si>
    <t>Se verificó el cumplimiento para el ultimo  cuatrimestre de la elaboración de la matriz de seguimiento de las actas de entrega o recibo de las zonas de sesión.</t>
  </si>
  <si>
    <t>La Oficina de Control Interno verificó que durante la vigencia 2022 la gestión contractual  a través del SECOP II y las afirmaciones realizadaspor las areas intervinientes</t>
  </si>
  <si>
    <t>Se actualizo la lista de chequeo de verificación de requisitos para ocupación de un cargo, el cual contempla la certificacion de cumplimiento de requsitos.</t>
  </si>
  <si>
    <t>De acuerdo al monitoreo  a la aplicación de requisitos para posesión de cargo, se verificó que el área encargada viene aplicando  la lista de chequeo de verificación de requisitos, así como los tramites requeridos para el caso.</t>
  </si>
  <si>
    <t xml:space="preserve">Se pudo corroborar las actas del comite de gestión y desempèño institucional, donde se divulga y promueve entre los lideres de proceso los instrumentos de Auditoria.La OCI  ha dado continuidad a  la divulgación y aplicación   de los instrumentos de auditoría en reuniones internas.
Ha cumplido a cabalidad  el plan de auditorias para la vigencia 2022 y se ha trabajado intensamente en el seguimiento al plan de mejoramiento institucional,  con las observaciones provenientes de las Auditorias.
Se han mantenido la política de actualización delos procesos y procedimientos de Auditoria bajo las Normas Internacionales de Auditoría.
 La OCI logro durante la vigencia la dinamización del Plan de mejoramiento Institucional, fomentando la gestión del mismo y logrando el buena parte de la misma, el reconocimiento por parte del Ente de control con el cierre efectivo de gran parte de las acciones existentes.
Se  realiza de manera permanente el seguimiento a la entrega de informes periódicos y  se publican  en la página web.
</t>
  </si>
  <si>
    <t xml:space="preserve"> SEGUIMIENTO  OCI  TERCER CUATRIMESTRE (1 de Septiembre a 31 de Diciembre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</si>
</sst>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22">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
      <b/>
      <sz val="14"/>
      <color rgb="FF0070C0"/>
      <name val="Museo Sans 500"/>
      <family val="3"/>
    </font>
    <font>
      <sz val="10"/>
      <color rgb="FF0070C0"/>
      <name val="Museo Sans 500"/>
      <family val="3"/>
    </font>
    <font>
      <sz val="11"/>
      <color rgb="FF0070C0"/>
      <name val="Museo Sans 500"/>
      <family val="3"/>
    </font>
    <font>
      <b/>
      <sz val="9"/>
      <color rgb="FF000000"/>
      <name val="Tahoma"/>
      <family val="2"/>
    </font>
    <font>
      <sz val="14"/>
      <name val="Museo Sans 500"/>
      <family val="3"/>
    </font>
    <font>
      <sz val="11"/>
      <color rgb="FF000000"/>
      <name val="Museo Sans 500"/>
      <family val="3"/>
    </font>
    <font>
      <sz val="10"/>
      <color theme="1"/>
      <name val="Calibri"/>
      <family val="2"/>
      <charset val="1"/>
    </font>
    <font>
      <sz val="10"/>
      <color theme="1"/>
      <name val="Museo Sans 500"/>
      <family val="3"/>
    </font>
    <font>
      <sz val="11"/>
      <color theme="1"/>
      <name val="Museo Sans 500"/>
    </font>
    <font>
      <b/>
      <sz val="11"/>
      <color theme="1"/>
      <name val="Museo Sans 500"/>
    </font>
    <font>
      <b/>
      <sz val="10"/>
      <color theme="1"/>
      <name val="Museo Sans 500"/>
    </font>
    <font>
      <u/>
      <sz val="11"/>
      <color theme="10"/>
      <name val="Museo Sans 500"/>
    </font>
    <font>
      <sz val="10"/>
      <color theme="1"/>
      <name val="Museo Sans 500"/>
    </font>
    <font>
      <u/>
      <sz val="11"/>
      <color theme="1"/>
      <name val="Museo Sans 500"/>
    </font>
    <font>
      <sz val="10"/>
      <name val="Museo Sans 500"/>
    </font>
    <font>
      <u/>
      <sz val="11"/>
      <color rgb="FF0563C1"/>
      <name val="Calibri"/>
      <family val="2"/>
      <scheme val="minor"/>
    </font>
    <font>
      <b/>
      <sz val="14"/>
      <color rgb="FFFF0000"/>
      <name val="Museo Sans 500"/>
      <family val="3"/>
    </font>
    <font>
      <b/>
      <sz val="11"/>
      <color rgb="FFFF0000"/>
      <name val="Museo Sans 500"/>
      <family val="3"/>
    </font>
  </fonts>
  <fills count="49">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
      <patternFill patternType="solid">
        <fgColor rgb="FFFFFFFF"/>
        <bgColor rgb="FF000000"/>
      </patternFill>
    </fill>
    <fill>
      <patternFill patternType="solid">
        <fgColor rgb="FFF8CBAD"/>
        <bgColor rgb="FF000000"/>
      </patternFill>
    </fill>
    <fill>
      <patternFill patternType="solid">
        <fgColor rgb="FFF4B084"/>
        <bgColor rgb="FF000000"/>
      </patternFill>
    </fill>
    <fill>
      <patternFill patternType="solid">
        <fgColor rgb="FFFFE699"/>
        <bgColor rgb="FF000000"/>
      </patternFill>
    </fill>
    <fill>
      <patternFill patternType="solid">
        <fgColor theme="9" tint="0.59999389629810485"/>
        <bgColor rgb="FF000000"/>
      </patternFill>
    </fill>
    <fill>
      <patternFill patternType="solid">
        <fgColor theme="9" tint="0.59999389629810485"/>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style="thin">
        <color rgb="FF000000"/>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s>
  <cellStyleXfs count="14">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xf numFmtId="0" fontId="76" fillId="0" borderId="0" applyNumberFormat="0" applyFill="0" applyBorder="0" applyAlignment="0" applyProtection="0"/>
  </cellStyleXfs>
  <cellXfs count="1126">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4" fillId="0" borderId="1" xfId="0" applyFont="1" applyFill="1" applyBorder="1" applyAlignment="1" applyProtection="1">
      <alignment horizontal="left" vertical="center" wrapText="1"/>
      <protection locked="0"/>
    </xf>
    <xf numFmtId="0" fontId="54" fillId="0" borderId="1" xfId="0"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28" fillId="0" borderId="0" xfId="0" applyFont="1" applyAlignment="1" applyProtection="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left" wrapText="1"/>
      <protection locked="0"/>
    </xf>
    <xf numFmtId="0" fontId="54" fillId="17" borderId="1" xfId="0" applyFont="1" applyFill="1" applyBorder="1" applyAlignment="1" applyProtection="1">
      <alignment horizontal="left" vertical="center" wrapText="1"/>
    </xf>
    <xf numFmtId="0" fontId="54" fillId="17" borderId="2" xfId="0" applyFont="1" applyFill="1" applyBorder="1" applyAlignment="1" applyProtection="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8"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79" fillId="0" borderId="1" xfId="0" applyFont="1" applyBorder="1" applyAlignment="1">
      <alignment horizontal="center" vertical="center" wrapText="1"/>
    </xf>
    <xf numFmtId="0" fontId="80" fillId="0" borderId="1" xfId="0" applyFont="1" applyBorder="1" applyAlignment="1">
      <alignment horizontal="justify" vertical="center" wrapText="1"/>
    </xf>
    <xf numFmtId="0" fontId="81" fillId="0" borderId="1" xfId="0" applyFont="1" applyBorder="1" applyAlignment="1">
      <alignment horizontal="center" vertical="center" wrapText="1"/>
    </xf>
    <xf numFmtId="0" fontId="78" fillId="37" borderId="1" xfId="0" applyFont="1" applyFill="1" applyBorder="1" applyAlignment="1">
      <alignment horizontal="center" vertical="center" wrapText="1"/>
    </xf>
    <xf numFmtId="0" fontId="79" fillId="0" borderId="32" xfId="0" applyFont="1" applyBorder="1" applyAlignment="1">
      <alignment horizontal="center" vertical="center" wrapText="1"/>
    </xf>
    <xf numFmtId="0" fontId="80" fillId="0" borderId="32" xfId="0" applyFont="1" applyBorder="1" applyAlignment="1">
      <alignment horizontal="justify" vertical="center" wrapText="1"/>
    </xf>
    <xf numFmtId="0" fontId="81" fillId="0" borderId="32" xfId="0" applyFont="1" applyBorder="1" applyAlignment="1">
      <alignment horizontal="center" vertical="center" wrapText="1"/>
    </xf>
    <xf numFmtId="0" fontId="78"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5" fillId="6" borderId="0" xfId="0" applyFont="1" applyFill="1" applyAlignment="1">
      <alignment horizontal="center" vertical="center" wrapText="1"/>
    </xf>
    <xf numFmtId="0" fontId="85" fillId="39" borderId="0" xfId="0" applyFont="1" applyFill="1" applyAlignment="1">
      <alignment horizontal="center" vertical="center" wrapText="1"/>
    </xf>
    <xf numFmtId="0" fontId="85" fillId="40" borderId="0" xfId="0" applyFont="1" applyFill="1" applyAlignment="1">
      <alignment horizontal="center" vertical="center" wrapText="1"/>
    </xf>
    <xf numFmtId="0" fontId="85" fillId="41" borderId="0" xfId="0" applyFont="1" applyFill="1" applyAlignment="1">
      <alignment horizontal="center" vertical="center" wrapText="1"/>
    </xf>
    <xf numFmtId="0" fontId="0" fillId="4" borderId="0" xfId="0" applyFill="1"/>
    <xf numFmtId="0" fontId="86" fillId="0" borderId="0" xfId="0" applyFont="1" applyAlignment="1">
      <alignment vertical="center" wrapText="1"/>
    </xf>
    <xf numFmtId="0" fontId="87" fillId="4" borderId="0" xfId="0" applyFont="1" applyFill="1"/>
    <xf numFmtId="0" fontId="0" fillId="42" borderId="0" xfId="0" applyFill="1" applyProtection="1">
      <protection locked="0"/>
    </xf>
    <xf numFmtId="0" fontId="88"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1" fillId="17" borderId="1" xfId="0" applyFont="1" applyFill="1" applyBorder="1" applyAlignment="1">
      <alignment horizontal="center" vertical="center" wrapText="1"/>
    </xf>
    <xf numFmtId="0" fontId="91" fillId="17" borderId="11" xfId="0" applyFont="1" applyFill="1" applyBorder="1" applyAlignment="1">
      <alignment horizontal="center" vertical="center" wrapText="1"/>
    </xf>
    <xf numFmtId="0" fontId="91"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9" fontId="29" fillId="17" borderId="5" xfId="3" applyFont="1" applyFill="1" applyBorder="1" applyAlignment="1" applyProtection="1">
      <alignment horizontal="center" vertical="center" textRotation="9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4"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0" fontId="54" fillId="0" borderId="1" xfId="0" applyFont="1" applyFill="1" applyBorder="1" applyAlignment="1" applyProtection="1">
      <alignment horizontal="center" vertical="center" textRotation="90" wrapText="1"/>
      <protection locked="0"/>
    </xf>
    <xf numFmtId="0" fontId="54" fillId="0" borderId="2" xfId="0" applyFont="1" applyFill="1" applyBorder="1" applyAlignment="1" applyProtection="1">
      <alignment horizontal="center" vertical="center" textRotation="90" wrapText="1"/>
      <protection locked="0"/>
    </xf>
    <xf numFmtId="0" fontId="54" fillId="0" borderId="22" xfId="0" applyFont="1" applyFill="1" applyBorder="1" applyAlignment="1" applyProtection="1">
      <alignment horizontal="center" vertical="center" textRotation="90" wrapText="1"/>
      <protection locked="0"/>
    </xf>
    <xf numFmtId="49" fontId="54" fillId="0" borderId="23" xfId="0" applyNumberFormat="1" applyFont="1" applyFill="1" applyBorder="1" applyAlignment="1" applyProtection="1">
      <alignment horizontal="left" vertical="center" wrapText="1"/>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7" fillId="29" borderId="44" xfId="0" applyFont="1" applyFill="1" applyBorder="1" applyAlignment="1" applyProtection="1">
      <alignment horizontal="left" vertical="center" readingOrder="1"/>
      <protection hidden="1"/>
    </xf>
    <xf numFmtId="0" fontId="97" fillId="29" borderId="45" xfId="0" applyFont="1" applyFill="1" applyBorder="1" applyAlignment="1" applyProtection="1">
      <alignment horizontal="left" vertical="center" readingOrder="1"/>
      <protection hidden="1"/>
    </xf>
    <xf numFmtId="0" fontId="97" fillId="29" borderId="46" xfId="0" applyFont="1" applyFill="1" applyBorder="1" applyAlignment="1" applyProtection="1">
      <alignment horizontal="left" vertical="center" readingOrder="1"/>
      <protection hidden="1"/>
    </xf>
    <xf numFmtId="0" fontId="97" fillId="6" borderId="45" xfId="0" applyFont="1" applyFill="1" applyBorder="1" applyAlignment="1" applyProtection="1">
      <alignment horizontal="left" vertical="center" readingOrder="1"/>
      <protection hidden="1"/>
    </xf>
    <xf numFmtId="0" fontId="97" fillId="6" borderId="46" xfId="0" applyFont="1" applyFill="1" applyBorder="1" applyAlignment="1" applyProtection="1">
      <alignment horizontal="left" vertical="center" readingOrder="1"/>
      <protection hidden="1"/>
    </xf>
    <xf numFmtId="0" fontId="97" fillId="29" borderId="41" xfId="0" applyFont="1" applyFill="1" applyBorder="1" applyAlignment="1" applyProtection="1">
      <alignment horizontal="left" vertical="center" readingOrder="1"/>
      <protection hidden="1"/>
    </xf>
    <xf numFmtId="0" fontId="97" fillId="29" borderId="0" xfId="0" applyFont="1" applyFill="1" applyBorder="1" applyAlignment="1" applyProtection="1">
      <alignment horizontal="left" vertical="center" readingOrder="1"/>
      <protection hidden="1"/>
    </xf>
    <xf numFmtId="0" fontId="97" fillId="29" borderId="36" xfId="0" applyFont="1" applyFill="1" applyBorder="1" applyAlignment="1" applyProtection="1">
      <alignment horizontal="left" vertical="center" readingOrder="1"/>
      <protection hidden="1"/>
    </xf>
    <xf numFmtId="0" fontId="97" fillId="6" borderId="0" xfId="0" applyFont="1" applyFill="1" applyBorder="1" applyAlignment="1" applyProtection="1">
      <alignment horizontal="left" vertical="center" readingOrder="1"/>
      <protection hidden="1"/>
    </xf>
    <xf numFmtId="0" fontId="97" fillId="6" borderId="36" xfId="0" applyFont="1" applyFill="1" applyBorder="1" applyAlignment="1" applyProtection="1">
      <alignment horizontal="left" vertical="center" readingOrder="1"/>
      <protection hidden="1"/>
    </xf>
    <xf numFmtId="0" fontId="97" fillId="29" borderId="52" xfId="0" applyFont="1" applyFill="1" applyBorder="1" applyAlignment="1" applyProtection="1">
      <alignment horizontal="left" vertical="center" readingOrder="1"/>
      <protection hidden="1"/>
    </xf>
    <xf numFmtId="0" fontId="97" fillId="29" borderId="42" xfId="0" applyFont="1" applyFill="1" applyBorder="1" applyAlignment="1" applyProtection="1">
      <alignment horizontal="left" vertical="center" readingOrder="1"/>
      <protection hidden="1"/>
    </xf>
    <xf numFmtId="0" fontId="97" fillId="29" borderId="37" xfId="0" applyFont="1" applyFill="1" applyBorder="1" applyAlignment="1" applyProtection="1">
      <alignment horizontal="left" vertical="center" readingOrder="1"/>
      <protection hidden="1"/>
    </xf>
    <xf numFmtId="0" fontId="97" fillId="6" borderId="42" xfId="0" applyFont="1" applyFill="1" applyBorder="1" applyAlignment="1" applyProtection="1">
      <alignment horizontal="left" vertical="center" readingOrder="1"/>
      <protection hidden="1"/>
    </xf>
    <xf numFmtId="0" fontId="97" fillId="6" borderId="37" xfId="0" applyFont="1" applyFill="1" applyBorder="1" applyAlignment="1" applyProtection="1">
      <alignment horizontal="left" vertical="center" readingOrder="1"/>
      <protection hidden="1"/>
    </xf>
    <xf numFmtId="0" fontId="97" fillId="14" borderId="44" xfId="0" applyFont="1" applyFill="1" applyBorder="1" applyAlignment="1" applyProtection="1">
      <alignment horizontal="left" vertical="center" readingOrder="1"/>
      <protection hidden="1"/>
    </xf>
    <xf numFmtId="0" fontId="97" fillId="14" borderId="45" xfId="0" applyFont="1" applyFill="1" applyBorder="1" applyAlignment="1" applyProtection="1">
      <alignment horizontal="left" vertical="center" readingOrder="1"/>
      <protection hidden="1"/>
    </xf>
    <xf numFmtId="0" fontId="97" fillId="14" borderId="46" xfId="0" applyFont="1" applyFill="1" applyBorder="1" applyAlignment="1" applyProtection="1">
      <alignment horizontal="left" vertical="center" readingOrder="1"/>
      <protection hidden="1"/>
    </xf>
    <xf numFmtId="0" fontId="97" fillId="14" borderId="41" xfId="0" applyFont="1" applyFill="1" applyBorder="1" applyAlignment="1" applyProtection="1">
      <alignment horizontal="left" vertical="center" readingOrder="1"/>
      <protection hidden="1"/>
    </xf>
    <xf numFmtId="0" fontId="97" fillId="14" borderId="0" xfId="0" applyFont="1" applyFill="1" applyBorder="1" applyAlignment="1" applyProtection="1">
      <alignment horizontal="left" vertical="center" readingOrder="1"/>
      <protection hidden="1"/>
    </xf>
    <xf numFmtId="0" fontId="97" fillId="14" borderId="36" xfId="0" applyFont="1" applyFill="1" applyBorder="1" applyAlignment="1" applyProtection="1">
      <alignment horizontal="left" vertical="center" readingOrder="1"/>
      <protection hidden="1"/>
    </xf>
    <xf numFmtId="0" fontId="97" fillId="14" borderId="52" xfId="0" applyFont="1" applyFill="1" applyBorder="1" applyAlignment="1" applyProtection="1">
      <alignment horizontal="left" vertical="center" readingOrder="1"/>
      <protection hidden="1"/>
    </xf>
    <xf numFmtId="0" fontId="97" fillId="14" borderId="42" xfId="0" applyFont="1" applyFill="1" applyBorder="1" applyAlignment="1" applyProtection="1">
      <alignment horizontal="left" vertical="center" readingOrder="1"/>
      <protection hidden="1"/>
    </xf>
    <xf numFmtId="0" fontId="97" fillId="14" borderId="37" xfId="0" applyFont="1" applyFill="1" applyBorder="1" applyAlignment="1" applyProtection="1">
      <alignment horizontal="left" vertical="center" readingOrder="1"/>
      <protection hidden="1"/>
    </xf>
    <xf numFmtId="0" fontId="97" fillId="30" borderId="44" xfId="0" applyFont="1" applyFill="1" applyBorder="1" applyAlignment="1" applyProtection="1">
      <alignment horizontal="left" vertical="center" readingOrder="1"/>
      <protection hidden="1"/>
    </xf>
    <xf numFmtId="0" fontId="97" fillId="30" borderId="45" xfId="0" applyFont="1" applyFill="1" applyBorder="1" applyAlignment="1" applyProtection="1">
      <alignment horizontal="left" vertical="center" readingOrder="1"/>
      <protection hidden="1"/>
    </xf>
    <xf numFmtId="0" fontId="97" fillId="30" borderId="46" xfId="0" applyFont="1" applyFill="1" applyBorder="1" applyAlignment="1" applyProtection="1">
      <alignment horizontal="left" vertical="center" readingOrder="1"/>
      <protection hidden="1"/>
    </xf>
    <xf numFmtId="0" fontId="97" fillId="30" borderId="41" xfId="0" applyFont="1" applyFill="1" applyBorder="1" applyAlignment="1" applyProtection="1">
      <alignment horizontal="left" vertical="center" readingOrder="1"/>
      <protection hidden="1"/>
    </xf>
    <xf numFmtId="0" fontId="97" fillId="30" borderId="0" xfId="0" applyFont="1" applyFill="1" applyBorder="1" applyAlignment="1" applyProtection="1">
      <alignment horizontal="left" vertical="center" readingOrder="1"/>
      <protection hidden="1"/>
    </xf>
    <xf numFmtId="0" fontId="97" fillId="30" borderId="36" xfId="0" applyFont="1" applyFill="1" applyBorder="1" applyAlignment="1" applyProtection="1">
      <alignment horizontal="left" vertical="center" readingOrder="1"/>
      <protection hidden="1"/>
    </xf>
    <xf numFmtId="0" fontId="97" fillId="30" borderId="52" xfId="0" applyFont="1" applyFill="1" applyBorder="1" applyAlignment="1" applyProtection="1">
      <alignment horizontal="left" vertical="center" readingOrder="1"/>
      <protection hidden="1"/>
    </xf>
    <xf numFmtId="0" fontId="97" fillId="30" borderId="42" xfId="0" applyFont="1" applyFill="1" applyBorder="1" applyAlignment="1" applyProtection="1">
      <alignment horizontal="left" vertical="center" readingOrder="1"/>
      <protection hidden="1"/>
    </xf>
    <xf numFmtId="0" fontId="97" fillId="30" borderId="37" xfId="0" applyFont="1" applyFill="1" applyBorder="1" applyAlignment="1" applyProtection="1">
      <alignment horizontal="left" vertical="center" readingOrder="1"/>
      <protection hidden="1"/>
    </xf>
    <xf numFmtId="0" fontId="53" fillId="0" borderId="1" xfId="0" applyFont="1" applyFill="1" applyBorder="1" applyAlignment="1" applyProtection="1">
      <alignment vertical="center" wrapText="1"/>
      <protection locked="0"/>
    </xf>
    <xf numFmtId="0" fontId="53" fillId="0" borderId="79" xfId="0" applyFont="1" applyFill="1" applyBorder="1" applyAlignment="1" applyProtection="1">
      <alignment vertical="center" wrapText="1"/>
      <protection locked="0"/>
    </xf>
    <xf numFmtId="0" fontId="53" fillId="0" borderId="4" xfId="0" applyFont="1" applyFill="1" applyBorder="1" applyAlignment="1" applyProtection="1">
      <alignment vertical="center" wrapText="1"/>
      <protection locked="0"/>
    </xf>
    <xf numFmtId="0" fontId="53" fillId="0" borderId="3" xfId="0" applyFont="1" applyFill="1" applyBorder="1" applyAlignment="1" applyProtection="1">
      <alignment vertical="center" wrapText="1"/>
      <protection locked="0"/>
    </xf>
    <xf numFmtId="0" fontId="98" fillId="4" borderId="0" xfId="0" applyFont="1" applyFill="1"/>
    <xf numFmtId="0" fontId="100" fillId="0" borderId="0" xfId="0" applyFont="1"/>
    <xf numFmtId="0" fontId="104" fillId="0" borderId="1" xfId="0" applyFont="1" applyFill="1" applyBorder="1" applyAlignment="1" applyProtection="1">
      <alignment vertical="center" wrapText="1"/>
      <protection locked="0"/>
    </xf>
    <xf numFmtId="0" fontId="106" fillId="0" borderId="0" xfId="0" applyFont="1" applyAlignment="1" applyProtection="1">
      <protection locked="0"/>
    </xf>
    <xf numFmtId="164" fontId="27" fillId="17" borderId="1" xfId="4" applyFont="1" applyFill="1" applyBorder="1" applyAlignment="1" applyProtection="1">
      <alignment horizontal="center" vertical="center" textRotation="90" wrapText="1"/>
      <protection hidden="1"/>
    </xf>
    <xf numFmtId="0" fontId="108" fillId="0" borderId="1" xfId="0" applyFont="1" applyFill="1" applyBorder="1" applyAlignment="1" applyProtection="1">
      <alignment vertical="center" wrapText="1"/>
      <protection locked="0"/>
    </xf>
    <xf numFmtId="0" fontId="54" fillId="0" borderId="23" xfId="0" applyFont="1" applyFill="1" applyBorder="1" applyAlignment="1" applyProtection="1">
      <alignment horizontal="center" vertical="center" textRotation="255" wrapText="1"/>
      <protection locked="0"/>
    </xf>
    <xf numFmtId="164" fontId="109" fillId="17" borderId="1" xfId="4" applyFont="1" applyFill="1" applyBorder="1" applyAlignment="1" applyProtection="1">
      <alignment horizontal="center" vertical="center" textRotation="90" wrapText="1"/>
      <protection hidden="1"/>
    </xf>
    <xf numFmtId="9" fontId="57" fillId="17" borderId="5" xfId="3" applyFont="1" applyFill="1" applyBorder="1" applyAlignment="1" applyProtection="1">
      <alignment horizontal="center" vertical="center" textRotation="90"/>
    </xf>
    <xf numFmtId="0" fontId="54" fillId="17" borderId="22" xfId="0" applyFont="1" applyFill="1" applyBorder="1" applyAlignment="1" applyProtection="1">
      <alignment horizontal="center" vertical="center" textRotation="90" wrapText="1"/>
    </xf>
    <xf numFmtId="0" fontId="57" fillId="0" borderId="2" xfId="0" applyFont="1" applyBorder="1" applyAlignment="1" applyProtection="1">
      <alignment horizontal="center" vertical="center" wrapText="1"/>
      <protection locked="0"/>
    </xf>
    <xf numFmtId="9" fontId="57" fillId="0" borderId="2" xfId="0" applyNumberFormat="1" applyFont="1" applyBorder="1" applyAlignment="1" applyProtection="1">
      <alignment horizontal="center" vertical="center" wrapText="1"/>
      <protection locked="0"/>
    </xf>
    <xf numFmtId="14" fontId="57" fillId="0" borderId="2" xfId="0" applyNumberFormat="1"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9" fontId="57" fillId="4" borderId="2" xfId="0" applyNumberFormat="1"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0" fontId="57" fillId="43" borderId="2" xfId="0" applyFont="1" applyFill="1" applyBorder="1" applyAlignment="1" applyProtection="1">
      <alignment horizontal="left" vertical="center" wrapText="1"/>
      <protection locked="0"/>
    </xf>
    <xf numFmtId="0" fontId="57" fillId="43" borderId="2" xfId="0" applyFont="1" applyFill="1" applyBorder="1" applyAlignment="1" applyProtection="1">
      <alignment horizontal="center" vertical="center" wrapText="1"/>
      <protection locked="0"/>
    </xf>
    <xf numFmtId="0" fontId="57" fillId="43" borderId="1"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2" xfId="0" applyFont="1" applyFill="1" applyBorder="1" applyAlignment="1" applyProtection="1">
      <alignment horizontal="center" vertical="center" wrapText="1"/>
      <protection locked="0"/>
    </xf>
    <xf numFmtId="0" fontId="57" fillId="13" borderId="2" xfId="0" applyFont="1" applyFill="1" applyBorder="1" applyAlignment="1" applyProtection="1">
      <alignment horizontal="left" vertical="center" wrapText="1"/>
      <protection locked="0"/>
    </xf>
    <xf numFmtId="0" fontId="57" fillId="4" borderId="2" xfId="0" applyFont="1" applyFill="1" applyBorder="1" applyAlignment="1" applyProtection="1">
      <alignment horizontal="center" vertical="center" wrapText="1"/>
      <protection locked="0"/>
    </xf>
    <xf numFmtId="0" fontId="57" fillId="0" borderId="23" xfId="0" applyFont="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54" fillId="4" borderId="23" xfId="0" applyFont="1" applyFill="1" applyBorder="1" applyAlignment="1" applyProtection="1">
      <alignment horizontal="center" vertical="center" wrapText="1"/>
      <protection locked="0"/>
    </xf>
    <xf numFmtId="0" fontId="111" fillId="4" borderId="2" xfId="0" applyFont="1" applyFill="1" applyBorder="1" applyAlignment="1" applyProtection="1">
      <alignment horizontal="center" vertical="center" wrapText="1"/>
      <protection locked="0"/>
    </xf>
    <xf numFmtId="14" fontId="111" fillId="4" borderId="2" xfId="0" applyNumberFormat="1" applyFont="1" applyFill="1" applyBorder="1" applyAlignment="1" applyProtection="1">
      <alignment horizontal="center" vertical="center" wrapText="1"/>
      <protection locked="0"/>
    </xf>
    <xf numFmtId="0" fontId="111" fillId="4" borderId="1" xfId="0" applyFont="1" applyFill="1" applyBorder="1" applyAlignment="1" applyProtection="1">
      <alignment horizontal="center" vertical="center" wrapText="1"/>
      <protection locked="0"/>
    </xf>
    <xf numFmtId="0" fontId="111" fillId="4" borderId="5" xfId="0" applyFont="1" applyFill="1" applyBorder="1" applyAlignment="1" applyProtection="1">
      <alignment horizontal="center" vertical="center" wrapText="1"/>
      <protection locked="0"/>
    </xf>
    <xf numFmtId="0" fontId="111" fillId="0" borderId="21" xfId="0" applyFont="1" applyBorder="1" applyAlignment="1" applyProtection="1">
      <alignment horizontal="center" vertical="center" wrapText="1"/>
      <protection locked="0"/>
    </xf>
    <xf numFmtId="14" fontId="54" fillId="4" borderId="2" xfId="0" applyNumberFormat="1" applyFont="1" applyFill="1" applyBorder="1" applyAlignment="1" applyProtection="1">
      <alignment horizontal="center" vertical="center" wrapText="1"/>
      <protection locked="0"/>
    </xf>
    <xf numFmtId="14" fontId="57" fillId="4" borderId="2" xfId="0" applyNumberFormat="1" applyFont="1" applyFill="1" applyBorder="1" applyAlignment="1" applyProtection="1">
      <alignment horizontal="center" vertical="center" wrapText="1"/>
      <protection locked="0"/>
    </xf>
    <xf numFmtId="0" fontId="57" fillId="0" borderId="5" xfId="0" applyFont="1" applyBorder="1" applyAlignment="1" applyProtection="1">
      <alignment vertical="center" wrapText="1"/>
      <protection locked="0"/>
    </xf>
    <xf numFmtId="0" fontId="57" fillId="0" borderId="80" xfId="0" applyFont="1" applyBorder="1" applyAlignment="1" applyProtection="1">
      <alignment horizontal="center" vertical="center" wrapText="1"/>
      <protection locked="0"/>
    </xf>
    <xf numFmtId="0" fontId="57" fillId="4" borderId="21" xfId="0" applyFont="1" applyFill="1" applyBorder="1" applyAlignment="1" applyProtection="1">
      <alignment horizontal="center" vertical="center" wrapText="1"/>
      <protection locked="0"/>
    </xf>
    <xf numFmtId="0" fontId="57" fillId="0" borderId="57"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5" borderId="3"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8" fillId="0" borderId="0" xfId="0" applyFont="1" applyAlignment="1" applyProtection="1">
      <alignment horizontal="center"/>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14" fontId="54" fillId="0" borderId="2" xfId="0" applyNumberFormat="1" applyFont="1" applyBorder="1" applyAlignment="1" applyProtection="1">
      <alignment horizontal="center" vertical="center" wrapText="1"/>
      <protection locked="0"/>
    </xf>
    <xf numFmtId="14" fontId="29" fillId="5" borderId="1" xfId="0" applyNumberFormat="1" applyFont="1" applyFill="1" applyBorder="1" applyAlignment="1" applyProtection="1">
      <alignment horizontal="center" vertical="center" wrapText="1"/>
      <protection locked="0"/>
    </xf>
    <xf numFmtId="14" fontId="57" fillId="0" borderId="1" xfId="0" applyNumberFormat="1" applyFont="1" applyBorder="1" applyAlignment="1" applyProtection="1">
      <alignment horizontal="center" vertical="center" wrapText="1"/>
      <protection locked="0"/>
    </xf>
    <xf numFmtId="49" fontId="57" fillId="0" borderId="1" xfId="0" applyNumberFormat="1" applyFont="1" applyFill="1" applyBorder="1" applyAlignment="1" applyProtection="1">
      <alignment horizontal="center" vertical="center" wrapText="1"/>
      <protection locked="0"/>
    </xf>
    <xf numFmtId="49" fontId="57" fillId="0" borderId="5" xfId="0" applyNumberFormat="1" applyFont="1" applyFill="1" applyBorder="1" applyAlignment="1" applyProtection="1">
      <alignment vertical="center" wrapText="1"/>
      <protection locked="0"/>
    </xf>
    <xf numFmtId="0" fontId="57" fillId="0" borderId="1" xfId="0" applyFont="1" applyBorder="1" applyAlignment="1" applyProtection="1">
      <alignment vertical="center" wrapText="1"/>
      <protection locked="0"/>
    </xf>
    <xf numFmtId="14" fontId="57" fillId="0" borderId="5" xfId="0" applyNumberFormat="1" applyFont="1" applyBorder="1" applyAlignment="1" applyProtection="1">
      <alignment vertical="center" wrapText="1"/>
      <protection locked="0"/>
    </xf>
    <xf numFmtId="0" fontId="57" fillId="4" borderId="23" xfId="0" applyFont="1" applyFill="1" applyBorder="1" applyAlignment="1" applyProtection="1">
      <alignment horizontal="center" vertical="center" wrapText="1"/>
      <protection locked="0"/>
    </xf>
    <xf numFmtId="9" fontId="54" fillId="4" borderId="2" xfId="0" applyNumberFormat="1" applyFont="1" applyFill="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vertical="center" wrapText="1"/>
      <protection locked="0"/>
    </xf>
    <xf numFmtId="49" fontId="57" fillId="0" borderId="1" xfId="0" applyNumberFormat="1" applyFont="1" applyFill="1" applyBorder="1" applyAlignment="1" applyProtection="1">
      <alignment vertical="center" wrapText="1"/>
      <protection locked="0"/>
    </xf>
    <xf numFmtId="14" fontId="57" fillId="0" borderId="1" xfId="0" applyNumberFormat="1" applyFont="1" applyFill="1" applyBorder="1" applyAlignment="1" applyProtection="1">
      <alignment vertical="center" wrapText="1"/>
      <protection locked="0"/>
    </xf>
    <xf numFmtId="49" fontId="54" fillId="0" borderId="2" xfId="0" applyNumberFormat="1" applyFont="1" applyFill="1" applyBorder="1" applyAlignment="1" applyProtection="1">
      <alignment vertical="center" wrapText="1"/>
      <protection locked="0"/>
    </xf>
    <xf numFmtId="0" fontId="28" fillId="0" borderId="0" xfId="0" applyFont="1" applyBorder="1" applyAlignment="1" applyProtection="1">
      <protection locked="0"/>
    </xf>
    <xf numFmtId="14" fontId="57" fillId="43" borderId="1" xfId="0" applyNumberFormat="1" applyFont="1" applyFill="1" applyBorder="1" applyAlignment="1" applyProtection="1">
      <alignment horizontal="center" vertical="center" wrapText="1"/>
      <protection locked="0"/>
    </xf>
    <xf numFmtId="0" fontId="57" fillId="4" borderId="5" xfId="0" applyFont="1" applyFill="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14" fontId="57" fillId="0" borderId="5" xfId="0" applyNumberFormat="1" applyFont="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49" fontId="57" fillId="0" borderId="5" xfId="0" applyNumberFormat="1" applyFont="1" applyFill="1" applyBorder="1" applyAlignment="1" applyProtection="1">
      <alignment horizontal="center" vertical="center" wrapText="1"/>
      <protection locked="0"/>
    </xf>
    <xf numFmtId="0" fontId="57" fillId="0" borderId="21" xfId="0" applyFont="1" applyBorder="1" applyAlignment="1" applyProtection="1">
      <alignment horizontal="center" vertical="center" wrapText="1"/>
      <protection locked="0"/>
    </xf>
    <xf numFmtId="0" fontId="57" fillId="0" borderId="33" xfId="0" applyFont="1" applyBorder="1" applyAlignment="1" applyProtection="1">
      <alignment horizontal="center" vertical="center" wrapText="1"/>
      <protection locked="0"/>
    </xf>
    <xf numFmtId="49" fontId="54" fillId="0" borderId="33" xfId="0" applyNumberFormat="1" applyFont="1" applyFill="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34" xfId="0" applyFont="1" applyFill="1" applyBorder="1" applyAlignment="1" applyProtection="1">
      <alignment horizontal="center" vertical="center" textRotation="90" wrapText="1"/>
    </xf>
    <xf numFmtId="0" fontId="54" fillId="0" borderId="5" xfId="0" applyFont="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7" fillId="0" borderId="1" xfId="0" applyNumberFormat="1"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9" fontId="30" fillId="17" borderId="5" xfId="3" applyFont="1" applyFill="1" applyBorder="1" applyAlignment="1" applyProtection="1">
      <alignment horizontal="center" vertical="center" textRotation="90"/>
    </xf>
    <xf numFmtId="0" fontId="54" fillId="4" borderId="3" xfId="0"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0" fontId="112" fillId="0" borderId="0" xfId="0" applyFont="1" applyAlignment="1" applyProtection="1">
      <alignment wrapText="1"/>
      <protection locked="0"/>
    </xf>
    <xf numFmtId="0" fontId="113" fillId="4" borderId="32" xfId="1" applyFont="1" applyFill="1" applyBorder="1" applyAlignment="1" applyProtection="1">
      <alignment horizontal="center" vertical="center" wrapText="1"/>
      <protection locked="0"/>
    </xf>
    <xf numFmtId="0" fontId="115" fillId="0" borderId="1" xfId="12" applyFont="1" applyBorder="1" applyAlignment="1" applyProtection="1">
      <alignment horizontal="center" vertical="center" wrapText="1"/>
      <protection locked="0"/>
    </xf>
    <xf numFmtId="0" fontId="116" fillId="0" borderId="1" xfId="0" applyFont="1" applyBorder="1" applyAlignment="1" applyProtection="1">
      <alignment horizontal="center" vertical="center" wrapText="1"/>
      <protection locked="0"/>
    </xf>
    <xf numFmtId="0" fontId="116" fillId="4" borderId="1" xfId="0" applyFont="1" applyFill="1" applyBorder="1" applyAlignment="1" applyProtection="1">
      <alignment horizontal="center" vertical="center" wrapText="1"/>
      <protection locked="0"/>
    </xf>
    <xf numFmtId="0" fontId="116" fillId="0" borderId="5" xfId="0" applyFont="1" applyBorder="1" applyAlignment="1" applyProtection="1">
      <alignment horizontal="center" vertical="center" wrapText="1"/>
      <protection locked="0"/>
    </xf>
    <xf numFmtId="0" fontId="116" fillId="0" borderId="1" xfId="0" applyFont="1" applyFill="1" applyBorder="1" applyAlignment="1" applyProtection="1">
      <alignment horizontal="center" vertical="center" wrapText="1"/>
      <protection locked="0"/>
    </xf>
    <xf numFmtId="0" fontId="116" fillId="0" borderId="5" xfId="0" applyFont="1" applyBorder="1" applyAlignment="1" applyProtection="1">
      <alignment vertical="center" wrapText="1"/>
      <protection locked="0"/>
    </xf>
    <xf numFmtId="0" fontId="116" fillId="43" borderId="1" xfId="0" applyFont="1" applyFill="1" applyBorder="1" applyAlignment="1" applyProtection="1">
      <alignment horizontal="center" vertical="center" wrapText="1"/>
      <protection locked="0"/>
    </xf>
    <xf numFmtId="0" fontId="116" fillId="4" borderId="2" xfId="0" applyFont="1" applyFill="1" applyBorder="1" applyAlignment="1" applyProtection="1">
      <alignment horizontal="center" vertical="center" wrapText="1"/>
      <protection locked="0"/>
    </xf>
    <xf numFmtId="0" fontId="116" fillId="0" borderId="2" xfId="0" applyFont="1" applyBorder="1" applyAlignment="1" applyProtection="1">
      <alignment horizontal="center" vertical="center" wrapText="1"/>
      <protection locked="0"/>
    </xf>
    <xf numFmtId="0" fontId="112" fillId="4" borderId="1" xfId="12" applyFont="1" applyFill="1" applyBorder="1" applyAlignment="1" applyProtection="1">
      <alignment horizontal="center" vertical="center" wrapText="1"/>
      <protection locked="0"/>
    </xf>
    <xf numFmtId="0" fontId="115" fillId="0" borderId="1" xfId="13" applyFont="1" applyBorder="1" applyAlignment="1" applyProtection="1">
      <alignment horizontal="center" vertical="center" wrapText="1"/>
      <protection locked="0"/>
    </xf>
    <xf numFmtId="0" fontId="118" fillId="4" borderId="1" xfId="0" applyFont="1" applyFill="1" applyBorder="1" applyAlignment="1" applyProtection="1">
      <alignment horizontal="center" vertical="center" wrapText="1"/>
      <protection locked="0"/>
    </xf>
    <xf numFmtId="0" fontId="112" fillId="0" borderId="1" xfId="12" applyFont="1" applyBorder="1" applyAlignment="1" applyProtection="1">
      <alignment horizontal="center" vertical="center" wrapText="1"/>
      <protection locked="0"/>
    </xf>
    <xf numFmtId="0" fontId="114" fillId="0" borderId="0" xfId="0" applyFont="1" applyAlignment="1" applyProtection="1">
      <alignment horizontal="center" vertical="center"/>
      <protection locked="0"/>
    </xf>
    <xf numFmtId="0" fontId="112" fillId="0" borderId="0" xfId="0" applyFont="1" applyAlignment="1" applyProtection="1">
      <alignment horizontal="center"/>
      <protection locked="0"/>
    </xf>
    <xf numFmtId="0" fontId="57" fillId="0" borderId="1" xfId="0" applyFont="1" applyBorder="1" applyAlignment="1" applyProtection="1">
      <alignment horizontal="center" vertical="center" wrapText="1"/>
      <protection locked="0"/>
    </xf>
    <xf numFmtId="0" fontId="30" fillId="0" borderId="33" xfId="0" applyFont="1" applyFill="1" applyBorder="1" applyAlignment="1" applyProtection="1">
      <alignment horizontal="center" vertical="center" textRotation="255" wrapText="1"/>
      <protection locked="0"/>
    </xf>
    <xf numFmtId="0" fontId="54" fillId="0" borderId="5" xfId="0" applyFont="1" applyFill="1" applyBorder="1" applyAlignment="1" applyProtection="1">
      <alignment horizontal="left" vertical="center" wrapText="1"/>
      <protection locked="0"/>
    </xf>
    <xf numFmtId="0" fontId="54" fillId="17" borderId="5" xfId="0" applyFont="1" applyFill="1" applyBorder="1" applyAlignment="1" applyProtection="1">
      <alignment horizontal="left" vertical="center" wrapText="1"/>
    </xf>
    <xf numFmtId="0" fontId="54" fillId="0" borderId="5" xfId="0" applyFont="1" applyFill="1" applyBorder="1" applyAlignment="1" applyProtection="1">
      <alignment horizontal="center" vertical="center" textRotation="90" wrapText="1"/>
      <protection locked="0"/>
    </xf>
    <xf numFmtId="0" fontId="54" fillId="17" borderId="16" xfId="0" applyFont="1" applyFill="1" applyBorder="1" applyAlignment="1" applyProtection="1">
      <alignment horizontal="center" vertical="center" textRotation="90"/>
    </xf>
    <xf numFmtId="0" fontId="54" fillId="0" borderId="16" xfId="0" applyFont="1" applyFill="1" applyBorder="1" applyAlignment="1" applyProtection="1">
      <alignment horizontal="center" vertical="center" textRotation="90" wrapText="1"/>
      <protection locked="0"/>
    </xf>
    <xf numFmtId="0" fontId="54" fillId="0" borderId="34" xfId="0" applyFont="1" applyFill="1" applyBorder="1" applyAlignment="1" applyProtection="1">
      <alignment horizontal="center" vertical="center" textRotation="90" wrapText="1"/>
      <protection locked="0"/>
    </xf>
    <xf numFmtId="9" fontId="54" fillId="17" borderId="33" xfId="3" applyFont="1" applyFill="1" applyBorder="1" applyAlignment="1" applyProtection="1">
      <alignment horizontal="center" vertical="center" textRotation="90"/>
    </xf>
    <xf numFmtId="164" fontId="56" fillId="17" borderId="5" xfId="4" applyFont="1" applyFill="1" applyBorder="1" applyAlignment="1" applyProtection="1">
      <alignment horizontal="center" vertical="center" textRotation="90" wrapText="1"/>
      <protection hidden="1"/>
    </xf>
    <xf numFmtId="0" fontId="57" fillId="0" borderId="16" xfId="0" applyFont="1" applyBorder="1" applyAlignment="1" applyProtection="1">
      <alignment horizontal="center" vertical="center" wrapText="1"/>
      <protection locked="0"/>
    </xf>
    <xf numFmtId="0" fontId="53" fillId="0" borderId="5" xfId="0" applyFont="1" applyFill="1" applyBorder="1" applyAlignment="1" applyProtection="1">
      <alignment vertical="center" wrapText="1"/>
      <protection locked="0"/>
    </xf>
    <xf numFmtId="9" fontId="29" fillId="17" borderId="1" xfId="3" applyFont="1" applyFill="1" applyBorder="1" applyAlignment="1" applyProtection="1">
      <alignment horizontal="center" vertical="center" textRotation="90"/>
    </xf>
    <xf numFmtId="0" fontId="76" fillId="46" borderId="4" xfId="12" applyFill="1" applyBorder="1" applyAlignment="1">
      <alignment horizontal="center" vertical="center" wrapText="1"/>
    </xf>
    <xf numFmtId="0" fontId="76" fillId="46" borderId="5" xfId="12" applyFill="1" applyBorder="1" applyAlignment="1">
      <alignment horizontal="center" vertical="center" wrapText="1"/>
    </xf>
    <xf numFmtId="0" fontId="119" fillId="46" borderId="5" xfId="0" applyFont="1" applyFill="1" applyBorder="1" applyAlignment="1">
      <alignment horizontal="center" vertical="center" wrapText="1"/>
    </xf>
    <xf numFmtId="0" fontId="57" fillId="0" borderId="62" xfId="0" applyFont="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57" fillId="0" borderId="13" xfId="0" applyFont="1" applyBorder="1" applyAlignment="1" applyProtection="1">
      <alignment vertical="center" wrapText="1"/>
      <protection locked="0"/>
    </xf>
    <xf numFmtId="0" fontId="111" fillId="4" borderId="62"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28" fillId="0" borderId="41" xfId="0" applyFont="1" applyBorder="1" applyAlignment="1" applyProtection="1">
      <protection locked="0"/>
    </xf>
    <xf numFmtId="0" fontId="28" fillId="0" borderId="36" xfId="0" applyFont="1" applyBorder="1" applyAlignment="1" applyProtection="1">
      <protection locked="0"/>
    </xf>
    <xf numFmtId="0" fontId="30" fillId="45" borderId="75" xfId="0" applyFont="1" applyFill="1" applyBorder="1" applyAlignment="1">
      <alignment horizontal="center" vertical="center" wrapText="1"/>
    </xf>
    <xf numFmtId="0" fontId="30" fillId="45" borderId="11" xfId="0" applyFont="1" applyFill="1" applyBorder="1" applyAlignment="1">
      <alignment horizontal="center" vertical="center" wrapText="1"/>
    </xf>
    <xf numFmtId="0" fontId="30" fillId="45" borderId="12" xfId="0" applyFont="1" applyFill="1" applyBorder="1" applyAlignment="1">
      <alignment horizontal="center" vertical="center" wrapText="1"/>
    </xf>
    <xf numFmtId="0" fontId="121" fillId="6" borderId="0" xfId="0" applyFont="1" applyFill="1" applyAlignment="1" applyProtection="1">
      <alignment wrapText="1"/>
      <protection locked="0"/>
    </xf>
    <xf numFmtId="0" fontId="76" fillId="47" borderId="3" xfId="12" applyFill="1" applyBorder="1" applyAlignment="1">
      <alignment horizontal="center" vertical="center" wrapText="1"/>
    </xf>
    <xf numFmtId="0" fontId="54" fillId="47" borderId="1" xfId="0" applyFont="1" applyFill="1" applyBorder="1" applyAlignment="1">
      <alignment horizontal="center" vertical="center" wrapText="1"/>
    </xf>
    <xf numFmtId="0" fontId="54" fillId="47" borderId="5" xfId="0" applyFont="1" applyFill="1" applyBorder="1" applyAlignment="1">
      <alignment horizontal="center" vertical="center" wrapText="1"/>
    </xf>
    <xf numFmtId="0" fontId="54" fillId="47" borderId="62" xfId="0" applyFont="1" applyFill="1" applyBorder="1" applyAlignment="1">
      <alignment horizontal="center" vertical="center" wrapText="1"/>
    </xf>
    <xf numFmtId="0" fontId="119" fillId="47" borderId="3" xfId="0" applyFont="1" applyFill="1" applyBorder="1" applyAlignment="1">
      <alignment horizontal="center" vertical="center" wrapText="1"/>
    </xf>
    <xf numFmtId="0" fontId="54" fillId="47" borderId="3" xfId="0" applyFont="1" applyFill="1" applyBorder="1" applyAlignment="1">
      <alignment horizontal="center" vertical="center" wrapText="1"/>
    </xf>
    <xf numFmtId="0" fontId="118" fillId="47" borderId="21" xfId="0" applyFont="1" applyFill="1" applyBorder="1" applyAlignment="1">
      <alignment horizontal="left" vertical="center" wrapText="1"/>
    </xf>
    <xf numFmtId="0" fontId="57" fillId="48" borderId="1" xfId="0" applyFont="1" applyFill="1" applyBorder="1" applyAlignment="1" applyProtection="1">
      <alignment horizontal="center" vertical="center" wrapText="1"/>
      <protection locked="0"/>
    </xf>
    <xf numFmtId="0" fontId="57" fillId="48" borderId="3" xfId="0" applyFont="1" applyFill="1" applyBorder="1" applyAlignment="1" applyProtection="1">
      <alignment horizontal="center" vertical="center" wrapText="1"/>
      <protection locked="0"/>
    </xf>
    <xf numFmtId="49" fontId="118" fillId="48" borderId="21" xfId="0" applyNumberFormat="1" applyFont="1" applyFill="1" applyBorder="1" applyAlignment="1" applyProtection="1">
      <alignment horizontal="left" vertical="center" wrapText="1"/>
      <protection locked="0"/>
    </xf>
    <xf numFmtId="0" fontId="28" fillId="48" borderId="1" xfId="0" applyFont="1" applyFill="1" applyBorder="1" applyAlignment="1" applyProtection="1">
      <alignment vertical="center" wrapText="1"/>
      <protection locked="0"/>
    </xf>
    <xf numFmtId="0" fontId="57" fillId="0" borderId="5" xfId="0" applyFont="1" applyBorder="1" applyAlignment="1" applyProtection="1">
      <alignment horizontal="center" vertical="center" wrapText="1"/>
      <protection locked="0"/>
    </xf>
    <xf numFmtId="0" fontId="116" fillId="0" borderId="5" xfId="0" applyFont="1" applyBorder="1" applyAlignment="1" applyProtection="1">
      <alignment horizontal="center" vertical="center" wrapText="1"/>
      <protection locked="0"/>
    </xf>
    <xf numFmtId="0" fontId="57" fillId="4" borderId="3" xfId="0" applyFont="1" applyFill="1" applyBorder="1" applyAlignment="1" applyProtection="1">
      <alignment horizontal="center" vertical="center" wrapText="1"/>
      <protection locked="0"/>
    </xf>
    <xf numFmtId="0" fontId="57" fillId="4" borderId="5" xfId="0" applyFont="1" applyFill="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57" fillId="4" borderId="3" xfId="0" applyFont="1" applyFill="1" applyBorder="1" applyAlignment="1" applyProtection="1">
      <alignment vertical="center" wrapText="1"/>
      <protection locked="0"/>
    </xf>
    <xf numFmtId="0" fontId="118" fillId="0" borderId="2" xfId="0" applyFont="1" applyBorder="1" applyAlignment="1" applyProtection="1">
      <alignment horizontal="center" vertical="center" wrapText="1"/>
      <protection locked="0"/>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0" borderId="1" xfId="0" applyFont="1" applyBorder="1" applyAlignment="1">
      <alignment horizontal="left" vertical="center" wrapText="1"/>
    </xf>
    <xf numFmtId="0" fontId="6" fillId="0" borderId="0" xfId="0" applyFont="1" applyAlignment="1">
      <alignment horizontal="center" wrapText="1"/>
    </xf>
    <xf numFmtId="0" fontId="7" fillId="0" borderId="1" xfId="0" applyFont="1" applyFill="1" applyBorder="1" applyAlignment="1">
      <alignment horizontal="justify" vertical="top" wrapText="1"/>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9" fillId="17"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25"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12" fillId="6" borderId="1" xfId="0" applyFont="1" applyFill="1" applyBorder="1" applyAlignment="1">
      <alignment horizontal="center"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54" fillId="46" borderId="57" xfId="0" applyFont="1" applyFill="1" applyBorder="1" applyAlignment="1">
      <alignment horizontal="left" vertical="center" wrapText="1"/>
    </xf>
    <xf numFmtId="0" fontId="54" fillId="47" borderId="3" xfId="0" applyFont="1" applyFill="1" applyBorder="1" applyAlignment="1">
      <alignment horizontal="center" vertical="center" wrapText="1"/>
    </xf>
    <xf numFmtId="0" fontId="54" fillId="46" borderId="5" xfId="0" applyFont="1" applyFill="1" applyBorder="1" applyAlignment="1">
      <alignment horizontal="center" vertical="center" wrapText="1"/>
    </xf>
    <xf numFmtId="0" fontId="54" fillId="47" borderId="4" xfId="0" applyFont="1" applyFill="1" applyBorder="1" applyAlignment="1">
      <alignment horizontal="center" vertical="center" wrapText="1"/>
    </xf>
    <xf numFmtId="0" fontId="54" fillId="46" borderId="4" xfId="0" applyFont="1" applyFill="1" applyBorder="1" applyAlignment="1">
      <alignment horizontal="center" vertical="center" wrapText="1"/>
    </xf>
    <xf numFmtId="0" fontId="56" fillId="44" borderId="59" xfId="0" applyFont="1" applyFill="1" applyBorder="1" applyAlignment="1">
      <alignment horizontal="center"/>
    </xf>
    <xf numFmtId="0" fontId="56" fillId="44" borderId="60" xfId="0" applyFont="1" applyFill="1" applyBorder="1" applyAlignment="1">
      <alignment horizontal="center"/>
    </xf>
    <xf numFmtId="0" fontId="56" fillId="44" borderId="61" xfId="0" applyFont="1" applyFill="1" applyBorder="1" applyAlignment="1">
      <alignment horizontal="center"/>
    </xf>
    <xf numFmtId="0" fontId="57" fillId="0" borderId="21" xfId="0" applyFont="1" applyBorder="1" applyAlignment="1" applyProtection="1">
      <alignment horizontal="center" vertical="center" wrapText="1"/>
      <protection locked="0"/>
    </xf>
    <xf numFmtId="0" fontId="57" fillId="0" borderId="33" xfId="0" applyFont="1" applyBorder="1" applyAlignment="1" applyProtection="1">
      <alignment horizontal="center" vertical="center" wrapText="1"/>
      <protection locked="0"/>
    </xf>
    <xf numFmtId="0" fontId="54" fillId="4" borderId="3" xfId="0" applyFont="1" applyFill="1" applyBorder="1" applyAlignment="1" applyProtection="1">
      <alignment horizontal="center" vertical="center" wrapText="1"/>
      <protection locked="0"/>
    </xf>
    <xf numFmtId="0" fontId="54" fillId="4" borderId="4" xfId="0"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9" fontId="54" fillId="4" borderId="3" xfId="0" applyNumberFormat="1" applyFont="1" applyFill="1" applyBorder="1" applyAlignment="1" applyProtection="1">
      <alignment horizontal="center" vertical="center" wrapText="1"/>
      <protection locked="0"/>
    </xf>
    <xf numFmtId="9" fontId="54" fillId="4" borderId="4" xfId="0" applyNumberFormat="1" applyFont="1" applyFill="1" applyBorder="1" applyAlignment="1" applyProtection="1">
      <alignment horizontal="center" vertical="center" wrapText="1"/>
      <protection locked="0"/>
    </xf>
    <xf numFmtId="9" fontId="54" fillId="4" borderId="5" xfId="0" applyNumberFormat="1" applyFont="1" applyFill="1" applyBorder="1" applyAlignment="1" applyProtection="1">
      <alignment horizontal="center" vertical="center" wrapText="1"/>
      <protection locked="0"/>
    </xf>
    <xf numFmtId="14" fontId="54" fillId="4" borderId="3" xfId="0" applyNumberFormat="1" applyFont="1" applyFill="1" applyBorder="1" applyAlignment="1" applyProtection="1">
      <alignment horizontal="center" vertical="center" wrapText="1"/>
      <protection locked="0"/>
    </xf>
    <xf numFmtId="14" fontId="54" fillId="4" borderId="4" xfId="0" applyNumberFormat="1" applyFont="1" applyFill="1" applyBorder="1" applyAlignment="1" applyProtection="1">
      <alignment horizontal="center" vertical="center" wrapText="1"/>
      <protection locked="0"/>
    </xf>
    <xf numFmtId="14" fontId="54" fillId="4" borderId="5" xfId="0" applyNumberFormat="1" applyFont="1" applyFill="1" applyBorder="1" applyAlignment="1" applyProtection="1">
      <alignment horizontal="center" vertical="center" wrapText="1"/>
      <protection locked="0"/>
    </xf>
    <xf numFmtId="0" fontId="76" fillId="4" borderId="3" xfId="12" applyFill="1" applyBorder="1" applyAlignment="1" applyProtection="1">
      <alignment horizontal="center" vertical="center" wrapText="1"/>
      <protection locked="0"/>
    </xf>
    <xf numFmtId="0" fontId="118" fillId="4" borderId="4" xfId="0" applyFont="1" applyFill="1" applyBorder="1" applyAlignment="1" applyProtection="1">
      <alignment horizontal="center" vertical="center" wrapText="1"/>
      <protection locked="0"/>
    </xf>
    <xf numFmtId="0" fontId="118" fillId="4" borderId="5" xfId="0" applyFont="1" applyFill="1" applyBorder="1" applyAlignment="1" applyProtection="1">
      <alignment horizontal="center" vertical="center" wrapText="1"/>
      <protection locked="0"/>
    </xf>
    <xf numFmtId="0" fontId="118" fillId="4" borderId="3" xfId="0" applyFont="1" applyFill="1" applyBorder="1" applyAlignment="1" applyProtection="1">
      <alignment horizontal="center" vertical="center" wrapText="1"/>
      <protection locked="0"/>
    </xf>
    <xf numFmtId="0" fontId="54" fillId="4" borderId="31" xfId="0" applyFont="1" applyFill="1" applyBorder="1" applyAlignment="1" applyProtection="1">
      <alignment horizontal="center" vertical="center" wrapText="1"/>
      <protection locked="0"/>
    </xf>
    <xf numFmtId="0" fontId="54" fillId="4" borderId="62" xfId="0" applyFont="1" applyFill="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14" fontId="57" fillId="0" borderId="3" xfId="0" applyNumberFormat="1" applyFont="1" applyBorder="1" applyAlignment="1" applyProtection="1">
      <alignment horizontal="center" vertical="center" wrapText="1"/>
      <protection locked="0"/>
    </xf>
    <xf numFmtId="14" fontId="57" fillId="0" borderId="5" xfId="0" applyNumberFormat="1" applyFont="1" applyBorder="1" applyAlignment="1" applyProtection="1">
      <alignment horizontal="center" vertical="center" wrapText="1"/>
      <protection locked="0"/>
    </xf>
    <xf numFmtId="0" fontId="112" fillId="0" borderId="3" xfId="12" applyFont="1" applyBorder="1" applyAlignment="1" applyProtection="1">
      <alignment horizontal="center" vertical="center" wrapText="1"/>
      <protection locked="0"/>
    </xf>
    <xf numFmtId="0" fontId="112" fillId="0" borderId="5" xfId="12" applyFont="1" applyBorder="1" applyAlignment="1" applyProtection="1">
      <alignment horizontal="center" vertical="center" wrapText="1"/>
      <protection locked="0"/>
    </xf>
    <xf numFmtId="0" fontId="57" fillId="0" borderId="31" xfId="0" applyFont="1" applyBorder="1" applyAlignment="1" applyProtection="1">
      <alignment horizontal="center" vertical="center" wrapText="1"/>
      <protection locked="0"/>
    </xf>
    <xf numFmtId="0" fontId="57" fillId="0" borderId="62" xfId="0" applyFont="1" applyBorder="1" applyAlignment="1" applyProtection="1">
      <alignment horizontal="center" vertical="center" wrapText="1"/>
      <protection locked="0"/>
    </xf>
    <xf numFmtId="0" fontId="115" fillId="4" borderId="3" xfId="12"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14" fontId="54" fillId="0" borderId="3" xfId="0" applyNumberFormat="1" applyFont="1" applyBorder="1" applyAlignment="1" applyProtection="1">
      <alignment horizontal="center" vertical="center" wrapText="1"/>
      <protection locked="0"/>
    </xf>
    <xf numFmtId="0" fontId="118" fillId="0" borderId="3" xfId="0" applyFont="1" applyBorder="1" applyAlignment="1" applyProtection="1">
      <alignment horizontal="center" vertical="center" wrapText="1"/>
      <protection locked="0"/>
    </xf>
    <xf numFmtId="0" fontId="118" fillId="0" borderId="5" xfId="0" applyFont="1" applyBorder="1" applyAlignment="1" applyProtection="1">
      <alignment horizontal="center" vertical="center" wrapText="1"/>
      <protection locked="0"/>
    </xf>
    <xf numFmtId="0" fontId="57" fillId="0" borderId="3" xfId="0" applyFont="1" applyBorder="1" applyAlignment="1" applyProtection="1">
      <alignment horizontal="left" vertical="center" wrapText="1"/>
      <protection locked="0"/>
    </xf>
    <xf numFmtId="0" fontId="57" fillId="0" borderId="5" xfId="0" applyFont="1" applyBorder="1" applyAlignment="1" applyProtection="1">
      <alignment horizontal="left" vertical="center" wrapText="1"/>
      <protection locked="0"/>
    </xf>
    <xf numFmtId="0" fontId="54" fillId="4" borderId="38" xfId="0" applyFont="1" applyFill="1" applyBorder="1" applyAlignment="1" applyProtection="1">
      <alignment horizontal="center" vertical="center" wrapText="1"/>
      <protection locked="0"/>
    </xf>
    <xf numFmtId="0" fontId="116" fillId="0" borderId="3" xfId="0" applyFont="1" applyBorder="1" applyAlignment="1" applyProtection="1">
      <alignment horizontal="center" vertical="center" wrapText="1"/>
      <protection locked="0"/>
    </xf>
    <xf numFmtId="0" fontId="116" fillId="0" borderId="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62" xfId="0" applyFont="1" applyBorder="1" applyAlignment="1" applyProtection="1">
      <alignment horizontal="center" vertical="center" wrapText="1"/>
      <protection locked="0"/>
    </xf>
    <xf numFmtId="0" fontId="120" fillId="6" borderId="38" xfId="0" applyFont="1" applyFill="1" applyBorder="1" applyAlignment="1" applyProtection="1">
      <alignment horizontal="center" vertical="center" wrapText="1"/>
      <protection locked="0"/>
    </xf>
    <xf numFmtId="0" fontId="120" fillId="6" borderId="0" xfId="0" applyFont="1" applyFill="1" applyBorder="1" applyAlignment="1" applyProtection="1">
      <alignment horizontal="center" vertical="center" wrapText="1"/>
      <protection locked="0"/>
    </xf>
    <xf numFmtId="49" fontId="54" fillId="0" borderId="3"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49" fontId="57" fillId="0" borderId="3" xfId="0" applyNumberFormat="1" applyFont="1" applyFill="1" applyBorder="1" applyAlignment="1" applyProtection="1">
      <alignment horizontal="center" vertical="center" wrapText="1"/>
      <protection locked="0"/>
    </xf>
    <xf numFmtId="49" fontId="57" fillId="0" borderId="5" xfId="0" applyNumberFormat="1" applyFont="1" applyFill="1" applyBorder="1" applyAlignment="1" applyProtection="1">
      <alignment horizontal="center" vertical="center" wrapText="1"/>
      <protection locked="0"/>
    </xf>
    <xf numFmtId="14" fontId="57" fillId="0" borderId="3" xfId="0" applyNumberFormat="1" applyFont="1" applyFill="1" applyBorder="1" applyAlignment="1" applyProtection="1">
      <alignment horizontal="center" vertical="center" wrapText="1"/>
      <protection locked="0"/>
    </xf>
    <xf numFmtId="14" fontId="57" fillId="0" borderId="5" xfId="0" applyNumberFormat="1" applyFont="1" applyFill="1" applyBorder="1" applyAlignment="1" applyProtection="1">
      <alignment horizontal="center" vertical="center" wrapText="1"/>
      <protection locked="0"/>
    </xf>
    <xf numFmtId="0" fontId="57" fillId="4" borderId="3" xfId="0" applyFont="1" applyFill="1" applyBorder="1" applyAlignment="1" applyProtection="1">
      <alignment horizontal="center" vertical="center" wrapText="1"/>
      <protection locked="0"/>
    </xf>
    <xf numFmtId="0" fontId="57" fillId="4" borderId="5" xfId="0" applyFont="1" applyFill="1" applyBorder="1" applyAlignment="1" applyProtection="1">
      <alignment horizontal="center" vertical="center" wrapText="1"/>
      <protection locked="0"/>
    </xf>
    <xf numFmtId="0" fontId="110" fillId="0" borderId="81" xfId="0" applyFont="1" applyBorder="1" applyAlignment="1">
      <alignment horizontal="left" vertical="center" wrapText="1"/>
    </xf>
    <xf numFmtId="0" fontId="110" fillId="0" borderId="38" xfId="0" applyFont="1" applyBorder="1" applyAlignment="1">
      <alignment horizontal="left" vertical="center" wrapText="1"/>
    </xf>
    <xf numFmtId="0" fontId="110" fillId="0" borderId="62" xfId="0" applyFont="1" applyBorder="1" applyAlignment="1">
      <alignment horizontal="left" vertical="center" wrapText="1"/>
    </xf>
    <xf numFmtId="0" fontId="57" fillId="0" borderId="4" xfId="0" applyFont="1" applyBorder="1" applyAlignment="1" applyProtection="1">
      <alignment horizontal="center" vertical="center" wrapText="1"/>
      <protection locked="0"/>
    </xf>
    <xf numFmtId="14" fontId="57" fillId="0" borderId="4" xfId="0" applyNumberFormat="1" applyFont="1" applyBorder="1" applyAlignment="1" applyProtection="1">
      <alignment horizontal="center" vertical="center" wrapText="1"/>
      <protection locked="0"/>
    </xf>
    <xf numFmtId="0" fontId="116" fillId="0" borderId="4" xfId="0" applyFont="1" applyBorder="1" applyAlignment="1" applyProtection="1">
      <alignment horizontal="center" vertical="center" wrapText="1"/>
      <protection locked="0"/>
    </xf>
    <xf numFmtId="0" fontId="57" fillId="0" borderId="38"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0" fontId="57" fillId="0" borderId="3"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wrapText="1"/>
      <protection locked="0"/>
    </xf>
    <xf numFmtId="14" fontId="57" fillId="0" borderId="4" xfId="0" applyNumberFormat="1" applyFont="1" applyFill="1" applyBorder="1" applyAlignment="1" applyProtection="1">
      <alignment horizontal="center" vertical="center" wrapText="1"/>
      <protection locked="0"/>
    </xf>
    <xf numFmtId="49" fontId="57" fillId="0" borderId="4"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left" vertical="center" wrapText="1"/>
      <protection locked="0"/>
    </xf>
    <xf numFmtId="49" fontId="54" fillId="0" borderId="33" xfId="0" applyNumberFormat="1" applyFont="1" applyFill="1" applyBorder="1" applyAlignment="1" applyProtection="1">
      <alignment horizontal="left" vertical="center" wrapText="1"/>
      <protection locked="0"/>
    </xf>
    <xf numFmtId="14" fontId="57" fillId="0" borderId="1" xfId="0" applyNumberFormat="1"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49" fontId="57" fillId="0" borderId="1" xfId="0" applyNumberFormat="1" applyFont="1" applyFill="1" applyBorder="1" applyAlignment="1" applyProtection="1">
      <alignment horizontal="center" vertical="center" wrapText="1"/>
      <protection locked="0"/>
    </xf>
    <xf numFmtId="49" fontId="57" fillId="0" borderId="7" xfId="0" applyNumberFormat="1" applyFont="1" applyFill="1" applyBorder="1" applyAlignment="1" applyProtection="1">
      <alignment horizontal="center" vertical="center" wrapText="1"/>
      <protection locked="0"/>
    </xf>
    <xf numFmtId="49" fontId="57" fillId="0" borderId="16" xfId="0" applyNumberFormat="1" applyFont="1" applyFill="1" applyBorder="1" applyAlignment="1" applyProtection="1">
      <alignment horizontal="center" vertical="center"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0" fontId="53" fillId="14" borderId="1" xfId="0" applyFont="1" applyFill="1" applyBorder="1" applyAlignment="1" applyProtection="1">
      <alignment horizontal="center" vertical="center" wrapText="1"/>
      <protection locked="0"/>
    </xf>
    <xf numFmtId="0" fontId="96" fillId="6" borderId="4" xfId="0" applyFont="1" applyFill="1" applyBorder="1" applyAlignment="1" applyProtection="1">
      <alignment horizontal="center" vertical="center" wrapText="1"/>
      <protection locked="0"/>
    </xf>
    <xf numFmtId="0" fontId="96" fillId="6" borderId="5" xfId="0" applyFont="1" applyFill="1" applyBorder="1" applyAlignment="1" applyProtection="1">
      <alignment horizontal="center" vertical="center" wrapText="1"/>
      <protection locked="0"/>
    </xf>
    <xf numFmtId="0" fontId="96" fillId="6" borderId="3" xfId="0" applyFont="1" applyFill="1" applyBorder="1" applyAlignment="1" applyProtection="1">
      <alignment horizontal="center" vertical="center" wrapText="1"/>
      <protection locked="0"/>
    </xf>
    <xf numFmtId="0" fontId="96" fillId="39" borderId="3" xfId="0" applyFont="1" applyFill="1" applyBorder="1" applyAlignment="1" applyProtection="1">
      <alignment horizontal="center" vertical="center" wrapText="1"/>
      <protection locked="0"/>
    </xf>
    <xf numFmtId="0" fontId="96" fillId="39" borderId="4" xfId="0" applyFont="1" applyFill="1" applyBorder="1" applyAlignment="1" applyProtection="1">
      <alignment horizontal="center" vertical="center" wrapText="1"/>
      <protection locked="0"/>
    </xf>
    <xf numFmtId="0" fontId="96" fillId="39" borderId="5" xfId="0" applyFont="1" applyFill="1" applyBorder="1" applyAlignment="1" applyProtection="1">
      <alignment horizontal="center" vertical="center" wrapText="1"/>
      <protection locked="0"/>
    </xf>
    <xf numFmtId="0" fontId="96" fillId="9" borderId="3" xfId="0" applyFont="1" applyFill="1" applyBorder="1" applyAlignment="1" applyProtection="1">
      <alignment horizontal="center" vertical="center" wrapText="1"/>
      <protection locked="0"/>
    </xf>
    <xf numFmtId="0" fontId="96" fillId="9" borderId="4" xfId="0" applyFont="1" applyFill="1" applyBorder="1" applyAlignment="1" applyProtection="1">
      <alignment horizontal="center" vertical="center" wrapText="1"/>
      <protection locked="0"/>
    </xf>
    <xf numFmtId="0" fontId="96" fillId="9" borderId="5" xfId="0" applyFont="1" applyFill="1" applyBorder="1" applyAlignment="1" applyProtection="1">
      <alignment horizontal="center" vertical="center" wrapText="1"/>
      <protection locked="0"/>
    </xf>
    <xf numFmtId="0" fontId="96" fillId="10" borderId="3" xfId="0" applyFont="1" applyFill="1" applyBorder="1" applyAlignment="1" applyProtection="1">
      <alignment horizontal="center" vertical="center" wrapText="1"/>
      <protection locked="0"/>
    </xf>
    <xf numFmtId="0" fontId="96" fillId="10" borderId="4" xfId="0" applyFont="1" applyFill="1" applyBorder="1" applyAlignment="1" applyProtection="1">
      <alignment horizontal="center" vertical="center" wrapText="1"/>
      <protection locked="0"/>
    </xf>
    <xf numFmtId="0" fontId="96" fillId="10" borderId="5" xfId="0" applyFont="1" applyFill="1" applyBorder="1" applyAlignment="1" applyProtection="1">
      <alignment horizontal="center" vertical="center" wrapText="1"/>
      <protection locked="0"/>
    </xf>
    <xf numFmtId="0" fontId="53" fillId="14" borderId="5" xfId="0" applyFont="1" applyFill="1" applyBorder="1" applyAlignment="1" applyProtection="1">
      <alignment horizontal="center" vertical="center"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textRotation="90" wrapText="1"/>
      <protection locked="0"/>
    </xf>
    <xf numFmtId="0" fontId="53" fillId="0" borderId="5" xfId="0" applyFont="1" applyFill="1" applyBorder="1" applyAlignment="1" applyProtection="1">
      <alignment horizontal="center" vertical="center" textRotation="90" wrapText="1"/>
      <protection locked="0"/>
    </xf>
    <xf numFmtId="0" fontId="53" fillId="0" borderId="3" xfId="0" applyFont="1" applyFill="1" applyBorder="1" applyAlignment="1" applyProtection="1">
      <alignment horizontal="center" vertical="center" textRotation="90" wrapText="1"/>
      <protection locked="0"/>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96" fillId="9" borderId="3" xfId="0" applyFont="1" applyFill="1" applyBorder="1" applyAlignment="1" applyProtection="1">
      <alignment horizontal="center" vertical="center" textRotation="90" wrapText="1"/>
      <protection locked="0"/>
    </xf>
    <xf numFmtId="0" fontId="96" fillId="9" borderId="4" xfId="0" applyFont="1" applyFill="1" applyBorder="1" applyAlignment="1" applyProtection="1">
      <alignment horizontal="center" vertical="center" textRotation="90" wrapText="1"/>
      <protection locked="0"/>
    </xf>
    <xf numFmtId="0" fontId="96" fillId="9" borderId="5" xfId="0" applyFont="1" applyFill="1" applyBorder="1" applyAlignment="1" applyProtection="1">
      <alignment horizontal="center" vertical="center" textRotation="90" wrapText="1"/>
      <protection locked="0"/>
    </xf>
    <xf numFmtId="0" fontId="96" fillId="10" borderId="3" xfId="0" applyFont="1" applyFill="1" applyBorder="1" applyAlignment="1" applyProtection="1">
      <alignment horizontal="center" vertical="center" textRotation="90" wrapText="1"/>
      <protection locked="0"/>
    </xf>
    <xf numFmtId="0" fontId="96" fillId="10" borderId="4" xfId="0" applyFont="1" applyFill="1" applyBorder="1" applyAlignment="1" applyProtection="1">
      <alignment horizontal="center" vertical="center" textRotation="90" wrapText="1"/>
      <protection locked="0"/>
    </xf>
    <xf numFmtId="0" fontId="96" fillId="10" borderId="5" xfId="0" applyFont="1" applyFill="1" applyBorder="1" applyAlignment="1" applyProtection="1">
      <alignment horizontal="center" vertical="center" textRotation="90"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68" xfId="4" applyFont="1" applyFill="1" applyBorder="1" applyAlignment="1" applyProtection="1">
      <alignment horizontal="center" vertical="center" textRotation="90" wrapText="1"/>
      <protection hidden="1"/>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49" fontId="54" fillId="0" borderId="73" xfId="0" applyNumberFormat="1" applyFont="1" applyFill="1" applyBorder="1" applyAlignment="1" applyProtection="1">
      <alignment horizontal="center" vertical="center" wrapText="1"/>
      <protection locked="0"/>
    </xf>
    <xf numFmtId="49" fontId="54" fillId="0" borderId="74" xfId="0" applyNumberFormat="1" applyFont="1" applyFill="1" applyBorder="1" applyAlignment="1" applyProtection="1">
      <alignment horizontal="center" vertical="center" wrapText="1"/>
      <protection locked="0"/>
    </xf>
    <xf numFmtId="49" fontId="54" fillId="0" borderId="65" xfId="0" applyNumberFormat="1" applyFont="1" applyFill="1" applyBorder="1" applyAlignment="1" applyProtection="1">
      <alignment horizontal="center" vertical="center" wrapText="1"/>
      <protection locked="0"/>
    </xf>
    <xf numFmtId="0" fontId="54" fillId="0" borderId="20"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34" xfId="0" applyFont="1" applyFill="1" applyBorder="1" applyAlignment="1" applyProtection="1">
      <alignment horizontal="center" vertical="center" wrapText="1"/>
      <protection locked="0"/>
    </xf>
    <xf numFmtId="0" fontId="57" fillId="0" borderId="40" xfId="0"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95" fillId="0" borderId="4" xfId="0" applyFont="1" applyFill="1" applyBorder="1" applyAlignment="1" applyProtection="1">
      <alignment horizontal="center" vertical="center" wrapText="1"/>
      <protection locked="0"/>
    </xf>
    <xf numFmtId="0" fontId="95" fillId="0" borderId="5" xfId="0" applyFont="1" applyFill="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164" fontId="56" fillId="17" borderId="33" xfId="4" applyFont="1" applyFill="1" applyBorder="1" applyAlignment="1" applyProtection="1">
      <alignment horizontal="center" vertical="center" textRotation="90" wrapText="1"/>
      <protection hidden="1"/>
    </xf>
    <xf numFmtId="49" fontId="54" fillId="0" borderId="57" xfId="0" applyNumberFormat="1" applyFont="1" applyFill="1" applyBorder="1" applyAlignment="1" applyProtection="1">
      <alignment horizontal="left" vertical="center" wrapText="1"/>
      <protection locked="0"/>
    </xf>
    <xf numFmtId="49" fontId="54" fillId="0" borderId="4" xfId="0" applyNumberFormat="1" applyFont="1" applyFill="1" applyBorder="1" applyAlignment="1" applyProtection="1">
      <alignment horizontal="center" vertical="center" wrapText="1"/>
      <protection locked="0"/>
    </xf>
    <xf numFmtId="0" fontId="105" fillId="25" borderId="21" xfId="0" applyFont="1" applyFill="1" applyBorder="1" applyAlignment="1" applyProtection="1">
      <alignment horizontal="center" vertical="center" textRotation="90" wrapText="1"/>
      <protection locked="0"/>
    </xf>
    <xf numFmtId="0" fontId="105" fillId="25" borderId="57" xfId="0" applyFont="1" applyFill="1" applyBorder="1" applyAlignment="1" applyProtection="1">
      <alignment horizontal="center" vertical="center" textRotation="90" wrapText="1"/>
      <protection locked="0"/>
    </xf>
    <xf numFmtId="0" fontId="105" fillId="25" borderId="33" xfId="0" applyFont="1" applyFill="1" applyBorder="1" applyAlignment="1" applyProtection="1">
      <alignment horizontal="center" vertical="center" textRotation="90" wrapText="1"/>
      <protection locked="0"/>
    </xf>
    <xf numFmtId="0" fontId="105" fillId="25" borderId="3" xfId="0" applyFont="1" applyFill="1" applyBorder="1" applyAlignment="1" applyProtection="1">
      <alignment horizontal="center" vertical="center" textRotation="90" wrapText="1"/>
      <protection locked="0"/>
    </xf>
    <xf numFmtId="0" fontId="105" fillId="25" borderId="4" xfId="0" applyFont="1" applyFill="1" applyBorder="1" applyAlignment="1" applyProtection="1">
      <alignment horizontal="center" vertical="center" textRotation="90" wrapText="1"/>
      <protection locked="0"/>
    </xf>
    <xf numFmtId="0" fontId="105" fillId="25" borderId="5" xfId="0" applyFont="1" applyFill="1" applyBorder="1" applyAlignment="1" applyProtection="1">
      <alignment horizontal="center" vertical="center" textRotation="90" wrapText="1"/>
      <protection locked="0"/>
    </xf>
    <xf numFmtId="164" fontId="27" fillId="17" borderId="21" xfId="4" applyFont="1" applyFill="1" applyBorder="1" applyAlignment="1" applyProtection="1">
      <alignment horizontal="center" vertical="center" textRotation="90" wrapText="1"/>
      <protection hidden="1"/>
    </xf>
    <xf numFmtId="164" fontId="27" fillId="17" borderId="57" xfId="4" applyFont="1" applyFill="1" applyBorder="1" applyAlignment="1" applyProtection="1">
      <alignment horizontal="center" vertical="center" textRotation="90" wrapText="1"/>
      <protection hidden="1"/>
    </xf>
    <xf numFmtId="164" fontId="27" fillId="17" borderId="68" xfId="4" applyFont="1" applyFill="1" applyBorder="1" applyAlignment="1" applyProtection="1">
      <alignment horizontal="center" vertical="center" textRotation="90" wrapText="1"/>
      <protection hidden="1"/>
    </xf>
    <xf numFmtId="9" fontId="30" fillId="17" borderId="3" xfId="3" applyFont="1" applyFill="1" applyBorder="1" applyAlignment="1" applyProtection="1">
      <alignment horizontal="center" vertical="center" textRotation="90"/>
    </xf>
    <xf numFmtId="9" fontId="30" fillId="17" borderId="4" xfId="3" applyFont="1" applyFill="1" applyBorder="1" applyAlignment="1" applyProtection="1">
      <alignment horizontal="center" vertical="center" textRotation="90"/>
    </xf>
    <xf numFmtId="9" fontId="30" fillId="17" borderId="5" xfId="3" applyFont="1" applyFill="1" applyBorder="1" applyAlignment="1" applyProtection="1">
      <alignment horizontal="center" vertical="center" textRotation="90"/>
    </xf>
    <xf numFmtId="0" fontId="57" fillId="0" borderId="20"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0" fontId="103" fillId="3" borderId="4" xfId="0" applyFont="1" applyFill="1" applyBorder="1" applyAlignment="1" applyProtection="1">
      <alignment horizontal="center" vertical="center" wrapText="1"/>
      <protection locked="0"/>
    </xf>
    <xf numFmtId="0" fontId="103" fillId="3" borderId="5" xfId="0" applyFont="1" applyFill="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0" fontId="102" fillId="3" borderId="4" xfId="0" applyFont="1" applyFill="1" applyBorder="1" applyAlignment="1" applyProtection="1">
      <alignment horizontal="center" vertical="center" wrapText="1"/>
      <protection locked="0"/>
    </xf>
    <xf numFmtId="0" fontId="102" fillId="3" borderId="5" xfId="0" applyFont="1" applyFill="1" applyBorder="1" applyAlignment="1" applyProtection="1">
      <alignment horizontal="center" vertical="center"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29" fillId="3" borderId="76"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29" fillId="3" borderId="83"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29" fillId="3" borderId="84" xfId="0" applyFont="1" applyFill="1" applyBorder="1" applyAlignment="1" applyProtection="1">
      <alignment horizontal="center" vertical="center" wrapText="1"/>
      <protection locked="0"/>
    </xf>
    <xf numFmtId="0" fontId="29" fillId="3" borderId="42" xfId="0" applyFont="1" applyFill="1" applyBorder="1" applyAlignment="1" applyProtection="1">
      <alignment horizontal="center" vertical="center" wrapText="1"/>
      <protection locked="0"/>
    </xf>
    <xf numFmtId="0" fontId="29" fillId="3" borderId="37"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38" xfId="0" applyFont="1" applyFill="1" applyBorder="1" applyAlignment="1" applyProtection="1">
      <alignment horizontal="center" vertical="center" wrapText="1"/>
      <protection locked="0"/>
    </xf>
    <xf numFmtId="0" fontId="29" fillId="3" borderId="62"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29" fillId="5" borderId="82" xfId="0" applyFont="1" applyFill="1" applyBorder="1" applyAlignment="1" applyProtection="1">
      <alignment horizontal="center" vertical="center" wrapText="1"/>
      <protection locked="0"/>
    </xf>
    <xf numFmtId="0" fontId="29" fillId="5" borderId="40"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29" fillId="3" borderId="75" xfId="0" applyFont="1" applyFill="1" applyBorder="1" applyAlignment="1" applyProtection="1">
      <alignment horizontal="center" vertical="center" wrapText="1"/>
      <protection locked="0"/>
    </xf>
    <xf numFmtId="0" fontId="29" fillId="3" borderId="33"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59" xfId="0" applyFont="1" applyFill="1" applyBorder="1" applyAlignment="1" applyProtection="1">
      <alignment horizontal="center" vertical="center" wrapText="1"/>
      <protection locked="0"/>
    </xf>
    <xf numFmtId="0" fontId="29" fillId="3" borderId="60" xfId="0" applyFont="1" applyFill="1" applyBorder="1" applyAlignment="1" applyProtection="1">
      <alignment horizontal="center" vertical="center" wrapText="1"/>
      <protection locked="0"/>
    </xf>
    <xf numFmtId="0" fontId="29" fillId="3" borderId="61"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49" fontId="54" fillId="0" borderId="80" xfId="0" applyNumberFormat="1" applyFont="1" applyFill="1" applyBorder="1" applyAlignment="1" applyProtection="1">
      <alignment horizontal="left" vertical="center" wrapText="1"/>
      <protection locked="0"/>
    </xf>
    <xf numFmtId="49" fontId="54" fillId="0" borderId="28" xfId="0" applyNumberFormat="1" applyFont="1" applyFill="1" applyBorder="1" applyAlignment="1" applyProtection="1">
      <alignment horizontal="left"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2"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57" xfId="0" applyNumberFormat="1" applyFont="1" applyFill="1" applyBorder="1" applyAlignment="1" applyProtection="1">
      <alignment horizontal="center" vertical="center" wrapText="1"/>
      <protection locked="0"/>
    </xf>
    <xf numFmtId="49" fontId="54" fillId="0" borderId="33" xfId="0" applyNumberFormat="1"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57" fillId="4" borderId="4" xfId="0" applyFont="1" applyFill="1" applyBorder="1" applyAlignment="1" applyProtection="1">
      <alignment horizontal="center" vertical="center" wrapText="1"/>
      <protection locked="0"/>
    </xf>
    <xf numFmtId="1" fontId="57" fillId="0" borderId="3" xfId="3" applyNumberFormat="1" applyFont="1" applyFill="1" applyBorder="1" applyAlignment="1" applyProtection="1">
      <alignment horizontal="center" vertical="center" wrapText="1"/>
      <protection locked="0"/>
    </xf>
    <xf numFmtId="1" fontId="57" fillId="0" borderId="4" xfId="3" applyNumberFormat="1" applyFont="1" applyFill="1" applyBorder="1" applyAlignment="1" applyProtection="1">
      <alignment horizontal="center" vertical="center" wrapText="1"/>
      <protection locked="0"/>
    </xf>
    <xf numFmtId="1" fontId="57" fillId="0" borderId="5" xfId="3" applyNumberFormat="1" applyFont="1" applyFill="1" applyBorder="1" applyAlignment="1" applyProtection="1">
      <alignment horizontal="center" vertical="center" wrapText="1"/>
      <protection locked="0"/>
    </xf>
    <xf numFmtId="0" fontId="57" fillId="13" borderId="3" xfId="0" applyFont="1" applyFill="1" applyBorder="1" applyAlignment="1" applyProtection="1">
      <alignment horizontal="center" vertical="center" wrapText="1"/>
      <protection locked="0"/>
    </xf>
    <xf numFmtId="0" fontId="57" fillId="13" borderId="4" xfId="0" applyFont="1" applyFill="1" applyBorder="1" applyAlignment="1" applyProtection="1">
      <alignment horizontal="center" vertical="center" wrapText="1"/>
      <protection locked="0"/>
    </xf>
    <xf numFmtId="0" fontId="57" fillId="13" borderId="5" xfId="0" applyFont="1" applyFill="1" applyBorder="1" applyAlignment="1" applyProtection="1">
      <alignment horizontal="center" vertical="center" wrapText="1"/>
      <protection locked="0"/>
    </xf>
    <xf numFmtId="0" fontId="116" fillId="13" borderId="3" xfId="0" applyFont="1" applyFill="1" applyBorder="1" applyAlignment="1" applyProtection="1">
      <alignment horizontal="center" vertical="center" wrapText="1"/>
      <protection locked="0"/>
    </xf>
    <xf numFmtId="0" fontId="116" fillId="13" borderId="4" xfId="0" applyFont="1" applyFill="1" applyBorder="1" applyAlignment="1" applyProtection="1">
      <alignment horizontal="center" vertical="center" wrapText="1"/>
      <protection locked="0"/>
    </xf>
    <xf numFmtId="0" fontId="116" fillId="13" borderId="5" xfId="0" applyFont="1" applyFill="1" applyBorder="1" applyAlignment="1" applyProtection="1">
      <alignment horizontal="center" vertical="center" wrapText="1"/>
      <protection locked="0"/>
    </xf>
    <xf numFmtId="14" fontId="57" fillId="4" borderId="3" xfId="0" applyNumberFormat="1" applyFont="1" applyFill="1" applyBorder="1" applyAlignment="1" applyProtection="1">
      <alignment horizontal="center" vertical="center" wrapText="1"/>
      <protection locked="0"/>
    </xf>
    <xf numFmtId="0" fontId="117" fillId="4" borderId="3" xfId="12" applyFont="1" applyFill="1" applyBorder="1" applyAlignment="1" applyProtection="1">
      <alignment horizontal="center" vertical="center" wrapText="1"/>
      <protection locked="0"/>
    </xf>
    <xf numFmtId="0" fontId="116" fillId="4" borderId="5" xfId="0" applyFont="1" applyFill="1" applyBorder="1" applyAlignment="1" applyProtection="1">
      <alignment horizontal="center" vertical="center" wrapText="1"/>
      <protection locked="0"/>
    </xf>
    <xf numFmtId="0" fontId="57" fillId="4" borderId="31" xfId="0" applyFont="1" applyFill="1" applyBorder="1" applyAlignment="1" applyProtection="1">
      <alignment horizontal="center" vertical="center" wrapText="1"/>
      <protection locked="0"/>
    </xf>
    <xf numFmtId="0" fontId="57" fillId="4" borderId="62" xfId="0" applyFont="1" applyFill="1" applyBorder="1" applyAlignment="1" applyProtection="1">
      <alignment horizontal="center" vertical="center" wrapText="1"/>
      <protection locked="0"/>
    </xf>
    <xf numFmtId="14" fontId="57" fillId="4" borderId="5" xfId="0" applyNumberFormat="1" applyFont="1" applyFill="1" applyBorder="1" applyAlignment="1" applyProtection="1">
      <alignment horizontal="center" vertical="center" wrapText="1"/>
      <protection locked="0"/>
    </xf>
    <xf numFmtId="0" fontId="117" fillId="4" borderId="5" xfId="12" applyFont="1" applyFill="1" applyBorder="1" applyAlignment="1" applyProtection="1">
      <alignment horizontal="center" vertical="center" wrapText="1"/>
      <protection locked="0"/>
    </xf>
    <xf numFmtId="9" fontId="57" fillId="0" borderId="3" xfId="0" applyNumberFormat="1" applyFont="1" applyBorder="1" applyAlignment="1" applyProtection="1">
      <alignment horizontal="center" vertical="center" wrapText="1"/>
      <protection locked="0"/>
    </xf>
    <xf numFmtId="9" fontId="57" fillId="0" borderId="5" xfId="0" applyNumberFormat="1" applyFont="1" applyBorder="1" applyAlignment="1" applyProtection="1">
      <alignment horizontal="center" vertical="center" wrapText="1"/>
      <protection locked="0"/>
    </xf>
    <xf numFmtId="0" fontId="116" fillId="4" borderId="3" xfId="0" applyFont="1" applyFill="1" applyBorder="1" applyAlignment="1" applyProtection="1">
      <alignment horizontal="center" vertical="center" wrapText="1"/>
      <protection locked="0"/>
    </xf>
    <xf numFmtId="9" fontId="57" fillId="0" borderId="4" xfId="0" applyNumberFormat="1" applyFont="1" applyBorder="1" applyAlignment="1" applyProtection="1">
      <alignment horizontal="center" vertical="center" wrapText="1"/>
      <protection locked="0"/>
    </xf>
    <xf numFmtId="0" fontId="112" fillId="4" borderId="3" xfId="12" applyFont="1" applyFill="1" applyBorder="1" applyAlignment="1" applyProtection="1">
      <alignment horizontal="center" vertical="center" wrapText="1"/>
      <protection locked="0"/>
    </xf>
    <xf numFmtId="0" fontId="116" fillId="4" borderId="4" xfId="0" applyFont="1" applyFill="1" applyBorder="1" applyAlignment="1" applyProtection="1">
      <alignment horizontal="center" vertical="center" wrapText="1"/>
      <protection locked="0"/>
    </xf>
    <xf numFmtId="9" fontId="57" fillId="4" borderId="3" xfId="0" applyNumberFormat="1" applyFont="1" applyFill="1" applyBorder="1" applyAlignment="1" applyProtection="1">
      <alignment horizontal="center" vertical="center" wrapText="1"/>
      <protection locked="0"/>
    </xf>
    <xf numFmtId="9" fontId="57" fillId="4" borderId="4" xfId="0" applyNumberFormat="1" applyFont="1" applyFill="1" applyBorder="1" applyAlignment="1" applyProtection="1">
      <alignment horizontal="center" vertical="center" wrapText="1"/>
      <protection locked="0"/>
    </xf>
    <xf numFmtId="9" fontId="57" fillId="4" borderId="5" xfId="0" applyNumberFormat="1" applyFont="1" applyFill="1" applyBorder="1" applyAlignment="1" applyProtection="1">
      <alignment horizontal="center" vertical="center" wrapText="1"/>
      <protection locked="0"/>
    </xf>
    <xf numFmtId="0" fontId="112" fillId="4" borderId="4" xfId="12" applyFont="1" applyFill="1" applyBorder="1" applyAlignment="1" applyProtection="1">
      <alignment horizontal="center" vertical="center" wrapText="1"/>
      <protection locked="0"/>
    </xf>
    <xf numFmtId="0" fontId="112" fillId="4" borderId="5" xfId="12" applyFont="1" applyFill="1" applyBorder="1" applyAlignment="1" applyProtection="1">
      <alignment horizontal="center" vertical="center" wrapText="1"/>
      <protection locked="0"/>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6" fillId="0" borderId="45" xfId="0" applyFont="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99" fillId="0" borderId="41" xfId="0" applyFont="1" applyBorder="1" applyAlignment="1">
      <alignment horizontal="center" vertical="center" wrapText="1"/>
    </xf>
    <xf numFmtId="0" fontId="99" fillId="0" borderId="0" xfId="0" applyFont="1" applyBorder="1" applyAlignment="1">
      <alignment horizontal="center" vertical="center" wrapText="1"/>
    </xf>
    <xf numFmtId="0" fontId="99" fillId="0" borderId="36" xfId="0" applyFont="1" applyBorder="1" applyAlignment="1">
      <alignment horizontal="center" vertical="center" wrapText="1"/>
    </xf>
    <xf numFmtId="0" fontId="99" fillId="0" borderId="52" xfId="0" applyFont="1" applyBorder="1" applyAlignment="1">
      <alignment horizontal="center" vertical="center" wrapText="1"/>
    </xf>
    <xf numFmtId="0" fontId="99" fillId="0" borderId="42" xfId="0" applyFont="1" applyBorder="1" applyAlignment="1">
      <alignment horizontal="center" vertical="center" wrapText="1"/>
    </xf>
    <xf numFmtId="0" fontId="99" fillId="0" borderId="37" xfId="0" applyFont="1" applyBorder="1" applyAlignment="1">
      <alignment horizontal="center" vertical="center" wrapText="1"/>
    </xf>
    <xf numFmtId="0" fontId="99" fillId="0" borderId="44" xfId="0" applyFont="1" applyBorder="1" applyAlignment="1">
      <alignment horizontal="center" vertical="center" wrapText="1"/>
    </xf>
    <xf numFmtId="0" fontId="99" fillId="0" borderId="45" xfId="0" applyFont="1" applyBorder="1" applyAlignment="1">
      <alignment horizontal="center" vertical="center" wrapText="1"/>
    </xf>
    <xf numFmtId="0" fontId="99" fillId="0" borderId="46" xfId="0" applyFont="1" applyBorder="1" applyAlignment="1">
      <alignment horizontal="center" vertical="center" wrapText="1"/>
    </xf>
    <xf numFmtId="0" fontId="99" fillId="0" borderId="0" xfId="0" applyFont="1" applyAlignment="1">
      <alignment horizontal="left" vertical="center" wrapText="1"/>
    </xf>
    <xf numFmtId="0" fontId="101" fillId="12" borderId="0" xfId="0" applyFont="1" applyFill="1" applyAlignment="1">
      <alignment horizontal="center" vertical="center" wrapText="1" readingOrder="1"/>
    </xf>
    <xf numFmtId="0" fontId="101" fillId="12" borderId="0" xfId="0" applyFont="1" applyFill="1" applyAlignment="1">
      <alignment horizontal="center" vertical="center" textRotation="90" wrapText="1" readingOrder="1"/>
    </xf>
    <xf numFmtId="0" fontId="101" fillId="12" borderId="36" xfId="0" applyFont="1" applyFill="1" applyBorder="1" applyAlignment="1">
      <alignment horizontal="center" vertical="center" textRotation="90" wrapText="1" readingOrder="1"/>
    </xf>
    <xf numFmtId="0" fontId="101" fillId="30" borderId="48" xfId="0" applyFont="1" applyFill="1" applyBorder="1" applyAlignment="1">
      <alignment horizontal="center" vertical="center" wrapText="1" readingOrder="1"/>
    </xf>
    <xf numFmtId="0" fontId="101" fillId="30" borderId="0" xfId="0" applyFont="1" applyFill="1" applyBorder="1" applyAlignment="1">
      <alignment horizontal="center" vertical="center" wrapText="1" readingOrder="1"/>
    </xf>
    <xf numFmtId="0" fontId="101" fillId="6" borderId="47" xfId="0" applyFont="1" applyFill="1" applyBorder="1" applyAlignment="1">
      <alignment horizontal="center" vertical="center" wrapText="1" readingOrder="1"/>
    </xf>
    <xf numFmtId="0" fontId="101" fillId="6" borderId="48" xfId="0" applyFont="1" applyFill="1" applyBorder="1" applyAlignment="1">
      <alignment horizontal="center" vertical="center" wrapText="1" readingOrder="1"/>
    </xf>
    <xf numFmtId="0" fontId="101" fillId="6" borderId="49" xfId="0" applyFont="1" applyFill="1" applyBorder="1" applyAlignment="1">
      <alignment horizontal="center" vertical="center" wrapText="1" readingOrder="1"/>
    </xf>
    <xf numFmtId="0" fontId="101" fillId="6" borderId="50" xfId="0" applyFont="1" applyFill="1" applyBorder="1" applyAlignment="1">
      <alignment horizontal="center" vertical="center" wrapText="1" readingOrder="1"/>
    </xf>
    <xf numFmtId="0" fontId="101" fillId="6" borderId="0" xfId="0" applyFont="1" applyFill="1" applyBorder="1" applyAlignment="1">
      <alignment horizontal="center" vertical="center" wrapText="1" readingOrder="1"/>
    </xf>
    <xf numFmtId="0" fontId="101" fillId="6" borderId="51" xfId="0" applyFont="1" applyFill="1" applyBorder="1" applyAlignment="1">
      <alignment horizontal="center" vertical="center" wrapText="1" readingOrder="1"/>
    </xf>
    <xf numFmtId="0" fontId="101" fillId="6" borderId="53" xfId="0" applyFont="1" applyFill="1" applyBorder="1" applyAlignment="1">
      <alignment horizontal="center" vertical="center" wrapText="1" readingOrder="1"/>
    </xf>
    <xf numFmtId="0" fontId="101" fillId="6" borderId="54" xfId="0" applyFont="1" applyFill="1" applyBorder="1" applyAlignment="1">
      <alignment horizontal="center" vertical="center" wrapText="1" readingOrder="1"/>
    </xf>
    <xf numFmtId="0" fontId="101" fillId="6" borderId="55" xfId="0" applyFont="1" applyFill="1" applyBorder="1" applyAlignment="1">
      <alignment horizontal="center" vertical="center" wrapText="1" readingOrder="1"/>
    </xf>
    <xf numFmtId="0" fontId="101" fillId="14" borderId="50" xfId="0" applyFont="1" applyFill="1" applyBorder="1" applyAlignment="1">
      <alignment horizontal="center" vertical="center" wrapText="1" readingOrder="1"/>
    </xf>
    <xf numFmtId="0" fontId="101" fillId="14" borderId="0" xfId="0" applyFont="1" applyFill="1" applyBorder="1" applyAlignment="1">
      <alignment horizontal="center" vertical="center" wrapText="1" readingOrder="1"/>
    </xf>
    <xf numFmtId="0" fontId="101" fillId="14" borderId="51" xfId="0" applyFont="1" applyFill="1" applyBorder="1" applyAlignment="1">
      <alignment horizontal="center" vertical="center" wrapText="1" readingOrder="1"/>
    </xf>
    <xf numFmtId="0" fontId="101" fillId="14" borderId="53" xfId="0" applyFont="1" applyFill="1" applyBorder="1" applyAlignment="1">
      <alignment horizontal="center" vertical="center" wrapText="1" readingOrder="1"/>
    </xf>
    <xf numFmtId="0" fontId="101" fillId="14" borderId="54" xfId="0" applyFont="1" applyFill="1" applyBorder="1" applyAlignment="1">
      <alignment horizontal="center" vertical="center" wrapText="1" readingOrder="1"/>
    </xf>
    <xf numFmtId="0" fontId="101" fillId="14" borderId="55" xfId="0" applyFont="1" applyFill="1" applyBorder="1" applyAlignment="1">
      <alignment horizontal="center" vertical="center" wrapText="1" readingOrder="1"/>
    </xf>
    <xf numFmtId="0" fontId="101" fillId="29" borderId="47" xfId="0" applyFont="1" applyFill="1" applyBorder="1" applyAlignment="1">
      <alignment horizontal="center" vertical="center" wrapText="1" readingOrder="1"/>
    </xf>
    <xf numFmtId="0" fontId="101" fillId="29" borderId="48" xfId="0" applyFont="1" applyFill="1" applyBorder="1" applyAlignment="1">
      <alignment horizontal="center" vertical="center" wrapText="1" readingOrder="1"/>
    </xf>
    <xf numFmtId="0" fontId="101" fillId="29" borderId="49" xfId="0" applyFont="1" applyFill="1" applyBorder="1" applyAlignment="1">
      <alignment horizontal="center" vertical="center" wrapText="1" readingOrder="1"/>
    </xf>
    <xf numFmtId="0" fontId="101" fillId="29" borderId="50" xfId="0" applyFont="1" applyFill="1" applyBorder="1" applyAlignment="1">
      <alignment horizontal="center" vertical="center" wrapText="1" readingOrder="1"/>
    </xf>
    <xf numFmtId="0" fontId="101" fillId="29" borderId="0" xfId="0" applyFont="1" applyFill="1" applyBorder="1" applyAlignment="1">
      <alignment horizontal="center" vertical="center" wrapText="1" readingOrder="1"/>
    </xf>
    <xf numFmtId="0" fontId="101" fillId="29" borderId="51" xfId="0" applyFont="1" applyFill="1" applyBorder="1" applyAlignment="1">
      <alignment horizontal="center" vertical="center" wrapText="1" readingOrder="1"/>
    </xf>
    <xf numFmtId="0" fontId="9" fillId="0" borderId="42" xfId="0" applyFont="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7" fillId="0" borderId="9" xfId="0" applyFont="1" applyBorder="1" applyAlignment="1">
      <alignment horizontal="left"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0" xfId="0" applyFont="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91" fillId="17" borderId="1" xfId="0" applyFont="1" applyFill="1" applyBorder="1" applyAlignment="1">
      <alignment horizontal="center" vertical="center" wrapText="1"/>
    </xf>
    <xf numFmtId="0" fontId="91" fillId="17" borderId="11" xfId="0" applyFont="1" applyFill="1" applyBorder="1" applyAlignment="1">
      <alignment horizontal="center" vertical="center" wrapText="1"/>
    </xf>
    <xf numFmtId="0" fontId="91" fillId="17" borderId="22" xfId="0" applyFont="1" applyFill="1" applyBorder="1" applyAlignment="1">
      <alignment horizontal="center" vertical="center" wrapText="1"/>
    </xf>
    <xf numFmtId="0" fontId="91" fillId="17" borderId="12" xfId="0" applyFont="1" applyFill="1" applyBorder="1" applyAlignment="1">
      <alignment horizontal="center" vertical="center" wrapText="1"/>
    </xf>
    <xf numFmtId="0" fontId="91" fillId="17" borderId="1" xfId="0" applyFont="1" applyFill="1" applyBorder="1" applyAlignment="1">
      <alignment horizontal="center" vertical="center"/>
    </xf>
    <xf numFmtId="0" fontId="91" fillId="17" borderId="1" xfId="0" applyFont="1" applyFill="1" applyBorder="1" applyAlignment="1">
      <alignment horizontal="center" vertical="top" wrapText="1"/>
    </xf>
    <xf numFmtId="0" fontId="91" fillId="17" borderId="11" xfId="0" applyFont="1" applyFill="1" applyBorder="1" applyAlignment="1">
      <alignment horizontal="center" vertical="top" wrapText="1"/>
    </xf>
    <xf numFmtId="0" fontId="89" fillId="0" borderId="44" xfId="0" applyFont="1" applyBorder="1" applyAlignment="1">
      <alignment horizontal="center" vertical="center"/>
    </xf>
    <xf numFmtId="0" fontId="89" fillId="0" borderId="45" xfId="0" applyFont="1" applyBorder="1" applyAlignment="1">
      <alignment horizontal="center" vertical="center"/>
    </xf>
    <xf numFmtId="0" fontId="89" fillId="0" borderId="41" xfId="0" applyFont="1" applyBorder="1" applyAlignment="1">
      <alignment horizontal="center" vertical="center"/>
    </xf>
    <xf numFmtId="0" fontId="89" fillId="0" borderId="0" xfId="0" applyFont="1" applyAlignment="1">
      <alignment horizontal="center" vertical="center"/>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0" fillId="17" borderId="8" xfId="0" applyFont="1" applyFill="1" applyBorder="1" applyAlignment="1">
      <alignment horizontal="center" vertical="center" wrapText="1"/>
    </xf>
    <xf numFmtId="0" fontId="90" fillId="17" borderId="9"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1" fillId="17" borderId="23" xfId="0" applyFont="1" applyFill="1" applyBorder="1" applyAlignment="1">
      <alignment horizontal="center" vertical="center" wrapText="1"/>
    </xf>
    <xf numFmtId="0" fontId="91" fillId="17" borderId="10" xfId="0" applyFont="1" applyFill="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69"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15" fillId="0" borderId="0" xfId="0" applyFont="1" applyAlignment="1">
      <alignment horizontal="center" vertical="center"/>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3"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54" fillId="47" borderId="3" xfId="0" applyFont="1" applyFill="1" applyBorder="1" applyAlignment="1">
      <alignment horizontal="justify" vertical="center" wrapText="1"/>
    </xf>
    <xf numFmtId="0" fontId="54" fillId="47" borderId="1" xfId="0" applyFont="1" applyFill="1" applyBorder="1" applyAlignment="1">
      <alignment horizontal="justify" vertical="center" wrapText="1"/>
    </xf>
    <xf numFmtId="0" fontId="28" fillId="0" borderId="0" xfId="0" applyFont="1" applyAlignment="1" applyProtection="1">
      <alignment horizontal="justify" vertical="center" wrapText="1"/>
      <protection locked="0"/>
    </xf>
    <xf numFmtId="0" fontId="57" fillId="48" borderId="2" xfId="0" applyFont="1" applyFill="1" applyBorder="1" applyAlignment="1" applyProtection="1">
      <alignment horizontal="justify" vertical="center" wrapText="1"/>
      <protection locked="0"/>
    </xf>
    <xf numFmtId="0" fontId="54" fillId="47" borderId="21" xfId="0" applyFont="1" applyFill="1" applyBorder="1" applyAlignment="1">
      <alignment horizontal="justify" vertical="center" wrapText="1"/>
    </xf>
    <xf numFmtId="0" fontId="54" fillId="47" borderId="21" xfId="0" applyFont="1" applyFill="1" applyBorder="1" applyAlignment="1">
      <alignment horizontal="justify" vertical="center" wrapText="1"/>
    </xf>
    <xf numFmtId="0" fontId="118" fillId="47" borderId="21" xfId="0" applyFont="1" applyFill="1" applyBorder="1" applyAlignment="1">
      <alignment horizontal="justify" vertical="center" wrapText="1"/>
    </xf>
    <xf numFmtId="49" fontId="118" fillId="48" borderId="21" xfId="0" applyNumberFormat="1" applyFont="1" applyFill="1" applyBorder="1" applyAlignment="1" applyProtection="1">
      <alignment horizontal="justify" vertical="center" wrapText="1"/>
      <protection locked="0"/>
    </xf>
  </cellXfs>
  <cellStyles count="14">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Hyperlink" xfId="13" xr:uid="{EA75202A-DBFF-4019-8BC4-4808598A039A}"/>
    <cellStyle name="Normal" xfId="0" builtinId="0"/>
    <cellStyle name="Normal 2" xfId="1" xr:uid="{7C4FD659-D8BD-47B1-9B51-09A7350A7457}"/>
    <cellStyle name="Normal 2 2" xfId="10" xr:uid="{32F9F25C-D365-401B-90B3-0156DCB690C1}"/>
    <cellStyle name="Normal 2 2 2" xfId="11" xr:uid="{6E3D627A-388E-43F5-B396-0B08E8FE4C85}"/>
    <cellStyle name="Normal 3" xfId="9" xr:uid="{4C36091C-5264-4328-9A9D-C1AF3FB1E47E}"/>
    <cellStyle name="Porcentaje" xfId="3" builtinId="5"/>
    <cellStyle name="Salida 2" xfId="2" xr:uid="{16F59F74-F590-4F93-9A5D-8316189732DB}"/>
    <cellStyle name="Valor de la tabla dinámica" xfId="8" xr:uid="{B5A23D71-13C3-402B-9F23-16AF00857048}"/>
  </cellStyles>
  <dxfs count="18053">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C00000"/>
      <color rgb="FFE3351F"/>
      <color rgb="FFFF3300"/>
      <color rgb="FFFFFFFF"/>
      <color rgb="FFFF0000"/>
      <color rgb="FF92D050"/>
      <color rgb="FFFFE699"/>
      <color rgb="FFC65911"/>
      <color rgb="FFA9D08E"/>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365124</xdr:colOff>
      <xdr:row>0</xdr:row>
      <xdr:rowOff>62547</xdr:rowOff>
    </xdr:from>
    <xdr:to>
      <xdr:col>21</xdr:col>
      <xdr:colOff>-1</xdr:colOff>
      <xdr:row>0</xdr:row>
      <xdr:rowOff>1000125</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476374" y="62547"/>
          <a:ext cx="21605875" cy="937578"/>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32702</xdr:rowOff>
    </xdr:from>
    <xdr:to>
      <xdr:col>2</xdr:col>
      <xdr:colOff>16736</xdr:colOff>
      <xdr:row>0</xdr:row>
      <xdr:rowOff>888227</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32702"/>
          <a:ext cx="1078094"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3703644" y="84312"/>
          <a:ext cx="2706749"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30414" y="39842"/>
          <a:ext cx="3934698"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castillo/Downloads/Seguimiento%20Mapa%20de%20riesgos%20-%202do%20cuatrimestre%20Final%20Consolidado%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dadep.gov.co/sites/default/files/control/2022-08/paa-version-2.pdf" TargetMode="External"/><Relationship Id="rId13" Type="http://schemas.openxmlformats.org/officeDocument/2006/relationships/hyperlink" Target="file:///\\172.26.1.6\pub\RIESGOS%202022\1er%20Cuatrimestre\Gesti&#243;n%20Documental" TargetMode="External"/><Relationship Id="rId18" Type="http://schemas.openxmlformats.org/officeDocument/2006/relationships/hyperlink" Target="https://www.dadep.gov.co/transparencia/planeacion/plan-anticorrupcion" TargetMode="External"/><Relationship Id="rId3" Type="http://schemas.openxmlformats.org/officeDocument/2006/relationships/hyperlink" Target="https://app.powerbi.com/view?r=eyJrIjoiYzQzMjcxNDQtNDllNC00ZDM0LTkzOGEtMGYxNWNlZjZkYjI5IiwidCI6ImQxMTE1ODBiLWI1ZjgtNDFkYS1hOTg3LTMzYmY0NDAyZTE0NSJ9&amp;pageName=ReportSectionRiesgo%201%20y%202,%20Act%201Equipo%20MIPG\2022\Administraci&#243;n%20de%20Riesgos%202022\2022%20Seguimientos\Seguimiento2doCuatrimestre\Direccionamiento%20Estrat&#233;gico\Riesgo%201%20Y%202,%20Act%201" TargetMode="External"/><Relationship Id="rId21" Type="http://schemas.openxmlformats.org/officeDocument/2006/relationships/vmlDrawing" Target="../drawings/vmlDrawing1.vml"/><Relationship Id="rId7" Type="http://schemas.openxmlformats.org/officeDocument/2006/relationships/hyperlink" Target="https://dadepbta-my.sharepoint.com/personal/aoliveros_dadep_gov_co/_layouts/15/onedrive.aspx?id=%2Fsites%2FOficinaAsesoradePlaneacin%2FShared%20Documents&amp;listurl=https%3A%2F%2Fdadepbta%2Esharepoint%2Ecom%2Fsites%2FOficinaAsesoradePlaneacin%2FShared%20Documents" TargetMode="External"/><Relationship Id="rId12" Type="http://schemas.openxmlformats.org/officeDocument/2006/relationships/hyperlink" Target="https://www.dadep.gov.co/transparencia/planeacion/plan-anticorrupcion" TargetMode="External"/><Relationship Id="rId17" Type="http://schemas.openxmlformats.org/officeDocument/2006/relationships/hyperlink" Target="https://www.dadep.gov.co/transparencia/planeacion/plan-anticorrupcion" TargetMode="External"/><Relationship Id="rId2" Type="http://schemas.openxmlformats.org/officeDocument/2006/relationships/hyperlink" Target="https://dadepbta.sharepoint.com/sites/OficinaAsesoradePlaneacin/Shared%20Documents/OAP%20-%20EQUIPOS/Equipo%20MIPG/2022/Administraci%C3%B3n%20de%20Riesgos%202022/2022%20Seguimientos/Seguimiento2doCuatrimestre/Gesti%C3%B3n%20Documental?csf=1&amp;web=1&amp;e=uwr5P5" TargetMode="External"/><Relationship Id="rId16" Type="http://schemas.openxmlformats.org/officeDocument/2006/relationships/hyperlink" Target="https://www.dadep.gov.co/transparencia/planeacion/plan-anticorrupcion" TargetMode="External"/><Relationship Id="rId20" Type="http://schemas.openxmlformats.org/officeDocument/2006/relationships/drawing" Target="../drawings/drawing2.xml"/><Relationship Id="rId1" Type="http://schemas.openxmlformats.org/officeDocument/2006/relationships/hyperlink" Target="https://dadepbta.sharepoint.com/sites/OficinaAsesoradePlaneacin/Shared%20Documents/OAP%20-%20EQUIPOS/Equipo%20MIPG/2022/Administraci%C3%B3n%20de%20Riesgos%202022/2022%20Seguimientos/Seguimiento2doCuatrimestre/Atenci%C3%B3n%20al%20Ciudadano/Riesgo%207B%20-%20Manual%20y%20Protocolo%20de%20Atencion%20al%20Ciudadano?csf=1&amp;web=1&amp;e=zUo7Ep" TargetMode="External"/><Relationship Id="rId6" Type="http://schemas.openxmlformats.org/officeDocument/2006/relationships/hyperlink" Target="https://www.dadep.gov.co/transparencia/sistema-integrado-de-gestion/gestion-riesgos" TargetMode="External"/><Relationship Id="rId11" Type="http://schemas.openxmlformats.org/officeDocument/2006/relationships/hyperlink" Target="https://www.dadep.gov.co/transparencia/planeacion/plan-anticorrupcion" TargetMode="External"/><Relationship Id="rId5" Type="http://schemas.openxmlformats.org/officeDocument/2006/relationships/hyperlink" Target="https://app.powerbi.com/view?r=eyJrIjoiYzQzMjcxNDQtNDllNC00ZDM0LTkzOGEtMGYxNWNlZjZkYjI5IiwidCI6ImQxMTE1ODBiLWI1ZjgtNDFkYS1hOTg3LTMzYmY0NDAyZTE0NSJ9&amp;pageName=ReportSectionRiesgo%201%20y%202,%20Act%201Equipo%20MIPG\2022\Administraci&#243;n%20de%20Riesgos%202022\2022%20Seguimientos\Seguimiento2doCuatrimestre\Direccionamiento%20Estrat&#233;gico\Riesgo%201%20Y%202,%20Act%201" TargetMode="External"/><Relationship Id="rId15" Type="http://schemas.openxmlformats.org/officeDocument/2006/relationships/hyperlink" Target="file:///\\172.26.1.6\pub\RIESGOS%202022\1er%20Cuatrimestre\Gesti&#243;n%20Documental" TargetMode="External"/><Relationship Id="rId10" Type="http://schemas.openxmlformats.org/officeDocument/2006/relationships/hyperlink" Target="https://www.dadep.gov.co/transparencia/planeacion/plan-anticorrupcion" TargetMode="External"/><Relationship Id="rId19" Type="http://schemas.openxmlformats.org/officeDocument/2006/relationships/printerSettings" Target="../printerSettings/printerSettings2.bin"/><Relationship Id="rId4" Type="http://schemas.openxmlformats.org/officeDocument/2006/relationships/hyperlink" Target="https://www.dadep.gov.co/sites/default/files/sig/Acta%20Comit%C3%A9%20Institucional%20de%20Gesti%C3%B3n%20y%20Desempe%C3%B1o%202022%20-%20Sesi%C3%B3n%20Ordinaria%20%23%204%20%E2%80%93%20DADEP.pdf" TargetMode="External"/><Relationship Id="rId9" Type="http://schemas.openxmlformats.org/officeDocument/2006/relationships/hyperlink" Target="https://www.dadep.gov.co/sites/default/files/marco-legal/2022-07/176.pdf" TargetMode="External"/><Relationship Id="rId14" Type="http://schemas.openxmlformats.org/officeDocument/2006/relationships/hyperlink" Target="file:///\\172.26.1.6\pub\RIESGOS%202022\1er%20Cuatrimestre\Gesti&#243;n%20Documental" TargetMode="External"/><Relationship Id="rId2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66" activePane="bottomLeft" state="frozenSplit"/>
      <selection pane="bottomLeft" activeCell="E75" sqref="E75:K75"/>
    </sheetView>
  </sheetViews>
  <sheetFormatPr baseColWidth="10" defaultColWidth="10.85546875" defaultRowHeight="15.75"/>
  <cols>
    <col min="1" max="1" width="14.42578125" style="37" customWidth="1"/>
    <col min="2" max="2" width="10" style="37" customWidth="1"/>
    <col min="3" max="3" width="14.42578125" style="5" customWidth="1"/>
    <col min="4" max="4" width="16.140625" style="172" customWidth="1"/>
    <col min="5" max="10" width="10.85546875" style="5"/>
    <col min="11" max="11" width="25.42578125" style="5" customWidth="1"/>
    <col min="12" max="16384" width="10.85546875" style="5"/>
  </cols>
  <sheetData>
    <row r="1" spans="1:11" s="6" customFormat="1" ht="54.95" customHeight="1">
      <c r="A1" s="534"/>
      <c r="B1" s="534"/>
      <c r="C1" s="534"/>
      <c r="D1" s="534"/>
      <c r="E1" s="534"/>
      <c r="F1" s="534"/>
      <c r="G1" s="534"/>
      <c r="H1" s="534"/>
      <c r="I1" s="534"/>
      <c r="J1" s="534"/>
      <c r="K1" s="534"/>
    </row>
    <row r="2" spans="1:11" s="6" customFormat="1" ht="30" customHeight="1">
      <c r="A2" s="534"/>
      <c r="B2" s="534"/>
      <c r="C2" s="534"/>
      <c r="D2" s="534"/>
      <c r="E2" s="534"/>
      <c r="F2" s="534"/>
      <c r="G2" s="534"/>
      <c r="H2" s="534"/>
      <c r="I2" s="534"/>
      <c r="J2" s="534"/>
      <c r="K2" s="534"/>
    </row>
    <row r="3" spans="1:11" ht="19.5" customHeight="1">
      <c r="A3" s="564" t="s">
        <v>21</v>
      </c>
      <c r="B3" s="564"/>
      <c r="C3" s="564"/>
      <c r="D3" s="564"/>
      <c r="E3" s="564" t="s">
        <v>22</v>
      </c>
      <c r="F3" s="564"/>
      <c r="G3" s="564"/>
      <c r="H3" s="564"/>
      <c r="I3" s="564"/>
      <c r="J3" s="564"/>
      <c r="K3" s="564"/>
    </row>
    <row r="4" spans="1:11" ht="19.5" customHeight="1">
      <c r="A4" s="530" t="s">
        <v>994</v>
      </c>
      <c r="B4" s="531"/>
      <c r="C4" s="531"/>
      <c r="D4" s="531"/>
      <c r="E4" s="531"/>
      <c r="F4" s="531"/>
      <c r="G4" s="531"/>
      <c r="H4" s="531"/>
      <c r="I4" s="531"/>
      <c r="J4" s="531"/>
      <c r="K4" s="532"/>
    </row>
    <row r="5" spans="1:11" ht="95.45" customHeight="1">
      <c r="A5" s="533" t="s">
        <v>995</v>
      </c>
      <c r="B5" s="533"/>
      <c r="C5" s="533"/>
      <c r="D5" s="533"/>
      <c r="E5" s="529" t="s">
        <v>996</v>
      </c>
      <c r="F5" s="529"/>
      <c r="G5" s="529"/>
      <c r="H5" s="529"/>
      <c r="I5" s="529"/>
      <c r="J5" s="529"/>
      <c r="K5" s="529"/>
    </row>
    <row r="6" spans="1:11" ht="14.45" customHeight="1">
      <c r="A6" s="530" t="s">
        <v>23</v>
      </c>
      <c r="B6" s="531"/>
      <c r="C6" s="531"/>
      <c r="D6" s="531"/>
      <c r="E6" s="531"/>
      <c r="F6" s="531"/>
      <c r="G6" s="531"/>
      <c r="H6" s="531"/>
      <c r="I6" s="531"/>
      <c r="J6" s="531"/>
      <c r="K6" s="532"/>
    </row>
    <row r="7" spans="1:11" s="4" customFormat="1" ht="15">
      <c r="A7" s="533" t="s">
        <v>82</v>
      </c>
      <c r="B7" s="533"/>
      <c r="C7" s="533"/>
      <c r="D7" s="533"/>
      <c r="E7" s="529" t="s">
        <v>105</v>
      </c>
      <c r="F7" s="529"/>
      <c r="G7" s="529"/>
      <c r="H7" s="529"/>
      <c r="I7" s="529"/>
      <c r="J7" s="529"/>
      <c r="K7" s="529"/>
    </row>
    <row r="8" spans="1:11" s="4" customFormat="1" ht="15">
      <c r="A8" s="533" t="s">
        <v>83</v>
      </c>
      <c r="B8" s="533"/>
      <c r="C8" s="533"/>
      <c r="D8" s="533"/>
      <c r="E8" s="529" t="s">
        <v>849</v>
      </c>
      <c r="F8" s="529"/>
      <c r="G8" s="529"/>
      <c r="H8" s="529"/>
      <c r="I8" s="529"/>
      <c r="J8" s="529"/>
      <c r="K8" s="529"/>
    </row>
    <row r="9" spans="1:11">
      <c r="A9" s="541" t="s">
        <v>178</v>
      </c>
      <c r="B9" s="541"/>
      <c r="C9" s="541"/>
      <c r="D9" s="541"/>
      <c r="E9" s="541"/>
      <c r="F9" s="541"/>
      <c r="G9" s="541"/>
      <c r="H9" s="541"/>
      <c r="I9" s="541"/>
      <c r="J9" s="541"/>
      <c r="K9" s="541"/>
    </row>
    <row r="10" spans="1:11" s="4" customFormat="1" ht="15">
      <c r="A10" s="528" t="s">
        <v>1355</v>
      </c>
      <c r="B10" s="528"/>
      <c r="C10" s="528"/>
      <c r="D10" s="528"/>
      <c r="E10" s="529" t="s">
        <v>1354</v>
      </c>
      <c r="F10" s="529"/>
      <c r="G10" s="529"/>
      <c r="H10" s="529"/>
      <c r="I10" s="529"/>
      <c r="J10" s="529"/>
      <c r="K10" s="529"/>
    </row>
    <row r="11" spans="1:11" s="4" customFormat="1" ht="15">
      <c r="A11" s="528" t="s">
        <v>24</v>
      </c>
      <c r="B11" s="528"/>
      <c r="C11" s="528"/>
      <c r="D11" s="528"/>
      <c r="E11" s="529" t="s">
        <v>850</v>
      </c>
      <c r="F11" s="529"/>
      <c r="G11" s="529"/>
      <c r="H11" s="529"/>
      <c r="I11" s="529"/>
      <c r="J11" s="529"/>
      <c r="K11" s="529"/>
    </row>
    <row r="12" spans="1:11" s="4" customFormat="1" ht="15">
      <c r="A12" s="528" t="s">
        <v>0</v>
      </c>
      <c r="B12" s="528"/>
      <c r="C12" s="528"/>
      <c r="D12" s="528"/>
      <c r="E12" s="529" t="s">
        <v>106</v>
      </c>
      <c r="F12" s="529"/>
      <c r="G12" s="529"/>
      <c r="H12" s="529"/>
      <c r="I12" s="529"/>
      <c r="J12" s="529"/>
      <c r="K12" s="529"/>
    </row>
    <row r="13" spans="1:11" s="4" customFormat="1" ht="21.95" customHeight="1">
      <c r="A13" s="533" t="s">
        <v>845</v>
      </c>
      <c r="B13" s="533"/>
      <c r="C13" s="533"/>
      <c r="D13" s="533"/>
      <c r="E13" s="529" t="s">
        <v>846</v>
      </c>
      <c r="F13" s="529"/>
      <c r="G13" s="529"/>
      <c r="H13" s="529"/>
      <c r="I13" s="529"/>
      <c r="J13" s="529"/>
      <c r="K13" s="529"/>
    </row>
    <row r="14" spans="1:11" s="4" customFormat="1" ht="43.5" customHeight="1">
      <c r="A14" s="533" t="s">
        <v>99</v>
      </c>
      <c r="B14" s="533"/>
      <c r="C14" s="533"/>
      <c r="D14" s="533"/>
      <c r="E14" s="529" t="s">
        <v>851</v>
      </c>
      <c r="F14" s="529"/>
      <c r="G14" s="529"/>
      <c r="H14" s="529"/>
      <c r="I14" s="529"/>
      <c r="J14" s="529"/>
      <c r="K14" s="529"/>
    </row>
    <row r="15" spans="1:11" s="4" customFormat="1" ht="15">
      <c r="A15" s="528" t="s">
        <v>25</v>
      </c>
      <c r="B15" s="528"/>
      <c r="C15" s="528"/>
      <c r="D15" s="528"/>
      <c r="E15" s="529" t="s">
        <v>852</v>
      </c>
      <c r="F15" s="529"/>
      <c r="G15" s="529"/>
      <c r="H15" s="529"/>
      <c r="I15" s="529"/>
      <c r="J15" s="529"/>
      <c r="K15" s="529"/>
    </row>
    <row r="16" spans="1:11" s="4" customFormat="1" ht="15">
      <c r="A16" s="528" t="s">
        <v>1356</v>
      </c>
      <c r="B16" s="528"/>
      <c r="C16" s="528"/>
      <c r="D16" s="528"/>
      <c r="E16" s="529" t="s">
        <v>1357</v>
      </c>
      <c r="F16" s="529"/>
      <c r="G16" s="529"/>
      <c r="H16" s="529"/>
      <c r="I16" s="529"/>
      <c r="J16" s="529"/>
      <c r="K16" s="529"/>
    </row>
    <row r="17" spans="1:11" s="4" customFormat="1" ht="154.5" customHeight="1">
      <c r="A17" s="528" t="s">
        <v>228</v>
      </c>
      <c r="B17" s="528"/>
      <c r="C17" s="528"/>
      <c r="D17" s="528"/>
      <c r="E17" s="529" t="s">
        <v>887</v>
      </c>
      <c r="F17" s="529"/>
      <c r="G17" s="529"/>
      <c r="H17" s="529"/>
      <c r="I17" s="529"/>
      <c r="J17" s="529"/>
      <c r="K17" s="529"/>
    </row>
    <row r="18" spans="1:11" s="4" customFormat="1" ht="90.75" customHeight="1">
      <c r="A18" s="528" t="s">
        <v>2</v>
      </c>
      <c r="B18" s="528"/>
      <c r="C18" s="528"/>
      <c r="D18" s="528"/>
      <c r="E18" s="529" t="s">
        <v>890</v>
      </c>
      <c r="F18" s="529"/>
      <c r="G18" s="529"/>
      <c r="H18" s="529"/>
      <c r="I18" s="529"/>
      <c r="J18" s="529"/>
      <c r="K18" s="529"/>
    </row>
    <row r="19" spans="1:11" s="4" customFormat="1" ht="45.75" customHeight="1">
      <c r="A19" s="528" t="s">
        <v>227</v>
      </c>
      <c r="B19" s="528"/>
      <c r="C19" s="528"/>
      <c r="D19" s="528"/>
      <c r="E19" s="529" t="s">
        <v>891</v>
      </c>
      <c r="F19" s="529"/>
      <c r="G19" s="529"/>
      <c r="H19" s="529"/>
      <c r="I19" s="529"/>
      <c r="J19" s="529"/>
      <c r="K19" s="529"/>
    </row>
    <row r="20" spans="1:11" s="4" customFormat="1" ht="75.95" customHeight="1">
      <c r="A20" s="528" t="s">
        <v>879</v>
      </c>
      <c r="B20" s="528"/>
      <c r="C20" s="528"/>
      <c r="D20" s="528"/>
      <c r="E20" s="529" t="s">
        <v>892</v>
      </c>
      <c r="F20" s="529"/>
      <c r="G20" s="529"/>
      <c r="H20" s="529"/>
      <c r="I20" s="529"/>
      <c r="J20" s="529"/>
      <c r="K20" s="529"/>
    </row>
    <row r="21" spans="1:11" s="4" customFormat="1" ht="264.95" customHeight="1">
      <c r="A21" s="528" t="s">
        <v>831</v>
      </c>
      <c r="B21" s="528"/>
      <c r="C21" s="528"/>
      <c r="D21" s="528"/>
      <c r="E21" s="545" t="s">
        <v>1517</v>
      </c>
      <c r="F21" s="545"/>
      <c r="G21" s="545"/>
      <c r="H21" s="545"/>
      <c r="I21" s="545"/>
      <c r="J21" s="545"/>
      <c r="K21" s="545"/>
    </row>
    <row r="22" spans="1:11" s="4" customFormat="1" ht="60.95" customHeight="1">
      <c r="A22" s="528" t="s">
        <v>229</v>
      </c>
      <c r="B22" s="528"/>
      <c r="C22" s="528"/>
      <c r="D22" s="528"/>
      <c r="E22" s="529" t="s">
        <v>853</v>
      </c>
      <c r="F22" s="529"/>
      <c r="G22" s="529"/>
      <c r="H22" s="529"/>
      <c r="I22" s="529"/>
      <c r="J22" s="529"/>
      <c r="K22" s="529"/>
    </row>
    <row r="23" spans="1:11" s="4" customFormat="1" ht="155.44999999999999" customHeight="1">
      <c r="A23" s="528" t="s">
        <v>26</v>
      </c>
      <c r="B23" s="528"/>
      <c r="C23" s="528"/>
      <c r="D23" s="528"/>
      <c r="E23" s="529" t="s">
        <v>854</v>
      </c>
      <c r="F23" s="529"/>
      <c r="G23" s="529"/>
      <c r="H23" s="529"/>
      <c r="I23" s="529"/>
      <c r="J23" s="529"/>
      <c r="K23" s="529"/>
    </row>
    <row r="24" spans="1:11" s="4" customFormat="1" ht="72.75" customHeight="1">
      <c r="A24" s="528" t="s">
        <v>893</v>
      </c>
      <c r="B24" s="528"/>
      <c r="C24" s="528"/>
      <c r="D24" s="528"/>
      <c r="E24" s="529" t="s">
        <v>898</v>
      </c>
      <c r="F24" s="529"/>
      <c r="G24" s="529"/>
      <c r="H24" s="529"/>
      <c r="I24" s="529"/>
      <c r="J24" s="529"/>
      <c r="K24" s="529"/>
    </row>
    <row r="25" spans="1:11" s="4" customFormat="1" ht="45.75" customHeight="1">
      <c r="A25" s="553" t="s">
        <v>838</v>
      </c>
      <c r="B25" s="539" t="s">
        <v>445</v>
      </c>
      <c r="C25" s="539"/>
      <c r="D25" s="539"/>
      <c r="E25" s="538" t="s">
        <v>855</v>
      </c>
      <c r="F25" s="538"/>
      <c r="G25" s="538"/>
      <c r="H25" s="538"/>
      <c r="I25" s="538"/>
      <c r="J25" s="538"/>
      <c r="K25" s="538"/>
    </row>
    <row r="26" spans="1:11" s="4" customFormat="1" ht="58.5" customHeight="1">
      <c r="A26" s="553"/>
      <c r="B26" s="539" t="s">
        <v>446</v>
      </c>
      <c r="C26" s="539"/>
      <c r="D26" s="539"/>
      <c r="E26" s="538" t="s">
        <v>856</v>
      </c>
      <c r="F26" s="538"/>
      <c r="G26" s="538"/>
      <c r="H26" s="538"/>
      <c r="I26" s="538"/>
      <c r="J26" s="538"/>
      <c r="K26" s="538"/>
    </row>
    <row r="27" spans="1:11" s="4" customFormat="1" ht="35.450000000000003" customHeight="1">
      <c r="A27" s="553"/>
      <c r="B27" s="539" t="s">
        <v>842</v>
      </c>
      <c r="C27" s="539"/>
      <c r="D27" s="539"/>
      <c r="E27" s="538" t="s">
        <v>847</v>
      </c>
      <c r="F27" s="538"/>
      <c r="G27" s="538"/>
      <c r="H27" s="538"/>
      <c r="I27" s="538"/>
      <c r="J27" s="538"/>
      <c r="K27" s="538"/>
    </row>
    <row r="28" spans="1:11" s="4" customFormat="1" ht="52.5" customHeight="1">
      <c r="A28" s="553"/>
      <c r="B28" s="539" t="s">
        <v>843</v>
      </c>
      <c r="C28" s="539"/>
      <c r="D28" s="539"/>
      <c r="E28" s="538" t="s">
        <v>848</v>
      </c>
      <c r="F28" s="538"/>
      <c r="G28" s="538"/>
      <c r="H28" s="538"/>
      <c r="I28" s="538"/>
      <c r="J28" s="538"/>
      <c r="K28" s="538"/>
    </row>
    <row r="29" spans="1:11">
      <c r="A29" s="541" t="s">
        <v>177</v>
      </c>
      <c r="B29" s="541"/>
      <c r="C29" s="541"/>
      <c r="D29" s="541"/>
      <c r="E29" s="541"/>
      <c r="F29" s="541"/>
      <c r="G29" s="541"/>
      <c r="H29" s="541"/>
      <c r="I29" s="541"/>
      <c r="J29" s="541"/>
      <c r="K29" s="541"/>
    </row>
    <row r="30" spans="1:11" s="4" customFormat="1" ht="36.950000000000003" customHeight="1">
      <c r="A30" s="543" t="s">
        <v>331</v>
      </c>
      <c r="B30" s="540" t="s">
        <v>841</v>
      </c>
      <c r="C30" s="540"/>
      <c r="D30" s="156" t="s">
        <v>352</v>
      </c>
      <c r="E30" s="529" t="s">
        <v>857</v>
      </c>
      <c r="F30" s="529"/>
      <c r="G30" s="529"/>
      <c r="H30" s="529"/>
      <c r="I30" s="529"/>
      <c r="J30" s="529"/>
      <c r="K30" s="529"/>
    </row>
    <row r="31" spans="1:11" s="4" customFormat="1" ht="36.950000000000003" customHeight="1">
      <c r="A31" s="543"/>
      <c r="B31" s="540"/>
      <c r="C31" s="540"/>
      <c r="D31" s="156" t="s">
        <v>252</v>
      </c>
      <c r="E31" s="529" t="s">
        <v>858</v>
      </c>
      <c r="F31" s="529"/>
      <c r="G31" s="529"/>
      <c r="H31" s="529"/>
      <c r="I31" s="529"/>
      <c r="J31" s="529"/>
      <c r="K31" s="529"/>
    </row>
    <row r="32" spans="1:11" s="4" customFormat="1" ht="42.75" customHeight="1">
      <c r="A32" s="543"/>
      <c r="B32" s="540"/>
      <c r="C32" s="540"/>
      <c r="D32" s="156" t="s">
        <v>353</v>
      </c>
      <c r="E32" s="529" t="s">
        <v>859</v>
      </c>
      <c r="F32" s="529"/>
      <c r="G32" s="529"/>
      <c r="H32" s="529"/>
      <c r="I32" s="529"/>
      <c r="J32" s="529"/>
      <c r="K32" s="529"/>
    </row>
    <row r="33" spans="1:11" s="4" customFormat="1" ht="36.950000000000003" customHeight="1">
      <c r="A33" s="543"/>
      <c r="B33" s="540"/>
      <c r="C33" s="540"/>
      <c r="D33" s="156" t="s">
        <v>297</v>
      </c>
      <c r="E33" s="529" t="s">
        <v>880</v>
      </c>
      <c r="F33" s="529"/>
      <c r="G33" s="529"/>
      <c r="H33" s="529"/>
      <c r="I33" s="529"/>
      <c r="J33" s="529"/>
      <c r="K33" s="529"/>
    </row>
    <row r="34" spans="1:11" s="4" customFormat="1" ht="36.950000000000003" customHeight="1">
      <c r="A34" s="543"/>
      <c r="B34" s="540"/>
      <c r="C34" s="540"/>
      <c r="D34" s="156" t="s">
        <v>357</v>
      </c>
      <c r="E34" s="529" t="s">
        <v>860</v>
      </c>
      <c r="F34" s="529"/>
      <c r="G34" s="529"/>
      <c r="H34" s="529"/>
      <c r="I34" s="529"/>
      <c r="J34" s="529"/>
      <c r="K34" s="529"/>
    </row>
    <row r="35" spans="1:11" s="4" customFormat="1" ht="36.950000000000003" customHeight="1">
      <c r="A35" s="543"/>
      <c r="B35" s="540"/>
      <c r="C35" s="540"/>
      <c r="D35" s="156" t="s">
        <v>252</v>
      </c>
      <c r="E35" s="529" t="s">
        <v>861</v>
      </c>
      <c r="F35" s="529"/>
      <c r="G35" s="529"/>
      <c r="H35" s="529"/>
      <c r="I35" s="529"/>
      <c r="J35" s="529"/>
      <c r="K35" s="529"/>
    </row>
    <row r="36" spans="1:11" s="4" customFormat="1" ht="36.950000000000003" customHeight="1">
      <c r="A36" s="543"/>
      <c r="B36" s="540"/>
      <c r="C36" s="540"/>
      <c r="D36" s="156" t="s">
        <v>309</v>
      </c>
      <c r="E36" s="529" t="s">
        <v>862</v>
      </c>
      <c r="F36" s="529"/>
      <c r="G36" s="529"/>
      <c r="H36" s="529"/>
      <c r="I36" s="529"/>
      <c r="J36" s="529"/>
      <c r="K36" s="529"/>
    </row>
    <row r="37" spans="1:11" s="4" customFormat="1" ht="104.45" customHeight="1">
      <c r="A37" s="543"/>
      <c r="B37" s="547" t="s">
        <v>342</v>
      </c>
      <c r="C37" s="547"/>
      <c r="D37" s="173" t="s">
        <v>1</v>
      </c>
      <c r="E37" s="544" t="s">
        <v>863</v>
      </c>
      <c r="F37" s="544"/>
      <c r="G37" s="544"/>
      <c r="H37" s="544"/>
      <c r="I37" s="544"/>
      <c r="J37" s="544"/>
      <c r="K37" s="544"/>
    </row>
    <row r="38" spans="1:11" s="4" customFormat="1" ht="169.5" customHeight="1">
      <c r="A38" s="543"/>
      <c r="B38" s="547"/>
      <c r="C38" s="547"/>
      <c r="D38" s="173" t="s">
        <v>2</v>
      </c>
      <c r="E38" s="544" t="s">
        <v>997</v>
      </c>
      <c r="F38" s="544"/>
      <c r="G38" s="544"/>
      <c r="H38" s="544"/>
      <c r="I38" s="544"/>
      <c r="J38" s="544"/>
      <c r="K38" s="544"/>
    </row>
    <row r="39" spans="1:11" s="4" customFormat="1" ht="89.45" customHeight="1">
      <c r="A39" s="543"/>
      <c r="B39" s="547"/>
      <c r="C39" s="547"/>
      <c r="D39" s="173" t="s">
        <v>3</v>
      </c>
      <c r="E39" s="544" t="s">
        <v>903</v>
      </c>
      <c r="F39" s="544"/>
      <c r="G39" s="544"/>
      <c r="H39" s="544"/>
      <c r="I39" s="544"/>
      <c r="J39" s="544"/>
      <c r="K39" s="544"/>
    </row>
    <row r="40" spans="1:11" s="4" customFormat="1" ht="89.45" customHeight="1">
      <c r="A40" s="548" t="s">
        <v>179</v>
      </c>
      <c r="B40" s="548" t="s">
        <v>337</v>
      </c>
      <c r="C40" s="551" t="s">
        <v>5</v>
      </c>
      <c r="D40" s="179" t="s">
        <v>900</v>
      </c>
      <c r="E40" s="529" t="s">
        <v>901</v>
      </c>
      <c r="F40" s="529"/>
      <c r="G40" s="529"/>
      <c r="H40" s="529"/>
      <c r="I40" s="529"/>
      <c r="J40" s="529"/>
      <c r="K40" s="529"/>
    </row>
    <row r="41" spans="1:11" s="4" customFormat="1" ht="130.5" customHeight="1">
      <c r="A41" s="549"/>
      <c r="B41" s="549"/>
      <c r="C41" s="552"/>
      <c r="D41" s="170" t="s">
        <v>4</v>
      </c>
      <c r="E41" s="529" t="s">
        <v>899</v>
      </c>
      <c r="F41" s="529"/>
      <c r="G41" s="529"/>
      <c r="H41" s="529"/>
      <c r="I41" s="529"/>
      <c r="J41" s="529"/>
      <c r="K41" s="529"/>
    </row>
    <row r="42" spans="1:11" s="4" customFormat="1" ht="15">
      <c r="A42" s="549"/>
      <c r="B42" s="549"/>
      <c r="C42" s="536" t="s">
        <v>358</v>
      </c>
      <c r="D42" s="536"/>
      <c r="E42" s="535" t="s">
        <v>864</v>
      </c>
      <c r="F42" s="535"/>
      <c r="G42" s="535"/>
      <c r="H42" s="535"/>
      <c r="I42" s="535"/>
      <c r="J42" s="535"/>
      <c r="K42" s="535"/>
    </row>
    <row r="43" spans="1:11" s="4" customFormat="1" ht="168.75" customHeight="1">
      <c r="A43" s="549"/>
      <c r="B43" s="549"/>
      <c r="C43" s="536" t="s">
        <v>316</v>
      </c>
      <c r="D43" s="170" t="s">
        <v>329</v>
      </c>
      <c r="E43" s="535" t="s">
        <v>998</v>
      </c>
      <c r="F43" s="535"/>
      <c r="G43" s="535"/>
      <c r="H43" s="535"/>
      <c r="I43" s="535"/>
      <c r="J43" s="535"/>
      <c r="K43" s="535"/>
    </row>
    <row r="44" spans="1:11" s="4" customFormat="1" ht="61.5" customHeight="1">
      <c r="A44" s="549"/>
      <c r="B44" s="550"/>
      <c r="C44" s="536"/>
      <c r="D44" s="170" t="s">
        <v>330</v>
      </c>
      <c r="E44" s="535" t="s">
        <v>865</v>
      </c>
      <c r="F44" s="535"/>
      <c r="G44" s="535"/>
      <c r="H44" s="535"/>
      <c r="I44" s="535"/>
      <c r="J44" s="535"/>
      <c r="K44" s="535"/>
    </row>
    <row r="45" spans="1:11" s="4" customFormat="1" ht="29.25" customHeight="1">
      <c r="A45" s="549"/>
      <c r="B45" s="536" t="s">
        <v>839</v>
      </c>
      <c r="C45" s="536"/>
      <c r="D45" s="170" t="s">
        <v>354</v>
      </c>
      <c r="E45" s="535" t="s">
        <v>867</v>
      </c>
      <c r="F45" s="535"/>
      <c r="G45" s="535"/>
      <c r="H45" s="535"/>
      <c r="I45" s="535"/>
      <c r="J45" s="535"/>
      <c r="K45" s="535"/>
    </row>
    <row r="46" spans="1:11" s="4" customFormat="1" ht="30">
      <c r="A46" s="549"/>
      <c r="B46" s="536"/>
      <c r="C46" s="536"/>
      <c r="D46" s="170" t="s">
        <v>866</v>
      </c>
      <c r="E46" s="535" t="s">
        <v>868</v>
      </c>
      <c r="F46" s="535"/>
      <c r="G46" s="535"/>
      <c r="H46" s="535"/>
      <c r="I46" s="535"/>
      <c r="J46" s="535"/>
      <c r="K46" s="535"/>
    </row>
    <row r="47" spans="1:11" s="4" customFormat="1" ht="15">
      <c r="A47" s="549"/>
      <c r="B47" s="536"/>
      <c r="C47" s="536"/>
      <c r="D47" s="170" t="s">
        <v>252</v>
      </c>
      <c r="E47" s="535" t="s">
        <v>869</v>
      </c>
      <c r="F47" s="535"/>
      <c r="G47" s="535"/>
      <c r="H47" s="535"/>
      <c r="I47" s="535"/>
      <c r="J47" s="535"/>
      <c r="K47" s="535"/>
    </row>
    <row r="48" spans="1:11" s="4" customFormat="1" ht="30">
      <c r="A48" s="549"/>
      <c r="B48" s="536"/>
      <c r="C48" s="536"/>
      <c r="D48" s="170" t="s">
        <v>355</v>
      </c>
      <c r="E48" s="535" t="s">
        <v>870</v>
      </c>
      <c r="F48" s="535"/>
      <c r="G48" s="535"/>
      <c r="H48" s="535"/>
      <c r="I48" s="535"/>
      <c r="J48" s="535"/>
      <c r="K48" s="535"/>
    </row>
    <row r="49" spans="1:11" s="4" customFormat="1" ht="15">
      <c r="A49" s="549"/>
      <c r="B49" s="536"/>
      <c r="C49" s="536"/>
      <c r="D49" s="170" t="s">
        <v>252</v>
      </c>
      <c r="E49" s="535" t="s">
        <v>871</v>
      </c>
      <c r="F49" s="535"/>
      <c r="G49" s="535"/>
      <c r="H49" s="535"/>
      <c r="I49" s="535"/>
      <c r="J49" s="535"/>
      <c r="K49" s="535"/>
    </row>
    <row r="50" spans="1:11" s="4" customFormat="1" ht="45">
      <c r="A50" s="549"/>
      <c r="B50" s="536"/>
      <c r="C50" s="536"/>
      <c r="D50" s="170" t="s">
        <v>356</v>
      </c>
      <c r="E50" s="535" t="s">
        <v>872</v>
      </c>
      <c r="F50" s="535"/>
      <c r="G50" s="535"/>
      <c r="H50" s="535"/>
      <c r="I50" s="535"/>
      <c r="J50" s="535"/>
      <c r="K50" s="535"/>
    </row>
    <row r="51" spans="1:11" s="4" customFormat="1" ht="109.5" customHeight="1">
      <c r="A51" s="549"/>
      <c r="B51" s="537" t="s">
        <v>342</v>
      </c>
      <c r="C51" s="537"/>
      <c r="D51" s="171" t="s">
        <v>1</v>
      </c>
      <c r="E51" s="544" t="s">
        <v>103</v>
      </c>
      <c r="F51" s="544"/>
      <c r="G51" s="544"/>
      <c r="H51" s="544"/>
      <c r="I51" s="544"/>
      <c r="J51" s="544"/>
      <c r="K51" s="544"/>
    </row>
    <row r="52" spans="1:11" s="4" customFormat="1" ht="131.44999999999999" customHeight="1">
      <c r="A52" s="549"/>
      <c r="B52" s="537"/>
      <c r="C52" s="537"/>
      <c r="D52" s="171" t="s">
        <v>2</v>
      </c>
      <c r="E52" s="544" t="s">
        <v>999</v>
      </c>
      <c r="F52" s="544"/>
      <c r="G52" s="544"/>
      <c r="H52" s="544"/>
      <c r="I52" s="544"/>
      <c r="J52" s="544"/>
      <c r="K52" s="544"/>
    </row>
    <row r="53" spans="1:11" s="4" customFormat="1" ht="93.95" customHeight="1">
      <c r="A53" s="550"/>
      <c r="B53" s="537"/>
      <c r="C53" s="537"/>
      <c r="D53" s="173" t="s">
        <v>3</v>
      </c>
      <c r="E53" s="544" t="s">
        <v>902</v>
      </c>
      <c r="F53" s="544"/>
      <c r="G53" s="544"/>
      <c r="H53" s="544"/>
      <c r="I53" s="544"/>
      <c r="J53" s="544"/>
      <c r="K53" s="544"/>
    </row>
    <row r="54" spans="1:11" s="4" customFormat="1" ht="75.95" customHeight="1">
      <c r="A54" s="546" t="s">
        <v>881</v>
      </c>
      <c r="B54" s="546"/>
      <c r="C54" s="546"/>
      <c r="D54" s="546"/>
      <c r="E54" s="545" t="s">
        <v>836</v>
      </c>
      <c r="F54" s="545"/>
      <c r="G54" s="545"/>
      <c r="H54" s="545"/>
      <c r="I54" s="545"/>
      <c r="J54" s="545"/>
      <c r="K54" s="545"/>
    </row>
    <row r="55" spans="1:11">
      <c r="A55" s="542" t="s">
        <v>338</v>
      </c>
      <c r="B55" s="542"/>
      <c r="C55" s="542"/>
      <c r="D55" s="542"/>
      <c r="E55" s="542"/>
      <c r="F55" s="542"/>
      <c r="G55" s="542"/>
      <c r="H55" s="542"/>
      <c r="I55" s="542"/>
      <c r="J55" s="542"/>
      <c r="K55" s="542"/>
    </row>
    <row r="56" spans="1:11" s="4" customFormat="1" ht="35.450000000000003" customHeight="1">
      <c r="A56" s="566" t="s">
        <v>341</v>
      </c>
      <c r="B56" s="548" t="s">
        <v>340</v>
      </c>
      <c r="C56" s="561" t="s">
        <v>339</v>
      </c>
      <c r="D56" s="562"/>
      <c r="E56" s="529" t="s">
        <v>92</v>
      </c>
      <c r="F56" s="529"/>
      <c r="G56" s="529"/>
      <c r="H56" s="529"/>
      <c r="I56" s="529"/>
      <c r="J56" s="529"/>
      <c r="K56" s="529"/>
    </row>
    <row r="57" spans="1:11" s="4" customFormat="1" ht="35.450000000000003" customHeight="1">
      <c r="A57" s="567"/>
      <c r="B57" s="549"/>
      <c r="C57" s="561" t="s">
        <v>14</v>
      </c>
      <c r="D57" s="562"/>
      <c r="E57" s="529" t="s">
        <v>116</v>
      </c>
      <c r="F57" s="529"/>
      <c r="G57" s="529"/>
      <c r="H57" s="529"/>
      <c r="I57" s="529"/>
      <c r="J57" s="529"/>
      <c r="K57" s="529"/>
    </row>
    <row r="58" spans="1:11" s="4" customFormat="1" ht="35.450000000000003" customHeight="1">
      <c r="A58" s="567"/>
      <c r="B58" s="550"/>
      <c r="C58" s="561" t="s">
        <v>100</v>
      </c>
      <c r="D58" s="562"/>
      <c r="E58" s="529" t="s">
        <v>115</v>
      </c>
      <c r="F58" s="529"/>
      <c r="G58" s="529"/>
      <c r="H58" s="529"/>
      <c r="I58" s="529"/>
      <c r="J58" s="529"/>
      <c r="K58" s="529"/>
    </row>
    <row r="59" spans="1:11" s="4" customFormat="1" ht="35.450000000000003" customHeight="1">
      <c r="A59" s="567"/>
      <c r="B59" s="565" t="s">
        <v>180</v>
      </c>
      <c r="C59" s="561" t="s">
        <v>117</v>
      </c>
      <c r="D59" s="562"/>
      <c r="E59" s="529" t="s">
        <v>874</v>
      </c>
      <c r="F59" s="529"/>
      <c r="G59" s="529"/>
      <c r="H59" s="529"/>
      <c r="I59" s="529"/>
      <c r="J59" s="529"/>
      <c r="K59" s="529"/>
    </row>
    <row r="60" spans="1:11" s="4" customFormat="1" ht="35.450000000000003" customHeight="1">
      <c r="A60" s="567"/>
      <c r="B60" s="565"/>
      <c r="C60" s="561" t="s">
        <v>84</v>
      </c>
      <c r="D60" s="562"/>
      <c r="E60" s="529" t="s">
        <v>875</v>
      </c>
      <c r="F60" s="529"/>
      <c r="G60" s="529"/>
      <c r="H60" s="529"/>
      <c r="I60" s="529"/>
      <c r="J60" s="529"/>
      <c r="K60" s="529"/>
    </row>
    <row r="61" spans="1:11" s="4" customFormat="1" ht="35.450000000000003" customHeight="1">
      <c r="A61" s="567"/>
      <c r="B61" s="565"/>
      <c r="C61" s="561" t="s">
        <v>85</v>
      </c>
      <c r="D61" s="562"/>
      <c r="E61" s="529" t="s">
        <v>876</v>
      </c>
      <c r="F61" s="529"/>
      <c r="G61" s="529"/>
      <c r="H61" s="529"/>
      <c r="I61" s="529"/>
      <c r="J61" s="529"/>
      <c r="K61" s="529"/>
    </row>
    <row r="62" spans="1:11" s="4" customFormat="1" ht="48" customHeight="1">
      <c r="A62" s="567"/>
      <c r="B62" s="563" t="s">
        <v>239</v>
      </c>
      <c r="C62" s="561" t="s">
        <v>238</v>
      </c>
      <c r="D62" s="562"/>
      <c r="E62" s="529" t="s">
        <v>877</v>
      </c>
      <c r="F62" s="529"/>
      <c r="G62" s="529"/>
      <c r="H62" s="529"/>
      <c r="I62" s="529"/>
      <c r="J62" s="529"/>
      <c r="K62" s="529"/>
    </row>
    <row r="63" spans="1:11" s="4" customFormat="1" ht="48" customHeight="1">
      <c r="A63" s="568"/>
      <c r="B63" s="563"/>
      <c r="C63" s="561" t="s">
        <v>882</v>
      </c>
      <c r="D63" s="562"/>
      <c r="E63" s="529" t="s">
        <v>873</v>
      </c>
      <c r="F63" s="529"/>
      <c r="G63" s="529"/>
      <c r="H63" s="529"/>
      <c r="I63" s="529"/>
      <c r="J63" s="529"/>
      <c r="K63" s="529"/>
    </row>
    <row r="64" spans="1:11" s="4" customFormat="1" ht="30" customHeight="1">
      <c r="A64" s="563" t="s">
        <v>27</v>
      </c>
      <c r="B64" s="563"/>
      <c r="C64" s="563"/>
      <c r="D64" s="563"/>
      <c r="E64" s="529" t="s">
        <v>93</v>
      </c>
      <c r="F64" s="529"/>
      <c r="G64" s="529"/>
      <c r="H64" s="529"/>
      <c r="I64" s="529"/>
      <c r="J64" s="529"/>
      <c r="K64" s="529"/>
    </row>
    <row r="65" spans="1:11">
      <c r="A65" s="554" t="s">
        <v>19</v>
      </c>
      <c r="B65" s="554"/>
      <c r="C65" s="554"/>
      <c r="D65" s="554"/>
      <c r="E65" s="554"/>
      <c r="F65" s="554"/>
      <c r="G65" s="554"/>
      <c r="H65" s="554"/>
      <c r="I65" s="554"/>
      <c r="J65" s="554"/>
      <c r="K65" s="554"/>
    </row>
    <row r="66" spans="1:11">
      <c r="A66" s="533" t="s">
        <v>905</v>
      </c>
      <c r="B66" s="533"/>
      <c r="C66" s="533"/>
      <c r="D66" s="533"/>
      <c r="E66" s="555" t="s">
        <v>906</v>
      </c>
      <c r="F66" s="555"/>
      <c r="G66" s="555"/>
      <c r="H66" s="555"/>
      <c r="I66" s="555"/>
      <c r="J66" s="555"/>
      <c r="K66" s="555"/>
    </row>
    <row r="67" spans="1:11" s="4" customFormat="1" ht="33" customHeight="1">
      <c r="A67" s="533" t="s">
        <v>16</v>
      </c>
      <c r="B67" s="533"/>
      <c r="C67" s="533"/>
      <c r="D67" s="533"/>
      <c r="E67" s="555" t="s">
        <v>94</v>
      </c>
      <c r="F67" s="555"/>
      <c r="G67" s="555"/>
      <c r="H67" s="555"/>
      <c r="I67" s="555"/>
      <c r="J67" s="555"/>
      <c r="K67" s="555"/>
    </row>
    <row r="68" spans="1:11" s="4" customFormat="1" ht="33" customHeight="1">
      <c r="A68" s="556" t="s">
        <v>930</v>
      </c>
      <c r="B68" s="558" t="s">
        <v>931</v>
      </c>
      <c r="C68" s="559"/>
      <c r="D68" s="560"/>
      <c r="E68" s="555" t="s">
        <v>933</v>
      </c>
      <c r="F68" s="555"/>
      <c r="G68" s="555"/>
      <c r="H68" s="555"/>
      <c r="I68" s="555"/>
      <c r="J68" s="555"/>
      <c r="K68" s="555"/>
    </row>
    <row r="69" spans="1:11" s="4" customFormat="1" ht="33" customHeight="1">
      <c r="A69" s="557"/>
      <c r="B69" s="558" t="s">
        <v>932</v>
      </c>
      <c r="C69" s="559"/>
      <c r="D69" s="560"/>
      <c r="E69" s="555" t="s">
        <v>934</v>
      </c>
      <c r="F69" s="555"/>
      <c r="G69" s="555"/>
      <c r="H69" s="555"/>
      <c r="I69" s="555"/>
      <c r="J69" s="555"/>
      <c r="K69" s="555"/>
    </row>
    <row r="70" spans="1:11" s="4" customFormat="1" ht="29.25" customHeight="1">
      <c r="A70" s="528" t="s">
        <v>17</v>
      </c>
      <c r="B70" s="528"/>
      <c r="C70" s="528"/>
      <c r="D70" s="528"/>
      <c r="E70" s="529" t="s">
        <v>101</v>
      </c>
      <c r="F70" s="529"/>
      <c r="G70" s="529"/>
      <c r="H70" s="529"/>
      <c r="I70" s="529"/>
      <c r="J70" s="529"/>
      <c r="K70" s="529"/>
    </row>
    <row r="71" spans="1:11" s="4" customFormat="1" ht="49.5" customHeight="1">
      <c r="A71" s="528" t="s">
        <v>96</v>
      </c>
      <c r="B71" s="528"/>
      <c r="C71" s="528"/>
      <c r="D71" s="528"/>
      <c r="E71" s="529" t="s">
        <v>97</v>
      </c>
      <c r="F71" s="529"/>
      <c r="G71" s="529"/>
      <c r="H71" s="529"/>
      <c r="I71" s="529"/>
      <c r="J71" s="529"/>
      <c r="K71" s="529"/>
    </row>
    <row r="72" spans="1:11" s="4" customFormat="1" ht="15">
      <c r="A72" s="528" t="s">
        <v>18</v>
      </c>
      <c r="B72" s="528"/>
      <c r="C72" s="528"/>
      <c r="D72" s="528"/>
      <c r="E72" s="529" t="s">
        <v>95</v>
      </c>
      <c r="F72" s="529"/>
      <c r="G72" s="529"/>
      <c r="H72" s="529"/>
      <c r="I72" s="529"/>
      <c r="J72" s="529"/>
      <c r="K72" s="529"/>
    </row>
    <row r="73" spans="1:11" s="4" customFormat="1" ht="30.95" customHeight="1">
      <c r="A73" s="536" t="s">
        <v>74</v>
      </c>
      <c r="B73" s="536" t="s">
        <v>75</v>
      </c>
      <c r="C73" s="536"/>
      <c r="D73" s="536"/>
      <c r="E73" s="529" t="s">
        <v>104</v>
      </c>
      <c r="F73" s="529"/>
      <c r="G73" s="529"/>
      <c r="H73" s="529"/>
      <c r="I73" s="529"/>
      <c r="J73" s="529"/>
      <c r="K73" s="529"/>
    </row>
    <row r="74" spans="1:11" s="4" customFormat="1" ht="30.95" customHeight="1">
      <c r="A74" s="536"/>
      <c r="B74" s="536" t="s">
        <v>77</v>
      </c>
      <c r="C74" s="536"/>
      <c r="D74" s="536"/>
      <c r="E74" s="529" t="s">
        <v>102</v>
      </c>
      <c r="F74" s="529"/>
      <c r="G74" s="529"/>
      <c r="H74" s="529"/>
      <c r="I74" s="529"/>
      <c r="J74" s="529"/>
      <c r="K74" s="529"/>
    </row>
    <row r="75" spans="1:11" s="4" customFormat="1" ht="54.75" customHeight="1">
      <c r="A75" s="536"/>
      <c r="B75" s="536" t="s">
        <v>76</v>
      </c>
      <c r="C75" s="536"/>
      <c r="D75" s="536"/>
      <c r="E75" s="529" t="s">
        <v>878</v>
      </c>
      <c r="F75" s="529"/>
      <c r="G75" s="529"/>
      <c r="H75" s="529"/>
      <c r="I75" s="529"/>
      <c r="J75" s="529"/>
      <c r="K75" s="529"/>
    </row>
  </sheetData>
  <mergeCells count="134">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5546875" defaultRowHeight="15"/>
  <cols>
    <col min="1" max="1" width="10.85546875" style="159"/>
    <col min="2" max="2" width="63.42578125" style="159" customWidth="1"/>
    <col min="3" max="16384" width="10.85546875" style="159"/>
  </cols>
  <sheetData>
    <row r="1" spans="1:2" ht="15.75" thickBot="1">
      <c r="A1" s="1053" t="s">
        <v>829</v>
      </c>
      <c r="B1" s="1053"/>
    </row>
    <row r="2" spans="1:2" ht="15.75" thickBot="1">
      <c r="A2" s="1052" t="s">
        <v>517</v>
      </c>
      <c r="B2" s="1052"/>
    </row>
    <row r="3" spans="1:2" ht="15.75" thickBot="1">
      <c r="A3" s="160" t="s">
        <v>518</v>
      </c>
      <c r="B3" s="161" t="s">
        <v>519</v>
      </c>
    </row>
    <row r="4" spans="1:2">
      <c r="A4" s="162" t="s">
        <v>520</v>
      </c>
      <c r="B4" s="163" t="s">
        <v>775</v>
      </c>
    </row>
    <row r="5" spans="1:2" ht="15.75" thickBot="1">
      <c r="A5" s="163" t="s">
        <v>521</v>
      </c>
      <c r="B5" s="163" t="s">
        <v>776</v>
      </c>
    </row>
    <row r="6" spans="1:2" ht="15.75" thickBot="1">
      <c r="A6" s="1052" t="s">
        <v>522</v>
      </c>
      <c r="B6" s="1052"/>
    </row>
    <row r="7" spans="1:2" ht="15.75" thickBot="1">
      <c r="A7" s="160" t="s">
        <v>523</v>
      </c>
      <c r="B7" s="161" t="s">
        <v>524</v>
      </c>
    </row>
    <row r="8" spans="1:2">
      <c r="A8" s="162" t="s">
        <v>525</v>
      </c>
      <c r="B8" s="162" t="s">
        <v>777</v>
      </c>
    </row>
    <row r="9" spans="1:2">
      <c r="A9" s="163" t="s">
        <v>526</v>
      </c>
      <c r="B9" s="163" t="s">
        <v>527</v>
      </c>
    </row>
    <row r="10" spans="1:2">
      <c r="A10" s="163" t="s">
        <v>528</v>
      </c>
      <c r="B10" s="163" t="s">
        <v>778</v>
      </c>
    </row>
    <row r="11" spans="1:2">
      <c r="A11" s="163" t="s">
        <v>529</v>
      </c>
      <c r="B11" s="163" t="s">
        <v>530</v>
      </c>
    </row>
    <row r="12" spans="1:2" ht="15.75" thickBot="1">
      <c r="A12" s="163" t="s">
        <v>531</v>
      </c>
      <c r="B12" s="163" t="s">
        <v>779</v>
      </c>
    </row>
    <row r="13" spans="1:2" ht="15.75" thickBot="1">
      <c r="A13" s="161" t="s">
        <v>532</v>
      </c>
      <c r="B13" s="161" t="s">
        <v>533</v>
      </c>
    </row>
    <row r="14" spans="1:2">
      <c r="A14" s="163" t="s">
        <v>534</v>
      </c>
      <c r="B14" s="162" t="s">
        <v>535</v>
      </c>
    </row>
    <row r="15" spans="1:2" ht="15.75" thickBot="1">
      <c r="A15" s="164" t="s">
        <v>536</v>
      </c>
      <c r="B15" s="164" t="s">
        <v>537</v>
      </c>
    </row>
    <row r="16" spans="1:2" ht="15.75" thickBot="1">
      <c r="A16" s="1052" t="s">
        <v>538</v>
      </c>
      <c r="B16" s="1052"/>
    </row>
    <row r="17" spans="1:2" ht="15.75" thickBot="1">
      <c r="A17" s="160" t="s">
        <v>539</v>
      </c>
      <c r="B17" s="161" t="s">
        <v>540</v>
      </c>
    </row>
    <row r="18" spans="1:2">
      <c r="A18" s="162" t="s">
        <v>541</v>
      </c>
      <c r="B18" s="162" t="s">
        <v>542</v>
      </c>
    </row>
    <row r="19" spans="1:2" ht="15.75" thickBot="1">
      <c r="A19" s="163" t="s">
        <v>543</v>
      </c>
      <c r="B19" s="163" t="s">
        <v>544</v>
      </c>
    </row>
    <row r="20" spans="1:2" ht="15.75" thickBot="1">
      <c r="A20" s="161" t="s">
        <v>545</v>
      </c>
      <c r="B20" s="161" t="s">
        <v>546</v>
      </c>
    </row>
    <row r="21" spans="1:2">
      <c r="A21" s="162" t="s">
        <v>547</v>
      </c>
      <c r="B21" s="162" t="s">
        <v>548</v>
      </c>
    </row>
    <row r="22" spans="1:2">
      <c r="A22" s="163" t="s">
        <v>549</v>
      </c>
      <c r="B22" s="163" t="s">
        <v>780</v>
      </c>
    </row>
    <row r="23" spans="1:2" ht="15.75" thickBot="1">
      <c r="A23" s="163" t="s">
        <v>550</v>
      </c>
      <c r="B23" s="163" t="s">
        <v>551</v>
      </c>
    </row>
    <row r="24" spans="1:2" ht="15.75" thickBot="1">
      <c r="A24" s="161" t="s">
        <v>552</v>
      </c>
      <c r="B24" s="161" t="s">
        <v>553</v>
      </c>
    </row>
    <row r="25" spans="1:2" ht="15.75" thickBot="1">
      <c r="A25" s="162" t="s">
        <v>554</v>
      </c>
      <c r="B25" s="162" t="s">
        <v>555</v>
      </c>
    </row>
    <row r="26" spans="1:2" ht="15.75" thickBot="1">
      <c r="A26" s="1052" t="s">
        <v>556</v>
      </c>
      <c r="B26" s="1052"/>
    </row>
    <row r="27" spans="1:2" ht="15.75" thickBot="1">
      <c r="A27" s="160" t="s">
        <v>557</v>
      </c>
      <c r="B27" s="161" t="s">
        <v>558</v>
      </c>
    </row>
    <row r="28" spans="1:2">
      <c r="A28" s="162" t="s">
        <v>559</v>
      </c>
      <c r="B28" s="162" t="s">
        <v>560</v>
      </c>
    </row>
    <row r="29" spans="1:2">
      <c r="A29" s="163" t="s">
        <v>561</v>
      </c>
      <c r="B29" s="163" t="s">
        <v>562</v>
      </c>
    </row>
    <row r="30" spans="1:2">
      <c r="A30" s="163" t="s">
        <v>563</v>
      </c>
      <c r="B30" s="163" t="s">
        <v>782</v>
      </c>
    </row>
    <row r="31" spans="1:2" ht="15.75" thickBot="1">
      <c r="A31" s="163" t="s">
        <v>564</v>
      </c>
      <c r="B31" s="163" t="s">
        <v>565</v>
      </c>
    </row>
    <row r="32" spans="1:2" ht="15.75" thickBot="1">
      <c r="A32" s="161" t="s">
        <v>566</v>
      </c>
      <c r="B32" s="161" t="s">
        <v>781</v>
      </c>
    </row>
    <row r="33" spans="1:2">
      <c r="A33" s="162" t="s">
        <v>567</v>
      </c>
      <c r="B33" s="162" t="s">
        <v>781</v>
      </c>
    </row>
    <row r="34" spans="1:2">
      <c r="A34" s="163" t="s">
        <v>568</v>
      </c>
      <c r="B34" s="163" t="s">
        <v>783</v>
      </c>
    </row>
    <row r="35" spans="1:2" ht="15.75" thickBot="1">
      <c r="A35" s="164" t="s">
        <v>569</v>
      </c>
      <c r="B35" s="164" t="s">
        <v>570</v>
      </c>
    </row>
    <row r="36" spans="1:2" ht="15.75" thickBot="1">
      <c r="A36" s="160" t="s">
        <v>571</v>
      </c>
      <c r="B36" s="161" t="s">
        <v>572</v>
      </c>
    </row>
    <row r="37" spans="1:2">
      <c r="A37" s="162" t="s">
        <v>573</v>
      </c>
      <c r="B37" s="162" t="s">
        <v>784</v>
      </c>
    </row>
    <row r="38" spans="1:2">
      <c r="A38" s="163" t="s">
        <v>574</v>
      </c>
      <c r="B38" s="163" t="s">
        <v>785</v>
      </c>
    </row>
    <row r="39" spans="1:2" ht="15.75" thickBot="1">
      <c r="A39" s="163" t="s">
        <v>575</v>
      </c>
      <c r="B39" s="163" t="s">
        <v>786</v>
      </c>
    </row>
    <row r="40" spans="1:2" ht="15.75" thickBot="1">
      <c r="A40" s="1052" t="s">
        <v>576</v>
      </c>
      <c r="B40" s="1052"/>
    </row>
    <row r="41" spans="1:2" ht="15.75" thickBot="1">
      <c r="A41" s="160" t="s">
        <v>577</v>
      </c>
      <c r="B41" s="161" t="s">
        <v>578</v>
      </c>
    </row>
    <row r="42" spans="1:2">
      <c r="A42" s="163" t="s">
        <v>579</v>
      </c>
      <c r="B42" s="162" t="s">
        <v>580</v>
      </c>
    </row>
    <row r="43" spans="1:2" ht="15.75" thickBot="1">
      <c r="A43" s="164" t="s">
        <v>581</v>
      </c>
      <c r="B43" s="164" t="s">
        <v>582</v>
      </c>
    </row>
    <row r="44" spans="1:2" ht="15.75" thickBot="1">
      <c r="A44" s="160" t="s">
        <v>583</v>
      </c>
      <c r="B44" s="161" t="s">
        <v>584</v>
      </c>
    </row>
    <row r="45" spans="1:2">
      <c r="A45" s="163" t="s">
        <v>585</v>
      </c>
      <c r="B45" s="162" t="s">
        <v>586</v>
      </c>
    </row>
    <row r="46" spans="1:2">
      <c r="A46" s="163" t="s">
        <v>587</v>
      </c>
      <c r="B46" s="163" t="s">
        <v>588</v>
      </c>
    </row>
    <row r="47" spans="1:2">
      <c r="A47" s="163" t="s">
        <v>589</v>
      </c>
      <c r="B47" s="163" t="s">
        <v>787</v>
      </c>
    </row>
    <row r="48" spans="1:2">
      <c r="A48" s="163" t="s">
        <v>590</v>
      </c>
      <c r="B48" s="163" t="s">
        <v>788</v>
      </c>
    </row>
    <row r="49" spans="1:2">
      <c r="A49" s="163" t="s">
        <v>591</v>
      </c>
      <c r="B49" s="163" t="s">
        <v>789</v>
      </c>
    </row>
    <row r="50" spans="1:2" ht="15.75" thickBot="1">
      <c r="A50" s="163" t="s">
        <v>592</v>
      </c>
      <c r="B50" s="163" t="s">
        <v>593</v>
      </c>
    </row>
    <row r="51" spans="1:2" ht="15.75" thickBot="1">
      <c r="A51" s="161" t="s">
        <v>594</v>
      </c>
      <c r="B51" s="161" t="s">
        <v>595</v>
      </c>
    </row>
    <row r="52" spans="1:2" ht="15.75" thickBot="1">
      <c r="A52" s="162" t="s">
        <v>596</v>
      </c>
      <c r="B52" s="162" t="s">
        <v>597</v>
      </c>
    </row>
    <row r="53" spans="1:2" ht="15.75" thickBot="1">
      <c r="A53" s="161" t="s">
        <v>598</v>
      </c>
      <c r="B53" s="161" t="s">
        <v>599</v>
      </c>
    </row>
    <row r="54" spans="1:2">
      <c r="A54" s="162" t="s">
        <v>600</v>
      </c>
      <c r="B54" s="162" t="s">
        <v>601</v>
      </c>
    </row>
    <row r="55" spans="1:2">
      <c r="A55" s="163" t="s">
        <v>602</v>
      </c>
      <c r="B55" s="163" t="s">
        <v>603</v>
      </c>
    </row>
    <row r="56" spans="1:2">
      <c r="A56" s="163" t="s">
        <v>604</v>
      </c>
      <c r="B56" s="163" t="s">
        <v>790</v>
      </c>
    </row>
    <row r="57" spans="1:2">
      <c r="A57" s="163" t="s">
        <v>605</v>
      </c>
      <c r="B57" s="163" t="s">
        <v>606</v>
      </c>
    </row>
    <row r="58" spans="1:2" ht="15.75" thickBot="1">
      <c r="A58" s="163" t="s">
        <v>607</v>
      </c>
      <c r="B58" s="163" t="s">
        <v>791</v>
      </c>
    </row>
    <row r="59" spans="1:2" ht="15.75" thickBot="1">
      <c r="A59" s="1052" t="s">
        <v>792</v>
      </c>
      <c r="B59" s="1052"/>
    </row>
    <row r="60" spans="1:2" ht="15.75" thickBot="1">
      <c r="A60" s="160" t="s">
        <v>608</v>
      </c>
      <c r="B60" s="160" t="s">
        <v>609</v>
      </c>
    </row>
    <row r="61" spans="1:2">
      <c r="A61" s="163" t="s">
        <v>610</v>
      </c>
      <c r="B61" s="163" t="s">
        <v>611</v>
      </c>
    </row>
    <row r="62" spans="1:2" ht="15.75" thickBot="1">
      <c r="A62" s="163" t="s">
        <v>612</v>
      </c>
      <c r="B62" s="163" t="s">
        <v>613</v>
      </c>
    </row>
    <row r="63" spans="1:2" ht="15.75" thickBot="1">
      <c r="A63" s="1052" t="s">
        <v>614</v>
      </c>
      <c r="B63" s="1052"/>
    </row>
    <row r="64" spans="1:2">
      <c r="A64" s="160" t="s">
        <v>615</v>
      </c>
      <c r="B64" s="160" t="s">
        <v>616</v>
      </c>
    </row>
    <row r="65" spans="1:2">
      <c r="A65" s="162" t="s">
        <v>617</v>
      </c>
      <c r="B65" s="162" t="s">
        <v>618</v>
      </c>
    </row>
    <row r="66" spans="1:2">
      <c r="A66" s="163" t="s">
        <v>619</v>
      </c>
      <c r="B66" s="163" t="s">
        <v>620</v>
      </c>
    </row>
    <row r="67" spans="1:2">
      <c r="A67" s="163" t="s">
        <v>621</v>
      </c>
      <c r="B67" s="163" t="s">
        <v>793</v>
      </c>
    </row>
    <row r="68" spans="1:2">
      <c r="A68" s="163" t="s">
        <v>622</v>
      </c>
      <c r="B68" s="163" t="s">
        <v>623</v>
      </c>
    </row>
    <row r="69" spans="1:2">
      <c r="A69" s="163" t="s">
        <v>624</v>
      </c>
      <c r="B69" s="163" t="s">
        <v>625</v>
      </c>
    </row>
    <row r="70" spans="1:2" ht="15.75" thickBot="1">
      <c r="A70" s="163" t="s">
        <v>626</v>
      </c>
      <c r="B70" s="163" t="s">
        <v>627</v>
      </c>
    </row>
    <row r="71" spans="1:2" ht="15.75" thickBot="1">
      <c r="A71" s="161" t="s">
        <v>628</v>
      </c>
      <c r="B71" s="161" t="s">
        <v>629</v>
      </c>
    </row>
    <row r="72" spans="1:2">
      <c r="A72" s="162" t="s">
        <v>630</v>
      </c>
      <c r="B72" s="162" t="s">
        <v>794</v>
      </c>
    </row>
    <row r="73" spans="1:2">
      <c r="A73" s="163" t="s">
        <v>631</v>
      </c>
      <c r="B73" s="163" t="s">
        <v>632</v>
      </c>
    </row>
    <row r="74" spans="1:2">
      <c r="A74" s="163" t="s">
        <v>633</v>
      </c>
      <c r="B74" s="163" t="s">
        <v>634</v>
      </c>
    </row>
    <row r="75" spans="1:2">
      <c r="A75" s="163" t="s">
        <v>635</v>
      </c>
      <c r="B75" s="163" t="s">
        <v>795</v>
      </c>
    </row>
    <row r="76" spans="1:2">
      <c r="A76" s="163" t="s">
        <v>636</v>
      </c>
      <c r="B76" s="163" t="s">
        <v>637</v>
      </c>
    </row>
    <row r="77" spans="1:2">
      <c r="A77" s="163" t="s">
        <v>638</v>
      </c>
      <c r="B77" s="163" t="s">
        <v>639</v>
      </c>
    </row>
    <row r="78" spans="1:2">
      <c r="A78" s="163" t="s">
        <v>640</v>
      </c>
      <c r="B78" s="163" t="s">
        <v>641</v>
      </c>
    </row>
    <row r="79" spans="1:2">
      <c r="A79" s="163" t="s">
        <v>642</v>
      </c>
      <c r="B79" s="163" t="s">
        <v>796</v>
      </c>
    </row>
    <row r="80" spans="1:2" ht="15.75" thickBot="1">
      <c r="A80" s="163" t="s">
        <v>643</v>
      </c>
      <c r="B80" s="163" t="s">
        <v>644</v>
      </c>
    </row>
    <row r="81" spans="1:2" ht="15.75" thickBot="1">
      <c r="A81" s="1052" t="s">
        <v>797</v>
      </c>
      <c r="B81" s="1052"/>
    </row>
    <row r="82" spans="1:2" ht="15.75" thickBot="1">
      <c r="A82" s="160" t="s">
        <v>645</v>
      </c>
      <c r="B82" s="160" t="s">
        <v>646</v>
      </c>
    </row>
    <row r="83" spans="1:2">
      <c r="A83" s="162" t="s">
        <v>647</v>
      </c>
      <c r="B83" s="163" t="s">
        <v>798</v>
      </c>
    </row>
    <row r="84" spans="1:2">
      <c r="A84" s="163" t="s">
        <v>648</v>
      </c>
      <c r="B84" s="163" t="s">
        <v>649</v>
      </c>
    </row>
    <row r="85" spans="1:2">
      <c r="A85" s="163" t="s">
        <v>650</v>
      </c>
      <c r="B85" s="163" t="s">
        <v>651</v>
      </c>
    </row>
    <row r="86" spans="1:2" ht="15.75" thickBot="1">
      <c r="A86" s="163" t="s">
        <v>652</v>
      </c>
      <c r="B86" s="163" t="s">
        <v>799</v>
      </c>
    </row>
    <row r="87" spans="1:2" ht="15.75" thickBot="1">
      <c r="A87" s="161" t="s">
        <v>653</v>
      </c>
      <c r="B87" s="161" t="s">
        <v>654</v>
      </c>
    </row>
    <row r="88" spans="1:2" ht="15.75" thickBot="1">
      <c r="A88" s="162" t="s">
        <v>655</v>
      </c>
      <c r="B88" s="162" t="s">
        <v>656</v>
      </c>
    </row>
    <row r="89" spans="1:2" ht="15.75" thickBot="1">
      <c r="A89" s="161" t="s">
        <v>657</v>
      </c>
      <c r="B89" s="161" t="s">
        <v>658</v>
      </c>
    </row>
    <row r="90" spans="1:2" ht="15.75" thickBot="1">
      <c r="A90" s="162" t="s">
        <v>659</v>
      </c>
      <c r="B90" s="162" t="s">
        <v>660</v>
      </c>
    </row>
    <row r="91" spans="1:2" ht="15.75" thickBot="1">
      <c r="A91" s="161" t="s">
        <v>661</v>
      </c>
      <c r="B91" s="161" t="s">
        <v>662</v>
      </c>
    </row>
    <row r="92" spans="1:2">
      <c r="A92" s="162" t="s">
        <v>663</v>
      </c>
      <c r="B92" s="162" t="s">
        <v>664</v>
      </c>
    </row>
    <row r="93" spans="1:2">
      <c r="A93" s="163" t="s">
        <v>665</v>
      </c>
      <c r="B93" s="163" t="s">
        <v>666</v>
      </c>
    </row>
    <row r="94" spans="1:2">
      <c r="A94" s="163" t="s">
        <v>667</v>
      </c>
      <c r="B94" s="163" t="s">
        <v>800</v>
      </c>
    </row>
    <row r="95" spans="1:2" ht="15.75" thickBot="1">
      <c r="A95" s="163" t="s">
        <v>668</v>
      </c>
      <c r="B95" s="163" t="s">
        <v>669</v>
      </c>
    </row>
    <row r="96" spans="1:2" ht="15.75" thickBot="1">
      <c r="A96" s="161" t="s">
        <v>670</v>
      </c>
      <c r="B96" s="161" t="s">
        <v>671</v>
      </c>
    </row>
    <row r="97" spans="1:2" ht="15.75" thickBot="1">
      <c r="A97" s="162" t="s">
        <v>672</v>
      </c>
      <c r="B97" s="163" t="s">
        <v>801</v>
      </c>
    </row>
    <row r="98" spans="1:2" ht="15.75" thickBot="1">
      <c r="A98" s="161" t="s">
        <v>673</v>
      </c>
      <c r="B98" s="161" t="s">
        <v>674</v>
      </c>
    </row>
    <row r="99" spans="1:2">
      <c r="A99" s="162" t="s">
        <v>675</v>
      </c>
      <c r="B99" s="162" t="s">
        <v>676</v>
      </c>
    </row>
    <row r="100" spans="1:2" ht="15.75" thickBot="1">
      <c r="A100" s="163" t="s">
        <v>677</v>
      </c>
      <c r="B100" s="163" t="s">
        <v>802</v>
      </c>
    </row>
    <row r="101" spans="1:2" ht="15.75" thickBot="1">
      <c r="A101" s="161" t="s">
        <v>678</v>
      </c>
      <c r="B101" s="161" t="s">
        <v>679</v>
      </c>
    </row>
    <row r="102" spans="1:2" ht="15.75" thickBot="1">
      <c r="A102" s="162" t="s">
        <v>680</v>
      </c>
      <c r="B102" s="162" t="s">
        <v>681</v>
      </c>
    </row>
    <row r="103" spans="1:2" ht="15.75" thickBot="1">
      <c r="A103" s="1052" t="s">
        <v>682</v>
      </c>
      <c r="B103" s="1052"/>
    </row>
    <row r="104" spans="1:2" ht="15.75" thickBot="1">
      <c r="A104" s="160" t="s">
        <v>683</v>
      </c>
      <c r="B104" s="160" t="s">
        <v>684</v>
      </c>
    </row>
    <row r="105" spans="1:2">
      <c r="A105" s="162" t="s">
        <v>685</v>
      </c>
      <c r="B105" s="162" t="s">
        <v>686</v>
      </c>
    </row>
    <row r="106" spans="1:2">
      <c r="A106" s="163" t="s">
        <v>687</v>
      </c>
      <c r="B106" s="163" t="s">
        <v>688</v>
      </c>
    </row>
    <row r="107" spans="1:2" ht="15.75" thickBot="1">
      <c r="A107" s="163" t="s">
        <v>689</v>
      </c>
      <c r="B107" s="163" t="s">
        <v>690</v>
      </c>
    </row>
    <row r="108" spans="1:2" ht="15.75" thickBot="1">
      <c r="A108" s="161" t="s">
        <v>691</v>
      </c>
      <c r="B108" s="161" t="s">
        <v>692</v>
      </c>
    </row>
    <row r="109" spans="1:2">
      <c r="A109" s="162" t="s">
        <v>693</v>
      </c>
      <c r="B109" s="163" t="s">
        <v>803</v>
      </c>
    </row>
    <row r="110" spans="1:2">
      <c r="A110" s="163" t="s">
        <v>694</v>
      </c>
      <c r="B110" s="163" t="s">
        <v>804</v>
      </c>
    </row>
    <row r="111" spans="1:2">
      <c r="A111" s="163" t="s">
        <v>695</v>
      </c>
      <c r="B111" s="163" t="s">
        <v>696</v>
      </c>
    </row>
    <row r="112" spans="1:2" ht="15.75" thickBot="1">
      <c r="A112" s="164" t="s">
        <v>697</v>
      </c>
      <c r="B112" s="164" t="s">
        <v>805</v>
      </c>
    </row>
    <row r="113" spans="1:2" ht="15.75" thickBot="1">
      <c r="A113" s="1052" t="s">
        <v>698</v>
      </c>
      <c r="B113" s="1052"/>
    </row>
    <row r="114" spans="1:2" ht="15.75" thickBot="1">
      <c r="A114" s="160" t="s">
        <v>699</v>
      </c>
      <c r="B114" s="160" t="s">
        <v>700</v>
      </c>
    </row>
    <row r="115" spans="1:2">
      <c r="A115" s="162" t="s">
        <v>701</v>
      </c>
      <c r="B115" s="163" t="s">
        <v>806</v>
      </c>
    </row>
    <row r="116" spans="1:2">
      <c r="A116" s="163" t="s">
        <v>702</v>
      </c>
      <c r="B116" s="163" t="s">
        <v>807</v>
      </c>
    </row>
    <row r="117" spans="1:2">
      <c r="A117" s="163" t="s">
        <v>703</v>
      </c>
      <c r="B117" s="163" t="s">
        <v>808</v>
      </c>
    </row>
    <row r="118" spans="1:2" ht="15.75" thickBot="1">
      <c r="A118" s="160" t="s">
        <v>704</v>
      </c>
      <c r="B118" s="160" t="s">
        <v>705</v>
      </c>
    </row>
    <row r="119" spans="1:2">
      <c r="A119" s="163" t="s">
        <v>706</v>
      </c>
      <c r="B119" s="163" t="s">
        <v>707</v>
      </c>
    </row>
    <row r="120" spans="1:2">
      <c r="A120" s="163" t="s">
        <v>708</v>
      </c>
      <c r="B120" s="163" t="s">
        <v>809</v>
      </c>
    </row>
    <row r="121" spans="1:2">
      <c r="A121" s="163" t="s">
        <v>709</v>
      </c>
      <c r="B121" s="163" t="s">
        <v>810</v>
      </c>
    </row>
    <row r="122" spans="1:2">
      <c r="A122" s="163" t="s">
        <v>710</v>
      </c>
      <c r="B122" s="163" t="s">
        <v>811</v>
      </c>
    </row>
    <row r="123" spans="1:2">
      <c r="A123" s="163" t="s">
        <v>711</v>
      </c>
      <c r="B123" s="163" t="s">
        <v>812</v>
      </c>
    </row>
    <row r="124" spans="1:2">
      <c r="A124" s="163" t="s">
        <v>712</v>
      </c>
      <c r="B124" s="163" t="s">
        <v>713</v>
      </c>
    </row>
    <row r="125" spans="1:2">
      <c r="A125" s="163" t="s">
        <v>714</v>
      </c>
      <c r="B125" s="163" t="s">
        <v>813</v>
      </c>
    </row>
    <row r="126" spans="1:2">
      <c r="A126" s="163" t="s">
        <v>715</v>
      </c>
      <c r="B126" s="163" t="s">
        <v>814</v>
      </c>
    </row>
    <row r="127" spans="1:2">
      <c r="A127" s="163" t="s">
        <v>716</v>
      </c>
      <c r="B127" s="163" t="s">
        <v>717</v>
      </c>
    </row>
    <row r="128" spans="1:2" ht="15.75" thickBot="1">
      <c r="A128" s="161" t="s">
        <v>718</v>
      </c>
      <c r="B128" s="161" t="s">
        <v>719</v>
      </c>
    </row>
    <row r="129" spans="1:2" ht="15.75" thickBot="1">
      <c r="A129" s="164" t="s">
        <v>720</v>
      </c>
      <c r="B129" s="164" t="s">
        <v>721</v>
      </c>
    </row>
    <row r="130" spans="1:2" ht="15.75" thickBot="1">
      <c r="A130" s="1052" t="s">
        <v>815</v>
      </c>
      <c r="B130" s="1052"/>
    </row>
    <row r="131" spans="1:2" ht="15.75" thickBot="1">
      <c r="A131" s="160" t="s">
        <v>722</v>
      </c>
      <c r="B131" s="160" t="s">
        <v>723</v>
      </c>
    </row>
    <row r="132" spans="1:2">
      <c r="A132" s="162" t="s">
        <v>724</v>
      </c>
      <c r="B132" s="163" t="s">
        <v>816</v>
      </c>
    </row>
    <row r="133" spans="1:2">
      <c r="A133" s="163" t="s">
        <v>725</v>
      </c>
      <c r="B133" s="163" t="s">
        <v>726</v>
      </c>
    </row>
    <row r="134" spans="1:2" ht="15.75" thickBot="1">
      <c r="A134" s="165" t="s">
        <v>727</v>
      </c>
      <c r="B134" s="164" t="s">
        <v>828</v>
      </c>
    </row>
    <row r="135" spans="1:2" ht="15.75" thickBot="1">
      <c r="A135" s="161" t="s">
        <v>728</v>
      </c>
      <c r="B135" s="160" t="s">
        <v>729</v>
      </c>
    </row>
    <row r="136" spans="1:2">
      <c r="A136" s="162" t="s">
        <v>730</v>
      </c>
      <c r="B136" s="163" t="s">
        <v>817</v>
      </c>
    </row>
    <row r="137" spans="1:2" ht="15.75" thickBot="1">
      <c r="A137" s="163" t="s">
        <v>731</v>
      </c>
      <c r="B137" s="163" t="s">
        <v>732</v>
      </c>
    </row>
    <row r="138" spans="1:2" ht="15.75" thickBot="1">
      <c r="A138" s="1052" t="s">
        <v>733</v>
      </c>
      <c r="B138" s="1052"/>
    </row>
    <row r="139" spans="1:2" ht="15.75" thickBot="1">
      <c r="A139" s="160" t="s">
        <v>734</v>
      </c>
      <c r="B139" s="160" t="s">
        <v>735</v>
      </c>
    </row>
    <row r="140" spans="1:2">
      <c r="A140" s="162" t="s">
        <v>736</v>
      </c>
      <c r="B140" s="162" t="s">
        <v>737</v>
      </c>
    </row>
    <row r="141" spans="1:2">
      <c r="A141" s="163" t="s">
        <v>738</v>
      </c>
      <c r="B141" s="163" t="s">
        <v>818</v>
      </c>
    </row>
    <row r="142" spans="1:2">
      <c r="A142" s="163" t="s">
        <v>739</v>
      </c>
      <c r="B142" s="163" t="s">
        <v>740</v>
      </c>
    </row>
    <row r="143" spans="1:2">
      <c r="A143" s="163" t="s">
        <v>741</v>
      </c>
      <c r="B143" s="163" t="s">
        <v>819</v>
      </c>
    </row>
    <row r="144" spans="1:2">
      <c r="A144" s="163" t="s">
        <v>742</v>
      </c>
      <c r="B144" s="163" t="s">
        <v>743</v>
      </c>
    </row>
    <row r="145" spans="1:2">
      <c r="A145" s="163" t="s">
        <v>744</v>
      </c>
      <c r="B145" s="163" t="s">
        <v>820</v>
      </c>
    </row>
    <row r="146" spans="1:2" ht="15.75" thickBot="1">
      <c r="A146" s="163" t="s">
        <v>745</v>
      </c>
      <c r="B146" s="163" t="s">
        <v>746</v>
      </c>
    </row>
    <row r="147" spans="1:2" ht="15.75" thickBot="1">
      <c r="A147" s="166"/>
      <c r="B147" s="166"/>
    </row>
    <row r="148" spans="1:2" ht="15.75" thickBot="1">
      <c r="A148" s="1052" t="s">
        <v>747</v>
      </c>
      <c r="B148" s="1052"/>
    </row>
    <row r="149" spans="1:2">
      <c r="A149" s="1054" t="s">
        <v>748</v>
      </c>
      <c r="B149" s="167" t="s">
        <v>821</v>
      </c>
    </row>
    <row r="150" spans="1:2" ht="15.75" thickBot="1">
      <c r="A150" s="1055"/>
      <c r="B150" s="160"/>
    </row>
    <row r="151" spans="1:2">
      <c r="A151" s="162" t="s">
        <v>749</v>
      </c>
      <c r="B151" s="163" t="s">
        <v>822</v>
      </c>
    </row>
    <row r="152" spans="1:2">
      <c r="A152" s="163" t="s">
        <v>750</v>
      </c>
      <c r="B152" s="163" t="s">
        <v>751</v>
      </c>
    </row>
    <row r="153" spans="1:2" ht="15.75" thickBot="1">
      <c r="A153" s="163" t="s">
        <v>752</v>
      </c>
      <c r="B153" s="163" t="s">
        <v>823</v>
      </c>
    </row>
    <row r="154" spans="1:2" ht="15.75" thickBot="1">
      <c r="A154" s="161" t="s">
        <v>753</v>
      </c>
      <c r="B154" s="161" t="s">
        <v>754</v>
      </c>
    </row>
    <row r="155" spans="1:2" ht="15.75" thickBot="1">
      <c r="A155" s="162" t="s">
        <v>755</v>
      </c>
      <c r="B155" s="163" t="s">
        <v>824</v>
      </c>
    </row>
    <row r="156" spans="1:2" ht="15.75" thickBot="1">
      <c r="A156" s="1052" t="s">
        <v>756</v>
      </c>
      <c r="B156" s="1052"/>
    </row>
    <row r="157" spans="1:2" ht="15.75" thickBot="1">
      <c r="A157" s="160" t="s">
        <v>757</v>
      </c>
      <c r="B157" s="160" t="s">
        <v>758</v>
      </c>
    </row>
    <row r="158" spans="1:2">
      <c r="A158" s="162" t="s">
        <v>759</v>
      </c>
      <c r="B158" s="163" t="s">
        <v>825</v>
      </c>
    </row>
    <row r="159" spans="1:2">
      <c r="A159" s="163" t="s">
        <v>760</v>
      </c>
      <c r="B159" s="163" t="s">
        <v>761</v>
      </c>
    </row>
    <row r="160" spans="1:2">
      <c r="A160" s="163" t="s">
        <v>762</v>
      </c>
      <c r="B160" s="163" t="s">
        <v>763</v>
      </c>
    </row>
    <row r="161" spans="1:2">
      <c r="A161" s="163" t="s">
        <v>764</v>
      </c>
      <c r="B161" s="163" t="s">
        <v>765</v>
      </c>
    </row>
    <row r="162" spans="1:2" ht="15.75" thickBot="1">
      <c r="A162" s="163" t="s">
        <v>766</v>
      </c>
      <c r="B162" s="163" t="s">
        <v>826</v>
      </c>
    </row>
    <row r="163" spans="1:2" ht="15.75" thickBot="1">
      <c r="A163" s="161" t="s">
        <v>767</v>
      </c>
      <c r="B163" s="161" t="s">
        <v>768</v>
      </c>
    </row>
    <row r="164" spans="1:2">
      <c r="A164" s="162" t="s">
        <v>769</v>
      </c>
      <c r="B164" s="162" t="s">
        <v>770</v>
      </c>
    </row>
    <row r="165" spans="1:2">
      <c r="A165" s="165" t="s">
        <v>771</v>
      </c>
      <c r="B165" s="165" t="s">
        <v>772</v>
      </c>
    </row>
    <row r="166" spans="1:2" ht="15.75" thickBot="1">
      <c r="A166" s="168" t="s">
        <v>773</v>
      </c>
      <c r="B166" s="168" t="s">
        <v>827</v>
      </c>
    </row>
    <row r="167" spans="1:2" ht="15.75" thickTop="1">
      <c r="A167" s="169" t="s">
        <v>774</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topLeftCell="A3" zoomScale="85" zoomScaleNormal="85" zoomScaleSheetLayoutView="85" workbookViewId="0">
      <selection activeCell="B10" sqref="B10:D10"/>
    </sheetView>
  </sheetViews>
  <sheetFormatPr baseColWidth="10" defaultColWidth="11.42578125" defaultRowHeight="15"/>
  <cols>
    <col min="1" max="1" width="2.140625" style="75" customWidth="1"/>
    <col min="2" max="2" width="21.5703125" style="75" customWidth="1"/>
    <col min="3" max="3" width="35.85546875" style="75" customWidth="1"/>
    <col min="4" max="4" width="41.42578125" style="75" customWidth="1"/>
    <col min="5" max="5" width="1.85546875" style="75" customWidth="1"/>
    <col min="6" max="6" width="11.42578125" style="75" customWidth="1"/>
    <col min="7" max="16384" width="11.42578125" style="75"/>
  </cols>
  <sheetData>
    <row r="1" spans="2:4" ht="10.5" customHeight="1">
      <c r="B1" s="1057" t="s">
        <v>276</v>
      </c>
      <c r="C1" s="1057"/>
      <c r="D1" s="1057"/>
    </row>
    <row r="2" spans="2:4" ht="19.5" customHeight="1">
      <c r="B2" s="1057"/>
      <c r="C2" s="1057"/>
      <c r="D2" s="1057"/>
    </row>
    <row r="3" spans="2:4" ht="15.75" customHeight="1">
      <c r="B3" s="69" t="s">
        <v>30</v>
      </c>
      <c r="C3" s="69" t="s">
        <v>230</v>
      </c>
      <c r="D3" s="69" t="s">
        <v>1</v>
      </c>
    </row>
    <row r="4" spans="2:4" ht="57" customHeight="1">
      <c r="B4" s="70" t="s">
        <v>231</v>
      </c>
      <c r="C4" s="76" t="s">
        <v>254</v>
      </c>
      <c r="D4" s="77">
        <v>0.2</v>
      </c>
    </row>
    <row r="5" spans="2:4" ht="57" customHeight="1">
      <c r="B5" s="71" t="s">
        <v>232</v>
      </c>
      <c r="C5" s="76" t="s">
        <v>253</v>
      </c>
      <c r="D5" s="77">
        <v>0.4</v>
      </c>
    </row>
    <row r="6" spans="2:4" ht="57" customHeight="1">
      <c r="B6" s="72" t="s">
        <v>233</v>
      </c>
      <c r="C6" s="76" t="s">
        <v>255</v>
      </c>
      <c r="D6" s="77">
        <v>0.6</v>
      </c>
    </row>
    <row r="7" spans="2:4" ht="57" customHeight="1">
      <c r="B7" s="73" t="s">
        <v>234</v>
      </c>
      <c r="C7" s="76" t="s">
        <v>256</v>
      </c>
      <c r="D7" s="77">
        <v>0.8</v>
      </c>
    </row>
    <row r="8" spans="2:4" ht="57" customHeight="1">
      <c r="B8" s="74" t="s">
        <v>235</v>
      </c>
      <c r="C8" s="76" t="s">
        <v>257</v>
      </c>
      <c r="D8" s="77">
        <v>1</v>
      </c>
    </row>
    <row r="10" spans="2:4" ht="30" customHeight="1">
      <c r="B10" s="1056" t="s">
        <v>291</v>
      </c>
      <c r="C10" s="1056"/>
      <c r="D10" s="1056"/>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2578125" defaultRowHeight="15"/>
  <cols>
    <col min="1" max="1" width="1.42578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1057" t="s">
        <v>275</v>
      </c>
      <c r="C1" s="1057"/>
      <c r="D1" s="1057"/>
    </row>
    <row r="2" spans="2:4">
      <c r="B2" s="1057"/>
      <c r="C2" s="1057"/>
      <c r="D2" s="1057"/>
    </row>
    <row r="3" spans="2:4">
      <c r="B3" s="10" t="s">
        <v>30</v>
      </c>
      <c r="C3" s="10" t="s">
        <v>273</v>
      </c>
      <c r="D3" s="10" t="s">
        <v>274</v>
      </c>
    </row>
    <row r="4" spans="2:4" ht="30">
      <c r="B4" s="13" t="s">
        <v>258</v>
      </c>
      <c r="C4" s="31" t="s">
        <v>263</v>
      </c>
      <c r="D4" s="65" t="s">
        <v>264</v>
      </c>
    </row>
    <row r="5" spans="2:4" ht="60">
      <c r="B5" s="11" t="s">
        <v>259</v>
      </c>
      <c r="C5" s="31" t="s">
        <v>265</v>
      </c>
      <c r="D5" s="65" t="s">
        <v>266</v>
      </c>
    </row>
    <row r="6" spans="2:4" ht="45">
      <c r="B6" s="14" t="s">
        <v>260</v>
      </c>
      <c r="C6" s="31" t="s">
        <v>267</v>
      </c>
      <c r="D6" s="65" t="s">
        <v>268</v>
      </c>
    </row>
    <row r="7" spans="2:4" ht="45">
      <c r="B7" s="15" t="s">
        <v>261</v>
      </c>
      <c r="C7" s="31" t="s">
        <v>269</v>
      </c>
      <c r="D7" s="65" t="s">
        <v>270</v>
      </c>
    </row>
    <row r="8" spans="2:4" ht="45">
      <c r="B8" s="16" t="s">
        <v>262</v>
      </c>
      <c r="C8" s="31" t="s">
        <v>271</v>
      </c>
      <c r="D8" s="65" t="s">
        <v>272</v>
      </c>
    </row>
    <row r="10" spans="2:4" ht="53.45" customHeight="1">
      <c r="B10" s="1058" t="s">
        <v>292</v>
      </c>
      <c r="C10" s="1058"/>
      <c r="D10" s="1058"/>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topLeftCell="A7" zoomScale="60" zoomScaleNormal="115" workbookViewId="0">
      <selection activeCell="B19" sqref="B19:B22"/>
    </sheetView>
  </sheetViews>
  <sheetFormatPr baseColWidth="10" defaultColWidth="10.85546875" defaultRowHeight="15"/>
  <cols>
    <col min="1" max="1" width="14.5703125" style="7" customWidth="1"/>
    <col min="2" max="2" width="12.85546875" style="7" bestFit="1" customWidth="1"/>
    <col min="3" max="4" width="35.42578125" style="7" customWidth="1"/>
    <col min="5" max="16384" width="10.85546875" style="7"/>
  </cols>
  <sheetData>
    <row r="1" spans="1:4" ht="15" customHeight="1">
      <c r="A1" s="1067" t="s">
        <v>181</v>
      </c>
      <c r="B1" s="1068"/>
      <c r="C1" s="1068"/>
      <c r="D1" s="1068"/>
    </row>
    <row r="2" spans="1:4" ht="22.5">
      <c r="A2" s="47" t="s">
        <v>182</v>
      </c>
      <c r="B2" s="48" t="s">
        <v>207</v>
      </c>
      <c r="C2" s="47" t="s">
        <v>208</v>
      </c>
      <c r="D2" s="47" t="s">
        <v>209</v>
      </c>
    </row>
    <row r="3" spans="1:4" ht="30.95" customHeight="1">
      <c r="A3" s="1069" t="s">
        <v>183</v>
      </c>
      <c r="B3" s="1070">
        <v>5</v>
      </c>
      <c r="C3" s="49" t="s">
        <v>211</v>
      </c>
      <c r="D3" s="50" t="s">
        <v>184</v>
      </c>
    </row>
    <row r="4" spans="1:4" ht="30.95" customHeight="1">
      <c r="A4" s="1069"/>
      <c r="B4" s="1070"/>
      <c r="C4" s="51" t="s">
        <v>210</v>
      </c>
      <c r="D4" s="52" t="s">
        <v>185</v>
      </c>
    </row>
    <row r="5" spans="1:4" ht="30.95" customHeight="1">
      <c r="A5" s="1069"/>
      <c r="B5" s="1070"/>
      <c r="C5" s="51" t="s">
        <v>212</v>
      </c>
      <c r="D5" s="52" t="s">
        <v>186</v>
      </c>
    </row>
    <row r="6" spans="1:4" ht="30.95" customHeight="1">
      <c r="A6" s="1069"/>
      <c r="B6" s="1070"/>
      <c r="C6" s="53"/>
      <c r="D6" s="52" t="s">
        <v>187</v>
      </c>
    </row>
    <row r="7" spans="1:4" ht="30.95" customHeight="1">
      <c r="A7" s="1071" t="s">
        <v>188</v>
      </c>
      <c r="B7" s="1064">
        <v>4</v>
      </c>
      <c r="C7" s="50" t="s">
        <v>213</v>
      </c>
      <c r="D7" s="50" t="s">
        <v>190</v>
      </c>
    </row>
    <row r="8" spans="1:4" ht="30.95" customHeight="1">
      <c r="A8" s="1071"/>
      <c r="B8" s="1065"/>
      <c r="C8" s="52" t="s">
        <v>214</v>
      </c>
      <c r="D8" s="52" t="s">
        <v>191</v>
      </c>
    </row>
    <row r="9" spans="1:4" ht="30.95" customHeight="1">
      <c r="A9" s="1071"/>
      <c r="B9" s="1065"/>
      <c r="C9" s="52" t="s">
        <v>189</v>
      </c>
      <c r="D9" s="52" t="s">
        <v>192</v>
      </c>
    </row>
    <row r="10" spans="1:4" ht="30.95" customHeight="1">
      <c r="A10" s="1071"/>
      <c r="B10" s="1066"/>
      <c r="C10" s="54"/>
      <c r="D10" s="52" t="s">
        <v>193</v>
      </c>
    </row>
    <row r="11" spans="1:4" ht="30.95" customHeight="1">
      <c r="A11" s="1072" t="s">
        <v>40</v>
      </c>
      <c r="B11" s="1064">
        <v>3</v>
      </c>
      <c r="C11" s="49" t="s">
        <v>215</v>
      </c>
      <c r="D11" s="50" t="s">
        <v>195</v>
      </c>
    </row>
    <row r="12" spans="1:4" ht="30.95" customHeight="1">
      <c r="A12" s="1072"/>
      <c r="B12" s="1065"/>
      <c r="C12" s="51" t="s">
        <v>216</v>
      </c>
      <c r="D12" s="52" t="s">
        <v>196</v>
      </c>
    </row>
    <row r="13" spans="1:4" ht="30.95" customHeight="1">
      <c r="A13" s="1072"/>
      <c r="B13" s="1065"/>
      <c r="C13" s="51" t="s">
        <v>194</v>
      </c>
      <c r="D13" s="52" t="s">
        <v>197</v>
      </c>
    </row>
    <row r="14" spans="1:4" ht="30.95" customHeight="1">
      <c r="A14" s="1072"/>
      <c r="B14" s="1066"/>
      <c r="C14" s="53"/>
      <c r="D14" s="52" t="s">
        <v>198</v>
      </c>
    </row>
    <row r="15" spans="1:4" ht="30.95" customHeight="1">
      <c r="A15" s="1062" t="s">
        <v>199</v>
      </c>
      <c r="B15" s="1059">
        <v>2</v>
      </c>
      <c r="C15" s="50" t="s">
        <v>217</v>
      </c>
      <c r="D15" s="55" t="s">
        <v>219</v>
      </c>
    </row>
    <row r="16" spans="1:4" ht="30.95" customHeight="1">
      <c r="A16" s="1062"/>
      <c r="B16" s="1060"/>
      <c r="C16" s="52" t="s">
        <v>218</v>
      </c>
      <c r="D16" s="56" t="s">
        <v>220</v>
      </c>
    </row>
    <row r="17" spans="1:4" ht="30.95" customHeight="1">
      <c r="A17" s="1062"/>
      <c r="B17" s="1060"/>
      <c r="C17" s="52" t="s">
        <v>200</v>
      </c>
      <c r="D17" s="56" t="s">
        <v>221</v>
      </c>
    </row>
    <row r="18" spans="1:4" ht="30.95" customHeight="1">
      <c r="A18" s="1062"/>
      <c r="B18" s="1061"/>
      <c r="C18" s="57"/>
      <c r="D18" s="56" t="s">
        <v>201</v>
      </c>
    </row>
    <row r="19" spans="1:4" ht="30.95" customHeight="1">
      <c r="A19" s="1063" t="s">
        <v>380</v>
      </c>
      <c r="B19" s="1064">
        <v>1</v>
      </c>
      <c r="C19" s="50" t="s">
        <v>202</v>
      </c>
      <c r="D19" s="55" t="s">
        <v>222</v>
      </c>
    </row>
    <row r="20" spans="1:4" ht="30.95" customHeight="1">
      <c r="A20" s="1063"/>
      <c r="B20" s="1065"/>
      <c r="C20" s="52" t="s">
        <v>203</v>
      </c>
      <c r="D20" s="56" t="s">
        <v>223</v>
      </c>
    </row>
    <row r="21" spans="1:4" ht="30.95" customHeight="1">
      <c r="A21" s="1063"/>
      <c r="B21" s="1065"/>
      <c r="C21" s="52" t="s">
        <v>204</v>
      </c>
      <c r="D21" s="56" t="s">
        <v>205</v>
      </c>
    </row>
    <row r="22" spans="1:4" ht="30.95" customHeight="1">
      <c r="A22" s="1063"/>
      <c r="B22" s="1066"/>
      <c r="C22" s="58"/>
      <c r="D22" s="59" t="s">
        <v>206</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2578125" defaultRowHeight="15"/>
  <cols>
    <col min="1" max="1" width="2.140625" style="8" customWidth="1"/>
    <col min="2" max="2" width="9.42578125" style="8" customWidth="1"/>
    <col min="3" max="3" width="21.570312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1057" t="s">
        <v>366</v>
      </c>
      <c r="C2" s="1057"/>
      <c r="D2" s="1057"/>
      <c r="E2" s="1057"/>
    </row>
    <row r="3" spans="2:5" ht="15.75" customHeight="1">
      <c r="B3" s="10" t="s">
        <v>367</v>
      </c>
      <c r="C3" s="10" t="s">
        <v>30</v>
      </c>
      <c r="D3" s="10" t="s">
        <v>368</v>
      </c>
      <c r="E3" s="10" t="s">
        <v>369</v>
      </c>
    </row>
    <row r="4" spans="2:5" ht="57" customHeight="1">
      <c r="B4" s="102">
        <v>5</v>
      </c>
      <c r="C4" s="16" t="s">
        <v>350</v>
      </c>
      <c r="D4" s="100" t="s">
        <v>370</v>
      </c>
      <c r="E4" s="100" t="s">
        <v>371</v>
      </c>
    </row>
    <row r="5" spans="2:5" ht="57" customHeight="1">
      <c r="B5" s="102">
        <v>4</v>
      </c>
      <c r="C5" s="15" t="s">
        <v>349</v>
      </c>
      <c r="D5" s="100" t="s">
        <v>372</v>
      </c>
      <c r="E5" s="100" t="s">
        <v>373</v>
      </c>
    </row>
    <row r="6" spans="2:5" ht="57" customHeight="1">
      <c r="B6" s="102">
        <v>3</v>
      </c>
      <c r="C6" s="14" t="s">
        <v>348</v>
      </c>
      <c r="D6" s="100" t="s">
        <v>374</v>
      </c>
      <c r="E6" s="100" t="s">
        <v>375</v>
      </c>
    </row>
    <row r="7" spans="2:5" ht="57" customHeight="1">
      <c r="B7" s="102">
        <v>2</v>
      </c>
      <c r="C7" s="13" t="s">
        <v>347</v>
      </c>
      <c r="D7" s="100" t="s">
        <v>376</v>
      </c>
      <c r="E7" s="100" t="s">
        <v>377</v>
      </c>
    </row>
    <row r="8" spans="2:5" ht="57" customHeight="1">
      <c r="B8" s="102">
        <v>1</v>
      </c>
      <c r="C8" s="11" t="s">
        <v>346</v>
      </c>
      <c r="D8" s="100" t="s">
        <v>378</v>
      </c>
      <c r="E8" s="100" t="s">
        <v>379</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5546875" defaultRowHeight="27" customHeight="1"/>
  <cols>
    <col min="1" max="1" width="4.42578125" style="135" customWidth="1"/>
    <col min="2" max="2" width="14.42578125" style="135" customWidth="1"/>
    <col min="3" max="3" width="17.42578125" style="135" customWidth="1"/>
    <col min="4" max="4" width="14.42578125" style="135" customWidth="1"/>
    <col min="5" max="5" width="46.5703125" style="135" customWidth="1"/>
    <col min="6" max="1024" width="14.42578125" style="135" customWidth="1"/>
    <col min="1025" max="16384" width="10.85546875" style="146"/>
  </cols>
  <sheetData>
    <row r="1" spans="2:6" ht="24" customHeight="1">
      <c r="B1" s="1074" t="s">
        <v>423</v>
      </c>
      <c r="C1" s="1074"/>
      <c r="D1" s="1074"/>
      <c r="E1" s="1074"/>
      <c r="F1" s="1074"/>
    </row>
    <row r="2" spans="2:6" ht="15.75">
      <c r="B2" s="136"/>
      <c r="C2" s="136"/>
      <c r="D2" s="136"/>
      <c r="E2" s="136"/>
      <c r="F2" s="136"/>
    </row>
    <row r="3" spans="2:6" ht="15.95" customHeight="1">
      <c r="B3" s="1075" t="s">
        <v>424</v>
      </c>
      <c r="C3" s="1075"/>
      <c r="D3" s="1075"/>
      <c r="E3" s="137" t="s">
        <v>425</v>
      </c>
      <c r="F3" s="137" t="s">
        <v>426</v>
      </c>
    </row>
    <row r="4" spans="2:6" ht="31.5">
      <c r="B4" s="1076" t="s">
        <v>427</v>
      </c>
      <c r="C4" s="1076" t="s">
        <v>428</v>
      </c>
      <c r="D4" s="138" t="s">
        <v>312</v>
      </c>
      <c r="E4" s="139" t="s">
        <v>429</v>
      </c>
      <c r="F4" s="140">
        <v>0.25</v>
      </c>
    </row>
    <row r="5" spans="2:6" ht="47.25">
      <c r="B5" s="1076"/>
      <c r="C5" s="1076"/>
      <c r="D5" s="141" t="s">
        <v>313</v>
      </c>
      <c r="E5" s="142" t="s">
        <v>430</v>
      </c>
      <c r="F5" s="143">
        <v>0.15</v>
      </c>
    </row>
    <row r="6" spans="2:6" ht="47.25">
      <c r="B6" s="1076"/>
      <c r="C6" s="1076"/>
      <c r="D6" s="141" t="s">
        <v>314</v>
      </c>
      <c r="E6" s="142" t="s">
        <v>431</v>
      </c>
      <c r="F6" s="143">
        <v>0.1</v>
      </c>
    </row>
    <row r="7" spans="2:6" ht="63">
      <c r="B7" s="1076"/>
      <c r="C7" s="1077" t="s">
        <v>237</v>
      </c>
      <c r="D7" s="141" t="s">
        <v>318</v>
      </c>
      <c r="E7" s="142" t="s">
        <v>432</v>
      </c>
      <c r="F7" s="143">
        <v>0.25</v>
      </c>
    </row>
    <row r="8" spans="2:6" ht="31.5">
      <c r="B8" s="1076"/>
      <c r="C8" s="1077"/>
      <c r="D8" s="141" t="s">
        <v>317</v>
      </c>
      <c r="E8" s="142" t="s">
        <v>433</v>
      </c>
      <c r="F8" s="143">
        <v>0.15</v>
      </c>
    </row>
    <row r="9" spans="2:6" ht="47.25">
      <c r="B9" s="1078" t="s">
        <v>434</v>
      </c>
      <c r="C9" s="1077" t="s">
        <v>320</v>
      </c>
      <c r="D9" s="141" t="s">
        <v>321</v>
      </c>
      <c r="E9" s="142" t="s">
        <v>435</v>
      </c>
      <c r="F9" s="144" t="s">
        <v>436</v>
      </c>
    </row>
    <row r="10" spans="2:6" ht="63">
      <c r="B10" s="1078"/>
      <c r="C10" s="1077"/>
      <c r="D10" s="141" t="s">
        <v>322</v>
      </c>
      <c r="E10" s="142" t="s">
        <v>437</v>
      </c>
      <c r="F10" s="144" t="s">
        <v>436</v>
      </c>
    </row>
    <row r="11" spans="2:6" ht="47.25">
      <c r="B11" s="1078"/>
      <c r="C11" s="1077" t="s">
        <v>323</v>
      </c>
      <c r="D11" s="141" t="s">
        <v>325</v>
      </c>
      <c r="E11" s="142" t="s">
        <v>438</v>
      </c>
      <c r="F11" s="144" t="s">
        <v>436</v>
      </c>
    </row>
    <row r="12" spans="2:6" ht="47.25">
      <c r="B12" s="1078"/>
      <c r="C12" s="1077"/>
      <c r="D12" s="141" t="s">
        <v>326</v>
      </c>
      <c r="E12" s="142" t="s">
        <v>439</v>
      </c>
      <c r="F12" s="144" t="s">
        <v>436</v>
      </c>
    </row>
    <row r="13" spans="2:6" ht="31.5">
      <c r="B13" s="1078"/>
      <c r="C13" s="1077" t="s">
        <v>324</v>
      </c>
      <c r="D13" s="141" t="s">
        <v>440</v>
      </c>
      <c r="E13" s="142" t="s">
        <v>441</v>
      </c>
      <c r="F13" s="144" t="s">
        <v>436</v>
      </c>
    </row>
    <row r="14" spans="2:6" ht="31.5">
      <c r="B14" s="1078"/>
      <c r="C14" s="1077"/>
      <c r="D14" s="141" t="s">
        <v>442</v>
      </c>
      <c r="E14" s="142" t="s">
        <v>443</v>
      </c>
      <c r="F14" s="144" t="s">
        <v>436</v>
      </c>
    </row>
    <row r="15" spans="2:6" ht="49.5" customHeight="1">
      <c r="B15" s="1073" t="s">
        <v>444</v>
      </c>
      <c r="C15" s="1073"/>
      <c r="D15" s="1073"/>
      <c r="E15" s="1073"/>
      <c r="F15" s="1073"/>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03" customWidth="1"/>
    <col min="2" max="2" width="17.42578125" style="103" customWidth="1"/>
    <col min="3" max="7" width="16" style="103" customWidth="1"/>
    <col min="8" max="8" width="1.42578125" style="103" customWidth="1"/>
    <col min="9" max="9" width="2" style="103" customWidth="1"/>
    <col min="10" max="16384" width="11.42578125" style="103"/>
  </cols>
  <sheetData>
    <row r="1" spans="1:7" ht="9.75" customHeight="1"/>
    <row r="2" spans="1:7" ht="27" customHeight="1">
      <c r="B2" s="1080" t="s">
        <v>366</v>
      </c>
      <c r="C2" s="1081" t="s">
        <v>381</v>
      </c>
      <c r="D2" s="1081"/>
      <c r="E2" s="1081"/>
      <c r="F2" s="1081"/>
      <c r="G2" s="1081"/>
    </row>
    <row r="3" spans="1:7" ht="27" customHeight="1">
      <c r="B3" s="1080"/>
      <c r="C3" s="104" t="s">
        <v>382</v>
      </c>
      <c r="D3" s="104" t="s">
        <v>383</v>
      </c>
      <c r="E3" s="104" t="s">
        <v>384</v>
      </c>
      <c r="F3" s="104" t="s">
        <v>385</v>
      </c>
      <c r="G3" s="104" t="s">
        <v>386</v>
      </c>
    </row>
    <row r="4" spans="1:7" ht="31.5" customHeight="1">
      <c r="B4" s="1079" t="s">
        <v>387</v>
      </c>
      <c r="C4" s="105" t="s">
        <v>388</v>
      </c>
      <c r="D4" s="106" t="s">
        <v>389</v>
      </c>
      <c r="E4" s="107" t="s">
        <v>390</v>
      </c>
      <c r="F4" s="108" t="s">
        <v>391</v>
      </c>
      <c r="G4" s="109" t="s">
        <v>392</v>
      </c>
    </row>
    <row r="5" spans="1:7" ht="31.5" customHeight="1">
      <c r="B5" s="1079"/>
      <c r="C5" s="110" t="s">
        <v>393</v>
      </c>
      <c r="D5" s="111" t="s">
        <v>393</v>
      </c>
      <c r="E5" s="112" t="s">
        <v>394</v>
      </c>
      <c r="F5" s="113" t="s">
        <v>394</v>
      </c>
      <c r="G5" s="114" t="s">
        <v>394</v>
      </c>
    </row>
    <row r="6" spans="1:7" ht="31.5" customHeight="1">
      <c r="B6" s="1079" t="s">
        <v>395</v>
      </c>
      <c r="C6" s="115" t="s">
        <v>396</v>
      </c>
      <c r="D6" s="116" t="s">
        <v>397</v>
      </c>
      <c r="E6" s="117" t="s">
        <v>398</v>
      </c>
      <c r="F6" s="118" t="s">
        <v>399</v>
      </c>
      <c r="G6" s="119" t="s">
        <v>400</v>
      </c>
    </row>
    <row r="7" spans="1:7" ht="31.5" customHeight="1">
      <c r="B7" s="1079"/>
      <c r="C7" s="115" t="s">
        <v>401</v>
      </c>
      <c r="D7" s="116" t="s">
        <v>393</v>
      </c>
      <c r="E7" s="117" t="s">
        <v>393</v>
      </c>
      <c r="F7" s="118" t="s">
        <v>394</v>
      </c>
      <c r="G7" s="119" t="s">
        <v>394</v>
      </c>
    </row>
    <row r="8" spans="1:7" ht="31.5" customHeight="1">
      <c r="B8" s="1079" t="s">
        <v>402</v>
      </c>
      <c r="C8" s="120" t="s">
        <v>403</v>
      </c>
      <c r="D8" s="121" t="s">
        <v>404</v>
      </c>
      <c r="E8" s="122" t="s">
        <v>405</v>
      </c>
      <c r="F8" s="108" t="s">
        <v>398</v>
      </c>
      <c r="G8" s="109" t="s">
        <v>390</v>
      </c>
    </row>
    <row r="9" spans="1:7" ht="31.5" customHeight="1">
      <c r="B9" s="1079"/>
      <c r="C9" s="123" t="s">
        <v>406</v>
      </c>
      <c r="D9" s="124" t="s">
        <v>401</v>
      </c>
      <c r="E9" s="125" t="s">
        <v>393</v>
      </c>
      <c r="F9" s="113" t="s">
        <v>394</v>
      </c>
      <c r="G9" s="114" t="s">
        <v>394</v>
      </c>
    </row>
    <row r="10" spans="1:7" ht="31.5" customHeight="1">
      <c r="B10" s="1079" t="s">
        <v>407</v>
      </c>
      <c r="C10" s="126" t="s">
        <v>408</v>
      </c>
      <c r="D10" s="127" t="s">
        <v>396</v>
      </c>
      <c r="E10" s="115" t="s">
        <v>404</v>
      </c>
      <c r="F10" s="116" t="s">
        <v>397</v>
      </c>
      <c r="G10" s="119" t="s">
        <v>389</v>
      </c>
    </row>
    <row r="11" spans="1:7" ht="31.5" customHeight="1">
      <c r="B11" s="1079"/>
      <c r="C11" s="126" t="s">
        <v>406</v>
      </c>
      <c r="D11" s="127" t="s">
        <v>406</v>
      </c>
      <c r="E11" s="115" t="s">
        <v>401</v>
      </c>
      <c r="F11" s="116" t="s">
        <v>393</v>
      </c>
      <c r="G11" s="119" t="s">
        <v>394</v>
      </c>
    </row>
    <row r="12" spans="1:7" ht="31.5" customHeight="1">
      <c r="A12" s="103" t="s">
        <v>39</v>
      </c>
      <c r="B12" s="1079" t="s">
        <v>409</v>
      </c>
      <c r="C12" s="120" t="s">
        <v>410</v>
      </c>
      <c r="D12" s="128" t="s">
        <v>408</v>
      </c>
      <c r="E12" s="129" t="s">
        <v>403</v>
      </c>
      <c r="F12" s="106" t="s">
        <v>396</v>
      </c>
      <c r="G12" s="130" t="s">
        <v>388</v>
      </c>
    </row>
    <row r="13" spans="1:7" ht="31.5" customHeight="1">
      <c r="B13" s="1079"/>
      <c r="C13" s="123" t="s">
        <v>406</v>
      </c>
      <c r="D13" s="131" t="s">
        <v>406</v>
      </c>
      <c r="E13" s="132" t="s">
        <v>401</v>
      </c>
      <c r="F13" s="111" t="s">
        <v>393</v>
      </c>
      <c r="G13" s="133" t="s">
        <v>393</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election activeCell="C5" sqref="C5"/>
    </sheetView>
  </sheetViews>
  <sheetFormatPr baseColWidth="10" defaultColWidth="11.42578125" defaultRowHeight="14.25"/>
  <cols>
    <col min="1" max="1" width="1.5703125" style="1" customWidth="1"/>
    <col min="2" max="2" width="27.42578125" style="1" customWidth="1"/>
    <col min="3" max="3" width="92.5703125" style="1" customWidth="1"/>
    <col min="4" max="4" width="1.42578125" style="1" customWidth="1"/>
    <col min="5" max="6" width="11.42578125" style="1" customWidth="1"/>
    <col min="7" max="16384" width="11.42578125" style="1"/>
  </cols>
  <sheetData>
    <row r="1" spans="2:3" ht="8.25" customHeight="1"/>
    <row r="2" spans="2:3" ht="15.75" customHeight="1">
      <c r="B2" s="1082" t="s">
        <v>421</v>
      </c>
      <c r="C2" s="1082"/>
    </row>
    <row r="3" spans="2:3" ht="45.75" customHeight="1">
      <c r="B3" s="267" t="s">
        <v>245</v>
      </c>
      <c r="C3" s="9" t="s">
        <v>413</v>
      </c>
    </row>
    <row r="4" spans="2:3" ht="45.75" customHeight="1">
      <c r="B4" s="267" t="s">
        <v>246</v>
      </c>
      <c r="C4" s="9" t="s">
        <v>414</v>
      </c>
    </row>
    <row r="5" spans="2:3" ht="68.45" customHeight="1">
      <c r="B5" s="267" t="s">
        <v>247</v>
      </c>
      <c r="C5" s="9" t="s">
        <v>415</v>
      </c>
    </row>
    <row r="6" spans="2:3" ht="45.75" customHeight="1">
      <c r="B6" s="267" t="s">
        <v>248</v>
      </c>
      <c r="C6" s="9" t="s">
        <v>416</v>
      </c>
    </row>
    <row r="7" spans="2:3" ht="45.75" customHeight="1">
      <c r="B7" s="267" t="s">
        <v>249</v>
      </c>
      <c r="C7" s="9" t="s">
        <v>417</v>
      </c>
    </row>
    <row r="8" spans="2:3" ht="45.75" customHeight="1">
      <c r="B8" s="267" t="s">
        <v>420</v>
      </c>
      <c r="C8" s="9" t="s">
        <v>418</v>
      </c>
    </row>
    <row r="9" spans="2:3" ht="45.75" customHeight="1">
      <c r="B9" s="267" t="s">
        <v>250</v>
      </c>
      <c r="C9" s="9" t="s">
        <v>419</v>
      </c>
    </row>
    <row r="10" spans="2:3" ht="45.75" customHeight="1">
      <c r="B10" s="267" t="s">
        <v>112</v>
      </c>
      <c r="C10" s="9" t="s">
        <v>29</v>
      </c>
    </row>
    <row r="11" spans="2:3" ht="51">
      <c r="B11" s="267" t="s">
        <v>251</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1102" t="s">
        <v>41</v>
      </c>
      <c r="C2" s="1103"/>
      <c r="D2" s="1103"/>
      <c r="E2" s="1103"/>
      <c r="F2" s="1104"/>
    </row>
    <row r="3" spans="2:6" ht="18.75" customHeight="1">
      <c r="B3" s="1105" t="s">
        <v>42</v>
      </c>
      <c r="C3" s="1106"/>
      <c r="D3" s="998" t="s">
        <v>43</v>
      </c>
      <c r="E3" s="998"/>
      <c r="F3" s="1108"/>
    </row>
    <row r="4" spans="2:6" ht="18.75" customHeight="1">
      <c r="B4" s="1107"/>
      <c r="C4" s="563"/>
      <c r="D4" s="555" t="s">
        <v>44</v>
      </c>
      <c r="E4" s="555"/>
      <c r="F4" s="1109"/>
    </row>
    <row r="5" spans="2:6" ht="18.75" customHeight="1">
      <c r="B5" s="1107"/>
      <c r="C5" s="563"/>
      <c r="D5" s="555" t="s">
        <v>45</v>
      </c>
      <c r="E5" s="555"/>
      <c r="F5" s="1109"/>
    </row>
    <row r="6" spans="2:6" ht="18.75" customHeight="1">
      <c r="B6" s="1107"/>
      <c r="C6" s="563"/>
      <c r="D6" s="555" t="s">
        <v>46</v>
      </c>
      <c r="E6" s="555"/>
      <c r="F6" s="1109"/>
    </row>
    <row r="7" spans="2:6" ht="18.75" customHeight="1">
      <c r="B7" s="1107"/>
      <c r="C7" s="563"/>
      <c r="D7" s="555" t="s">
        <v>47</v>
      </c>
      <c r="E7" s="555"/>
      <c r="F7" s="1109"/>
    </row>
    <row r="8" spans="2:6" ht="18.75" customHeight="1">
      <c r="B8" s="1107"/>
      <c r="C8" s="563"/>
      <c r="D8" s="555" t="s">
        <v>48</v>
      </c>
      <c r="E8" s="555"/>
      <c r="F8" s="1109"/>
    </row>
    <row r="9" spans="2:6" ht="18.75" customHeight="1">
      <c r="B9" s="1107"/>
      <c r="C9" s="563"/>
      <c r="D9" s="555" t="s">
        <v>49</v>
      </c>
      <c r="E9" s="555"/>
      <c r="F9" s="1109"/>
    </row>
    <row r="10" spans="2:6" ht="18.75" customHeight="1" thickBot="1">
      <c r="B10" s="1088"/>
      <c r="C10" s="1089"/>
      <c r="D10" s="1092" t="s">
        <v>50</v>
      </c>
      <c r="E10" s="1092"/>
      <c r="F10" s="1093"/>
    </row>
    <row r="11" spans="2:6" ht="18.75" customHeight="1">
      <c r="B11" s="1094" t="s">
        <v>51</v>
      </c>
      <c r="C11" s="1095"/>
      <c r="D11" s="1100" t="s">
        <v>15</v>
      </c>
      <c r="E11" s="1100"/>
      <c r="F11" s="1101"/>
    </row>
    <row r="12" spans="2:6" ht="18.75" customHeight="1">
      <c r="B12" s="1096"/>
      <c r="C12" s="1097"/>
      <c r="D12" s="1083" t="s">
        <v>52</v>
      </c>
      <c r="E12" s="1083"/>
      <c r="F12" s="1084"/>
    </row>
    <row r="13" spans="2:6" ht="18.75" customHeight="1">
      <c r="B13" s="1096"/>
      <c r="C13" s="1097"/>
      <c r="D13" s="1083" t="s">
        <v>53</v>
      </c>
      <c r="E13" s="1083"/>
      <c r="F13" s="1084"/>
    </row>
    <row r="14" spans="2:6" ht="18.75" customHeight="1">
      <c r="B14" s="1096"/>
      <c r="C14" s="1097"/>
      <c r="D14" s="1083" t="s">
        <v>54</v>
      </c>
      <c r="E14" s="1083"/>
      <c r="F14" s="1084"/>
    </row>
    <row r="15" spans="2:6" ht="18.75" customHeight="1">
      <c r="B15" s="1096"/>
      <c r="C15" s="1097"/>
      <c r="D15" s="1083" t="s">
        <v>55</v>
      </c>
      <c r="E15" s="1083"/>
      <c r="F15" s="1084"/>
    </row>
    <row r="16" spans="2:6" ht="18.75" customHeight="1">
      <c r="B16" s="1096"/>
      <c r="C16" s="1097"/>
      <c r="D16" s="1083" t="s">
        <v>56</v>
      </c>
      <c r="E16" s="1083"/>
      <c r="F16" s="1084"/>
    </row>
    <row r="17" spans="2:6" ht="18.75" customHeight="1">
      <c r="B17" s="1096"/>
      <c r="C17" s="1097"/>
      <c r="D17" s="1083" t="s">
        <v>57</v>
      </c>
      <c r="E17" s="1083"/>
      <c r="F17" s="1084"/>
    </row>
    <row r="18" spans="2:6" ht="18.75" customHeight="1">
      <c r="B18" s="1096"/>
      <c r="C18" s="1097"/>
      <c r="D18" s="1083" t="s">
        <v>58</v>
      </c>
      <c r="E18" s="1083"/>
      <c r="F18" s="1084"/>
    </row>
    <row r="19" spans="2:6" ht="18.75" customHeight="1">
      <c r="B19" s="1096"/>
      <c r="C19" s="1097"/>
      <c r="D19" s="1083" t="s">
        <v>59</v>
      </c>
      <c r="E19" s="1083"/>
      <c r="F19" s="1084"/>
    </row>
    <row r="20" spans="2:6" ht="18.75" customHeight="1">
      <c r="B20" s="1096"/>
      <c r="C20" s="1097"/>
      <c r="D20" s="1083" t="s">
        <v>60</v>
      </c>
      <c r="E20" s="1083"/>
      <c r="F20" s="1084"/>
    </row>
    <row r="21" spans="2:6" ht="18.75" customHeight="1">
      <c r="B21" s="1096"/>
      <c r="C21" s="1097"/>
      <c r="D21" s="1083" t="s">
        <v>61</v>
      </c>
      <c r="E21" s="1083"/>
      <c r="F21" s="1084"/>
    </row>
    <row r="22" spans="2:6" ht="18.75" customHeight="1">
      <c r="B22" s="1096"/>
      <c r="C22" s="1097"/>
      <c r="D22" s="1083" t="s">
        <v>62</v>
      </c>
      <c r="E22" s="1083"/>
      <c r="F22" s="1084"/>
    </row>
    <row r="23" spans="2:6" ht="18.75" customHeight="1">
      <c r="B23" s="1096"/>
      <c r="C23" s="1097"/>
      <c r="D23" s="1083" t="s">
        <v>63</v>
      </c>
      <c r="E23" s="1083"/>
      <c r="F23" s="1084"/>
    </row>
    <row r="24" spans="2:6" ht="18.75" customHeight="1" thickBot="1">
      <c r="B24" s="1098"/>
      <c r="C24" s="1099"/>
      <c r="D24" s="1085" t="s">
        <v>64</v>
      </c>
      <c r="E24" s="1085"/>
      <c r="F24" s="1086"/>
    </row>
    <row r="25" spans="2:6" ht="18.75" customHeight="1">
      <c r="B25" s="1087" t="s">
        <v>65</v>
      </c>
      <c r="C25" s="557"/>
      <c r="D25" s="1090" t="s">
        <v>66</v>
      </c>
      <c r="E25" s="1090"/>
      <c r="F25" s="1091"/>
    </row>
    <row r="26" spans="2:6" ht="18.75" customHeight="1" thickBot="1">
      <c r="B26" s="1088"/>
      <c r="C26" s="1089"/>
      <c r="D26" s="1092" t="s">
        <v>67</v>
      </c>
      <c r="E26" s="1092"/>
      <c r="F26" s="1093"/>
    </row>
    <row r="27" spans="2:6" ht="7.5" customHeight="1"/>
  </sheetData>
  <mergeCells count="28">
    <mergeCell ref="D21:F21"/>
    <mergeCell ref="D22:F22"/>
    <mergeCell ref="B2:F2"/>
    <mergeCell ref="B3:C10"/>
    <mergeCell ref="D3:F3"/>
    <mergeCell ref="D4:F4"/>
    <mergeCell ref="D5:F5"/>
    <mergeCell ref="D6:F6"/>
    <mergeCell ref="D7:F7"/>
    <mergeCell ref="D8:F8"/>
    <mergeCell ref="D9:F9"/>
    <mergeCell ref="D10:F10"/>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42578125" style="17" customWidth="1"/>
    <col min="4" max="4" width="1.42578125" style="3" customWidth="1"/>
    <col min="5" max="5" width="12.42578125" style="3" customWidth="1"/>
    <col min="6" max="16384" width="11.42578125" style="3"/>
  </cols>
  <sheetData>
    <row r="1" spans="2:3" ht="9.75" customHeight="1" thickBot="1"/>
    <row r="2" spans="2:3" ht="30.75" thickBot="1">
      <c r="B2" s="20" t="s">
        <v>68</v>
      </c>
      <c r="C2" s="21" t="s">
        <v>69</v>
      </c>
    </row>
    <row r="3" spans="2:3" ht="18" customHeight="1">
      <c r="B3" s="1110" t="s">
        <v>6</v>
      </c>
      <c r="C3" s="18" t="s">
        <v>411</v>
      </c>
    </row>
    <row r="4" spans="2:3" ht="43.5" customHeight="1" thickBot="1">
      <c r="B4" s="1111"/>
      <c r="C4" s="19" t="s">
        <v>70</v>
      </c>
    </row>
    <row r="5" spans="2:3">
      <c r="B5" s="1112" t="s">
        <v>7</v>
      </c>
      <c r="C5" s="18" t="s">
        <v>335</v>
      </c>
    </row>
    <row r="6" spans="2:3" ht="58.5" customHeight="1" thickBot="1">
      <c r="B6" s="1113"/>
      <c r="C6" s="19" t="s">
        <v>71</v>
      </c>
    </row>
    <row r="7" spans="2:3">
      <c r="B7" s="1114" t="s">
        <v>8</v>
      </c>
      <c r="C7" s="18" t="s">
        <v>412</v>
      </c>
    </row>
    <row r="8" spans="2:3" ht="57.75" customHeight="1" thickBot="1">
      <c r="B8" s="1115"/>
      <c r="C8" s="19" t="s">
        <v>72</v>
      </c>
    </row>
    <row r="9" spans="2:3">
      <c r="B9" s="1116" t="s">
        <v>9</v>
      </c>
      <c r="C9" s="18" t="s">
        <v>336</v>
      </c>
    </row>
    <row r="10" spans="2:3" ht="38.25" customHeight="1" thickBot="1">
      <c r="B10" s="1117"/>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C00000"/>
  </sheetPr>
  <dimension ref="A1:CA688"/>
  <sheetViews>
    <sheetView showGridLines="0" tabSelected="1" view="pageBreakPreview" topLeftCell="BM1" zoomScale="70" zoomScaleNormal="70" zoomScaleSheetLayoutView="70" workbookViewId="0">
      <selection activeCell="BR64" sqref="BR64"/>
    </sheetView>
  </sheetViews>
  <sheetFormatPr baseColWidth="10" defaultColWidth="11.140625" defaultRowHeight="15.75"/>
  <cols>
    <col min="1" max="1" width="6.42578125" style="216" customWidth="1"/>
    <col min="2" max="2" width="11.5703125" style="215" customWidth="1"/>
    <col min="3" max="3" width="13.85546875" style="216" customWidth="1"/>
    <col min="4" max="4" width="19.42578125" style="216" customWidth="1"/>
    <col min="5" max="6" width="13.85546875" style="216" customWidth="1"/>
    <col min="7" max="7" width="7.85546875" style="216" customWidth="1"/>
    <col min="8" max="8" width="7.42578125" style="214" customWidth="1"/>
    <col min="9" max="9" width="39.42578125" style="272" customWidth="1"/>
    <col min="10" max="10" width="12.42578125" style="216" customWidth="1"/>
    <col min="11" max="11" width="33.85546875" style="216" customWidth="1"/>
    <col min="12" max="12" width="39" style="216" customWidth="1"/>
    <col min="13" max="13" width="44.85546875" style="216" customWidth="1"/>
    <col min="14" max="14" width="11.140625" style="216" customWidth="1"/>
    <col min="15" max="15" width="11.140625" style="216"/>
    <col min="16" max="16" width="13.28515625" style="217" customWidth="1"/>
    <col min="17" max="21" width="9.85546875" style="216" customWidth="1"/>
    <col min="22" max="23" width="3.42578125" style="216" customWidth="1"/>
    <col min="24" max="24" width="19.42578125" style="216" customWidth="1"/>
    <col min="25" max="27" width="3.42578125" style="216" customWidth="1"/>
    <col min="28" max="28" width="3.5703125" style="218" customWidth="1"/>
    <col min="29" max="30" width="6.42578125" style="219" customWidth="1"/>
    <col min="31" max="31" width="4.140625" style="218" customWidth="1"/>
    <col min="32" max="32" width="4.5703125" style="218" customWidth="1"/>
    <col min="33" max="33" width="35" style="216" customWidth="1"/>
    <col min="34" max="34" width="15.85546875" style="216" customWidth="1"/>
    <col min="35" max="36" width="4.140625" style="185" customWidth="1"/>
    <col min="37" max="37" width="4.140625" style="216" customWidth="1"/>
    <col min="38" max="39" width="4.140625" style="185" customWidth="1"/>
    <col min="40" max="40" width="5.5703125" style="185" customWidth="1"/>
    <col min="41" max="41" width="4.140625" style="216" customWidth="1"/>
    <col min="42" max="45" width="3.42578125" style="216" customWidth="1"/>
    <col min="46" max="46" width="3.5703125" style="218" customWidth="1"/>
    <col min="47" max="48" width="6.42578125" style="185" customWidth="1"/>
    <col min="49" max="49" width="4.140625" style="216" customWidth="1"/>
    <col min="50" max="50" width="11.85546875" style="217" customWidth="1"/>
    <col min="51" max="51" width="31.42578125" style="220" customWidth="1"/>
    <col min="52" max="52" width="22.140625" style="217" customWidth="1"/>
    <col min="53" max="53" width="16.42578125" style="220" customWidth="1"/>
    <col min="54" max="54" width="16.42578125" style="414" customWidth="1"/>
    <col min="55" max="56" width="16.42578125" style="422" customWidth="1"/>
    <col min="57" max="57" width="21.140625" style="413" customWidth="1"/>
    <col min="58" max="58" width="21.5703125" style="415" customWidth="1"/>
    <col min="59" max="59" width="22.85546875" style="414" customWidth="1"/>
    <col min="60" max="60" width="18.28515625" style="414" customWidth="1"/>
    <col min="61" max="61" width="41" style="404" customWidth="1"/>
    <col min="62" max="62" width="16.85546875" style="404" customWidth="1"/>
    <col min="63" max="63" width="12.5703125" style="404" customWidth="1"/>
    <col min="64" max="64" width="12.28515625" style="416" customWidth="1"/>
    <col min="65" max="65" width="41" style="481" customWidth="1"/>
    <col min="66" max="66" width="19.85546875" style="414" customWidth="1"/>
    <col min="67" max="67" width="12.42578125" style="413" customWidth="1"/>
    <col min="68" max="68" width="13" style="413" customWidth="1"/>
    <col min="69" max="69" width="13.42578125" style="413" customWidth="1"/>
    <col min="70" max="70" width="54.7109375" style="216" customWidth="1"/>
    <col min="71" max="71" width="19.28515625" style="216" customWidth="1"/>
    <col min="72" max="72" width="27.42578125" style="216" customWidth="1"/>
    <col min="73" max="73" width="50.28515625" style="216" customWidth="1"/>
    <col min="74" max="74" width="0.140625" style="216" customWidth="1"/>
    <col min="75" max="78" width="11.140625" style="216" hidden="1" customWidth="1"/>
    <col min="79" max="16384" width="11.140625" style="216"/>
  </cols>
  <sheetData>
    <row r="1" spans="1:73" s="185" customFormat="1" ht="97.5" customHeight="1">
      <c r="B1" s="229"/>
      <c r="H1" s="228"/>
      <c r="O1" s="230"/>
      <c r="AB1" s="219"/>
      <c r="AC1" s="219"/>
      <c r="AD1" s="219"/>
      <c r="AE1" s="219"/>
      <c r="AF1" s="219"/>
      <c r="AS1" s="219"/>
      <c r="AY1" s="221"/>
      <c r="AZ1" s="230"/>
      <c r="BB1" s="404"/>
      <c r="BC1" s="419"/>
      <c r="BD1" s="419"/>
      <c r="BE1" s="418"/>
      <c r="BF1" s="417"/>
      <c r="BG1" s="404"/>
      <c r="BH1" s="404"/>
      <c r="BI1" s="404"/>
      <c r="BJ1" s="404"/>
      <c r="BK1" s="404"/>
      <c r="BL1" s="404"/>
      <c r="BM1" s="465"/>
      <c r="BN1" s="404"/>
      <c r="BO1" s="404"/>
      <c r="BP1" s="404"/>
      <c r="BQ1" s="404"/>
    </row>
    <row r="2" spans="1:73" s="228" customFormat="1" ht="17.25" customHeight="1">
      <c r="A2" s="687" t="s">
        <v>937</v>
      </c>
      <c r="B2" s="687"/>
      <c r="C2" s="687"/>
      <c r="D2" s="687"/>
      <c r="E2" s="687"/>
      <c r="F2" s="687"/>
      <c r="G2" s="687"/>
      <c r="H2" s="687"/>
      <c r="I2" s="687"/>
      <c r="J2" s="687"/>
      <c r="K2" s="687"/>
      <c r="L2" s="687"/>
      <c r="M2" s="687"/>
      <c r="N2" s="687"/>
      <c r="O2" s="687"/>
      <c r="P2" s="688"/>
      <c r="Q2" s="765" t="s">
        <v>938</v>
      </c>
      <c r="R2" s="765"/>
      <c r="S2" s="765"/>
      <c r="T2" s="765"/>
      <c r="U2" s="765"/>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615"/>
      <c r="BA2" s="616"/>
      <c r="BB2" s="616"/>
      <c r="BC2" s="616"/>
      <c r="BD2" s="616"/>
      <c r="BE2" s="616"/>
      <c r="BF2" s="616"/>
      <c r="BG2" s="616"/>
      <c r="BH2" s="616"/>
      <c r="BI2" s="616"/>
      <c r="BJ2" s="616"/>
      <c r="BK2" s="616"/>
      <c r="BL2" s="616"/>
      <c r="BM2" s="616"/>
      <c r="BN2" s="616"/>
      <c r="BO2" s="616"/>
      <c r="BP2" s="616"/>
      <c r="BQ2" s="616"/>
      <c r="BR2" s="508"/>
      <c r="BS2" s="508"/>
      <c r="BT2" s="508"/>
      <c r="BU2" s="508"/>
    </row>
    <row r="3" spans="1:73" s="185" customFormat="1" ht="25.5" customHeight="1" thickBot="1">
      <c r="A3" s="701" t="s">
        <v>939</v>
      </c>
      <c r="B3" s="701"/>
      <c r="C3" s="182">
        <v>4</v>
      </c>
      <c r="D3" s="670" t="s">
        <v>81</v>
      </c>
      <c r="E3" s="671"/>
      <c r="F3" s="671"/>
      <c r="G3" s="671"/>
      <c r="H3" s="672"/>
      <c r="I3" s="280">
        <v>44926</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25"/>
      <c r="AZ3" s="183"/>
      <c r="BA3" s="183"/>
      <c r="BB3" s="403"/>
      <c r="BC3" s="420"/>
      <c r="BD3" s="420"/>
      <c r="BE3" s="403"/>
      <c r="BF3" s="403"/>
      <c r="BG3" s="403"/>
      <c r="BH3" s="403"/>
      <c r="BI3" s="403"/>
      <c r="BJ3" s="403"/>
      <c r="BK3" s="403"/>
      <c r="BL3" s="403"/>
      <c r="BM3" s="466"/>
      <c r="BN3" s="404"/>
      <c r="BO3" s="404"/>
      <c r="BP3" s="404"/>
      <c r="BQ3" s="404"/>
    </row>
    <row r="4" spans="1:73" s="186" customFormat="1" ht="25.5" customHeight="1" thickBot="1">
      <c r="A4" s="689" t="s">
        <v>310</v>
      </c>
      <c r="B4" s="690"/>
      <c r="C4" s="690"/>
      <c r="D4" s="690"/>
      <c r="E4" s="690"/>
      <c r="F4" s="690"/>
      <c r="G4" s="690"/>
      <c r="H4" s="690"/>
      <c r="I4" s="690"/>
      <c r="J4" s="690"/>
      <c r="K4" s="690"/>
      <c r="L4" s="690"/>
      <c r="M4" s="690"/>
      <c r="N4" s="690"/>
      <c r="O4" s="690"/>
      <c r="P4" s="690"/>
      <c r="Q4" s="690"/>
      <c r="R4" s="690"/>
      <c r="S4" s="690"/>
      <c r="T4" s="690"/>
      <c r="U4" s="691"/>
      <c r="V4" s="847" t="s">
        <v>311</v>
      </c>
      <c r="W4" s="848"/>
      <c r="X4" s="848"/>
      <c r="Y4" s="848"/>
      <c r="Z4" s="848"/>
      <c r="AA4" s="848"/>
      <c r="AB4" s="848"/>
      <c r="AC4" s="848"/>
      <c r="AD4" s="848"/>
      <c r="AE4" s="848"/>
      <c r="AF4" s="848"/>
      <c r="AG4" s="848"/>
      <c r="AH4" s="848"/>
      <c r="AI4" s="848"/>
      <c r="AJ4" s="848"/>
      <c r="AK4" s="848"/>
      <c r="AL4" s="848"/>
      <c r="AM4" s="848"/>
      <c r="AN4" s="848"/>
      <c r="AO4" s="848"/>
      <c r="AP4" s="848"/>
      <c r="AQ4" s="848"/>
      <c r="AR4" s="848"/>
      <c r="AS4" s="848"/>
      <c r="AT4" s="848"/>
      <c r="AU4" s="848"/>
      <c r="AV4" s="848"/>
      <c r="AW4" s="848"/>
      <c r="AX4" s="849"/>
      <c r="AY4" s="835" t="s">
        <v>338</v>
      </c>
      <c r="AZ4" s="836"/>
      <c r="BA4" s="836"/>
      <c r="BB4" s="836"/>
      <c r="BC4" s="836"/>
      <c r="BD4" s="836"/>
      <c r="BE4" s="836"/>
      <c r="BF4" s="836"/>
      <c r="BG4" s="836"/>
      <c r="BH4" s="843" t="s">
        <v>2100</v>
      </c>
      <c r="BI4" s="844"/>
      <c r="BJ4" s="844"/>
      <c r="BK4" s="844"/>
      <c r="BL4" s="844"/>
      <c r="BM4" s="844"/>
      <c r="BN4" s="844"/>
      <c r="BO4" s="844"/>
      <c r="BP4" s="844"/>
      <c r="BQ4" s="845"/>
      <c r="BR4" s="574" t="s">
        <v>2112</v>
      </c>
      <c r="BS4" s="575"/>
      <c r="BT4" s="575"/>
      <c r="BU4" s="576"/>
    </row>
    <row r="5" spans="1:73" s="186" customFormat="1" ht="62.25" customHeight="1" thickBot="1">
      <c r="A5" s="698" t="s">
        <v>1358</v>
      </c>
      <c r="B5" s="769" t="s">
        <v>24</v>
      </c>
      <c r="C5" s="783" t="s">
        <v>0</v>
      </c>
      <c r="D5" s="774" t="s">
        <v>844</v>
      </c>
      <c r="E5" s="774" t="s">
        <v>99</v>
      </c>
      <c r="F5" s="783" t="s">
        <v>25</v>
      </c>
      <c r="G5" s="780" t="s">
        <v>1356</v>
      </c>
      <c r="H5" s="780" t="s">
        <v>1356</v>
      </c>
      <c r="I5" s="777" t="s">
        <v>228</v>
      </c>
      <c r="J5" s="774" t="s">
        <v>889</v>
      </c>
      <c r="K5" s="774" t="s">
        <v>888</v>
      </c>
      <c r="L5" s="774" t="s">
        <v>1000</v>
      </c>
      <c r="M5" s="783" t="s">
        <v>1001</v>
      </c>
      <c r="N5" s="783" t="s">
        <v>229</v>
      </c>
      <c r="O5" s="783" t="s">
        <v>26</v>
      </c>
      <c r="P5" s="809" t="s">
        <v>897</v>
      </c>
      <c r="Q5" s="788" t="s">
        <v>949</v>
      </c>
      <c r="R5" s="789"/>
      <c r="S5" s="789"/>
      <c r="T5" s="789"/>
      <c r="U5" s="790"/>
      <c r="V5" s="812" t="s">
        <v>331</v>
      </c>
      <c r="W5" s="813"/>
      <c r="X5" s="813"/>
      <c r="Y5" s="813"/>
      <c r="Z5" s="813"/>
      <c r="AA5" s="813"/>
      <c r="AB5" s="813"/>
      <c r="AC5" s="813"/>
      <c r="AD5" s="813"/>
      <c r="AE5" s="813"/>
      <c r="AF5" s="813"/>
      <c r="AG5" s="813"/>
      <c r="AH5" s="813"/>
      <c r="AI5" s="813"/>
      <c r="AJ5" s="813"/>
      <c r="AK5" s="813"/>
      <c r="AL5" s="813"/>
      <c r="AM5" s="813"/>
      <c r="AN5" s="813"/>
      <c r="AO5" s="813"/>
      <c r="AP5" s="813"/>
      <c r="AQ5" s="813"/>
      <c r="AR5" s="813"/>
      <c r="AS5" s="813"/>
      <c r="AT5" s="813"/>
      <c r="AU5" s="813"/>
      <c r="AV5" s="813"/>
      <c r="AW5" s="814"/>
      <c r="AX5" s="850" t="s">
        <v>1002</v>
      </c>
      <c r="AY5" s="815" t="s">
        <v>341</v>
      </c>
      <c r="AZ5" s="816"/>
      <c r="BA5" s="816"/>
      <c r="BB5" s="816"/>
      <c r="BC5" s="816"/>
      <c r="BD5" s="816"/>
      <c r="BE5" s="816"/>
      <c r="BF5" s="816"/>
      <c r="BG5" s="837" t="s">
        <v>840</v>
      </c>
      <c r="BH5" s="840" t="s">
        <v>904</v>
      </c>
      <c r="BI5" s="826" t="s">
        <v>16</v>
      </c>
      <c r="BJ5" s="829" t="s">
        <v>930</v>
      </c>
      <c r="BK5" s="826"/>
      <c r="BL5" s="823" t="s">
        <v>17</v>
      </c>
      <c r="BM5" s="823" t="s">
        <v>20</v>
      </c>
      <c r="BN5" s="823" t="s">
        <v>18</v>
      </c>
      <c r="BO5" s="829" t="s">
        <v>74</v>
      </c>
      <c r="BP5" s="830"/>
      <c r="BQ5" s="831"/>
      <c r="BR5" s="505" t="s">
        <v>16</v>
      </c>
      <c r="BS5" s="506" t="s">
        <v>17</v>
      </c>
      <c r="BT5" s="506" t="s">
        <v>18</v>
      </c>
      <c r="BU5" s="507" t="s">
        <v>20</v>
      </c>
    </row>
    <row r="6" spans="1:73" s="186" customFormat="1" ht="14.45" hidden="1" customHeight="1">
      <c r="A6" s="699"/>
      <c r="B6" s="770"/>
      <c r="C6" s="786"/>
      <c r="D6" s="775"/>
      <c r="E6" s="775"/>
      <c r="F6" s="784"/>
      <c r="G6" s="781"/>
      <c r="H6" s="781"/>
      <c r="I6" s="778"/>
      <c r="J6" s="775"/>
      <c r="K6" s="775"/>
      <c r="L6" s="775"/>
      <c r="M6" s="786"/>
      <c r="N6" s="786"/>
      <c r="O6" s="786"/>
      <c r="P6" s="810"/>
      <c r="Q6" s="791" t="s">
        <v>895</v>
      </c>
      <c r="R6" s="767" t="s">
        <v>446</v>
      </c>
      <c r="S6" s="767" t="s">
        <v>896</v>
      </c>
      <c r="T6" s="767" t="s">
        <v>843</v>
      </c>
      <c r="U6" s="821" t="s">
        <v>950</v>
      </c>
      <c r="V6" s="815" t="s">
        <v>837</v>
      </c>
      <c r="W6" s="816"/>
      <c r="X6" s="816"/>
      <c r="Y6" s="816"/>
      <c r="Z6" s="816"/>
      <c r="AA6" s="816"/>
      <c r="AB6" s="817"/>
      <c r="AC6" s="797" t="s">
        <v>342</v>
      </c>
      <c r="AD6" s="798"/>
      <c r="AE6" s="799"/>
      <c r="AF6" s="794" t="s">
        <v>337</v>
      </c>
      <c r="AG6" s="795"/>
      <c r="AH6" s="795"/>
      <c r="AI6" s="795"/>
      <c r="AJ6" s="795"/>
      <c r="AK6" s="795"/>
      <c r="AL6" s="795"/>
      <c r="AM6" s="795"/>
      <c r="AN6" s="796"/>
      <c r="AO6" s="812" t="s">
        <v>839</v>
      </c>
      <c r="AP6" s="813"/>
      <c r="AQ6" s="813"/>
      <c r="AR6" s="813"/>
      <c r="AS6" s="813"/>
      <c r="AT6" s="814"/>
      <c r="AU6" s="797" t="s">
        <v>342</v>
      </c>
      <c r="AV6" s="798"/>
      <c r="AW6" s="799"/>
      <c r="AX6" s="851"/>
      <c r="AY6" s="818" t="s">
        <v>340</v>
      </c>
      <c r="AZ6" s="819"/>
      <c r="BA6" s="819"/>
      <c r="BB6" s="786" t="s">
        <v>180</v>
      </c>
      <c r="BC6" s="786"/>
      <c r="BD6" s="786"/>
      <c r="BE6" s="784" t="s">
        <v>239</v>
      </c>
      <c r="BF6" s="784"/>
      <c r="BG6" s="838"/>
      <c r="BH6" s="841"/>
      <c r="BI6" s="827"/>
      <c r="BJ6" s="833"/>
      <c r="BK6" s="846"/>
      <c r="BL6" s="824"/>
      <c r="BM6" s="824"/>
      <c r="BN6" s="824"/>
      <c r="BO6" s="832" t="s">
        <v>75</v>
      </c>
      <c r="BP6" s="832" t="s">
        <v>77</v>
      </c>
      <c r="BQ6" s="833" t="s">
        <v>76</v>
      </c>
      <c r="BR6" s="404" t="s">
        <v>16</v>
      </c>
      <c r="BS6" s="404" t="s">
        <v>17</v>
      </c>
      <c r="BT6" s="404" t="s">
        <v>18</v>
      </c>
      <c r="BU6" s="404" t="s">
        <v>20</v>
      </c>
    </row>
    <row r="7" spans="1:73" s="186" customFormat="1" ht="14.45" hidden="1" customHeight="1">
      <c r="A7" s="699"/>
      <c r="B7" s="770"/>
      <c r="C7" s="786"/>
      <c r="D7" s="775"/>
      <c r="E7" s="775"/>
      <c r="F7" s="784"/>
      <c r="G7" s="781"/>
      <c r="H7" s="781"/>
      <c r="I7" s="778"/>
      <c r="J7" s="775"/>
      <c r="K7" s="775"/>
      <c r="L7" s="775"/>
      <c r="M7" s="786"/>
      <c r="N7" s="786"/>
      <c r="O7" s="786"/>
      <c r="P7" s="810"/>
      <c r="Q7" s="791"/>
      <c r="R7" s="767"/>
      <c r="S7" s="767"/>
      <c r="T7" s="767"/>
      <c r="U7" s="821"/>
      <c r="V7" s="818"/>
      <c r="W7" s="819"/>
      <c r="X7" s="819"/>
      <c r="Y7" s="819"/>
      <c r="Z7" s="819"/>
      <c r="AA7" s="819"/>
      <c r="AB7" s="820"/>
      <c r="AC7" s="800"/>
      <c r="AD7" s="801"/>
      <c r="AE7" s="802"/>
      <c r="AF7" s="793" t="s">
        <v>5</v>
      </c>
      <c r="AG7" s="786"/>
      <c r="AH7" s="806" t="s">
        <v>358</v>
      </c>
      <c r="AI7" s="772" t="s">
        <v>316</v>
      </c>
      <c r="AJ7" s="772"/>
      <c r="AK7" s="772"/>
      <c r="AL7" s="772"/>
      <c r="AM7" s="772"/>
      <c r="AN7" s="773"/>
      <c r="AO7" s="852"/>
      <c r="AP7" s="853"/>
      <c r="AQ7" s="853"/>
      <c r="AR7" s="853"/>
      <c r="AS7" s="853"/>
      <c r="AT7" s="854"/>
      <c r="AU7" s="800"/>
      <c r="AV7" s="801"/>
      <c r="AW7" s="802"/>
      <c r="AX7" s="851"/>
      <c r="AY7" s="818"/>
      <c r="AZ7" s="819"/>
      <c r="BA7" s="819"/>
      <c r="BB7" s="786"/>
      <c r="BC7" s="786"/>
      <c r="BD7" s="786"/>
      <c r="BE7" s="784"/>
      <c r="BF7" s="784"/>
      <c r="BG7" s="838"/>
      <c r="BH7" s="842"/>
      <c r="BI7" s="828"/>
      <c r="BJ7" s="833"/>
      <c r="BK7" s="846"/>
      <c r="BL7" s="825"/>
      <c r="BM7" s="825"/>
      <c r="BN7" s="825"/>
      <c r="BO7" s="832"/>
      <c r="BP7" s="832"/>
      <c r="BQ7" s="833"/>
      <c r="BR7" s="404"/>
      <c r="BS7" s="404"/>
      <c r="BT7" s="404"/>
      <c r="BU7" s="404"/>
    </row>
    <row r="8" spans="1:73" s="186" customFormat="1" ht="25.5" hidden="1" customHeight="1">
      <c r="A8" s="699"/>
      <c r="B8" s="770"/>
      <c r="C8" s="786"/>
      <c r="D8" s="775"/>
      <c r="E8" s="775"/>
      <c r="F8" s="784"/>
      <c r="G8" s="781"/>
      <c r="H8" s="781"/>
      <c r="I8" s="778"/>
      <c r="J8" s="775"/>
      <c r="K8" s="775"/>
      <c r="L8" s="775"/>
      <c r="M8" s="786"/>
      <c r="N8" s="786"/>
      <c r="O8" s="786"/>
      <c r="P8" s="810"/>
      <c r="Q8" s="791"/>
      <c r="R8" s="767"/>
      <c r="S8" s="767"/>
      <c r="T8" s="767"/>
      <c r="U8" s="821"/>
      <c r="V8" s="818"/>
      <c r="W8" s="819"/>
      <c r="X8" s="819"/>
      <c r="Y8" s="819"/>
      <c r="Z8" s="819"/>
      <c r="AA8" s="819"/>
      <c r="AB8" s="820"/>
      <c r="AC8" s="803"/>
      <c r="AD8" s="804"/>
      <c r="AE8" s="805"/>
      <c r="AF8" s="793"/>
      <c r="AG8" s="786"/>
      <c r="AH8" s="807"/>
      <c r="AI8" s="772" t="s">
        <v>329</v>
      </c>
      <c r="AJ8" s="772"/>
      <c r="AK8" s="772"/>
      <c r="AL8" s="772" t="s">
        <v>330</v>
      </c>
      <c r="AM8" s="772"/>
      <c r="AN8" s="773"/>
      <c r="AO8" s="855"/>
      <c r="AP8" s="856"/>
      <c r="AQ8" s="856"/>
      <c r="AR8" s="856"/>
      <c r="AS8" s="856"/>
      <c r="AT8" s="857"/>
      <c r="AU8" s="803"/>
      <c r="AV8" s="804"/>
      <c r="AW8" s="805"/>
      <c r="AX8" s="851"/>
      <c r="AY8" s="818"/>
      <c r="AZ8" s="819"/>
      <c r="BA8" s="819"/>
      <c r="BB8" s="786"/>
      <c r="BC8" s="786"/>
      <c r="BD8" s="786"/>
      <c r="BE8" s="784"/>
      <c r="BF8" s="784"/>
      <c r="BG8" s="838"/>
      <c r="BH8" s="842"/>
      <c r="BI8" s="828"/>
      <c r="BJ8" s="834"/>
      <c r="BK8" s="827"/>
      <c r="BL8" s="825"/>
      <c r="BM8" s="825"/>
      <c r="BN8" s="825"/>
      <c r="BO8" s="832"/>
      <c r="BP8" s="832"/>
      <c r="BQ8" s="833"/>
      <c r="BR8" s="404"/>
      <c r="BS8" s="404"/>
      <c r="BT8" s="404"/>
      <c r="BU8" s="404"/>
    </row>
    <row r="9" spans="1:73" s="200" customFormat="1" ht="110.25" hidden="1" customHeight="1" thickBot="1">
      <c r="A9" s="700"/>
      <c r="B9" s="771"/>
      <c r="C9" s="787"/>
      <c r="D9" s="776"/>
      <c r="E9" s="776"/>
      <c r="F9" s="785"/>
      <c r="G9" s="782"/>
      <c r="H9" s="782"/>
      <c r="I9" s="779"/>
      <c r="J9" s="776"/>
      <c r="K9" s="776"/>
      <c r="L9" s="776"/>
      <c r="M9" s="787"/>
      <c r="N9" s="787"/>
      <c r="O9" s="787"/>
      <c r="P9" s="811"/>
      <c r="Q9" s="792"/>
      <c r="R9" s="768"/>
      <c r="S9" s="768"/>
      <c r="T9" s="768"/>
      <c r="U9" s="822"/>
      <c r="V9" s="187" t="s">
        <v>352</v>
      </c>
      <c r="W9" s="188" t="s">
        <v>252</v>
      </c>
      <c r="X9" s="188" t="s">
        <v>894</v>
      </c>
      <c r="Y9" s="189" t="s">
        <v>297</v>
      </c>
      <c r="Z9" s="189" t="s">
        <v>357</v>
      </c>
      <c r="AA9" s="189" t="s">
        <v>252</v>
      </c>
      <c r="AB9" s="190" t="s">
        <v>309</v>
      </c>
      <c r="AC9" s="191" t="s">
        <v>1</v>
      </c>
      <c r="AD9" s="192" t="s">
        <v>351</v>
      </c>
      <c r="AE9" s="193" t="s">
        <v>3</v>
      </c>
      <c r="AF9" s="194" t="s">
        <v>36</v>
      </c>
      <c r="AG9" s="458" t="s">
        <v>236</v>
      </c>
      <c r="AH9" s="808"/>
      <c r="AI9" s="195" t="s">
        <v>315</v>
      </c>
      <c r="AJ9" s="195" t="s">
        <v>237</v>
      </c>
      <c r="AK9" s="196" t="s">
        <v>319</v>
      </c>
      <c r="AL9" s="196" t="s">
        <v>320</v>
      </c>
      <c r="AM9" s="196" t="s">
        <v>323</v>
      </c>
      <c r="AN9" s="197" t="s">
        <v>324</v>
      </c>
      <c r="AO9" s="198" t="s">
        <v>929</v>
      </c>
      <c r="AP9" s="199" t="s">
        <v>866</v>
      </c>
      <c r="AQ9" s="188" t="s">
        <v>252</v>
      </c>
      <c r="AR9" s="189" t="s">
        <v>355</v>
      </c>
      <c r="AS9" s="189" t="s">
        <v>252</v>
      </c>
      <c r="AT9" s="190" t="s">
        <v>356</v>
      </c>
      <c r="AU9" s="191" t="s">
        <v>1</v>
      </c>
      <c r="AV9" s="192" t="s">
        <v>351</v>
      </c>
      <c r="AW9" s="193" t="s">
        <v>3</v>
      </c>
      <c r="AX9" s="851"/>
      <c r="AY9" s="459" t="s">
        <v>339</v>
      </c>
      <c r="AZ9" s="460" t="s">
        <v>14</v>
      </c>
      <c r="BA9" s="460" t="s">
        <v>100</v>
      </c>
      <c r="BB9" s="461" t="s">
        <v>117</v>
      </c>
      <c r="BC9" s="424" t="s">
        <v>79</v>
      </c>
      <c r="BD9" s="424" t="s">
        <v>80</v>
      </c>
      <c r="BE9" s="405" t="s">
        <v>238</v>
      </c>
      <c r="BF9" s="405" t="s">
        <v>882</v>
      </c>
      <c r="BG9" s="839"/>
      <c r="BH9" s="842"/>
      <c r="BI9" s="828"/>
      <c r="BJ9" s="457" t="s">
        <v>931</v>
      </c>
      <c r="BK9" s="457" t="s">
        <v>932</v>
      </c>
      <c r="BL9" s="825"/>
      <c r="BM9" s="825"/>
      <c r="BN9" s="825"/>
      <c r="BO9" s="824"/>
      <c r="BP9" s="824"/>
      <c r="BQ9" s="834"/>
      <c r="BR9" s="404"/>
      <c r="BS9" s="404"/>
      <c r="BT9" s="404"/>
      <c r="BU9" s="404"/>
    </row>
    <row r="10" spans="1:73" s="205" customFormat="1" ht="164.25" hidden="1" customHeight="1">
      <c r="A10" s="674">
        <v>1</v>
      </c>
      <c r="B10" s="692" t="s">
        <v>935</v>
      </c>
      <c r="C10" s="661" t="str">
        <f>IFERROR((VLOOKUP($B10,'Listados Datos'!$D$3:$E$16,2,FALSE))," ")</f>
        <v>Direccionar la planificación y coordinar de manera integral la 
gestión de la entidad, garantizando el logro de compromisos 
distritales e institucionales.</v>
      </c>
      <c r="D10" s="661" t="str">
        <f>IFERROR((VLOOKUP($B10,'Listados Datos'!$D$3:$F$16,3,FALSE))," ")</f>
        <v>Inicia con el ejercicio de coherencia institucional de la entidad y
finaliza con la evaluación a la ejecución de las políticas,
estrategias, planes, programas y proyectos. Aplica a todos los
procesos de la Entidad.</v>
      </c>
      <c r="E10" s="645" t="s">
        <v>1039</v>
      </c>
      <c r="F10" s="647" t="s">
        <v>962</v>
      </c>
      <c r="G10" s="865">
        <v>1</v>
      </c>
      <c r="H10" s="361">
        <f>+G10</f>
        <v>1</v>
      </c>
      <c r="I10" s="664" t="s">
        <v>1040</v>
      </c>
      <c r="J10" s="647" t="s">
        <v>244</v>
      </c>
      <c r="K10" s="647" t="s">
        <v>1040</v>
      </c>
      <c r="L10" s="647" t="s">
        <v>1046</v>
      </c>
      <c r="M10" s="645"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645" t="s">
        <v>108</v>
      </c>
      <c r="O10" s="645" t="s">
        <v>832</v>
      </c>
      <c r="P10" s="736">
        <v>12</v>
      </c>
      <c r="Q10" s="696"/>
      <c r="R10" s="642"/>
      <c r="S10" s="642"/>
      <c r="T10" s="642"/>
      <c r="U10" s="642"/>
      <c r="V10" s="726" t="str">
        <f>IF(ISBLANK(AC10),(IF(P10&lt;=0,"",IF(P10&lt;=2,"Muy Baja",IF(P10&lt;=24,"Baja",IF(P10&lt;=500,"Media",IF(P10&lt;=5000,"Alta","Muy Alta"))))))," ")</f>
        <v>Baja</v>
      </c>
      <c r="W10" s="714">
        <f>IF(ISBLANK(AC10),(IF(V10="","",IF(V10="Muy Baja",20%,IF(V10="Baja",40%,IF(V10="Media",60%,IF(V10="Alta",80%,IF(V10="Muy Alta",100%,0)))))))," ")</f>
        <v>0.4</v>
      </c>
      <c r="X10" s="729" t="s">
        <v>1633</v>
      </c>
      <c r="Y10" s="708" t="str">
        <f>IF(X10&gt;0,IF(NOT(ISERROR(MATCH(X10,'Listados Datos'!$N$3:$N$4,0))),'Listados Datos'!$N$6&amp;"Por favor no seleccionar este criterios de impacto (Afectación Económica o presupuestal y/o Pérdida Reputacional)",'Listados Datos'!$N$7),"")</f>
        <v>✔</v>
      </c>
      <c r="Z10" s="711" t="str">
        <f>IF(OR(X10='Listados Datos'!$R$3,X10='Listados Datos'!$S$3),"Leve",IF(OR(X10='Listados Datos'!$R$4,X10='Listados Datos'!$S$4),"Menor",IF(OR(X10='Listados Datos'!$R$5,X10='Listados Datos'!$S$5),"Moderado",IF(OR(X10='Listados Datos'!$R$6,X10='Listados Datos'!$S$6),"Mayor",IF(OR(X10='Listados Datos'!$R$7,X10='Listados Datos'!$S$7),"Catastrófico","")))))</f>
        <v>Menor</v>
      </c>
      <c r="AA10" s="714">
        <f>IF(Z10="","",IF(Z10="Leve",20%,IF(Z10="Menor",40%,IF(Z10="Moderado",60%,IF(Z10="Mayor",80%,IF(Z10="Catastrófico",100%,0))))))</f>
        <v>0.4</v>
      </c>
      <c r="AB10" s="717"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Moderado</v>
      </c>
      <c r="AC10" s="720"/>
      <c r="AD10" s="723"/>
      <c r="AE10" s="648"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1">
        <v>1</v>
      </c>
      <c r="AG10" s="202" t="s">
        <v>1111</v>
      </c>
      <c r="AH10" s="222" t="str">
        <f t="shared" ref="AH10:AH33" si="1">IF(OR(AI10="Preventivo",AI10="Detectivo"),"Probabilidad",IF(AI10="Correctivo","Impacto",""))</f>
        <v>Probabilidad</v>
      </c>
      <c r="AI10" s="321" t="s">
        <v>312</v>
      </c>
      <c r="AJ10" s="321" t="s">
        <v>317</v>
      </c>
      <c r="AK10" s="223" t="str">
        <f t="shared" ref="AK10" si="2">IF(AND(AI10="Preventivo",AJ10="Automático"),"50%",IF(AND(AI10="Preventivo",AJ10="Manual"),"40%",IF(AND(AI10="Detectivo",AJ10="Automático"),"40%",IF(AND(AI10="Detectivo",AJ10="Manual"),"30%",IF(AND(AI10="Correctivo",AJ10="Automático"),"35%",IF(AND(AI10="Correctivo",AJ10="Manual"),"25%",""))))))</f>
        <v>40%</v>
      </c>
      <c r="AL10" s="322" t="s">
        <v>321</v>
      </c>
      <c r="AM10" s="322" t="s">
        <v>325</v>
      </c>
      <c r="AN10" s="323" t="s">
        <v>328</v>
      </c>
      <c r="AO10" s="224">
        <f>IF(ISBLANK(AD10),(IFERROR(IF(AH10="Probabilidad",(W10-(+W10*AK10)),IF(AH10="Impacto",W10,"")),""))," ")</f>
        <v>0.24</v>
      </c>
      <c r="AP10" s="174" t="str">
        <f>IF(ISBLANK(AD10), (IFERROR(IF(AO10="","",IF(AO10&lt;=0.2,"Muy Baja",IF(AO10&lt;=0.4,"Baja",IF(AO10&lt;=0.6,"Media",IF(AO10&lt;=0.8,"Alta","Muy Alta"))))),""))," ")</f>
        <v>Baja</v>
      </c>
      <c r="AQ10" s="225">
        <f t="shared" ref="AQ10:AQ11" si="3">+AO10</f>
        <v>0.24</v>
      </c>
      <c r="AR10" s="449" t="str">
        <f t="shared" ref="AR10" si="4">IFERROR(IF(AS10="","",IF(AS10&lt;=0.2,"Leve",IF(AS10&lt;=0.4,"Menor",IF(AS10&lt;=0.6,"Moderado",IF(AS10&lt;=0.8,"Mayor","Catastrófico"))))),"")</f>
        <v>Menor</v>
      </c>
      <c r="AS10" s="225">
        <f>IFERROR(IF(AH10="Impacto",(AA10-(+AA10*AK10)),IF(AH10="Probabilidad",AA10,"")),"")</f>
        <v>0.4</v>
      </c>
      <c r="AT10" s="226"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Moderado</v>
      </c>
      <c r="AU10" s="651"/>
      <c r="AV10" s="654" t="str">
        <f>IF(ISBLANK(AD10), " ", AD10)</f>
        <v xml:space="preserve"> </v>
      </c>
      <c r="AW10" s="648"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732" t="s">
        <v>335</v>
      </c>
      <c r="AY10" s="324" t="s">
        <v>1120</v>
      </c>
      <c r="AZ10" s="454" t="s">
        <v>1053</v>
      </c>
      <c r="BA10" s="406" t="s">
        <v>966</v>
      </c>
      <c r="BB10" s="448" t="s">
        <v>1052</v>
      </c>
      <c r="BC10" s="425">
        <v>44562</v>
      </c>
      <c r="BD10" s="425">
        <v>44926</v>
      </c>
      <c r="BE10" s="425" t="s">
        <v>1053</v>
      </c>
      <c r="BF10" s="455" t="s">
        <v>1064</v>
      </c>
      <c r="BG10" s="758" t="s">
        <v>1054</v>
      </c>
      <c r="BH10" s="374" t="s">
        <v>113</v>
      </c>
      <c r="BI10" s="374" t="s">
        <v>1864</v>
      </c>
      <c r="BJ10" s="374">
        <v>3</v>
      </c>
      <c r="BK10" s="376">
        <v>44804</v>
      </c>
      <c r="BL10" s="448" t="s">
        <v>1865</v>
      </c>
      <c r="BM10" s="467" t="s">
        <v>1866</v>
      </c>
      <c r="BN10" s="448" t="s">
        <v>1746</v>
      </c>
      <c r="BO10" s="441" t="s">
        <v>114</v>
      </c>
      <c r="BP10" s="441" t="s">
        <v>1867</v>
      </c>
      <c r="BQ10" s="498" t="s">
        <v>1867</v>
      </c>
      <c r="BR10" s="404" t="s">
        <v>2009</v>
      </c>
      <c r="BS10" s="404" t="s">
        <v>2010</v>
      </c>
      <c r="BT10" s="404" t="s">
        <v>1746</v>
      </c>
      <c r="BU10" s="404" t="s">
        <v>2011</v>
      </c>
    </row>
    <row r="11" spans="1:73" s="205" customFormat="1" ht="28.5" hidden="1" customHeight="1">
      <c r="A11" s="674"/>
      <c r="B11" s="692"/>
      <c r="C11" s="661"/>
      <c r="D11" s="661"/>
      <c r="E11" s="645"/>
      <c r="F11" s="647"/>
      <c r="G11" s="866"/>
      <c r="H11" s="362">
        <v>1</v>
      </c>
      <c r="I11" s="664"/>
      <c r="J11" s="647"/>
      <c r="K11" s="647"/>
      <c r="L11" s="647"/>
      <c r="M11" s="645"/>
      <c r="N11" s="645"/>
      <c r="O11" s="645"/>
      <c r="P11" s="736"/>
      <c r="Q11" s="696"/>
      <c r="R11" s="642"/>
      <c r="S11" s="642"/>
      <c r="T11" s="642"/>
      <c r="U11" s="642"/>
      <c r="V11" s="727"/>
      <c r="W11" s="715"/>
      <c r="X11" s="730"/>
      <c r="Y11" s="709"/>
      <c r="Z11" s="712"/>
      <c r="AA11" s="715"/>
      <c r="AB11" s="718"/>
      <c r="AC11" s="721"/>
      <c r="AD11" s="724"/>
      <c r="AE11" s="649"/>
      <c r="AF11" s="201">
        <v>2</v>
      </c>
      <c r="AG11" s="202"/>
      <c r="AH11" s="222" t="str">
        <f t="shared" si="1"/>
        <v/>
      </c>
      <c r="AI11" s="321"/>
      <c r="AJ11" s="321"/>
      <c r="AK11" s="223" t="str">
        <f t="shared" ref="AK11:AK12" si="7">IF(AND(AI11="Preventivo",AJ11="Automático"),"50%",IF(AND(AI11="Preventivo",AJ11="Manual"),"40%",IF(AND(AI11="Detectivo",AJ11="Automático"),"40%",IF(AND(AI11="Detectivo",AJ11="Manual"),"30%",IF(AND(AI11="Correctivo",AJ11="Automático"),"35%",IF(AND(AI11="Correctivo",AJ11="Manual"),"25%",""))))))</f>
        <v/>
      </c>
      <c r="AL11" s="322"/>
      <c r="AM11" s="322"/>
      <c r="AN11" s="323"/>
      <c r="AO11" s="224" t="str">
        <f>IF(ISBLANK(AD10),(IFERROR(IF(AND(AH10="Probabilidad",AH11="Probabilidad"),(AQ10-(+AQ10*AK11)),IF(AH11="Probabilidad",(W10-(+W10*AK11)),IF(AH11="Impacto",AQ10,""))),""))," ")</f>
        <v/>
      </c>
      <c r="AP11" s="174" t="str">
        <f>IF(ISBLANK(AD10),(IFERROR(IF(AO11="","",IF(AO11&lt;=0.2,"Muy Baja",IF(AO11&lt;=0.4,"Baja",IF(AO11&lt;=0.6,"Media",IF(AO11&lt;=0.8,"Alta","Muy Alta"))))),""))," ")</f>
        <v/>
      </c>
      <c r="AQ11" s="225" t="str">
        <f t="shared" si="3"/>
        <v/>
      </c>
      <c r="AR11" s="449" t="str">
        <f t="shared" ref="AR11:AR12" si="8">IFERROR(IF(AS11="","",IF(AS11&lt;=0.2,"Leve",IF(AS11&lt;=0.4,"Menor",IF(AS11&lt;=0.6,"Moderado",IF(AS11&lt;=0.8,"Mayor","Catastrófico"))))),"")</f>
        <v/>
      </c>
      <c r="AS11" s="225" t="str">
        <f>IFERROR(IF(AND(AH10="Impacto",AH11="Impacto"),(AS10-(+AS10*AK11)),IF(AH11="Impacto",(AA10-(+AA10*AK11)),IF(AH11="Probabilidad",AS10,""))),"")</f>
        <v/>
      </c>
      <c r="AT11" s="226"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652"/>
      <c r="AV11" s="655"/>
      <c r="AW11" s="649"/>
      <c r="AX11" s="733"/>
      <c r="AY11" s="324"/>
      <c r="AZ11" s="454"/>
      <c r="BA11" s="406"/>
      <c r="BB11" s="448"/>
      <c r="BC11" s="425"/>
      <c r="BD11" s="425"/>
      <c r="BE11" s="425"/>
      <c r="BF11" s="455"/>
      <c r="BG11" s="738"/>
      <c r="BH11" s="374"/>
      <c r="BI11" s="374"/>
      <c r="BJ11" s="374"/>
      <c r="BK11" s="374"/>
      <c r="BL11" s="448"/>
      <c r="BM11" s="468"/>
      <c r="BN11" s="448"/>
      <c r="BO11" s="441"/>
      <c r="BP11" s="441"/>
      <c r="BQ11" s="498"/>
      <c r="BR11" s="404"/>
      <c r="BS11" s="404"/>
      <c r="BT11" s="404"/>
      <c r="BU11" s="404" t="s">
        <v>2012</v>
      </c>
    </row>
    <row r="12" spans="1:73" s="205" customFormat="1" ht="28.5" hidden="1" customHeight="1">
      <c r="A12" s="674"/>
      <c r="B12" s="692"/>
      <c r="C12" s="661"/>
      <c r="D12" s="661"/>
      <c r="E12" s="645"/>
      <c r="F12" s="647"/>
      <c r="G12" s="866"/>
      <c r="H12" s="362">
        <v>1</v>
      </c>
      <c r="I12" s="664"/>
      <c r="J12" s="647"/>
      <c r="K12" s="647"/>
      <c r="L12" s="647"/>
      <c r="M12" s="645"/>
      <c r="N12" s="645"/>
      <c r="O12" s="645"/>
      <c r="P12" s="736"/>
      <c r="Q12" s="696"/>
      <c r="R12" s="642"/>
      <c r="S12" s="642"/>
      <c r="T12" s="642"/>
      <c r="U12" s="642"/>
      <c r="V12" s="727"/>
      <c r="W12" s="715"/>
      <c r="X12" s="730"/>
      <c r="Y12" s="709"/>
      <c r="Z12" s="712"/>
      <c r="AA12" s="715"/>
      <c r="AB12" s="718"/>
      <c r="AC12" s="721"/>
      <c r="AD12" s="724"/>
      <c r="AE12" s="649"/>
      <c r="AF12" s="201">
        <v>3</v>
      </c>
      <c r="AG12" s="202"/>
      <c r="AH12" s="222" t="str">
        <f t="shared" ref="AH12" si="10">IF(OR(AI12="Preventivo",AI12="Detectivo"),"Probabilidad",IF(AI12="Correctivo","Impacto",""))</f>
        <v/>
      </c>
      <c r="AI12" s="321"/>
      <c r="AJ12" s="321"/>
      <c r="AK12" s="223" t="str">
        <f t="shared" si="7"/>
        <v/>
      </c>
      <c r="AL12" s="322"/>
      <c r="AM12" s="322"/>
      <c r="AN12" s="323"/>
      <c r="AO12" s="224" t="str">
        <f>IF(ISBLANK(AD10),(IFERROR(IF(AND(AH11="Probabilidad",AH12="Probabilidad"),(AQ11-(+AQ11*AK12)),IF(AND(AH11="Impacto",AH12="Probabilidad"),(AQ10-(+AQ10*AK12)),IF(AH12="Impacto",AQ11,""))),""))," ")</f>
        <v/>
      </c>
      <c r="AP12" s="174" t="str">
        <f>IF(ISBLANK(AD10),(IFERROR(IF(AO12="","",IF(AO12&lt;=0.2,"Muy Baja",IF(AO12&lt;=0.4,"Baja",IF(AO12&lt;=0.6,"Media",IF(AO12&lt;=0.8,"Alta","Muy Alta"))))),""))," ")</f>
        <v/>
      </c>
      <c r="AQ12" s="225" t="str">
        <f t="shared" ref="AQ12" si="11">+AO12</f>
        <v/>
      </c>
      <c r="AR12" s="449" t="str">
        <f t="shared" si="8"/>
        <v/>
      </c>
      <c r="AS12" s="225" t="str">
        <f>IFERROR(IF(AND(AH11="Impacto",AH12="Impacto"),(AS11-(+AS11*AK12)),IF(AND(AH11="Probabilidad",AH12="Impacto"),(AS10-(+AS10*AK12)),IF(AH12="Probabilidad",AS11,""))),"")</f>
        <v/>
      </c>
      <c r="AT12" s="226" t="str">
        <f t="shared" si="9"/>
        <v/>
      </c>
      <c r="AU12" s="652"/>
      <c r="AV12" s="655"/>
      <c r="AW12" s="649"/>
      <c r="AX12" s="733"/>
      <c r="AY12" s="324"/>
      <c r="AZ12" s="454"/>
      <c r="BA12" s="406"/>
      <c r="BB12" s="448"/>
      <c r="BC12" s="425"/>
      <c r="BD12" s="425"/>
      <c r="BE12" s="425"/>
      <c r="BF12" s="455"/>
      <c r="BG12" s="738"/>
      <c r="BH12" s="374"/>
      <c r="BI12" s="374"/>
      <c r="BJ12" s="374"/>
      <c r="BK12" s="374"/>
      <c r="BL12" s="448"/>
      <c r="BM12" s="468"/>
      <c r="BN12" s="448"/>
      <c r="BO12" s="441"/>
      <c r="BP12" s="441"/>
      <c r="BQ12" s="498"/>
      <c r="BR12" s="404"/>
      <c r="BS12" s="404"/>
      <c r="BT12" s="404"/>
      <c r="BU12" s="404"/>
    </row>
    <row r="13" spans="1:73" s="205" customFormat="1" ht="28.5" hidden="1" customHeight="1">
      <c r="A13" s="674"/>
      <c r="B13" s="692"/>
      <c r="C13" s="661"/>
      <c r="D13" s="661"/>
      <c r="E13" s="645"/>
      <c r="F13" s="647"/>
      <c r="G13" s="866"/>
      <c r="H13" s="362">
        <v>1</v>
      </c>
      <c r="I13" s="664"/>
      <c r="J13" s="647"/>
      <c r="K13" s="647"/>
      <c r="L13" s="647"/>
      <c r="M13" s="645"/>
      <c r="N13" s="645"/>
      <c r="O13" s="645"/>
      <c r="P13" s="736"/>
      <c r="Q13" s="696"/>
      <c r="R13" s="642"/>
      <c r="S13" s="642"/>
      <c r="T13" s="642"/>
      <c r="U13" s="642"/>
      <c r="V13" s="727"/>
      <c r="W13" s="715"/>
      <c r="X13" s="730"/>
      <c r="Y13" s="709"/>
      <c r="Z13" s="712"/>
      <c r="AA13" s="715"/>
      <c r="AB13" s="718"/>
      <c r="AC13" s="721"/>
      <c r="AD13" s="724"/>
      <c r="AE13" s="649"/>
      <c r="AF13" s="201">
        <v>4</v>
      </c>
      <c r="AG13" s="202"/>
      <c r="AH13" s="222" t="str">
        <f t="shared" ref="AH13:AH15" si="12">IF(OR(AI13="Preventivo",AI13="Detectivo"),"Probabilidad",IF(AI13="Correctivo","Impacto",""))</f>
        <v/>
      </c>
      <c r="AI13" s="321"/>
      <c r="AJ13" s="321"/>
      <c r="AK13" s="223" t="str">
        <f t="shared" ref="AK13:AK15" si="13">IF(AND(AI13="Preventivo",AJ13="Automático"),"50%",IF(AND(AI13="Preventivo",AJ13="Manual"),"40%",IF(AND(AI13="Detectivo",AJ13="Automático"),"40%",IF(AND(AI13="Detectivo",AJ13="Manual"),"30%",IF(AND(AI13="Correctivo",AJ13="Automático"),"35%",IF(AND(AI13="Correctivo",AJ13="Manual"),"25%",""))))))</f>
        <v/>
      </c>
      <c r="AL13" s="322"/>
      <c r="AM13" s="322"/>
      <c r="AN13" s="323"/>
      <c r="AO13" s="224" t="str">
        <f>IF(ISBLANK(AD10),(IFERROR(IF(AND(AH12="Probabilidad",AH13="Probabilidad"),(AQ12-(+AQ12*AK13)),IF(AND(AH12="Impacto",AH13="Probabilidad"),(AQ11-(+AQ11*AK13)),IF(AH13="Impacto",AQ12,""))),""))," ")</f>
        <v/>
      </c>
      <c r="AP13" s="174" t="str">
        <f>IF(ISBLANK(AD10),(IFERROR(IF(AO13="","",IF(AO13&lt;=0.2,"Muy Baja",IF(AO13&lt;=0.4,"Baja",IF(AO13&lt;=0.6,"Media",IF(AO13&lt;=0.8,"Alta","Muy Alta"))))),""))," ")</f>
        <v/>
      </c>
      <c r="AQ13" s="225" t="str">
        <f t="shared" ref="AQ13" si="14">+AO13</f>
        <v/>
      </c>
      <c r="AR13" s="449" t="str">
        <f t="shared" ref="AR13" si="15">IFERROR(IF(AS13="","",IF(AS13&lt;=0.2,"Leve",IF(AS13&lt;=0.4,"Menor",IF(AS13&lt;=0.6,"Moderado",IF(AS13&lt;=0.8,"Mayor","Catastrófico"))))),"")</f>
        <v/>
      </c>
      <c r="AS13" s="225" t="str">
        <f>IFERROR(IF(AND(AH12="Impacto",AH13="Impacto"),(AS12-(+AS12*AK13)),IF(AND(AH12="Probabilidad",AH13="Impacto"),(AS11-(+AS11*AK13)),IF(AH13="Probabilidad",AS12,""))),"")</f>
        <v/>
      </c>
      <c r="AT13" s="226" t="str">
        <f t="shared" ref="AT13"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652"/>
      <c r="AV13" s="655"/>
      <c r="AW13" s="649"/>
      <c r="AX13" s="733"/>
      <c r="AY13" s="324"/>
      <c r="AZ13" s="454"/>
      <c r="BA13" s="406"/>
      <c r="BB13" s="448"/>
      <c r="BC13" s="425"/>
      <c r="BD13" s="425"/>
      <c r="BE13" s="425"/>
      <c r="BF13" s="455"/>
      <c r="BG13" s="738"/>
      <c r="BH13" s="374"/>
      <c r="BI13" s="374"/>
      <c r="BJ13" s="374"/>
      <c r="BK13" s="374"/>
      <c r="BL13" s="448"/>
      <c r="BM13" s="468"/>
      <c r="BN13" s="448"/>
      <c r="BO13" s="441"/>
      <c r="BP13" s="441"/>
      <c r="BQ13" s="498"/>
      <c r="BR13" s="404" t="s">
        <v>2013</v>
      </c>
      <c r="BS13" s="404" t="s">
        <v>1746</v>
      </c>
      <c r="BT13" s="404" t="s">
        <v>1746</v>
      </c>
      <c r="BU13" s="404" t="s">
        <v>1746</v>
      </c>
    </row>
    <row r="14" spans="1:73" s="205" customFormat="1" ht="28.5" hidden="1" customHeight="1">
      <c r="A14" s="674"/>
      <c r="B14" s="692"/>
      <c r="C14" s="661"/>
      <c r="D14" s="661"/>
      <c r="E14" s="645"/>
      <c r="F14" s="647"/>
      <c r="G14" s="866"/>
      <c r="H14" s="362">
        <v>1</v>
      </c>
      <c r="I14" s="664"/>
      <c r="J14" s="647"/>
      <c r="K14" s="647"/>
      <c r="L14" s="647"/>
      <c r="M14" s="645"/>
      <c r="N14" s="645"/>
      <c r="O14" s="645"/>
      <c r="P14" s="736"/>
      <c r="Q14" s="696"/>
      <c r="R14" s="642"/>
      <c r="S14" s="642"/>
      <c r="T14" s="642"/>
      <c r="U14" s="642"/>
      <c r="V14" s="727"/>
      <c r="W14" s="715"/>
      <c r="X14" s="730"/>
      <c r="Y14" s="709"/>
      <c r="Z14" s="712"/>
      <c r="AA14" s="715"/>
      <c r="AB14" s="718"/>
      <c r="AC14" s="721"/>
      <c r="AD14" s="724"/>
      <c r="AE14" s="649"/>
      <c r="AF14" s="201">
        <v>5</v>
      </c>
      <c r="AG14" s="202"/>
      <c r="AH14" s="222" t="str">
        <f t="shared" ref="AH14" si="17">IF(OR(AI14="Preventivo",AI14="Detectivo"),"Probabilidad",IF(AI14="Correctivo","Impacto",""))</f>
        <v/>
      </c>
      <c r="AI14" s="321"/>
      <c r="AJ14" s="321"/>
      <c r="AK14" s="223" t="str">
        <f t="shared" ref="AK14" si="18">IF(AND(AI14="Preventivo",AJ14="Automático"),"50%",IF(AND(AI14="Preventivo",AJ14="Manual"),"40%",IF(AND(AI14="Detectivo",AJ14="Automático"),"40%",IF(AND(AI14="Detectivo",AJ14="Manual"),"30%",IF(AND(AI14="Correctivo",AJ14="Automático"),"35%",IF(AND(AI14="Correctivo",AJ14="Manual"),"25%",""))))))</f>
        <v/>
      </c>
      <c r="AL14" s="322"/>
      <c r="AM14" s="322"/>
      <c r="AN14" s="323"/>
      <c r="AO14" s="224" t="str">
        <f>IF(ISBLANK(AD10),(IFERROR(IF(AND(AH13="Probabilidad",AH14="Probabilidad"),(AQ13-(+AQ13*AK14)),IF(AND(AH13="Impacto",AH14="Probabilidad"),(AQ12-(+AQ12*AK14)),IF(AH14="Impacto",AQ13,""))),""))," ")</f>
        <v/>
      </c>
      <c r="AP14" s="174" t="str">
        <f>IF(ISBLANK(AD10),(IFERROR(IF(AO14="","",IF(AO14&lt;=0.2,"Muy Baja",IF(AO14&lt;=0.4,"Baja",IF(AO14&lt;=0.6,"Media",IF(AO14&lt;=0.8,"Alta","Muy Alta"))))),""))," ")</f>
        <v/>
      </c>
      <c r="AQ14" s="225" t="str">
        <f t="shared" ref="AQ14" si="19">+AO14</f>
        <v/>
      </c>
      <c r="AR14" s="449" t="str">
        <f t="shared" ref="AR14" si="20">IFERROR(IF(AS14="","",IF(AS14&lt;=0.2,"Leve",IF(AS14&lt;=0.4,"Menor",IF(AS14&lt;=0.6,"Moderado",IF(AS14&lt;=0.8,"Mayor","Catastrófico"))))),"")</f>
        <v/>
      </c>
      <c r="AS14" s="225" t="str">
        <f>IFERROR(IF(AND(AH13="Impacto",AH14="Impacto"),(AS13-(+AS13*AK14)),IF(AND(AH13="Probabilidad",AH14="Impacto"),(AS12-(+AS12*AK14)),IF(AH14="Probabilidad",AS13,""))),"")</f>
        <v/>
      </c>
      <c r="AT14" s="226"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652"/>
      <c r="AV14" s="655"/>
      <c r="AW14" s="649"/>
      <c r="AX14" s="733"/>
      <c r="AY14" s="324"/>
      <c r="AZ14" s="454"/>
      <c r="BA14" s="406"/>
      <c r="BB14" s="448"/>
      <c r="BC14" s="425"/>
      <c r="BD14" s="425"/>
      <c r="BE14" s="425"/>
      <c r="BF14" s="455"/>
      <c r="BG14" s="738"/>
      <c r="BH14" s="374"/>
      <c r="BI14" s="374"/>
      <c r="BJ14" s="374"/>
      <c r="BK14" s="374"/>
      <c r="BL14" s="448"/>
      <c r="BM14" s="468"/>
      <c r="BN14" s="448"/>
      <c r="BO14" s="441"/>
      <c r="BP14" s="441"/>
      <c r="BQ14" s="498"/>
      <c r="BR14" s="404" t="s">
        <v>2014</v>
      </c>
      <c r="BS14" s="404" t="s">
        <v>1746</v>
      </c>
      <c r="BT14" s="404" t="s">
        <v>1746</v>
      </c>
      <c r="BU14" s="404" t="s">
        <v>1746</v>
      </c>
    </row>
    <row r="15" spans="1:73" s="205" customFormat="1" ht="28.5" hidden="1" customHeight="1">
      <c r="A15" s="674"/>
      <c r="B15" s="692"/>
      <c r="C15" s="661"/>
      <c r="D15" s="661"/>
      <c r="E15" s="645"/>
      <c r="F15" s="647"/>
      <c r="G15" s="867"/>
      <c r="H15" s="362">
        <v>1</v>
      </c>
      <c r="I15" s="665"/>
      <c r="J15" s="604"/>
      <c r="K15" s="604"/>
      <c r="L15" s="604"/>
      <c r="M15" s="646"/>
      <c r="N15" s="646"/>
      <c r="O15" s="646"/>
      <c r="P15" s="737"/>
      <c r="Q15" s="697"/>
      <c r="R15" s="643"/>
      <c r="S15" s="643"/>
      <c r="T15" s="643"/>
      <c r="U15" s="643"/>
      <c r="V15" s="743"/>
      <c r="W15" s="716"/>
      <c r="X15" s="731"/>
      <c r="Y15" s="710"/>
      <c r="Z15" s="713"/>
      <c r="AA15" s="716"/>
      <c r="AB15" s="719"/>
      <c r="AC15" s="722"/>
      <c r="AD15" s="725"/>
      <c r="AE15" s="650"/>
      <c r="AF15" s="201">
        <v>6</v>
      </c>
      <c r="AG15" s="202"/>
      <c r="AH15" s="222" t="str">
        <f t="shared" si="12"/>
        <v/>
      </c>
      <c r="AI15" s="321"/>
      <c r="AJ15" s="321"/>
      <c r="AK15" s="223" t="str">
        <f t="shared" si="13"/>
        <v/>
      </c>
      <c r="AL15" s="322"/>
      <c r="AM15" s="322"/>
      <c r="AN15" s="323"/>
      <c r="AO15" s="224" t="str">
        <f>IF(ISBLANK(AD10),(IFERROR(IF(AND(AH14="Probabilidad",AH15="Probabilidad"),(AQ14-(+AQ14*AK15)),IF(AND(AH14="Impacto",AH15="Probabilidad"),(AQ13-(+AQ13*AK15)),IF(AH15="Impacto",AQ14,""))),""))," ")</f>
        <v/>
      </c>
      <c r="AP15" s="174" t="str">
        <f>IF(ISBLANK(AD10),(IFERROR(IF(AO15="","",IF(AO15&lt;=0.2,"Muy Baja",IF(AO15&lt;=0.4,"Baja",IF(AO15&lt;=0.6,"Media",IF(AO15&lt;=0.8,"Alta","Muy Alta"))))),""))," ")</f>
        <v/>
      </c>
      <c r="AQ15" s="225" t="str">
        <f t="shared" ref="AQ15:AQ20" si="22">+AO15</f>
        <v/>
      </c>
      <c r="AR15" s="449" t="str">
        <f t="shared" ref="AR15:AR20" si="23">IFERROR(IF(AS15="","",IF(AS15&lt;=0.2,"Leve",IF(AS15&lt;=0.4,"Menor",IF(AS15&lt;=0.6,"Moderado",IF(AS15&lt;=0.8,"Mayor","Catastrófico"))))),"")</f>
        <v/>
      </c>
      <c r="AS15" s="225" t="str">
        <f>IFERROR(IF(AND(AH14="Impacto",AH15="Impacto"),(AS14-(+AS14*AK15)),IF(AND(AH14="Probabilidad",AH15="Impacto"),(AS13-(+AS13*AK15)),IF(AH15="Probabilidad",AS14,""))),"")</f>
        <v/>
      </c>
      <c r="AT15" s="226" t="str">
        <f t="shared" ref="AT15:AT20" si="24">IFERROR(IF(OR(AND(AP15="Muy Baja",AR15="Leve"),AND(AP15="Muy Baja",AR15="Menor"),AND(AP15="Baja",AR15="Leve")),"Bajo",IF(OR(AND(AP15="Muy baja",AR15="Moderado"),AND(AP15="Baja",AR15="Menor"),AND(AP15="Baja",AR15="Moderado"),AND(AP15="Media",AR15="Leve"),AND(AP15="Media",AR15="Menor"),AND(AP15="Media",AR15="Moderado"),AND(AP15="Alta",AR15="Leve"),AND(AP15="Alta",AR15="Menor")),"Moderado",IF(OR(AND(AP15="Muy Baja",AR15="Mayor"),AND(AP15="Baja",AR15="Mayor"),AND(AP15="Media",AR15="Mayor"),AND(AP15="Alta",AR15="Moderado"),AND(AP15="Alta",AR15="Mayor"),AND(AP15="Muy Alta",AR15="Leve"),AND(AP15="Muy Alta",AR15="Menor"),AND(AP15="Muy Alta",AR15="Moderado"),AND(AP15="Muy Alta",AR15="Mayor")),"Alto",IF(OR(AND(AP15="Muy Baja",AR15="Catastrófico"),AND(AP15="Baja",AR15="Catastrófico"),AND(AP15="Media",AR15="Catastrófico"),AND(AP15="Alta",AR15="Catastrófico"),AND(AP15="Muy Alta",AR15="Catastrófico")),"Extremo","")))),"")</f>
        <v/>
      </c>
      <c r="AU15" s="653"/>
      <c r="AV15" s="656"/>
      <c r="AW15" s="650"/>
      <c r="AX15" s="734"/>
      <c r="AY15" s="324"/>
      <c r="AZ15" s="454"/>
      <c r="BA15" s="406"/>
      <c r="BB15" s="448"/>
      <c r="BC15" s="425"/>
      <c r="BD15" s="425"/>
      <c r="BE15" s="425"/>
      <c r="BF15" s="455"/>
      <c r="BG15" s="739"/>
      <c r="BH15" s="374"/>
      <c r="BI15" s="374"/>
      <c r="BJ15" s="374"/>
      <c r="BK15" s="374"/>
      <c r="BL15" s="448"/>
      <c r="BM15" s="468"/>
      <c r="BN15" s="448"/>
      <c r="BO15" s="441"/>
      <c r="BP15" s="441"/>
      <c r="BQ15" s="498"/>
      <c r="BR15" s="404" t="s">
        <v>2015</v>
      </c>
      <c r="BS15" s="404" t="s">
        <v>1746</v>
      </c>
      <c r="BT15" s="404" t="s">
        <v>1746</v>
      </c>
      <c r="BU15" s="404" t="s">
        <v>1746</v>
      </c>
    </row>
    <row r="16" spans="1:73" s="205" customFormat="1" ht="204.75" hidden="1" customHeight="1">
      <c r="A16" s="674"/>
      <c r="B16" s="692"/>
      <c r="C16" s="661"/>
      <c r="D16" s="661" t="str">
        <f>IFERROR((VLOOKUP($B16,'Listados Datos'!$D$3:$F$16,3,FALSE))," ")</f>
        <v xml:space="preserve"> </v>
      </c>
      <c r="E16" s="645"/>
      <c r="F16" s="647"/>
      <c r="G16" s="666">
        <v>2</v>
      </c>
      <c r="H16" s="360">
        <v>2</v>
      </c>
      <c r="I16" s="663" t="s">
        <v>1041</v>
      </c>
      <c r="J16" s="603" t="s">
        <v>243</v>
      </c>
      <c r="K16" s="603" t="s">
        <v>1041</v>
      </c>
      <c r="L16" s="603" t="s">
        <v>1047</v>
      </c>
      <c r="M16" s="644" t="str">
        <f t="shared" ref="M16" si="25">+CONCATENATE("Posibilidad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644" t="s">
        <v>108</v>
      </c>
      <c r="O16" s="644" t="s">
        <v>832</v>
      </c>
      <c r="P16" s="735">
        <v>12</v>
      </c>
      <c r="Q16" s="695"/>
      <c r="R16" s="641"/>
      <c r="S16" s="641"/>
      <c r="T16" s="641"/>
      <c r="U16" s="641"/>
      <c r="V16" s="726" t="str">
        <f>IF(ISBLANK(AC16),(IF(P16&lt;=0,"",IF(P16&lt;=2,"Muy Baja",IF(P16&lt;=24,"Baja",IF(P16&lt;=500,"Media",IF(P16&lt;=5000,"Alta","Muy Alta"))))))," ")</f>
        <v>Baja</v>
      </c>
      <c r="W16" s="714">
        <f>IF(ISBLANK(AC16),(IF(V16="","",IF(V16="Muy Baja",20%,IF(V16="Baja",40%,IF(V16="Media",60%,IF(V16="Alta",80%,IF(V16="Muy Alta",100%,0)))))))," ")</f>
        <v>0.4</v>
      </c>
      <c r="X16" s="729" t="s">
        <v>1633</v>
      </c>
      <c r="Y16" s="708" t="str">
        <f>IF(X16&gt;0,IF(NOT(ISERROR(MATCH(X16,'Listados Datos'!$N$3:$N$4,0))),'Listados Datos'!$N$6&amp;"Por favor no seleccionar este criterios de impacto (Afectación Económica o presupuestal y/o Pérdida Reputacional)",'Listados Datos'!$N$7),"")</f>
        <v>✔</v>
      </c>
      <c r="Z16" s="711" t="str">
        <f>IF(OR(X16='Listados Datos'!$R$3,X16='Listados Datos'!$S$3),"Leve",IF(OR(X16='Listados Datos'!$R$4,X16='Listados Datos'!$S$4),"Menor",IF(OR(X16='Listados Datos'!$R$5,X16='Listados Datos'!$S$5),"Moderado",IF(OR(X16='Listados Datos'!$R$6,X16='Listados Datos'!$S$6),"Mayor",IF(OR(X16='Listados Datos'!$R$7,X16='Listados Datos'!$S$7),"Catastrófico","")))))</f>
        <v>Menor</v>
      </c>
      <c r="AA16" s="714">
        <f>IF(Z16="","",IF(Z16="Leve",20%,IF(Z16="Menor",40%,IF(Z16="Moderado",60%,IF(Z16="Mayor",80%,IF(Z16="Catastrófico",100%,0))))))</f>
        <v>0.4</v>
      </c>
      <c r="AB16" s="717"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Moderado</v>
      </c>
      <c r="AC16" s="720"/>
      <c r="AD16" s="723"/>
      <c r="AE16" s="648" t="str">
        <f t="shared" ref="AE16" si="26">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1">
        <v>1</v>
      </c>
      <c r="AG16" s="202" t="s">
        <v>1112</v>
      </c>
      <c r="AH16" s="222" t="str">
        <f t="shared" si="1"/>
        <v>Probabilidad</v>
      </c>
      <c r="AI16" s="321" t="s">
        <v>312</v>
      </c>
      <c r="AJ16" s="321" t="s">
        <v>317</v>
      </c>
      <c r="AK16" s="223" t="str">
        <f t="shared" ref="AK16:AK17" si="27">IF(AND(AI16="Preventivo",AJ16="Automático"),"50%",IF(AND(AI16="Preventivo",AJ16="Manual"),"40%",IF(AND(AI16="Detectivo",AJ16="Automático"),"40%",IF(AND(AI16="Detectivo",AJ16="Manual"),"30%",IF(AND(AI16="Correctivo",AJ16="Automático"),"35%",IF(AND(AI16="Correctivo",AJ16="Manual"),"25%",""))))))</f>
        <v>40%</v>
      </c>
      <c r="AL16" s="322" t="s">
        <v>321</v>
      </c>
      <c r="AM16" s="322" t="s">
        <v>325</v>
      </c>
      <c r="AN16" s="323" t="s">
        <v>328</v>
      </c>
      <c r="AO16" s="224">
        <f t="shared" ref="AO16" si="28">IF(ISBLANK(AD16),(IFERROR(IF(AH16="Probabilidad",(W16-(+W16*AK16)),IF(AH16="Impacto",W16,"")),""))," ")</f>
        <v>0.24</v>
      </c>
      <c r="AP16" s="174" t="str">
        <f t="shared" ref="AP16" si="29">IF(ISBLANK(AD16), (IFERROR(IF(AO16="","",IF(AO16&lt;=0.2,"Muy Baja",IF(AO16&lt;=0.4,"Baja",IF(AO16&lt;=0.6,"Media",IF(AO16&lt;=0.8,"Alta","Muy Alta"))))),""))," ")</f>
        <v>Baja</v>
      </c>
      <c r="AQ16" s="225">
        <f t="shared" si="22"/>
        <v>0.24</v>
      </c>
      <c r="AR16" s="449" t="str">
        <f t="shared" si="23"/>
        <v>Menor</v>
      </c>
      <c r="AS16" s="225">
        <f t="shared" ref="AS16" si="30">IFERROR(IF(AH16="Impacto",(AA16-(+AA16*AK16)),IF(AH16="Probabilidad",AA16,"")),"")</f>
        <v>0.4</v>
      </c>
      <c r="AT16" s="226" t="str">
        <f t="shared" si="24"/>
        <v>Moderado</v>
      </c>
      <c r="AU16" s="651"/>
      <c r="AV16" s="654" t="str">
        <f>IF(ISBLANK(AD16), " ", AD16)</f>
        <v xml:space="preserve"> </v>
      </c>
      <c r="AW16" s="648" t="str">
        <f t="shared" ref="AW16" si="31">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732" t="s">
        <v>335</v>
      </c>
      <c r="AY16" s="324" t="s">
        <v>1518</v>
      </c>
      <c r="AZ16" s="454" t="s">
        <v>1053</v>
      </c>
      <c r="BA16" s="406" t="s">
        <v>966</v>
      </c>
      <c r="BB16" s="448" t="s">
        <v>1052</v>
      </c>
      <c r="BC16" s="425">
        <v>44562</v>
      </c>
      <c r="BD16" s="425">
        <v>44926</v>
      </c>
      <c r="BE16" s="425" t="s">
        <v>1053</v>
      </c>
      <c r="BF16" s="455" t="s">
        <v>1064</v>
      </c>
      <c r="BG16" s="758" t="s">
        <v>1055</v>
      </c>
      <c r="BH16" s="388" t="s">
        <v>113</v>
      </c>
      <c r="BI16" s="374" t="s">
        <v>1868</v>
      </c>
      <c r="BJ16" s="374">
        <v>2</v>
      </c>
      <c r="BK16" s="376">
        <v>44804</v>
      </c>
      <c r="BL16" s="448" t="s">
        <v>1869</v>
      </c>
      <c r="BM16" s="467" t="s">
        <v>1870</v>
      </c>
      <c r="BN16" s="448" t="s">
        <v>1746</v>
      </c>
      <c r="BO16" s="441" t="s">
        <v>114</v>
      </c>
      <c r="BP16" s="441" t="s">
        <v>1867</v>
      </c>
      <c r="BQ16" s="498" t="s">
        <v>1867</v>
      </c>
      <c r="BR16" s="404" t="s">
        <v>2016</v>
      </c>
      <c r="BS16" s="404" t="s">
        <v>1629</v>
      </c>
      <c r="BT16" s="404" t="s">
        <v>1746</v>
      </c>
      <c r="BU16" s="404" t="s">
        <v>1629</v>
      </c>
    </row>
    <row r="17" spans="1:73" s="205" customFormat="1" ht="28.5" hidden="1" customHeight="1">
      <c r="A17" s="674"/>
      <c r="B17" s="692"/>
      <c r="C17" s="661"/>
      <c r="D17" s="661"/>
      <c r="E17" s="645"/>
      <c r="F17" s="647"/>
      <c r="G17" s="666"/>
      <c r="H17" s="360">
        <v>2</v>
      </c>
      <c r="I17" s="664"/>
      <c r="J17" s="647"/>
      <c r="K17" s="647"/>
      <c r="L17" s="647"/>
      <c r="M17" s="645"/>
      <c r="N17" s="645"/>
      <c r="O17" s="645"/>
      <c r="P17" s="736"/>
      <c r="Q17" s="696"/>
      <c r="R17" s="642"/>
      <c r="S17" s="642"/>
      <c r="T17" s="642"/>
      <c r="U17" s="642"/>
      <c r="V17" s="727"/>
      <c r="W17" s="715"/>
      <c r="X17" s="730"/>
      <c r="Y17" s="709"/>
      <c r="Z17" s="712"/>
      <c r="AA17" s="715"/>
      <c r="AB17" s="718"/>
      <c r="AC17" s="721"/>
      <c r="AD17" s="724"/>
      <c r="AE17" s="649"/>
      <c r="AF17" s="201">
        <v>2</v>
      </c>
      <c r="AG17" s="202"/>
      <c r="AH17" s="222" t="str">
        <f t="shared" si="1"/>
        <v/>
      </c>
      <c r="AI17" s="321"/>
      <c r="AJ17" s="321"/>
      <c r="AK17" s="223" t="str">
        <f t="shared" si="27"/>
        <v/>
      </c>
      <c r="AL17" s="322"/>
      <c r="AM17" s="322"/>
      <c r="AN17" s="323"/>
      <c r="AO17" s="224" t="str">
        <f t="shared" ref="AO17" si="32">IF(ISBLANK(AD16),(IFERROR(IF(AND(AH16="Probabilidad",AH17="Probabilidad"),(AQ16-(+AQ16*AK17)),IF(AH17="Probabilidad",(W16-(+W16*AK17)),IF(AH17="Impacto",AQ16,""))),""))," ")</f>
        <v/>
      </c>
      <c r="AP17" s="174" t="str">
        <f t="shared" ref="AP17" si="33">IF(ISBLANK(AD16),(IFERROR(IF(AO17="","",IF(AO17&lt;=0.2,"Muy Baja",IF(AO17&lt;=0.4,"Baja",IF(AO17&lt;=0.6,"Media",IF(AO17&lt;=0.8,"Alta","Muy Alta"))))),""))," ")</f>
        <v/>
      </c>
      <c r="AQ17" s="225" t="str">
        <f t="shared" si="22"/>
        <v/>
      </c>
      <c r="AR17" s="449" t="str">
        <f t="shared" si="23"/>
        <v/>
      </c>
      <c r="AS17" s="225" t="str">
        <f t="shared" ref="AS17" si="34">IFERROR(IF(AND(AH16="Impacto",AH17="Impacto"),(AS16-(+AS16*AK17)),IF(AH17="Impacto",(AA16-(+AA16*AK17)),IF(AH17="Probabilidad",AS16,""))),"")</f>
        <v/>
      </c>
      <c r="AT17" s="226" t="str">
        <f t="shared" si="24"/>
        <v/>
      </c>
      <c r="AU17" s="652"/>
      <c r="AV17" s="655"/>
      <c r="AW17" s="649"/>
      <c r="AX17" s="733"/>
      <c r="AY17" s="324"/>
      <c r="AZ17" s="454"/>
      <c r="BA17" s="406"/>
      <c r="BB17" s="448"/>
      <c r="BC17" s="425"/>
      <c r="BD17" s="425"/>
      <c r="BE17" s="425"/>
      <c r="BF17" s="455"/>
      <c r="BG17" s="738"/>
      <c r="BH17" s="388"/>
      <c r="BI17" s="374"/>
      <c r="BJ17" s="374"/>
      <c r="BK17" s="374"/>
      <c r="BL17" s="448"/>
      <c r="BM17" s="468"/>
      <c r="BN17" s="448"/>
      <c r="BO17" s="441"/>
      <c r="BP17" s="441"/>
      <c r="BQ17" s="498"/>
      <c r="BR17" s="404"/>
      <c r="BS17" s="404"/>
      <c r="BT17" s="404"/>
      <c r="BU17" s="404" t="s">
        <v>2017</v>
      </c>
    </row>
    <row r="18" spans="1:73" s="205" customFormat="1" ht="28.5" hidden="1" customHeight="1">
      <c r="A18" s="674"/>
      <c r="B18" s="692"/>
      <c r="C18" s="661"/>
      <c r="D18" s="661"/>
      <c r="E18" s="645"/>
      <c r="F18" s="647"/>
      <c r="G18" s="666"/>
      <c r="H18" s="360">
        <v>2</v>
      </c>
      <c r="I18" s="664"/>
      <c r="J18" s="647"/>
      <c r="K18" s="647"/>
      <c r="L18" s="647"/>
      <c r="M18" s="645"/>
      <c r="N18" s="645"/>
      <c r="O18" s="645"/>
      <c r="P18" s="736"/>
      <c r="Q18" s="696"/>
      <c r="R18" s="642"/>
      <c r="S18" s="642"/>
      <c r="T18" s="642"/>
      <c r="U18" s="642"/>
      <c r="V18" s="727"/>
      <c r="W18" s="715"/>
      <c r="X18" s="730"/>
      <c r="Y18" s="709"/>
      <c r="Z18" s="712"/>
      <c r="AA18" s="715"/>
      <c r="AB18" s="718"/>
      <c r="AC18" s="721"/>
      <c r="AD18" s="724"/>
      <c r="AE18" s="649"/>
      <c r="AF18" s="201">
        <v>3</v>
      </c>
      <c r="AG18" s="202"/>
      <c r="AH18" s="222" t="str">
        <f t="shared" ref="AH18:AH19" si="35">IF(OR(AI18="Preventivo",AI18="Detectivo"),"Probabilidad",IF(AI18="Correctivo","Impacto",""))</f>
        <v/>
      </c>
      <c r="AI18" s="321"/>
      <c r="AJ18" s="321"/>
      <c r="AK18" s="223" t="str">
        <f t="shared" ref="AK18:AK19" si="36">IF(AND(AI18="Preventivo",AJ18="Automático"),"50%",IF(AND(AI18="Preventivo",AJ18="Manual"),"40%",IF(AND(AI18="Detectivo",AJ18="Automático"),"40%",IF(AND(AI18="Detectivo",AJ18="Manual"),"30%",IF(AND(AI18="Correctivo",AJ18="Automático"),"35%",IF(AND(AI18="Correctivo",AJ18="Manual"),"25%",""))))))</f>
        <v/>
      </c>
      <c r="AL18" s="322"/>
      <c r="AM18" s="322"/>
      <c r="AN18" s="323"/>
      <c r="AO18" s="224" t="str">
        <f t="shared" ref="AO18" si="37">IF(ISBLANK(AD16),(IFERROR(IF(AND(AH17="Probabilidad",AH18="Probabilidad"),(AQ17-(+AQ17*AK18)),IF(AND(AH17="Impacto",AH18="Probabilidad"),(AQ16-(+AQ16*AK18)),IF(AH18="Impacto",AQ17,""))),""))," ")</f>
        <v/>
      </c>
      <c r="AP18" s="174" t="str">
        <f t="shared" ref="AP18" si="38">IF(ISBLANK(AD16),(IFERROR(IF(AO18="","",IF(AO18&lt;=0.2,"Muy Baja",IF(AO18&lt;=0.4,"Baja",IF(AO18&lt;=0.6,"Media",IF(AO18&lt;=0.8,"Alta","Muy Alta"))))),""))," ")</f>
        <v/>
      </c>
      <c r="AQ18" s="225" t="str">
        <f t="shared" si="22"/>
        <v/>
      </c>
      <c r="AR18" s="449" t="str">
        <f t="shared" si="23"/>
        <v/>
      </c>
      <c r="AS18" s="225" t="str">
        <f t="shared" ref="AS18:AS21" si="39">IFERROR(IF(AND(AH17="Impacto",AH18="Impacto"),(AS17-(+AS17*AK18)),IF(AND(AH17="Probabilidad",AH18="Impacto"),(AS16-(+AS16*AK18)),IF(AH18="Probabilidad",AS17,""))),"")</f>
        <v/>
      </c>
      <c r="AT18" s="226" t="str">
        <f t="shared" si="24"/>
        <v/>
      </c>
      <c r="AU18" s="652"/>
      <c r="AV18" s="655"/>
      <c r="AW18" s="649"/>
      <c r="AX18" s="733"/>
      <c r="AY18" s="324"/>
      <c r="AZ18" s="454"/>
      <c r="BA18" s="406"/>
      <c r="BB18" s="448"/>
      <c r="BC18" s="425"/>
      <c r="BD18" s="425"/>
      <c r="BE18" s="425"/>
      <c r="BF18" s="455"/>
      <c r="BG18" s="738"/>
      <c r="BH18" s="388"/>
      <c r="BI18" s="374"/>
      <c r="BJ18" s="374"/>
      <c r="BK18" s="374"/>
      <c r="BL18" s="448"/>
      <c r="BM18" s="468"/>
      <c r="BN18" s="448"/>
      <c r="BO18" s="441"/>
      <c r="BP18" s="441"/>
      <c r="BQ18" s="498"/>
      <c r="BR18" s="404"/>
      <c r="BS18" s="404"/>
      <c r="BT18" s="404"/>
      <c r="BU18" s="404"/>
    </row>
    <row r="19" spans="1:73" s="205" customFormat="1" ht="28.5" hidden="1" customHeight="1">
      <c r="A19" s="674"/>
      <c r="B19" s="692"/>
      <c r="C19" s="661"/>
      <c r="D19" s="661"/>
      <c r="E19" s="645"/>
      <c r="F19" s="647"/>
      <c r="G19" s="666"/>
      <c r="H19" s="360">
        <v>2</v>
      </c>
      <c r="I19" s="664"/>
      <c r="J19" s="647"/>
      <c r="K19" s="647"/>
      <c r="L19" s="647"/>
      <c r="M19" s="645"/>
      <c r="N19" s="645"/>
      <c r="O19" s="645"/>
      <c r="P19" s="736"/>
      <c r="Q19" s="696"/>
      <c r="R19" s="642"/>
      <c r="S19" s="642"/>
      <c r="T19" s="642"/>
      <c r="U19" s="642"/>
      <c r="V19" s="727"/>
      <c r="W19" s="715"/>
      <c r="X19" s="730"/>
      <c r="Y19" s="709"/>
      <c r="Z19" s="712"/>
      <c r="AA19" s="715"/>
      <c r="AB19" s="718"/>
      <c r="AC19" s="721"/>
      <c r="AD19" s="724"/>
      <c r="AE19" s="649"/>
      <c r="AF19" s="201">
        <v>4</v>
      </c>
      <c r="AG19" s="202"/>
      <c r="AH19" s="222" t="str">
        <f t="shared" si="35"/>
        <v/>
      </c>
      <c r="AI19" s="321"/>
      <c r="AJ19" s="321"/>
      <c r="AK19" s="223" t="str">
        <f t="shared" si="36"/>
        <v/>
      </c>
      <c r="AL19" s="322"/>
      <c r="AM19" s="322"/>
      <c r="AN19" s="323"/>
      <c r="AO19" s="224" t="str">
        <f t="shared" ref="AO19" si="40">IF(ISBLANK(AD16),(IFERROR(IF(AND(AH18="Probabilidad",AH19="Probabilidad"),(AQ18-(+AQ18*AK19)),IF(AND(AH18="Impacto",AH19="Probabilidad"),(AQ17-(+AQ17*AK19)),IF(AH19="Impacto",AQ18,""))),""))," ")</f>
        <v/>
      </c>
      <c r="AP19" s="174" t="str">
        <f t="shared" ref="AP19" si="41">IF(ISBLANK(AD16),(IFERROR(IF(AO19="","",IF(AO19&lt;=0.2,"Muy Baja",IF(AO19&lt;=0.4,"Baja",IF(AO19&lt;=0.6,"Media",IF(AO19&lt;=0.8,"Alta","Muy Alta"))))),""))," ")</f>
        <v/>
      </c>
      <c r="AQ19" s="225" t="str">
        <f t="shared" si="22"/>
        <v/>
      </c>
      <c r="AR19" s="449" t="str">
        <f t="shared" si="23"/>
        <v/>
      </c>
      <c r="AS19" s="225" t="str">
        <f t="shared" si="39"/>
        <v/>
      </c>
      <c r="AT19" s="226" t="str">
        <f t="shared" si="24"/>
        <v/>
      </c>
      <c r="AU19" s="652"/>
      <c r="AV19" s="655"/>
      <c r="AW19" s="649"/>
      <c r="AX19" s="733"/>
      <c r="AY19" s="324"/>
      <c r="AZ19" s="454"/>
      <c r="BA19" s="406"/>
      <c r="BB19" s="448"/>
      <c r="BC19" s="425"/>
      <c r="BD19" s="425"/>
      <c r="BE19" s="425"/>
      <c r="BF19" s="455"/>
      <c r="BG19" s="738"/>
      <c r="BH19" s="388"/>
      <c r="BI19" s="374"/>
      <c r="BJ19" s="374"/>
      <c r="BK19" s="374"/>
      <c r="BL19" s="448"/>
      <c r="BM19" s="468"/>
      <c r="BN19" s="448"/>
      <c r="BO19" s="441"/>
      <c r="BP19" s="441"/>
      <c r="BQ19" s="498"/>
      <c r="BR19" s="404" t="s">
        <v>2018</v>
      </c>
      <c r="BS19" s="404" t="s">
        <v>2019</v>
      </c>
      <c r="BT19" s="404" t="s">
        <v>1746</v>
      </c>
      <c r="BU19" s="404" t="s">
        <v>2020</v>
      </c>
    </row>
    <row r="20" spans="1:73" s="205" customFormat="1" ht="28.5" hidden="1" customHeight="1">
      <c r="A20" s="674"/>
      <c r="B20" s="692"/>
      <c r="C20" s="661"/>
      <c r="D20" s="661"/>
      <c r="E20" s="645"/>
      <c r="F20" s="647"/>
      <c r="G20" s="666"/>
      <c r="H20" s="360">
        <v>2</v>
      </c>
      <c r="I20" s="664"/>
      <c r="J20" s="647"/>
      <c r="K20" s="647"/>
      <c r="L20" s="647"/>
      <c r="M20" s="645"/>
      <c r="N20" s="645"/>
      <c r="O20" s="645"/>
      <c r="P20" s="736"/>
      <c r="Q20" s="696"/>
      <c r="R20" s="642"/>
      <c r="S20" s="642"/>
      <c r="T20" s="642"/>
      <c r="U20" s="642"/>
      <c r="V20" s="727"/>
      <c r="W20" s="715"/>
      <c r="X20" s="730"/>
      <c r="Y20" s="709"/>
      <c r="Z20" s="712"/>
      <c r="AA20" s="715"/>
      <c r="AB20" s="718"/>
      <c r="AC20" s="721"/>
      <c r="AD20" s="724"/>
      <c r="AE20" s="649"/>
      <c r="AF20" s="201">
        <v>5</v>
      </c>
      <c r="AG20" s="202"/>
      <c r="AH20" s="222" t="str">
        <f t="shared" ref="AH20" si="42">IF(OR(AI20="Preventivo",AI20="Detectivo"),"Probabilidad",IF(AI20="Correctivo","Impacto",""))</f>
        <v/>
      </c>
      <c r="AI20" s="321"/>
      <c r="AJ20" s="321"/>
      <c r="AK20" s="223" t="str">
        <f t="shared" ref="AK20" si="43">IF(AND(AI20="Preventivo",AJ20="Automático"),"50%",IF(AND(AI20="Preventivo",AJ20="Manual"),"40%",IF(AND(AI20="Detectivo",AJ20="Automático"),"40%",IF(AND(AI20="Detectivo",AJ20="Manual"),"30%",IF(AND(AI20="Correctivo",AJ20="Automático"),"35%",IF(AND(AI20="Correctivo",AJ20="Manual"),"25%",""))))))</f>
        <v/>
      </c>
      <c r="AL20" s="322"/>
      <c r="AM20" s="322"/>
      <c r="AN20" s="323"/>
      <c r="AO20" s="224" t="str">
        <f t="shared" ref="AO20" si="44">IF(ISBLANK(AD16),(IFERROR(IF(AND(AH19="Probabilidad",AH20="Probabilidad"),(AQ19-(+AQ19*AK20)),IF(AND(AH19="Impacto",AH20="Probabilidad"),(AQ18-(+AQ18*AK20)),IF(AH20="Impacto",AQ19,""))),""))," ")</f>
        <v/>
      </c>
      <c r="AP20" s="174" t="str">
        <f t="shared" ref="AP20" si="45">IF(ISBLANK(AD16),(IFERROR(IF(AO20="","",IF(AO20&lt;=0.2,"Muy Baja",IF(AO20&lt;=0.4,"Baja",IF(AO20&lt;=0.6,"Media",IF(AO20&lt;=0.8,"Alta","Muy Alta"))))),""))," ")</f>
        <v/>
      </c>
      <c r="AQ20" s="225" t="str">
        <f t="shared" si="22"/>
        <v/>
      </c>
      <c r="AR20" s="449" t="str">
        <f t="shared" si="23"/>
        <v/>
      </c>
      <c r="AS20" s="225" t="str">
        <f t="shared" si="39"/>
        <v/>
      </c>
      <c r="AT20" s="226" t="str">
        <f t="shared" si="24"/>
        <v/>
      </c>
      <c r="AU20" s="652"/>
      <c r="AV20" s="655"/>
      <c r="AW20" s="649"/>
      <c r="AX20" s="733"/>
      <c r="AY20" s="324"/>
      <c r="AZ20" s="454"/>
      <c r="BA20" s="406"/>
      <c r="BB20" s="448"/>
      <c r="BC20" s="425"/>
      <c r="BD20" s="425"/>
      <c r="BE20" s="425"/>
      <c r="BF20" s="455"/>
      <c r="BG20" s="738"/>
      <c r="BH20" s="388"/>
      <c r="BI20" s="374"/>
      <c r="BJ20" s="374"/>
      <c r="BK20" s="374"/>
      <c r="BL20" s="448"/>
      <c r="BM20" s="468"/>
      <c r="BN20" s="448"/>
      <c r="BO20" s="441"/>
      <c r="BP20" s="441"/>
      <c r="BQ20" s="498"/>
      <c r="BR20" s="404"/>
      <c r="BS20" s="404"/>
      <c r="BT20" s="404"/>
      <c r="BU20" s="404" t="s">
        <v>2021</v>
      </c>
    </row>
    <row r="21" spans="1:73" s="205" customFormat="1" ht="28.5" hidden="1" customHeight="1">
      <c r="A21" s="674"/>
      <c r="B21" s="692"/>
      <c r="C21" s="661"/>
      <c r="D21" s="661"/>
      <c r="E21" s="645"/>
      <c r="F21" s="647"/>
      <c r="G21" s="666"/>
      <c r="H21" s="360">
        <v>2</v>
      </c>
      <c r="I21" s="665"/>
      <c r="J21" s="604"/>
      <c r="K21" s="604"/>
      <c r="L21" s="604"/>
      <c r="M21" s="646"/>
      <c r="N21" s="646"/>
      <c r="O21" s="646"/>
      <c r="P21" s="737"/>
      <c r="Q21" s="697"/>
      <c r="R21" s="643"/>
      <c r="S21" s="643"/>
      <c r="T21" s="643"/>
      <c r="U21" s="643"/>
      <c r="V21" s="728"/>
      <c r="W21" s="716"/>
      <c r="X21" s="731"/>
      <c r="Y21" s="710"/>
      <c r="Z21" s="713"/>
      <c r="AA21" s="716"/>
      <c r="AB21" s="719"/>
      <c r="AC21" s="722"/>
      <c r="AD21" s="725"/>
      <c r="AE21" s="650"/>
      <c r="AF21" s="201">
        <v>6</v>
      </c>
      <c r="AG21" s="202"/>
      <c r="AH21" s="222" t="str">
        <f t="shared" si="1"/>
        <v/>
      </c>
      <c r="AI21" s="321"/>
      <c r="AJ21" s="321"/>
      <c r="AK21" s="223" t="str">
        <f t="shared" ref="AK21:AK23" si="46">IF(AND(AI21="Preventivo",AJ21="Automático"),"50%",IF(AND(AI21="Preventivo",AJ21="Manual"),"40%",IF(AND(AI21="Detectivo",AJ21="Automático"),"40%",IF(AND(AI21="Detectivo",AJ21="Manual"),"30%",IF(AND(AI21="Correctivo",AJ21="Automático"),"35%",IF(AND(AI21="Correctivo",AJ21="Manual"),"25%",""))))))</f>
        <v/>
      </c>
      <c r="AL21" s="322"/>
      <c r="AM21" s="322"/>
      <c r="AN21" s="323"/>
      <c r="AO21" s="224" t="str">
        <f t="shared" ref="AO21" si="47">IF(ISBLANK(AD16),(IFERROR(IF(AND(AH20="Probabilidad",AH21="Probabilidad"),(AQ20-(+AQ20*AK21)),IF(AND(AH20="Impacto",AH21="Probabilidad"),(AQ19-(+AQ19*AK21)),IF(AH21="Impacto",AQ20,""))),""))," ")</f>
        <v/>
      </c>
      <c r="AP21" s="174" t="str">
        <f t="shared" ref="AP21" si="48">IF(ISBLANK(AD16),(IFERROR(IF(AO21="","",IF(AO21&lt;=0.2,"Muy Baja",IF(AO21&lt;=0.4,"Baja",IF(AO21&lt;=0.6,"Media",IF(AO21&lt;=0.8,"Alta","Muy Alta"))))),""))," ")</f>
        <v/>
      </c>
      <c r="AQ21" s="225" t="str">
        <f t="shared" ref="AQ21:AQ84" si="49">+AO21</f>
        <v/>
      </c>
      <c r="AR21" s="449" t="str">
        <f t="shared" ref="AR21:AR84" si="50">IFERROR(IF(AS21="","",IF(AS21&lt;=0.2,"Leve",IF(AS21&lt;=0.4,"Menor",IF(AS21&lt;=0.6,"Moderado",IF(AS21&lt;=0.8,"Mayor","Catastrófico"))))),"")</f>
        <v/>
      </c>
      <c r="AS21" s="225" t="str">
        <f t="shared" si="39"/>
        <v/>
      </c>
      <c r="AT21" s="226" t="str">
        <f t="shared" ref="AT21:AT84" si="51">IFERROR(IF(OR(AND(AP21="Muy Baja",AR21="Leve"),AND(AP21="Muy Baja",AR21="Menor"),AND(AP21="Baja",AR21="Leve")),"Bajo",IF(OR(AND(AP21="Muy baja",AR21="Moderado"),AND(AP21="Baja",AR21="Menor"),AND(AP21="Baja",AR21="Moderado"),AND(AP21="Media",AR21="Leve"),AND(AP21="Media",AR21="Menor"),AND(AP21="Media",AR21="Moderado"),AND(AP21="Alta",AR21="Leve"),AND(AP21="Alta",AR21="Menor")),"Moderado",IF(OR(AND(AP21="Muy Baja",AR21="Mayor"),AND(AP21="Baja",AR21="Mayor"),AND(AP21="Media",AR21="Mayor"),AND(AP21="Alta",AR21="Moderado"),AND(AP21="Alta",AR21="Mayor"),AND(AP21="Muy Alta",AR21="Leve"),AND(AP21="Muy Alta",AR21="Menor"),AND(AP21="Muy Alta",AR21="Moderado"),AND(AP21="Muy Alta",AR21="Mayor")),"Alto",IF(OR(AND(AP21="Muy Baja",AR21="Catastrófico"),AND(AP21="Baja",AR21="Catastrófico"),AND(AP21="Media",AR21="Catastrófico"),AND(AP21="Alta",AR21="Catastrófico"),AND(AP21="Muy Alta",AR21="Catastrófico")),"Extremo","")))),"")</f>
        <v/>
      </c>
      <c r="AU21" s="653"/>
      <c r="AV21" s="656"/>
      <c r="AW21" s="650"/>
      <c r="AX21" s="734"/>
      <c r="AY21" s="324"/>
      <c r="AZ21" s="454"/>
      <c r="BA21" s="406"/>
      <c r="BB21" s="448"/>
      <c r="BC21" s="425"/>
      <c r="BD21" s="425"/>
      <c r="BE21" s="425"/>
      <c r="BF21" s="455"/>
      <c r="BG21" s="739"/>
      <c r="BH21" s="388"/>
      <c r="BI21" s="374"/>
      <c r="BJ21" s="374"/>
      <c r="BK21" s="374"/>
      <c r="BL21" s="448"/>
      <c r="BM21" s="468"/>
      <c r="BN21" s="448"/>
      <c r="BO21" s="441"/>
      <c r="BP21" s="441"/>
      <c r="BQ21" s="498"/>
      <c r="BR21" s="404" t="s">
        <v>2022</v>
      </c>
      <c r="BS21" s="404" t="s">
        <v>1746</v>
      </c>
      <c r="BT21" s="404" t="s">
        <v>1746</v>
      </c>
      <c r="BU21" s="404" t="s">
        <v>1746</v>
      </c>
    </row>
    <row r="22" spans="1:73" s="205" customFormat="1" ht="104.25" hidden="1" customHeight="1">
      <c r="A22" s="674"/>
      <c r="B22" s="692"/>
      <c r="C22" s="661"/>
      <c r="D22" s="661" t="str">
        <f>IFERROR((VLOOKUP($B22,'Listados Datos'!$D$3:$F$16,3,FALSE))," ")</f>
        <v xml:space="preserve"> </v>
      </c>
      <c r="E22" s="645"/>
      <c r="F22" s="647"/>
      <c r="G22" s="666">
        <v>3</v>
      </c>
      <c r="H22" s="360">
        <v>3</v>
      </c>
      <c r="I22" s="663" t="s">
        <v>1042</v>
      </c>
      <c r="J22" s="603" t="s">
        <v>243</v>
      </c>
      <c r="K22" s="603" t="s">
        <v>1042</v>
      </c>
      <c r="L22" s="603" t="s">
        <v>1048</v>
      </c>
      <c r="M22" s="644" t="str">
        <f t="shared" ref="M22" si="52">+CONCATENATE("Posibilidad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644" t="s">
        <v>108</v>
      </c>
      <c r="O22" s="644" t="s">
        <v>832</v>
      </c>
      <c r="P22" s="735">
        <v>12</v>
      </c>
      <c r="Q22" s="695"/>
      <c r="R22" s="641"/>
      <c r="S22" s="641"/>
      <c r="T22" s="641"/>
      <c r="U22" s="641"/>
      <c r="V22" s="726" t="str">
        <f>IF(ISBLANK(AC22),(IF(P22&lt;=0,"",IF(P22&lt;=2,"Muy Baja",IF(P22&lt;=24,"Baja",IF(P22&lt;=500,"Media",IF(P22&lt;=5000,"Alta","Muy Alta"))))))," ")</f>
        <v>Baja</v>
      </c>
      <c r="W22" s="714">
        <f>IF(ISBLANK(AC22),(IF(V22="","",IF(V22="Muy Baja",20%,IF(V22="Baja",40%,IF(V22="Media",60%,IF(V22="Alta",80%,IF(V22="Muy Alta",100%,0)))))))," ")</f>
        <v>0.4</v>
      </c>
      <c r="X22" s="729" t="s">
        <v>306</v>
      </c>
      <c r="Y22" s="708" t="str">
        <f>IF(X22&gt;0,IF(NOT(ISERROR(MATCH(X22,'Listados Datos'!$N$3:$N$4,0))),'Listados Datos'!$N$6&amp;"Por favor no seleccionar este criterios de impacto (Afectación Económica o presupuestal y/o Pérdida Reputacional)",'Listados Datos'!$N$7),"")</f>
        <v>✔</v>
      </c>
      <c r="Z22" s="711" t="str">
        <f>IF(OR(X22='Listados Datos'!$R$3,X22='Listados Datos'!$S$3),"Leve",IF(OR(X22='Listados Datos'!$R$4,X22='Listados Datos'!$S$4),"Menor",IF(OR(X22='Listados Datos'!$R$5,X22='Listados Datos'!$S$5),"Moderado",IF(OR(X22='Listados Datos'!$R$6,X22='Listados Datos'!$S$6),"Mayor",IF(OR(X22='Listados Datos'!$R$7,X22='Listados Datos'!$S$7),"Catastrófico","")))))</f>
        <v>Moderado</v>
      </c>
      <c r="AA22" s="714">
        <f>IF(Z22="","",IF(Z22="Leve",20%,IF(Z22="Menor",40%,IF(Z22="Moderado",60%,IF(Z22="Mayor",80%,IF(Z22="Catastrófico",100%,0))))))</f>
        <v>0.6</v>
      </c>
      <c r="AB22" s="717"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720"/>
      <c r="AD22" s="723"/>
      <c r="AE22" s="648" t="str">
        <f t="shared" ref="AE22" si="53">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1">
        <v>1</v>
      </c>
      <c r="AG22" s="202" t="s">
        <v>1654</v>
      </c>
      <c r="AH22" s="222" t="str">
        <f t="shared" si="1"/>
        <v>Probabilidad</v>
      </c>
      <c r="AI22" s="321" t="s">
        <v>312</v>
      </c>
      <c r="AJ22" s="321" t="s">
        <v>317</v>
      </c>
      <c r="AK22" s="223" t="str">
        <f t="shared" si="46"/>
        <v>40%</v>
      </c>
      <c r="AL22" s="322" t="s">
        <v>321</v>
      </c>
      <c r="AM22" s="322" t="s">
        <v>325</v>
      </c>
      <c r="AN22" s="323" t="s">
        <v>328</v>
      </c>
      <c r="AO22" s="224">
        <f t="shared" ref="AO22" si="54">IF(ISBLANK(AD22),(IFERROR(IF(AH22="Probabilidad",(W22-(+W22*AK22)),IF(AH22="Impacto",W22,"")),""))," ")</f>
        <v>0.24</v>
      </c>
      <c r="AP22" s="174" t="str">
        <f t="shared" ref="AP22" si="55">IF(ISBLANK(AD22), (IFERROR(IF(AO22="","",IF(AO22&lt;=0.2,"Muy Baja",IF(AO22&lt;=0.4,"Baja",IF(AO22&lt;=0.6,"Media",IF(AO22&lt;=0.8,"Alta","Muy Alta"))))),""))," ")</f>
        <v>Baja</v>
      </c>
      <c r="AQ22" s="225">
        <f t="shared" si="49"/>
        <v>0.24</v>
      </c>
      <c r="AR22" s="449" t="str">
        <f t="shared" si="50"/>
        <v>Moderado</v>
      </c>
      <c r="AS22" s="225">
        <f t="shared" ref="AS22" si="56">IFERROR(IF(AH22="Impacto",(AA22-(+AA22*AK22)),IF(AH22="Probabilidad",AA22,"")),"")</f>
        <v>0.6</v>
      </c>
      <c r="AT22" s="226" t="str">
        <f t="shared" si="51"/>
        <v>Moderado</v>
      </c>
      <c r="AU22" s="651"/>
      <c r="AV22" s="654" t="str">
        <f>IF(ISBLANK(AD22), " ", AD22)</f>
        <v xml:space="preserve"> </v>
      </c>
      <c r="AW22" s="648" t="str">
        <f t="shared" ref="AW22" si="57">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732" t="s">
        <v>335</v>
      </c>
      <c r="AY22" s="324" t="s">
        <v>1652</v>
      </c>
      <c r="AZ22" s="454" t="s">
        <v>1653</v>
      </c>
      <c r="BA22" s="406" t="s">
        <v>966</v>
      </c>
      <c r="BB22" s="448" t="s">
        <v>1071</v>
      </c>
      <c r="BC22" s="425">
        <v>44562</v>
      </c>
      <c r="BD22" s="425">
        <v>44926</v>
      </c>
      <c r="BE22" s="425" t="s">
        <v>1053</v>
      </c>
      <c r="BF22" s="455" t="s">
        <v>1064</v>
      </c>
      <c r="BG22" s="758" t="s">
        <v>1651</v>
      </c>
      <c r="BH22" s="408" t="s">
        <v>113</v>
      </c>
      <c r="BI22" s="374" t="s">
        <v>1746</v>
      </c>
      <c r="BJ22" s="374" t="s">
        <v>1746</v>
      </c>
      <c r="BK22" s="374" t="s">
        <v>1746</v>
      </c>
      <c r="BL22" s="448" t="s">
        <v>1746</v>
      </c>
      <c r="BM22" s="468" t="s">
        <v>1746</v>
      </c>
      <c r="BN22" s="448" t="s">
        <v>1746</v>
      </c>
      <c r="BO22" s="441" t="s">
        <v>114</v>
      </c>
      <c r="BP22" s="441" t="s">
        <v>1746</v>
      </c>
      <c r="BQ22" s="498" t="s">
        <v>1746</v>
      </c>
      <c r="BR22" s="404" t="s">
        <v>2023</v>
      </c>
      <c r="BS22" s="404" t="s">
        <v>1746</v>
      </c>
      <c r="BT22" s="404" t="s">
        <v>1746</v>
      </c>
      <c r="BU22" s="404" t="s">
        <v>1746</v>
      </c>
    </row>
    <row r="23" spans="1:73" s="205" customFormat="1" ht="192.6" hidden="1" customHeight="1">
      <c r="A23" s="674"/>
      <c r="B23" s="692"/>
      <c r="C23" s="661"/>
      <c r="D23" s="661"/>
      <c r="E23" s="645"/>
      <c r="F23" s="647"/>
      <c r="G23" s="666"/>
      <c r="H23" s="360">
        <v>3</v>
      </c>
      <c r="I23" s="664"/>
      <c r="J23" s="647"/>
      <c r="K23" s="647"/>
      <c r="L23" s="647"/>
      <c r="M23" s="645"/>
      <c r="N23" s="645"/>
      <c r="O23" s="645"/>
      <c r="P23" s="736"/>
      <c r="Q23" s="696"/>
      <c r="R23" s="642"/>
      <c r="S23" s="642"/>
      <c r="T23" s="642"/>
      <c r="U23" s="642"/>
      <c r="V23" s="727"/>
      <c r="W23" s="715"/>
      <c r="X23" s="730"/>
      <c r="Y23" s="709"/>
      <c r="Z23" s="712"/>
      <c r="AA23" s="715"/>
      <c r="AB23" s="718"/>
      <c r="AC23" s="721"/>
      <c r="AD23" s="724"/>
      <c r="AE23" s="649"/>
      <c r="AF23" s="201">
        <v>2</v>
      </c>
      <c r="AG23" s="202" t="s">
        <v>1650</v>
      </c>
      <c r="AH23" s="222" t="str">
        <f t="shared" si="1"/>
        <v>Probabilidad</v>
      </c>
      <c r="AI23" s="321" t="s">
        <v>313</v>
      </c>
      <c r="AJ23" s="321" t="s">
        <v>317</v>
      </c>
      <c r="AK23" s="223" t="str">
        <f t="shared" si="46"/>
        <v>30%</v>
      </c>
      <c r="AL23" s="322" t="s">
        <v>321</v>
      </c>
      <c r="AM23" s="322" t="s">
        <v>325</v>
      </c>
      <c r="AN23" s="323" t="s">
        <v>328</v>
      </c>
      <c r="AO23" s="224">
        <f t="shared" ref="AO23" si="58">IF(ISBLANK(AD22),(IFERROR(IF(AND(AH22="Probabilidad",AH23="Probabilidad"),(AQ22-(+AQ22*AK23)),IF(AH23="Probabilidad",(W22-(+W22*AK23)),IF(AH23="Impacto",AQ22,""))),""))," ")</f>
        <v>0.16799999999999998</v>
      </c>
      <c r="AP23" s="174" t="str">
        <f t="shared" ref="AP23" si="59">IF(ISBLANK(AD22),(IFERROR(IF(AO23="","",IF(AO23&lt;=0.2,"Muy Baja",IF(AO23&lt;=0.4,"Baja",IF(AO23&lt;=0.6,"Media",IF(AO23&lt;=0.8,"Alta","Muy Alta"))))),""))," ")</f>
        <v>Muy Baja</v>
      </c>
      <c r="AQ23" s="225">
        <f t="shared" si="49"/>
        <v>0.16799999999999998</v>
      </c>
      <c r="AR23" s="449" t="str">
        <f t="shared" si="50"/>
        <v>Moderado</v>
      </c>
      <c r="AS23" s="225">
        <f t="shared" ref="AS23" si="60">IFERROR(IF(AND(AH22="Impacto",AH23="Impacto"),(AS22-(+AS22*AK23)),IF(AH23="Impacto",(AA22-(+AA22*AK23)),IF(AH23="Probabilidad",AS22,""))),"")</f>
        <v>0.6</v>
      </c>
      <c r="AT23" s="226" t="str">
        <f t="shared" si="51"/>
        <v>Moderado</v>
      </c>
      <c r="AU23" s="652"/>
      <c r="AV23" s="655"/>
      <c r="AW23" s="649"/>
      <c r="AX23" s="733"/>
      <c r="AY23" s="324" t="s">
        <v>1121</v>
      </c>
      <c r="AZ23" s="454" t="s">
        <v>1053</v>
      </c>
      <c r="BA23" s="406" t="s">
        <v>966</v>
      </c>
      <c r="BB23" s="448" t="s">
        <v>1273</v>
      </c>
      <c r="BC23" s="425">
        <v>44562</v>
      </c>
      <c r="BD23" s="425">
        <v>44926</v>
      </c>
      <c r="BE23" s="425" t="s">
        <v>1053</v>
      </c>
      <c r="BF23" s="455" t="s">
        <v>1064</v>
      </c>
      <c r="BG23" s="738"/>
      <c r="BH23" s="408" t="s">
        <v>113</v>
      </c>
      <c r="BI23" s="374" t="s">
        <v>1940</v>
      </c>
      <c r="BJ23" s="374">
        <v>3</v>
      </c>
      <c r="BK23" s="376">
        <v>44804</v>
      </c>
      <c r="BL23" s="448" t="s">
        <v>1865</v>
      </c>
      <c r="BM23" s="467" t="s">
        <v>1866</v>
      </c>
      <c r="BN23" s="448" t="s">
        <v>1746</v>
      </c>
      <c r="BO23" s="441" t="s">
        <v>114</v>
      </c>
      <c r="BP23" s="441" t="s">
        <v>1746</v>
      </c>
      <c r="BQ23" s="498" t="s">
        <v>1746</v>
      </c>
      <c r="BR23" s="404"/>
      <c r="BS23" s="404"/>
      <c r="BT23" s="404"/>
      <c r="BU23" s="404"/>
    </row>
    <row r="24" spans="1:73" s="205" customFormat="1" ht="28.5" hidden="1" customHeight="1">
      <c r="A24" s="674"/>
      <c r="B24" s="692"/>
      <c r="C24" s="661"/>
      <c r="D24" s="661"/>
      <c r="E24" s="645"/>
      <c r="F24" s="647"/>
      <c r="G24" s="666"/>
      <c r="H24" s="360">
        <v>3</v>
      </c>
      <c r="I24" s="664"/>
      <c r="J24" s="647"/>
      <c r="K24" s="647"/>
      <c r="L24" s="647"/>
      <c r="M24" s="645"/>
      <c r="N24" s="645"/>
      <c r="O24" s="645"/>
      <c r="P24" s="736"/>
      <c r="Q24" s="696"/>
      <c r="R24" s="642"/>
      <c r="S24" s="642"/>
      <c r="T24" s="642"/>
      <c r="U24" s="642"/>
      <c r="V24" s="727"/>
      <c r="W24" s="715"/>
      <c r="X24" s="730"/>
      <c r="Y24" s="709"/>
      <c r="Z24" s="712"/>
      <c r="AA24" s="715"/>
      <c r="AB24" s="718"/>
      <c r="AC24" s="721"/>
      <c r="AD24" s="724"/>
      <c r="AE24" s="649"/>
      <c r="AF24" s="201">
        <v>3</v>
      </c>
      <c r="AG24" s="202"/>
      <c r="AH24" s="222" t="str">
        <f t="shared" ref="AH24:AH25" si="61">IF(OR(AI24="Preventivo",AI24="Detectivo"),"Probabilidad",IF(AI24="Correctivo","Impacto",""))</f>
        <v/>
      </c>
      <c r="AI24" s="321"/>
      <c r="AJ24" s="321"/>
      <c r="AK24" s="223" t="str">
        <f t="shared" ref="AK24:AK25" si="62">IF(AND(AI24="Preventivo",AJ24="Automático"),"50%",IF(AND(AI24="Preventivo",AJ24="Manual"),"40%",IF(AND(AI24="Detectivo",AJ24="Automático"),"40%",IF(AND(AI24="Detectivo",AJ24="Manual"),"30%",IF(AND(AI24="Correctivo",AJ24="Automático"),"35%",IF(AND(AI24="Correctivo",AJ24="Manual"),"25%",""))))))</f>
        <v/>
      </c>
      <c r="AL24" s="322"/>
      <c r="AM24" s="322"/>
      <c r="AN24" s="323"/>
      <c r="AO24" s="224" t="str">
        <f t="shared" ref="AO24" si="63">IF(ISBLANK(AD22),(IFERROR(IF(AND(AH23="Probabilidad",AH24="Probabilidad"),(AQ23-(+AQ23*AK24)),IF(AND(AH23="Impacto",AH24="Probabilidad"),(AQ22-(+AQ22*AK24)),IF(AH24="Impacto",AQ23,""))),""))," ")</f>
        <v/>
      </c>
      <c r="AP24" s="174" t="str">
        <f t="shared" ref="AP24" si="64">IF(ISBLANK(AD22),(IFERROR(IF(AO24="","",IF(AO24&lt;=0.2,"Muy Baja",IF(AO24&lt;=0.4,"Baja",IF(AO24&lt;=0.6,"Media",IF(AO24&lt;=0.8,"Alta","Muy Alta"))))),""))," ")</f>
        <v/>
      </c>
      <c r="AQ24" s="225" t="str">
        <f t="shared" si="49"/>
        <v/>
      </c>
      <c r="AR24" s="449" t="str">
        <f t="shared" si="50"/>
        <v/>
      </c>
      <c r="AS24" s="225" t="str">
        <f t="shared" ref="AS24:AS27" si="65">IFERROR(IF(AND(AH23="Impacto",AH24="Impacto"),(AS23-(+AS23*AK24)),IF(AND(AH23="Probabilidad",AH24="Impacto"),(AS22-(+AS22*AK24)),IF(AH24="Probabilidad",AS23,""))),"")</f>
        <v/>
      </c>
      <c r="AT24" s="226" t="str">
        <f t="shared" si="51"/>
        <v/>
      </c>
      <c r="AU24" s="652"/>
      <c r="AV24" s="655"/>
      <c r="AW24" s="649"/>
      <c r="AX24" s="733"/>
      <c r="AY24" s="324"/>
      <c r="AZ24" s="454"/>
      <c r="BA24" s="406"/>
      <c r="BB24" s="448"/>
      <c r="BC24" s="425"/>
      <c r="BD24" s="425"/>
      <c r="BE24" s="425"/>
      <c r="BF24" s="455"/>
      <c r="BG24" s="738"/>
      <c r="BH24" s="388"/>
      <c r="BI24" s="374"/>
      <c r="BJ24" s="374"/>
      <c r="BK24" s="374"/>
      <c r="BL24" s="448"/>
      <c r="BM24" s="468"/>
      <c r="BN24" s="448"/>
      <c r="BO24" s="441"/>
      <c r="BP24" s="441"/>
      <c r="BQ24" s="498"/>
      <c r="BR24" s="404" t="s">
        <v>2024</v>
      </c>
      <c r="BS24" s="404" t="s">
        <v>2025</v>
      </c>
      <c r="BT24" s="404"/>
      <c r="BU24" s="404"/>
    </row>
    <row r="25" spans="1:73" s="205" customFormat="1" ht="28.5" hidden="1" customHeight="1">
      <c r="A25" s="674"/>
      <c r="B25" s="692"/>
      <c r="C25" s="661"/>
      <c r="D25" s="661"/>
      <c r="E25" s="645"/>
      <c r="F25" s="647"/>
      <c r="G25" s="666"/>
      <c r="H25" s="360">
        <v>3</v>
      </c>
      <c r="I25" s="664"/>
      <c r="J25" s="647"/>
      <c r="K25" s="647"/>
      <c r="L25" s="647"/>
      <c r="M25" s="645"/>
      <c r="N25" s="645"/>
      <c r="O25" s="645"/>
      <c r="P25" s="736"/>
      <c r="Q25" s="696"/>
      <c r="R25" s="642"/>
      <c r="S25" s="642"/>
      <c r="T25" s="642"/>
      <c r="U25" s="642"/>
      <c r="V25" s="727"/>
      <c r="W25" s="715"/>
      <c r="X25" s="730"/>
      <c r="Y25" s="709"/>
      <c r="Z25" s="712"/>
      <c r="AA25" s="715"/>
      <c r="AB25" s="718"/>
      <c r="AC25" s="721"/>
      <c r="AD25" s="724"/>
      <c r="AE25" s="649"/>
      <c r="AF25" s="201">
        <v>4</v>
      </c>
      <c r="AG25" s="202"/>
      <c r="AH25" s="222" t="str">
        <f t="shared" si="61"/>
        <v/>
      </c>
      <c r="AI25" s="321"/>
      <c r="AJ25" s="321"/>
      <c r="AK25" s="223" t="str">
        <f t="shared" si="62"/>
        <v/>
      </c>
      <c r="AL25" s="322"/>
      <c r="AM25" s="322"/>
      <c r="AN25" s="323"/>
      <c r="AO25" s="224" t="str">
        <f t="shared" ref="AO25" si="66">IF(ISBLANK(AD22),(IFERROR(IF(AND(AH24="Probabilidad",AH25="Probabilidad"),(AQ24-(+AQ24*AK25)),IF(AND(AH24="Impacto",AH25="Probabilidad"),(AQ23-(+AQ23*AK25)),IF(AH25="Impacto",AQ24,""))),""))," ")</f>
        <v/>
      </c>
      <c r="AP25" s="174" t="str">
        <f t="shared" ref="AP25" si="67">IF(ISBLANK(AD22),(IFERROR(IF(AO25="","",IF(AO25&lt;=0.2,"Muy Baja",IF(AO25&lt;=0.4,"Baja",IF(AO25&lt;=0.6,"Media",IF(AO25&lt;=0.8,"Alta","Muy Alta"))))),""))," ")</f>
        <v/>
      </c>
      <c r="AQ25" s="225" t="str">
        <f t="shared" si="49"/>
        <v/>
      </c>
      <c r="AR25" s="449" t="str">
        <f t="shared" si="50"/>
        <v/>
      </c>
      <c r="AS25" s="225" t="str">
        <f t="shared" si="65"/>
        <v/>
      </c>
      <c r="AT25" s="226" t="str">
        <f t="shared" si="51"/>
        <v/>
      </c>
      <c r="AU25" s="652"/>
      <c r="AV25" s="655"/>
      <c r="AW25" s="649"/>
      <c r="AX25" s="733"/>
      <c r="AY25" s="324"/>
      <c r="AZ25" s="454"/>
      <c r="BA25" s="406"/>
      <c r="BB25" s="448"/>
      <c r="BC25" s="425"/>
      <c r="BD25" s="425"/>
      <c r="BE25" s="425"/>
      <c r="BF25" s="455"/>
      <c r="BG25" s="738"/>
      <c r="BH25" s="388"/>
      <c r="BI25" s="374"/>
      <c r="BJ25" s="374"/>
      <c r="BK25" s="374"/>
      <c r="BL25" s="448"/>
      <c r="BM25" s="468"/>
      <c r="BN25" s="448"/>
      <c r="BO25" s="441"/>
      <c r="BP25" s="441"/>
      <c r="BQ25" s="498"/>
      <c r="BR25" s="404" t="s">
        <v>2026</v>
      </c>
      <c r="BS25" s="404" t="s">
        <v>2025</v>
      </c>
      <c r="BT25" s="404"/>
      <c r="BU25" s="404"/>
    </row>
    <row r="26" spans="1:73" s="205" customFormat="1" ht="28.5" hidden="1" customHeight="1">
      <c r="A26" s="674"/>
      <c r="B26" s="692"/>
      <c r="C26" s="661"/>
      <c r="D26" s="661"/>
      <c r="E26" s="645"/>
      <c r="F26" s="647"/>
      <c r="G26" s="666"/>
      <c r="H26" s="360">
        <v>3</v>
      </c>
      <c r="I26" s="664"/>
      <c r="J26" s="647"/>
      <c r="K26" s="647"/>
      <c r="L26" s="647"/>
      <c r="M26" s="645"/>
      <c r="N26" s="645"/>
      <c r="O26" s="645"/>
      <c r="P26" s="736"/>
      <c r="Q26" s="696"/>
      <c r="R26" s="642"/>
      <c r="S26" s="642"/>
      <c r="T26" s="642"/>
      <c r="U26" s="642"/>
      <c r="V26" s="727"/>
      <c r="W26" s="715"/>
      <c r="X26" s="730"/>
      <c r="Y26" s="709"/>
      <c r="Z26" s="712"/>
      <c r="AA26" s="715"/>
      <c r="AB26" s="718"/>
      <c r="AC26" s="721"/>
      <c r="AD26" s="724"/>
      <c r="AE26" s="649"/>
      <c r="AF26" s="201">
        <v>5</v>
      </c>
      <c r="AG26" s="202"/>
      <c r="AH26" s="222" t="str">
        <f t="shared" ref="AH26" si="68">IF(OR(AI26="Preventivo",AI26="Detectivo"),"Probabilidad",IF(AI26="Correctivo","Impacto",""))</f>
        <v/>
      </c>
      <c r="AI26" s="321"/>
      <c r="AJ26" s="321"/>
      <c r="AK26" s="223" t="str">
        <f t="shared" ref="AK26" si="69">IF(AND(AI26="Preventivo",AJ26="Automático"),"50%",IF(AND(AI26="Preventivo",AJ26="Manual"),"40%",IF(AND(AI26="Detectivo",AJ26="Automático"),"40%",IF(AND(AI26="Detectivo",AJ26="Manual"),"30%",IF(AND(AI26="Correctivo",AJ26="Automático"),"35%",IF(AND(AI26="Correctivo",AJ26="Manual"),"25%",""))))))</f>
        <v/>
      </c>
      <c r="AL26" s="322"/>
      <c r="AM26" s="322"/>
      <c r="AN26" s="323"/>
      <c r="AO26" s="224" t="str">
        <f t="shared" ref="AO26" si="70">IF(ISBLANK(AD22),(IFERROR(IF(AND(AH25="Probabilidad",AH26="Probabilidad"),(AQ25-(+AQ25*AK26)),IF(AND(AH25="Impacto",AH26="Probabilidad"),(AQ24-(+AQ24*AK26)),IF(AH26="Impacto",AQ25,""))),""))," ")</f>
        <v/>
      </c>
      <c r="AP26" s="174" t="str">
        <f t="shared" ref="AP26" si="71">IF(ISBLANK(AD22),(IFERROR(IF(AO26="","",IF(AO26&lt;=0.2,"Muy Baja",IF(AO26&lt;=0.4,"Baja",IF(AO26&lt;=0.6,"Media",IF(AO26&lt;=0.8,"Alta","Muy Alta"))))),""))," ")</f>
        <v/>
      </c>
      <c r="AQ26" s="225" t="str">
        <f t="shared" si="49"/>
        <v/>
      </c>
      <c r="AR26" s="449" t="str">
        <f t="shared" si="50"/>
        <v/>
      </c>
      <c r="AS26" s="225" t="str">
        <f t="shared" si="65"/>
        <v/>
      </c>
      <c r="AT26" s="226" t="str">
        <f t="shared" si="51"/>
        <v/>
      </c>
      <c r="AU26" s="652"/>
      <c r="AV26" s="655"/>
      <c r="AW26" s="649"/>
      <c r="AX26" s="733"/>
      <c r="AY26" s="324"/>
      <c r="AZ26" s="454"/>
      <c r="BA26" s="406"/>
      <c r="BB26" s="448"/>
      <c r="BC26" s="425"/>
      <c r="BD26" s="425"/>
      <c r="BE26" s="425"/>
      <c r="BF26" s="455"/>
      <c r="BG26" s="738"/>
      <c r="BH26" s="388"/>
      <c r="BI26" s="374"/>
      <c r="BJ26" s="374"/>
      <c r="BK26" s="374"/>
      <c r="BL26" s="448"/>
      <c r="BM26" s="468"/>
      <c r="BN26" s="448"/>
      <c r="BO26" s="441"/>
      <c r="BP26" s="441"/>
      <c r="BQ26" s="498"/>
      <c r="BR26" s="404"/>
      <c r="BS26" s="404"/>
      <c r="BT26" s="404"/>
      <c r="BU26" s="404"/>
    </row>
    <row r="27" spans="1:73" s="205" customFormat="1" ht="28.5" hidden="1" customHeight="1">
      <c r="A27" s="674"/>
      <c r="B27" s="692"/>
      <c r="C27" s="661"/>
      <c r="D27" s="661"/>
      <c r="E27" s="645"/>
      <c r="F27" s="647"/>
      <c r="G27" s="666"/>
      <c r="H27" s="360">
        <v>3</v>
      </c>
      <c r="I27" s="665"/>
      <c r="J27" s="604"/>
      <c r="K27" s="604"/>
      <c r="L27" s="604"/>
      <c r="M27" s="646"/>
      <c r="N27" s="646"/>
      <c r="O27" s="646"/>
      <c r="P27" s="737"/>
      <c r="Q27" s="697"/>
      <c r="R27" s="643"/>
      <c r="S27" s="643"/>
      <c r="T27" s="643"/>
      <c r="U27" s="643"/>
      <c r="V27" s="728"/>
      <c r="W27" s="716"/>
      <c r="X27" s="731"/>
      <c r="Y27" s="710"/>
      <c r="Z27" s="713"/>
      <c r="AA27" s="716"/>
      <c r="AB27" s="719"/>
      <c r="AC27" s="722"/>
      <c r="AD27" s="725"/>
      <c r="AE27" s="650"/>
      <c r="AF27" s="201">
        <v>6</v>
      </c>
      <c r="AG27" s="202"/>
      <c r="AH27" s="222" t="str">
        <f t="shared" si="1"/>
        <v/>
      </c>
      <c r="AI27" s="321"/>
      <c r="AJ27" s="321"/>
      <c r="AK27" s="223" t="str">
        <f t="shared" ref="AK27:AK33" si="72">IF(AND(AI27="Preventivo",AJ27="Automático"),"50%",IF(AND(AI27="Preventivo",AJ27="Manual"),"40%",IF(AND(AI27="Detectivo",AJ27="Automático"),"40%",IF(AND(AI27="Detectivo",AJ27="Manual"),"30%",IF(AND(AI27="Correctivo",AJ27="Automático"),"35%",IF(AND(AI27="Correctivo",AJ27="Manual"),"25%",""))))))</f>
        <v/>
      </c>
      <c r="AL27" s="322"/>
      <c r="AM27" s="322"/>
      <c r="AN27" s="323"/>
      <c r="AO27" s="224" t="str">
        <f t="shared" ref="AO27" si="73">IF(ISBLANK(AD22),(IFERROR(IF(AND(AH26="Probabilidad",AH27="Probabilidad"),(AQ26-(+AQ26*AK27)),IF(AND(AH26="Impacto",AH27="Probabilidad"),(AQ25-(+AQ25*AK27)),IF(AH27="Impacto",AQ26,""))),""))," ")</f>
        <v/>
      </c>
      <c r="AP27" s="174" t="str">
        <f t="shared" ref="AP27" si="74">IF(ISBLANK(AD22),(IFERROR(IF(AO27="","",IF(AO27&lt;=0.2,"Muy Baja",IF(AO27&lt;=0.4,"Baja",IF(AO27&lt;=0.6,"Media",IF(AO27&lt;=0.8,"Alta","Muy Alta"))))),""))," ")</f>
        <v/>
      </c>
      <c r="AQ27" s="225" t="str">
        <f t="shared" si="49"/>
        <v/>
      </c>
      <c r="AR27" s="449" t="str">
        <f t="shared" si="50"/>
        <v/>
      </c>
      <c r="AS27" s="225" t="str">
        <f t="shared" si="65"/>
        <v/>
      </c>
      <c r="AT27" s="226" t="str">
        <f t="shared" si="51"/>
        <v/>
      </c>
      <c r="AU27" s="653"/>
      <c r="AV27" s="656"/>
      <c r="AW27" s="650"/>
      <c r="AX27" s="734"/>
      <c r="AY27" s="324"/>
      <c r="AZ27" s="454"/>
      <c r="BA27" s="406"/>
      <c r="BB27" s="448"/>
      <c r="BC27" s="425"/>
      <c r="BD27" s="425"/>
      <c r="BE27" s="425"/>
      <c r="BF27" s="455"/>
      <c r="BG27" s="739"/>
      <c r="BH27" s="388"/>
      <c r="BI27" s="374"/>
      <c r="BJ27" s="374"/>
      <c r="BK27" s="374"/>
      <c r="BL27" s="448"/>
      <c r="BM27" s="468"/>
      <c r="BN27" s="448"/>
      <c r="BO27" s="441"/>
      <c r="BP27" s="441"/>
      <c r="BQ27" s="498"/>
      <c r="BR27" s="404"/>
      <c r="BS27" s="404"/>
      <c r="BT27" s="404"/>
      <c r="BU27" s="404"/>
    </row>
    <row r="28" spans="1:73" s="205" customFormat="1" ht="88.5" hidden="1" customHeight="1">
      <c r="A28" s="674"/>
      <c r="B28" s="692"/>
      <c r="C28" s="661"/>
      <c r="D28" s="661" t="str">
        <f>IFERROR((VLOOKUP($B28,'Listados Datos'!$D$3:$F$16,3,FALSE))," ")</f>
        <v xml:space="preserve"> </v>
      </c>
      <c r="E28" s="645"/>
      <c r="F28" s="647"/>
      <c r="G28" s="868">
        <v>4</v>
      </c>
      <c r="H28" s="363">
        <v>4</v>
      </c>
      <c r="I28" s="663" t="s">
        <v>1649</v>
      </c>
      <c r="J28" s="603" t="s">
        <v>243</v>
      </c>
      <c r="K28" s="603" t="s">
        <v>1043</v>
      </c>
      <c r="L28" s="603" t="s">
        <v>1049</v>
      </c>
      <c r="M28" s="644" t="str">
        <f t="shared" ref="M28" si="75">+CONCATENATE("Posibilidad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644" t="s">
        <v>108</v>
      </c>
      <c r="O28" s="644" t="s">
        <v>832</v>
      </c>
      <c r="P28" s="735">
        <v>228</v>
      </c>
      <c r="Q28" s="695"/>
      <c r="R28" s="641"/>
      <c r="S28" s="641"/>
      <c r="T28" s="641"/>
      <c r="U28" s="641"/>
      <c r="V28" s="726" t="str">
        <f t="shared" ref="V28" si="76">IF(ISBLANK(AC28),(IF(P28&lt;=0,"",IF(P28&lt;=2,"Muy Baja",IF(P28&lt;=24,"Baja",IF(P28&lt;=500,"Media",IF(P28&lt;=5000,"Alta","Muy Alta"))))))," ")</f>
        <v>Media</v>
      </c>
      <c r="W28" s="714">
        <f t="shared" ref="W28" si="77">IF(ISBLANK(AC28),(IF(V28="","",IF(V28="Muy Baja",20%,IF(V28="Baja",40%,IF(V28="Media",60%,IF(V28="Alta",80%,IF(V28="Muy Alta",100%,0)))))))," ")</f>
        <v>0.6</v>
      </c>
      <c r="X28" s="729" t="s">
        <v>306</v>
      </c>
      <c r="Y28" s="708" t="str">
        <f>IF(X28&gt;0,IF(NOT(ISERROR(MATCH(X28,'Listados Datos'!$N$3:$N$4,0))),'Listados Datos'!$N$6&amp;"Por favor no seleccionar este criterios de impacto (Afectación Económica o presupuestal y/o Pérdida Reputacional)",'Listados Datos'!$N$7),"")</f>
        <v>✔</v>
      </c>
      <c r="Z28" s="711" t="str">
        <f>IF(OR(X28='Listados Datos'!$R$3,X28='Listados Datos'!$S$3),"Leve",IF(OR(X28='Listados Datos'!$R$4,X28='Listados Datos'!$S$4),"Menor",IF(OR(X28='Listados Datos'!$R$5,X28='Listados Datos'!$S$5),"Moderado",IF(OR(X28='Listados Datos'!$R$6,X28='Listados Datos'!$S$6),"Mayor",IF(OR(X28='Listados Datos'!$R$7,X28='Listados Datos'!$S$7),"Catastrófico","")))))</f>
        <v>Moderado</v>
      </c>
      <c r="AA28" s="714">
        <f>IF(Z28="","",IF(Z28="Leve",20%,IF(Z28="Menor",40%,IF(Z28="Moderado",60%,IF(Z28="Mayor",80%,IF(Z28="Catastrófico",100%,0))))))</f>
        <v>0.6</v>
      </c>
      <c r="AB28" s="717"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720"/>
      <c r="AD28" s="723"/>
      <c r="AE28" s="648" t="str">
        <f t="shared" ref="AE28" si="78">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1">
        <v>1</v>
      </c>
      <c r="AG28" s="202" t="s">
        <v>1113</v>
      </c>
      <c r="AH28" s="222" t="str">
        <f t="shared" si="1"/>
        <v>Probabilidad</v>
      </c>
      <c r="AI28" s="321" t="s">
        <v>312</v>
      </c>
      <c r="AJ28" s="321" t="s">
        <v>317</v>
      </c>
      <c r="AK28" s="223" t="str">
        <f t="shared" si="72"/>
        <v>40%</v>
      </c>
      <c r="AL28" s="322" t="s">
        <v>321</v>
      </c>
      <c r="AM28" s="322" t="s">
        <v>325</v>
      </c>
      <c r="AN28" s="323" t="s">
        <v>328</v>
      </c>
      <c r="AO28" s="224">
        <f t="shared" ref="AO28" si="79">IF(ISBLANK(AD28),(IFERROR(IF(AH28="Probabilidad",(W28-(+W28*AK28)),IF(AH28="Impacto",W28,"")),""))," ")</f>
        <v>0.36</v>
      </c>
      <c r="AP28" s="174" t="str">
        <f t="shared" ref="AP28" si="80">IF(ISBLANK(AD28), (IFERROR(IF(AO28="","",IF(AO28&lt;=0.2,"Muy Baja",IF(AO28&lt;=0.4,"Baja",IF(AO28&lt;=0.6,"Media",IF(AO28&lt;=0.8,"Alta","Muy Alta"))))),""))," ")</f>
        <v>Baja</v>
      </c>
      <c r="AQ28" s="225">
        <f t="shared" si="49"/>
        <v>0.36</v>
      </c>
      <c r="AR28" s="449" t="str">
        <f t="shared" si="50"/>
        <v>Moderado</v>
      </c>
      <c r="AS28" s="225">
        <f t="shared" ref="AS28" si="81">IFERROR(IF(AH28="Impacto",(AA28-(+AA28*AK28)),IF(AH28="Probabilidad",AA28,"")),"")</f>
        <v>0.6</v>
      </c>
      <c r="AT28" s="226" t="str">
        <f t="shared" si="51"/>
        <v>Moderado</v>
      </c>
      <c r="AU28" s="651"/>
      <c r="AV28" s="654" t="str">
        <f>IF(ISBLANK(AD28), " ", AD28)</f>
        <v xml:space="preserve"> </v>
      </c>
      <c r="AW28" s="648" t="str">
        <f t="shared" ref="AW28" si="82">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732" t="s">
        <v>335</v>
      </c>
      <c r="AY28" s="858" t="s">
        <v>1122</v>
      </c>
      <c r="AZ28" s="860" t="s">
        <v>1058</v>
      </c>
      <c r="BA28" s="860" t="s">
        <v>1056</v>
      </c>
      <c r="BB28" s="657" t="s">
        <v>1057</v>
      </c>
      <c r="BC28" s="640">
        <v>44805</v>
      </c>
      <c r="BD28" s="640">
        <v>44926</v>
      </c>
      <c r="BE28" s="657" t="s">
        <v>1058</v>
      </c>
      <c r="BF28" s="658" t="s">
        <v>1062</v>
      </c>
      <c r="BG28" s="594" t="s">
        <v>1059</v>
      </c>
      <c r="BH28" s="445" t="s">
        <v>113</v>
      </c>
      <c r="BI28" s="623" t="s">
        <v>1981</v>
      </c>
      <c r="BJ28" s="623" t="s">
        <v>1796</v>
      </c>
      <c r="BK28" s="880">
        <v>44804</v>
      </c>
      <c r="BL28" s="623" t="s">
        <v>1797</v>
      </c>
      <c r="BM28" s="881" t="s">
        <v>1872</v>
      </c>
      <c r="BN28" s="623" t="s">
        <v>1746</v>
      </c>
      <c r="BO28" s="623" t="s">
        <v>114</v>
      </c>
      <c r="BP28" s="623" t="s">
        <v>1746</v>
      </c>
      <c r="BQ28" s="883" t="s">
        <v>1746</v>
      </c>
      <c r="BR28" s="404" t="s">
        <v>2027</v>
      </c>
      <c r="BS28" s="404" t="s">
        <v>2028</v>
      </c>
      <c r="BT28" s="404"/>
      <c r="BU28" s="404" t="s">
        <v>2029</v>
      </c>
    </row>
    <row r="29" spans="1:73" s="205" customFormat="1" ht="88.5" hidden="1" customHeight="1">
      <c r="A29" s="674"/>
      <c r="B29" s="692"/>
      <c r="C29" s="661"/>
      <c r="D29" s="661"/>
      <c r="E29" s="645"/>
      <c r="F29" s="647"/>
      <c r="G29" s="866"/>
      <c r="H29" s="363">
        <v>4</v>
      </c>
      <c r="I29" s="664"/>
      <c r="J29" s="647"/>
      <c r="K29" s="647"/>
      <c r="L29" s="647"/>
      <c r="M29" s="645"/>
      <c r="N29" s="645"/>
      <c r="O29" s="645"/>
      <c r="P29" s="736"/>
      <c r="Q29" s="696"/>
      <c r="R29" s="642"/>
      <c r="S29" s="642"/>
      <c r="T29" s="642"/>
      <c r="U29" s="642"/>
      <c r="V29" s="727"/>
      <c r="W29" s="715"/>
      <c r="X29" s="730"/>
      <c r="Y29" s="709"/>
      <c r="Z29" s="712"/>
      <c r="AA29" s="715"/>
      <c r="AB29" s="718"/>
      <c r="AC29" s="721"/>
      <c r="AD29" s="724"/>
      <c r="AE29" s="649"/>
      <c r="AF29" s="201">
        <v>2</v>
      </c>
      <c r="AG29" s="202" t="s">
        <v>1114</v>
      </c>
      <c r="AH29" s="222" t="str">
        <f t="shared" si="1"/>
        <v>Probabilidad</v>
      </c>
      <c r="AI29" s="321" t="s">
        <v>312</v>
      </c>
      <c r="AJ29" s="321" t="s">
        <v>317</v>
      </c>
      <c r="AK29" s="223" t="str">
        <f t="shared" si="72"/>
        <v>40%</v>
      </c>
      <c r="AL29" s="322" t="s">
        <v>321</v>
      </c>
      <c r="AM29" s="322" t="s">
        <v>325</v>
      </c>
      <c r="AN29" s="323" t="s">
        <v>328</v>
      </c>
      <c r="AO29" s="224">
        <f t="shared" ref="AO29" si="83">IF(ISBLANK(AD28),(IFERROR(IF(AND(AH28="Probabilidad",AH29="Probabilidad"),(AQ28-(+AQ28*AK29)),IF(AH29="Probabilidad",(W28-(+W28*AK29)),IF(AH29="Impacto",AQ28,""))),""))," ")</f>
        <v>0.216</v>
      </c>
      <c r="AP29" s="174" t="str">
        <f t="shared" ref="AP29" si="84">IF(ISBLANK(AD28),(IFERROR(IF(AO29="","",IF(AO29&lt;=0.2,"Muy Baja",IF(AO29&lt;=0.4,"Baja",IF(AO29&lt;=0.6,"Media",IF(AO29&lt;=0.8,"Alta","Muy Alta"))))),""))," ")</f>
        <v>Baja</v>
      </c>
      <c r="AQ29" s="225">
        <f t="shared" si="49"/>
        <v>0.216</v>
      </c>
      <c r="AR29" s="449" t="str">
        <f t="shared" si="50"/>
        <v>Moderado</v>
      </c>
      <c r="AS29" s="225">
        <f t="shared" ref="AS29" si="85">IFERROR(IF(AND(AH28="Impacto",AH29="Impacto"),(AS28-(+AS28*AK29)),IF(AH29="Impacto",(AA28-(+AA28*AK29)),IF(AH29="Probabilidad",AS28,""))),"")</f>
        <v>0.6</v>
      </c>
      <c r="AT29" s="226" t="str">
        <f t="shared" si="51"/>
        <v>Moderado</v>
      </c>
      <c r="AU29" s="652"/>
      <c r="AV29" s="655"/>
      <c r="AW29" s="649"/>
      <c r="AX29" s="733"/>
      <c r="AY29" s="859"/>
      <c r="AZ29" s="860"/>
      <c r="BA29" s="860"/>
      <c r="BB29" s="657"/>
      <c r="BC29" s="640"/>
      <c r="BD29" s="640"/>
      <c r="BE29" s="657"/>
      <c r="BF29" s="659"/>
      <c r="BG29" s="628"/>
      <c r="BH29" s="445" t="s">
        <v>113</v>
      </c>
      <c r="BI29" s="624"/>
      <c r="BJ29" s="624"/>
      <c r="BK29" s="624"/>
      <c r="BL29" s="624"/>
      <c r="BM29" s="882"/>
      <c r="BN29" s="624"/>
      <c r="BO29" s="624"/>
      <c r="BP29" s="624"/>
      <c r="BQ29" s="884"/>
      <c r="BR29" s="404" t="s">
        <v>2030</v>
      </c>
      <c r="BS29" s="404" t="s">
        <v>2031</v>
      </c>
      <c r="BT29" s="404"/>
      <c r="BU29" s="404" t="s">
        <v>2032</v>
      </c>
    </row>
    <row r="30" spans="1:73" s="205" customFormat="1" ht="28.5" hidden="1" customHeight="1">
      <c r="A30" s="674"/>
      <c r="B30" s="692"/>
      <c r="C30" s="661"/>
      <c r="D30" s="661"/>
      <c r="E30" s="645"/>
      <c r="F30" s="647"/>
      <c r="G30" s="866"/>
      <c r="H30" s="363">
        <v>4</v>
      </c>
      <c r="I30" s="664"/>
      <c r="J30" s="647"/>
      <c r="K30" s="647"/>
      <c r="L30" s="647"/>
      <c r="M30" s="645"/>
      <c r="N30" s="645"/>
      <c r="O30" s="645"/>
      <c r="P30" s="736"/>
      <c r="Q30" s="696"/>
      <c r="R30" s="642"/>
      <c r="S30" s="642"/>
      <c r="T30" s="642"/>
      <c r="U30" s="642"/>
      <c r="V30" s="727"/>
      <c r="W30" s="715"/>
      <c r="X30" s="730"/>
      <c r="Y30" s="709"/>
      <c r="Z30" s="712"/>
      <c r="AA30" s="715"/>
      <c r="AB30" s="718"/>
      <c r="AC30" s="721"/>
      <c r="AD30" s="724"/>
      <c r="AE30" s="649"/>
      <c r="AF30" s="201">
        <v>3</v>
      </c>
      <c r="AG30" s="202"/>
      <c r="AH30" s="222" t="str">
        <f t="shared" si="1"/>
        <v/>
      </c>
      <c r="AI30" s="321"/>
      <c r="AJ30" s="321"/>
      <c r="AK30" s="223" t="str">
        <f t="shared" si="72"/>
        <v/>
      </c>
      <c r="AL30" s="322"/>
      <c r="AM30" s="322"/>
      <c r="AN30" s="323"/>
      <c r="AO30" s="224" t="str">
        <f t="shared" ref="AO30" si="86">IF(ISBLANK(AD28),(IFERROR(IF(AND(AH29="Probabilidad",AH30="Probabilidad"),(AQ29-(+AQ29*AK30)),IF(AND(AH29="Impacto",AH30="Probabilidad"),(AQ28-(+AQ28*AK30)),IF(AH30="Impacto",AQ29,""))),""))," ")</f>
        <v/>
      </c>
      <c r="AP30" s="174" t="str">
        <f t="shared" ref="AP30" si="87">IF(ISBLANK(AD28),(IFERROR(IF(AO30="","",IF(AO30&lt;=0.2,"Muy Baja",IF(AO30&lt;=0.4,"Baja",IF(AO30&lt;=0.6,"Media",IF(AO30&lt;=0.8,"Alta","Muy Alta"))))),""))," ")</f>
        <v/>
      </c>
      <c r="AQ30" s="225" t="str">
        <f t="shared" si="49"/>
        <v/>
      </c>
      <c r="AR30" s="449" t="str">
        <f t="shared" si="50"/>
        <v/>
      </c>
      <c r="AS30" s="225" t="str">
        <f t="shared" ref="AS30:AS33" si="88">IFERROR(IF(AND(AH29="Impacto",AH30="Impacto"),(AS29-(+AS29*AK30)),IF(AND(AH29="Probabilidad",AH30="Impacto"),(AS28-(+AS28*AK30)),IF(AH30="Probabilidad",AS29,""))),"")</f>
        <v/>
      </c>
      <c r="AT30" s="226" t="str">
        <f t="shared" si="51"/>
        <v/>
      </c>
      <c r="AU30" s="652"/>
      <c r="AV30" s="655"/>
      <c r="AW30" s="649"/>
      <c r="AX30" s="733"/>
      <c r="AY30" s="324"/>
      <c r="AZ30" s="454"/>
      <c r="BA30" s="406"/>
      <c r="BB30" s="448"/>
      <c r="BC30" s="425"/>
      <c r="BD30" s="425"/>
      <c r="BE30" s="425"/>
      <c r="BF30" s="455"/>
      <c r="BG30" s="628"/>
      <c r="BH30" s="388"/>
      <c r="BI30" s="374"/>
      <c r="BJ30" s="374"/>
      <c r="BK30" s="374"/>
      <c r="BL30" s="448"/>
      <c r="BM30" s="468"/>
      <c r="BN30" s="448"/>
      <c r="BO30" s="441"/>
      <c r="BP30" s="441"/>
      <c r="BQ30" s="498"/>
      <c r="BR30" s="404" t="s">
        <v>2033</v>
      </c>
      <c r="BS30" s="404" t="s">
        <v>2034</v>
      </c>
      <c r="BT30" s="404"/>
      <c r="BU30" s="404" t="s">
        <v>2011</v>
      </c>
    </row>
    <row r="31" spans="1:73" s="205" customFormat="1" ht="28.5" hidden="1" customHeight="1">
      <c r="A31" s="674"/>
      <c r="B31" s="692"/>
      <c r="C31" s="661"/>
      <c r="D31" s="661"/>
      <c r="E31" s="645"/>
      <c r="F31" s="647"/>
      <c r="G31" s="866"/>
      <c r="H31" s="363">
        <v>4</v>
      </c>
      <c r="I31" s="664"/>
      <c r="J31" s="647"/>
      <c r="K31" s="647"/>
      <c r="L31" s="647"/>
      <c r="M31" s="645"/>
      <c r="N31" s="645"/>
      <c r="O31" s="645"/>
      <c r="P31" s="736"/>
      <c r="Q31" s="696"/>
      <c r="R31" s="642"/>
      <c r="S31" s="642"/>
      <c r="T31" s="642"/>
      <c r="U31" s="642"/>
      <c r="V31" s="727"/>
      <c r="W31" s="715"/>
      <c r="X31" s="730"/>
      <c r="Y31" s="709"/>
      <c r="Z31" s="712"/>
      <c r="AA31" s="715"/>
      <c r="AB31" s="718"/>
      <c r="AC31" s="721"/>
      <c r="AD31" s="724"/>
      <c r="AE31" s="649"/>
      <c r="AF31" s="201">
        <v>4</v>
      </c>
      <c r="AG31" s="202"/>
      <c r="AH31" s="222" t="str">
        <f t="shared" si="1"/>
        <v/>
      </c>
      <c r="AI31" s="321"/>
      <c r="AJ31" s="321"/>
      <c r="AK31" s="223" t="str">
        <f t="shared" si="72"/>
        <v/>
      </c>
      <c r="AL31" s="322"/>
      <c r="AM31" s="322"/>
      <c r="AN31" s="323"/>
      <c r="AO31" s="224" t="str">
        <f t="shared" ref="AO31" si="89">IF(ISBLANK(AD28),(IFERROR(IF(AND(AH30="Probabilidad",AH31="Probabilidad"),(AQ30-(+AQ30*AK31)),IF(AND(AH30="Impacto",AH31="Probabilidad"),(AQ29-(+AQ29*AK31)),IF(AH31="Impacto",AQ30,""))),""))," ")</f>
        <v/>
      </c>
      <c r="AP31" s="174" t="str">
        <f t="shared" ref="AP31" si="90">IF(ISBLANK(AD28),(IFERROR(IF(AO31="","",IF(AO31&lt;=0.2,"Muy Baja",IF(AO31&lt;=0.4,"Baja",IF(AO31&lt;=0.6,"Media",IF(AO31&lt;=0.8,"Alta","Muy Alta"))))),""))," ")</f>
        <v/>
      </c>
      <c r="AQ31" s="225" t="str">
        <f t="shared" si="49"/>
        <v/>
      </c>
      <c r="AR31" s="449" t="str">
        <f t="shared" si="50"/>
        <v/>
      </c>
      <c r="AS31" s="225" t="str">
        <f t="shared" si="88"/>
        <v/>
      </c>
      <c r="AT31" s="226" t="str">
        <f t="shared" si="51"/>
        <v/>
      </c>
      <c r="AU31" s="652"/>
      <c r="AV31" s="655"/>
      <c r="AW31" s="649"/>
      <c r="AX31" s="733"/>
      <c r="AY31" s="324"/>
      <c r="AZ31" s="454"/>
      <c r="BA31" s="406"/>
      <c r="BB31" s="448"/>
      <c r="BC31" s="425"/>
      <c r="BD31" s="425"/>
      <c r="BE31" s="425"/>
      <c r="BF31" s="455"/>
      <c r="BG31" s="628"/>
      <c r="BH31" s="388"/>
      <c r="BI31" s="374"/>
      <c r="BJ31" s="374"/>
      <c r="BK31" s="374"/>
      <c r="BL31" s="448"/>
      <c r="BM31" s="468"/>
      <c r="BN31" s="448"/>
      <c r="BO31" s="441"/>
      <c r="BP31" s="441"/>
      <c r="BQ31" s="498"/>
      <c r="BR31" s="404" t="s">
        <v>2035</v>
      </c>
      <c r="BS31" s="404" t="s">
        <v>2041</v>
      </c>
      <c r="BT31" s="404"/>
      <c r="BU31" s="404" t="s">
        <v>2045</v>
      </c>
    </row>
    <row r="32" spans="1:73" s="205" customFormat="1" ht="28.5" hidden="1" customHeight="1">
      <c r="A32" s="674"/>
      <c r="B32" s="692"/>
      <c r="C32" s="661"/>
      <c r="D32" s="661"/>
      <c r="E32" s="645"/>
      <c r="F32" s="647"/>
      <c r="G32" s="866"/>
      <c r="H32" s="363">
        <v>4</v>
      </c>
      <c r="I32" s="664"/>
      <c r="J32" s="647"/>
      <c r="K32" s="647"/>
      <c r="L32" s="647"/>
      <c r="M32" s="645"/>
      <c r="N32" s="645"/>
      <c r="O32" s="645"/>
      <c r="P32" s="736"/>
      <c r="Q32" s="696"/>
      <c r="R32" s="642"/>
      <c r="S32" s="642"/>
      <c r="T32" s="642"/>
      <c r="U32" s="642"/>
      <c r="V32" s="727"/>
      <c r="W32" s="715"/>
      <c r="X32" s="730"/>
      <c r="Y32" s="709"/>
      <c r="Z32" s="712"/>
      <c r="AA32" s="715"/>
      <c r="AB32" s="718"/>
      <c r="AC32" s="721"/>
      <c r="AD32" s="724"/>
      <c r="AE32" s="649"/>
      <c r="AF32" s="201">
        <v>5</v>
      </c>
      <c r="AG32" s="202"/>
      <c r="AH32" s="222" t="str">
        <f t="shared" ref="AH32" si="91">IF(OR(AI32="Preventivo",AI32="Detectivo"),"Probabilidad",IF(AI32="Correctivo","Impacto",""))</f>
        <v/>
      </c>
      <c r="AI32" s="321"/>
      <c r="AJ32" s="321"/>
      <c r="AK32" s="223" t="str">
        <f t="shared" ref="AK32" si="92">IF(AND(AI32="Preventivo",AJ32="Automático"),"50%",IF(AND(AI32="Preventivo",AJ32="Manual"),"40%",IF(AND(AI32="Detectivo",AJ32="Automático"),"40%",IF(AND(AI32="Detectivo",AJ32="Manual"),"30%",IF(AND(AI32="Correctivo",AJ32="Automático"),"35%",IF(AND(AI32="Correctivo",AJ32="Manual"),"25%",""))))))</f>
        <v/>
      </c>
      <c r="AL32" s="322"/>
      <c r="AM32" s="322"/>
      <c r="AN32" s="323"/>
      <c r="AO32" s="224" t="str">
        <f t="shared" ref="AO32" si="93">IF(ISBLANK(AD28),(IFERROR(IF(AND(AH31="Probabilidad",AH32="Probabilidad"),(AQ31-(+AQ31*AK32)),IF(AND(AH31="Impacto",AH32="Probabilidad"),(AQ30-(+AQ30*AK32)),IF(AH32="Impacto",AQ31,""))),""))," ")</f>
        <v/>
      </c>
      <c r="AP32" s="174" t="str">
        <f t="shared" ref="AP32" si="94">IF(ISBLANK(AD28),(IFERROR(IF(AO32="","",IF(AO32&lt;=0.2,"Muy Baja",IF(AO32&lt;=0.4,"Baja",IF(AO32&lt;=0.6,"Media",IF(AO32&lt;=0.8,"Alta","Muy Alta"))))),""))," ")</f>
        <v/>
      </c>
      <c r="AQ32" s="225" t="str">
        <f t="shared" si="49"/>
        <v/>
      </c>
      <c r="AR32" s="449" t="str">
        <f t="shared" si="50"/>
        <v/>
      </c>
      <c r="AS32" s="225" t="str">
        <f t="shared" si="88"/>
        <v/>
      </c>
      <c r="AT32" s="226" t="str">
        <f t="shared" si="51"/>
        <v/>
      </c>
      <c r="AU32" s="652"/>
      <c r="AV32" s="655"/>
      <c r="AW32" s="649"/>
      <c r="AX32" s="733"/>
      <c r="AY32" s="324"/>
      <c r="AZ32" s="454"/>
      <c r="BA32" s="406"/>
      <c r="BB32" s="448"/>
      <c r="BC32" s="425"/>
      <c r="BD32" s="425"/>
      <c r="BE32" s="425"/>
      <c r="BF32" s="455"/>
      <c r="BG32" s="628"/>
      <c r="BH32" s="388"/>
      <c r="BI32" s="374"/>
      <c r="BJ32" s="374"/>
      <c r="BK32" s="374"/>
      <c r="BL32" s="448"/>
      <c r="BM32" s="468"/>
      <c r="BN32" s="448"/>
      <c r="BO32" s="441"/>
      <c r="BP32" s="441"/>
      <c r="BQ32" s="498"/>
      <c r="BR32" s="404" t="s">
        <v>2036</v>
      </c>
      <c r="BS32" s="404" t="s">
        <v>2042</v>
      </c>
      <c r="BT32" s="404"/>
      <c r="BU32" s="404"/>
    </row>
    <row r="33" spans="1:73" s="205" customFormat="1" ht="12.75" hidden="1" customHeight="1">
      <c r="A33" s="674"/>
      <c r="B33" s="692"/>
      <c r="C33" s="661"/>
      <c r="D33" s="661"/>
      <c r="E33" s="645"/>
      <c r="F33" s="647"/>
      <c r="G33" s="867"/>
      <c r="H33" s="363">
        <v>4</v>
      </c>
      <c r="I33" s="665"/>
      <c r="J33" s="604"/>
      <c r="K33" s="604"/>
      <c r="L33" s="604"/>
      <c r="M33" s="646"/>
      <c r="N33" s="646"/>
      <c r="O33" s="646"/>
      <c r="P33" s="737"/>
      <c r="Q33" s="697"/>
      <c r="R33" s="643"/>
      <c r="S33" s="643"/>
      <c r="T33" s="643"/>
      <c r="U33" s="643"/>
      <c r="V33" s="728"/>
      <c r="W33" s="716"/>
      <c r="X33" s="731"/>
      <c r="Y33" s="710"/>
      <c r="Z33" s="713"/>
      <c r="AA33" s="716"/>
      <c r="AB33" s="719"/>
      <c r="AC33" s="722"/>
      <c r="AD33" s="725"/>
      <c r="AE33" s="650"/>
      <c r="AF33" s="201">
        <v>6</v>
      </c>
      <c r="AG33" s="202"/>
      <c r="AH33" s="222" t="str">
        <f t="shared" si="1"/>
        <v/>
      </c>
      <c r="AI33" s="321"/>
      <c r="AJ33" s="321"/>
      <c r="AK33" s="223" t="str">
        <f t="shared" si="72"/>
        <v/>
      </c>
      <c r="AL33" s="322"/>
      <c r="AM33" s="322"/>
      <c r="AN33" s="323"/>
      <c r="AO33" s="224" t="str">
        <f t="shared" ref="AO33" si="95">IF(ISBLANK(AD28),(IFERROR(IF(AND(AH32="Probabilidad",AH33="Probabilidad"),(AQ32-(+AQ32*AK33)),IF(AND(AH32="Impacto",AH33="Probabilidad"),(AQ31-(+AQ31*AK33)),IF(AH33="Impacto",AQ32,""))),""))," ")</f>
        <v/>
      </c>
      <c r="AP33" s="174" t="str">
        <f t="shared" ref="AP33" si="96">IF(ISBLANK(AD28),(IFERROR(IF(AO33="","",IF(AO33&lt;=0.2,"Muy Baja",IF(AO33&lt;=0.4,"Baja",IF(AO33&lt;=0.6,"Media",IF(AO33&lt;=0.8,"Alta","Muy Alta"))))),""))," ")</f>
        <v/>
      </c>
      <c r="AQ33" s="225" t="str">
        <f t="shared" si="49"/>
        <v/>
      </c>
      <c r="AR33" s="449" t="str">
        <f t="shared" si="50"/>
        <v/>
      </c>
      <c r="AS33" s="225" t="str">
        <f t="shared" si="88"/>
        <v/>
      </c>
      <c r="AT33" s="226" t="str">
        <f t="shared" si="51"/>
        <v/>
      </c>
      <c r="AU33" s="653"/>
      <c r="AV33" s="656"/>
      <c r="AW33" s="650"/>
      <c r="AX33" s="734"/>
      <c r="AY33" s="324"/>
      <c r="AZ33" s="454"/>
      <c r="BA33" s="406"/>
      <c r="BB33" s="448"/>
      <c r="BC33" s="425"/>
      <c r="BD33" s="425"/>
      <c r="BE33" s="425"/>
      <c r="BF33" s="455"/>
      <c r="BG33" s="595"/>
      <c r="BH33" s="388"/>
      <c r="BI33" s="374"/>
      <c r="BJ33" s="374"/>
      <c r="BK33" s="374"/>
      <c r="BL33" s="448"/>
      <c r="BM33" s="468"/>
      <c r="BN33" s="448"/>
      <c r="BO33" s="441"/>
      <c r="BP33" s="441"/>
      <c r="BQ33" s="498"/>
      <c r="BR33" s="404" t="s">
        <v>2037</v>
      </c>
      <c r="BS33" s="404" t="s">
        <v>2043</v>
      </c>
      <c r="BT33" s="404"/>
      <c r="BU33" s="404"/>
    </row>
    <row r="34" spans="1:73" s="205" customFormat="1" ht="135" customHeight="1">
      <c r="A34" s="674"/>
      <c r="B34" s="692"/>
      <c r="C34" s="661"/>
      <c r="D34" s="661" t="str">
        <f>IFERROR((VLOOKUP($B34,'Listados Datos'!$D$3:$F$16,3,FALSE))," ")</f>
        <v xml:space="preserve"> </v>
      </c>
      <c r="E34" s="645"/>
      <c r="F34" s="647"/>
      <c r="G34" s="666">
        <v>5</v>
      </c>
      <c r="H34" s="360">
        <v>5</v>
      </c>
      <c r="I34" s="663" t="s">
        <v>1615</v>
      </c>
      <c r="J34" s="603" t="s">
        <v>243</v>
      </c>
      <c r="K34" s="603" t="s">
        <v>1044</v>
      </c>
      <c r="L34" s="603" t="s">
        <v>1045</v>
      </c>
      <c r="M34" s="644" t="str">
        <f>+I34</f>
        <v>Posibilidad de recibir o solicitar cualquier dádiva o beneficio a nombre propio o de terceros con el fin de alterar o manipular información para generar beneficio de la gestión de un proceso.</v>
      </c>
      <c r="N34" s="644" t="s">
        <v>109</v>
      </c>
      <c r="O34" s="644" t="s">
        <v>247</v>
      </c>
      <c r="P34" s="735">
        <v>228</v>
      </c>
      <c r="Q34" s="695"/>
      <c r="R34" s="641"/>
      <c r="S34" s="641"/>
      <c r="T34" s="641"/>
      <c r="U34" s="641"/>
      <c r="V34" s="726" t="str">
        <f t="shared" ref="V34" si="97">IF(ISBLANK(AC34),(IF(P34&lt;=0,"",IF(P34&lt;=2,"Muy Baja",IF(P34&lt;=24,"Baja",IF(P34&lt;=500,"Media",IF(P34&lt;=5000,"Alta","Muy Alta"))))))," ")</f>
        <v xml:space="preserve"> </v>
      </c>
      <c r="W34" s="714" t="str">
        <f t="shared" ref="W34" si="98">IF(ISBLANK(AC34),(IF(V34="","",IF(V34="Muy Baja",20%,IF(V34="Baja",40%,IF(V34="Media",60%,IF(V34="Alta",80%,IF(V34="Muy Alta",100%,0)))))))," ")</f>
        <v xml:space="preserve"> </v>
      </c>
      <c r="X34" s="729"/>
      <c r="Y34" s="708" t="str">
        <f>IF(X34&gt;0,IF(NOT(ISERROR(MATCH(X34,'Listados Datos'!$N$3:$N$4,0))),'Listados Datos'!$N$6&amp;"Por favor no seleccionar este criterios de impacto (Afectación Económica o presupuestal y/o Pérdida Reputacional)",'Listados Datos'!$N$7),"")</f>
        <v/>
      </c>
      <c r="Z34" s="711" t="str">
        <f>IF(OR(X34='Listados Datos'!$R$3,X34='Listados Datos'!$S$3),"Leve",IF(OR(X34='Listados Datos'!$R$4,X34='Listados Datos'!$S$4),"Menor",IF(OR(X34='Listados Datos'!$R$5,X34='Listados Datos'!$S$5),"Moderado",IF(OR(X34='Listados Datos'!$R$6,X34='Listados Datos'!$S$6),"Mayor",IF(OR(X34='Listados Datos'!$R$7,X34='Listados Datos'!$S$7),"Catastrófico","")))))</f>
        <v/>
      </c>
      <c r="AA34" s="714" t="str">
        <f>IF(Z34="","",IF(Z34="Leve",20%,IF(Z34="Menor",40%,IF(Z34="Moderado",60%,IF(Z34="Mayor",80%,IF(Z34="Catastrófico",100%,0))))))</f>
        <v/>
      </c>
      <c r="AB34" s="717"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720" t="s">
        <v>346</v>
      </c>
      <c r="AD34" s="723" t="s">
        <v>12</v>
      </c>
      <c r="AE34" s="648" t="str">
        <f t="shared" ref="AE34" si="99">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1">
        <v>1</v>
      </c>
      <c r="AG34" s="202" t="s">
        <v>1115</v>
      </c>
      <c r="AH34" s="222" t="str">
        <f t="shared" ref="AH34:AH63" si="100">IF(OR(AI34="Preventivo",AI34="Detectivo"),"Probabilidad",IF(AI34="Correctivo","Impacto",""))</f>
        <v>Probabilidad</v>
      </c>
      <c r="AI34" s="321" t="s">
        <v>312</v>
      </c>
      <c r="AJ34" s="321" t="s">
        <v>317</v>
      </c>
      <c r="AK34" s="223" t="str">
        <f t="shared" ref="AK34:AK63" si="101">IF(AND(AI34="Preventivo",AJ34="Automático"),"50%",IF(AND(AI34="Preventivo",AJ34="Manual"),"40%",IF(AND(AI34="Detectivo",AJ34="Automático"),"40%",IF(AND(AI34="Detectivo",AJ34="Manual"),"30%",IF(AND(AI34="Correctivo",AJ34="Automático"),"35%",IF(AND(AI34="Correctivo",AJ34="Manual"),"25%",""))))))</f>
        <v>40%</v>
      </c>
      <c r="AL34" s="322" t="s">
        <v>321</v>
      </c>
      <c r="AM34" s="322" t="s">
        <v>325</v>
      </c>
      <c r="AN34" s="323" t="s">
        <v>328</v>
      </c>
      <c r="AO34" s="224" t="str">
        <f t="shared" ref="AO34" si="102">IF(ISBLANK(AD34),(IFERROR(IF(AH34="Probabilidad",(W34-(+W34*AK34)),IF(AH34="Impacto",W34,"")),""))," ")</f>
        <v xml:space="preserve"> </v>
      </c>
      <c r="AP34" s="174" t="str">
        <f t="shared" ref="AP34" si="103">IF(ISBLANK(AD34), (IFERROR(IF(AO34="","",IF(AO34&lt;=0.2,"Muy Baja",IF(AO34&lt;=0.4,"Baja",IF(AO34&lt;=0.6,"Media",IF(AO34&lt;=0.8,"Alta","Muy Alta"))))),""))," ")</f>
        <v xml:space="preserve"> </v>
      </c>
      <c r="AQ34" s="225" t="str">
        <f t="shared" si="49"/>
        <v xml:space="preserve"> </v>
      </c>
      <c r="AR34" s="449" t="str">
        <f t="shared" si="50"/>
        <v/>
      </c>
      <c r="AS34" s="225" t="str">
        <f t="shared" ref="AS34" si="104">IFERROR(IF(AH34="Impacto",(AA34-(+AA34*AK34)),IF(AH34="Probabilidad",AA34,"")),"")</f>
        <v/>
      </c>
      <c r="AT34" s="226" t="str">
        <f t="shared" si="51"/>
        <v/>
      </c>
      <c r="AU34" s="651" t="s">
        <v>346</v>
      </c>
      <c r="AV34" s="654" t="str">
        <f>IF(ISBLANK(AD34), " ", AD34)</f>
        <v>Moderado</v>
      </c>
      <c r="AW34" s="648" t="str">
        <f t="shared" ref="AW34" si="105">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732" t="s">
        <v>335</v>
      </c>
      <c r="AY34" s="324" t="s">
        <v>1123</v>
      </c>
      <c r="AZ34" s="454" t="s">
        <v>1060</v>
      </c>
      <c r="BA34" s="406" t="s">
        <v>966</v>
      </c>
      <c r="BB34" s="448" t="s">
        <v>1052</v>
      </c>
      <c r="BC34" s="425">
        <v>44562</v>
      </c>
      <c r="BD34" s="425">
        <v>44926</v>
      </c>
      <c r="BE34" s="425" t="s">
        <v>1060</v>
      </c>
      <c r="BF34" s="425" t="s">
        <v>1063</v>
      </c>
      <c r="BG34" s="594" t="s">
        <v>1061</v>
      </c>
      <c r="BH34" s="388" t="s">
        <v>113</v>
      </c>
      <c r="BI34" s="374" t="s">
        <v>1871</v>
      </c>
      <c r="BJ34" s="374">
        <v>1</v>
      </c>
      <c r="BK34" s="376">
        <v>44926</v>
      </c>
      <c r="BL34" s="524" t="s">
        <v>1862</v>
      </c>
      <c r="BM34" s="468" t="s">
        <v>1863</v>
      </c>
      <c r="BN34" s="522" t="s">
        <v>2074</v>
      </c>
      <c r="BO34" s="522" t="s">
        <v>114</v>
      </c>
      <c r="BP34" s="522" t="s">
        <v>2074</v>
      </c>
      <c r="BQ34" s="522" t="s">
        <v>2074</v>
      </c>
      <c r="BR34" s="1118" t="s">
        <v>2103</v>
      </c>
      <c r="BS34" s="570" t="s">
        <v>2010</v>
      </c>
      <c r="BT34" s="572" t="s">
        <v>1746</v>
      </c>
      <c r="BU34" s="509" t="s">
        <v>2046</v>
      </c>
    </row>
    <row r="35" spans="1:73" s="205" customFormat="1" ht="28.5" hidden="1" customHeight="1">
      <c r="A35" s="674"/>
      <c r="B35" s="692"/>
      <c r="C35" s="661"/>
      <c r="D35" s="661"/>
      <c r="E35" s="645"/>
      <c r="F35" s="647"/>
      <c r="G35" s="666"/>
      <c r="H35" s="360">
        <v>5</v>
      </c>
      <c r="I35" s="664"/>
      <c r="J35" s="647"/>
      <c r="K35" s="647"/>
      <c r="L35" s="647"/>
      <c r="M35" s="645"/>
      <c r="N35" s="645"/>
      <c r="O35" s="645"/>
      <c r="P35" s="736"/>
      <c r="Q35" s="696"/>
      <c r="R35" s="642"/>
      <c r="S35" s="642"/>
      <c r="T35" s="642"/>
      <c r="U35" s="642"/>
      <c r="V35" s="727"/>
      <c r="W35" s="715"/>
      <c r="X35" s="730"/>
      <c r="Y35" s="709"/>
      <c r="Z35" s="712"/>
      <c r="AA35" s="715"/>
      <c r="AB35" s="718"/>
      <c r="AC35" s="721"/>
      <c r="AD35" s="724"/>
      <c r="AE35" s="649"/>
      <c r="AF35" s="201">
        <v>2</v>
      </c>
      <c r="AG35" s="202"/>
      <c r="AH35" s="222" t="str">
        <f t="shared" si="100"/>
        <v/>
      </c>
      <c r="AI35" s="321"/>
      <c r="AJ35" s="321"/>
      <c r="AK35" s="223" t="str">
        <f t="shared" si="101"/>
        <v/>
      </c>
      <c r="AL35" s="322"/>
      <c r="AM35" s="322"/>
      <c r="AN35" s="323"/>
      <c r="AO35" s="224" t="str">
        <f t="shared" ref="AO35" si="106">IF(ISBLANK(AD34),(IFERROR(IF(AND(AH34="Probabilidad",AH35="Probabilidad"),(AQ34-(+AQ34*AK35)),IF(AH35="Probabilidad",(W34-(+W34*AK35)),IF(AH35="Impacto",AQ34,""))),""))," ")</f>
        <v xml:space="preserve"> </v>
      </c>
      <c r="AP35" s="174" t="str">
        <f t="shared" ref="AP35" si="107">IF(ISBLANK(AD34),(IFERROR(IF(AO35="","",IF(AO35&lt;=0.2,"Muy Baja",IF(AO35&lt;=0.4,"Baja",IF(AO35&lt;=0.6,"Media",IF(AO35&lt;=0.8,"Alta","Muy Alta"))))),""))," ")</f>
        <v xml:space="preserve"> </v>
      </c>
      <c r="AQ35" s="225" t="str">
        <f t="shared" si="49"/>
        <v xml:space="preserve"> </v>
      </c>
      <c r="AR35" s="449" t="str">
        <f t="shared" si="50"/>
        <v/>
      </c>
      <c r="AS35" s="225" t="str">
        <f t="shared" ref="AS35" si="108">IFERROR(IF(AND(AH34="Impacto",AH35="Impacto"),(AS34-(+AS34*AK35)),IF(AH35="Impacto",(AA34-(+AA34*AK35)),IF(AH35="Probabilidad",AS34,""))),"")</f>
        <v/>
      </c>
      <c r="AT35" s="226" t="str">
        <f t="shared" si="51"/>
        <v/>
      </c>
      <c r="AU35" s="652"/>
      <c r="AV35" s="655"/>
      <c r="AW35" s="649"/>
      <c r="AX35" s="733"/>
      <c r="AY35" s="324"/>
      <c r="AZ35" s="454"/>
      <c r="BA35" s="406"/>
      <c r="BB35" s="448"/>
      <c r="BC35" s="425"/>
      <c r="BD35" s="425"/>
      <c r="BE35" s="425"/>
      <c r="BF35" s="455"/>
      <c r="BG35" s="628"/>
      <c r="BH35" s="388"/>
      <c r="BI35" s="374"/>
      <c r="BJ35" s="374"/>
      <c r="BK35" s="374"/>
      <c r="BL35" s="448"/>
      <c r="BM35" s="468"/>
      <c r="BN35" s="448"/>
      <c r="BO35" s="441"/>
      <c r="BP35" s="441"/>
      <c r="BQ35" s="498"/>
      <c r="BR35" s="573"/>
      <c r="BS35" s="573"/>
      <c r="BT35" s="573"/>
      <c r="BU35" s="495" t="s">
        <v>2012</v>
      </c>
    </row>
    <row r="36" spans="1:73" s="205" customFormat="1" ht="28.5" hidden="1" customHeight="1">
      <c r="A36" s="674"/>
      <c r="B36" s="692"/>
      <c r="C36" s="661"/>
      <c r="D36" s="661"/>
      <c r="E36" s="645"/>
      <c r="F36" s="647"/>
      <c r="G36" s="666"/>
      <c r="H36" s="360">
        <v>5</v>
      </c>
      <c r="I36" s="664"/>
      <c r="J36" s="647"/>
      <c r="K36" s="647"/>
      <c r="L36" s="647"/>
      <c r="M36" s="645"/>
      <c r="N36" s="645"/>
      <c r="O36" s="645"/>
      <c r="P36" s="736"/>
      <c r="Q36" s="696"/>
      <c r="R36" s="642"/>
      <c r="S36" s="642"/>
      <c r="T36" s="642"/>
      <c r="U36" s="642"/>
      <c r="V36" s="727"/>
      <c r="W36" s="715"/>
      <c r="X36" s="730"/>
      <c r="Y36" s="709"/>
      <c r="Z36" s="712"/>
      <c r="AA36" s="715"/>
      <c r="AB36" s="718"/>
      <c r="AC36" s="721"/>
      <c r="AD36" s="724"/>
      <c r="AE36" s="649"/>
      <c r="AF36" s="201">
        <v>3</v>
      </c>
      <c r="AG36" s="202"/>
      <c r="AH36" s="222" t="str">
        <f t="shared" si="100"/>
        <v/>
      </c>
      <c r="AI36" s="321"/>
      <c r="AJ36" s="321"/>
      <c r="AK36" s="223" t="str">
        <f t="shared" si="101"/>
        <v/>
      </c>
      <c r="AL36" s="322"/>
      <c r="AM36" s="322"/>
      <c r="AN36" s="323"/>
      <c r="AO36" s="224" t="str">
        <f t="shared" ref="AO36" si="109">IF(ISBLANK(AD34),(IFERROR(IF(AND(AH35="Probabilidad",AH36="Probabilidad"),(AQ35-(+AQ35*AK36)),IF(AND(AH35="Impacto",AH36="Probabilidad"),(AQ34-(+AQ34*AK36)),IF(AH36="Impacto",AQ35,""))),""))," ")</f>
        <v xml:space="preserve"> </v>
      </c>
      <c r="AP36" s="174" t="str">
        <f t="shared" ref="AP36" si="110">IF(ISBLANK(AD34),(IFERROR(IF(AO36="","",IF(AO36&lt;=0.2,"Muy Baja",IF(AO36&lt;=0.4,"Baja",IF(AO36&lt;=0.6,"Media",IF(AO36&lt;=0.8,"Alta","Muy Alta"))))),""))," ")</f>
        <v xml:space="preserve"> </v>
      </c>
      <c r="AQ36" s="225" t="str">
        <f t="shared" si="49"/>
        <v xml:space="preserve"> </v>
      </c>
      <c r="AR36" s="449" t="str">
        <f t="shared" si="50"/>
        <v/>
      </c>
      <c r="AS36" s="225" t="str">
        <f t="shared" ref="AS36:AS39" si="111">IFERROR(IF(AND(AH35="Impacto",AH36="Impacto"),(AS35-(+AS35*AK36)),IF(AND(AH35="Probabilidad",AH36="Impacto"),(AS34-(+AS34*AK36)),IF(AH36="Probabilidad",AS35,""))),"")</f>
        <v/>
      </c>
      <c r="AT36" s="226" t="str">
        <f t="shared" si="51"/>
        <v/>
      </c>
      <c r="AU36" s="652"/>
      <c r="AV36" s="655"/>
      <c r="AW36" s="649"/>
      <c r="AX36" s="733"/>
      <c r="AY36" s="324"/>
      <c r="AZ36" s="454"/>
      <c r="BA36" s="406"/>
      <c r="BB36" s="448"/>
      <c r="BC36" s="425"/>
      <c r="BD36" s="425"/>
      <c r="BE36" s="425"/>
      <c r="BF36" s="455"/>
      <c r="BG36" s="628"/>
      <c r="BH36" s="388"/>
      <c r="BI36" s="374"/>
      <c r="BJ36" s="374"/>
      <c r="BK36" s="374"/>
      <c r="BL36" s="448"/>
      <c r="BM36" s="468"/>
      <c r="BN36" s="448"/>
      <c r="BO36" s="441"/>
      <c r="BP36" s="441"/>
      <c r="BQ36" s="498"/>
      <c r="BR36" s="571"/>
      <c r="BS36" s="571"/>
      <c r="BT36" s="571"/>
      <c r="BU36" s="496"/>
    </row>
    <row r="37" spans="1:73" s="205" customFormat="1" ht="28.5" hidden="1" customHeight="1">
      <c r="A37" s="674"/>
      <c r="B37" s="692"/>
      <c r="C37" s="661"/>
      <c r="D37" s="661"/>
      <c r="E37" s="645"/>
      <c r="F37" s="647"/>
      <c r="G37" s="666"/>
      <c r="H37" s="360">
        <v>5</v>
      </c>
      <c r="I37" s="664"/>
      <c r="J37" s="647"/>
      <c r="K37" s="647"/>
      <c r="L37" s="647"/>
      <c r="M37" s="645"/>
      <c r="N37" s="645"/>
      <c r="O37" s="645"/>
      <c r="P37" s="736"/>
      <c r="Q37" s="696"/>
      <c r="R37" s="642"/>
      <c r="S37" s="642"/>
      <c r="T37" s="642"/>
      <c r="U37" s="642"/>
      <c r="V37" s="727"/>
      <c r="W37" s="715"/>
      <c r="X37" s="730"/>
      <c r="Y37" s="709"/>
      <c r="Z37" s="712"/>
      <c r="AA37" s="715"/>
      <c r="AB37" s="718"/>
      <c r="AC37" s="721"/>
      <c r="AD37" s="724"/>
      <c r="AE37" s="649"/>
      <c r="AF37" s="201">
        <v>4</v>
      </c>
      <c r="AG37" s="202"/>
      <c r="AH37" s="222" t="str">
        <f t="shared" si="100"/>
        <v/>
      </c>
      <c r="AI37" s="321"/>
      <c r="AJ37" s="321"/>
      <c r="AK37" s="223" t="str">
        <f t="shared" si="101"/>
        <v/>
      </c>
      <c r="AL37" s="322"/>
      <c r="AM37" s="322"/>
      <c r="AN37" s="323"/>
      <c r="AO37" s="224" t="str">
        <f t="shared" ref="AO37" si="112">IF(ISBLANK(AD34),(IFERROR(IF(AND(AH36="Probabilidad",AH37="Probabilidad"),(AQ36-(+AQ36*AK37)),IF(AND(AH36="Impacto",AH37="Probabilidad"),(AQ35-(+AQ35*AK37)),IF(AH37="Impacto",AQ36,""))),""))," ")</f>
        <v xml:space="preserve"> </v>
      </c>
      <c r="AP37" s="174" t="str">
        <f t="shared" ref="AP37" si="113">IF(ISBLANK(AD34),(IFERROR(IF(AO37="","",IF(AO37&lt;=0.2,"Muy Baja",IF(AO37&lt;=0.4,"Baja",IF(AO37&lt;=0.6,"Media",IF(AO37&lt;=0.8,"Alta","Muy Alta"))))),""))," ")</f>
        <v xml:space="preserve"> </v>
      </c>
      <c r="AQ37" s="225" t="str">
        <f t="shared" si="49"/>
        <v xml:space="preserve"> </v>
      </c>
      <c r="AR37" s="449" t="str">
        <f t="shared" si="50"/>
        <v/>
      </c>
      <c r="AS37" s="225" t="str">
        <f t="shared" si="111"/>
        <v/>
      </c>
      <c r="AT37" s="226" t="str">
        <f t="shared" si="51"/>
        <v/>
      </c>
      <c r="AU37" s="652"/>
      <c r="AV37" s="655"/>
      <c r="AW37" s="649"/>
      <c r="AX37" s="733"/>
      <c r="AY37" s="324"/>
      <c r="AZ37" s="454"/>
      <c r="BA37" s="406"/>
      <c r="BB37" s="448"/>
      <c r="BC37" s="425"/>
      <c r="BD37" s="425"/>
      <c r="BE37" s="425"/>
      <c r="BF37" s="455"/>
      <c r="BG37" s="628"/>
      <c r="BH37" s="388"/>
      <c r="BI37" s="374"/>
      <c r="BJ37" s="374"/>
      <c r="BK37" s="374"/>
      <c r="BL37" s="448"/>
      <c r="BM37" s="468"/>
      <c r="BN37" s="448"/>
      <c r="BO37" s="441"/>
      <c r="BP37" s="441"/>
      <c r="BQ37" s="498"/>
      <c r="BR37" s="404"/>
      <c r="BS37" s="404"/>
      <c r="BT37" s="404"/>
      <c r="BU37" s="404"/>
    </row>
    <row r="38" spans="1:73" s="205" customFormat="1" ht="28.5" hidden="1" customHeight="1">
      <c r="A38" s="674"/>
      <c r="B38" s="692"/>
      <c r="C38" s="661"/>
      <c r="D38" s="661"/>
      <c r="E38" s="645"/>
      <c r="F38" s="647"/>
      <c r="G38" s="666"/>
      <c r="H38" s="360">
        <v>5</v>
      </c>
      <c r="I38" s="664"/>
      <c r="J38" s="647"/>
      <c r="K38" s="647"/>
      <c r="L38" s="647"/>
      <c r="M38" s="645"/>
      <c r="N38" s="645"/>
      <c r="O38" s="645"/>
      <c r="P38" s="736"/>
      <c r="Q38" s="696"/>
      <c r="R38" s="642"/>
      <c r="S38" s="642"/>
      <c r="T38" s="642"/>
      <c r="U38" s="642"/>
      <c r="V38" s="727"/>
      <c r="W38" s="715"/>
      <c r="X38" s="730"/>
      <c r="Y38" s="709"/>
      <c r="Z38" s="712"/>
      <c r="AA38" s="715"/>
      <c r="AB38" s="718"/>
      <c r="AC38" s="721"/>
      <c r="AD38" s="724"/>
      <c r="AE38" s="649"/>
      <c r="AF38" s="201">
        <v>5</v>
      </c>
      <c r="AG38" s="202"/>
      <c r="AH38" s="222" t="str">
        <f t="shared" ref="AH38" si="114">IF(OR(AI38="Preventivo",AI38="Detectivo"),"Probabilidad",IF(AI38="Correctivo","Impacto",""))</f>
        <v/>
      </c>
      <c r="AI38" s="321"/>
      <c r="AJ38" s="321"/>
      <c r="AK38" s="223" t="str">
        <f t="shared" ref="AK38" si="115">IF(AND(AI38="Preventivo",AJ38="Automático"),"50%",IF(AND(AI38="Preventivo",AJ38="Manual"),"40%",IF(AND(AI38="Detectivo",AJ38="Automático"),"40%",IF(AND(AI38="Detectivo",AJ38="Manual"),"30%",IF(AND(AI38="Correctivo",AJ38="Automático"),"35%",IF(AND(AI38="Correctivo",AJ38="Manual"),"25%",""))))))</f>
        <v/>
      </c>
      <c r="AL38" s="322"/>
      <c r="AM38" s="322"/>
      <c r="AN38" s="323"/>
      <c r="AO38" s="224" t="str">
        <f t="shared" ref="AO38" si="116">IF(ISBLANK(AD34),(IFERROR(IF(AND(AH37="Probabilidad",AH38="Probabilidad"),(AQ37-(+AQ37*AK38)),IF(AND(AH37="Impacto",AH38="Probabilidad"),(AQ36-(+AQ36*AK38)),IF(AH38="Impacto",AQ37,""))),""))," ")</f>
        <v xml:space="preserve"> </v>
      </c>
      <c r="AP38" s="174" t="str">
        <f t="shared" ref="AP38" si="117">IF(ISBLANK(AD34),(IFERROR(IF(AO38="","",IF(AO38&lt;=0.2,"Muy Baja",IF(AO38&lt;=0.4,"Baja",IF(AO38&lt;=0.6,"Media",IF(AO38&lt;=0.8,"Alta","Muy Alta"))))),""))," ")</f>
        <v xml:space="preserve"> </v>
      </c>
      <c r="AQ38" s="225" t="str">
        <f t="shared" si="49"/>
        <v xml:space="preserve"> </v>
      </c>
      <c r="AR38" s="449" t="str">
        <f t="shared" si="50"/>
        <v/>
      </c>
      <c r="AS38" s="225" t="str">
        <f t="shared" si="111"/>
        <v/>
      </c>
      <c r="AT38" s="226" t="str">
        <f t="shared" si="51"/>
        <v/>
      </c>
      <c r="AU38" s="652"/>
      <c r="AV38" s="655"/>
      <c r="AW38" s="649"/>
      <c r="AX38" s="733"/>
      <c r="AY38" s="324"/>
      <c r="AZ38" s="454"/>
      <c r="BA38" s="406"/>
      <c r="BB38" s="448"/>
      <c r="BC38" s="425"/>
      <c r="BD38" s="425"/>
      <c r="BE38" s="425"/>
      <c r="BF38" s="455"/>
      <c r="BG38" s="628"/>
      <c r="BH38" s="388"/>
      <c r="BI38" s="374"/>
      <c r="BJ38" s="374"/>
      <c r="BK38" s="374"/>
      <c r="BL38" s="448"/>
      <c r="BM38" s="468"/>
      <c r="BN38" s="448"/>
      <c r="BO38" s="441"/>
      <c r="BP38" s="441"/>
      <c r="BQ38" s="498"/>
      <c r="BR38" s="404"/>
      <c r="BS38" s="404"/>
      <c r="BT38" s="404"/>
      <c r="BU38" s="404"/>
    </row>
    <row r="39" spans="1:73" s="205" customFormat="1" ht="28.5" hidden="1" customHeight="1">
      <c r="A39" s="674"/>
      <c r="B39" s="692"/>
      <c r="C39" s="661"/>
      <c r="D39" s="661"/>
      <c r="E39" s="645"/>
      <c r="F39" s="647"/>
      <c r="G39" s="666"/>
      <c r="H39" s="360">
        <v>5</v>
      </c>
      <c r="I39" s="665"/>
      <c r="J39" s="604"/>
      <c r="K39" s="604"/>
      <c r="L39" s="604"/>
      <c r="M39" s="646"/>
      <c r="N39" s="646"/>
      <c r="O39" s="646"/>
      <c r="P39" s="737"/>
      <c r="Q39" s="697"/>
      <c r="R39" s="643"/>
      <c r="S39" s="643"/>
      <c r="T39" s="643"/>
      <c r="U39" s="643"/>
      <c r="V39" s="728"/>
      <c r="W39" s="716"/>
      <c r="X39" s="731"/>
      <c r="Y39" s="710"/>
      <c r="Z39" s="713"/>
      <c r="AA39" s="716"/>
      <c r="AB39" s="719"/>
      <c r="AC39" s="722"/>
      <c r="AD39" s="725"/>
      <c r="AE39" s="650"/>
      <c r="AF39" s="201">
        <v>6</v>
      </c>
      <c r="AG39" s="202"/>
      <c r="AH39" s="222" t="str">
        <f t="shared" si="100"/>
        <v/>
      </c>
      <c r="AI39" s="321"/>
      <c r="AJ39" s="321"/>
      <c r="AK39" s="223" t="str">
        <f t="shared" si="101"/>
        <v/>
      </c>
      <c r="AL39" s="322"/>
      <c r="AM39" s="322"/>
      <c r="AN39" s="323"/>
      <c r="AO39" s="224" t="str">
        <f t="shared" ref="AO39" si="118">IF(ISBLANK(AD34),(IFERROR(IF(AND(AH38="Probabilidad",AH39="Probabilidad"),(AQ38-(+AQ38*AK39)),IF(AND(AH38="Impacto",AH39="Probabilidad"),(AQ37-(+AQ37*AK39)),IF(AH39="Impacto",AQ38,""))),""))," ")</f>
        <v xml:space="preserve"> </v>
      </c>
      <c r="AP39" s="174" t="str">
        <f t="shared" ref="AP39" si="119">IF(ISBLANK(AD34),(IFERROR(IF(AO39="","",IF(AO39&lt;=0.2,"Muy Baja",IF(AO39&lt;=0.4,"Baja",IF(AO39&lt;=0.6,"Media",IF(AO39&lt;=0.8,"Alta","Muy Alta"))))),""))," ")</f>
        <v xml:space="preserve"> </v>
      </c>
      <c r="AQ39" s="225" t="str">
        <f t="shared" si="49"/>
        <v xml:space="preserve"> </v>
      </c>
      <c r="AR39" s="449" t="str">
        <f t="shared" si="50"/>
        <v/>
      </c>
      <c r="AS39" s="225" t="str">
        <f t="shared" si="111"/>
        <v/>
      </c>
      <c r="AT39" s="226" t="str">
        <f t="shared" si="51"/>
        <v/>
      </c>
      <c r="AU39" s="653"/>
      <c r="AV39" s="656"/>
      <c r="AW39" s="650"/>
      <c r="AX39" s="734"/>
      <c r="AY39" s="324"/>
      <c r="AZ39" s="454"/>
      <c r="BA39" s="406"/>
      <c r="BB39" s="448"/>
      <c r="BC39" s="425"/>
      <c r="BD39" s="425"/>
      <c r="BE39" s="425"/>
      <c r="BF39" s="455"/>
      <c r="BG39" s="595"/>
      <c r="BH39" s="388"/>
      <c r="BI39" s="374"/>
      <c r="BJ39" s="374"/>
      <c r="BK39" s="374"/>
      <c r="BL39" s="448"/>
      <c r="BM39" s="468"/>
      <c r="BN39" s="448"/>
      <c r="BO39" s="441"/>
      <c r="BP39" s="441"/>
      <c r="BQ39" s="498"/>
      <c r="BR39" s="404"/>
      <c r="BS39" s="404"/>
      <c r="BT39" s="404"/>
      <c r="BU39" s="404"/>
    </row>
    <row r="40" spans="1:73" s="205" customFormat="1" ht="121.5" hidden="1" customHeight="1">
      <c r="A40" s="674"/>
      <c r="B40" s="692"/>
      <c r="C40" s="661"/>
      <c r="D40" s="661" t="str">
        <f>IFERROR((VLOOKUP($B40,'Listados Datos'!$D$3:$F$18,3,FALSE))," ")</f>
        <v xml:space="preserve"> </v>
      </c>
      <c r="E40" s="645"/>
      <c r="F40" s="647"/>
      <c r="G40" s="666">
        <v>6</v>
      </c>
      <c r="H40" s="360">
        <v>6</v>
      </c>
      <c r="I40" s="663" t="s">
        <v>118</v>
      </c>
      <c r="J40" s="603" t="s">
        <v>243</v>
      </c>
      <c r="K40" s="603" t="s">
        <v>118</v>
      </c>
      <c r="L40" s="603" t="s">
        <v>1050</v>
      </c>
      <c r="M40" s="644"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644" t="s">
        <v>928</v>
      </c>
      <c r="O40" s="644" t="s">
        <v>833</v>
      </c>
      <c r="P40" s="735">
        <v>228</v>
      </c>
      <c r="Q40" s="695" t="s">
        <v>91</v>
      </c>
      <c r="R40" s="641" t="s">
        <v>1147</v>
      </c>
      <c r="S40" s="641" t="s">
        <v>1148</v>
      </c>
      <c r="T40" s="641"/>
      <c r="U40" s="641"/>
      <c r="V40" s="726" t="str">
        <f t="shared" ref="V40" si="120">IF(ISBLANK(AC40),(IF(P40&lt;=0,"",IF(P40&lt;=2,"Muy Baja",IF(P40&lt;=24,"Baja",IF(P40&lt;=500,"Media",IF(P40&lt;=5000,"Alta","Muy Alta"))))))," ")</f>
        <v>Media</v>
      </c>
      <c r="W40" s="714">
        <f t="shared" ref="W40" si="121">IF(ISBLANK(AC40),(IF(V40="","",IF(V40="Muy Baja",20%,IF(V40="Baja",40%,IF(V40="Media",60%,IF(V40="Alta",80%,IF(V40="Muy Alta",100%,0)))))))," ")</f>
        <v>0.6</v>
      </c>
      <c r="X40" s="729" t="s">
        <v>1633</v>
      </c>
      <c r="Y40" s="708" t="str">
        <f>IF(X40&gt;0,IF(NOT(ISERROR(MATCH(X40,'Listados Datos'!$N$3:$N$4,0))),'Listados Datos'!$N$6&amp;"Por favor no seleccionar este criterios de impacto (Afectación Económica o presupuestal y/o Pérdida Reputacional)",'Listados Datos'!$N$7),"")</f>
        <v>✔</v>
      </c>
      <c r="Z40" s="711" t="str">
        <f>IF(OR(X40='Listados Datos'!$R$3,X40='Listados Datos'!$S$3),"Leve",IF(OR(X40='Listados Datos'!$R$4,X40='Listados Datos'!$S$4),"Menor",IF(OR(X40='Listados Datos'!$R$5,X40='Listados Datos'!$S$5),"Moderado",IF(OR(X40='Listados Datos'!$R$6,X40='Listados Datos'!$S$6),"Mayor",IF(OR(X40='Listados Datos'!$R$7,X40='Listados Datos'!$S$7),"Catastrófico","")))))</f>
        <v>Menor</v>
      </c>
      <c r="AA40" s="714">
        <f>IF(Z40="","",IF(Z40="Leve",20%,IF(Z40="Menor",40%,IF(Z40="Moderado",60%,IF(Z40="Mayor",80%,IF(Z40="Catastrófico",100%,0))))))</f>
        <v>0.4</v>
      </c>
      <c r="AB40" s="717"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Moderado</v>
      </c>
      <c r="AC40" s="720"/>
      <c r="AD40" s="723"/>
      <c r="AE40" s="648" t="str">
        <f t="shared" ref="AE40" si="122">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1">
        <v>1</v>
      </c>
      <c r="AG40" s="202" t="s">
        <v>1116</v>
      </c>
      <c r="AH40" s="222" t="str">
        <f t="shared" si="100"/>
        <v>Probabilidad</v>
      </c>
      <c r="AI40" s="321" t="s">
        <v>312</v>
      </c>
      <c r="AJ40" s="321" t="s">
        <v>317</v>
      </c>
      <c r="AK40" s="223" t="str">
        <f t="shared" si="101"/>
        <v>40%</v>
      </c>
      <c r="AL40" s="322" t="s">
        <v>321</v>
      </c>
      <c r="AM40" s="322" t="s">
        <v>325</v>
      </c>
      <c r="AN40" s="323" t="s">
        <v>328</v>
      </c>
      <c r="AO40" s="224">
        <f t="shared" ref="AO40" si="123">IF(ISBLANK(AD40),(IFERROR(IF(AH40="Probabilidad",(W40-(+W40*AK40)),IF(AH40="Impacto",W40,"")),""))," ")</f>
        <v>0.36</v>
      </c>
      <c r="AP40" s="174" t="str">
        <f t="shared" ref="AP40" si="124">IF(ISBLANK(AD40), (IFERROR(IF(AO40="","",IF(AO40&lt;=0.2,"Muy Baja",IF(AO40&lt;=0.4,"Baja",IF(AO40&lt;=0.6,"Media",IF(AO40&lt;=0.8,"Alta","Muy Alta"))))),""))," ")</f>
        <v>Baja</v>
      </c>
      <c r="AQ40" s="225">
        <f t="shared" si="49"/>
        <v>0.36</v>
      </c>
      <c r="AR40" s="449" t="str">
        <f t="shared" si="50"/>
        <v>Menor</v>
      </c>
      <c r="AS40" s="225">
        <f t="shared" ref="AS40" si="125">IFERROR(IF(AH40="Impacto",(AA40-(+AA40*AK40)),IF(AH40="Probabilidad",AA40,"")),"")</f>
        <v>0.4</v>
      </c>
      <c r="AT40" s="226" t="str">
        <f t="shared" si="51"/>
        <v>Moderado</v>
      </c>
      <c r="AU40" s="651"/>
      <c r="AV40" s="654" t="str">
        <f>IF(ISBLANK(AD40), " ", AD40)</f>
        <v xml:space="preserve"> </v>
      </c>
      <c r="AW40" s="648" t="str">
        <f t="shared" ref="AW40" si="126">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732" t="s">
        <v>335</v>
      </c>
      <c r="AY40" s="638" t="s">
        <v>1124</v>
      </c>
      <c r="AZ40" s="617" t="s">
        <v>1058</v>
      </c>
      <c r="BA40" s="617" t="s">
        <v>1056</v>
      </c>
      <c r="BB40" s="619" t="s">
        <v>1057</v>
      </c>
      <c r="BC40" s="640">
        <v>44805</v>
      </c>
      <c r="BD40" s="640">
        <v>44926</v>
      </c>
      <c r="BE40" s="619" t="s">
        <v>1058</v>
      </c>
      <c r="BF40" s="619" t="s">
        <v>1062</v>
      </c>
      <c r="BG40" s="594" t="s">
        <v>1059</v>
      </c>
      <c r="BH40" s="445" t="s">
        <v>113</v>
      </c>
      <c r="BI40" s="623" t="s">
        <v>1982</v>
      </c>
      <c r="BJ40" s="623" t="s">
        <v>1892</v>
      </c>
      <c r="BK40" s="880">
        <v>44804</v>
      </c>
      <c r="BL40" s="623" t="s">
        <v>1798</v>
      </c>
      <c r="BM40" s="881" t="s">
        <v>1873</v>
      </c>
      <c r="BN40" s="623" t="s">
        <v>1746</v>
      </c>
      <c r="BO40" s="623" t="s">
        <v>114</v>
      </c>
      <c r="BP40" s="623" t="s">
        <v>1746</v>
      </c>
      <c r="BQ40" s="883" t="s">
        <v>1746</v>
      </c>
      <c r="BR40" s="404"/>
      <c r="BS40" s="404"/>
      <c r="BT40" s="404"/>
      <c r="BU40" s="404"/>
    </row>
    <row r="41" spans="1:73" s="205" customFormat="1" ht="121.5" hidden="1" customHeight="1">
      <c r="A41" s="674"/>
      <c r="B41" s="692"/>
      <c r="C41" s="661"/>
      <c r="D41" s="661"/>
      <c r="E41" s="645"/>
      <c r="F41" s="647"/>
      <c r="G41" s="666"/>
      <c r="H41" s="360">
        <v>6</v>
      </c>
      <c r="I41" s="664"/>
      <c r="J41" s="647"/>
      <c r="K41" s="647"/>
      <c r="L41" s="647"/>
      <c r="M41" s="645"/>
      <c r="N41" s="645"/>
      <c r="O41" s="645"/>
      <c r="P41" s="736"/>
      <c r="Q41" s="696"/>
      <c r="R41" s="642"/>
      <c r="S41" s="642"/>
      <c r="T41" s="642"/>
      <c r="U41" s="642"/>
      <c r="V41" s="727"/>
      <c r="W41" s="715"/>
      <c r="X41" s="730"/>
      <c r="Y41" s="709"/>
      <c r="Z41" s="712"/>
      <c r="AA41" s="715"/>
      <c r="AB41" s="718"/>
      <c r="AC41" s="721"/>
      <c r="AD41" s="724"/>
      <c r="AE41" s="649"/>
      <c r="AF41" s="201">
        <v>2</v>
      </c>
      <c r="AG41" s="202" t="s">
        <v>1114</v>
      </c>
      <c r="AH41" s="222" t="str">
        <f t="shared" si="100"/>
        <v>Probabilidad</v>
      </c>
      <c r="AI41" s="321" t="s">
        <v>312</v>
      </c>
      <c r="AJ41" s="321" t="s">
        <v>317</v>
      </c>
      <c r="AK41" s="223" t="str">
        <f t="shared" si="101"/>
        <v>40%</v>
      </c>
      <c r="AL41" s="322" t="s">
        <v>321</v>
      </c>
      <c r="AM41" s="322" t="s">
        <v>325</v>
      </c>
      <c r="AN41" s="323" t="s">
        <v>328</v>
      </c>
      <c r="AO41" s="224">
        <f t="shared" ref="AO41" si="127">IF(ISBLANK(AD40),(IFERROR(IF(AND(AH40="Probabilidad",AH41="Probabilidad"),(AQ40-(+AQ40*AK41)),IF(AH41="Probabilidad",(W40-(+W40*AK41)),IF(AH41="Impacto",AQ40,""))),""))," ")</f>
        <v>0.216</v>
      </c>
      <c r="AP41" s="174" t="str">
        <f t="shared" ref="AP41" si="128">IF(ISBLANK(AD40),(IFERROR(IF(AO41="","",IF(AO41&lt;=0.2,"Muy Baja",IF(AO41&lt;=0.4,"Baja",IF(AO41&lt;=0.6,"Media",IF(AO41&lt;=0.8,"Alta","Muy Alta"))))),""))," ")</f>
        <v>Baja</v>
      </c>
      <c r="AQ41" s="225">
        <f t="shared" si="49"/>
        <v>0.216</v>
      </c>
      <c r="AR41" s="449" t="str">
        <f t="shared" si="50"/>
        <v>Menor</v>
      </c>
      <c r="AS41" s="225">
        <f t="shared" ref="AS41" si="129">IFERROR(IF(AND(AH40="Impacto",AH41="Impacto"),(AS40-(+AS40*AK41)),IF(AH41="Impacto",(AA40-(+AA40*AK41)),IF(AH41="Probabilidad",AS40,""))),"")</f>
        <v>0.4</v>
      </c>
      <c r="AT41" s="226" t="str">
        <f t="shared" si="51"/>
        <v>Moderado</v>
      </c>
      <c r="AU41" s="652"/>
      <c r="AV41" s="655"/>
      <c r="AW41" s="649"/>
      <c r="AX41" s="733"/>
      <c r="AY41" s="639"/>
      <c r="AZ41" s="618"/>
      <c r="BA41" s="618"/>
      <c r="BB41" s="620"/>
      <c r="BC41" s="640"/>
      <c r="BD41" s="640"/>
      <c r="BE41" s="620"/>
      <c r="BF41" s="620"/>
      <c r="BG41" s="628"/>
      <c r="BH41" s="445" t="s">
        <v>113</v>
      </c>
      <c r="BI41" s="624"/>
      <c r="BJ41" s="624"/>
      <c r="BK41" s="885"/>
      <c r="BL41" s="624"/>
      <c r="BM41" s="886"/>
      <c r="BN41" s="624"/>
      <c r="BO41" s="624"/>
      <c r="BP41" s="624"/>
      <c r="BQ41" s="884"/>
      <c r="BR41" s="404"/>
      <c r="BS41" s="404"/>
      <c r="BT41" s="404"/>
      <c r="BU41" s="404"/>
    </row>
    <row r="42" spans="1:73" s="205" customFormat="1" ht="28.5" hidden="1" customHeight="1">
      <c r="A42" s="674"/>
      <c r="B42" s="692"/>
      <c r="C42" s="661"/>
      <c r="D42" s="661"/>
      <c r="E42" s="645"/>
      <c r="F42" s="647"/>
      <c r="G42" s="666"/>
      <c r="H42" s="360">
        <v>6</v>
      </c>
      <c r="I42" s="664"/>
      <c r="J42" s="647"/>
      <c r="K42" s="647"/>
      <c r="L42" s="647"/>
      <c r="M42" s="645"/>
      <c r="N42" s="645"/>
      <c r="O42" s="645"/>
      <c r="P42" s="736"/>
      <c r="Q42" s="696"/>
      <c r="R42" s="642"/>
      <c r="S42" s="642"/>
      <c r="T42" s="642"/>
      <c r="U42" s="642"/>
      <c r="V42" s="727"/>
      <c r="W42" s="715"/>
      <c r="X42" s="730"/>
      <c r="Y42" s="709"/>
      <c r="Z42" s="712"/>
      <c r="AA42" s="715"/>
      <c r="AB42" s="718"/>
      <c r="AC42" s="721"/>
      <c r="AD42" s="724"/>
      <c r="AE42" s="649"/>
      <c r="AF42" s="201">
        <v>3</v>
      </c>
      <c r="AG42" s="202"/>
      <c r="AH42" s="222" t="str">
        <f t="shared" si="100"/>
        <v/>
      </c>
      <c r="AI42" s="321"/>
      <c r="AJ42" s="321"/>
      <c r="AK42" s="223" t="str">
        <f t="shared" si="101"/>
        <v/>
      </c>
      <c r="AL42" s="322"/>
      <c r="AM42" s="322"/>
      <c r="AN42" s="323"/>
      <c r="AO42" s="224" t="str">
        <f t="shared" ref="AO42" si="130">IF(ISBLANK(AD40),(IFERROR(IF(AND(AH41="Probabilidad",AH42="Probabilidad"),(AQ41-(+AQ41*AK42)),IF(AND(AH41="Impacto",AH42="Probabilidad"),(AQ40-(+AQ40*AK42)),IF(AH42="Impacto",AQ41,""))),""))," ")</f>
        <v/>
      </c>
      <c r="AP42" s="174" t="str">
        <f t="shared" ref="AP42" si="131">IF(ISBLANK(AD40),(IFERROR(IF(AO42="","",IF(AO42&lt;=0.2,"Muy Baja",IF(AO42&lt;=0.4,"Baja",IF(AO42&lt;=0.6,"Media",IF(AO42&lt;=0.8,"Alta","Muy Alta"))))),""))," ")</f>
        <v/>
      </c>
      <c r="AQ42" s="225" t="str">
        <f t="shared" si="49"/>
        <v/>
      </c>
      <c r="AR42" s="449" t="str">
        <f t="shared" si="50"/>
        <v/>
      </c>
      <c r="AS42" s="225" t="str">
        <f t="shared" ref="AS42:AS45" si="132">IFERROR(IF(AND(AH41="Impacto",AH42="Impacto"),(AS41-(+AS41*AK42)),IF(AND(AH41="Probabilidad",AH42="Impacto"),(AS40-(+AS40*AK42)),IF(AH42="Probabilidad",AS41,""))),"")</f>
        <v/>
      </c>
      <c r="AT42" s="226" t="str">
        <f t="shared" si="51"/>
        <v/>
      </c>
      <c r="AU42" s="652"/>
      <c r="AV42" s="655"/>
      <c r="AW42" s="649"/>
      <c r="AX42" s="733"/>
      <c r="AY42" s="324"/>
      <c r="AZ42" s="454"/>
      <c r="BA42" s="406"/>
      <c r="BB42" s="448"/>
      <c r="BC42" s="425"/>
      <c r="BD42" s="425"/>
      <c r="BE42" s="425"/>
      <c r="BF42" s="455"/>
      <c r="BG42" s="628"/>
      <c r="BH42" s="388"/>
      <c r="BI42" s="374"/>
      <c r="BJ42" s="374"/>
      <c r="BK42" s="374"/>
      <c r="BL42" s="448"/>
      <c r="BM42" s="468"/>
      <c r="BN42" s="448"/>
      <c r="BO42" s="441"/>
      <c r="BP42" s="441"/>
      <c r="BQ42" s="498"/>
      <c r="BR42" s="404"/>
      <c r="BS42" s="404"/>
      <c r="BT42" s="404"/>
      <c r="BU42" s="404"/>
    </row>
    <row r="43" spans="1:73" s="205" customFormat="1" ht="28.5" hidden="1" customHeight="1">
      <c r="A43" s="674"/>
      <c r="B43" s="692"/>
      <c r="C43" s="661"/>
      <c r="D43" s="661"/>
      <c r="E43" s="645"/>
      <c r="F43" s="647"/>
      <c r="G43" s="666"/>
      <c r="H43" s="360">
        <v>6</v>
      </c>
      <c r="I43" s="664"/>
      <c r="J43" s="647"/>
      <c r="K43" s="647"/>
      <c r="L43" s="647"/>
      <c r="M43" s="645"/>
      <c r="N43" s="645"/>
      <c r="O43" s="645"/>
      <c r="P43" s="736"/>
      <c r="Q43" s="696"/>
      <c r="R43" s="642"/>
      <c r="S43" s="642"/>
      <c r="T43" s="642"/>
      <c r="U43" s="642"/>
      <c r="V43" s="727"/>
      <c r="W43" s="715"/>
      <c r="X43" s="730"/>
      <c r="Y43" s="709"/>
      <c r="Z43" s="712"/>
      <c r="AA43" s="715"/>
      <c r="AB43" s="718"/>
      <c r="AC43" s="721"/>
      <c r="AD43" s="724"/>
      <c r="AE43" s="649"/>
      <c r="AF43" s="201">
        <v>4</v>
      </c>
      <c r="AG43" s="202"/>
      <c r="AH43" s="222" t="str">
        <f t="shared" si="100"/>
        <v/>
      </c>
      <c r="AI43" s="321"/>
      <c r="AJ43" s="321"/>
      <c r="AK43" s="223" t="str">
        <f t="shared" si="101"/>
        <v/>
      </c>
      <c r="AL43" s="322"/>
      <c r="AM43" s="322"/>
      <c r="AN43" s="323"/>
      <c r="AO43" s="224" t="str">
        <f t="shared" ref="AO43" si="133">IF(ISBLANK(AD40),(IFERROR(IF(AND(AH42="Probabilidad",AH43="Probabilidad"),(AQ42-(+AQ42*AK43)),IF(AND(AH42="Impacto",AH43="Probabilidad"),(AQ41-(+AQ41*AK43)),IF(AH43="Impacto",AQ42,""))),""))," ")</f>
        <v/>
      </c>
      <c r="AP43" s="174" t="str">
        <f t="shared" ref="AP43" si="134">IF(ISBLANK(AD40),(IFERROR(IF(AO43="","",IF(AO43&lt;=0.2,"Muy Baja",IF(AO43&lt;=0.4,"Baja",IF(AO43&lt;=0.6,"Media",IF(AO43&lt;=0.8,"Alta","Muy Alta"))))),""))," ")</f>
        <v/>
      </c>
      <c r="AQ43" s="225" t="str">
        <f t="shared" si="49"/>
        <v/>
      </c>
      <c r="AR43" s="449" t="str">
        <f t="shared" si="50"/>
        <v/>
      </c>
      <c r="AS43" s="225" t="str">
        <f t="shared" si="132"/>
        <v/>
      </c>
      <c r="AT43" s="226" t="str">
        <f t="shared" si="51"/>
        <v/>
      </c>
      <c r="AU43" s="652"/>
      <c r="AV43" s="655"/>
      <c r="AW43" s="649"/>
      <c r="AX43" s="733"/>
      <c r="AY43" s="324"/>
      <c r="AZ43" s="454"/>
      <c r="BA43" s="406"/>
      <c r="BB43" s="448"/>
      <c r="BC43" s="425"/>
      <c r="BD43" s="425"/>
      <c r="BE43" s="425"/>
      <c r="BF43" s="455"/>
      <c r="BG43" s="628"/>
      <c r="BH43" s="388"/>
      <c r="BI43" s="374"/>
      <c r="BJ43" s="374"/>
      <c r="BK43" s="374"/>
      <c r="BL43" s="448"/>
      <c r="BM43" s="468"/>
      <c r="BN43" s="448"/>
      <c r="BO43" s="441"/>
      <c r="BP43" s="441"/>
      <c r="BQ43" s="498"/>
      <c r="BR43" s="404"/>
      <c r="BS43" s="404"/>
      <c r="BT43" s="404"/>
      <c r="BU43" s="404"/>
    </row>
    <row r="44" spans="1:73" s="205" customFormat="1" ht="28.5" hidden="1" customHeight="1">
      <c r="A44" s="674"/>
      <c r="B44" s="692"/>
      <c r="C44" s="661"/>
      <c r="D44" s="661"/>
      <c r="E44" s="645"/>
      <c r="F44" s="647"/>
      <c r="G44" s="666"/>
      <c r="H44" s="360">
        <v>6</v>
      </c>
      <c r="I44" s="664"/>
      <c r="J44" s="647"/>
      <c r="K44" s="647"/>
      <c r="L44" s="647"/>
      <c r="M44" s="645"/>
      <c r="N44" s="645"/>
      <c r="O44" s="645"/>
      <c r="P44" s="736"/>
      <c r="Q44" s="696"/>
      <c r="R44" s="642"/>
      <c r="S44" s="642"/>
      <c r="T44" s="642"/>
      <c r="U44" s="642"/>
      <c r="V44" s="727"/>
      <c r="W44" s="715"/>
      <c r="X44" s="730"/>
      <c r="Y44" s="709"/>
      <c r="Z44" s="712"/>
      <c r="AA44" s="715"/>
      <c r="AB44" s="718"/>
      <c r="AC44" s="721"/>
      <c r="AD44" s="724"/>
      <c r="AE44" s="649"/>
      <c r="AF44" s="201">
        <v>5</v>
      </c>
      <c r="AG44" s="202"/>
      <c r="AH44" s="222" t="str">
        <f t="shared" ref="AH44" si="135">IF(OR(AI44="Preventivo",AI44="Detectivo"),"Probabilidad",IF(AI44="Correctivo","Impacto",""))</f>
        <v/>
      </c>
      <c r="AI44" s="321"/>
      <c r="AJ44" s="321"/>
      <c r="AK44" s="223" t="str">
        <f t="shared" ref="AK44" si="136">IF(AND(AI44="Preventivo",AJ44="Automático"),"50%",IF(AND(AI44="Preventivo",AJ44="Manual"),"40%",IF(AND(AI44="Detectivo",AJ44="Automático"),"40%",IF(AND(AI44="Detectivo",AJ44="Manual"),"30%",IF(AND(AI44="Correctivo",AJ44="Automático"),"35%",IF(AND(AI44="Correctivo",AJ44="Manual"),"25%",""))))))</f>
        <v/>
      </c>
      <c r="AL44" s="322"/>
      <c r="AM44" s="322"/>
      <c r="AN44" s="323"/>
      <c r="AO44" s="224" t="str">
        <f t="shared" ref="AO44" si="137">IF(ISBLANK(AD40),(IFERROR(IF(AND(AH43="Probabilidad",AH44="Probabilidad"),(AQ43-(+AQ43*AK44)),IF(AND(AH43="Impacto",AH44="Probabilidad"),(AQ42-(+AQ42*AK44)),IF(AH44="Impacto",AQ43,""))),""))," ")</f>
        <v/>
      </c>
      <c r="AP44" s="174" t="str">
        <f t="shared" ref="AP44" si="138">IF(ISBLANK(AD40),(IFERROR(IF(AO44="","",IF(AO44&lt;=0.2,"Muy Baja",IF(AO44&lt;=0.4,"Baja",IF(AO44&lt;=0.6,"Media",IF(AO44&lt;=0.8,"Alta","Muy Alta"))))),""))," ")</f>
        <v/>
      </c>
      <c r="AQ44" s="225" t="str">
        <f t="shared" si="49"/>
        <v/>
      </c>
      <c r="AR44" s="449" t="str">
        <f t="shared" si="50"/>
        <v/>
      </c>
      <c r="AS44" s="225" t="str">
        <f t="shared" si="132"/>
        <v/>
      </c>
      <c r="AT44" s="226" t="str">
        <f t="shared" si="51"/>
        <v/>
      </c>
      <c r="AU44" s="652"/>
      <c r="AV44" s="655"/>
      <c r="AW44" s="649"/>
      <c r="AX44" s="733"/>
      <c r="AY44" s="324"/>
      <c r="AZ44" s="454"/>
      <c r="BA44" s="406"/>
      <c r="BB44" s="448"/>
      <c r="BC44" s="425"/>
      <c r="BD44" s="425"/>
      <c r="BE44" s="425"/>
      <c r="BF44" s="455"/>
      <c r="BG44" s="628"/>
      <c r="BH44" s="388"/>
      <c r="BI44" s="374"/>
      <c r="BJ44" s="374"/>
      <c r="BK44" s="374"/>
      <c r="BL44" s="448"/>
      <c r="BM44" s="468"/>
      <c r="BN44" s="448"/>
      <c r="BO44" s="441"/>
      <c r="BP44" s="441"/>
      <c r="BQ44" s="498"/>
      <c r="BR44" s="404"/>
      <c r="BS44" s="404"/>
      <c r="BT44" s="404"/>
      <c r="BU44" s="404"/>
    </row>
    <row r="45" spans="1:73" s="205" customFormat="1" ht="28.5" hidden="1" customHeight="1">
      <c r="A45" s="675"/>
      <c r="B45" s="693"/>
      <c r="C45" s="662"/>
      <c r="D45" s="662"/>
      <c r="E45" s="646"/>
      <c r="F45" s="604"/>
      <c r="G45" s="666"/>
      <c r="H45" s="360">
        <v>6</v>
      </c>
      <c r="I45" s="665"/>
      <c r="J45" s="604"/>
      <c r="K45" s="604"/>
      <c r="L45" s="604"/>
      <c r="M45" s="646"/>
      <c r="N45" s="646"/>
      <c r="O45" s="646"/>
      <c r="P45" s="737"/>
      <c r="Q45" s="697"/>
      <c r="R45" s="643"/>
      <c r="S45" s="643"/>
      <c r="T45" s="643"/>
      <c r="U45" s="643"/>
      <c r="V45" s="728"/>
      <c r="W45" s="716"/>
      <c r="X45" s="731"/>
      <c r="Y45" s="710"/>
      <c r="Z45" s="713"/>
      <c r="AA45" s="716"/>
      <c r="AB45" s="719"/>
      <c r="AC45" s="722"/>
      <c r="AD45" s="725"/>
      <c r="AE45" s="650"/>
      <c r="AF45" s="201">
        <v>6</v>
      </c>
      <c r="AG45" s="202"/>
      <c r="AH45" s="222" t="str">
        <f t="shared" si="100"/>
        <v/>
      </c>
      <c r="AI45" s="321"/>
      <c r="AJ45" s="321"/>
      <c r="AK45" s="223" t="str">
        <f t="shared" si="101"/>
        <v/>
      </c>
      <c r="AL45" s="322"/>
      <c r="AM45" s="322"/>
      <c r="AN45" s="323"/>
      <c r="AO45" s="224" t="str">
        <f t="shared" ref="AO45" si="139">IF(ISBLANK(AD40),(IFERROR(IF(AND(AH44="Probabilidad",AH45="Probabilidad"),(AQ44-(+AQ44*AK45)),IF(AND(AH44="Impacto",AH45="Probabilidad"),(AQ43-(+AQ43*AK45)),IF(AH45="Impacto",AQ44,""))),""))," ")</f>
        <v/>
      </c>
      <c r="AP45" s="174" t="str">
        <f t="shared" ref="AP45" si="140">IF(ISBLANK(AD40),(IFERROR(IF(AO45="","",IF(AO45&lt;=0.2,"Muy Baja",IF(AO45&lt;=0.4,"Baja",IF(AO45&lt;=0.6,"Media",IF(AO45&lt;=0.8,"Alta","Muy Alta"))))),""))," ")</f>
        <v/>
      </c>
      <c r="AQ45" s="225" t="str">
        <f t="shared" si="49"/>
        <v/>
      </c>
      <c r="AR45" s="449" t="str">
        <f t="shared" si="50"/>
        <v/>
      </c>
      <c r="AS45" s="225" t="str">
        <f t="shared" si="132"/>
        <v/>
      </c>
      <c r="AT45" s="226" t="str">
        <f t="shared" si="51"/>
        <v/>
      </c>
      <c r="AU45" s="653"/>
      <c r="AV45" s="656"/>
      <c r="AW45" s="650"/>
      <c r="AX45" s="734"/>
      <c r="AY45" s="324"/>
      <c r="AZ45" s="454"/>
      <c r="BA45" s="406"/>
      <c r="BB45" s="448"/>
      <c r="BC45" s="425"/>
      <c r="BD45" s="425"/>
      <c r="BE45" s="425"/>
      <c r="BF45" s="455"/>
      <c r="BG45" s="595"/>
      <c r="BH45" s="388"/>
      <c r="BI45" s="374"/>
      <c r="BJ45" s="374"/>
      <c r="BK45" s="374"/>
      <c r="BL45" s="448"/>
      <c r="BM45" s="468"/>
      <c r="BN45" s="448"/>
      <c r="BO45" s="441"/>
      <c r="BP45" s="441"/>
      <c r="BQ45" s="498"/>
      <c r="BR45" s="404"/>
      <c r="BS45" s="404"/>
      <c r="BT45" s="404"/>
      <c r="BU45" s="404"/>
    </row>
    <row r="46" spans="1:73" s="205" customFormat="1" ht="182.1" hidden="1" customHeight="1">
      <c r="A46" s="676">
        <v>2</v>
      </c>
      <c r="B46" s="694" t="s">
        <v>951</v>
      </c>
      <c r="C46" s="660" t="str">
        <f>IFERROR((VLOOKUP($B46,'Listados Datos'!$D$3:$E$18,2,FALSE))," ")</f>
        <v xml:space="preserve">Tramitar oportuna y adecuadamente las solicitudes de los clientes y usuarios, velando por su
satisfacción. </v>
      </c>
      <c r="D46" s="660"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644" t="s">
        <v>1065</v>
      </c>
      <c r="F46" s="603" t="s">
        <v>972</v>
      </c>
      <c r="G46" s="666">
        <v>7</v>
      </c>
      <c r="H46" s="360">
        <v>7</v>
      </c>
      <c r="I46" s="663" t="s">
        <v>1074</v>
      </c>
      <c r="J46" s="603" t="s">
        <v>243</v>
      </c>
      <c r="K46" s="603" t="s">
        <v>1074</v>
      </c>
      <c r="L46" s="603" t="s">
        <v>1074</v>
      </c>
      <c r="M46" s="644" t="str">
        <f t="shared" ref="M46" si="141">+CONCATENATE("Posibilidad de afectación ", J46, " por ", K46," debido a ", L46)</f>
        <v>Posibilidad de afectación Reputacional por No disponer de los canales de atención para la ciudadanía debido a No disponer de los canales de atención para la ciudadanía</v>
      </c>
      <c r="N46" s="644" t="s">
        <v>108</v>
      </c>
      <c r="O46" s="644" t="s">
        <v>832</v>
      </c>
      <c r="P46" s="735">
        <v>228</v>
      </c>
      <c r="Q46" s="695"/>
      <c r="R46" s="641"/>
      <c r="S46" s="641"/>
      <c r="T46" s="641"/>
      <c r="U46" s="641"/>
      <c r="V46" s="726" t="str">
        <f t="shared" ref="V46" si="142">IF(ISBLANK(AC46),(IF(P46&lt;=0,"",IF(P46&lt;=2,"Muy Baja",IF(P46&lt;=24,"Baja",IF(P46&lt;=500,"Media",IF(P46&lt;=5000,"Alta","Muy Alta"))))))," ")</f>
        <v>Media</v>
      </c>
      <c r="W46" s="714">
        <f t="shared" ref="W46" si="143">IF(ISBLANK(AC46),(IF(V46="","",IF(V46="Muy Baja",20%,IF(V46="Baja",40%,IF(V46="Media",60%,IF(V46="Alta",80%,IF(V46="Muy Alta",100%,0)))))))," ")</f>
        <v>0.6</v>
      </c>
      <c r="X46" s="729" t="s">
        <v>1633</v>
      </c>
      <c r="Y46" s="708" t="str">
        <f>IF(X46&gt;0,IF(NOT(ISERROR(MATCH(X46,'Listados Datos'!$N$3:$N$4,0))),'Listados Datos'!$N$6&amp;"Por favor no seleccionar este criterios de impacto (Afectación Económica o presupuestal y/o Pérdida Reputacional)",'Listados Datos'!$N$7),"")</f>
        <v>✔</v>
      </c>
      <c r="Z46" s="711" t="str">
        <f>IF(OR(X46='Listados Datos'!$R$3,X46='Listados Datos'!$S$3),"Leve",IF(OR(X46='Listados Datos'!$R$4,X46='Listados Datos'!$S$4),"Menor",IF(OR(X46='Listados Datos'!$R$5,X46='Listados Datos'!$S$5),"Moderado",IF(OR(X46='Listados Datos'!$R$6,X46='Listados Datos'!$S$6),"Mayor",IF(OR(X46='Listados Datos'!$R$7,X46='Listados Datos'!$S$7),"Catastrófico","")))))</f>
        <v>Menor</v>
      </c>
      <c r="AA46" s="714">
        <f>IF(Z46="","",IF(Z46="Leve",20%,IF(Z46="Menor",40%,IF(Z46="Moderado",60%,IF(Z46="Mayor",80%,IF(Z46="Catastrófico",100%,0))))))</f>
        <v>0.4</v>
      </c>
      <c r="AB46" s="717"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Moderado</v>
      </c>
      <c r="AC46" s="720"/>
      <c r="AD46" s="723"/>
      <c r="AE46" s="648" t="str">
        <f t="shared" ref="AE46" si="144">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1">
        <v>1</v>
      </c>
      <c r="AG46" s="202" t="s">
        <v>1078</v>
      </c>
      <c r="AH46" s="222" t="str">
        <f t="shared" si="100"/>
        <v>Probabilidad</v>
      </c>
      <c r="AI46" s="321" t="s">
        <v>312</v>
      </c>
      <c r="AJ46" s="321" t="s">
        <v>317</v>
      </c>
      <c r="AK46" s="223" t="str">
        <f t="shared" si="101"/>
        <v>40%</v>
      </c>
      <c r="AL46" s="322" t="s">
        <v>321</v>
      </c>
      <c r="AM46" s="322" t="s">
        <v>325</v>
      </c>
      <c r="AN46" s="323" t="s">
        <v>328</v>
      </c>
      <c r="AO46" s="224">
        <f t="shared" ref="AO46" si="145">IF(ISBLANK(AD46),(IFERROR(IF(AH46="Probabilidad",(W46-(+W46*AK46)),IF(AH46="Impacto",W46,"")),""))," ")</f>
        <v>0.36</v>
      </c>
      <c r="AP46" s="174" t="str">
        <f t="shared" ref="AP46" si="146">IF(ISBLANK(AD46), (IFERROR(IF(AO46="","",IF(AO46&lt;=0.2,"Muy Baja",IF(AO46&lt;=0.4,"Baja",IF(AO46&lt;=0.6,"Media",IF(AO46&lt;=0.8,"Alta","Muy Alta"))))),""))," ")</f>
        <v>Baja</v>
      </c>
      <c r="AQ46" s="225">
        <f t="shared" si="49"/>
        <v>0.36</v>
      </c>
      <c r="AR46" s="449" t="str">
        <f t="shared" si="50"/>
        <v>Menor</v>
      </c>
      <c r="AS46" s="225">
        <f t="shared" ref="AS46" si="147">IFERROR(IF(AH46="Impacto",(AA46-(+AA46*AK46)),IF(AH46="Probabilidad",AA46,"")),"")</f>
        <v>0.4</v>
      </c>
      <c r="AT46" s="226" t="str">
        <f t="shared" si="51"/>
        <v>Moderado</v>
      </c>
      <c r="AU46" s="651"/>
      <c r="AV46" s="654" t="str">
        <f>IF(ISBLANK(AD46), " ", AD46)</f>
        <v xml:space="preserve"> </v>
      </c>
      <c r="AW46" s="648" t="str">
        <f t="shared" ref="AW46" si="148">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732" t="s">
        <v>335</v>
      </c>
      <c r="AY46" s="324" t="s">
        <v>1639</v>
      </c>
      <c r="AZ46" s="454" t="s">
        <v>1082</v>
      </c>
      <c r="BA46" s="406" t="s">
        <v>951</v>
      </c>
      <c r="BB46" s="448" t="s">
        <v>1071</v>
      </c>
      <c r="BC46" s="425">
        <v>44562</v>
      </c>
      <c r="BD46" s="425">
        <v>44926</v>
      </c>
      <c r="BE46" s="455" t="s">
        <v>1085</v>
      </c>
      <c r="BF46" s="455" t="s">
        <v>1087</v>
      </c>
      <c r="BG46" s="594" t="s">
        <v>1084</v>
      </c>
      <c r="BH46" s="388" t="s">
        <v>113</v>
      </c>
      <c r="BI46" s="374" t="s">
        <v>1941</v>
      </c>
      <c r="BJ46" s="375" t="s">
        <v>1893</v>
      </c>
      <c r="BK46" s="376">
        <v>44804</v>
      </c>
      <c r="BL46" s="448" t="s">
        <v>1760</v>
      </c>
      <c r="BM46" s="469" t="s">
        <v>1804</v>
      </c>
      <c r="BN46" s="441" t="s">
        <v>1746</v>
      </c>
      <c r="BO46" s="441" t="s">
        <v>114</v>
      </c>
      <c r="BP46" s="441" t="s">
        <v>1746</v>
      </c>
      <c r="BQ46" s="498" t="s">
        <v>1746</v>
      </c>
      <c r="BR46" s="404"/>
      <c r="BS46" s="404"/>
      <c r="BT46" s="404"/>
      <c r="BU46" s="404"/>
    </row>
    <row r="47" spans="1:73" s="205" customFormat="1" ht="93.95" hidden="1" customHeight="1">
      <c r="A47" s="674"/>
      <c r="B47" s="692"/>
      <c r="C47" s="661"/>
      <c r="D47" s="661"/>
      <c r="E47" s="645"/>
      <c r="F47" s="647"/>
      <c r="G47" s="666"/>
      <c r="H47" s="360">
        <v>7</v>
      </c>
      <c r="I47" s="664"/>
      <c r="J47" s="647"/>
      <c r="K47" s="647"/>
      <c r="L47" s="647"/>
      <c r="M47" s="645"/>
      <c r="N47" s="645"/>
      <c r="O47" s="645"/>
      <c r="P47" s="736"/>
      <c r="Q47" s="696"/>
      <c r="R47" s="642"/>
      <c r="S47" s="642"/>
      <c r="T47" s="642"/>
      <c r="U47" s="642"/>
      <c r="V47" s="727"/>
      <c r="W47" s="715"/>
      <c r="X47" s="730"/>
      <c r="Y47" s="709"/>
      <c r="Z47" s="712"/>
      <c r="AA47" s="715"/>
      <c r="AB47" s="718"/>
      <c r="AC47" s="721"/>
      <c r="AD47" s="724"/>
      <c r="AE47" s="649"/>
      <c r="AF47" s="201">
        <v>2</v>
      </c>
      <c r="AG47" s="202" t="s">
        <v>1079</v>
      </c>
      <c r="AH47" s="222" t="str">
        <f t="shared" si="100"/>
        <v>Probabilidad</v>
      </c>
      <c r="AI47" s="321" t="s">
        <v>312</v>
      </c>
      <c r="AJ47" s="321" t="s">
        <v>317</v>
      </c>
      <c r="AK47" s="223" t="str">
        <f t="shared" si="101"/>
        <v>40%</v>
      </c>
      <c r="AL47" s="322" t="s">
        <v>321</v>
      </c>
      <c r="AM47" s="322" t="s">
        <v>325</v>
      </c>
      <c r="AN47" s="323" t="s">
        <v>328</v>
      </c>
      <c r="AO47" s="224">
        <f t="shared" ref="AO47" si="149">IF(ISBLANK(AD46),(IFERROR(IF(AND(AH46="Probabilidad",AH47="Probabilidad"),(AQ46-(+AQ46*AK47)),IF(AH47="Probabilidad",(W46-(+W46*AK47)),IF(AH47="Impacto",AQ46,""))),""))," ")</f>
        <v>0.216</v>
      </c>
      <c r="AP47" s="174" t="str">
        <f t="shared" ref="AP47" si="150">IF(ISBLANK(AD46),(IFERROR(IF(AO47="","",IF(AO47&lt;=0.2,"Muy Baja",IF(AO47&lt;=0.4,"Baja",IF(AO47&lt;=0.6,"Media",IF(AO47&lt;=0.8,"Alta","Muy Alta"))))),""))," ")</f>
        <v>Baja</v>
      </c>
      <c r="AQ47" s="225">
        <f t="shared" si="49"/>
        <v>0.216</v>
      </c>
      <c r="AR47" s="449" t="str">
        <f t="shared" si="50"/>
        <v>Menor</v>
      </c>
      <c r="AS47" s="225">
        <f t="shared" ref="AS47" si="151">IFERROR(IF(AND(AH46="Impacto",AH47="Impacto"),(AS46-(+AS46*AK47)),IF(AH47="Impacto",(AA46-(+AA46*AK47)),IF(AH47="Probabilidad",AS46,""))),"")</f>
        <v>0.4</v>
      </c>
      <c r="AT47" s="226" t="str">
        <f t="shared" si="51"/>
        <v>Moderado</v>
      </c>
      <c r="AU47" s="652"/>
      <c r="AV47" s="655"/>
      <c r="AW47" s="649"/>
      <c r="AX47" s="733"/>
      <c r="AY47" s="638" t="s">
        <v>1081</v>
      </c>
      <c r="AZ47" s="617" t="s">
        <v>1083</v>
      </c>
      <c r="BA47" s="617" t="s">
        <v>951</v>
      </c>
      <c r="BB47" s="619" t="s">
        <v>1071</v>
      </c>
      <c r="BC47" s="640">
        <v>44805</v>
      </c>
      <c r="BD47" s="640">
        <v>44926</v>
      </c>
      <c r="BE47" s="619" t="s">
        <v>1086</v>
      </c>
      <c r="BF47" s="619" t="s">
        <v>1088</v>
      </c>
      <c r="BG47" s="628"/>
      <c r="BH47" s="445" t="s">
        <v>113</v>
      </c>
      <c r="BI47" s="594" t="s">
        <v>1942</v>
      </c>
      <c r="BJ47" s="887" t="s">
        <v>1894</v>
      </c>
      <c r="BK47" s="596">
        <v>44804</v>
      </c>
      <c r="BL47" s="594" t="s">
        <v>1761</v>
      </c>
      <c r="BM47" s="889" t="s">
        <v>1805</v>
      </c>
      <c r="BN47" s="594" t="s">
        <v>1746</v>
      </c>
      <c r="BO47" s="594" t="s">
        <v>114</v>
      </c>
      <c r="BP47" s="594" t="s">
        <v>1746</v>
      </c>
      <c r="BQ47" s="600" t="s">
        <v>1746</v>
      </c>
      <c r="BR47" s="404"/>
      <c r="BS47" s="404"/>
      <c r="BT47" s="404"/>
      <c r="BU47" s="404"/>
    </row>
    <row r="48" spans="1:73" s="205" customFormat="1" ht="93.95" hidden="1" customHeight="1">
      <c r="A48" s="674"/>
      <c r="B48" s="692"/>
      <c r="C48" s="661"/>
      <c r="D48" s="661"/>
      <c r="E48" s="645"/>
      <c r="F48" s="647"/>
      <c r="G48" s="666"/>
      <c r="H48" s="360">
        <v>7</v>
      </c>
      <c r="I48" s="664"/>
      <c r="J48" s="647"/>
      <c r="K48" s="647"/>
      <c r="L48" s="647"/>
      <c r="M48" s="645"/>
      <c r="N48" s="645"/>
      <c r="O48" s="645"/>
      <c r="P48" s="736"/>
      <c r="Q48" s="696"/>
      <c r="R48" s="642"/>
      <c r="S48" s="642"/>
      <c r="T48" s="642"/>
      <c r="U48" s="642"/>
      <c r="V48" s="727"/>
      <c r="W48" s="715"/>
      <c r="X48" s="730"/>
      <c r="Y48" s="709"/>
      <c r="Z48" s="712"/>
      <c r="AA48" s="715"/>
      <c r="AB48" s="718"/>
      <c r="AC48" s="721"/>
      <c r="AD48" s="724"/>
      <c r="AE48" s="649"/>
      <c r="AF48" s="201">
        <v>3</v>
      </c>
      <c r="AG48" s="202" t="s">
        <v>1080</v>
      </c>
      <c r="AH48" s="222" t="str">
        <f t="shared" si="100"/>
        <v>Probabilidad</v>
      </c>
      <c r="AI48" s="321" t="s">
        <v>312</v>
      </c>
      <c r="AJ48" s="321" t="s">
        <v>317</v>
      </c>
      <c r="AK48" s="223" t="str">
        <f t="shared" si="101"/>
        <v>40%</v>
      </c>
      <c r="AL48" s="322" t="s">
        <v>321</v>
      </c>
      <c r="AM48" s="322" t="s">
        <v>325</v>
      </c>
      <c r="AN48" s="323" t="s">
        <v>328</v>
      </c>
      <c r="AO48" s="224">
        <f t="shared" ref="AO48" si="152">IF(ISBLANK(AD46),(IFERROR(IF(AND(AH47="Probabilidad",AH48="Probabilidad"),(AQ47-(+AQ47*AK48)),IF(AND(AH47="Impacto",AH48="Probabilidad"),(AQ46-(+AQ46*AK48)),IF(AH48="Impacto",AQ47,""))),""))," ")</f>
        <v>0.12959999999999999</v>
      </c>
      <c r="AP48" s="174" t="str">
        <f t="shared" ref="AP48" si="153">IF(ISBLANK(AD46),(IFERROR(IF(AO48="","",IF(AO48&lt;=0.2,"Muy Baja",IF(AO48&lt;=0.4,"Baja",IF(AO48&lt;=0.6,"Media",IF(AO48&lt;=0.8,"Alta","Muy Alta"))))),""))," ")</f>
        <v>Muy Baja</v>
      </c>
      <c r="AQ48" s="225">
        <f t="shared" si="49"/>
        <v>0.12959999999999999</v>
      </c>
      <c r="AR48" s="449" t="str">
        <f t="shared" si="50"/>
        <v>Menor</v>
      </c>
      <c r="AS48" s="225">
        <f t="shared" ref="AS48:AS51" si="154">IFERROR(IF(AND(AH47="Impacto",AH48="Impacto"),(AS47-(+AS47*AK48)),IF(AND(AH47="Probabilidad",AH48="Impacto"),(AS46-(+AS46*AK48)),IF(AH48="Probabilidad",AS47,""))),"")</f>
        <v>0.4</v>
      </c>
      <c r="AT48" s="226" t="str">
        <f t="shared" si="51"/>
        <v>Bajo</v>
      </c>
      <c r="AU48" s="652"/>
      <c r="AV48" s="655"/>
      <c r="AW48" s="649"/>
      <c r="AX48" s="733"/>
      <c r="AY48" s="639"/>
      <c r="AZ48" s="618"/>
      <c r="BA48" s="618"/>
      <c r="BB48" s="620"/>
      <c r="BC48" s="640"/>
      <c r="BD48" s="640"/>
      <c r="BE48" s="620"/>
      <c r="BF48" s="620"/>
      <c r="BG48" s="628"/>
      <c r="BH48" s="445" t="s">
        <v>113</v>
      </c>
      <c r="BI48" s="595"/>
      <c r="BJ48" s="888"/>
      <c r="BK48" s="597"/>
      <c r="BL48" s="595"/>
      <c r="BM48" s="882"/>
      <c r="BN48" s="595"/>
      <c r="BO48" s="595"/>
      <c r="BP48" s="595"/>
      <c r="BQ48" s="601"/>
      <c r="BR48" s="404"/>
      <c r="BS48" s="404"/>
      <c r="BT48" s="404"/>
      <c r="BU48" s="404"/>
    </row>
    <row r="49" spans="1:73" s="205" customFormat="1" ht="28.5" hidden="1" customHeight="1">
      <c r="A49" s="674"/>
      <c r="B49" s="692"/>
      <c r="C49" s="661"/>
      <c r="D49" s="661"/>
      <c r="E49" s="645"/>
      <c r="F49" s="647"/>
      <c r="G49" s="666"/>
      <c r="H49" s="360">
        <v>7</v>
      </c>
      <c r="I49" s="664"/>
      <c r="J49" s="647"/>
      <c r="K49" s="647"/>
      <c r="L49" s="647"/>
      <c r="M49" s="645"/>
      <c r="N49" s="645"/>
      <c r="O49" s="645"/>
      <c r="P49" s="736"/>
      <c r="Q49" s="696"/>
      <c r="R49" s="642"/>
      <c r="S49" s="642"/>
      <c r="T49" s="642"/>
      <c r="U49" s="642"/>
      <c r="V49" s="727"/>
      <c r="W49" s="715"/>
      <c r="X49" s="730"/>
      <c r="Y49" s="709"/>
      <c r="Z49" s="712"/>
      <c r="AA49" s="715"/>
      <c r="AB49" s="718"/>
      <c r="AC49" s="721"/>
      <c r="AD49" s="724"/>
      <c r="AE49" s="649"/>
      <c r="AF49" s="201">
        <v>4</v>
      </c>
      <c r="AG49" s="202"/>
      <c r="AH49" s="222" t="str">
        <f t="shared" si="100"/>
        <v/>
      </c>
      <c r="AI49" s="321"/>
      <c r="AJ49" s="321"/>
      <c r="AK49" s="223" t="str">
        <f t="shared" si="101"/>
        <v/>
      </c>
      <c r="AL49" s="322"/>
      <c r="AM49" s="322"/>
      <c r="AN49" s="323"/>
      <c r="AO49" s="224" t="str">
        <f t="shared" ref="AO49" si="155">IF(ISBLANK(AD46),(IFERROR(IF(AND(AH48="Probabilidad",AH49="Probabilidad"),(AQ48-(+AQ48*AK49)),IF(AND(AH48="Impacto",AH49="Probabilidad"),(AQ47-(+AQ47*AK49)),IF(AH49="Impacto",AQ48,""))),""))," ")</f>
        <v/>
      </c>
      <c r="AP49" s="174" t="str">
        <f t="shared" ref="AP49" si="156">IF(ISBLANK(AD46),(IFERROR(IF(AO49="","",IF(AO49&lt;=0.2,"Muy Baja",IF(AO49&lt;=0.4,"Baja",IF(AO49&lt;=0.6,"Media",IF(AO49&lt;=0.8,"Alta","Muy Alta"))))),""))," ")</f>
        <v/>
      </c>
      <c r="AQ49" s="225" t="str">
        <f t="shared" si="49"/>
        <v/>
      </c>
      <c r="AR49" s="449" t="str">
        <f t="shared" si="50"/>
        <v/>
      </c>
      <c r="AS49" s="225" t="str">
        <f t="shared" si="154"/>
        <v/>
      </c>
      <c r="AT49" s="226" t="str">
        <f t="shared" si="51"/>
        <v/>
      </c>
      <c r="AU49" s="652"/>
      <c r="AV49" s="655"/>
      <c r="AW49" s="649"/>
      <c r="AX49" s="733"/>
      <c r="AY49" s="324"/>
      <c r="AZ49" s="454"/>
      <c r="BA49" s="406"/>
      <c r="BB49" s="448"/>
      <c r="BC49" s="425"/>
      <c r="BD49" s="425"/>
      <c r="BE49" s="425"/>
      <c r="BF49" s="455"/>
      <c r="BG49" s="628"/>
      <c r="BH49" s="388"/>
      <c r="BI49" s="374"/>
      <c r="BJ49" s="374"/>
      <c r="BK49" s="374"/>
      <c r="BL49" s="448"/>
      <c r="BM49" s="468"/>
      <c r="BN49" s="448"/>
      <c r="BO49" s="441"/>
      <c r="BP49" s="441"/>
      <c r="BQ49" s="498"/>
      <c r="BR49" s="404"/>
      <c r="BS49" s="404"/>
      <c r="BT49" s="404"/>
      <c r="BU49" s="404"/>
    </row>
    <row r="50" spans="1:73" s="205" customFormat="1" ht="28.5" hidden="1" customHeight="1">
      <c r="A50" s="674"/>
      <c r="B50" s="692"/>
      <c r="C50" s="661"/>
      <c r="D50" s="661"/>
      <c r="E50" s="645"/>
      <c r="F50" s="647"/>
      <c r="G50" s="666"/>
      <c r="H50" s="360">
        <v>7</v>
      </c>
      <c r="I50" s="664"/>
      <c r="J50" s="647"/>
      <c r="K50" s="647"/>
      <c r="L50" s="647"/>
      <c r="M50" s="645"/>
      <c r="N50" s="645"/>
      <c r="O50" s="645"/>
      <c r="P50" s="736"/>
      <c r="Q50" s="696"/>
      <c r="R50" s="642"/>
      <c r="S50" s="642"/>
      <c r="T50" s="642"/>
      <c r="U50" s="642"/>
      <c r="V50" s="727"/>
      <c r="W50" s="715"/>
      <c r="X50" s="730"/>
      <c r="Y50" s="709"/>
      <c r="Z50" s="712"/>
      <c r="AA50" s="715"/>
      <c r="AB50" s="718"/>
      <c r="AC50" s="721"/>
      <c r="AD50" s="724"/>
      <c r="AE50" s="649"/>
      <c r="AF50" s="201">
        <v>5</v>
      </c>
      <c r="AG50" s="202"/>
      <c r="AH50" s="222" t="str">
        <f t="shared" ref="AH50" si="157">IF(OR(AI50="Preventivo",AI50="Detectivo"),"Probabilidad",IF(AI50="Correctivo","Impacto",""))</f>
        <v/>
      </c>
      <c r="AI50" s="321"/>
      <c r="AJ50" s="321"/>
      <c r="AK50" s="223" t="str">
        <f t="shared" ref="AK50" si="158">IF(AND(AI50="Preventivo",AJ50="Automático"),"50%",IF(AND(AI50="Preventivo",AJ50="Manual"),"40%",IF(AND(AI50="Detectivo",AJ50="Automático"),"40%",IF(AND(AI50="Detectivo",AJ50="Manual"),"30%",IF(AND(AI50="Correctivo",AJ50="Automático"),"35%",IF(AND(AI50="Correctivo",AJ50="Manual"),"25%",""))))))</f>
        <v/>
      </c>
      <c r="AL50" s="322"/>
      <c r="AM50" s="322"/>
      <c r="AN50" s="323"/>
      <c r="AO50" s="224" t="str">
        <f t="shared" ref="AO50" si="159">IF(ISBLANK(AD46),(IFERROR(IF(AND(AH49="Probabilidad",AH50="Probabilidad"),(AQ49-(+AQ49*AK50)),IF(AND(AH49="Impacto",AH50="Probabilidad"),(AQ48-(+AQ48*AK50)),IF(AH50="Impacto",AQ49,""))),""))," ")</f>
        <v/>
      </c>
      <c r="AP50" s="174" t="str">
        <f t="shared" ref="AP50" si="160">IF(ISBLANK(AD46),(IFERROR(IF(AO50="","",IF(AO50&lt;=0.2,"Muy Baja",IF(AO50&lt;=0.4,"Baja",IF(AO50&lt;=0.6,"Media",IF(AO50&lt;=0.8,"Alta","Muy Alta"))))),""))," ")</f>
        <v/>
      </c>
      <c r="AQ50" s="225" t="str">
        <f t="shared" si="49"/>
        <v/>
      </c>
      <c r="AR50" s="449" t="str">
        <f t="shared" si="50"/>
        <v/>
      </c>
      <c r="AS50" s="225" t="str">
        <f t="shared" si="154"/>
        <v/>
      </c>
      <c r="AT50" s="226" t="str">
        <f t="shared" si="51"/>
        <v/>
      </c>
      <c r="AU50" s="652"/>
      <c r="AV50" s="655"/>
      <c r="AW50" s="649"/>
      <c r="AX50" s="733"/>
      <c r="AY50" s="324"/>
      <c r="AZ50" s="454"/>
      <c r="BA50" s="406"/>
      <c r="BB50" s="448"/>
      <c r="BC50" s="425"/>
      <c r="BD50" s="425"/>
      <c r="BE50" s="425"/>
      <c r="BF50" s="455"/>
      <c r="BG50" s="628"/>
      <c r="BH50" s="388"/>
      <c r="BI50" s="374"/>
      <c r="BJ50" s="374"/>
      <c r="BK50" s="374"/>
      <c r="BL50" s="448"/>
      <c r="BM50" s="468"/>
      <c r="BN50" s="448"/>
      <c r="BO50" s="441"/>
      <c r="BP50" s="441"/>
      <c r="BQ50" s="498"/>
      <c r="BR50" s="404"/>
      <c r="BS50" s="404"/>
      <c r="BT50" s="404"/>
      <c r="BU50" s="404"/>
    </row>
    <row r="51" spans="1:73" s="205" customFormat="1" ht="28.5" hidden="1" customHeight="1">
      <c r="A51" s="674"/>
      <c r="B51" s="692"/>
      <c r="C51" s="661"/>
      <c r="D51" s="661"/>
      <c r="E51" s="645"/>
      <c r="F51" s="647"/>
      <c r="G51" s="666"/>
      <c r="H51" s="360">
        <v>7</v>
      </c>
      <c r="I51" s="665"/>
      <c r="J51" s="604"/>
      <c r="K51" s="604"/>
      <c r="L51" s="604"/>
      <c r="M51" s="646"/>
      <c r="N51" s="646"/>
      <c r="O51" s="646"/>
      <c r="P51" s="737"/>
      <c r="Q51" s="697"/>
      <c r="R51" s="643"/>
      <c r="S51" s="643"/>
      <c r="T51" s="643"/>
      <c r="U51" s="643"/>
      <c r="V51" s="728"/>
      <c r="W51" s="716"/>
      <c r="X51" s="731"/>
      <c r="Y51" s="710"/>
      <c r="Z51" s="713"/>
      <c r="AA51" s="716"/>
      <c r="AB51" s="719"/>
      <c r="AC51" s="722"/>
      <c r="AD51" s="725"/>
      <c r="AE51" s="650"/>
      <c r="AF51" s="201">
        <v>6</v>
      </c>
      <c r="AG51" s="202"/>
      <c r="AH51" s="222" t="str">
        <f t="shared" si="100"/>
        <v/>
      </c>
      <c r="AI51" s="321"/>
      <c r="AJ51" s="321"/>
      <c r="AK51" s="223" t="str">
        <f t="shared" si="101"/>
        <v/>
      </c>
      <c r="AL51" s="322"/>
      <c r="AM51" s="322"/>
      <c r="AN51" s="323"/>
      <c r="AO51" s="224" t="str">
        <f t="shared" ref="AO51" si="161">IF(ISBLANK(AD46),(IFERROR(IF(AND(AH50="Probabilidad",AH51="Probabilidad"),(AQ50-(+AQ50*AK51)),IF(AND(AH50="Impacto",AH51="Probabilidad"),(AQ49-(+AQ49*AK51)),IF(AH51="Impacto",AQ50,""))),""))," ")</f>
        <v/>
      </c>
      <c r="AP51" s="174" t="str">
        <f t="shared" ref="AP51" si="162">IF(ISBLANK(AD46),(IFERROR(IF(AO51="","",IF(AO51&lt;=0.2,"Muy Baja",IF(AO51&lt;=0.4,"Baja",IF(AO51&lt;=0.6,"Media",IF(AO51&lt;=0.8,"Alta","Muy Alta"))))),""))," ")</f>
        <v/>
      </c>
      <c r="AQ51" s="225" t="str">
        <f t="shared" si="49"/>
        <v/>
      </c>
      <c r="AR51" s="449" t="str">
        <f t="shared" si="50"/>
        <v/>
      </c>
      <c r="AS51" s="225" t="str">
        <f t="shared" si="154"/>
        <v/>
      </c>
      <c r="AT51" s="226" t="str">
        <f t="shared" si="51"/>
        <v/>
      </c>
      <c r="AU51" s="653"/>
      <c r="AV51" s="656"/>
      <c r="AW51" s="650"/>
      <c r="AX51" s="734"/>
      <c r="AY51" s="324"/>
      <c r="AZ51" s="454"/>
      <c r="BA51" s="406"/>
      <c r="BB51" s="448"/>
      <c r="BC51" s="425"/>
      <c r="BD51" s="425"/>
      <c r="BE51" s="425"/>
      <c r="BF51" s="455"/>
      <c r="BG51" s="595"/>
      <c r="BH51" s="388"/>
      <c r="BI51" s="374"/>
      <c r="BJ51" s="374"/>
      <c r="BK51" s="374"/>
      <c r="BL51" s="448"/>
      <c r="BM51" s="468"/>
      <c r="BN51" s="448"/>
      <c r="BO51" s="441"/>
      <c r="BP51" s="441"/>
      <c r="BQ51" s="498"/>
      <c r="BR51" s="404"/>
      <c r="BS51" s="404"/>
      <c r="BT51" s="404"/>
      <c r="BU51" s="404"/>
    </row>
    <row r="52" spans="1:73" s="205" customFormat="1" ht="248.1" hidden="1" customHeight="1">
      <c r="A52" s="674"/>
      <c r="B52" s="692"/>
      <c r="C52" s="661"/>
      <c r="D52" s="661" t="str">
        <f>IFERROR((VLOOKUP($B52,'Listados Datos'!$D$3:$F$18,3,FALSE))," ")</f>
        <v xml:space="preserve"> </v>
      </c>
      <c r="E52" s="645"/>
      <c r="F52" s="647"/>
      <c r="G52" s="666">
        <v>8</v>
      </c>
      <c r="H52" s="360">
        <v>8</v>
      </c>
      <c r="I52" s="663" t="s">
        <v>1075</v>
      </c>
      <c r="J52" s="603" t="s">
        <v>243</v>
      </c>
      <c r="K52" s="603" t="s">
        <v>1075</v>
      </c>
      <c r="L52" s="603" t="s">
        <v>1075</v>
      </c>
      <c r="M52" s="644" t="str">
        <f t="shared" ref="M52" si="163">+CONCATENATE("Posibilidad de afectación ", J52, " por ", K52," debido a ", L52)</f>
        <v>Posibilidad de afectación Reputacional por No aplicar los criterios de calidez, amabilidad, oportunidad, efectividad, rapidez y confiabilidad a través de los canales de atención. debido a No aplicar los criterios de calidez, amabilidad, oportunidad, efectividad, rapidez y confiabilidad a través de los canales de atención.</v>
      </c>
      <c r="N52" s="644" t="s">
        <v>108</v>
      </c>
      <c r="O52" s="644" t="s">
        <v>832</v>
      </c>
      <c r="P52" s="735">
        <v>228</v>
      </c>
      <c r="Q52" s="695"/>
      <c r="R52" s="641"/>
      <c r="S52" s="641"/>
      <c r="T52" s="641"/>
      <c r="U52" s="641"/>
      <c r="V52" s="726" t="str">
        <f t="shared" ref="V52" si="164">IF(ISBLANK(AC52),(IF(P52&lt;=0,"",IF(P52&lt;=2,"Muy Baja",IF(P52&lt;=24,"Baja",IF(P52&lt;=500,"Media",IF(P52&lt;=5000,"Alta","Muy Alta"))))))," ")</f>
        <v>Media</v>
      </c>
      <c r="W52" s="714">
        <f t="shared" ref="W52" si="165">IF(ISBLANK(AC52),(IF(V52="","",IF(V52="Muy Baja",20%,IF(V52="Baja",40%,IF(V52="Media",60%,IF(V52="Alta",80%,IF(V52="Muy Alta",100%,0)))))))," ")</f>
        <v>0.6</v>
      </c>
      <c r="X52" s="729" t="s">
        <v>1633</v>
      </c>
      <c r="Y52" s="708" t="str">
        <f>IF(X52&gt;0,IF(NOT(ISERROR(MATCH(X52,'Listados Datos'!$N$3:$N$4,0))),'Listados Datos'!$N$6&amp;"Por favor no seleccionar este criterios de impacto (Afectación Económica o presupuestal y/o Pérdida Reputacional)",'Listados Datos'!$N$7),"")</f>
        <v>✔</v>
      </c>
      <c r="Z52" s="711" t="str">
        <f>IF(OR(X52='Listados Datos'!$R$3,X52='Listados Datos'!$S$3),"Leve",IF(OR(X52='Listados Datos'!$R$4,X52='Listados Datos'!$S$4),"Menor",IF(OR(X52='Listados Datos'!$R$5,X52='Listados Datos'!$S$5),"Moderado",IF(OR(X52='Listados Datos'!$R$6,X52='Listados Datos'!$S$6),"Mayor",IF(OR(X52='Listados Datos'!$R$7,X52='Listados Datos'!$S$7),"Catastrófico","")))))</f>
        <v>Menor</v>
      </c>
      <c r="AA52" s="714">
        <f>IF(Z52="","",IF(Z52="Leve",20%,IF(Z52="Menor",40%,IF(Z52="Moderado",60%,IF(Z52="Mayor",80%,IF(Z52="Catastrófico",100%,0))))))</f>
        <v>0.4</v>
      </c>
      <c r="AB52" s="717"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Moderado</v>
      </c>
      <c r="AC52" s="720"/>
      <c r="AD52" s="723"/>
      <c r="AE52" s="648" t="str">
        <f t="shared" ref="AE52" si="166">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1">
        <v>1</v>
      </c>
      <c r="AG52" s="202" t="s">
        <v>1089</v>
      </c>
      <c r="AH52" s="222" t="str">
        <f t="shared" si="100"/>
        <v>Probabilidad</v>
      </c>
      <c r="AI52" s="321" t="s">
        <v>312</v>
      </c>
      <c r="AJ52" s="321" t="s">
        <v>317</v>
      </c>
      <c r="AK52" s="223" t="str">
        <f t="shared" si="101"/>
        <v>40%</v>
      </c>
      <c r="AL52" s="322" t="s">
        <v>321</v>
      </c>
      <c r="AM52" s="322" t="s">
        <v>325</v>
      </c>
      <c r="AN52" s="323" t="s">
        <v>328</v>
      </c>
      <c r="AO52" s="224">
        <f t="shared" ref="AO52" si="167">IF(ISBLANK(AD52),(IFERROR(IF(AH52="Probabilidad",(W52-(+W52*AK52)),IF(AH52="Impacto",W52,"")),""))," ")</f>
        <v>0.36</v>
      </c>
      <c r="AP52" s="174" t="str">
        <f t="shared" ref="AP52" si="168">IF(ISBLANK(AD52), (IFERROR(IF(AO52="","",IF(AO52&lt;=0.2,"Muy Baja",IF(AO52&lt;=0.4,"Baja",IF(AO52&lt;=0.6,"Media",IF(AO52&lt;=0.8,"Alta","Muy Alta"))))),""))," ")</f>
        <v>Baja</v>
      </c>
      <c r="AQ52" s="225">
        <f t="shared" si="49"/>
        <v>0.36</v>
      </c>
      <c r="AR52" s="449" t="str">
        <f t="shared" si="50"/>
        <v>Menor</v>
      </c>
      <c r="AS52" s="225">
        <f t="shared" ref="AS52" si="169">IFERROR(IF(AH52="Impacto",(AA52-(+AA52*AK52)),IF(AH52="Probabilidad",AA52,"")),"")</f>
        <v>0.4</v>
      </c>
      <c r="AT52" s="226" t="str">
        <f t="shared" si="51"/>
        <v>Moderado</v>
      </c>
      <c r="AU52" s="651"/>
      <c r="AV52" s="654" t="str">
        <f>IF(ISBLANK(AD52), " ", AD52)</f>
        <v xml:space="preserve"> </v>
      </c>
      <c r="AW52" s="648" t="str">
        <f t="shared" ref="AW52" si="170">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732" t="s">
        <v>335</v>
      </c>
      <c r="AY52" s="324" t="s">
        <v>1640</v>
      </c>
      <c r="AZ52" s="454" t="s">
        <v>1090</v>
      </c>
      <c r="BA52" s="406" t="s">
        <v>951</v>
      </c>
      <c r="BB52" s="448" t="s">
        <v>1071</v>
      </c>
      <c r="BC52" s="425">
        <v>44562</v>
      </c>
      <c r="BD52" s="425">
        <v>44926</v>
      </c>
      <c r="BE52" s="455" t="s">
        <v>1091</v>
      </c>
      <c r="BF52" s="455" t="s">
        <v>1092</v>
      </c>
      <c r="BG52" s="594" t="s">
        <v>1093</v>
      </c>
      <c r="BH52" s="388" t="s">
        <v>113</v>
      </c>
      <c r="BI52" s="374" t="s">
        <v>1943</v>
      </c>
      <c r="BJ52" s="375" t="s">
        <v>1762</v>
      </c>
      <c r="BK52" s="376">
        <v>44804</v>
      </c>
      <c r="BL52" s="448" t="s">
        <v>1763</v>
      </c>
      <c r="BM52" s="468" t="s">
        <v>1806</v>
      </c>
      <c r="BN52" s="441" t="s">
        <v>1746</v>
      </c>
      <c r="BO52" s="441" t="s">
        <v>114</v>
      </c>
      <c r="BP52" s="441" t="s">
        <v>1746</v>
      </c>
      <c r="BQ52" s="498" t="s">
        <v>1746</v>
      </c>
      <c r="BR52" s="404"/>
      <c r="BS52" s="404"/>
      <c r="BT52" s="404"/>
      <c r="BU52" s="404"/>
    </row>
    <row r="53" spans="1:73" s="205" customFormat="1" ht="28.5" hidden="1" customHeight="1">
      <c r="A53" s="674"/>
      <c r="B53" s="692"/>
      <c r="C53" s="661"/>
      <c r="D53" s="661"/>
      <c r="E53" s="645"/>
      <c r="F53" s="647"/>
      <c r="G53" s="666"/>
      <c r="H53" s="360">
        <v>8</v>
      </c>
      <c r="I53" s="664"/>
      <c r="J53" s="647"/>
      <c r="K53" s="647"/>
      <c r="L53" s="647"/>
      <c r="M53" s="645"/>
      <c r="N53" s="645"/>
      <c r="O53" s="645"/>
      <c r="P53" s="736"/>
      <c r="Q53" s="696"/>
      <c r="R53" s="642"/>
      <c r="S53" s="642"/>
      <c r="T53" s="642"/>
      <c r="U53" s="642"/>
      <c r="V53" s="727"/>
      <c r="W53" s="715"/>
      <c r="X53" s="730"/>
      <c r="Y53" s="709"/>
      <c r="Z53" s="712"/>
      <c r="AA53" s="715"/>
      <c r="AB53" s="718"/>
      <c r="AC53" s="721"/>
      <c r="AD53" s="724"/>
      <c r="AE53" s="649"/>
      <c r="AF53" s="201">
        <v>2</v>
      </c>
      <c r="AG53" s="202"/>
      <c r="AH53" s="222" t="str">
        <f t="shared" si="100"/>
        <v/>
      </c>
      <c r="AI53" s="321"/>
      <c r="AJ53" s="321"/>
      <c r="AK53" s="223" t="str">
        <f t="shared" si="101"/>
        <v/>
      </c>
      <c r="AL53" s="322"/>
      <c r="AM53" s="322"/>
      <c r="AN53" s="323"/>
      <c r="AO53" s="224" t="str">
        <f t="shared" ref="AO53" si="171">IF(ISBLANK(AD52),(IFERROR(IF(AND(AH52="Probabilidad",AH53="Probabilidad"),(AQ52-(+AQ52*AK53)),IF(AH53="Probabilidad",(W52-(+W52*AK53)),IF(AH53="Impacto",AQ52,""))),""))," ")</f>
        <v/>
      </c>
      <c r="AP53" s="174" t="str">
        <f t="shared" ref="AP53" si="172">IF(ISBLANK(AD52),(IFERROR(IF(AO53="","",IF(AO53&lt;=0.2,"Muy Baja",IF(AO53&lt;=0.4,"Baja",IF(AO53&lt;=0.6,"Media",IF(AO53&lt;=0.8,"Alta","Muy Alta"))))),""))," ")</f>
        <v/>
      </c>
      <c r="AQ53" s="225" t="str">
        <f t="shared" si="49"/>
        <v/>
      </c>
      <c r="AR53" s="449" t="str">
        <f t="shared" si="50"/>
        <v/>
      </c>
      <c r="AS53" s="225" t="str">
        <f t="shared" ref="AS53" si="173">IFERROR(IF(AND(AH52="Impacto",AH53="Impacto"),(AS52-(+AS52*AK53)),IF(AH53="Impacto",(AA52-(+AA52*AK53)),IF(AH53="Probabilidad",AS52,""))),"")</f>
        <v/>
      </c>
      <c r="AT53" s="226" t="str">
        <f t="shared" si="51"/>
        <v/>
      </c>
      <c r="AU53" s="652"/>
      <c r="AV53" s="655"/>
      <c r="AW53" s="649"/>
      <c r="AX53" s="733"/>
      <c r="AY53" s="324"/>
      <c r="AZ53" s="454"/>
      <c r="BA53" s="406"/>
      <c r="BB53" s="448"/>
      <c r="BC53" s="425"/>
      <c r="BD53" s="425"/>
      <c r="BE53" s="425"/>
      <c r="BF53" s="425"/>
      <c r="BG53" s="628"/>
      <c r="BH53" s="388"/>
      <c r="BI53" s="374"/>
      <c r="BJ53" s="374"/>
      <c r="BK53" s="374"/>
      <c r="BL53" s="448"/>
      <c r="BM53" s="468"/>
      <c r="BN53" s="448"/>
      <c r="BO53" s="441"/>
      <c r="BP53" s="441"/>
      <c r="BQ53" s="498"/>
      <c r="BR53" s="404"/>
      <c r="BS53" s="404"/>
      <c r="BT53" s="404"/>
      <c r="BU53" s="404"/>
    </row>
    <row r="54" spans="1:73" s="205" customFormat="1" ht="28.5" hidden="1" customHeight="1">
      <c r="A54" s="674"/>
      <c r="B54" s="692"/>
      <c r="C54" s="661"/>
      <c r="D54" s="661"/>
      <c r="E54" s="645"/>
      <c r="F54" s="647"/>
      <c r="G54" s="666"/>
      <c r="H54" s="360">
        <v>8</v>
      </c>
      <c r="I54" s="664"/>
      <c r="J54" s="647"/>
      <c r="K54" s="647"/>
      <c r="L54" s="647"/>
      <c r="M54" s="645"/>
      <c r="N54" s="645"/>
      <c r="O54" s="645"/>
      <c r="P54" s="736"/>
      <c r="Q54" s="696"/>
      <c r="R54" s="642"/>
      <c r="S54" s="642"/>
      <c r="T54" s="642"/>
      <c r="U54" s="642"/>
      <c r="V54" s="727"/>
      <c r="W54" s="715"/>
      <c r="X54" s="730"/>
      <c r="Y54" s="709"/>
      <c r="Z54" s="712"/>
      <c r="AA54" s="715"/>
      <c r="AB54" s="718"/>
      <c r="AC54" s="721"/>
      <c r="AD54" s="724"/>
      <c r="AE54" s="649"/>
      <c r="AF54" s="201">
        <v>3</v>
      </c>
      <c r="AG54" s="202"/>
      <c r="AH54" s="222" t="str">
        <f t="shared" si="100"/>
        <v/>
      </c>
      <c r="AI54" s="321"/>
      <c r="AJ54" s="321"/>
      <c r="AK54" s="223" t="str">
        <f t="shared" si="101"/>
        <v/>
      </c>
      <c r="AL54" s="322"/>
      <c r="AM54" s="322"/>
      <c r="AN54" s="323"/>
      <c r="AO54" s="224" t="str">
        <f t="shared" ref="AO54" si="174">IF(ISBLANK(AD52),(IFERROR(IF(AND(AH53="Probabilidad",AH54="Probabilidad"),(AQ53-(+AQ53*AK54)),IF(AND(AH53="Impacto",AH54="Probabilidad"),(AQ52-(+AQ52*AK54)),IF(AH54="Impacto",AQ53,""))),""))," ")</f>
        <v/>
      </c>
      <c r="AP54" s="174" t="str">
        <f t="shared" ref="AP54" si="175">IF(ISBLANK(AD52),(IFERROR(IF(AO54="","",IF(AO54&lt;=0.2,"Muy Baja",IF(AO54&lt;=0.4,"Baja",IF(AO54&lt;=0.6,"Media",IF(AO54&lt;=0.8,"Alta","Muy Alta"))))),""))," ")</f>
        <v/>
      </c>
      <c r="AQ54" s="225" t="str">
        <f t="shared" si="49"/>
        <v/>
      </c>
      <c r="AR54" s="449" t="str">
        <f t="shared" si="50"/>
        <v/>
      </c>
      <c r="AS54" s="225" t="str">
        <f t="shared" ref="AS54:AS57" si="176">IFERROR(IF(AND(AH53="Impacto",AH54="Impacto"),(AS53-(+AS53*AK54)),IF(AND(AH53="Probabilidad",AH54="Impacto"),(AS52-(+AS52*AK54)),IF(AH54="Probabilidad",AS53,""))),"")</f>
        <v/>
      </c>
      <c r="AT54" s="226" t="str">
        <f t="shared" si="51"/>
        <v/>
      </c>
      <c r="AU54" s="652"/>
      <c r="AV54" s="655"/>
      <c r="AW54" s="649"/>
      <c r="AX54" s="733"/>
      <c r="AY54" s="324"/>
      <c r="AZ54" s="454"/>
      <c r="BA54" s="406"/>
      <c r="BB54" s="448"/>
      <c r="BC54" s="425"/>
      <c r="BD54" s="425"/>
      <c r="BE54" s="425"/>
      <c r="BF54" s="455"/>
      <c r="BG54" s="628"/>
      <c r="BH54" s="388"/>
      <c r="BI54" s="374"/>
      <c r="BJ54" s="374"/>
      <c r="BK54" s="374"/>
      <c r="BL54" s="448"/>
      <c r="BM54" s="468"/>
      <c r="BN54" s="448"/>
      <c r="BO54" s="441"/>
      <c r="BP54" s="441"/>
      <c r="BQ54" s="498"/>
      <c r="BR54" s="404"/>
      <c r="BS54" s="404"/>
      <c r="BT54" s="404"/>
      <c r="BU54" s="404"/>
    </row>
    <row r="55" spans="1:73" s="205" customFormat="1" ht="28.5" hidden="1" customHeight="1">
      <c r="A55" s="674"/>
      <c r="B55" s="692"/>
      <c r="C55" s="661"/>
      <c r="D55" s="661"/>
      <c r="E55" s="645"/>
      <c r="F55" s="647"/>
      <c r="G55" s="666"/>
      <c r="H55" s="360">
        <v>8</v>
      </c>
      <c r="I55" s="664"/>
      <c r="J55" s="647"/>
      <c r="K55" s="647"/>
      <c r="L55" s="647"/>
      <c r="M55" s="645"/>
      <c r="N55" s="645"/>
      <c r="O55" s="645"/>
      <c r="P55" s="736"/>
      <c r="Q55" s="696"/>
      <c r="R55" s="642"/>
      <c r="S55" s="642"/>
      <c r="T55" s="642"/>
      <c r="U55" s="642"/>
      <c r="V55" s="727"/>
      <c r="W55" s="715"/>
      <c r="X55" s="730"/>
      <c r="Y55" s="709"/>
      <c r="Z55" s="712"/>
      <c r="AA55" s="715"/>
      <c r="AB55" s="718"/>
      <c r="AC55" s="721"/>
      <c r="AD55" s="724"/>
      <c r="AE55" s="649"/>
      <c r="AF55" s="201">
        <v>4</v>
      </c>
      <c r="AG55" s="202"/>
      <c r="AH55" s="222" t="str">
        <f t="shared" si="100"/>
        <v/>
      </c>
      <c r="AI55" s="321"/>
      <c r="AJ55" s="321"/>
      <c r="AK55" s="223" t="str">
        <f t="shared" si="101"/>
        <v/>
      </c>
      <c r="AL55" s="322"/>
      <c r="AM55" s="322"/>
      <c r="AN55" s="323"/>
      <c r="AO55" s="224" t="str">
        <f t="shared" ref="AO55" si="177">IF(ISBLANK(AD52),(IFERROR(IF(AND(AH54="Probabilidad",AH55="Probabilidad"),(AQ54-(+AQ54*AK55)),IF(AND(AH54="Impacto",AH55="Probabilidad"),(AQ53-(+AQ53*AK55)),IF(AH55="Impacto",AQ54,""))),""))," ")</f>
        <v/>
      </c>
      <c r="AP55" s="174" t="str">
        <f t="shared" ref="AP55" si="178">IF(ISBLANK(AD52),(IFERROR(IF(AO55="","",IF(AO55&lt;=0.2,"Muy Baja",IF(AO55&lt;=0.4,"Baja",IF(AO55&lt;=0.6,"Media",IF(AO55&lt;=0.8,"Alta","Muy Alta"))))),""))," ")</f>
        <v/>
      </c>
      <c r="AQ55" s="225" t="str">
        <f t="shared" si="49"/>
        <v/>
      </c>
      <c r="AR55" s="449" t="str">
        <f t="shared" si="50"/>
        <v/>
      </c>
      <c r="AS55" s="225" t="str">
        <f t="shared" si="176"/>
        <v/>
      </c>
      <c r="AT55" s="226" t="str">
        <f t="shared" si="51"/>
        <v/>
      </c>
      <c r="AU55" s="652"/>
      <c r="AV55" s="655"/>
      <c r="AW55" s="649"/>
      <c r="AX55" s="733"/>
      <c r="AY55" s="324"/>
      <c r="AZ55" s="454"/>
      <c r="BA55" s="406"/>
      <c r="BB55" s="448"/>
      <c r="BC55" s="425"/>
      <c r="BD55" s="425"/>
      <c r="BE55" s="425"/>
      <c r="BF55" s="455"/>
      <c r="BG55" s="628"/>
      <c r="BH55" s="388"/>
      <c r="BI55" s="374"/>
      <c r="BJ55" s="374"/>
      <c r="BK55" s="374"/>
      <c r="BL55" s="448"/>
      <c r="BM55" s="468"/>
      <c r="BN55" s="448"/>
      <c r="BO55" s="441"/>
      <c r="BP55" s="441"/>
      <c r="BQ55" s="498"/>
      <c r="BR55" s="404"/>
      <c r="BS55" s="404"/>
      <c r="BT55" s="404"/>
      <c r="BU55" s="404"/>
    </row>
    <row r="56" spans="1:73" s="205" customFormat="1" ht="28.5" hidden="1" customHeight="1">
      <c r="A56" s="674"/>
      <c r="B56" s="692"/>
      <c r="C56" s="661"/>
      <c r="D56" s="661"/>
      <c r="E56" s="645"/>
      <c r="F56" s="647"/>
      <c r="G56" s="666"/>
      <c r="H56" s="360">
        <v>8</v>
      </c>
      <c r="I56" s="664"/>
      <c r="J56" s="647"/>
      <c r="K56" s="647"/>
      <c r="L56" s="647"/>
      <c r="M56" s="645"/>
      <c r="N56" s="645"/>
      <c r="O56" s="645"/>
      <c r="P56" s="736"/>
      <c r="Q56" s="696"/>
      <c r="R56" s="642"/>
      <c r="S56" s="642"/>
      <c r="T56" s="642"/>
      <c r="U56" s="642"/>
      <c r="V56" s="727"/>
      <c r="W56" s="715"/>
      <c r="X56" s="730"/>
      <c r="Y56" s="709"/>
      <c r="Z56" s="712"/>
      <c r="AA56" s="715"/>
      <c r="AB56" s="718"/>
      <c r="AC56" s="721"/>
      <c r="AD56" s="724"/>
      <c r="AE56" s="649"/>
      <c r="AF56" s="201">
        <v>5</v>
      </c>
      <c r="AG56" s="202"/>
      <c r="AH56" s="222" t="str">
        <f t="shared" ref="AH56" si="179">IF(OR(AI56="Preventivo",AI56="Detectivo"),"Probabilidad",IF(AI56="Correctivo","Impacto",""))</f>
        <v/>
      </c>
      <c r="AI56" s="321"/>
      <c r="AJ56" s="321"/>
      <c r="AK56" s="223" t="str">
        <f t="shared" ref="AK56" si="180">IF(AND(AI56="Preventivo",AJ56="Automático"),"50%",IF(AND(AI56="Preventivo",AJ56="Manual"),"40%",IF(AND(AI56="Detectivo",AJ56="Automático"),"40%",IF(AND(AI56="Detectivo",AJ56="Manual"),"30%",IF(AND(AI56="Correctivo",AJ56="Automático"),"35%",IF(AND(AI56="Correctivo",AJ56="Manual"),"25%",""))))))</f>
        <v/>
      </c>
      <c r="AL56" s="322"/>
      <c r="AM56" s="322"/>
      <c r="AN56" s="323"/>
      <c r="AO56" s="224" t="str">
        <f t="shared" ref="AO56" si="181">IF(ISBLANK(AD52),(IFERROR(IF(AND(AH55="Probabilidad",AH56="Probabilidad"),(AQ55-(+AQ55*AK56)),IF(AND(AH55="Impacto",AH56="Probabilidad"),(AQ54-(+AQ54*AK56)),IF(AH56="Impacto",AQ55,""))),""))," ")</f>
        <v/>
      </c>
      <c r="AP56" s="174" t="str">
        <f t="shared" ref="AP56" si="182">IF(ISBLANK(AD52),(IFERROR(IF(AO56="","",IF(AO56&lt;=0.2,"Muy Baja",IF(AO56&lt;=0.4,"Baja",IF(AO56&lt;=0.6,"Media",IF(AO56&lt;=0.8,"Alta","Muy Alta"))))),""))," ")</f>
        <v/>
      </c>
      <c r="AQ56" s="225" t="str">
        <f t="shared" si="49"/>
        <v/>
      </c>
      <c r="AR56" s="449" t="str">
        <f t="shared" si="50"/>
        <v/>
      </c>
      <c r="AS56" s="225" t="str">
        <f t="shared" si="176"/>
        <v/>
      </c>
      <c r="AT56" s="226" t="str">
        <f t="shared" si="51"/>
        <v/>
      </c>
      <c r="AU56" s="652"/>
      <c r="AV56" s="655"/>
      <c r="AW56" s="649"/>
      <c r="AX56" s="733"/>
      <c r="AY56" s="324"/>
      <c r="AZ56" s="454"/>
      <c r="BA56" s="406"/>
      <c r="BB56" s="448"/>
      <c r="BC56" s="425"/>
      <c r="BD56" s="425"/>
      <c r="BE56" s="425"/>
      <c r="BF56" s="455"/>
      <c r="BG56" s="628"/>
      <c r="BH56" s="388"/>
      <c r="BI56" s="374"/>
      <c r="BJ56" s="374"/>
      <c r="BK56" s="374"/>
      <c r="BL56" s="448"/>
      <c r="BM56" s="468"/>
      <c r="BN56" s="448"/>
      <c r="BO56" s="441"/>
      <c r="BP56" s="441"/>
      <c r="BQ56" s="498"/>
      <c r="BR56" s="404"/>
      <c r="BS56" s="404"/>
      <c r="BT56" s="404"/>
      <c r="BU56" s="404"/>
    </row>
    <row r="57" spans="1:73" s="205" customFormat="1" ht="28.5" hidden="1" customHeight="1">
      <c r="A57" s="674"/>
      <c r="B57" s="692"/>
      <c r="C57" s="661"/>
      <c r="D57" s="661"/>
      <c r="E57" s="645"/>
      <c r="F57" s="647"/>
      <c r="G57" s="666"/>
      <c r="H57" s="360">
        <v>8</v>
      </c>
      <c r="I57" s="665"/>
      <c r="J57" s="604"/>
      <c r="K57" s="604"/>
      <c r="L57" s="604"/>
      <c r="M57" s="646"/>
      <c r="N57" s="646"/>
      <c r="O57" s="646"/>
      <c r="P57" s="737"/>
      <c r="Q57" s="697"/>
      <c r="R57" s="643"/>
      <c r="S57" s="643"/>
      <c r="T57" s="643"/>
      <c r="U57" s="643"/>
      <c r="V57" s="728"/>
      <c r="W57" s="716"/>
      <c r="X57" s="731"/>
      <c r="Y57" s="710"/>
      <c r="Z57" s="713"/>
      <c r="AA57" s="716"/>
      <c r="AB57" s="719"/>
      <c r="AC57" s="722"/>
      <c r="AD57" s="725"/>
      <c r="AE57" s="650"/>
      <c r="AF57" s="201">
        <v>6</v>
      </c>
      <c r="AG57" s="202"/>
      <c r="AH57" s="222" t="str">
        <f t="shared" si="100"/>
        <v/>
      </c>
      <c r="AI57" s="321"/>
      <c r="AJ57" s="321"/>
      <c r="AK57" s="223" t="str">
        <f t="shared" si="101"/>
        <v/>
      </c>
      <c r="AL57" s="322"/>
      <c r="AM57" s="322"/>
      <c r="AN57" s="323"/>
      <c r="AO57" s="224" t="str">
        <f t="shared" ref="AO57" si="183">IF(ISBLANK(AD52),(IFERROR(IF(AND(AH56="Probabilidad",AH57="Probabilidad"),(AQ56-(+AQ56*AK57)),IF(AND(AH56="Impacto",AH57="Probabilidad"),(AQ55-(+AQ55*AK57)),IF(AH57="Impacto",AQ56,""))),""))," ")</f>
        <v/>
      </c>
      <c r="AP57" s="174" t="str">
        <f t="shared" ref="AP57" si="184">IF(ISBLANK(AD52),(IFERROR(IF(AO57="","",IF(AO57&lt;=0.2,"Muy Baja",IF(AO57&lt;=0.4,"Baja",IF(AO57&lt;=0.6,"Media",IF(AO57&lt;=0.8,"Alta","Muy Alta"))))),""))," ")</f>
        <v/>
      </c>
      <c r="AQ57" s="225" t="str">
        <f t="shared" si="49"/>
        <v/>
      </c>
      <c r="AR57" s="449" t="str">
        <f t="shared" si="50"/>
        <v/>
      </c>
      <c r="AS57" s="225" t="str">
        <f t="shared" si="176"/>
        <v/>
      </c>
      <c r="AT57" s="226" t="str">
        <f t="shared" si="51"/>
        <v/>
      </c>
      <c r="AU57" s="653"/>
      <c r="AV57" s="656"/>
      <c r="AW57" s="650"/>
      <c r="AX57" s="734"/>
      <c r="AY57" s="324"/>
      <c r="AZ57" s="454"/>
      <c r="BA57" s="406"/>
      <c r="BB57" s="448"/>
      <c r="BC57" s="425"/>
      <c r="BD57" s="425"/>
      <c r="BE57" s="425"/>
      <c r="BF57" s="455"/>
      <c r="BG57" s="595"/>
      <c r="BH57" s="388"/>
      <c r="BI57" s="374"/>
      <c r="BJ57" s="374"/>
      <c r="BK57" s="374"/>
      <c r="BL57" s="448"/>
      <c r="BM57" s="468"/>
      <c r="BN57" s="448"/>
      <c r="BO57" s="441"/>
      <c r="BP57" s="441"/>
      <c r="BQ57" s="498"/>
      <c r="BR57" s="404"/>
      <c r="BS57" s="404"/>
      <c r="BT57" s="404"/>
      <c r="BU57" s="404"/>
    </row>
    <row r="58" spans="1:73" s="205" customFormat="1" ht="159.6" hidden="1" customHeight="1">
      <c r="A58" s="674"/>
      <c r="B58" s="692"/>
      <c r="C58" s="661"/>
      <c r="D58" s="661" t="str">
        <f>IFERROR((VLOOKUP($B58,'Listados Datos'!$D$3:$F$18,3,FALSE))," ")</f>
        <v xml:space="preserve"> </v>
      </c>
      <c r="E58" s="645"/>
      <c r="F58" s="647"/>
      <c r="G58" s="666">
        <v>9</v>
      </c>
      <c r="H58" s="360">
        <v>9</v>
      </c>
      <c r="I58" s="663" t="s">
        <v>1076</v>
      </c>
      <c r="J58" s="603" t="s">
        <v>244</v>
      </c>
      <c r="K58" s="603" t="s">
        <v>1076</v>
      </c>
      <c r="L58" s="603" t="s">
        <v>1076</v>
      </c>
      <c r="M58" s="644" t="str">
        <f t="shared" ref="M58" si="185">+CONCATENATE("Posibilidad de afectación ", J58, " por ", K58," debido a ", L58)</f>
        <v>Posibilidad de afectación Económico y Reputacional por Posibilidad de prestar servicios a través de procesos que no cumplan con las necesidades de la ciudadanía. debido a Posibilidad de prestar servicios a través de procesos que no cumplan con las necesidades de la ciudadanía.</v>
      </c>
      <c r="N58" s="644" t="s">
        <v>108</v>
      </c>
      <c r="O58" s="644" t="s">
        <v>834</v>
      </c>
      <c r="P58" s="735">
        <v>228</v>
      </c>
      <c r="Q58" s="695"/>
      <c r="R58" s="641"/>
      <c r="S58" s="641"/>
      <c r="T58" s="641"/>
      <c r="U58" s="641"/>
      <c r="V58" s="726" t="str">
        <f t="shared" ref="V58" si="186">IF(ISBLANK(AC58),(IF(P58&lt;=0,"",IF(P58&lt;=2,"Muy Baja",IF(P58&lt;=24,"Baja",IF(P58&lt;=500,"Media",IF(P58&lt;=5000,"Alta","Muy Alta"))))))," ")</f>
        <v>Media</v>
      </c>
      <c r="W58" s="714">
        <f t="shared" ref="W58" si="187">IF(ISBLANK(AC58),(IF(V58="","",IF(V58="Muy Baja",20%,IF(V58="Baja",40%,IF(V58="Media",60%,IF(V58="Alta",80%,IF(V58="Muy Alta",100%,0)))))))," ")</f>
        <v>0.6</v>
      </c>
      <c r="X58" s="729" t="s">
        <v>1633</v>
      </c>
      <c r="Y58" s="708" t="str">
        <f>IF(X58&gt;0,IF(NOT(ISERROR(MATCH(X58,'Listados Datos'!$N$3:$N$4,0))),'Listados Datos'!$N$6&amp;"Por favor no seleccionar este criterios de impacto (Afectación Económica o presupuestal y/o Pérdida Reputacional)",'Listados Datos'!$N$7),"")</f>
        <v>✔</v>
      </c>
      <c r="Z58" s="711" t="str">
        <f>IF(OR(X58='Listados Datos'!$R$3,X58='Listados Datos'!$S$3),"Leve",IF(OR(X58='Listados Datos'!$R$4,X58='Listados Datos'!$S$4),"Menor",IF(OR(X58='Listados Datos'!$R$5,X58='Listados Datos'!$S$5),"Moderado",IF(OR(X58='Listados Datos'!$R$6,X58='Listados Datos'!$S$6),"Mayor",IF(OR(X58='Listados Datos'!$R$7,X58='Listados Datos'!$S$7),"Catastrófico","")))))</f>
        <v>Menor</v>
      </c>
      <c r="AA58" s="714">
        <f>IF(Z58="","",IF(Z58="Leve",20%,IF(Z58="Menor",40%,IF(Z58="Moderado",60%,IF(Z58="Mayor",80%,IF(Z58="Catastrófico",100%,0))))))</f>
        <v>0.4</v>
      </c>
      <c r="AB58" s="717"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Moderado</v>
      </c>
      <c r="AC58" s="720"/>
      <c r="AD58" s="723"/>
      <c r="AE58" s="648" t="str">
        <f t="shared" ref="AE58" si="188">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1">
        <v>1</v>
      </c>
      <c r="AG58" s="202" t="s">
        <v>1094</v>
      </c>
      <c r="AH58" s="222" t="str">
        <f t="shared" si="100"/>
        <v>Probabilidad</v>
      </c>
      <c r="AI58" s="321" t="s">
        <v>312</v>
      </c>
      <c r="AJ58" s="321" t="s">
        <v>317</v>
      </c>
      <c r="AK58" s="223" t="str">
        <f t="shared" si="101"/>
        <v>40%</v>
      </c>
      <c r="AL58" s="322" t="s">
        <v>321</v>
      </c>
      <c r="AM58" s="322" t="s">
        <v>325</v>
      </c>
      <c r="AN58" s="323" t="s">
        <v>328</v>
      </c>
      <c r="AO58" s="224">
        <f t="shared" ref="AO58" si="189">IF(ISBLANK(AD58),(IFERROR(IF(AH58="Probabilidad",(W58-(+W58*AK58)),IF(AH58="Impacto",W58,"")),""))," ")</f>
        <v>0.36</v>
      </c>
      <c r="AP58" s="174" t="str">
        <f t="shared" ref="AP58" si="190">IF(ISBLANK(AD58), (IFERROR(IF(AO58="","",IF(AO58&lt;=0.2,"Muy Baja",IF(AO58&lt;=0.4,"Baja",IF(AO58&lt;=0.6,"Media",IF(AO58&lt;=0.8,"Alta","Muy Alta"))))),""))," ")</f>
        <v>Baja</v>
      </c>
      <c r="AQ58" s="225">
        <f t="shared" si="49"/>
        <v>0.36</v>
      </c>
      <c r="AR58" s="449" t="str">
        <f t="shared" si="50"/>
        <v>Menor</v>
      </c>
      <c r="AS58" s="225">
        <f t="shared" ref="AS58" si="191">IFERROR(IF(AH58="Impacto",(AA58-(+AA58*AK58)),IF(AH58="Probabilidad",AA58,"")),"")</f>
        <v>0.4</v>
      </c>
      <c r="AT58" s="226" t="str">
        <f t="shared" si="51"/>
        <v>Moderado</v>
      </c>
      <c r="AU58" s="651"/>
      <c r="AV58" s="654" t="str">
        <f>IF(ISBLANK(AD58), " ", AD58)</f>
        <v xml:space="preserve"> </v>
      </c>
      <c r="AW58" s="648" t="str">
        <f t="shared" ref="AW58" si="192">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732" t="s">
        <v>335</v>
      </c>
      <c r="AY58" s="324" t="s">
        <v>1641</v>
      </c>
      <c r="AZ58" s="454" t="s">
        <v>1095</v>
      </c>
      <c r="BA58" s="406" t="s">
        <v>951</v>
      </c>
      <c r="BB58" s="448" t="s">
        <v>1052</v>
      </c>
      <c r="BC58" s="425">
        <v>44562</v>
      </c>
      <c r="BD58" s="425">
        <v>44926</v>
      </c>
      <c r="BE58" s="425" t="s">
        <v>1096</v>
      </c>
      <c r="BF58" s="455" t="s">
        <v>1097</v>
      </c>
      <c r="BG58" s="594" t="s">
        <v>1642</v>
      </c>
      <c r="BH58" s="388" t="s">
        <v>113</v>
      </c>
      <c r="BI58" s="374" t="s">
        <v>1944</v>
      </c>
      <c r="BJ58" s="378" t="s">
        <v>1895</v>
      </c>
      <c r="BK58" s="376">
        <v>44804</v>
      </c>
      <c r="BL58" s="448" t="s">
        <v>1763</v>
      </c>
      <c r="BM58" s="469" t="s">
        <v>1807</v>
      </c>
      <c r="BN58" s="441" t="s">
        <v>1746</v>
      </c>
      <c r="BO58" s="441" t="s">
        <v>114</v>
      </c>
      <c r="BP58" s="441" t="s">
        <v>1746</v>
      </c>
      <c r="BQ58" s="498" t="s">
        <v>1746</v>
      </c>
      <c r="BR58" s="404"/>
      <c r="BS58" s="404"/>
      <c r="BT58" s="404"/>
      <c r="BU58" s="404"/>
    </row>
    <row r="59" spans="1:73" s="205" customFormat="1" ht="28.5" hidden="1" customHeight="1">
      <c r="A59" s="674"/>
      <c r="B59" s="692"/>
      <c r="C59" s="661"/>
      <c r="D59" s="661"/>
      <c r="E59" s="645"/>
      <c r="F59" s="647"/>
      <c r="G59" s="666"/>
      <c r="H59" s="360">
        <v>9</v>
      </c>
      <c r="I59" s="664"/>
      <c r="J59" s="647"/>
      <c r="K59" s="647"/>
      <c r="L59" s="647"/>
      <c r="M59" s="645"/>
      <c r="N59" s="645"/>
      <c r="O59" s="645"/>
      <c r="P59" s="736"/>
      <c r="Q59" s="696"/>
      <c r="R59" s="642"/>
      <c r="S59" s="642"/>
      <c r="T59" s="642"/>
      <c r="U59" s="642"/>
      <c r="V59" s="727"/>
      <c r="W59" s="715"/>
      <c r="X59" s="730"/>
      <c r="Y59" s="709"/>
      <c r="Z59" s="712"/>
      <c r="AA59" s="715"/>
      <c r="AB59" s="718"/>
      <c r="AC59" s="721"/>
      <c r="AD59" s="724"/>
      <c r="AE59" s="649"/>
      <c r="AF59" s="201">
        <v>2</v>
      </c>
      <c r="AG59" s="202"/>
      <c r="AH59" s="222" t="str">
        <f t="shared" si="100"/>
        <v/>
      </c>
      <c r="AI59" s="321"/>
      <c r="AJ59" s="321"/>
      <c r="AK59" s="223" t="str">
        <f t="shared" si="101"/>
        <v/>
      </c>
      <c r="AL59" s="322"/>
      <c r="AM59" s="322"/>
      <c r="AN59" s="323"/>
      <c r="AO59" s="224" t="str">
        <f t="shared" ref="AO59" si="193">IF(ISBLANK(AD58),(IFERROR(IF(AND(AH58="Probabilidad",AH59="Probabilidad"),(AQ58-(+AQ58*AK59)),IF(AH59="Probabilidad",(W58-(+W58*AK59)),IF(AH59="Impacto",AQ58,""))),""))," ")</f>
        <v/>
      </c>
      <c r="AP59" s="174" t="str">
        <f t="shared" ref="AP59" si="194">IF(ISBLANK(AD58),(IFERROR(IF(AO59="","",IF(AO59&lt;=0.2,"Muy Baja",IF(AO59&lt;=0.4,"Baja",IF(AO59&lt;=0.6,"Media",IF(AO59&lt;=0.8,"Alta","Muy Alta"))))),""))," ")</f>
        <v/>
      </c>
      <c r="AQ59" s="225" t="str">
        <f t="shared" si="49"/>
        <v/>
      </c>
      <c r="AR59" s="449" t="str">
        <f t="shared" si="50"/>
        <v/>
      </c>
      <c r="AS59" s="225" t="str">
        <f t="shared" ref="AS59" si="195">IFERROR(IF(AND(AH58="Impacto",AH59="Impacto"),(AS58-(+AS58*AK59)),IF(AH59="Impacto",(AA58-(+AA58*AK59)),IF(AH59="Probabilidad",AS58,""))),"")</f>
        <v/>
      </c>
      <c r="AT59" s="226" t="str">
        <f t="shared" si="51"/>
        <v/>
      </c>
      <c r="AU59" s="652"/>
      <c r="AV59" s="655"/>
      <c r="AW59" s="649"/>
      <c r="AX59" s="733"/>
      <c r="AY59" s="324"/>
      <c r="AZ59" s="454"/>
      <c r="BA59" s="406"/>
      <c r="BB59" s="448"/>
      <c r="BC59" s="425"/>
      <c r="BD59" s="425"/>
      <c r="BE59" s="425"/>
      <c r="BF59" s="455"/>
      <c r="BG59" s="628"/>
      <c r="BH59" s="388"/>
      <c r="BI59" s="374"/>
      <c r="BJ59" s="374"/>
      <c r="BK59" s="374"/>
      <c r="BL59" s="448"/>
      <c r="BM59" s="468"/>
      <c r="BN59" s="448"/>
      <c r="BO59" s="441"/>
      <c r="BP59" s="441"/>
      <c r="BQ59" s="498"/>
      <c r="BR59" s="404"/>
      <c r="BS59" s="404"/>
      <c r="BT59" s="404"/>
      <c r="BU59" s="404"/>
    </row>
    <row r="60" spans="1:73" s="205" customFormat="1" ht="28.5" hidden="1" customHeight="1">
      <c r="A60" s="674"/>
      <c r="B60" s="692"/>
      <c r="C60" s="661"/>
      <c r="D60" s="661"/>
      <c r="E60" s="645"/>
      <c r="F60" s="647"/>
      <c r="G60" s="666"/>
      <c r="H60" s="360">
        <v>9</v>
      </c>
      <c r="I60" s="664"/>
      <c r="J60" s="647"/>
      <c r="K60" s="647"/>
      <c r="L60" s="647"/>
      <c r="M60" s="645"/>
      <c r="N60" s="645"/>
      <c r="O60" s="645"/>
      <c r="P60" s="736"/>
      <c r="Q60" s="696"/>
      <c r="R60" s="642"/>
      <c r="S60" s="642"/>
      <c r="T60" s="642"/>
      <c r="U60" s="642"/>
      <c r="V60" s="727"/>
      <c r="W60" s="715"/>
      <c r="X60" s="730"/>
      <c r="Y60" s="709"/>
      <c r="Z60" s="712"/>
      <c r="AA60" s="715"/>
      <c r="AB60" s="718"/>
      <c r="AC60" s="721"/>
      <c r="AD60" s="724"/>
      <c r="AE60" s="649"/>
      <c r="AF60" s="201">
        <v>3</v>
      </c>
      <c r="AG60" s="202"/>
      <c r="AH60" s="222" t="str">
        <f t="shared" si="100"/>
        <v/>
      </c>
      <c r="AI60" s="321"/>
      <c r="AJ60" s="321"/>
      <c r="AK60" s="223" t="str">
        <f t="shared" si="101"/>
        <v/>
      </c>
      <c r="AL60" s="322"/>
      <c r="AM60" s="322"/>
      <c r="AN60" s="323"/>
      <c r="AO60" s="224" t="str">
        <f t="shared" ref="AO60" si="196">IF(ISBLANK(AD58),(IFERROR(IF(AND(AH59="Probabilidad",AH60="Probabilidad"),(AQ59-(+AQ59*AK60)),IF(AND(AH59="Impacto",AH60="Probabilidad"),(AQ58-(+AQ58*AK60)),IF(AH60="Impacto",AQ59,""))),""))," ")</f>
        <v/>
      </c>
      <c r="AP60" s="174" t="str">
        <f t="shared" ref="AP60" si="197">IF(ISBLANK(AD58),(IFERROR(IF(AO60="","",IF(AO60&lt;=0.2,"Muy Baja",IF(AO60&lt;=0.4,"Baja",IF(AO60&lt;=0.6,"Media",IF(AO60&lt;=0.8,"Alta","Muy Alta"))))),""))," ")</f>
        <v/>
      </c>
      <c r="AQ60" s="225" t="str">
        <f t="shared" si="49"/>
        <v/>
      </c>
      <c r="AR60" s="449" t="str">
        <f t="shared" si="50"/>
        <v/>
      </c>
      <c r="AS60" s="225" t="str">
        <f t="shared" ref="AS60:AS63" si="198">IFERROR(IF(AND(AH59="Impacto",AH60="Impacto"),(AS59-(+AS59*AK60)),IF(AND(AH59="Probabilidad",AH60="Impacto"),(AS58-(+AS58*AK60)),IF(AH60="Probabilidad",AS59,""))),"")</f>
        <v/>
      </c>
      <c r="AT60" s="226" t="str">
        <f t="shared" si="51"/>
        <v/>
      </c>
      <c r="AU60" s="652"/>
      <c r="AV60" s="655"/>
      <c r="AW60" s="649"/>
      <c r="AX60" s="733"/>
      <c r="AY60" s="324"/>
      <c r="AZ60" s="454"/>
      <c r="BA60" s="406"/>
      <c r="BB60" s="448"/>
      <c r="BC60" s="425"/>
      <c r="BD60" s="425"/>
      <c r="BE60" s="425"/>
      <c r="BF60" s="455"/>
      <c r="BG60" s="628"/>
      <c r="BH60" s="388"/>
      <c r="BI60" s="374"/>
      <c r="BJ60" s="374"/>
      <c r="BK60" s="374"/>
      <c r="BL60" s="448"/>
      <c r="BM60" s="468"/>
      <c r="BN60" s="448"/>
      <c r="BO60" s="441"/>
      <c r="BP60" s="441"/>
      <c r="BQ60" s="498"/>
      <c r="BR60" s="404"/>
      <c r="BS60" s="404"/>
      <c r="BT60" s="404"/>
      <c r="BU60" s="404"/>
    </row>
    <row r="61" spans="1:73" s="205" customFormat="1" ht="28.5" hidden="1" customHeight="1">
      <c r="A61" s="674"/>
      <c r="B61" s="692"/>
      <c r="C61" s="661"/>
      <c r="D61" s="661"/>
      <c r="E61" s="645"/>
      <c r="F61" s="647"/>
      <c r="G61" s="666"/>
      <c r="H61" s="360">
        <v>9</v>
      </c>
      <c r="I61" s="664"/>
      <c r="J61" s="647"/>
      <c r="K61" s="647"/>
      <c r="L61" s="647"/>
      <c r="M61" s="645"/>
      <c r="N61" s="645"/>
      <c r="O61" s="645"/>
      <c r="P61" s="736"/>
      <c r="Q61" s="696"/>
      <c r="R61" s="642"/>
      <c r="S61" s="642"/>
      <c r="T61" s="642"/>
      <c r="U61" s="642"/>
      <c r="V61" s="727"/>
      <c r="W61" s="715"/>
      <c r="X61" s="730"/>
      <c r="Y61" s="709"/>
      <c r="Z61" s="712"/>
      <c r="AA61" s="715"/>
      <c r="AB61" s="718"/>
      <c r="AC61" s="721"/>
      <c r="AD61" s="724"/>
      <c r="AE61" s="649"/>
      <c r="AF61" s="201">
        <v>4</v>
      </c>
      <c r="AG61" s="202"/>
      <c r="AH61" s="222" t="str">
        <f t="shared" si="100"/>
        <v/>
      </c>
      <c r="AI61" s="321"/>
      <c r="AJ61" s="321"/>
      <c r="AK61" s="223" t="str">
        <f t="shared" si="101"/>
        <v/>
      </c>
      <c r="AL61" s="322"/>
      <c r="AM61" s="322"/>
      <c r="AN61" s="323"/>
      <c r="AO61" s="224" t="str">
        <f t="shared" ref="AO61" si="199">IF(ISBLANK(AD58),(IFERROR(IF(AND(AH60="Probabilidad",AH61="Probabilidad"),(AQ60-(+AQ60*AK61)),IF(AND(AH60="Impacto",AH61="Probabilidad"),(AQ59-(+AQ59*AK61)),IF(AH61="Impacto",AQ60,""))),""))," ")</f>
        <v/>
      </c>
      <c r="AP61" s="174" t="str">
        <f t="shared" ref="AP61" si="200">IF(ISBLANK(AD58),(IFERROR(IF(AO61="","",IF(AO61&lt;=0.2,"Muy Baja",IF(AO61&lt;=0.4,"Baja",IF(AO61&lt;=0.6,"Media",IF(AO61&lt;=0.8,"Alta","Muy Alta"))))),""))," ")</f>
        <v/>
      </c>
      <c r="AQ61" s="225" t="str">
        <f t="shared" si="49"/>
        <v/>
      </c>
      <c r="AR61" s="449" t="str">
        <f t="shared" si="50"/>
        <v/>
      </c>
      <c r="AS61" s="225" t="str">
        <f t="shared" si="198"/>
        <v/>
      </c>
      <c r="AT61" s="226" t="str">
        <f t="shared" si="51"/>
        <v/>
      </c>
      <c r="AU61" s="652"/>
      <c r="AV61" s="655"/>
      <c r="AW61" s="649"/>
      <c r="AX61" s="733"/>
      <c r="AY61" s="324"/>
      <c r="AZ61" s="454"/>
      <c r="BA61" s="406"/>
      <c r="BB61" s="448"/>
      <c r="BC61" s="425"/>
      <c r="BD61" s="425"/>
      <c r="BE61" s="425"/>
      <c r="BF61" s="455"/>
      <c r="BG61" s="628"/>
      <c r="BH61" s="388"/>
      <c r="BI61" s="374"/>
      <c r="BJ61" s="374"/>
      <c r="BK61" s="374"/>
      <c r="BL61" s="448"/>
      <c r="BM61" s="468"/>
      <c r="BN61" s="448"/>
      <c r="BO61" s="441"/>
      <c r="BP61" s="441"/>
      <c r="BQ61" s="498"/>
      <c r="BR61" s="404"/>
      <c r="BS61" s="404"/>
      <c r="BT61" s="404"/>
      <c r="BU61" s="404"/>
    </row>
    <row r="62" spans="1:73" s="205" customFormat="1" ht="28.5" hidden="1" customHeight="1">
      <c r="A62" s="674"/>
      <c r="B62" s="692"/>
      <c r="C62" s="661"/>
      <c r="D62" s="661"/>
      <c r="E62" s="645"/>
      <c r="F62" s="647"/>
      <c r="G62" s="666"/>
      <c r="H62" s="360">
        <v>9</v>
      </c>
      <c r="I62" s="664"/>
      <c r="J62" s="647"/>
      <c r="K62" s="647"/>
      <c r="L62" s="647"/>
      <c r="M62" s="645"/>
      <c r="N62" s="645"/>
      <c r="O62" s="645"/>
      <c r="P62" s="736"/>
      <c r="Q62" s="696"/>
      <c r="R62" s="642"/>
      <c r="S62" s="642"/>
      <c r="T62" s="642"/>
      <c r="U62" s="642"/>
      <c r="V62" s="727"/>
      <c r="W62" s="715"/>
      <c r="X62" s="730"/>
      <c r="Y62" s="709"/>
      <c r="Z62" s="712"/>
      <c r="AA62" s="715"/>
      <c r="AB62" s="718"/>
      <c r="AC62" s="721"/>
      <c r="AD62" s="724"/>
      <c r="AE62" s="649"/>
      <c r="AF62" s="201">
        <v>5</v>
      </c>
      <c r="AG62" s="202"/>
      <c r="AH62" s="222" t="str">
        <f t="shared" ref="AH62" si="201">IF(OR(AI62="Preventivo",AI62="Detectivo"),"Probabilidad",IF(AI62="Correctivo","Impacto",""))</f>
        <v/>
      </c>
      <c r="AI62" s="321"/>
      <c r="AJ62" s="321"/>
      <c r="AK62" s="223" t="str">
        <f t="shared" ref="AK62" si="202">IF(AND(AI62="Preventivo",AJ62="Automático"),"50%",IF(AND(AI62="Preventivo",AJ62="Manual"),"40%",IF(AND(AI62="Detectivo",AJ62="Automático"),"40%",IF(AND(AI62="Detectivo",AJ62="Manual"),"30%",IF(AND(AI62="Correctivo",AJ62="Automático"),"35%",IF(AND(AI62="Correctivo",AJ62="Manual"),"25%",""))))))</f>
        <v/>
      </c>
      <c r="AL62" s="322"/>
      <c r="AM62" s="322"/>
      <c r="AN62" s="323"/>
      <c r="AO62" s="224" t="str">
        <f t="shared" ref="AO62" si="203">IF(ISBLANK(AD58),(IFERROR(IF(AND(AH61="Probabilidad",AH62="Probabilidad"),(AQ61-(+AQ61*AK62)),IF(AND(AH61="Impacto",AH62="Probabilidad"),(AQ60-(+AQ60*AK62)),IF(AH62="Impacto",AQ61,""))),""))," ")</f>
        <v/>
      </c>
      <c r="AP62" s="174" t="str">
        <f t="shared" ref="AP62" si="204">IF(ISBLANK(AD58),(IFERROR(IF(AO62="","",IF(AO62&lt;=0.2,"Muy Baja",IF(AO62&lt;=0.4,"Baja",IF(AO62&lt;=0.6,"Media",IF(AO62&lt;=0.8,"Alta","Muy Alta"))))),""))," ")</f>
        <v/>
      </c>
      <c r="AQ62" s="225" t="str">
        <f t="shared" si="49"/>
        <v/>
      </c>
      <c r="AR62" s="449" t="str">
        <f t="shared" si="50"/>
        <v/>
      </c>
      <c r="AS62" s="225" t="str">
        <f t="shared" si="198"/>
        <v/>
      </c>
      <c r="AT62" s="226" t="str">
        <f t="shared" si="51"/>
        <v/>
      </c>
      <c r="AU62" s="652"/>
      <c r="AV62" s="655"/>
      <c r="AW62" s="649"/>
      <c r="AX62" s="733"/>
      <c r="AY62" s="324"/>
      <c r="AZ62" s="454"/>
      <c r="BA62" s="406"/>
      <c r="BB62" s="448"/>
      <c r="BC62" s="425"/>
      <c r="BD62" s="425"/>
      <c r="BE62" s="425"/>
      <c r="BF62" s="455"/>
      <c r="BG62" s="628"/>
      <c r="BH62" s="388"/>
      <c r="BI62" s="374"/>
      <c r="BJ62" s="374"/>
      <c r="BK62" s="374"/>
      <c r="BL62" s="448"/>
      <c r="BM62" s="468"/>
      <c r="BN62" s="448"/>
      <c r="BO62" s="441"/>
      <c r="BP62" s="441"/>
      <c r="BQ62" s="498"/>
      <c r="BR62" s="404"/>
      <c r="BS62" s="404"/>
      <c r="BT62" s="404"/>
      <c r="BU62" s="404"/>
    </row>
    <row r="63" spans="1:73" s="205" customFormat="1" ht="28.5" hidden="1" customHeight="1">
      <c r="A63" s="674"/>
      <c r="B63" s="692"/>
      <c r="C63" s="661"/>
      <c r="D63" s="661"/>
      <c r="E63" s="645"/>
      <c r="F63" s="647"/>
      <c r="G63" s="666"/>
      <c r="H63" s="360">
        <v>9</v>
      </c>
      <c r="I63" s="665"/>
      <c r="J63" s="604"/>
      <c r="K63" s="604"/>
      <c r="L63" s="604"/>
      <c r="M63" s="646"/>
      <c r="N63" s="646"/>
      <c r="O63" s="646"/>
      <c r="P63" s="737"/>
      <c r="Q63" s="697"/>
      <c r="R63" s="643"/>
      <c r="S63" s="643"/>
      <c r="T63" s="643"/>
      <c r="U63" s="643"/>
      <c r="V63" s="728"/>
      <c r="W63" s="716"/>
      <c r="X63" s="731"/>
      <c r="Y63" s="710"/>
      <c r="Z63" s="713"/>
      <c r="AA63" s="716"/>
      <c r="AB63" s="719"/>
      <c r="AC63" s="722"/>
      <c r="AD63" s="725"/>
      <c r="AE63" s="650"/>
      <c r="AF63" s="201">
        <v>6</v>
      </c>
      <c r="AG63" s="202"/>
      <c r="AH63" s="222" t="str">
        <f t="shared" si="100"/>
        <v/>
      </c>
      <c r="AI63" s="321"/>
      <c r="AJ63" s="321"/>
      <c r="AK63" s="223" t="str">
        <f t="shared" si="101"/>
        <v/>
      </c>
      <c r="AL63" s="322"/>
      <c r="AM63" s="322"/>
      <c r="AN63" s="323"/>
      <c r="AO63" s="224" t="str">
        <f t="shared" ref="AO63" si="205">IF(ISBLANK(AD58),(IFERROR(IF(AND(AH62="Probabilidad",AH63="Probabilidad"),(AQ62-(+AQ62*AK63)),IF(AND(AH62="Impacto",AH63="Probabilidad"),(AQ61-(+AQ61*AK63)),IF(AH63="Impacto",AQ62,""))),""))," ")</f>
        <v/>
      </c>
      <c r="AP63" s="174" t="str">
        <f t="shared" ref="AP63" si="206">IF(ISBLANK(AD58),(IFERROR(IF(AO63="","",IF(AO63&lt;=0.2,"Muy Baja",IF(AO63&lt;=0.4,"Baja",IF(AO63&lt;=0.6,"Media",IF(AO63&lt;=0.8,"Alta","Muy Alta"))))),""))," ")</f>
        <v/>
      </c>
      <c r="AQ63" s="225" t="str">
        <f t="shared" si="49"/>
        <v/>
      </c>
      <c r="AR63" s="449" t="str">
        <f t="shared" si="50"/>
        <v/>
      </c>
      <c r="AS63" s="225" t="str">
        <f t="shared" si="198"/>
        <v/>
      </c>
      <c r="AT63" s="226" t="str">
        <f t="shared" si="51"/>
        <v/>
      </c>
      <c r="AU63" s="653"/>
      <c r="AV63" s="656"/>
      <c r="AW63" s="650"/>
      <c r="AX63" s="734"/>
      <c r="AY63" s="324"/>
      <c r="AZ63" s="454"/>
      <c r="BA63" s="406"/>
      <c r="BB63" s="448"/>
      <c r="BC63" s="425"/>
      <c r="BD63" s="425"/>
      <c r="BE63" s="425"/>
      <c r="BF63" s="455"/>
      <c r="BG63" s="595"/>
      <c r="BH63" s="388"/>
      <c r="BI63" s="374"/>
      <c r="BJ63" s="374"/>
      <c r="BK63" s="374"/>
      <c r="BL63" s="448"/>
      <c r="BM63" s="468"/>
      <c r="BN63" s="448"/>
      <c r="BO63" s="441"/>
      <c r="BP63" s="441"/>
      <c r="BQ63" s="498"/>
      <c r="BR63" s="404"/>
      <c r="BS63" s="404"/>
      <c r="BT63" s="404"/>
      <c r="BU63" s="404"/>
    </row>
    <row r="64" spans="1:73" s="205" customFormat="1" ht="201" customHeight="1">
      <c r="A64" s="674"/>
      <c r="B64" s="692"/>
      <c r="C64" s="661"/>
      <c r="D64" s="661" t="str">
        <f>IFERROR((VLOOKUP($B64,'Listados Datos'!$D$3:$F$18,3,FALSE))," ")</f>
        <v xml:space="preserve"> </v>
      </c>
      <c r="E64" s="645"/>
      <c r="F64" s="647"/>
      <c r="G64" s="666">
        <v>10</v>
      </c>
      <c r="H64" s="369">
        <v>10</v>
      </c>
      <c r="I64" s="663" t="s">
        <v>1616</v>
      </c>
      <c r="J64" s="603" t="s">
        <v>243</v>
      </c>
      <c r="K64" s="603" t="s">
        <v>1068</v>
      </c>
      <c r="L64" s="603" t="s">
        <v>1609</v>
      </c>
      <c r="M64" s="644" t="str">
        <f t="shared" ref="M64:M69" si="207">+I64</f>
        <v>Posibilidad de recibir o solicitar cualquier dádiva o beneficio a nombre propio o de terceros con el fin de agilizar, demorar la respuesta ante una solicitud de servicio o trámite y/o manejo inadecuado de los datos personales.</v>
      </c>
      <c r="N64" s="644" t="s">
        <v>109</v>
      </c>
      <c r="O64" s="644" t="s">
        <v>247</v>
      </c>
      <c r="P64" s="735">
        <v>228</v>
      </c>
      <c r="Q64" s="695"/>
      <c r="R64" s="641"/>
      <c r="S64" s="641"/>
      <c r="T64" s="641"/>
      <c r="U64" s="641"/>
      <c r="V64" s="726" t="str">
        <f t="shared" ref="V64" si="208">IF(ISBLANK(AC64),(IF(P64&lt;=0,"",IF(P64&lt;=2,"Muy Baja",IF(P64&lt;=24,"Baja",IF(P64&lt;=500,"Media",IF(P64&lt;=5000,"Alta","Muy Alta"))))))," ")</f>
        <v xml:space="preserve"> </v>
      </c>
      <c r="W64" s="714" t="str">
        <f t="shared" ref="W64" si="209">IF(ISBLANK(AC64),(IF(V64="","",IF(V64="Muy Baja",20%,IF(V64="Baja",40%,IF(V64="Media",60%,IF(V64="Alta",80%,IF(V64="Muy Alta",100%,0)))))))," ")</f>
        <v xml:space="preserve"> </v>
      </c>
      <c r="X64" s="729"/>
      <c r="Y64" s="708" t="str">
        <f>IF(X64&gt;0,IF(NOT(ISERROR(MATCH(X64,'Listados Datos'!$N$3:$N$4,0))),'Listados Datos'!$N$6&amp;"Por favor no seleccionar este criterios de impacto (Afectación Económica o presupuestal y/o Pérdida Reputacional)",'Listados Datos'!$N$7),"")</f>
        <v/>
      </c>
      <c r="Z64" s="711" t="str">
        <f>IF(OR(X64='Listados Datos'!$R$3,X64='Listados Datos'!$S$3),"Leve",IF(OR(X64='Listados Datos'!$R$4,X64='Listados Datos'!$S$4),"Menor",IF(OR(X64='Listados Datos'!$R$5,X64='Listados Datos'!$S$5),"Moderado",IF(OR(X64='Listados Datos'!$R$6,X64='Listados Datos'!$S$6),"Mayor",IF(OR(X64='Listados Datos'!$R$7,X64='Listados Datos'!$S$7),"Catastrófico","")))))</f>
        <v/>
      </c>
      <c r="AA64" s="714" t="str">
        <f>IF(Z64="","",IF(Z64="Leve",20%,IF(Z64="Menor",40%,IF(Z64="Moderado",60%,IF(Z64="Mayor",80%,IF(Z64="Catastrófico",100%,0))))))</f>
        <v/>
      </c>
      <c r="AB64" s="717"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720" t="s">
        <v>346</v>
      </c>
      <c r="AD64" s="723" t="s">
        <v>12</v>
      </c>
      <c r="AE64" s="648" t="str">
        <f t="shared" ref="AE64" si="21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370">
        <v>1</v>
      </c>
      <c r="AG64" s="202" t="s">
        <v>1067</v>
      </c>
      <c r="AH64" s="222" t="str">
        <f t="shared" ref="AH64:AH87" si="211">IF(OR(AI64="Preventivo",AI64="Detectivo"),"Probabilidad",IF(AI64="Correctivo","Impacto",""))</f>
        <v>Probabilidad</v>
      </c>
      <c r="AI64" s="321" t="s">
        <v>312</v>
      </c>
      <c r="AJ64" s="321" t="s">
        <v>317</v>
      </c>
      <c r="AK64" s="223" t="str">
        <f t="shared" ref="AK64:AK87" si="212">IF(AND(AI64="Preventivo",AJ64="Automático"),"50%",IF(AND(AI64="Preventivo",AJ64="Manual"),"40%",IF(AND(AI64="Detectivo",AJ64="Automático"),"40%",IF(AND(AI64="Detectivo",AJ64="Manual"),"30%",IF(AND(AI64="Correctivo",AJ64="Automático"),"35%",IF(AND(AI64="Correctivo",AJ64="Manual"),"25%",""))))))</f>
        <v>40%</v>
      </c>
      <c r="AL64" s="322" t="s">
        <v>321</v>
      </c>
      <c r="AM64" s="322" t="s">
        <v>325</v>
      </c>
      <c r="AN64" s="323" t="s">
        <v>328</v>
      </c>
      <c r="AO64" s="224" t="str">
        <f t="shared" ref="AO64" si="213">IF(ISBLANK(AD64),(IFERROR(IF(AH64="Probabilidad",(W64-(+W64*AK64)),IF(AH64="Impacto",W64,"")),""))," ")</f>
        <v xml:space="preserve"> </v>
      </c>
      <c r="AP64" s="371" t="str">
        <f t="shared" ref="AP64" si="214">IF(ISBLANK(AD64), (IFERROR(IF(AO64="","",IF(AO64&lt;=0.2,"Muy Baja",IF(AO64&lt;=0.4,"Baja",IF(AO64&lt;=0.6,"Media",IF(AO64&lt;=0.8,"Alta","Muy Alta"))))),""))," ")</f>
        <v xml:space="preserve"> </v>
      </c>
      <c r="AQ64" s="225" t="str">
        <f t="shared" si="49"/>
        <v xml:space="preserve"> </v>
      </c>
      <c r="AR64" s="372" t="str">
        <f t="shared" si="50"/>
        <v/>
      </c>
      <c r="AS64" s="225" t="str">
        <f t="shared" ref="AS64" si="215">IFERROR(IF(AH64="Impacto",(AA64-(+AA64*AK64)),IF(AH64="Probabilidad",AA64,"")),"")</f>
        <v/>
      </c>
      <c r="AT64" s="373" t="str">
        <f t="shared" si="51"/>
        <v/>
      </c>
      <c r="AU64" s="651" t="s">
        <v>346</v>
      </c>
      <c r="AV64" s="654" t="str">
        <f>IF(ISBLANK(AD64), " ", AD64)</f>
        <v>Moderado</v>
      </c>
      <c r="AW64" s="648" t="str">
        <f t="shared" ref="AW64" si="21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732"/>
      <c r="AY64" s="324" t="s">
        <v>1070</v>
      </c>
      <c r="AZ64" s="454" t="s">
        <v>1643</v>
      </c>
      <c r="BA64" s="406" t="s">
        <v>1069</v>
      </c>
      <c r="BB64" s="448" t="s">
        <v>1071</v>
      </c>
      <c r="BC64" s="425">
        <v>44562</v>
      </c>
      <c r="BD64" s="425">
        <v>44926</v>
      </c>
      <c r="BE64" s="425" t="s">
        <v>1072</v>
      </c>
      <c r="BF64" s="425" t="s">
        <v>1073</v>
      </c>
      <c r="BG64" s="594" t="s">
        <v>1077</v>
      </c>
      <c r="BH64" s="388"/>
      <c r="BI64" s="374"/>
      <c r="BJ64" s="374"/>
      <c r="BK64" s="376"/>
      <c r="BL64" s="448"/>
      <c r="BM64" s="468"/>
      <c r="BN64" s="441"/>
      <c r="BO64" s="441"/>
      <c r="BP64" s="441"/>
      <c r="BQ64" s="482"/>
      <c r="BR64" s="1119" t="s">
        <v>2104</v>
      </c>
      <c r="BS64" s="510" t="s">
        <v>2047</v>
      </c>
      <c r="BT64" s="510" t="s">
        <v>2105</v>
      </c>
      <c r="BU64" s="513" t="s">
        <v>2048</v>
      </c>
    </row>
    <row r="65" spans="1:73" s="205" customFormat="1" ht="28.5" hidden="1" customHeight="1">
      <c r="A65" s="674"/>
      <c r="B65" s="692"/>
      <c r="C65" s="661"/>
      <c r="D65" s="661"/>
      <c r="E65" s="645"/>
      <c r="F65" s="647"/>
      <c r="G65" s="666"/>
      <c r="H65" s="360">
        <v>10</v>
      </c>
      <c r="I65" s="664"/>
      <c r="J65" s="647"/>
      <c r="K65" s="647"/>
      <c r="L65" s="647"/>
      <c r="M65" s="645">
        <f t="shared" si="207"/>
        <v>0</v>
      </c>
      <c r="N65" s="645"/>
      <c r="O65" s="645"/>
      <c r="P65" s="736"/>
      <c r="Q65" s="696"/>
      <c r="R65" s="642"/>
      <c r="S65" s="642"/>
      <c r="T65" s="642"/>
      <c r="U65" s="642"/>
      <c r="V65" s="727"/>
      <c r="W65" s="715"/>
      <c r="X65" s="730"/>
      <c r="Y65" s="709"/>
      <c r="Z65" s="712"/>
      <c r="AA65" s="715"/>
      <c r="AB65" s="718"/>
      <c r="AC65" s="721"/>
      <c r="AD65" s="724"/>
      <c r="AE65" s="649"/>
      <c r="AF65" s="201">
        <v>2</v>
      </c>
      <c r="AG65" s="202"/>
      <c r="AH65" s="222" t="str">
        <f t="shared" si="211"/>
        <v/>
      </c>
      <c r="AI65" s="321"/>
      <c r="AJ65" s="321"/>
      <c r="AK65" s="223" t="str">
        <f t="shared" si="212"/>
        <v/>
      </c>
      <c r="AL65" s="322"/>
      <c r="AM65" s="322"/>
      <c r="AN65" s="323"/>
      <c r="AO65" s="224" t="str">
        <f t="shared" ref="AO65" si="217">IF(ISBLANK(AD64),(IFERROR(IF(AND(AH64="Probabilidad",AH65="Probabilidad"),(AQ64-(+AQ64*AK65)),IF(AH65="Probabilidad",(W64-(+W64*AK65)),IF(AH65="Impacto",AQ64,""))),""))," ")</f>
        <v xml:space="preserve"> </v>
      </c>
      <c r="AP65" s="174" t="str">
        <f t="shared" ref="AP65" si="218">IF(ISBLANK(AD64),(IFERROR(IF(AO65="","",IF(AO65&lt;=0.2,"Muy Baja",IF(AO65&lt;=0.4,"Baja",IF(AO65&lt;=0.6,"Media",IF(AO65&lt;=0.8,"Alta","Muy Alta"))))),""))," ")</f>
        <v xml:space="preserve"> </v>
      </c>
      <c r="AQ65" s="225" t="str">
        <f t="shared" si="49"/>
        <v xml:space="preserve"> </v>
      </c>
      <c r="AR65" s="449" t="str">
        <f t="shared" si="50"/>
        <v/>
      </c>
      <c r="AS65" s="225" t="str">
        <f t="shared" ref="AS65" si="219">IFERROR(IF(AND(AH64="Impacto",AH65="Impacto"),(AS64-(+AS64*AK65)),IF(AH65="Impacto",(AA64-(+AA64*AK65)),IF(AH65="Probabilidad",AS64,""))),"")</f>
        <v/>
      </c>
      <c r="AT65" s="226" t="str">
        <f t="shared" si="51"/>
        <v/>
      </c>
      <c r="AU65" s="652"/>
      <c r="AV65" s="655"/>
      <c r="AW65" s="649"/>
      <c r="AX65" s="733"/>
      <c r="AY65" s="324"/>
      <c r="AZ65" s="454"/>
      <c r="BA65" s="406"/>
      <c r="BB65" s="448"/>
      <c r="BC65" s="425"/>
      <c r="BD65" s="425"/>
      <c r="BE65" s="425"/>
      <c r="BF65" s="455"/>
      <c r="BG65" s="628"/>
      <c r="BH65" s="388"/>
      <c r="BI65" s="374"/>
      <c r="BJ65" s="374"/>
      <c r="BK65" s="374"/>
      <c r="BL65" s="448"/>
      <c r="BM65" s="468"/>
      <c r="BN65" s="448"/>
      <c r="BO65" s="441"/>
      <c r="BP65" s="441"/>
      <c r="BQ65" s="498"/>
      <c r="BR65" s="404" t="s">
        <v>2014</v>
      </c>
      <c r="BS65" s="404" t="s">
        <v>1746</v>
      </c>
      <c r="BT65" s="404" t="s">
        <v>1746</v>
      </c>
      <c r="BU65" s="404" t="s">
        <v>1746</v>
      </c>
    </row>
    <row r="66" spans="1:73" s="205" customFormat="1" ht="28.5" hidden="1" customHeight="1">
      <c r="A66" s="674"/>
      <c r="B66" s="692"/>
      <c r="C66" s="661"/>
      <c r="D66" s="661"/>
      <c r="E66" s="645"/>
      <c r="F66" s="647"/>
      <c r="G66" s="666"/>
      <c r="H66" s="360">
        <v>10</v>
      </c>
      <c r="I66" s="664"/>
      <c r="J66" s="647"/>
      <c r="K66" s="647"/>
      <c r="L66" s="647"/>
      <c r="M66" s="645">
        <f t="shared" si="207"/>
        <v>0</v>
      </c>
      <c r="N66" s="645"/>
      <c r="O66" s="645"/>
      <c r="P66" s="736"/>
      <c r="Q66" s="696"/>
      <c r="R66" s="642"/>
      <c r="S66" s="642"/>
      <c r="T66" s="642"/>
      <c r="U66" s="642"/>
      <c r="V66" s="727"/>
      <c r="W66" s="715"/>
      <c r="X66" s="730"/>
      <c r="Y66" s="709"/>
      <c r="Z66" s="712"/>
      <c r="AA66" s="715"/>
      <c r="AB66" s="718"/>
      <c r="AC66" s="721"/>
      <c r="AD66" s="724"/>
      <c r="AE66" s="649"/>
      <c r="AF66" s="201">
        <v>3</v>
      </c>
      <c r="AG66" s="202"/>
      <c r="AH66" s="222" t="str">
        <f t="shared" si="211"/>
        <v/>
      </c>
      <c r="AI66" s="321"/>
      <c r="AJ66" s="321"/>
      <c r="AK66" s="223" t="str">
        <f t="shared" si="212"/>
        <v/>
      </c>
      <c r="AL66" s="322"/>
      <c r="AM66" s="322"/>
      <c r="AN66" s="323"/>
      <c r="AO66" s="224" t="str">
        <f t="shared" ref="AO66" si="220">IF(ISBLANK(AD64),(IFERROR(IF(AND(AH65="Probabilidad",AH66="Probabilidad"),(AQ65-(+AQ65*AK66)),IF(AND(AH65="Impacto",AH66="Probabilidad"),(AQ64-(+AQ64*AK66)),IF(AH66="Impacto",AQ65,""))),""))," ")</f>
        <v xml:space="preserve"> </v>
      </c>
      <c r="AP66" s="174" t="str">
        <f t="shared" ref="AP66" si="221">IF(ISBLANK(AD64),(IFERROR(IF(AO66="","",IF(AO66&lt;=0.2,"Muy Baja",IF(AO66&lt;=0.4,"Baja",IF(AO66&lt;=0.6,"Media",IF(AO66&lt;=0.8,"Alta","Muy Alta"))))),""))," ")</f>
        <v xml:space="preserve"> </v>
      </c>
      <c r="AQ66" s="225" t="str">
        <f t="shared" si="49"/>
        <v xml:space="preserve"> </v>
      </c>
      <c r="AR66" s="449" t="str">
        <f t="shared" si="50"/>
        <v/>
      </c>
      <c r="AS66" s="225" t="str">
        <f t="shared" ref="AS66:AS69" si="222">IFERROR(IF(AND(AH65="Impacto",AH66="Impacto"),(AS65-(+AS65*AK66)),IF(AND(AH65="Probabilidad",AH66="Impacto"),(AS64-(+AS64*AK66)),IF(AH66="Probabilidad",AS65,""))),"")</f>
        <v/>
      </c>
      <c r="AT66" s="226" t="str">
        <f t="shared" si="51"/>
        <v/>
      </c>
      <c r="AU66" s="652"/>
      <c r="AV66" s="655"/>
      <c r="AW66" s="649"/>
      <c r="AX66" s="733"/>
      <c r="AY66" s="324"/>
      <c r="AZ66" s="454"/>
      <c r="BA66" s="406"/>
      <c r="BB66" s="448"/>
      <c r="BC66" s="425"/>
      <c r="BD66" s="425"/>
      <c r="BE66" s="425"/>
      <c r="BF66" s="455"/>
      <c r="BG66" s="628"/>
      <c r="BH66" s="388"/>
      <c r="BI66" s="374"/>
      <c r="BJ66" s="374"/>
      <c r="BK66" s="374"/>
      <c r="BL66" s="448"/>
      <c r="BM66" s="468"/>
      <c r="BN66" s="448"/>
      <c r="BO66" s="441"/>
      <c r="BP66" s="441"/>
      <c r="BQ66" s="498"/>
      <c r="BR66" s="404" t="s">
        <v>2015</v>
      </c>
      <c r="BS66" s="404" t="s">
        <v>1746</v>
      </c>
      <c r="BT66" s="404" t="s">
        <v>1746</v>
      </c>
      <c r="BU66" s="404" t="s">
        <v>1746</v>
      </c>
    </row>
    <row r="67" spans="1:73" s="205" customFormat="1" ht="28.5" hidden="1" customHeight="1">
      <c r="A67" s="674"/>
      <c r="B67" s="692"/>
      <c r="C67" s="661"/>
      <c r="D67" s="661"/>
      <c r="E67" s="645"/>
      <c r="F67" s="647"/>
      <c r="G67" s="666"/>
      <c r="H67" s="360">
        <v>10</v>
      </c>
      <c r="I67" s="664"/>
      <c r="J67" s="647"/>
      <c r="K67" s="647"/>
      <c r="L67" s="647"/>
      <c r="M67" s="645">
        <f t="shared" si="207"/>
        <v>0</v>
      </c>
      <c r="N67" s="645"/>
      <c r="O67" s="645"/>
      <c r="P67" s="736"/>
      <c r="Q67" s="696"/>
      <c r="R67" s="642"/>
      <c r="S67" s="642"/>
      <c r="T67" s="642"/>
      <c r="U67" s="642"/>
      <c r="V67" s="727"/>
      <c r="W67" s="715"/>
      <c r="X67" s="730"/>
      <c r="Y67" s="709"/>
      <c r="Z67" s="712"/>
      <c r="AA67" s="715"/>
      <c r="AB67" s="718"/>
      <c r="AC67" s="721"/>
      <c r="AD67" s="724"/>
      <c r="AE67" s="649"/>
      <c r="AF67" s="201">
        <v>4</v>
      </c>
      <c r="AG67" s="202"/>
      <c r="AH67" s="222" t="str">
        <f t="shared" si="211"/>
        <v/>
      </c>
      <c r="AI67" s="321"/>
      <c r="AJ67" s="321"/>
      <c r="AK67" s="223" t="str">
        <f t="shared" si="212"/>
        <v/>
      </c>
      <c r="AL67" s="322"/>
      <c r="AM67" s="322"/>
      <c r="AN67" s="323"/>
      <c r="AO67" s="224" t="str">
        <f t="shared" ref="AO67" si="223">IF(ISBLANK(AD64),(IFERROR(IF(AND(AH66="Probabilidad",AH67="Probabilidad"),(AQ66-(+AQ66*AK67)),IF(AND(AH66="Impacto",AH67="Probabilidad"),(AQ65-(+AQ65*AK67)),IF(AH67="Impacto",AQ66,""))),""))," ")</f>
        <v xml:space="preserve"> </v>
      </c>
      <c r="AP67" s="174" t="str">
        <f t="shared" ref="AP67" si="224">IF(ISBLANK(AD64),(IFERROR(IF(AO67="","",IF(AO67&lt;=0.2,"Muy Baja",IF(AO67&lt;=0.4,"Baja",IF(AO67&lt;=0.6,"Media",IF(AO67&lt;=0.8,"Alta","Muy Alta"))))),""))," ")</f>
        <v xml:space="preserve"> </v>
      </c>
      <c r="AQ67" s="225" t="str">
        <f t="shared" si="49"/>
        <v xml:space="preserve"> </v>
      </c>
      <c r="AR67" s="449" t="str">
        <f t="shared" si="50"/>
        <v/>
      </c>
      <c r="AS67" s="225" t="str">
        <f t="shared" si="222"/>
        <v/>
      </c>
      <c r="AT67" s="226" t="str">
        <f t="shared" si="51"/>
        <v/>
      </c>
      <c r="AU67" s="652"/>
      <c r="AV67" s="655"/>
      <c r="AW67" s="649"/>
      <c r="AX67" s="733"/>
      <c r="AY67" s="324"/>
      <c r="AZ67" s="454"/>
      <c r="BA67" s="406"/>
      <c r="BB67" s="448"/>
      <c r="BC67" s="425"/>
      <c r="BD67" s="425"/>
      <c r="BE67" s="425"/>
      <c r="BF67" s="455"/>
      <c r="BG67" s="628"/>
      <c r="BH67" s="388"/>
      <c r="BI67" s="374"/>
      <c r="BJ67" s="374"/>
      <c r="BK67" s="374"/>
      <c r="BL67" s="448"/>
      <c r="BM67" s="468"/>
      <c r="BN67" s="448"/>
      <c r="BO67" s="441"/>
      <c r="BP67" s="441"/>
      <c r="BQ67" s="498"/>
      <c r="BR67" s="404" t="s">
        <v>2016</v>
      </c>
      <c r="BS67" s="404" t="s">
        <v>1629</v>
      </c>
      <c r="BT67" s="404" t="s">
        <v>1746</v>
      </c>
      <c r="BU67" s="404" t="s">
        <v>1629</v>
      </c>
    </row>
    <row r="68" spans="1:73" s="205" customFormat="1" ht="28.5" hidden="1" customHeight="1">
      <c r="A68" s="674"/>
      <c r="B68" s="692"/>
      <c r="C68" s="661"/>
      <c r="D68" s="661"/>
      <c r="E68" s="645"/>
      <c r="F68" s="647"/>
      <c r="G68" s="666"/>
      <c r="H68" s="360">
        <v>10</v>
      </c>
      <c r="I68" s="664"/>
      <c r="J68" s="647"/>
      <c r="K68" s="647"/>
      <c r="L68" s="647"/>
      <c r="M68" s="645">
        <f t="shared" si="207"/>
        <v>0</v>
      </c>
      <c r="N68" s="645"/>
      <c r="O68" s="645"/>
      <c r="P68" s="736"/>
      <c r="Q68" s="696"/>
      <c r="R68" s="642"/>
      <c r="S68" s="642"/>
      <c r="T68" s="642"/>
      <c r="U68" s="642"/>
      <c r="V68" s="727"/>
      <c r="W68" s="715"/>
      <c r="X68" s="730"/>
      <c r="Y68" s="709"/>
      <c r="Z68" s="712"/>
      <c r="AA68" s="715"/>
      <c r="AB68" s="718"/>
      <c r="AC68" s="721"/>
      <c r="AD68" s="724"/>
      <c r="AE68" s="649"/>
      <c r="AF68" s="201">
        <v>5</v>
      </c>
      <c r="AG68" s="202"/>
      <c r="AH68" s="222" t="str">
        <f t="shared" ref="AH68" si="225">IF(OR(AI68="Preventivo",AI68="Detectivo"),"Probabilidad",IF(AI68="Correctivo","Impacto",""))</f>
        <v/>
      </c>
      <c r="AI68" s="321"/>
      <c r="AJ68" s="321"/>
      <c r="AK68" s="223" t="str">
        <f t="shared" ref="AK68" si="226">IF(AND(AI68="Preventivo",AJ68="Automático"),"50%",IF(AND(AI68="Preventivo",AJ68="Manual"),"40%",IF(AND(AI68="Detectivo",AJ68="Automático"),"40%",IF(AND(AI68="Detectivo",AJ68="Manual"),"30%",IF(AND(AI68="Correctivo",AJ68="Automático"),"35%",IF(AND(AI68="Correctivo",AJ68="Manual"),"25%",""))))))</f>
        <v/>
      </c>
      <c r="AL68" s="322"/>
      <c r="AM68" s="322"/>
      <c r="AN68" s="323"/>
      <c r="AO68" s="224" t="str">
        <f t="shared" ref="AO68" si="227">IF(ISBLANK(AD64),(IFERROR(IF(AND(AH67="Probabilidad",AH68="Probabilidad"),(AQ67-(+AQ67*AK68)),IF(AND(AH67="Impacto",AH68="Probabilidad"),(AQ66-(+AQ66*AK68)),IF(AH68="Impacto",AQ67,""))),""))," ")</f>
        <v xml:space="preserve"> </v>
      </c>
      <c r="AP68" s="174" t="str">
        <f t="shared" ref="AP68" si="228">IF(ISBLANK(AD64),(IFERROR(IF(AO68="","",IF(AO68&lt;=0.2,"Muy Baja",IF(AO68&lt;=0.4,"Baja",IF(AO68&lt;=0.6,"Media",IF(AO68&lt;=0.8,"Alta","Muy Alta"))))),""))," ")</f>
        <v xml:space="preserve"> </v>
      </c>
      <c r="AQ68" s="225" t="str">
        <f t="shared" si="49"/>
        <v xml:space="preserve"> </v>
      </c>
      <c r="AR68" s="449" t="str">
        <f t="shared" si="50"/>
        <v/>
      </c>
      <c r="AS68" s="225" t="str">
        <f t="shared" si="222"/>
        <v/>
      </c>
      <c r="AT68" s="226" t="str">
        <f t="shared" si="51"/>
        <v/>
      </c>
      <c r="AU68" s="652"/>
      <c r="AV68" s="655"/>
      <c r="AW68" s="649"/>
      <c r="AX68" s="733"/>
      <c r="AY68" s="324"/>
      <c r="AZ68" s="454"/>
      <c r="BA68" s="406"/>
      <c r="BB68" s="448"/>
      <c r="BC68" s="425"/>
      <c r="BD68" s="425"/>
      <c r="BE68" s="425"/>
      <c r="BF68" s="455"/>
      <c r="BG68" s="628"/>
      <c r="BH68" s="388"/>
      <c r="BI68" s="374"/>
      <c r="BJ68" s="374"/>
      <c r="BK68" s="374"/>
      <c r="BL68" s="448"/>
      <c r="BM68" s="468"/>
      <c r="BN68" s="448"/>
      <c r="BO68" s="441"/>
      <c r="BP68" s="441"/>
      <c r="BQ68" s="498"/>
      <c r="BR68" s="404"/>
      <c r="BS68" s="404"/>
      <c r="BT68" s="404"/>
      <c r="BU68" s="404" t="s">
        <v>2017</v>
      </c>
    </row>
    <row r="69" spans="1:73" s="205" customFormat="1" ht="28.5" hidden="1" customHeight="1">
      <c r="A69" s="674"/>
      <c r="B69" s="692"/>
      <c r="C69" s="661"/>
      <c r="D69" s="661"/>
      <c r="E69" s="645"/>
      <c r="F69" s="647"/>
      <c r="G69" s="666"/>
      <c r="H69" s="360">
        <v>10</v>
      </c>
      <c r="I69" s="665"/>
      <c r="J69" s="604"/>
      <c r="K69" s="604"/>
      <c r="L69" s="604"/>
      <c r="M69" s="646">
        <f t="shared" si="207"/>
        <v>0</v>
      </c>
      <c r="N69" s="646"/>
      <c r="O69" s="646"/>
      <c r="P69" s="737"/>
      <c r="Q69" s="697"/>
      <c r="R69" s="643"/>
      <c r="S69" s="643"/>
      <c r="T69" s="643"/>
      <c r="U69" s="643"/>
      <c r="V69" s="728"/>
      <c r="W69" s="716"/>
      <c r="X69" s="731"/>
      <c r="Y69" s="710"/>
      <c r="Z69" s="713"/>
      <c r="AA69" s="716"/>
      <c r="AB69" s="719"/>
      <c r="AC69" s="722"/>
      <c r="AD69" s="725"/>
      <c r="AE69" s="650"/>
      <c r="AF69" s="201">
        <v>6</v>
      </c>
      <c r="AG69" s="202"/>
      <c r="AH69" s="222" t="str">
        <f t="shared" si="211"/>
        <v/>
      </c>
      <c r="AI69" s="321"/>
      <c r="AJ69" s="321"/>
      <c r="AK69" s="223" t="str">
        <f t="shared" si="212"/>
        <v/>
      </c>
      <c r="AL69" s="322"/>
      <c r="AM69" s="322"/>
      <c r="AN69" s="323"/>
      <c r="AO69" s="224" t="str">
        <f t="shared" ref="AO69" si="229">IF(ISBLANK(AD64),(IFERROR(IF(AND(AH68="Probabilidad",AH69="Probabilidad"),(AQ68-(+AQ68*AK69)),IF(AND(AH68="Impacto",AH69="Probabilidad"),(AQ67-(+AQ67*AK69)),IF(AH69="Impacto",AQ68,""))),""))," ")</f>
        <v xml:space="preserve"> </v>
      </c>
      <c r="AP69" s="174" t="str">
        <f t="shared" ref="AP69" si="230">IF(ISBLANK(AD64),(IFERROR(IF(AO69="","",IF(AO69&lt;=0.2,"Muy Baja",IF(AO69&lt;=0.4,"Baja",IF(AO69&lt;=0.6,"Media",IF(AO69&lt;=0.8,"Alta","Muy Alta"))))),""))," ")</f>
        <v xml:space="preserve"> </v>
      </c>
      <c r="AQ69" s="225" t="str">
        <f t="shared" si="49"/>
        <v xml:space="preserve"> </v>
      </c>
      <c r="AR69" s="449" t="str">
        <f t="shared" si="50"/>
        <v/>
      </c>
      <c r="AS69" s="225" t="str">
        <f t="shared" si="222"/>
        <v/>
      </c>
      <c r="AT69" s="226" t="str">
        <f t="shared" si="51"/>
        <v/>
      </c>
      <c r="AU69" s="653"/>
      <c r="AV69" s="656"/>
      <c r="AW69" s="650"/>
      <c r="AX69" s="734"/>
      <c r="AY69" s="324"/>
      <c r="AZ69" s="454"/>
      <c r="BA69" s="406"/>
      <c r="BB69" s="448"/>
      <c r="BC69" s="425"/>
      <c r="BD69" s="425"/>
      <c r="BE69" s="425"/>
      <c r="BF69" s="455"/>
      <c r="BG69" s="595"/>
      <c r="BH69" s="388"/>
      <c r="BI69" s="374"/>
      <c r="BJ69" s="374"/>
      <c r="BK69" s="374"/>
      <c r="BL69" s="448"/>
      <c r="BM69" s="468"/>
      <c r="BN69" s="448"/>
      <c r="BO69" s="441"/>
      <c r="BP69" s="441"/>
      <c r="BQ69" s="498"/>
      <c r="BR69" s="404"/>
      <c r="BS69" s="404"/>
      <c r="BT69" s="404"/>
      <c r="BU69" s="404"/>
    </row>
    <row r="70" spans="1:73" s="205" customFormat="1" ht="28.5" hidden="1" customHeight="1">
      <c r="A70" s="674"/>
      <c r="B70" s="692"/>
      <c r="C70" s="661"/>
      <c r="D70" s="661" t="str">
        <f>IFERROR((VLOOKUP($B70,'Listados Datos'!$D$3:$F$18,3,FALSE))," ")</f>
        <v xml:space="preserve"> </v>
      </c>
      <c r="E70" s="645"/>
      <c r="F70" s="647"/>
      <c r="G70" s="666">
        <v>11</v>
      </c>
      <c r="H70" s="360">
        <v>11</v>
      </c>
      <c r="I70" s="667" t="s">
        <v>1228</v>
      </c>
      <c r="J70" s="603"/>
      <c r="K70" s="603" t="s">
        <v>1228</v>
      </c>
      <c r="L70" s="603"/>
      <c r="M70" s="644" t="str">
        <f t="shared" ref="M70:M75" si="231">+CONCATENATE("Posibilidad de perdida de ", Q70, " debido a amenazas como ", S70, "y vulderabilidades,", T70, " afectando a los activos de información de ", R70)</f>
        <v xml:space="preserve">Posibilidad de perdida de  debido a amenazas como y vulderabilidades, afectando a los activos de información de </v>
      </c>
      <c r="N70" s="644"/>
      <c r="O70" s="644"/>
      <c r="P70" s="735"/>
      <c r="Q70" s="695"/>
      <c r="R70" s="641"/>
      <c r="S70" s="641"/>
      <c r="T70" s="641"/>
      <c r="U70" s="641"/>
      <c r="V70" s="726" t="str">
        <f t="shared" ref="V70" si="232">IF(ISBLANK(AC70),(IF(P70&lt;=0,"",IF(P70&lt;=2,"Muy Baja",IF(P70&lt;=24,"Baja",IF(P70&lt;=500,"Media",IF(P70&lt;=5000,"Alta","Muy Alta"))))))," ")</f>
        <v/>
      </c>
      <c r="W70" s="714" t="str">
        <f t="shared" ref="W70" si="233">IF(ISBLANK(AC70),(IF(V70="","",IF(V70="Muy Baja",20%,IF(V70="Baja",40%,IF(V70="Media",60%,IF(V70="Alta",80%,IF(V70="Muy Alta",100%,0)))))))," ")</f>
        <v/>
      </c>
      <c r="X70" s="729"/>
      <c r="Y70" s="708" t="str">
        <f>IF(X70&gt;0,IF(NOT(ISERROR(MATCH(X70,'Listados Datos'!$N$3:$N$4,0))),'Listados Datos'!$N$6&amp;"Por favor no seleccionar este criterios de impacto (Afectación Económica o presupuestal y/o Pérdida Reputacional)",'Listados Datos'!$N$7),"")</f>
        <v/>
      </c>
      <c r="Z70" s="711" t="str">
        <f>IF(OR(X70='Listados Datos'!$R$3,X70='Listados Datos'!$S$3),"Leve",IF(OR(X70='Listados Datos'!$R$4,X70='Listados Datos'!$S$4),"Menor",IF(OR(X70='Listados Datos'!$R$5,X70='Listados Datos'!$S$5),"Moderado",IF(OR(X70='Listados Datos'!$R$6,X70='Listados Datos'!$S$6),"Mayor",IF(OR(X70='Listados Datos'!$R$7,X70='Listados Datos'!$S$7),"Catastrófico","")))))</f>
        <v/>
      </c>
      <c r="AA70" s="714" t="str">
        <f>IF(Z70="","",IF(Z70="Leve",20%,IF(Z70="Menor",40%,IF(Z70="Moderado",60%,IF(Z70="Mayor",80%,IF(Z70="Catastrófico",100%,0))))))</f>
        <v/>
      </c>
      <c r="AB70" s="717"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
      </c>
      <c r="AC70" s="720"/>
      <c r="AD70" s="723"/>
      <c r="AE70" s="648" t="str">
        <f t="shared" ref="AE70" si="234">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1">
        <v>1</v>
      </c>
      <c r="AG70" s="202"/>
      <c r="AH70" s="222" t="str">
        <f t="shared" si="211"/>
        <v/>
      </c>
      <c r="AI70" s="321"/>
      <c r="AJ70" s="321"/>
      <c r="AK70" s="223" t="str">
        <f t="shared" si="212"/>
        <v/>
      </c>
      <c r="AL70" s="322"/>
      <c r="AM70" s="322"/>
      <c r="AN70" s="323"/>
      <c r="AO70" s="224" t="str">
        <f t="shared" ref="AO70" si="235">IF(ISBLANK(AD70),(IFERROR(IF(AH70="Probabilidad",(W70-(+W70*AK70)),IF(AH70="Impacto",W70,"")),""))," ")</f>
        <v/>
      </c>
      <c r="AP70" s="174" t="str">
        <f t="shared" ref="AP70" si="236">IF(ISBLANK(AD70), (IFERROR(IF(AO70="","",IF(AO70&lt;=0.2,"Muy Baja",IF(AO70&lt;=0.4,"Baja",IF(AO70&lt;=0.6,"Media",IF(AO70&lt;=0.8,"Alta","Muy Alta"))))),""))," ")</f>
        <v/>
      </c>
      <c r="AQ70" s="225" t="str">
        <f t="shared" si="49"/>
        <v/>
      </c>
      <c r="AR70" s="449" t="str">
        <f t="shared" si="50"/>
        <v/>
      </c>
      <c r="AS70" s="225" t="str">
        <f t="shared" ref="AS70" si="237">IFERROR(IF(AH70="Impacto",(AA70-(+AA70*AK70)),IF(AH70="Probabilidad",AA70,"")),"")</f>
        <v/>
      </c>
      <c r="AT70" s="226" t="str">
        <f t="shared" si="51"/>
        <v/>
      </c>
      <c r="AU70" s="651"/>
      <c r="AV70" s="654" t="str">
        <f>IF(ISBLANK(AD70), " ", AD70)</f>
        <v xml:space="preserve"> </v>
      </c>
      <c r="AW70" s="648" t="str">
        <f t="shared" ref="AW70" si="238">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732"/>
      <c r="AY70" s="324"/>
      <c r="AZ70" s="454"/>
      <c r="BA70" s="406"/>
      <c r="BB70" s="448"/>
      <c r="BC70" s="425"/>
      <c r="BD70" s="425"/>
      <c r="BE70" s="425"/>
      <c r="BF70" s="425"/>
      <c r="BG70" s="594"/>
      <c r="BH70" s="388"/>
      <c r="BI70" s="374"/>
      <c r="BJ70" s="374"/>
      <c r="BK70" s="374"/>
      <c r="BL70" s="448"/>
      <c r="BM70" s="468"/>
      <c r="BN70" s="448"/>
      <c r="BO70" s="441"/>
      <c r="BP70" s="441"/>
      <c r="BQ70" s="498"/>
      <c r="BR70" s="404" t="s">
        <v>2018</v>
      </c>
      <c r="BS70" s="404" t="s">
        <v>2019</v>
      </c>
      <c r="BT70" s="404" t="s">
        <v>1746</v>
      </c>
      <c r="BU70" s="404" t="s">
        <v>2020</v>
      </c>
    </row>
    <row r="71" spans="1:73" s="205" customFormat="1" ht="28.5" hidden="1" customHeight="1">
      <c r="A71" s="674"/>
      <c r="B71" s="692"/>
      <c r="C71" s="661"/>
      <c r="D71" s="661"/>
      <c r="E71" s="645"/>
      <c r="F71" s="647"/>
      <c r="G71" s="666"/>
      <c r="H71" s="360">
        <v>11</v>
      </c>
      <c r="I71" s="668"/>
      <c r="J71" s="647"/>
      <c r="K71" s="647"/>
      <c r="L71" s="647"/>
      <c r="M71" s="645" t="str">
        <f t="shared" si="231"/>
        <v xml:space="preserve">Posibilidad de perdida de  debido a amenazas como y vulderabilidades, afectando a los activos de información de </v>
      </c>
      <c r="N71" s="645"/>
      <c r="O71" s="645"/>
      <c r="P71" s="736"/>
      <c r="Q71" s="696"/>
      <c r="R71" s="642"/>
      <c r="S71" s="642"/>
      <c r="T71" s="642"/>
      <c r="U71" s="642"/>
      <c r="V71" s="727"/>
      <c r="W71" s="715"/>
      <c r="X71" s="730"/>
      <c r="Y71" s="709"/>
      <c r="Z71" s="712"/>
      <c r="AA71" s="715"/>
      <c r="AB71" s="718"/>
      <c r="AC71" s="721"/>
      <c r="AD71" s="724"/>
      <c r="AE71" s="649"/>
      <c r="AF71" s="201">
        <v>2</v>
      </c>
      <c r="AG71" s="202"/>
      <c r="AH71" s="222" t="str">
        <f t="shared" si="211"/>
        <v/>
      </c>
      <c r="AI71" s="321"/>
      <c r="AJ71" s="321"/>
      <c r="AK71" s="223" t="str">
        <f t="shared" si="212"/>
        <v/>
      </c>
      <c r="AL71" s="322"/>
      <c r="AM71" s="322"/>
      <c r="AN71" s="323"/>
      <c r="AO71" s="224" t="str">
        <f t="shared" ref="AO71" si="239">IF(ISBLANK(AD70),(IFERROR(IF(AND(AH70="Probabilidad",AH71="Probabilidad"),(AQ70-(+AQ70*AK71)),IF(AH71="Probabilidad",(W70-(+W70*AK71)),IF(AH71="Impacto",AQ70,""))),""))," ")</f>
        <v/>
      </c>
      <c r="AP71" s="174" t="str">
        <f t="shared" ref="AP71" si="240">IF(ISBLANK(AD70),(IFERROR(IF(AO71="","",IF(AO71&lt;=0.2,"Muy Baja",IF(AO71&lt;=0.4,"Baja",IF(AO71&lt;=0.6,"Media",IF(AO71&lt;=0.8,"Alta","Muy Alta"))))),""))," ")</f>
        <v/>
      </c>
      <c r="AQ71" s="225" t="str">
        <f t="shared" si="49"/>
        <v/>
      </c>
      <c r="AR71" s="449" t="str">
        <f t="shared" si="50"/>
        <v/>
      </c>
      <c r="AS71" s="225" t="str">
        <f t="shared" ref="AS71" si="241">IFERROR(IF(AND(AH70="Impacto",AH71="Impacto"),(AS70-(+AS70*AK71)),IF(AH71="Impacto",(AA70-(+AA70*AK71)),IF(AH71="Probabilidad",AS70,""))),"")</f>
        <v/>
      </c>
      <c r="AT71" s="226" t="str">
        <f t="shared" si="51"/>
        <v/>
      </c>
      <c r="AU71" s="652"/>
      <c r="AV71" s="655"/>
      <c r="AW71" s="649"/>
      <c r="AX71" s="733"/>
      <c r="AY71" s="324"/>
      <c r="AZ71" s="454"/>
      <c r="BA71" s="406"/>
      <c r="BB71" s="448"/>
      <c r="BC71" s="425"/>
      <c r="BD71" s="425"/>
      <c r="BE71" s="425"/>
      <c r="BF71" s="455"/>
      <c r="BG71" s="628"/>
      <c r="BH71" s="388"/>
      <c r="BI71" s="374"/>
      <c r="BJ71" s="374"/>
      <c r="BK71" s="374"/>
      <c r="BL71" s="448"/>
      <c r="BM71" s="468"/>
      <c r="BN71" s="448"/>
      <c r="BO71" s="441"/>
      <c r="BP71" s="441"/>
      <c r="BQ71" s="498"/>
      <c r="BR71" s="404"/>
      <c r="BS71" s="404"/>
      <c r="BT71" s="404"/>
      <c r="BU71" s="404" t="s">
        <v>2021</v>
      </c>
    </row>
    <row r="72" spans="1:73" s="205" customFormat="1" ht="28.5" hidden="1" customHeight="1">
      <c r="A72" s="674"/>
      <c r="B72" s="692"/>
      <c r="C72" s="661"/>
      <c r="D72" s="661"/>
      <c r="E72" s="645"/>
      <c r="F72" s="647"/>
      <c r="G72" s="666"/>
      <c r="H72" s="360">
        <v>11</v>
      </c>
      <c r="I72" s="668"/>
      <c r="J72" s="647"/>
      <c r="K72" s="647"/>
      <c r="L72" s="647"/>
      <c r="M72" s="645" t="str">
        <f t="shared" si="231"/>
        <v xml:space="preserve">Posibilidad de perdida de  debido a amenazas como y vulderabilidades, afectando a los activos de información de </v>
      </c>
      <c r="N72" s="645"/>
      <c r="O72" s="645"/>
      <c r="P72" s="736"/>
      <c r="Q72" s="696"/>
      <c r="R72" s="642"/>
      <c r="S72" s="642"/>
      <c r="T72" s="642"/>
      <c r="U72" s="642"/>
      <c r="V72" s="727"/>
      <c r="W72" s="715"/>
      <c r="X72" s="730"/>
      <c r="Y72" s="709"/>
      <c r="Z72" s="712"/>
      <c r="AA72" s="715"/>
      <c r="AB72" s="718"/>
      <c r="AC72" s="721"/>
      <c r="AD72" s="724"/>
      <c r="AE72" s="649"/>
      <c r="AF72" s="201">
        <v>3</v>
      </c>
      <c r="AG72" s="202"/>
      <c r="AH72" s="222" t="str">
        <f t="shared" si="211"/>
        <v/>
      </c>
      <c r="AI72" s="321"/>
      <c r="AJ72" s="321"/>
      <c r="AK72" s="223" t="str">
        <f t="shared" si="212"/>
        <v/>
      </c>
      <c r="AL72" s="322"/>
      <c r="AM72" s="322"/>
      <c r="AN72" s="323"/>
      <c r="AO72" s="224" t="str">
        <f t="shared" ref="AO72" si="242">IF(ISBLANK(AD70),(IFERROR(IF(AND(AH71="Probabilidad",AH72="Probabilidad"),(AQ71-(+AQ71*AK72)),IF(AND(AH71="Impacto",AH72="Probabilidad"),(AQ70-(+AQ70*AK72)),IF(AH72="Impacto",AQ71,""))),""))," ")</f>
        <v/>
      </c>
      <c r="AP72" s="174" t="str">
        <f t="shared" ref="AP72" si="243">IF(ISBLANK(AD70),(IFERROR(IF(AO72="","",IF(AO72&lt;=0.2,"Muy Baja",IF(AO72&lt;=0.4,"Baja",IF(AO72&lt;=0.6,"Media",IF(AO72&lt;=0.8,"Alta","Muy Alta"))))),""))," ")</f>
        <v/>
      </c>
      <c r="AQ72" s="225" t="str">
        <f t="shared" si="49"/>
        <v/>
      </c>
      <c r="AR72" s="449" t="str">
        <f t="shared" si="50"/>
        <v/>
      </c>
      <c r="AS72" s="225" t="str">
        <f t="shared" ref="AS72:AS75" si="244">IFERROR(IF(AND(AH71="Impacto",AH72="Impacto"),(AS71-(+AS71*AK72)),IF(AND(AH71="Probabilidad",AH72="Impacto"),(AS70-(+AS70*AK72)),IF(AH72="Probabilidad",AS71,""))),"")</f>
        <v/>
      </c>
      <c r="AT72" s="226" t="str">
        <f t="shared" si="51"/>
        <v/>
      </c>
      <c r="AU72" s="652"/>
      <c r="AV72" s="655"/>
      <c r="AW72" s="649"/>
      <c r="AX72" s="733"/>
      <c r="AY72" s="324"/>
      <c r="AZ72" s="454"/>
      <c r="BA72" s="406"/>
      <c r="BB72" s="448"/>
      <c r="BC72" s="425"/>
      <c r="BD72" s="425"/>
      <c r="BE72" s="425"/>
      <c r="BF72" s="455"/>
      <c r="BG72" s="628"/>
      <c r="BH72" s="388"/>
      <c r="BI72" s="374"/>
      <c r="BJ72" s="374"/>
      <c r="BK72" s="374"/>
      <c r="BL72" s="448"/>
      <c r="BM72" s="468"/>
      <c r="BN72" s="448"/>
      <c r="BO72" s="441"/>
      <c r="BP72" s="441"/>
      <c r="BQ72" s="498"/>
      <c r="BR72" s="404" t="s">
        <v>2022</v>
      </c>
      <c r="BS72" s="404" t="s">
        <v>1746</v>
      </c>
      <c r="BT72" s="404" t="s">
        <v>1746</v>
      </c>
      <c r="BU72" s="404" t="s">
        <v>1746</v>
      </c>
    </row>
    <row r="73" spans="1:73" s="205" customFormat="1" ht="28.5" hidden="1" customHeight="1">
      <c r="A73" s="674"/>
      <c r="B73" s="692"/>
      <c r="C73" s="661"/>
      <c r="D73" s="661"/>
      <c r="E73" s="645"/>
      <c r="F73" s="647"/>
      <c r="G73" s="666"/>
      <c r="H73" s="360">
        <v>11</v>
      </c>
      <c r="I73" s="668"/>
      <c r="J73" s="647"/>
      <c r="K73" s="647"/>
      <c r="L73" s="647"/>
      <c r="M73" s="645" t="str">
        <f t="shared" si="231"/>
        <v xml:space="preserve">Posibilidad de perdida de  debido a amenazas como y vulderabilidades, afectando a los activos de información de </v>
      </c>
      <c r="N73" s="645"/>
      <c r="O73" s="645"/>
      <c r="P73" s="736"/>
      <c r="Q73" s="696"/>
      <c r="R73" s="642"/>
      <c r="S73" s="642"/>
      <c r="T73" s="642"/>
      <c r="U73" s="642"/>
      <c r="V73" s="727"/>
      <c r="W73" s="715"/>
      <c r="X73" s="730"/>
      <c r="Y73" s="709"/>
      <c r="Z73" s="712"/>
      <c r="AA73" s="715"/>
      <c r="AB73" s="718"/>
      <c r="AC73" s="721"/>
      <c r="AD73" s="724"/>
      <c r="AE73" s="649"/>
      <c r="AF73" s="201">
        <v>4</v>
      </c>
      <c r="AG73" s="202"/>
      <c r="AH73" s="222" t="str">
        <f t="shared" si="211"/>
        <v/>
      </c>
      <c r="AI73" s="321"/>
      <c r="AJ73" s="321"/>
      <c r="AK73" s="223" t="str">
        <f t="shared" si="212"/>
        <v/>
      </c>
      <c r="AL73" s="322"/>
      <c r="AM73" s="322"/>
      <c r="AN73" s="323"/>
      <c r="AO73" s="224" t="str">
        <f t="shared" ref="AO73" si="245">IF(ISBLANK(AD70),(IFERROR(IF(AND(AH72="Probabilidad",AH73="Probabilidad"),(AQ72-(+AQ72*AK73)),IF(AND(AH72="Impacto",AH73="Probabilidad"),(AQ71-(+AQ71*AK73)),IF(AH73="Impacto",AQ72,""))),""))," ")</f>
        <v/>
      </c>
      <c r="AP73" s="174" t="str">
        <f t="shared" ref="AP73" si="246">IF(ISBLANK(AD70),(IFERROR(IF(AO73="","",IF(AO73&lt;=0.2,"Muy Baja",IF(AO73&lt;=0.4,"Baja",IF(AO73&lt;=0.6,"Media",IF(AO73&lt;=0.8,"Alta","Muy Alta"))))),""))," ")</f>
        <v/>
      </c>
      <c r="AQ73" s="225" t="str">
        <f t="shared" si="49"/>
        <v/>
      </c>
      <c r="AR73" s="449" t="str">
        <f t="shared" si="50"/>
        <v/>
      </c>
      <c r="AS73" s="225" t="str">
        <f t="shared" si="244"/>
        <v/>
      </c>
      <c r="AT73" s="226" t="str">
        <f t="shared" si="51"/>
        <v/>
      </c>
      <c r="AU73" s="652"/>
      <c r="AV73" s="655"/>
      <c r="AW73" s="649"/>
      <c r="AX73" s="733"/>
      <c r="AY73" s="324"/>
      <c r="AZ73" s="454"/>
      <c r="BA73" s="406"/>
      <c r="BB73" s="448"/>
      <c r="BC73" s="425"/>
      <c r="BD73" s="425"/>
      <c r="BE73" s="425"/>
      <c r="BF73" s="455"/>
      <c r="BG73" s="628"/>
      <c r="BH73" s="388"/>
      <c r="BI73" s="374"/>
      <c r="BJ73" s="374"/>
      <c r="BK73" s="374"/>
      <c r="BL73" s="448"/>
      <c r="BM73" s="468"/>
      <c r="BN73" s="448"/>
      <c r="BO73" s="441"/>
      <c r="BP73" s="441"/>
      <c r="BQ73" s="498"/>
      <c r="BR73" s="404" t="s">
        <v>2023</v>
      </c>
      <c r="BS73" s="404" t="s">
        <v>1746</v>
      </c>
      <c r="BT73" s="404" t="s">
        <v>1746</v>
      </c>
      <c r="BU73" s="404" t="s">
        <v>1746</v>
      </c>
    </row>
    <row r="74" spans="1:73" s="205" customFormat="1" ht="28.5" hidden="1" customHeight="1">
      <c r="A74" s="674"/>
      <c r="B74" s="692"/>
      <c r="C74" s="661"/>
      <c r="D74" s="661"/>
      <c r="E74" s="645"/>
      <c r="F74" s="647"/>
      <c r="G74" s="666"/>
      <c r="H74" s="360">
        <v>11</v>
      </c>
      <c r="I74" s="668"/>
      <c r="J74" s="647"/>
      <c r="K74" s="647"/>
      <c r="L74" s="647"/>
      <c r="M74" s="645" t="str">
        <f t="shared" si="231"/>
        <v xml:space="preserve">Posibilidad de perdida de  debido a amenazas como y vulderabilidades, afectando a los activos de información de </v>
      </c>
      <c r="N74" s="645"/>
      <c r="O74" s="645"/>
      <c r="P74" s="736"/>
      <c r="Q74" s="696"/>
      <c r="R74" s="642"/>
      <c r="S74" s="642"/>
      <c r="T74" s="642"/>
      <c r="U74" s="642"/>
      <c r="V74" s="727"/>
      <c r="W74" s="715"/>
      <c r="X74" s="730"/>
      <c r="Y74" s="709"/>
      <c r="Z74" s="712"/>
      <c r="AA74" s="715"/>
      <c r="AB74" s="718"/>
      <c r="AC74" s="721"/>
      <c r="AD74" s="724"/>
      <c r="AE74" s="649"/>
      <c r="AF74" s="201">
        <v>5</v>
      </c>
      <c r="AG74" s="202"/>
      <c r="AH74" s="222" t="str">
        <f t="shared" ref="AH74" si="247">IF(OR(AI74="Preventivo",AI74="Detectivo"),"Probabilidad",IF(AI74="Correctivo","Impacto",""))</f>
        <v/>
      </c>
      <c r="AI74" s="321"/>
      <c r="AJ74" s="321"/>
      <c r="AK74" s="223" t="str">
        <f t="shared" ref="AK74" si="248">IF(AND(AI74="Preventivo",AJ74="Automático"),"50%",IF(AND(AI74="Preventivo",AJ74="Manual"),"40%",IF(AND(AI74="Detectivo",AJ74="Automático"),"40%",IF(AND(AI74="Detectivo",AJ74="Manual"),"30%",IF(AND(AI74="Correctivo",AJ74="Automático"),"35%",IF(AND(AI74="Correctivo",AJ74="Manual"),"25%",""))))))</f>
        <v/>
      </c>
      <c r="AL74" s="322"/>
      <c r="AM74" s="322"/>
      <c r="AN74" s="323"/>
      <c r="AO74" s="224" t="str">
        <f t="shared" ref="AO74" si="249">IF(ISBLANK(AD70),(IFERROR(IF(AND(AH73="Probabilidad",AH74="Probabilidad"),(AQ73-(+AQ73*AK74)),IF(AND(AH73="Impacto",AH74="Probabilidad"),(AQ72-(+AQ72*AK74)),IF(AH74="Impacto",AQ73,""))),""))," ")</f>
        <v/>
      </c>
      <c r="AP74" s="174" t="str">
        <f t="shared" ref="AP74" si="250">IF(ISBLANK(AD70),(IFERROR(IF(AO74="","",IF(AO74&lt;=0.2,"Muy Baja",IF(AO74&lt;=0.4,"Baja",IF(AO74&lt;=0.6,"Media",IF(AO74&lt;=0.8,"Alta","Muy Alta"))))),""))," ")</f>
        <v/>
      </c>
      <c r="AQ74" s="225" t="str">
        <f t="shared" si="49"/>
        <v/>
      </c>
      <c r="AR74" s="449" t="str">
        <f t="shared" si="50"/>
        <v/>
      </c>
      <c r="AS74" s="225" t="str">
        <f t="shared" si="244"/>
        <v/>
      </c>
      <c r="AT74" s="226" t="str">
        <f t="shared" si="51"/>
        <v/>
      </c>
      <c r="AU74" s="652"/>
      <c r="AV74" s="655"/>
      <c r="AW74" s="649"/>
      <c r="AX74" s="733"/>
      <c r="AY74" s="324"/>
      <c r="AZ74" s="454"/>
      <c r="BA74" s="406"/>
      <c r="BB74" s="448"/>
      <c r="BC74" s="425"/>
      <c r="BD74" s="425"/>
      <c r="BE74" s="425"/>
      <c r="BF74" s="455"/>
      <c r="BG74" s="628"/>
      <c r="BH74" s="388"/>
      <c r="BI74" s="374"/>
      <c r="BJ74" s="374"/>
      <c r="BK74" s="374"/>
      <c r="BL74" s="448"/>
      <c r="BM74" s="468"/>
      <c r="BN74" s="448"/>
      <c r="BO74" s="441"/>
      <c r="BP74" s="441"/>
      <c r="BQ74" s="498"/>
      <c r="BR74" s="404"/>
      <c r="BS74" s="404"/>
      <c r="BT74" s="404"/>
      <c r="BU74" s="404"/>
    </row>
    <row r="75" spans="1:73" s="205" customFormat="1" ht="28.5" hidden="1" customHeight="1">
      <c r="A75" s="675"/>
      <c r="B75" s="693"/>
      <c r="C75" s="662"/>
      <c r="D75" s="662"/>
      <c r="E75" s="646"/>
      <c r="F75" s="604"/>
      <c r="G75" s="666"/>
      <c r="H75" s="360">
        <v>11</v>
      </c>
      <c r="I75" s="669"/>
      <c r="J75" s="604"/>
      <c r="K75" s="604"/>
      <c r="L75" s="604"/>
      <c r="M75" s="646" t="str">
        <f t="shared" si="231"/>
        <v xml:space="preserve">Posibilidad de perdida de  debido a amenazas como y vulderabilidades, afectando a los activos de información de </v>
      </c>
      <c r="N75" s="646"/>
      <c r="O75" s="646"/>
      <c r="P75" s="737"/>
      <c r="Q75" s="697"/>
      <c r="R75" s="643"/>
      <c r="S75" s="643"/>
      <c r="T75" s="643"/>
      <c r="U75" s="643"/>
      <c r="V75" s="728"/>
      <c r="W75" s="716"/>
      <c r="X75" s="731"/>
      <c r="Y75" s="710"/>
      <c r="Z75" s="713"/>
      <c r="AA75" s="716"/>
      <c r="AB75" s="719"/>
      <c r="AC75" s="722"/>
      <c r="AD75" s="725"/>
      <c r="AE75" s="650"/>
      <c r="AF75" s="201">
        <v>6</v>
      </c>
      <c r="AG75" s="202"/>
      <c r="AH75" s="222" t="str">
        <f t="shared" si="211"/>
        <v/>
      </c>
      <c r="AI75" s="321"/>
      <c r="AJ75" s="321"/>
      <c r="AK75" s="223" t="str">
        <f t="shared" si="212"/>
        <v/>
      </c>
      <c r="AL75" s="322"/>
      <c r="AM75" s="322"/>
      <c r="AN75" s="323"/>
      <c r="AO75" s="224" t="str">
        <f t="shared" ref="AO75" si="251">IF(ISBLANK(AD70),(IFERROR(IF(AND(AH74="Probabilidad",AH75="Probabilidad"),(AQ74-(+AQ74*AK75)),IF(AND(AH74="Impacto",AH75="Probabilidad"),(AQ73-(+AQ73*AK75)),IF(AH75="Impacto",AQ74,""))),""))," ")</f>
        <v/>
      </c>
      <c r="AP75" s="174" t="str">
        <f t="shared" ref="AP75" si="252">IF(ISBLANK(AD70),(IFERROR(IF(AO75="","",IF(AO75&lt;=0.2,"Muy Baja",IF(AO75&lt;=0.4,"Baja",IF(AO75&lt;=0.6,"Media",IF(AO75&lt;=0.8,"Alta","Muy Alta"))))),""))," ")</f>
        <v/>
      </c>
      <c r="AQ75" s="225" t="str">
        <f t="shared" si="49"/>
        <v/>
      </c>
      <c r="AR75" s="449" t="str">
        <f t="shared" si="50"/>
        <v/>
      </c>
      <c r="AS75" s="225" t="str">
        <f t="shared" si="244"/>
        <v/>
      </c>
      <c r="AT75" s="226" t="str">
        <f t="shared" si="51"/>
        <v/>
      </c>
      <c r="AU75" s="653"/>
      <c r="AV75" s="656"/>
      <c r="AW75" s="650"/>
      <c r="AX75" s="734"/>
      <c r="AY75" s="324"/>
      <c r="AZ75" s="454"/>
      <c r="BA75" s="406"/>
      <c r="BB75" s="448"/>
      <c r="BC75" s="425"/>
      <c r="BD75" s="425"/>
      <c r="BE75" s="425"/>
      <c r="BF75" s="455"/>
      <c r="BG75" s="595"/>
      <c r="BH75" s="388"/>
      <c r="BI75" s="374"/>
      <c r="BJ75" s="374"/>
      <c r="BK75" s="374"/>
      <c r="BL75" s="448"/>
      <c r="BM75" s="468"/>
      <c r="BN75" s="448"/>
      <c r="BO75" s="441"/>
      <c r="BP75" s="441"/>
      <c r="BQ75" s="498"/>
      <c r="BR75" s="404" t="s">
        <v>2024</v>
      </c>
      <c r="BS75" s="404" t="s">
        <v>2025</v>
      </c>
      <c r="BT75" s="404"/>
      <c r="BU75" s="404"/>
    </row>
    <row r="76" spans="1:73" s="205" customFormat="1" ht="69.75" hidden="1" customHeight="1">
      <c r="A76" s="676">
        <v>3</v>
      </c>
      <c r="B76" s="694" t="s">
        <v>952</v>
      </c>
      <c r="C76" s="660"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76" s="660"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644" t="s">
        <v>1140</v>
      </c>
      <c r="F76" s="603" t="s">
        <v>970</v>
      </c>
      <c r="G76" s="666">
        <v>12</v>
      </c>
      <c r="H76" s="360">
        <v>12</v>
      </c>
      <c r="I76" s="663" t="s">
        <v>1099</v>
      </c>
      <c r="J76" s="603" t="s">
        <v>243</v>
      </c>
      <c r="K76" s="603" t="s">
        <v>1099</v>
      </c>
      <c r="L76" s="603" t="s">
        <v>1102</v>
      </c>
      <c r="M76" s="644" t="str">
        <f t="shared" ref="M76" si="253">+CONCATENATE("Posibilidad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644" t="s">
        <v>108</v>
      </c>
      <c r="O76" s="644" t="s">
        <v>832</v>
      </c>
      <c r="P76" s="735">
        <v>228</v>
      </c>
      <c r="Q76" s="695"/>
      <c r="R76" s="641"/>
      <c r="S76" s="641"/>
      <c r="T76" s="641"/>
      <c r="U76" s="641"/>
      <c r="V76" s="726" t="str">
        <f t="shared" ref="V76" si="254">IF(ISBLANK(AC76),(IF(P76&lt;=0,"",IF(P76&lt;=2,"Muy Baja",IF(P76&lt;=24,"Baja",IF(P76&lt;=500,"Media",IF(P76&lt;=5000,"Alta","Muy Alta"))))))," ")</f>
        <v>Media</v>
      </c>
      <c r="W76" s="714">
        <f t="shared" ref="W76" si="255">IF(ISBLANK(AC76),(IF(V76="","",IF(V76="Muy Baja",20%,IF(V76="Baja",40%,IF(V76="Media",60%,IF(V76="Alta",80%,IF(V76="Muy Alta",100%,0)))))))," ")</f>
        <v>0.6</v>
      </c>
      <c r="X76" s="729" t="s">
        <v>1633</v>
      </c>
      <c r="Y76" s="708" t="str">
        <f>IF(X76&gt;0,IF(NOT(ISERROR(MATCH(X76,'Listados Datos'!$N$3:$N$4,0))),'Listados Datos'!$N$6&amp;"Por favor no seleccionar este criterios de impacto (Afectación Económica o presupuestal y/o Pérdida Reputacional)",'Listados Datos'!$N$7),"")</f>
        <v>✔</v>
      </c>
      <c r="Z76" s="711" t="str">
        <f>IF(OR(X76='Listados Datos'!$R$3,X76='Listados Datos'!$S$3),"Leve",IF(OR(X76='Listados Datos'!$R$4,X76='Listados Datos'!$S$4),"Menor",IF(OR(X76='Listados Datos'!$R$5,X76='Listados Datos'!$S$5),"Moderado",IF(OR(X76='Listados Datos'!$R$6,X76='Listados Datos'!$S$6),"Mayor",IF(OR(X76='Listados Datos'!$R$7,X76='Listados Datos'!$S$7),"Catastrófico","")))))</f>
        <v>Menor</v>
      </c>
      <c r="AA76" s="714">
        <f>IF(Z76="","",IF(Z76="Leve",20%,IF(Z76="Menor",40%,IF(Z76="Moderado",60%,IF(Z76="Mayor",80%,IF(Z76="Catastrófico",100%,0))))))</f>
        <v>0.4</v>
      </c>
      <c r="AB76" s="717"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Moderado</v>
      </c>
      <c r="AC76" s="720"/>
      <c r="AD76" s="723"/>
      <c r="AE76" s="648" t="str">
        <f t="shared" ref="AE76" si="256">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1">
        <v>1</v>
      </c>
      <c r="AG76" s="202" t="s">
        <v>1110</v>
      </c>
      <c r="AH76" s="222" t="str">
        <f t="shared" si="211"/>
        <v>Probabilidad</v>
      </c>
      <c r="AI76" s="321" t="s">
        <v>312</v>
      </c>
      <c r="AJ76" s="321" t="s">
        <v>317</v>
      </c>
      <c r="AK76" s="223" t="str">
        <f t="shared" si="212"/>
        <v>40%</v>
      </c>
      <c r="AL76" s="322" t="s">
        <v>321</v>
      </c>
      <c r="AM76" s="322" t="s">
        <v>325</v>
      </c>
      <c r="AN76" s="323" t="s">
        <v>328</v>
      </c>
      <c r="AO76" s="224">
        <f t="shared" ref="AO76" si="257">IF(ISBLANK(AD76),(IFERROR(IF(AH76="Probabilidad",(W76-(+W76*AK76)),IF(AH76="Impacto",W76,"")),""))," ")</f>
        <v>0.36</v>
      </c>
      <c r="AP76" s="174" t="str">
        <f t="shared" ref="AP76" si="258">IF(ISBLANK(AD76), (IFERROR(IF(AO76="","",IF(AO76&lt;=0.2,"Muy Baja",IF(AO76&lt;=0.4,"Baja",IF(AO76&lt;=0.6,"Media",IF(AO76&lt;=0.8,"Alta","Muy Alta"))))),""))," ")</f>
        <v>Baja</v>
      </c>
      <c r="AQ76" s="225">
        <f t="shared" si="49"/>
        <v>0.36</v>
      </c>
      <c r="AR76" s="449" t="str">
        <f t="shared" si="50"/>
        <v>Menor</v>
      </c>
      <c r="AS76" s="225">
        <f t="shared" ref="AS76" si="259">IFERROR(IF(AH76="Impacto",(AA76-(+AA76*AK76)),IF(AH76="Probabilidad",AA76,"")),"")</f>
        <v>0.4</v>
      </c>
      <c r="AT76" s="226" t="str">
        <f t="shared" si="51"/>
        <v>Moderado</v>
      </c>
      <c r="AU76" s="651"/>
      <c r="AV76" s="654" t="str">
        <f>IF(ISBLANK(AD76), " ", AD76)</f>
        <v xml:space="preserve"> </v>
      </c>
      <c r="AW76" s="648" t="str">
        <f t="shared" ref="AW76" si="260">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732" t="s">
        <v>335</v>
      </c>
      <c r="AY76" s="324" t="s">
        <v>1118</v>
      </c>
      <c r="AZ76" s="454" t="s">
        <v>1127</v>
      </c>
      <c r="BA76" s="406" t="s">
        <v>970</v>
      </c>
      <c r="BB76" s="448" t="s">
        <v>1057</v>
      </c>
      <c r="BC76" s="425">
        <v>44562</v>
      </c>
      <c r="BD76" s="425">
        <v>44926</v>
      </c>
      <c r="BE76" s="425" t="s">
        <v>1644</v>
      </c>
      <c r="BF76" s="425" t="s">
        <v>1645</v>
      </c>
      <c r="BG76" s="594" t="s">
        <v>1130</v>
      </c>
      <c r="BH76" s="388" t="s">
        <v>113</v>
      </c>
      <c r="BI76" s="374" t="s">
        <v>1983</v>
      </c>
      <c r="BJ76" s="374">
        <v>2</v>
      </c>
      <c r="BK76" s="376">
        <v>44804</v>
      </c>
      <c r="BL76" s="448" t="s">
        <v>1799</v>
      </c>
      <c r="BM76" s="468" t="s">
        <v>1998</v>
      </c>
      <c r="BN76" s="448" t="s">
        <v>1896</v>
      </c>
      <c r="BO76" s="441" t="s">
        <v>114</v>
      </c>
      <c r="BP76" s="441" t="s">
        <v>1746</v>
      </c>
      <c r="BQ76" s="498" t="s">
        <v>1746</v>
      </c>
      <c r="BR76" s="404" t="s">
        <v>2026</v>
      </c>
      <c r="BS76" s="404" t="s">
        <v>2025</v>
      </c>
      <c r="BT76" s="404"/>
      <c r="BU76" s="404"/>
    </row>
    <row r="77" spans="1:73" s="205" customFormat="1" ht="139.5" hidden="1" customHeight="1">
      <c r="A77" s="674"/>
      <c r="B77" s="692"/>
      <c r="C77" s="661"/>
      <c r="D77" s="661"/>
      <c r="E77" s="645"/>
      <c r="F77" s="647"/>
      <c r="G77" s="666"/>
      <c r="H77" s="360">
        <v>12</v>
      </c>
      <c r="I77" s="664"/>
      <c r="J77" s="647"/>
      <c r="K77" s="647"/>
      <c r="L77" s="647"/>
      <c r="M77" s="645"/>
      <c r="N77" s="645"/>
      <c r="O77" s="645"/>
      <c r="P77" s="736"/>
      <c r="Q77" s="696"/>
      <c r="R77" s="642"/>
      <c r="S77" s="642"/>
      <c r="T77" s="642"/>
      <c r="U77" s="642"/>
      <c r="V77" s="727"/>
      <c r="W77" s="715"/>
      <c r="X77" s="730"/>
      <c r="Y77" s="709"/>
      <c r="Z77" s="712"/>
      <c r="AA77" s="715"/>
      <c r="AB77" s="718"/>
      <c r="AC77" s="721"/>
      <c r="AD77" s="724"/>
      <c r="AE77" s="649"/>
      <c r="AF77" s="201">
        <v>2</v>
      </c>
      <c r="AG77" s="202" t="s">
        <v>1109</v>
      </c>
      <c r="AH77" s="222" t="str">
        <f t="shared" si="211"/>
        <v>Probabilidad</v>
      </c>
      <c r="AI77" s="321" t="s">
        <v>312</v>
      </c>
      <c r="AJ77" s="321" t="s">
        <v>317</v>
      </c>
      <c r="AK77" s="223" t="str">
        <f t="shared" si="212"/>
        <v>40%</v>
      </c>
      <c r="AL77" s="322" t="s">
        <v>321</v>
      </c>
      <c r="AM77" s="322" t="s">
        <v>325</v>
      </c>
      <c r="AN77" s="323" t="s">
        <v>328</v>
      </c>
      <c r="AO77" s="224">
        <f t="shared" ref="AO77" si="261">IF(ISBLANK(AD76),(IFERROR(IF(AND(AH76="Probabilidad",AH77="Probabilidad"),(AQ76-(+AQ76*AK77)),IF(AH77="Probabilidad",(W76-(+W76*AK77)),IF(AH77="Impacto",AQ76,""))),""))," ")</f>
        <v>0.216</v>
      </c>
      <c r="AP77" s="174" t="str">
        <f t="shared" ref="AP77" si="262">IF(ISBLANK(AD76),(IFERROR(IF(AO77="","",IF(AO77&lt;=0.2,"Muy Baja",IF(AO77&lt;=0.4,"Baja",IF(AO77&lt;=0.6,"Media",IF(AO77&lt;=0.8,"Alta","Muy Alta"))))),""))," ")</f>
        <v>Baja</v>
      </c>
      <c r="AQ77" s="225">
        <f t="shared" si="49"/>
        <v>0.216</v>
      </c>
      <c r="AR77" s="449" t="str">
        <f t="shared" si="50"/>
        <v>Menor</v>
      </c>
      <c r="AS77" s="225">
        <f t="shared" ref="AS77" si="263">IFERROR(IF(AND(AH76="Impacto",AH77="Impacto"),(AS76-(+AS76*AK77)),IF(AH77="Impacto",(AA76-(+AA76*AK77)),IF(AH77="Probabilidad",AS76,""))),"")</f>
        <v>0.4</v>
      </c>
      <c r="AT77" s="226" t="str">
        <f t="shared" si="51"/>
        <v>Moderado</v>
      </c>
      <c r="AU77" s="652"/>
      <c r="AV77" s="655"/>
      <c r="AW77" s="649"/>
      <c r="AX77" s="733"/>
      <c r="AY77" s="324" t="s">
        <v>1119</v>
      </c>
      <c r="AZ77" s="454" t="s">
        <v>1125</v>
      </c>
      <c r="BA77" s="406" t="s">
        <v>970</v>
      </c>
      <c r="BB77" s="448" t="s">
        <v>1057</v>
      </c>
      <c r="BC77" s="425">
        <v>44562</v>
      </c>
      <c r="BD77" s="425">
        <v>44926</v>
      </c>
      <c r="BE77" s="425" t="s">
        <v>1128</v>
      </c>
      <c r="BF77" s="425" t="s">
        <v>1129</v>
      </c>
      <c r="BG77" s="628"/>
      <c r="BH77" s="388" t="s">
        <v>113</v>
      </c>
      <c r="BI77" s="374" t="s">
        <v>1945</v>
      </c>
      <c r="BJ77" s="374">
        <v>2</v>
      </c>
      <c r="BK77" s="376">
        <v>44804</v>
      </c>
      <c r="BL77" s="448" t="s">
        <v>1757</v>
      </c>
      <c r="BM77" s="468" t="s">
        <v>2006</v>
      </c>
      <c r="BN77" s="448" t="s">
        <v>1897</v>
      </c>
      <c r="BO77" s="441" t="s">
        <v>114</v>
      </c>
      <c r="BP77" s="441" t="s">
        <v>1746</v>
      </c>
      <c r="BQ77" s="498" t="s">
        <v>1746</v>
      </c>
      <c r="BR77" s="404"/>
      <c r="BS77" s="404"/>
      <c r="BT77" s="404"/>
      <c r="BU77" s="404"/>
    </row>
    <row r="78" spans="1:73" s="205" customFormat="1" ht="69.75" hidden="1" customHeight="1">
      <c r="A78" s="674"/>
      <c r="B78" s="692"/>
      <c r="C78" s="661"/>
      <c r="D78" s="661"/>
      <c r="E78" s="645"/>
      <c r="F78" s="647"/>
      <c r="G78" s="666"/>
      <c r="H78" s="360">
        <v>12</v>
      </c>
      <c r="I78" s="664"/>
      <c r="J78" s="647"/>
      <c r="K78" s="647"/>
      <c r="L78" s="647"/>
      <c r="M78" s="645"/>
      <c r="N78" s="645"/>
      <c r="O78" s="645"/>
      <c r="P78" s="736"/>
      <c r="Q78" s="696"/>
      <c r="R78" s="642"/>
      <c r="S78" s="642"/>
      <c r="T78" s="642"/>
      <c r="U78" s="642"/>
      <c r="V78" s="727"/>
      <c r="W78" s="715"/>
      <c r="X78" s="730"/>
      <c r="Y78" s="709"/>
      <c r="Z78" s="712"/>
      <c r="AA78" s="715"/>
      <c r="AB78" s="718"/>
      <c r="AC78" s="721"/>
      <c r="AD78" s="724"/>
      <c r="AE78" s="649"/>
      <c r="AF78" s="201">
        <v>3</v>
      </c>
      <c r="AG78" s="202" t="s">
        <v>1108</v>
      </c>
      <c r="AH78" s="222" t="str">
        <f t="shared" si="211"/>
        <v>Probabilidad</v>
      </c>
      <c r="AI78" s="321" t="s">
        <v>312</v>
      </c>
      <c r="AJ78" s="321" t="s">
        <v>317</v>
      </c>
      <c r="AK78" s="223" t="str">
        <f t="shared" si="212"/>
        <v>40%</v>
      </c>
      <c r="AL78" s="322" t="s">
        <v>321</v>
      </c>
      <c r="AM78" s="322" t="s">
        <v>325</v>
      </c>
      <c r="AN78" s="323" t="s">
        <v>328</v>
      </c>
      <c r="AO78" s="224">
        <f t="shared" ref="AO78" si="264">IF(ISBLANK(AD76),(IFERROR(IF(AND(AH77="Probabilidad",AH78="Probabilidad"),(AQ77-(+AQ77*AK78)),IF(AND(AH77="Impacto",AH78="Probabilidad"),(AQ76-(+AQ76*AK78)),IF(AH78="Impacto",AQ77,""))),""))," ")</f>
        <v>0.12959999999999999</v>
      </c>
      <c r="AP78" s="174" t="str">
        <f t="shared" ref="AP78" si="265">IF(ISBLANK(AD76),(IFERROR(IF(AO78="","",IF(AO78&lt;=0.2,"Muy Baja",IF(AO78&lt;=0.4,"Baja",IF(AO78&lt;=0.6,"Media",IF(AO78&lt;=0.8,"Alta","Muy Alta"))))),""))," ")</f>
        <v>Muy Baja</v>
      </c>
      <c r="AQ78" s="225">
        <f t="shared" si="49"/>
        <v>0.12959999999999999</v>
      </c>
      <c r="AR78" s="449" t="str">
        <f t="shared" si="50"/>
        <v>Menor</v>
      </c>
      <c r="AS78" s="225">
        <f t="shared" ref="AS78:AS81" si="266">IFERROR(IF(AND(AH77="Impacto",AH78="Impacto"),(AS77-(+AS77*AK78)),IF(AND(AH77="Probabilidad",AH78="Impacto"),(AS76-(+AS76*AK78)),IF(AH78="Probabilidad",AS77,""))),"")</f>
        <v>0.4</v>
      </c>
      <c r="AT78" s="226" t="str">
        <f t="shared" si="51"/>
        <v>Bajo</v>
      </c>
      <c r="AU78" s="652"/>
      <c r="AV78" s="655"/>
      <c r="AW78" s="649"/>
      <c r="AX78" s="733"/>
      <c r="AY78" s="638" t="s">
        <v>1117</v>
      </c>
      <c r="AZ78" s="617" t="s">
        <v>1126</v>
      </c>
      <c r="BA78" s="617" t="s">
        <v>970</v>
      </c>
      <c r="BB78" s="619" t="s">
        <v>1057</v>
      </c>
      <c r="BC78" s="640">
        <v>44805</v>
      </c>
      <c r="BD78" s="640">
        <v>44926</v>
      </c>
      <c r="BE78" s="619" t="s">
        <v>1126</v>
      </c>
      <c r="BF78" s="619" t="s">
        <v>1126</v>
      </c>
      <c r="BG78" s="628"/>
      <c r="BH78" s="445" t="s">
        <v>113</v>
      </c>
      <c r="BI78" s="594" t="s">
        <v>1946</v>
      </c>
      <c r="BJ78" s="594">
        <v>2</v>
      </c>
      <c r="BK78" s="596">
        <v>44804</v>
      </c>
      <c r="BL78" s="594" t="s">
        <v>1800</v>
      </c>
      <c r="BM78" s="611" t="s">
        <v>1996</v>
      </c>
      <c r="BN78" s="594" t="s">
        <v>1758</v>
      </c>
      <c r="BO78" s="594" t="s">
        <v>114</v>
      </c>
      <c r="BP78" s="594" t="s">
        <v>1746</v>
      </c>
      <c r="BQ78" s="600" t="s">
        <v>1746</v>
      </c>
      <c r="BR78" s="404"/>
      <c r="BS78" s="404"/>
      <c r="BT78" s="404"/>
      <c r="BU78" s="404"/>
    </row>
    <row r="79" spans="1:73" s="205" customFormat="1" ht="69.75" hidden="1" customHeight="1">
      <c r="A79" s="674"/>
      <c r="B79" s="692"/>
      <c r="C79" s="661"/>
      <c r="D79" s="661"/>
      <c r="E79" s="645"/>
      <c r="F79" s="647"/>
      <c r="G79" s="666"/>
      <c r="H79" s="360">
        <v>12</v>
      </c>
      <c r="I79" s="664"/>
      <c r="J79" s="647"/>
      <c r="K79" s="647"/>
      <c r="L79" s="647"/>
      <c r="M79" s="645"/>
      <c r="N79" s="645"/>
      <c r="O79" s="645"/>
      <c r="P79" s="736"/>
      <c r="Q79" s="696"/>
      <c r="R79" s="642"/>
      <c r="S79" s="642"/>
      <c r="T79" s="642"/>
      <c r="U79" s="642"/>
      <c r="V79" s="727"/>
      <c r="W79" s="715"/>
      <c r="X79" s="730"/>
      <c r="Y79" s="709"/>
      <c r="Z79" s="712"/>
      <c r="AA79" s="715"/>
      <c r="AB79" s="718"/>
      <c r="AC79" s="721"/>
      <c r="AD79" s="724"/>
      <c r="AE79" s="649"/>
      <c r="AF79" s="201">
        <v>4</v>
      </c>
      <c r="AG79" s="202" t="s">
        <v>1107</v>
      </c>
      <c r="AH79" s="222" t="str">
        <f t="shared" si="211"/>
        <v>Probabilidad</v>
      </c>
      <c r="AI79" s="321" t="s">
        <v>312</v>
      </c>
      <c r="AJ79" s="321" t="s">
        <v>317</v>
      </c>
      <c r="AK79" s="223" t="str">
        <f t="shared" si="212"/>
        <v>40%</v>
      </c>
      <c r="AL79" s="322" t="s">
        <v>321</v>
      </c>
      <c r="AM79" s="322" t="s">
        <v>325</v>
      </c>
      <c r="AN79" s="323" t="s">
        <v>328</v>
      </c>
      <c r="AO79" s="224">
        <f t="shared" ref="AO79" si="267">IF(ISBLANK(AD76),(IFERROR(IF(AND(AH78="Probabilidad",AH79="Probabilidad"),(AQ78-(+AQ78*AK79)),IF(AND(AH78="Impacto",AH79="Probabilidad"),(AQ77-(+AQ77*AK79)),IF(AH79="Impacto",AQ78,""))),""))," ")</f>
        <v>7.7759999999999996E-2</v>
      </c>
      <c r="AP79" s="174" t="str">
        <f t="shared" ref="AP79" si="268">IF(ISBLANK(AD76),(IFERROR(IF(AO79="","",IF(AO79&lt;=0.2,"Muy Baja",IF(AO79&lt;=0.4,"Baja",IF(AO79&lt;=0.6,"Media",IF(AO79&lt;=0.8,"Alta","Muy Alta"))))),""))," ")</f>
        <v>Muy Baja</v>
      </c>
      <c r="AQ79" s="225">
        <f t="shared" si="49"/>
        <v>7.7759999999999996E-2</v>
      </c>
      <c r="AR79" s="449" t="str">
        <f t="shared" si="50"/>
        <v>Menor</v>
      </c>
      <c r="AS79" s="225">
        <f t="shared" si="266"/>
        <v>0.4</v>
      </c>
      <c r="AT79" s="226" t="str">
        <f t="shared" si="51"/>
        <v>Bajo</v>
      </c>
      <c r="AU79" s="652"/>
      <c r="AV79" s="655"/>
      <c r="AW79" s="649"/>
      <c r="AX79" s="733"/>
      <c r="AY79" s="639"/>
      <c r="AZ79" s="618"/>
      <c r="BA79" s="618"/>
      <c r="BB79" s="620"/>
      <c r="BC79" s="640"/>
      <c r="BD79" s="640"/>
      <c r="BE79" s="620"/>
      <c r="BF79" s="620"/>
      <c r="BG79" s="628"/>
      <c r="BH79" s="445" t="s">
        <v>113</v>
      </c>
      <c r="BI79" s="595"/>
      <c r="BJ79" s="595"/>
      <c r="BK79" s="597"/>
      <c r="BL79" s="595"/>
      <c r="BM79" s="612"/>
      <c r="BN79" s="595"/>
      <c r="BO79" s="595"/>
      <c r="BP79" s="595"/>
      <c r="BQ79" s="601"/>
      <c r="BR79" s="404" t="s">
        <v>2027</v>
      </c>
      <c r="BS79" s="404" t="s">
        <v>2028</v>
      </c>
      <c r="BT79" s="404"/>
      <c r="BU79" s="404" t="s">
        <v>2029</v>
      </c>
    </row>
    <row r="80" spans="1:73" s="205" customFormat="1" ht="28.5" hidden="1" customHeight="1">
      <c r="A80" s="674"/>
      <c r="B80" s="692"/>
      <c r="C80" s="661"/>
      <c r="D80" s="661"/>
      <c r="E80" s="645"/>
      <c r="F80" s="647"/>
      <c r="G80" s="666"/>
      <c r="H80" s="360">
        <v>12</v>
      </c>
      <c r="I80" s="664"/>
      <c r="J80" s="647"/>
      <c r="K80" s="647"/>
      <c r="L80" s="647"/>
      <c r="M80" s="645"/>
      <c r="N80" s="645"/>
      <c r="O80" s="645"/>
      <c r="P80" s="736"/>
      <c r="Q80" s="696"/>
      <c r="R80" s="642"/>
      <c r="S80" s="642"/>
      <c r="T80" s="642"/>
      <c r="U80" s="642"/>
      <c r="V80" s="727"/>
      <c r="W80" s="715"/>
      <c r="X80" s="730"/>
      <c r="Y80" s="709"/>
      <c r="Z80" s="712"/>
      <c r="AA80" s="715"/>
      <c r="AB80" s="718"/>
      <c r="AC80" s="721"/>
      <c r="AD80" s="724"/>
      <c r="AE80" s="649"/>
      <c r="AF80" s="201">
        <v>5</v>
      </c>
      <c r="AG80" s="202"/>
      <c r="AH80" s="222" t="str">
        <f t="shared" ref="AH80" si="269">IF(OR(AI80="Preventivo",AI80="Detectivo"),"Probabilidad",IF(AI80="Correctivo","Impacto",""))</f>
        <v/>
      </c>
      <c r="AI80" s="321"/>
      <c r="AJ80" s="321"/>
      <c r="AK80" s="223" t="str">
        <f t="shared" ref="AK80" si="270">IF(AND(AI80="Preventivo",AJ80="Automático"),"50%",IF(AND(AI80="Preventivo",AJ80="Manual"),"40%",IF(AND(AI80="Detectivo",AJ80="Automático"),"40%",IF(AND(AI80="Detectivo",AJ80="Manual"),"30%",IF(AND(AI80="Correctivo",AJ80="Automático"),"35%",IF(AND(AI80="Correctivo",AJ80="Manual"),"25%",""))))))</f>
        <v/>
      </c>
      <c r="AL80" s="322"/>
      <c r="AM80" s="322"/>
      <c r="AN80" s="323"/>
      <c r="AO80" s="224" t="str">
        <f t="shared" ref="AO80" si="271">IF(ISBLANK(AD76),(IFERROR(IF(AND(AH79="Probabilidad",AH80="Probabilidad"),(AQ79-(+AQ79*AK80)),IF(AND(AH79="Impacto",AH80="Probabilidad"),(AQ78-(+AQ78*AK80)),IF(AH80="Impacto",AQ79,""))),""))," ")</f>
        <v/>
      </c>
      <c r="AP80" s="174" t="str">
        <f t="shared" ref="AP80" si="272">IF(ISBLANK(AD76),(IFERROR(IF(AO80="","",IF(AO80&lt;=0.2,"Muy Baja",IF(AO80&lt;=0.4,"Baja",IF(AO80&lt;=0.6,"Media",IF(AO80&lt;=0.8,"Alta","Muy Alta"))))),""))," ")</f>
        <v/>
      </c>
      <c r="AQ80" s="225" t="str">
        <f t="shared" si="49"/>
        <v/>
      </c>
      <c r="AR80" s="449" t="str">
        <f t="shared" si="50"/>
        <v/>
      </c>
      <c r="AS80" s="225" t="str">
        <f t="shared" si="266"/>
        <v/>
      </c>
      <c r="AT80" s="226" t="str">
        <f t="shared" si="51"/>
        <v/>
      </c>
      <c r="AU80" s="652"/>
      <c r="AV80" s="655"/>
      <c r="AW80" s="649"/>
      <c r="AX80" s="733"/>
      <c r="AY80" s="324"/>
      <c r="AZ80" s="454"/>
      <c r="BA80" s="406"/>
      <c r="BB80" s="448"/>
      <c r="BC80" s="425"/>
      <c r="BD80" s="425"/>
      <c r="BE80" s="425"/>
      <c r="BF80" s="455"/>
      <c r="BG80" s="628"/>
      <c r="BH80" s="388"/>
      <c r="BI80" s="374"/>
      <c r="BJ80" s="374"/>
      <c r="BK80" s="376"/>
      <c r="BL80" s="448"/>
      <c r="BM80" s="468"/>
      <c r="BN80" s="448"/>
      <c r="BO80" s="441"/>
      <c r="BP80" s="441"/>
      <c r="BQ80" s="498"/>
      <c r="BR80" s="404" t="s">
        <v>2030</v>
      </c>
      <c r="BS80" s="404" t="s">
        <v>2031</v>
      </c>
      <c r="BT80" s="404"/>
      <c r="BU80" s="404" t="s">
        <v>2032</v>
      </c>
    </row>
    <row r="81" spans="1:73" s="205" customFormat="1" ht="28.5" hidden="1" customHeight="1">
      <c r="A81" s="674"/>
      <c r="B81" s="692"/>
      <c r="C81" s="661"/>
      <c r="D81" s="661"/>
      <c r="E81" s="645"/>
      <c r="F81" s="647"/>
      <c r="G81" s="666"/>
      <c r="H81" s="360">
        <v>12</v>
      </c>
      <c r="I81" s="665"/>
      <c r="J81" s="604"/>
      <c r="K81" s="604"/>
      <c r="L81" s="604"/>
      <c r="M81" s="646"/>
      <c r="N81" s="646"/>
      <c r="O81" s="646"/>
      <c r="P81" s="737"/>
      <c r="Q81" s="697"/>
      <c r="R81" s="643"/>
      <c r="S81" s="643"/>
      <c r="T81" s="643"/>
      <c r="U81" s="643"/>
      <c r="V81" s="728"/>
      <c r="W81" s="716"/>
      <c r="X81" s="731"/>
      <c r="Y81" s="710"/>
      <c r="Z81" s="713"/>
      <c r="AA81" s="716"/>
      <c r="AB81" s="719"/>
      <c r="AC81" s="722"/>
      <c r="AD81" s="725"/>
      <c r="AE81" s="650"/>
      <c r="AF81" s="201">
        <v>6</v>
      </c>
      <c r="AG81" s="202"/>
      <c r="AH81" s="222" t="str">
        <f t="shared" si="211"/>
        <v/>
      </c>
      <c r="AI81" s="321"/>
      <c r="AJ81" s="321"/>
      <c r="AK81" s="223" t="str">
        <f t="shared" si="212"/>
        <v/>
      </c>
      <c r="AL81" s="322"/>
      <c r="AM81" s="322"/>
      <c r="AN81" s="323"/>
      <c r="AO81" s="224" t="str">
        <f t="shared" ref="AO81" si="273">IF(ISBLANK(AD76),(IFERROR(IF(AND(AH80="Probabilidad",AH81="Probabilidad"),(AQ80-(+AQ80*AK81)),IF(AND(AH80="Impacto",AH81="Probabilidad"),(AQ79-(+AQ79*AK81)),IF(AH81="Impacto",AQ80,""))),""))," ")</f>
        <v/>
      </c>
      <c r="AP81" s="174" t="str">
        <f t="shared" ref="AP81" si="274">IF(ISBLANK(AD76),(IFERROR(IF(AO81="","",IF(AO81&lt;=0.2,"Muy Baja",IF(AO81&lt;=0.4,"Baja",IF(AO81&lt;=0.6,"Media",IF(AO81&lt;=0.8,"Alta","Muy Alta"))))),""))," ")</f>
        <v/>
      </c>
      <c r="AQ81" s="225" t="str">
        <f t="shared" si="49"/>
        <v/>
      </c>
      <c r="AR81" s="449" t="str">
        <f t="shared" si="50"/>
        <v/>
      </c>
      <c r="AS81" s="225" t="str">
        <f t="shared" si="266"/>
        <v/>
      </c>
      <c r="AT81" s="226" t="str">
        <f t="shared" si="51"/>
        <v/>
      </c>
      <c r="AU81" s="653"/>
      <c r="AV81" s="656"/>
      <c r="AW81" s="650"/>
      <c r="AX81" s="734"/>
      <c r="AY81" s="324"/>
      <c r="AZ81" s="454"/>
      <c r="BA81" s="406"/>
      <c r="BB81" s="448"/>
      <c r="BC81" s="425"/>
      <c r="BD81" s="425"/>
      <c r="BE81" s="425"/>
      <c r="BF81" s="455"/>
      <c r="BG81" s="595"/>
      <c r="BH81" s="388"/>
      <c r="BI81" s="374"/>
      <c r="BJ81" s="374"/>
      <c r="BK81" s="376"/>
      <c r="BL81" s="448"/>
      <c r="BM81" s="468"/>
      <c r="BN81" s="448"/>
      <c r="BO81" s="441"/>
      <c r="BP81" s="441"/>
      <c r="BQ81" s="498"/>
      <c r="BR81" s="404" t="s">
        <v>2033</v>
      </c>
      <c r="BS81" s="404" t="s">
        <v>2034</v>
      </c>
      <c r="BT81" s="404"/>
      <c r="BU81" s="404" t="s">
        <v>2011</v>
      </c>
    </row>
    <row r="82" spans="1:73" s="205" customFormat="1" ht="107.25" hidden="1" customHeight="1">
      <c r="A82" s="674"/>
      <c r="B82" s="692"/>
      <c r="C82" s="661"/>
      <c r="D82" s="661"/>
      <c r="E82" s="645"/>
      <c r="F82" s="647"/>
      <c r="G82" s="666">
        <v>13</v>
      </c>
      <c r="H82" s="360">
        <v>13</v>
      </c>
      <c r="I82" s="663" t="s">
        <v>1100</v>
      </c>
      <c r="J82" s="603" t="s">
        <v>243</v>
      </c>
      <c r="K82" s="603" t="s">
        <v>1100</v>
      </c>
      <c r="L82" s="603" t="s">
        <v>1103</v>
      </c>
      <c r="M82" s="644" t="str">
        <f t="shared" ref="M82" si="275">+CONCATENATE("Posibilidad de afectación ", J82, " por ", K82," debido a ", L82)</f>
        <v>Posibilidad de afectación Reputacional por Resultados inconsistentes producto de las investigaciones  debido a Información de los productos de investigación con inconsistencias.</v>
      </c>
      <c r="N82" s="644" t="s">
        <v>108</v>
      </c>
      <c r="O82" s="644" t="s">
        <v>832</v>
      </c>
      <c r="P82" s="735">
        <v>12</v>
      </c>
      <c r="Q82" s="695"/>
      <c r="R82" s="641"/>
      <c r="S82" s="641"/>
      <c r="T82" s="641"/>
      <c r="U82" s="641"/>
      <c r="V82" s="726" t="str">
        <f t="shared" ref="V82" si="276">IF(ISBLANK(AC82),(IF(P82&lt;=0,"",IF(P82&lt;=2,"Muy Baja",IF(P82&lt;=24,"Baja",IF(P82&lt;=500,"Media",IF(P82&lt;=5000,"Alta","Muy Alta"))))))," ")</f>
        <v>Baja</v>
      </c>
      <c r="W82" s="714">
        <f t="shared" ref="W82" si="277">IF(ISBLANK(AC82),(IF(V82="","",IF(V82="Muy Baja",20%,IF(V82="Baja",40%,IF(V82="Media",60%,IF(V82="Alta",80%,IF(V82="Muy Alta",100%,0)))))))," ")</f>
        <v>0.4</v>
      </c>
      <c r="X82" s="729" t="s">
        <v>1633</v>
      </c>
      <c r="Y82" s="708" t="str">
        <f>IF(X82&gt;0,IF(NOT(ISERROR(MATCH(X82,'Listados Datos'!$N$3:$N$4,0))),'Listados Datos'!$N$6&amp;"Por favor no seleccionar este criterios de impacto (Afectación Económica o presupuestal y/o Pérdida Reputacional)",'Listados Datos'!$N$7),"")</f>
        <v>✔</v>
      </c>
      <c r="Z82" s="711" t="str">
        <f>IF(OR(X82='Listados Datos'!$R$3,X82='Listados Datos'!$S$3),"Leve",IF(OR(X82='Listados Datos'!$R$4,X82='Listados Datos'!$S$4),"Menor",IF(OR(X82='Listados Datos'!$R$5,X82='Listados Datos'!$S$5),"Moderado",IF(OR(X82='Listados Datos'!$R$6,X82='Listados Datos'!$S$6),"Mayor",IF(OR(X82='Listados Datos'!$R$7,X82='Listados Datos'!$S$7),"Catastrófico","")))))</f>
        <v>Menor</v>
      </c>
      <c r="AA82" s="714">
        <f>IF(Z82="","",IF(Z82="Leve",20%,IF(Z82="Menor",40%,IF(Z82="Moderado",60%,IF(Z82="Mayor",80%,IF(Z82="Catastrófico",100%,0))))))</f>
        <v>0.4</v>
      </c>
      <c r="AB82" s="717"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Moderado</v>
      </c>
      <c r="AC82" s="720"/>
      <c r="AD82" s="723"/>
      <c r="AE82" s="648" t="str">
        <f t="shared" ref="AE82" si="278">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1">
        <v>1</v>
      </c>
      <c r="AG82" s="202" t="s">
        <v>1106</v>
      </c>
      <c r="AH82" s="222" t="str">
        <f t="shared" si="211"/>
        <v>Probabilidad</v>
      </c>
      <c r="AI82" s="321" t="s">
        <v>312</v>
      </c>
      <c r="AJ82" s="321" t="s">
        <v>317</v>
      </c>
      <c r="AK82" s="223" t="str">
        <f t="shared" si="212"/>
        <v>40%</v>
      </c>
      <c r="AL82" s="322" t="s">
        <v>321</v>
      </c>
      <c r="AM82" s="322" t="s">
        <v>325</v>
      </c>
      <c r="AN82" s="323" t="s">
        <v>328</v>
      </c>
      <c r="AO82" s="224">
        <f t="shared" ref="AO82" si="279">IF(ISBLANK(AD82),(IFERROR(IF(AH82="Probabilidad",(W82-(+W82*AK82)),IF(AH82="Impacto",W82,"")),""))," ")</f>
        <v>0.24</v>
      </c>
      <c r="AP82" s="174" t="str">
        <f t="shared" ref="AP82" si="280">IF(ISBLANK(AD82), (IFERROR(IF(AO82="","",IF(AO82&lt;=0.2,"Muy Baja",IF(AO82&lt;=0.4,"Baja",IF(AO82&lt;=0.6,"Media",IF(AO82&lt;=0.8,"Alta","Muy Alta"))))),""))," ")</f>
        <v>Baja</v>
      </c>
      <c r="AQ82" s="225">
        <f t="shared" si="49"/>
        <v>0.24</v>
      </c>
      <c r="AR82" s="449" t="str">
        <f t="shared" si="50"/>
        <v>Menor</v>
      </c>
      <c r="AS82" s="225">
        <f t="shared" ref="AS82" si="281">IFERROR(IF(AH82="Impacto",(AA82-(+AA82*AK82)),IF(AH82="Probabilidad",AA82,"")),"")</f>
        <v>0.4</v>
      </c>
      <c r="AT82" s="226" t="str">
        <f t="shared" si="51"/>
        <v>Moderado</v>
      </c>
      <c r="AU82" s="651"/>
      <c r="AV82" s="654" t="str">
        <f>IF(ISBLANK(AD82), " ", AD82)</f>
        <v xml:space="preserve"> </v>
      </c>
      <c r="AW82" s="648" t="str">
        <f t="shared" ref="AW82" si="282">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732" t="s">
        <v>335</v>
      </c>
      <c r="AY82" s="324" t="s">
        <v>1131</v>
      </c>
      <c r="AZ82" s="454" t="s">
        <v>1133</v>
      </c>
      <c r="BA82" s="406" t="s">
        <v>970</v>
      </c>
      <c r="BB82" s="448" t="s">
        <v>1057</v>
      </c>
      <c r="BC82" s="425">
        <v>44562</v>
      </c>
      <c r="BD82" s="425">
        <v>44926</v>
      </c>
      <c r="BE82" s="425" t="s">
        <v>1134</v>
      </c>
      <c r="BF82" s="425" t="s">
        <v>1135</v>
      </c>
      <c r="BG82" s="594" t="s">
        <v>1132</v>
      </c>
      <c r="BH82" s="388" t="s">
        <v>113</v>
      </c>
      <c r="BI82" s="374" t="s">
        <v>1947</v>
      </c>
      <c r="BJ82" s="374">
        <v>2</v>
      </c>
      <c r="BK82" s="376">
        <v>44926</v>
      </c>
      <c r="BL82" s="448" t="s">
        <v>1800</v>
      </c>
      <c r="BM82" s="468" t="s">
        <v>1997</v>
      </c>
      <c r="BN82" s="448" t="s">
        <v>1759</v>
      </c>
      <c r="BO82" s="441" t="s">
        <v>114</v>
      </c>
      <c r="BP82" s="441" t="s">
        <v>1746</v>
      </c>
      <c r="BQ82" s="498" t="s">
        <v>1746</v>
      </c>
      <c r="BR82" s="404" t="s">
        <v>2035</v>
      </c>
      <c r="BS82" s="404" t="s">
        <v>2041</v>
      </c>
      <c r="BT82" s="404"/>
      <c r="BU82" s="404" t="s">
        <v>2045</v>
      </c>
    </row>
    <row r="83" spans="1:73" s="205" customFormat="1" ht="28.5" hidden="1" customHeight="1">
      <c r="A83" s="674"/>
      <c r="B83" s="692"/>
      <c r="C83" s="661"/>
      <c r="D83" s="661"/>
      <c r="E83" s="645"/>
      <c r="F83" s="647"/>
      <c r="G83" s="666"/>
      <c r="H83" s="360">
        <v>13</v>
      </c>
      <c r="I83" s="664"/>
      <c r="J83" s="647"/>
      <c r="K83" s="647"/>
      <c r="L83" s="647"/>
      <c r="M83" s="645"/>
      <c r="N83" s="645"/>
      <c r="O83" s="645"/>
      <c r="P83" s="736"/>
      <c r="Q83" s="696"/>
      <c r="R83" s="642"/>
      <c r="S83" s="642"/>
      <c r="T83" s="642"/>
      <c r="U83" s="642"/>
      <c r="V83" s="727"/>
      <c r="W83" s="715"/>
      <c r="X83" s="730"/>
      <c r="Y83" s="709"/>
      <c r="Z83" s="712"/>
      <c r="AA83" s="715"/>
      <c r="AB83" s="718"/>
      <c r="AC83" s="721"/>
      <c r="AD83" s="724"/>
      <c r="AE83" s="649"/>
      <c r="AF83" s="201">
        <v>2</v>
      </c>
      <c r="AG83" s="202"/>
      <c r="AH83" s="222" t="str">
        <f t="shared" si="211"/>
        <v/>
      </c>
      <c r="AI83" s="321"/>
      <c r="AJ83" s="321"/>
      <c r="AK83" s="223" t="str">
        <f t="shared" si="212"/>
        <v/>
      </c>
      <c r="AL83" s="322"/>
      <c r="AM83" s="322"/>
      <c r="AN83" s="323"/>
      <c r="AO83" s="224" t="str">
        <f t="shared" ref="AO83" si="283">IF(ISBLANK(AD82),(IFERROR(IF(AND(AH82="Probabilidad",AH83="Probabilidad"),(AQ82-(+AQ82*AK83)),IF(AH83="Probabilidad",(W82-(+W82*AK83)),IF(AH83="Impacto",AQ82,""))),""))," ")</f>
        <v/>
      </c>
      <c r="AP83" s="174" t="str">
        <f t="shared" ref="AP83" si="284">IF(ISBLANK(AD82),(IFERROR(IF(AO83="","",IF(AO83&lt;=0.2,"Muy Baja",IF(AO83&lt;=0.4,"Baja",IF(AO83&lt;=0.6,"Media",IF(AO83&lt;=0.8,"Alta","Muy Alta"))))),""))," ")</f>
        <v/>
      </c>
      <c r="AQ83" s="225" t="str">
        <f t="shared" si="49"/>
        <v/>
      </c>
      <c r="AR83" s="449" t="str">
        <f t="shared" si="50"/>
        <v/>
      </c>
      <c r="AS83" s="225" t="str">
        <f t="shared" ref="AS83" si="285">IFERROR(IF(AND(AH82="Impacto",AH83="Impacto"),(AS82-(+AS82*AK83)),IF(AH83="Impacto",(AA82-(+AA82*AK83)),IF(AH83="Probabilidad",AS82,""))),"")</f>
        <v/>
      </c>
      <c r="AT83" s="226" t="str">
        <f t="shared" si="51"/>
        <v/>
      </c>
      <c r="AU83" s="652"/>
      <c r="AV83" s="655"/>
      <c r="AW83" s="649"/>
      <c r="AX83" s="733"/>
      <c r="AY83" s="324"/>
      <c r="AZ83" s="454"/>
      <c r="BA83" s="406"/>
      <c r="BB83" s="448"/>
      <c r="BC83" s="425"/>
      <c r="BD83" s="425"/>
      <c r="BE83" s="425"/>
      <c r="BF83" s="455"/>
      <c r="BG83" s="628"/>
      <c r="BH83" s="388"/>
      <c r="BI83" s="374"/>
      <c r="BJ83" s="374"/>
      <c r="BK83" s="376"/>
      <c r="BL83" s="448"/>
      <c r="BM83" s="468"/>
      <c r="BN83" s="448"/>
      <c r="BO83" s="441"/>
      <c r="BP83" s="441"/>
      <c r="BQ83" s="498"/>
      <c r="BR83" s="404" t="s">
        <v>2036</v>
      </c>
      <c r="BS83" s="404" t="s">
        <v>2042</v>
      </c>
      <c r="BT83" s="404"/>
      <c r="BU83" s="404"/>
    </row>
    <row r="84" spans="1:73" s="205" customFormat="1" ht="28.5" hidden="1" customHeight="1">
      <c r="A84" s="674"/>
      <c r="B84" s="692"/>
      <c r="C84" s="661"/>
      <c r="D84" s="661"/>
      <c r="E84" s="645"/>
      <c r="F84" s="647"/>
      <c r="G84" s="666"/>
      <c r="H84" s="360">
        <v>13</v>
      </c>
      <c r="I84" s="664"/>
      <c r="J84" s="647"/>
      <c r="K84" s="647"/>
      <c r="L84" s="647"/>
      <c r="M84" s="645"/>
      <c r="N84" s="645"/>
      <c r="O84" s="645"/>
      <c r="P84" s="736"/>
      <c r="Q84" s="696"/>
      <c r="R84" s="642"/>
      <c r="S84" s="642"/>
      <c r="T84" s="642"/>
      <c r="U84" s="642"/>
      <c r="V84" s="727"/>
      <c r="W84" s="715"/>
      <c r="X84" s="730"/>
      <c r="Y84" s="709"/>
      <c r="Z84" s="712"/>
      <c r="AA84" s="715"/>
      <c r="AB84" s="718"/>
      <c r="AC84" s="721"/>
      <c r="AD84" s="724"/>
      <c r="AE84" s="649"/>
      <c r="AF84" s="201">
        <v>3</v>
      </c>
      <c r="AG84" s="202"/>
      <c r="AH84" s="222" t="str">
        <f t="shared" si="211"/>
        <v/>
      </c>
      <c r="AI84" s="321"/>
      <c r="AJ84" s="321"/>
      <c r="AK84" s="223" t="str">
        <f t="shared" si="212"/>
        <v/>
      </c>
      <c r="AL84" s="322"/>
      <c r="AM84" s="322"/>
      <c r="AN84" s="323"/>
      <c r="AO84" s="224" t="str">
        <f t="shared" ref="AO84" si="286">IF(ISBLANK(AD82),(IFERROR(IF(AND(AH83="Probabilidad",AH84="Probabilidad"),(AQ83-(+AQ83*AK84)),IF(AND(AH83="Impacto",AH84="Probabilidad"),(AQ82-(+AQ82*AK84)),IF(AH84="Impacto",AQ83,""))),""))," ")</f>
        <v/>
      </c>
      <c r="AP84" s="174" t="str">
        <f t="shared" ref="AP84" si="287">IF(ISBLANK(AD82),(IFERROR(IF(AO84="","",IF(AO84&lt;=0.2,"Muy Baja",IF(AO84&lt;=0.4,"Baja",IF(AO84&lt;=0.6,"Media",IF(AO84&lt;=0.8,"Alta","Muy Alta"))))),""))," ")</f>
        <v/>
      </c>
      <c r="AQ84" s="225" t="str">
        <f t="shared" si="49"/>
        <v/>
      </c>
      <c r="AR84" s="449" t="str">
        <f t="shared" si="50"/>
        <v/>
      </c>
      <c r="AS84" s="225" t="str">
        <f t="shared" ref="AS84:AS87" si="288">IFERROR(IF(AND(AH83="Impacto",AH84="Impacto"),(AS83-(+AS83*AK84)),IF(AND(AH83="Probabilidad",AH84="Impacto"),(AS82-(+AS82*AK84)),IF(AH84="Probabilidad",AS83,""))),"")</f>
        <v/>
      </c>
      <c r="AT84" s="226" t="str">
        <f t="shared" si="51"/>
        <v/>
      </c>
      <c r="AU84" s="652"/>
      <c r="AV84" s="655"/>
      <c r="AW84" s="649"/>
      <c r="AX84" s="733"/>
      <c r="AY84" s="324"/>
      <c r="AZ84" s="454"/>
      <c r="BA84" s="406"/>
      <c r="BB84" s="448"/>
      <c r="BC84" s="425"/>
      <c r="BD84" s="425"/>
      <c r="BE84" s="425"/>
      <c r="BF84" s="455"/>
      <c r="BG84" s="628"/>
      <c r="BH84" s="388"/>
      <c r="BI84" s="374"/>
      <c r="BJ84" s="374"/>
      <c r="BK84" s="376"/>
      <c r="BL84" s="448"/>
      <c r="BM84" s="468"/>
      <c r="BN84" s="448"/>
      <c r="BO84" s="441"/>
      <c r="BP84" s="441"/>
      <c r="BQ84" s="498"/>
      <c r="BR84" s="404" t="s">
        <v>2037</v>
      </c>
      <c r="BS84" s="404" t="s">
        <v>2043</v>
      </c>
      <c r="BT84" s="404"/>
      <c r="BU84" s="404"/>
    </row>
    <row r="85" spans="1:73" s="205" customFormat="1" ht="28.5" hidden="1" customHeight="1">
      <c r="A85" s="674"/>
      <c r="B85" s="692"/>
      <c r="C85" s="661"/>
      <c r="D85" s="661"/>
      <c r="E85" s="645"/>
      <c r="F85" s="647"/>
      <c r="G85" s="666"/>
      <c r="H85" s="360">
        <v>13</v>
      </c>
      <c r="I85" s="664"/>
      <c r="J85" s="647"/>
      <c r="K85" s="647"/>
      <c r="L85" s="647"/>
      <c r="M85" s="645"/>
      <c r="N85" s="645"/>
      <c r="O85" s="645"/>
      <c r="P85" s="736"/>
      <c r="Q85" s="696"/>
      <c r="R85" s="642"/>
      <c r="S85" s="642"/>
      <c r="T85" s="642"/>
      <c r="U85" s="642"/>
      <c r="V85" s="727"/>
      <c r="W85" s="715"/>
      <c r="X85" s="730"/>
      <c r="Y85" s="709"/>
      <c r="Z85" s="712"/>
      <c r="AA85" s="715"/>
      <c r="AB85" s="718"/>
      <c r="AC85" s="721"/>
      <c r="AD85" s="724"/>
      <c r="AE85" s="649"/>
      <c r="AF85" s="201">
        <v>4</v>
      </c>
      <c r="AG85" s="202"/>
      <c r="AH85" s="222" t="str">
        <f t="shared" si="211"/>
        <v/>
      </c>
      <c r="AI85" s="321"/>
      <c r="AJ85" s="321"/>
      <c r="AK85" s="223" t="str">
        <f t="shared" si="212"/>
        <v/>
      </c>
      <c r="AL85" s="322"/>
      <c r="AM85" s="322"/>
      <c r="AN85" s="323"/>
      <c r="AO85" s="224" t="str">
        <f t="shared" ref="AO85" si="289">IF(ISBLANK(AD82),(IFERROR(IF(AND(AH84="Probabilidad",AH85="Probabilidad"),(AQ84-(+AQ84*AK85)),IF(AND(AH84="Impacto",AH85="Probabilidad"),(AQ83-(+AQ83*AK85)),IF(AH85="Impacto",AQ84,""))),""))," ")</f>
        <v/>
      </c>
      <c r="AP85" s="174" t="str">
        <f t="shared" ref="AP85" si="290">IF(ISBLANK(AD82),(IFERROR(IF(AO85="","",IF(AO85&lt;=0.2,"Muy Baja",IF(AO85&lt;=0.4,"Baja",IF(AO85&lt;=0.6,"Media",IF(AO85&lt;=0.8,"Alta","Muy Alta"))))),""))," ")</f>
        <v/>
      </c>
      <c r="AQ85" s="225" t="str">
        <f t="shared" ref="AQ85:AQ148" si="291">+AO85</f>
        <v/>
      </c>
      <c r="AR85" s="449" t="str">
        <f t="shared" ref="AR85:AR148" si="292">IFERROR(IF(AS85="","",IF(AS85&lt;=0.2,"Leve",IF(AS85&lt;=0.4,"Menor",IF(AS85&lt;=0.6,"Moderado",IF(AS85&lt;=0.8,"Mayor","Catastrófico"))))),"")</f>
        <v/>
      </c>
      <c r="AS85" s="225" t="str">
        <f t="shared" si="288"/>
        <v/>
      </c>
      <c r="AT85" s="226" t="str">
        <f t="shared" ref="AT85:AT148" si="293">IFERROR(IF(OR(AND(AP85="Muy Baja",AR85="Leve"),AND(AP85="Muy Baja",AR85="Menor"),AND(AP85="Baja",AR85="Leve")),"Bajo",IF(OR(AND(AP85="Muy baja",AR85="Moderado"),AND(AP85="Baja",AR85="Menor"),AND(AP85="Baja",AR85="Moderado"),AND(AP85="Media",AR85="Leve"),AND(AP85="Media",AR85="Menor"),AND(AP85="Media",AR85="Moderado"),AND(AP85="Alta",AR85="Leve"),AND(AP85="Alta",AR85="Menor")),"Moderado",IF(OR(AND(AP85="Muy Baja",AR85="Mayor"),AND(AP85="Baja",AR85="Mayor"),AND(AP85="Media",AR85="Mayor"),AND(AP85="Alta",AR85="Moderado"),AND(AP85="Alta",AR85="Mayor"),AND(AP85="Muy Alta",AR85="Leve"),AND(AP85="Muy Alta",AR85="Menor"),AND(AP85="Muy Alta",AR85="Moderado"),AND(AP85="Muy Alta",AR85="Mayor")),"Alto",IF(OR(AND(AP85="Muy Baja",AR85="Catastrófico"),AND(AP85="Baja",AR85="Catastrófico"),AND(AP85="Media",AR85="Catastrófico"),AND(AP85="Alta",AR85="Catastrófico"),AND(AP85="Muy Alta",AR85="Catastrófico")),"Extremo","")))),"")</f>
        <v/>
      </c>
      <c r="AU85" s="652"/>
      <c r="AV85" s="655"/>
      <c r="AW85" s="649"/>
      <c r="AX85" s="733"/>
      <c r="AY85" s="324"/>
      <c r="AZ85" s="454"/>
      <c r="BA85" s="406"/>
      <c r="BB85" s="448"/>
      <c r="BC85" s="425"/>
      <c r="BD85" s="425"/>
      <c r="BE85" s="425"/>
      <c r="BF85" s="455"/>
      <c r="BG85" s="628"/>
      <c r="BH85" s="388"/>
      <c r="BI85" s="374"/>
      <c r="BJ85" s="374"/>
      <c r="BK85" s="376"/>
      <c r="BL85" s="448"/>
      <c r="BM85" s="468"/>
      <c r="BN85" s="448"/>
      <c r="BO85" s="441"/>
      <c r="BP85" s="441"/>
      <c r="BQ85" s="498"/>
      <c r="BR85" s="404" t="s">
        <v>2038</v>
      </c>
      <c r="BS85" s="404" t="s">
        <v>2044</v>
      </c>
      <c r="BT85" s="404"/>
      <c r="BU85" s="404"/>
    </row>
    <row r="86" spans="1:73" s="205" customFormat="1" ht="28.5" hidden="1" customHeight="1">
      <c r="A86" s="674"/>
      <c r="B86" s="692"/>
      <c r="C86" s="661"/>
      <c r="D86" s="661"/>
      <c r="E86" s="645"/>
      <c r="F86" s="647"/>
      <c r="G86" s="666"/>
      <c r="H86" s="360">
        <v>13</v>
      </c>
      <c r="I86" s="664"/>
      <c r="J86" s="647"/>
      <c r="K86" s="647"/>
      <c r="L86" s="647"/>
      <c r="M86" s="645"/>
      <c r="N86" s="645"/>
      <c r="O86" s="645"/>
      <c r="P86" s="736"/>
      <c r="Q86" s="696"/>
      <c r="R86" s="642"/>
      <c r="S86" s="642"/>
      <c r="T86" s="642"/>
      <c r="U86" s="642"/>
      <c r="V86" s="727"/>
      <c r="W86" s="715"/>
      <c r="X86" s="730"/>
      <c r="Y86" s="709"/>
      <c r="Z86" s="712"/>
      <c r="AA86" s="715"/>
      <c r="AB86" s="718"/>
      <c r="AC86" s="721"/>
      <c r="AD86" s="724"/>
      <c r="AE86" s="649"/>
      <c r="AF86" s="201">
        <v>5</v>
      </c>
      <c r="AG86" s="202"/>
      <c r="AH86" s="222" t="str">
        <f t="shared" ref="AH86" si="294">IF(OR(AI86="Preventivo",AI86="Detectivo"),"Probabilidad",IF(AI86="Correctivo","Impacto",""))</f>
        <v/>
      </c>
      <c r="AI86" s="321"/>
      <c r="AJ86" s="321"/>
      <c r="AK86" s="223" t="str">
        <f t="shared" ref="AK86" si="295">IF(AND(AI86="Preventivo",AJ86="Automático"),"50%",IF(AND(AI86="Preventivo",AJ86="Manual"),"40%",IF(AND(AI86="Detectivo",AJ86="Automático"),"40%",IF(AND(AI86="Detectivo",AJ86="Manual"),"30%",IF(AND(AI86="Correctivo",AJ86="Automático"),"35%",IF(AND(AI86="Correctivo",AJ86="Manual"),"25%",""))))))</f>
        <v/>
      </c>
      <c r="AL86" s="322"/>
      <c r="AM86" s="322"/>
      <c r="AN86" s="323"/>
      <c r="AO86" s="224" t="str">
        <f t="shared" ref="AO86" si="296">IF(ISBLANK(AD82),(IFERROR(IF(AND(AH85="Probabilidad",AH86="Probabilidad"),(AQ85-(+AQ85*AK86)),IF(AND(AH85="Impacto",AH86="Probabilidad"),(AQ84-(+AQ84*AK86)),IF(AH86="Impacto",AQ85,""))),""))," ")</f>
        <v/>
      </c>
      <c r="AP86" s="174" t="str">
        <f t="shared" ref="AP86" si="297">IF(ISBLANK(AD82),(IFERROR(IF(AO86="","",IF(AO86&lt;=0.2,"Muy Baja",IF(AO86&lt;=0.4,"Baja",IF(AO86&lt;=0.6,"Media",IF(AO86&lt;=0.8,"Alta","Muy Alta"))))),""))," ")</f>
        <v/>
      </c>
      <c r="AQ86" s="225" t="str">
        <f t="shared" si="291"/>
        <v/>
      </c>
      <c r="AR86" s="449" t="str">
        <f t="shared" si="292"/>
        <v/>
      </c>
      <c r="AS86" s="225" t="str">
        <f t="shared" si="288"/>
        <v/>
      </c>
      <c r="AT86" s="226" t="str">
        <f t="shared" si="293"/>
        <v/>
      </c>
      <c r="AU86" s="652"/>
      <c r="AV86" s="655"/>
      <c r="AW86" s="649"/>
      <c r="AX86" s="733"/>
      <c r="AY86" s="324"/>
      <c r="AZ86" s="454"/>
      <c r="BA86" s="406"/>
      <c r="BB86" s="448"/>
      <c r="BC86" s="425"/>
      <c r="BD86" s="425"/>
      <c r="BE86" s="425"/>
      <c r="BF86" s="455"/>
      <c r="BG86" s="628"/>
      <c r="BH86" s="388"/>
      <c r="BI86" s="374"/>
      <c r="BJ86" s="374"/>
      <c r="BK86" s="376"/>
      <c r="BL86" s="448"/>
      <c r="BM86" s="468"/>
      <c r="BN86" s="448"/>
      <c r="BO86" s="441"/>
      <c r="BP86" s="441"/>
      <c r="BQ86" s="498"/>
      <c r="BR86" s="404" t="s">
        <v>2039</v>
      </c>
      <c r="BS86" s="404"/>
      <c r="BT86" s="404"/>
      <c r="BU86" s="404"/>
    </row>
    <row r="87" spans="1:73" s="205" customFormat="1" ht="0.75" customHeight="1">
      <c r="A87" s="674"/>
      <c r="B87" s="692"/>
      <c r="C87" s="661"/>
      <c r="D87" s="661"/>
      <c r="E87" s="645"/>
      <c r="F87" s="647"/>
      <c r="G87" s="666"/>
      <c r="H87" s="360">
        <v>13</v>
      </c>
      <c r="I87" s="665"/>
      <c r="J87" s="604"/>
      <c r="K87" s="604"/>
      <c r="L87" s="604"/>
      <c r="M87" s="646"/>
      <c r="N87" s="646"/>
      <c r="O87" s="646"/>
      <c r="P87" s="737"/>
      <c r="Q87" s="697"/>
      <c r="R87" s="643"/>
      <c r="S87" s="643"/>
      <c r="T87" s="643"/>
      <c r="U87" s="643"/>
      <c r="V87" s="728"/>
      <c r="W87" s="716"/>
      <c r="X87" s="731"/>
      <c r="Y87" s="710"/>
      <c r="Z87" s="713"/>
      <c r="AA87" s="716"/>
      <c r="AB87" s="719"/>
      <c r="AC87" s="722"/>
      <c r="AD87" s="725"/>
      <c r="AE87" s="650"/>
      <c r="AF87" s="201">
        <v>6</v>
      </c>
      <c r="AG87" s="202"/>
      <c r="AH87" s="222" t="str">
        <f t="shared" si="211"/>
        <v/>
      </c>
      <c r="AI87" s="321"/>
      <c r="AJ87" s="321"/>
      <c r="AK87" s="223" t="str">
        <f t="shared" si="212"/>
        <v/>
      </c>
      <c r="AL87" s="322"/>
      <c r="AM87" s="322"/>
      <c r="AN87" s="323"/>
      <c r="AO87" s="224" t="str">
        <f t="shared" ref="AO87" si="298">IF(ISBLANK(AD82),(IFERROR(IF(AND(AH86="Probabilidad",AH87="Probabilidad"),(AQ86-(+AQ86*AK87)),IF(AND(AH86="Impacto",AH87="Probabilidad"),(AQ85-(+AQ85*AK87)),IF(AH87="Impacto",AQ86,""))),""))," ")</f>
        <v/>
      </c>
      <c r="AP87" s="174" t="str">
        <f t="shared" ref="AP87" si="299">IF(ISBLANK(AD82),(IFERROR(IF(AO87="","",IF(AO87&lt;=0.2,"Muy Baja",IF(AO87&lt;=0.4,"Baja",IF(AO87&lt;=0.6,"Media",IF(AO87&lt;=0.8,"Alta","Muy Alta"))))),""))," ")</f>
        <v/>
      </c>
      <c r="AQ87" s="225" t="str">
        <f t="shared" si="291"/>
        <v/>
      </c>
      <c r="AR87" s="449" t="str">
        <f t="shared" si="292"/>
        <v/>
      </c>
      <c r="AS87" s="225" t="str">
        <f t="shared" si="288"/>
        <v/>
      </c>
      <c r="AT87" s="226" t="str">
        <f t="shared" si="293"/>
        <v/>
      </c>
      <c r="AU87" s="653"/>
      <c r="AV87" s="656"/>
      <c r="AW87" s="650"/>
      <c r="AX87" s="734"/>
      <c r="AY87" s="324"/>
      <c r="AZ87" s="454"/>
      <c r="BA87" s="406"/>
      <c r="BB87" s="448"/>
      <c r="BC87" s="425"/>
      <c r="BD87" s="425"/>
      <c r="BE87" s="425"/>
      <c r="BF87" s="455"/>
      <c r="BG87" s="595"/>
      <c r="BH87" s="388"/>
      <c r="BI87" s="374"/>
      <c r="BJ87" s="374"/>
      <c r="BK87" s="376"/>
      <c r="BL87" s="448"/>
      <c r="BM87" s="468"/>
      <c r="BN87" s="448"/>
      <c r="BO87" s="441"/>
      <c r="BP87" s="441"/>
      <c r="BQ87" s="498"/>
      <c r="BR87" s="1120" t="s">
        <v>2040</v>
      </c>
      <c r="BS87" s="404"/>
      <c r="BT87" s="404"/>
      <c r="BU87" s="404"/>
    </row>
    <row r="88" spans="1:73" s="205" customFormat="1" ht="183.95" customHeight="1">
      <c r="A88" s="674"/>
      <c r="B88" s="692"/>
      <c r="C88" s="661"/>
      <c r="D88" s="661"/>
      <c r="E88" s="645"/>
      <c r="F88" s="647"/>
      <c r="G88" s="666">
        <v>14</v>
      </c>
      <c r="H88" s="360">
        <v>14</v>
      </c>
      <c r="I88" s="663" t="s">
        <v>1617</v>
      </c>
      <c r="J88" s="603" t="s">
        <v>243</v>
      </c>
      <c r="K88" s="603" t="s">
        <v>1104</v>
      </c>
      <c r="L88" s="603" t="s">
        <v>1105</v>
      </c>
      <c r="M88" s="644" t="str">
        <f t="shared" ref="M88:M93" si="300">+I88</f>
        <v>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v>
      </c>
      <c r="N88" s="644" t="s">
        <v>109</v>
      </c>
      <c r="O88" s="644" t="s">
        <v>832</v>
      </c>
      <c r="P88" s="735">
        <v>228</v>
      </c>
      <c r="Q88" s="695"/>
      <c r="R88" s="641"/>
      <c r="S88" s="641"/>
      <c r="T88" s="641"/>
      <c r="U88" s="641"/>
      <c r="V88" s="726" t="str">
        <f t="shared" ref="V88" si="301">IF(ISBLANK(AC88),(IF(P88&lt;=0,"",IF(P88&lt;=2,"Muy Baja",IF(P88&lt;=24,"Baja",IF(P88&lt;=500,"Media",IF(P88&lt;=5000,"Alta","Muy Alta"))))))," ")</f>
        <v xml:space="preserve"> </v>
      </c>
      <c r="W88" s="714" t="str">
        <f t="shared" ref="W88" si="302">IF(ISBLANK(AC88),(IF(V88="","",IF(V88="Muy Baja",20%,IF(V88="Baja",40%,IF(V88="Media",60%,IF(V88="Alta",80%,IF(V88="Muy Alta",100%,0)))))))," ")</f>
        <v xml:space="preserve"> </v>
      </c>
      <c r="X88" s="729"/>
      <c r="Y88" s="708" t="str">
        <f>IF(X88&gt;0,IF(NOT(ISERROR(MATCH(X88,'Listados Datos'!$N$3:$N$4,0))),'Listados Datos'!$N$6&amp;"Por favor no seleccionar este criterios de impacto (Afectación Económica o presupuestal y/o Pérdida Reputacional)",'Listados Datos'!$N$7),"")</f>
        <v/>
      </c>
      <c r="Z88" s="711" t="str">
        <f>IF(OR(X88='Listados Datos'!$R$3,X88='Listados Datos'!$S$3),"Leve",IF(OR(X88='Listados Datos'!$R$4,X88='Listados Datos'!$S$4),"Menor",IF(OR(X88='Listados Datos'!$R$5,X88='Listados Datos'!$S$5),"Moderado",IF(OR(X88='Listados Datos'!$R$6,X88='Listados Datos'!$S$6),"Mayor",IF(OR(X88='Listados Datos'!$R$7,X88='Listados Datos'!$S$7),"Catastrófico","")))))</f>
        <v/>
      </c>
      <c r="AA88" s="714" t="str">
        <f>IF(Z88="","",IF(Z88="Leve",20%,IF(Z88="Menor",40%,IF(Z88="Moderado",60%,IF(Z88="Mayor",80%,IF(Z88="Catastrófico",100%,0))))))</f>
        <v/>
      </c>
      <c r="AB88" s="717"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720" t="s">
        <v>346</v>
      </c>
      <c r="AD88" s="723" t="s">
        <v>11</v>
      </c>
      <c r="AE88" s="648" t="str">
        <f t="shared" ref="AE88" si="303">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1">
        <v>1</v>
      </c>
      <c r="AG88" s="202" t="s">
        <v>1646</v>
      </c>
      <c r="AH88" s="222" t="str">
        <f t="shared" ref="AH88:AH93" si="304">IF(OR(AI88="Preventivo",AI88="Detectivo"),"Probabilidad",IF(AI88="Correctivo","Impacto",""))</f>
        <v>Probabilidad</v>
      </c>
      <c r="AI88" s="321" t="s">
        <v>312</v>
      </c>
      <c r="AJ88" s="321" t="s">
        <v>317</v>
      </c>
      <c r="AK88" s="223" t="str">
        <f t="shared" ref="AK88:AK93" si="305">IF(AND(AI88="Preventivo",AJ88="Automático"),"50%",IF(AND(AI88="Preventivo",AJ88="Manual"),"40%",IF(AND(AI88="Detectivo",AJ88="Automático"),"40%",IF(AND(AI88="Detectivo",AJ88="Manual"),"30%",IF(AND(AI88="Correctivo",AJ88="Automático"),"35%",IF(AND(AI88="Correctivo",AJ88="Manual"),"25%",""))))))</f>
        <v>40%</v>
      </c>
      <c r="AL88" s="322" t="s">
        <v>321</v>
      </c>
      <c r="AM88" s="322" t="s">
        <v>325</v>
      </c>
      <c r="AN88" s="323" t="s">
        <v>328</v>
      </c>
      <c r="AO88" s="224" t="str">
        <f t="shared" ref="AO88" si="306">IF(ISBLANK(AD88),(IFERROR(IF(AH88="Probabilidad",(W88-(+W88*AK88)),IF(AH88="Impacto",W88,"")),""))," ")</f>
        <v xml:space="preserve"> </v>
      </c>
      <c r="AP88" s="174" t="str">
        <f t="shared" ref="AP88" si="307">IF(ISBLANK(AD88), (IFERROR(IF(AO88="","",IF(AO88&lt;=0.2,"Muy Baja",IF(AO88&lt;=0.4,"Baja",IF(AO88&lt;=0.6,"Media",IF(AO88&lt;=0.8,"Alta","Muy Alta"))))),""))," ")</f>
        <v xml:space="preserve"> </v>
      </c>
      <c r="AQ88" s="225" t="str">
        <f t="shared" si="291"/>
        <v xml:space="preserve"> </v>
      </c>
      <c r="AR88" s="449" t="str">
        <f t="shared" si="292"/>
        <v/>
      </c>
      <c r="AS88" s="225" t="str">
        <f t="shared" ref="AS88" si="308">IFERROR(IF(AH88="Impacto",(AA88-(+AA88*AK88)),IF(AH88="Probabilidad",AA88,"")),"")</f>
        <v/>
      </c>
      <c r="AT88" s="226" t="str">
        <f t="shared" si="293"/>
        <v/>
      </c>
      <c r="AU88" s="651" t="s">
        <v>346</v>
      </c>
      <c r="AV88" s="654" t="str">
        <f>IF(ISBLANK(AD88), " ", AD88)</f>
        <v>Mayor</v>
      </c>
      <c r="AW88" s="648" t="str">
        <f t="shared" ref="AW88" si="309">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732" t="s">
        <v>335</v>
      </c>
      <c r="AY88" s="324" t="s">
        <v>1139</v>
      </c>
      <c r="AZ88" s="454" t="s">
        <v>1137</v>
      </c>
      <c r="BA88" s="406" t="s">
        <v>970</v>
      </c>
      <c r="BB88" s="448" t="s">
        <v>1057</v>
      </c>
      <c r="BC88" s="425">
        <v>44562</v>
      </c>
      <c r="BD88" s="425">
        <v>44926</v>
      </c>
      <c r="BE88" s="425" t="s">
        <v>1138</v>
      </c>
      <c r="BF88" s="455" t="s">
        <v>1647</v>
      </c>
      <c r="BG88" s="594" t="s">
        <v>1136</v>
      </c>
      <c r="BH88" s="388" t="s">
        <v>33</v>
      </c>
      <c r="BI88" s="374" t="s">
        <v>2075</v>
      </c>
      <c r="BJ88" s="374">
        <v>1</v>
      </c>
      <c r="BK88" s="376">
        <v>44915</v>
      </c>
      <c r="BL88" s="524" t="s">
        <v>2076</v>
      </c>
      <c r="BM88" s="468" t="s">
        <v>2077</v>
      </c>
      <c r="BN88" s="524" t="s">
        <v>2078</v>
      </c>
      <c r="BO88" s="520" t="s">
        <v>114</v>
      </c>
      <c r="BP88" s="520" t="s">
        <v>2079</v>
      </c>
      <c r="BQ88" s="525" t="s">
        <v>2079</v>
      </c>
      <c r="BR88" s="1121" t="s">
        <v>2049</v>
      </c>
      <c r="BS88" s="512" t="s">
        <v>2050</v>
      </c>
      <c r="BT88" s="511" t="s">
        <v>1746</v>
      </c>
      <c r="BU88" s="513" t="s">
        <v>2052</v>
      </c>
    </row>
    <row r="89" spans="1:73" s="205" customFormat="1" ht="28.5" hidden="1" customHeight="1">
      <c r="A89" s="674"/>
      <c r="B89" s="692"/>
      <c r="C89" s="661"/>
      <c r="D89" s="661"/>
      <c r="E89" s="645"/>
      <c r="F89" s="647"/>
      <c r="G89" s="666"/>
      <c r="H89" s="360">
        <v>14</v>
      </c>
      <c r="I89" s="664"/>
      <c r="J89" s="647"/>
      <c r="K89" s="647"/>
      <c r="L89" s="647"/>
      <c r="M89" s="645">
        <f t="shared" si="300"/>
        <v>0</v>
      </c>
      <c r="N89" s="645"/>
      <c r="O89" s="645"/>
      <c r="P89" s="736"/>
      <c r="Q89" s="696"/>
      <c r="R89" s="642"/>
      <c r="S89" s="642"/>
      <c r="T89" s="642"/>
      <c r="U89" s="642"/>
      <c r="V89" s="727"/>
      <c r="W89" s="715"/>
      <c r="X89" s="730"/>
      <c r="Y89" s="709"/>
      <c r="Z89" s="712"/>
      <c r="AA89" s="715"/>
      <c r="AB89" s="718"/>
      <c r="AC89" s="721"/>
      <c r="AD89" s="724"/>
      <c r="AE89" s="649"/>
      <c r="AF89" s="201">
        <v>2</v>
      </c>
      <c r="AG89" s="202"/>
      <c r="AH89" s="222" t="str">
        <f t="shared" si="304"/>
        <v/>
      </c>
      <c r="AI89" s="321"/>
      <c r="AJ89" s="321"/>
      <c r="AK89" s="223" t="str">
        <f t="shared" si="305"/>
        <v/>
      </c>
      <c r="AL89" s="322"/>
      <c r="AM89" s="322"/>
      <c r="AN89" s="323"/>
      <c r="AO89" s="224" t="str">
        <f t="shared" ref="AO89" si="310">IF(ISBLANK(AD88),(IFERROR(IF(AND(AH88="Probabilidad",AH89="Probabilidad"),(AQ88-(+AQ88*AK89)),IF(AH89="Probabilidad",(W88-(+W88*AK89)),IF(AH89="Impacto",AQ88,""))),""))," ")</f>
        <v xml:space="preserve"> </v>
      </c>
      <c r="AP89" s="174" t="str">
        <f t="shared" ref="AP89" si="311">IF(ISBLANK(AD88),(IFERROR(IF(AO89="","",IF(AO89&lt;=0.2,"Muy Baja",IF(AO89&lt;=0.4,"Baja",IF(AO89&lt;=0.6,"Media",IF(AO89&lt;=0.8,"Alta","Muy Alta"))))),""))," ")</f>
        <v xml:space="preserve"> </v>
      </c>
      <c r="AQ89" s="225" t="str">
        <f t="shared" si="291"/>
        <v xml:space="preserve"> </v>
      </c>
      <c r="AR89" s="449" t="str">
        <f t="shared" si="292"/>
        <v/>
      </c>
      <c r="AS89" s="225" t="str">
        <f t="shared" ref="AS89" si="312">IFERROR(IF(AND(AH88="Impacto",AH89="Impacto"),(AS88-(+AS88*AK89)),IF(AH89="Impacto",(AA88-(+AA88*AK89)),IF(AH89="Probabilidad",AS88,""))),"")</f>
        <v/>
      </c>
      <c r="AT89" s="226" t="str">
        <f t="shared" si="293"/>
        <v/>
      </c>
      <c r="AU89" s="652"/>
      <c r="AV89" s="655"/>
      <c r="AW89" s="649"/>
      <c r="AX89" s="733"/>
      <c r="AY89" s="324"/>
      <c r="AZ89" s="454"/>
      <c r="BA89" s="406"/>
      <c r="BB89" s="448"/>
      <c r="BC89" s="425"/>
      <c r="BD89" s="425"/>
      <c r="BE89" s="425"/>
      <c r="BF89" s="455"/>
      <c r="BG89" s="628"/>
      <c r="BH89" s="388"/>
      <c r="BI89" s="374"/>
      <c r="BJ89" s="374"/>
      <c r="BK89" s="376"/>
      <c r="BL89" s="448"/>
      <c r="BM89" s="468"/>
      <c r="BN89" s="448"/>
      <c r="BO89" s="441"/>
      <c r="BP89" s="441"/>
      <c r="BQ89" s="498"/>
      <c r="BR89" s="404" t="s">
        <v>2015</v>
      </c>
      <c r="BS89" s="404" t="s">
        <v>1746</v>
      </c>
      <c r="BT89" s="404" t="s">
        <v>1746</v>
      </c>
      <c r="BU89" s="404" t="s">
        <v>2051</v>
      </c>
    </row>
    <row r="90" spans="1:73" s="205" customFormat="1" ht="28.5" hidden="1" customHeight="1">
      <c r="A90" s="674"/>
      <c r="B90" s="692"/>
      <c r="C90" s="661"/>
      <c r="D90" s="661"/>
      <c r="E90" s="645"/>
      <c r="F90" s="647"/>
      <c r="G90" s="666"/>
      <c r="H90" s="360">
        <v>14</v>
      </c>
      <c r="I90" s="664"/>
      <c r="J90" s="647"/>
      <c r="K90" s="647"/>
      <c r="L90" s="647"/>
      <c r="M90" s="645">
        <f t="shared" si="300"/>
        <v>0</v>
      </c>
      <c r="N90" s="645"/>
      <c r="O90" s="645"/>
      <c r="P90" s="736"/>
      <c r="Q90" s="696"/>
      <c r="R90" s="642"/>
      <c r="S90" s="642"/>
      <c r="T90" s="642"/>
      <c r="U90" s="642"/>
      <c r="V90" s="727"/>
      <c r="W90" s="715"/>
      <c r="X90" s="730"/>
      <c r="Y90" s="709"/>
      <c r="Z90" s="712"/>
      <c r="AA90" s="715"/>
      <c r="AB90" s="718"/>
      <c r="AC90" s="721"/>
      <c r="AD90" s="724"/>
      <c r="AE90" s="649"/>
      <c r="AF90" s="201">
        <v>3</v>
      </c>
      <c r="AG90" s="202"/>
      <c r="AH90" s="222" t="str">
        <f t="shared" si="304"/>
        <v/>
      </c>
      <c r="AI90" s="321"/>
      <c r="AJ90" s="321"/>
      <c r="AK90" s="223" t="str">
        <f t="shared" si="305"/>
        <v/>
      </c>
      <c r="AL90" s="322"/>
      <c r="AM90" s="322"/>
      <c r="AN90" s="323"/>
      <c r="AO90" s="224" t="str">
        <f t="shared" ref="AO90" si="313">IF(ISBLANK(AD88),(IFERROR(IF(AND(AH89="Probabilidad",AH90="Probabilidad"),(AQ89-(+AQ89*AK90)),IF(AND(AH89="Impacto",AH90="Probabilidad"),(AQ88-(+AQ88*AK90)),IF(AH90="Impacto",AQ89,""))),""))," ")</f>
        <v xml:space="preserve"> </v>
      </c>
      <c r="AP90" s="174" t="str">
        <f t="shared" ref="AP90" si="314">IF(ISBLANK(AD88),(IFERROR(IF(AO90="","",IF(AO90&lt;=0.2,"Muy Baja",IF(AO90&lt;=0.4,"Baja",IF(AO90&lt;=0.6,"Media",IF(AO90&lt;=0.8,"Alta","Muy Alta"))))),""))," ")</f>
        <v xml:space="preserve"> </v>
      </c>
      <c r="AQ90" s="225" t="str">
        <f t="shared" si="291"/>
        <v xml:space="preserve"> </v>
      </c>
      <c r="AR90" s="449" t="str">
        <f t="shared" si="292"/>
        <v/>
      </c>
      <c r="AS90" s="225" t="str">
        <f t="shared" ref="AS90:AS93" si="315">IFERROR(IF(AND(AH89="Impacto",AH90="Impacto"),(AS89-(+AS89*AK90)),IF(AND(AH89="Probabilidad",AH90="Impacto"),(AS88-(+AS88*AK90)),IF(AH90="Probabilidad",AS89,""))),"")</f>
        <v/>
      </c>
      <c r="AT90" s="226" t="str">
        <f t="shared" si="293"/>
        <v/>
      </c>
      <c r="AU90" s="652"/>
      <c r="AV90" s="655"/>
      <c r="AW90" s="649"/>
      <c r="AX90" s="733"/>
      <c r="AY90" s="324"/>
      <c r="AZ90" s="454"/>
      <c r="BA90" s="406"/>
      <c r="BB90" s="448"/>
      <c r="BC90" s="425"/>
      <c r="BD90" s="425"/>
      <c r="BE90" s="425"/>
      <c r="BF90" s="455"/>
      <c r="BG90" s="628"/>
      <c r="BH90" s="388"/>
      <c r="BI90" s="374"/>
      <c r="BJ90" s="374"/>
      <c r="BK90" s="376"/>
      <c r="BL90" s="448"/>
      <c r="BM90" s="468"/>
      <c r="BN90" s="448"/>
      <c r="BO90" s="441"/>
      <c r="BP90" s="441"/>
      <c r="BQ90" s="498"/>
      <c r="BR90" s="404" t="s">
        <v>2016</v>
      </c>
      <c r="BS90" s="404" t="s">
        <v>1629</v>
      </c>
      <c r="BT90" s="404" t="s">
        <v>1746</v>
      </c>
      <c r="BU90" s="404" t="s">
        <v>1629</v>
      </c>
    </row>
    <row r="91" spans="1:73" s="205" customFormat="1" ht="28.5" hidden="1" customHeight="1">
      <c r="A91" s="674"/>
      <c r="B91" s="692"/>
      <c r="C91" s="661"/>
      <c r="D91" s="661"/>
      <c r="E91" s="645"/>
      <c r="F91" s="647"/>
      <c r="G91" s="666"/>
      <c r="H91" s="360">
        <v>14</v>
      </c>
      <c r="I91" s="664"/>
      <c r="J91" s="647"/>
      <c r="K91" s="647"/>
      <c r="L91" s="647"/>
      <c r="M91" s="645">
        <f t="shared" si="300"/>
        <v>0</v>
      </c>
      <c r="N91" s="645"/>
      <c r="O91" s="645"/>
      <c r="P91" s="736"/>
      <c r="Q91" s="696"/>
      <c r="R91" s="642"/>
      <c r="S91" s="642"/>
      <c r="T91" s="642"/>
      <c r="U91" s="642"/>
      <c r="V91" s="727"/>
      <c r="W91" s="715"/>
      <c r="X91" s="730"/>
      <c r="Y91" s="709"/>
      <c r="Z91" s="712"/>
      <c r="AA91" s="715"/>
      <c r="AB91" s="718"/>
      <c r="AC91" s="721"/>
      <c r="AD91" s="724"/>
      <c r="AE91" s="649"/>
      <c r="AF91" s="201">
        <v>4</v>
      </c>
      <c r="AG91" s="202"/>
      <c r="AH91" s="222" t="str">
        <f t="shared" si="304"/>
        <v/>
      </c>
      <c r="AI91" s="321"/>
      <c r="AJ91" s="321"/>
      <c r="AK91" s="223" t="str">
        <f t="shared" si="305"/>
        <v/>
      </c>
      <c r="AL91" s="322"/>
      <c r="AM91" s="322"/>
      <c r="AN91" s="323"/>
      <c r="AO91" s="224" t="str">
        <f t="shared" ref="AO91" si="316">IF(ISBLANK(AD88),(IFERROR(IF(AND(AH90="Probabilidad",AH91="Probabilidad"),(AQ90-(+AQ90*AK91)),IF(AND(AH90="Impacto",AH91="Probabilidad"),(AQ89-(+AQ89*AK91)),IF(AH91="Impacto",AQ90,""))),""))," ")</f>
        <v xml:space="preserve"> </v>
      </c>
      <c r="AP91" s="174" t="str">
        <f t="shared" ref="AP91" si="317">IF(ISBLANK(AD88),(IFERROR(IF(AO91="","",IF(AO91&lt;=0.2,"Muy Baja",IF(AO91&lt;=0.4,"Baja",IF(AO91&lt;=0.6,"Media",IF(AO91&lt;=0.8,"Alta","Muy Alta"))))),""))," ")</f>
        <v xml:space="preserve"> </v>
      </c>
      <c r="AQ91" s="225" t="str">
        <f t="shared" si="291"/>
        <v xml:space="preserve"> </v>
      </c>
      <c r="AR91" s="449" t="str">
        <f t="shared" si="292"/>
        <v/>
      </c>
      <c r="AS91" s="225" t="str">
        <f t="shared" si="315"/>
        <v/>
      </c>
      <c r="AT91" s="226" t="str">
        <f t="shared" si="293"/>
        <v/>
      </c>
      <c r="AU91" s="652"/>
      <c r="AV91" s="655"/>
      <c r="AW91" s="649"/>
      <c r="AX91" s="733"/>
      <c r="AY91" s="324"/>
      <c r="AZ91" s="454"/>
      <c r="BA91" s="406"/>
      <c r="BB91" s="448"/>
      <c r="BC91" s="425"/>
      <c r="BD91" s="425"/>
      <c r="BE91" s="425"/>
      <c r="BF91" s="455"/>
      <c r="BG91" s="628"/>
      <c r="BH91" s="388"/>
      <c r="BI91" s="374"/>
      <c r="BJ91" s="374"/>
      <c r="BK91" s="376"/>
      <c r="BL91" s="448"/>
      <c r="BM91" s="468"/>
      <c r="BN91" s="448"/>
      <c r="BO91" s="441"/>
      <c r="BP91" s="441"/>
      <c r="BQ91" s="498"/>
      <c r="BR91" s="404"/>
      <c r="BS91" s="404"/>
      <c r="BT91" s="404"/>
      <c r="BU91" s="404" t="s">
        <v>2017</v>
      </c>
    </row>
    <row r="92" spans="1:73" s="205" customFormat="1" ht="28.5" hidden="1" customHeight="1">
      <c r="A92" s="674"/>
      <c r="B92" s="692"/>
      <c r="C92" s="661"/>
      <c r="D92" s="661"/>
      <c r="E92" s="645"/>
      <c r="F92" s="647"/>
      <c r="G92" s="666"/>
      <c r="H92" s="360">
        <v>14</v>
      </c>
      <c r="I92" s="664"/>
      <c r="J92" s="647"/>
      <c r="K92" s="647"/>
      <c r="L92" s="647"/>
      <c r="M92" s="645">
        <f t="shared" si="300"/>
        <v>0</v>
      </c>
      <c r="N92" s="645"/>
      <c r="O92" s="645"/>
      <c r="P92" s="736"/>
      <c r="Q92" s="696"/>
      <c r="R92" s="642"/>
      <c r="S92" s="642"/>
      <c r="T92" s="642"/>
      <c r="U92" s="642"/>
      <c r="V92" s="727"/>
      <c r="W92" s="715"/>
      <c r="X92" s="730"/>
      <c r="Y92" s="709"/>
      <c r="Z92" s="712"/>
      <c r="AA92" s="715"/>
      <c r="AB92" s="718"/>
      <c r="AC92" s="721"/>
      <c r="AD92" s="724"/>
      <c r="AE92" s="649"/>
      <c r="AF92" s="201">
        <v>5</v>
      </c>
      <c r="AG92" s="202"/>
      <c r="AH92" s="222" t="str">
        <f t="shared" ref="AH92" si="318">IF(OR(AI92="Preventivo",AI92="Detectivo"),"Probabilidad",IF(AI92="Correctivo","Impacto",""))</f>
        <v/>
      </c>
      <c r="AI92" s="321"/>
      <c r="AJ92" s="321"/>
      <c r="AK92" s="223" t="str">
        <f t="shared" ref="AK92" si="319">IF(AND(AI92="Preventivo",AJ92="Automático"),"50%",IF(AND(AI92="Preventivo",AJ92="Manual"),"40%",IF(AND(AI92="Detectivo",AJ92="Automático"),"40%",IF(AND(AI92="Detectivo",AJ92="Manual"),"30%",IF(AND(AI92="Correctivo",AJ92="Automático"),"35%",IF(AND(AI92="Correctivo",AJ92="Manual"),"25%",""))))))</f>
        <v/>
      </c>
      <c r="AL92" s="322"/>
      <c r="AM92" s="322"/>
      <c r="AN92" s="323"/>
      <c r="AO92" s="224" t="str">
        <f t="shared" ref="AO92" si="320">IF(ISBLANK(AD88),(IFERROR(IF(AND(AH91="Probabilidad",AH92="Probabilidad"),(AQ91-(+AQ91*AK92)),IF(AND(AH91="Impacto",AH92="Probabilidad"),(AQ90-(+AQ90*AK92)),IF(AH92="Impacto",AQ91,""))),""))," ")</f>
        <v xml:space="preserve"> </v>
      </c>
      <c r="AP92" s="174" t="str">
        <f t="shared" ref="AP92" si="321">IF(ISBLANK(AD88),(IFERROR(IF(AO92="","",IF(AO92&lt;=0.2,"Muy Baja",IF(AO92&lt;=0.4,"Baja",IF(AO92&lt;=0.6,"Media",IF(AO92&lt;=0.8,"Alta","Muy Alta"))))),""))," ")</f>
        <v xml:space="preserve"> </v>
      </c>
      <c r="AQ92" s="225" t="str">
        <f t="shared" si="291"/>
        <v xml:space="preserve"> </v>
      </c>
      <c r="AR92" s="449" t="str">
        <f t="shared" si="292"/>
        <v/>
      </c>
      <c r="AS92" s="225" t="str">
        <f t="shared" si="315"/>
        <v/>
      </c>
      <c r="AT92" s="226" t="str">
        <f t="shared" si="293"/>
        <v/>
      </c>
      <c r="AU92" s="652"/>
      <c r="AV92" s="655"/>
      <c r="AW92" s="649"/>
      <c r="AX92" s="733"/>
      <c r="AY92" s="324"/>
      <c r="AZ92" s="454"/>
      <c r="BA92" s="406"/>
      <c r="BB92" s="448"/>
      <c r="BC92" s="425"/>
      <c r="BD92" s="425"/>
      <c r="BE92" s="425"/>
      <c r="BF92" s="455"/>
      <c r="BG92" s="628"/>
      <c r="BH92" s="388"/>
      <c r="BI92" s="374"/>
      <c r="BJ92" s="374"/>
      <c r="BK92" s="376"/>
      <c r="BL92" s="448"/>
      <c r="BM92" s="468"/>
      <c r="BN92" s="448"/>
      <c r="BO92" s="441"/>
      <c r="BP92" s="441"/>
      <c r="BQ92" s="498"/>
      <c r="BR92" s="404"/>
      <c r="BS92" s="404"/>
      <c r="BT92" s="404"/>
      <c r="BU92" s="404"/>
    </row>
    <row r="93" spans="1:73" s="205" customFormat="1" ht="28.5" hidden="1" customHeight="1">
      <c r="A93" s="674"/>
      <c r="B93" s="692"/>
      <c r="C93" s="661"/>
      <c r="D93" s="661"/>
      <c r="E93" s="645"/>
      <c r="F93" s="647"/>
      <c r="G93" s="666"/>
      <c r="H93" s="360">
        <v>14</v>
      </c>
      <c r="I93" s="665"/>
      <c r="J93" s="604"/>
      <c r="K93" s="604"/>
      <c r="L93" s="604"/>
      <c r="M93" s="646">
        <f t="shared" si="300"/>
        <v>0</v>
      </c>
      <c r="N93" s="646"/>
      <c r="O93" s="646"/>
      <c r="P93" s="737"/>
      <c r="Q93" s="697"/>
      <c r="R93" s="643"/>
      <c r="S93" s="643"/>
      <c r="T93" s="643"/>
      <c r="U93" s="643"/>
      <c r="V93" s="728"/>
      <c r="W93" s="716"/>
      <c r="X93" s="731"/>
      <c r="Y93" s="710"/>
      <c r="Z93" s="713"/>
      <c r="AA93" s="716"/>
      <c r="AB93" s="719"/>
      <c r="AC93" s="722"/>
      <c r="AD93" s="725"/>
      <c r="AE93" s="650"/>
      <c r="AF93" s="201">
        <v>6</v>
      </c>
      <c r="AG93" s="202"/>
      <c r="AH93" s="222" t="str">
        <f t="shared" si="304"/>
        <v/>
      </c>
      <c r="AI93" s="321"/>
      <c r="AJ93" s="321"/>
      <c r="AK93" s="223" t="str">
        <f t="shared" si="305"/>
        <v/>
      </c>
      <c r="AL93" s="322"/>
      <c r="AM93" s="322"/>
      <c r="AN93" s="323"/>
      <c r="AO93" s="224" t="str">
        <f t="shared" ref="AO93" si="322">IF(ISBLANK(AD88),(IFERROR(IF(AND(AH92="Probabilidad",AH93="Probabilidad"),(AQ92-(+AQ92*AK93)),IF(AND(AH92="Impacto",AH93="Probabilidad"),(AQ91-(+AQ91*AK93)),IF(AH93="Impacto",AQ92,""))),""))," ")</f>
        <v xml:space="preserve"> </v>
      </c>
      <c r="AP93" s="174" t="str">
        <f t="shared" ref="AP93" si="323">IF(ISBLANK(AD88),(IFERROR(IF(AO93="","",IF(AO93&lt;=0.2,"Muy Baja",IF(AO93&lt;=0.4,"Baja",IF(AO93&lt;=0.6,"Media",IF(AO93&lt;=0.8,"Alta","Muy Alta"))))),""))," ")</f>
        <v xml:space="preserve"> </v>
      </c>
      <c r="AQ93" s="225" t="str">
        <f t="shared" si="291"/>
        <v xml:space="preserve"> </v>
      </c>
      <c r="AR93" s="449" t="str">
        <f t="shared" si="292"/>
        <v/>
      </c>
      <c r="AS93" s="225" t="str">
        <f t="shared" si="315"/>
        <v/>
      </c>
      <c r="AT93" s="226" t="str">
        <f t="shared" si="293"/>
        <v/>
      </c>
      <c r="AU93" s="653"/>
      <c r="AV93" s="656"/>
      <c r="AW93" s="650"/>
      <c r="AX93" s="734"/>
      <c r="AY93" s="324"/>
      <c r="AZ93" s="454"/>
      <c r="BA93" s="406"/>
      <c r="BB93" s="448"/>
      <c r="BC93" s="425"/>
      <c r="BD93" s="425"/>
      <c r="BE93" s="425"/>
      <c r="BF93" s="455"/>
      <c r="BG93" s="595"/>
      <c r="BH93" s="388"/>
      <c r="BI93" s="374"/>
      <c r="BJ93" s="374"/>
      <c r="BK93" s="376"/>
      <c r="BL93" s="448"/>
      <c r="BM93" s="468"/>
      <c r="BN93" s="448"/>
      <c r="BO93" s="441"/>
      <c r="BP93" s="441"/>
      <c r="BQ93" s="498"/>
      <c r="BR93" s="404" t="s">
        <v>2018</v>
      </c>
      <c r="BS93" s="404" t="s">
        <v>2019</v>
      </c>
      <c r="BT93" s="404" t="s">
        <v>1746</v>
      </c>
      <c r="BU93" s="404" t="s">
        <v>2020</v>
      </c>
    </row>
    <row r="94" spans="1:73" s="205" customFormat="1" ht="28.5" hidden="1" customHeight="1">
      <c r="A94" s="674"/>
      <c r="B94" s="692"/>
      <c r="C94" s="661"/>
      <c r="D94" s="661"/>
      <c r="E94" s="645"/>
      <c r="F94" s="647"/>
      <c r="G94" s="666">
        <v>15</v>
      </c>
      <c r="H94" s="360">
        <v>15</v>
      </c>
      <c r="I94" s="667" t="s">
        <v>1228</v>
      </c>
      <c r="J94" s="603" t="s">
        <v>243</v>
      </c>
      <c r="K94" s="603"/>
      <c r="L94" s="603"/>
      <c r="M94" s="644" t="str">
        <f t="shared" ref="M94:M99" si="324">+CONCATENATE("Posibilidad de perdida de ", Q94, " debido a amenazas como ", S94, "y vulderabilidades,", T94, " afectando a los activos de información de ", R94)</f>
        <v xml:space="preserve">Posibilidad de perdida de  debido a amenazas como y vulderabilidades, afectando a los activos de información de </v>
      </c>
      <c r="N94" s="644"/>
      <c r="O94" s="644"/>
      <c r="P94" s="735"/>
      <c r="Q94" s="695"/>
      <c r="R94" s="641"/>
      <c r="S94" s="641"/>
      <c r="T94" s="641"/>
      <c r="U94" s="641"/>
      <c r="V94" s="726" t="str">
        <f t="shared" ref="V94" si="325">IF(ISBLANK(AC94),(IF(P94&lt;=0,"",IF(P94&lt;=2,"Muy Baja",IF(P94&lt;=24,"Baja",IF(P94&lt;=500,"Media",IF(P94&lt;=5000,"Alta","Muy Alta"))))))," ")</f>
        <v/>
      </c>
      <c r="W94" s="714" t="str">
        <f t="shared" ref="W94" si="326">IF(ISBLANK(AC94),(IF(V94="","",IF(V94="Muy Baja",20%,IF(V94="Baja",40%,IF(V94="Media",60%,IF(V94="Alta",80%,IF(V94="Muy Alta",100%,0)))))))," ")</f>
        <v/>
      </c>
      <c r="X94" s="729"/>
      <c r="Y94" s="708" t="str">
        <f>IF(X94&gt;0,IF(NOT(ISERROR(MATCH(X94,'Listados Datos'!$N$3:$N$4,0))),'Listados Datos'!$N$6&amp;"Por favor no seleccionar este criterios de impacto (Afectación Económica o presupuestal y/o Pérdida Reputacional)",'Listados Datos'!$N$7),"")</f>
        <v/>
      </c>
      <c r="Z94" s="711" t="str">
        <f>IF(OR(X94='Listados Datos'!$R$3,X94='Listados Datos'!$S$3),"Leve",IF(OR(X94='Listados Datos'!$R$4,X94='Listados Datos'!$S$4),"Menor",IF(OR(X94='Listados Datos'!$R$5,X94='Listados Datos'!$S$5),"Moderado",IF(OR(X94='Listados Datos'!$R$6,X94='Listados Datos'!$S$6),"Mayor",IF(OR(X94='Listados Datos'!$R$7,X94='Listados Datos'!$S$7),"Catastrófico","")))))</f>
        <v/>
      </c>
      <c r="AA94" s="714" t="str">
        <f>IF(Z94="","",IF(Z94="Leve",20%,IF(Z94="Menor",40%,IF(Z94="Moderado",60%,IF(Z94="Mayor",80%,IF(Z94="Catastrófico",100%,0))))))</f>
        <v/>
      </c>
      <c r="AB94" s="717"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
      </c>
      <c r="AC94" s="720"/>
      <c r="AD94" s="723"/>
      <c r="AE94" s="648" t="str">
        <f t="shared" ref="AE94" si="327">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1">
        <v>1</v>
      </c>
      <c r="AG94" s="202"/>
      <c r="AH94" s="222" t="str">
        <f t="shared" ref="AH94:AH99" si="328">IF(OR(AI94="Preventivo",AI94="Detectivo"),"Probabilidad",IF(AI94="Correctivo","Impacto",""))</f>
        <v/>
      </c>
      <c r="AI94" s="321"/>
      <c r="AJ94" s="321"/>
      <c r="AK94" s="223" t="str">
        <f t="shared" ref="AK94:AK99" si="329">IF(AND(AI94="Preventivo",AJ94="Automático"),"50%",IF(AND(AI94="Preventivo",AJ94="Manual"),"40%",IF(AND(AI94="Detectivo",AJ94="Automático"),"40%",IF(AND(AI94="Detectivo",AJ94="Manual"),"30%",IF(AND(AI94="Correctivo",AJ94="Automático"),"35%",IF(AND(AI94="Correctivo",AJ94="Manual"),"25%",""))))))</f>
        <v/>
      </c>
      <c r="AL94" s="322"/>
      <c r="AM94" s="322"/>
      <c r="AN94" s="323"/>
      <c r="AO94" s="224" t="str">
        <f t="shared" ref="AO94" si="330">IF(ISBLANK(AD94),(IFERROR(IF(AH94="Probabilidad",(W94-(+W94*AK94)),IF(AH94="Impacto",W94,"")),""))," ")</f>
        <v/>
      </c>
      <c r="AP94" s="174" t="str">
        <f t="shared" ref="AP94" si="331">IF(ISBLANK(AD94), (IFERROR(IF(AO94="","",IF(AO94&lt;=0.2,"Muy Baja",IF(AO94&lt;=0.4,"Baja",IF(AO94&lt;=0.6,"Media",IF(AO94&lt;=0.8,"Alta","Muy Alta"))))),""))," ")</f>
        <v/>
      </c>
      <c r="AQ94" s="225" t="str">
        <f t="shared" si="291"/>
        <v/>
      </c>
      <c r="AR94" s="449" t="str">
        <f t="shared" si="292"/>
        <v/>
      </c>
      <c r="AS94" s="225" t="str">
        <f t="shared" ref="AS94" si="332">IFERROR(IF(AH94="Impacto",(AA94-(+AA94*AK94)),IF(AH94="Probabilidad",AA94,"")),"")</f>
        <v/>
      </c>
      <c r="AT94" s="226" t="str">
        <f t="shared" si="293"/>
        <v/>
      </c>
      <c r="AU94" s="651"/>
      <c r="AV94" s="654" t="str">
        <f>IF(ISBLANK(AD94), " ", AD94)</f>
        <v xml:space="preserve"> </v>
      </c>
      <c r="AW94" s="648" t="str">
        <f t="shared" ref="AW94" si="333">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732" t="s">
        <v>335</v>
      </c>
      <c r="AY94" s="324"/>
      <c r="AZ94" s="454"/>
      <c r="BA94" s="406"/>
      <c r="BB94" s="448"/>
      <c r="BC94" s="425"/>
      <c r="BD94" s="425"/>
      <c r="BE94" s="425"/>
      <c r="BF94" s="455"/>
      <c r="BG94" s="594"/>
      <c r="BH94" s="388"/>
      <c r="BI94" s="374"/>
      <c r="BJ94" s="374"/>
      <c r="BK94" s="376"/>
      <c r="BL94" s="448"/>
      <c r="BM94" s="468"/>
      <c r="BN94" s="448"/>
      <c r="BO94" s="441"/>
      <c r="BP94" s="441"/>
      <c r="BQ94" s="498"/>
      <c r="BR94" s="404"/>
      <c r="BS94" s="404"/>
      <c r="BT94" s="404"/>
      <c r="BU94" s="404" t="s">
        <v>2021</v>
      </c>
    </row>
    <row r="95" spans="1:73" s="205" customFormat="1" ht="28.5" hidden="1" customHeight="1">
      <c r="A95" s="674"/>
      <c r="B95" s="692"/>
      <c r="C95" s="661"/>
      <c r="D95" s="661"/>
      <c r="E95" s="645"/>
      <c r="F95" s="647"/>
      <c r="G95" s="666"/>
      <c r="H95" s="360">
        <v>15</v>
      </c>
      <c r="I95" s="668"/>
      <c r="J95" s="647"/>
      <c r="K95" s="647"/>
      <c r="L95" s="647"/>
      <c r="M95" s="645" t="str">
        <f t="shared" si="324"/>
        <v xml:space="preserve">Posibilidad de perdida de  debido a amenazas como y vulderabilidades, afectando a los activos de información de </v>
      </c>
      <c r="N95" s="645"/>
      <c r="O95" s="645"/>
      <c r="P95" s="736"/>
      <c r="Q95" s="696"/>
      <c r="R95" s="642"/>
      <c r="S95" s="642"/>
      <c r="T95" s="642"/>
      <c r="U95" s="642"/>
      <c r="V95" s="727"/>
      <c r="W95" s="715"/>
      <c r="X95" s="730"/>
      <c r="Y95" s="709"/>
      <c r="Z95" s="712"/>
      <c r="AA95" s="715"/>
      <c r="AB95" s="718"/>
      <c r="AC95" s="721"/>
      <c r="AD95" s="724"/>
      <c r="AE95" s="649"/>
      <c r="AF95" s="201">
        <v>2</v>
      </c>
      <c r="AG95" s="202"/>
      <c r="AH95" s="222" t="str">
        <f t="shared" si="328"/>
        <v/>
      </c>
      <c r="AI95" s="321"/>
      <c r="AJ95" s="321"/>
      <c r="AK95" s="223" t="str">
        <f t="shared" si="329"/>
        <v/>
      </c>
      <c r="AL95" s="322"/>
      <c r="AM95" s="322"/>
      <c r="AN95" s="323"/>
      <c r="AO95" s="224" t="str">
        <f t="shared" ref="AO95" si="334">IF(ISBLANK(AD94),(IFERROR(IF(AND(AH94="Probabilidad",AH95="Probabilidad"),(AQ94-(+AQ94*AK95)),IF(AH95="Probabilidad",(W94-(+W94*AK95)),IF(AH95="Impacto",AQ94,""))),""))," ")</f>
        <v/>
      </c>
      <c r="AP95" s="174" t="str">
        <f t="shared" ref="AP95" si="335">IF(ISBLANK(AD94),(IFERROR(IF(AO95="","",IF(AO95&lt;=0.2,"Muy Baja",IF(AO95&lt;=0.4,"Baja",IF(AO95&lt;=0.6,"Media",IF(AO95&lt;=0.8,"Alta","Muy Alta"))))),""))," ")</f>
        <v/>
      </c>
      <c r="AQ95" s="225" t="str">
        <f t="shared" si="291"/>
        <v/>
      </c>
      <c r="AR95" s="449" t="str">
        <f t="shared" si="292"/>
        <v/>
      </c>
      <c r="AS95" s="225" t="str">
        <f t="shared" ref="AS95" si="336">IFERROR(IF(AND(AH94="Impacto",AH95="Impacto"),(AS94-(+AS94*AK95)),IF(AH95="Impacto",(AA94-(+AA94*AK95)),IF(AH95="Probabilidad",AS94,""))),"")</f>
        <v/>
      </c>
      <c r="AT95" s="226" t="str">
        <f t="shared" si="293"/>
        <v/>
      </c>
      <c r="AU95" s="652"/>
      <c r="AV95" s="655"/>
      <c r="AW95" s="649"/>
      <c r="AX95" s="733"/>
      <c r="AY95" s="324"/>
      <c r="AZ95" s="454"/>
      <c r="BA95" s="406"/>
      <c r="BB95" s="448"/>
      <c r="BC95" s="425"/>
      <c r="BD95" s="425"/>
      <c r="BE95" s="425"/>
      <c r="BF95" s="455"/>
      <c r="BG95" s="628"/>
      <c r="BH95" s="388"/>
      <c r="BI95" s="374"/>
      <c r="BJ95" s="374"/>
      <c r="BK95" s="376"/>
      <c r="BL95" s="448"/>
      <c r="BM95" s="468"/>
      <c r="BN95" s="448"/>
      <c r="BO95" s="441"/>
      <c r="BP95" s="441"/>
      <c r="BQ95" s="498"/>
      <c r="BR95" s="404" t="s">
        <v>2022</v>
      </c>
      <c r="BS95" s="404" t="s">
        <v>1746</v>
      </c>
      <c r="BT95" s="404" t="s">
        <v>1746</v>
      </c>
      <c r="BU95" s="404" t="s">
        <v>1746</v>
      </c>
    </row>
    <row r="96" spans="1:73" s="205" customFormat="1" ht="28.5" hidden="1" customHeight="1">
      <c r="A96" s="674"/>
      <c r="B96" s="692"/>
      <c r="C96" s="661"/>
      <c r="D96" s="661"/>
      <c r="E96" s="645"/>
      <c r="F96" s="647"/>
      <c r="G96" s="666"/>
      <c r="H96" s="360">
        <v>15</v>
      </c>
      <c r="I96" s="668"/>
      <c r="J96" s="647"/>
      <c r="K96" s="647"/>
      <c r="L96" s="647"/>
      <c r="M96" s="645" t="str">
        <f t="shared" si="324"/>
        <v xml:space="preserve">Posibilidad de perdida de  debido a amenazas como y vulderabilidades, afectando a los activos de información de </v>
      </c>
      <c r="N96" s="645"/>
      <c r="O96" s="645"/>
      <c r="P96" s="736"/>
      <c r="Q96" s="696"/>
      <c r="R96" s="642"/>
      <c r="S96" s="642"/>
      <c r="T96" s="642"/>
      <c r="U96" s="642"/>
      <c r="V96" s="727"/>
      <c r="W96" s="715"/>
      <c r="X96" s="730"/>
      <c r="Y96" s="709"/>
      <c r="Z96" s="712"/>
      <c r="AA96" s="715"/>
      <c r="AB96" s="718"/>
      <c r="AC96" s="721"/>
      <c r="AD96" s="724"/>
      <c r="AE96" s="649"/>
      <c r="AF96" s="201">
        <v>3</v>
      </c>
      <c r="AG96" s="202"/>
      <c r="AH96" s="222" t="str">
        <f t="shared" si="328"/>
        <v/>
      </c>
      <c r="AI96" s="321"/>
      <c r="AJ96" s="321"/>
      <c r="AK96" s="223" t="str">
        <f t="shared" si="329"/>
        <v/>
      </c>
      <c r="AL96" s="322"/>
      <c r="AM96" s="322"/>
      <c r="AN96" s="323"/>
      <c r="AO96" s="224" t="str">
        <f t="shared" ref="AO96" si="337">IF(ISBLANK(AD94),(IFERROR(IF(AND(AH95="Probabilidad",AH96="Probabilidad"),(AQ95-(+AQ95*AK96)),IF(AND(AH95="Impacto",AH96="Probabilidad"),(AQ94-(+AQ94*AK96)),IF(AH96="Impacto",AQ95,""))),""))," ")</f>
        <v/>
      </c>
      <c r="AP96" s="174" t="str">
        <f t="shared" ref="AP96" si="338">IF(ISBLANK(AD94),(IFERROR(IF(AO96="","",IF(AO96&lt;=0.2,"Muy Baja",IF(AO96&lt;=0.4,"Baja",IF(AO96&lt;=0.6,"Media",IF(AO96&lt;=0.8,"Alta","Muy Alta"))))),""))," ")</f>
        <v/>
      </c>
      <c r="AQ96" s="225" t="str">
        <f t="shared" si="291"/>
        <v/>
      </c>
      <c r="AR96" s="449" t="str">
        <f t="shared" si="292"/>
        <v/>
      </c>
      <c r="AS96" s="225" t="str">
        <f t="shared" ref="AS96:AS99" si="339">IFERROR(IF(AND(AH95="Impacto",AH96="Impacto"),(AS95-(+AS95*AK96)),IF(AND(AH95="Probabilidad",AH96="Impacto"),(AS94-(+AS94*AK96)),IF(AH96="Probabilidad",AS95,""))),"")</f>
        <v/>
      </c>
      <c r="AT96" s="226" t="str">
        <f t="shared" si="293"/>
        <v/>
      </c>
      <c r="AU96" s="652"/>
      <c r="AV96" s="655"/>
      <c r="AW96" s="649"/>
      <c r="AX96" s="733"/>
      <c r="AY96" s="324"/>
      <c r="AZ96" s="454"/>
      <c r="BA96" s="406"/>
      <c r="BB96" s="448"/>
      <c r="BC96" s="425"/>
      <c r="BD96" s="425"/>
      <c r="BE96" s="425"/>
      <c r="BF96" s="455"/>
      <c r="BG96" s="628"/>
      <c r="BH96" s="388"/>
      <c r="BI96" s="374"/>
      <c r="BJ96" s="374"/>
      <c r="BK96" s="376"/>
      <c r="BL96" s="448"/>
      <c r="BM96" s="468"/>
      <c r="BN96" s="448"/>
      <c r="BO96" s="441"/>
      <c r="BP96" s="441"/>
      <c r="BQ96" s="498"/>
      <c r="BR96" s="404" t="s">
        <v>2023</v>
      </c>
      <c r="BS96" s="404" t="s">
        <v>1746</v>
      </c>
      <c r="BT96" s="404" t="s">
        <v>1746</v>
      </c>
      <c r="BU96" s="404" t="s">
        <v>1746</v>
      </c>
    </row>
    <row r="97" spans="1:73" s="205" customFormat="1" ht="28.5" hidden="1" customHeight="1">
      <c r="A97" s="674"/>
      <c r="B97" s="692"/>
      <c r="C97" s="661"/>
      <c r="D97" s="661"/>
      <c r="E97" s="645"/>
      <c r="F97" s="647"/>
      <c r="G97" s="666"/>
      <c r="H97" s="360">
        <v>15</v>
      </c>
      <c r="I97" s="668"/>
      <c r="J97" s="647"/>
      <c r="K97" s="647"/>
      <c r="L97" s="647"/>
      <c r="M97" s="645" t="str">
        <f t="shared" si="324"/>
        <v xml:space="preserve">Posibilidad de perdida de  debido a amenazas como y vulderabilidades, afectando a los activos de información de </v>
      </c>
      <c r="N97" s="645"/>
      <c r="O97" s="645"/>
      <c r="P97" s="736"/>
      <c r="Q97" s="696"/>
      <c r="R97" s="642"/>
      <c r="S97" s="642"/>
      <c r="T97" s="642"/>
      <c r="U97" s="642"/>
      <c r="V97" s="727"/>
      <c r="W97" s="715"/>
      <c r="X97" s="730"/>
      <c r="Y97" s="709"/>
      <c r="Z97" s="712"/>
      <c r="AA97" s="715"/>
      <c r="AB97" s="718"/>
      <c r="AC97" s="721"/>
      <c r="AD97" s="724"/>
      <c r="AE97" s="649"/>
      <c r="AF97" s="201">
        <v>4</v>
      </c>
      <c r="AG97" s="202"/>
      <c r="AH97" s="222" t="str">
        <f t="shared" si="328"/>
        <v/>
      </c>
      <c r="AI97" s="321"/>
      <c r="AJ97" s="321"/>
      <c r="AK97" s="223" t="str">
        <f t="shared" si="329"/>
        <v/>
      </c>
      <c r="AL97" s="322"/>
      <c r="AM97" s="322"/>
      <c r="AN97" s="323"/>
      <c r="AO97" s="224" t="str">
        <f t="shared" ref="AO97" si="340">IF(ISBLANK(AD94),(IFERROR(IF(AND(AH96="Probabilidad",AH97="Probabilidad"),(AQ96-(+AQ96*AK97)),IF(AND(AH96="Impacto",AH97="Probabilidad"),(AQ95-(+AQ95*AK97)),IF(AH97="Impacto",AQ96,""))),""))," ")</f>
        <v/>
      </c>
      <c r="AP97" s="174" t="str">
        <f t="shared" ref="AP97" si="341">IF(ISBLANK(AD94),(IFERROR(IF(AO97="","",IF(AO97&lt;=0.2,"Muy Baja",IF(AO97&lt;=0.4,"Baja",IF(AO97&lt;=0.6,"Media",IF(AO97&lt;=0.8,"Alta","Muy Alta"))))),""))," ")</f>
        <v/>
      </c>
      <c r="AQ97" s="225" t="str">
        <f t="shared" si="291"/>
        <v/>
      </c>
      <c r="AR97" s="449" t="str">
        <f t="shared" si="292"/>
        <v/>
      </c>
      <c r="AS97" s="225" t="str">
        <f t="shared" si="339"/>
        <v/>
      </c>
      <c r="AT97" s="226" t="str">
        <f t="shared" si="293"/>
        <v/>
      </c>
      <c r="AU97" s="652"/>
      <c r="AV97" s="655"/>
      <c r="AW97" s="649"/>
      <c r="AX97" s="733"/>
      <c r="AY97" s="324"/>
      <c r="AZ97" s="454"/>
      <c r="BA97" s="406"/>
      <c r="BB97" s="448"/>
      <c r="BC97" s="425"/>
      <c r="BD97" s="425"/>
      <c r="BE97" s="425"/>
      <c r="BF97" s="455"/>
      <c r="BG97" s="628"/>
      <c r="BH97" s="388"/>
      <c r="BI97" s="374"/>
      <c r="BJ97" s="374"/>
      <c r="BK97" s="376"/>
      <c r="BL97" s="448"/>
      <c r="BM97" s="468"/>
      <c r="BN97" s="448"/>
      <c r="BO97" s="441"/>
      <c r="BP97" s="441"/>
      <c r="BQ97" s="498"/>
      <c r="BR97" s="404"/>
      <c r="BS97" s="404"/>
      <c r="BT97" s="404"/>
      <c r="BU97" s="404"/>
    </row>
    <row r="98" spans="1:73" s="205" customFormat="1" ht="28.5" hidden="1" customHeight="1">
      <c r="A98" s="674"/>
      <c r="B98" s="692"/>
      <c r="C98" s="661"/>
      <c r="D98" s="661"/>
      <c r="E98" s="645"/>
      <c r="F98" s="647"/>
      <c r="G98" s="666"/>
      <c r="H98" s="360">
        <v>15</v>
      </c>
      <c r="I98" s="668"/>
      <c r="J98" s="647"/>
      <c r="K98" s="647"/>
      <c r="L98" s="647"/>
      <c r="M98" s="645" t="str">
        <f t="shared" si="324"/>
        <v xml:space="preserve">Posibilidad de perdida de  debido a amenazas como y vulderabilidades, afectando a los activos de información de </v>
      </c>
      <c r="N98" s="645"/>
      <c r="O98" s="645"/>
      <c r="P98" s="736"/>
      <c r="Q98" s="696"/>
      <c r="R98" s="642"/>
      <c r="S98" s="642"/>
      <c r="T98" s="642"/>
      <c r="U98" s="642"/>
      <c r="V98" s="727"/>
      <c r="W98" s="715"/>
      <c r="X98" s="730"/>
      <c r="Y98" s="709"/>
      <c r="Z98" s="712"/>
      <c r="AA98" s="715"/>
      <c r="AB98" s="718"/>
      <c r="AC98" s="721"/>
      <c r="AD98" s="724"/>
      <c r="AE98" s="649"/>
      <c r="AF98" s="201">
        <v>5</v>
      </c>
      <c r="AG98" s="202"/>
      <c r="AH98" s="222" t="str">
        <f t="shared" ref="AH98" si="342">IF(OR(AI98="Preventivo",AI98="Detectivo"),"Probabilidad",IF(AI98="Correctivo","Impacto",""))</f>
        <v/>
      </c>
      <c r="AI98" s="321"/>
      <c r="AJ98" s="321"/>
      <c r="AK98" s="223" t="str">
        <f t="shared" ref="AK98" si="343">IF(AND(AI98="Preventivo",AJ98="Automático"),"50%",IF(AND(AI98="Preventivo",AJ98="Manual"),"40%",IF(AND(AI98="Detectivo",AJ98="Automático"),"40%",IF(AND(AI98="Detectivo",AJ98="Manual"),"30%",IF(AND(AI98="Correctivo",AJ98="Automático"),"35%",IF(AND(AI98="Correctivo",AJ98="Manual"),"25%",""))))))</f>
        <v/>
      </c>
      <c r="AL98" s="322"/>
      <c r="AM98" s="322"/>
      <c r="AN98" s="323"/>
      <c r="AO98" s="224" t="str">
        <f t="shared" ref="AO98" si="344">IF(ISBLANK(AD94),(IFERROR(IF(AND(AH97="Probabilidad",AH98="Probabilidad"),(AQ97-(+AQ97*AK98)),IF(AND(AH97="Impacto",AH98="Probabilidad"),(AQ96-(+AQ96*AK98)),IF(AH98="Impacto",AQ97,""))),""))," ")</f>
        <v/>
      </c>
      <c r="AP98" s="174" t="str">
        <f t="shared" ref="AP98" si="345">IF(ISBLANK(AD94),(IFERROR(IF(AO98="","",IF(AO98&lt;=0.2,"Muy Baja",IF(AO98&lt;=0.4,"Baja",IF(AO98&lt;=0.6,"Media",IF(AO98&lt;=0.8,"Alta","Muy Alta"))))),""))," ")</f>
        <v/>
      </c>
      <c r="AQ98" s="225" t="str">
        <f t="shared" si="291"/>
        <v/>
      </c>
      <c r="AR98" s="449" t="str">
        <f t="shared" si="292"/>
        <v/>
      </c>
      <c r="AS98" s="225" t="str">
        <f t="shared" si="339"/>
        <v/>
      </c>
      <c r="AT98" s="226" t="str">
        <f t="shared" si="293"/>
        <v/>
      </c>
      <c r="AU98" s="652"/>
      <c r="AV98" s="655"/>
      <c r="AW98" s="649"/>
      <c r="AX98" s="733"/>
      <c r="AY98" s="324"/>
      <c r="AZ98" s="454"/>
      <c r="BA98" s="406"/>
      <c r="BB98" s="448"/>
      <c r="BC98" s="425"/>
      <c r="BD98" s="425"/>
      <c r="BE98" s="425"/>
      <c r="BF98" s="455"/>
      <c r="BG98" s="628"/>
      <c r="BH98" s="388"/>
      <c r="BI98" s="374"/>
      <c r="BJ98" s="374"/>
      <c r="BK98" s="376"/>
      <c r="BL98" s="448"/>
      <c r="BM98" s="468"/>
      <c r="BN98" s="448"/>
      <c r="BO98" s="441"/>
      <c r="BP98" s="441"/>
      <c r="BQ98" s="498"/>
      <c r="BR98" s="404" t="s">
        <v>2024</v>
      </c>
      <c r="BS98" s="404" t="s">
        <v>2025</v>
      </c>
      <c r="BT98" s="404"/>
      <c r="BU98" s="404"/>
    </row>
    <row r="99" spans="1:73" s="205" customFormat="1" ht="28.5" hidden="1" customHeight="1">
      <c r="A99" s="675"/>
      <c r="B99" s="693"/>
      <c r="C99" s="662"/>
      <c r="D99" s="662"/>
      <c r="E99" s="646"/>
      <c r="F99" s="604"/>
      <c r="G99" s="666"/>
      <c r="H99" s="360">
        <v>15</v>
      </c>
      <c r="I99" s="669"/>
      <c r="J99" s="604"/>
      <c r="K99" s="604"/>
      <c r="L99" s="604"/>
      <c r="M99" s="646" t="str">
        <f t="shared" si="324"/>
        <v xml:space="preserve">Posibilidad de perdida de  debido a amenazas como y vulderabilidades, afectando a los activos de información de </v>
      </c>
      <c r="N99" s="646"/>
      <c r="O99" s="646"/>
      <c r="P99" s="737"/>
      <c r="Q99" s="697"/>
      <c r="R99" s="643"/>
      <c r="S99" s="643"/>
      <c r="T99" s="643"/>
      <c r="U99" s="643"/>
      <c r="V99" s="728"/>
      <c r="W99" s="716"/>
      <c r="X99" s="731"/>
      <c r="Y99" s="710"/>
      <c r="Z99" s="713"/>
      <c r="AA99" s="716"/>
      <c r="AB99" s="719"/>
      <c r="AC99" s="722"/>
      <c r="AD99" s="725"/>
      <c r="AE99" s="650"/>
      <c r="AF99" s="201">
        <v>6</v>
      </c>
      <c r="AG99" s="202"/>
      <c r="AH99" s="222" t="str">
        <f t="shared" si="328"/>
        <v/>
      </c>
      <c r="AI99" s="321"/>
      <c r="AJ99" s="321"/>
      <c r="AK99" s="223" t="str">
        <f t="shared" si="329"/>
        <v/>
      </c>
      <c r="AL99" s="322"/>
      <c r="AM99" s="322"/>
      <c r="AN99" s="323"/>
      <c r="AO99" s="224" t="str">
        <f t="shared" ref="AO99" si="346">IF(ISBLANK(AD94),(IFERROR(IF(AND(AH98="Probabilidad",AH99="Probabilidad"),(AQ98-(+AQ98*AK99)),IF(AND(AH98="Impacto",AH99="Probabilidad"),(AQ97-(+AQ97*AK99)),IF(AH99="Impacto",AQ98,""))),""))," ")</f>
        <v/>
      </c>
      <c r="AP99" s="174" t="str">
        <f t="shared" ref="AP99" si="347">IF(ISBLANK(AD94),(IFERROR(IF(AO99="","",IF(AO99&lt;=0.2,"Muy Baja",IF(AO99&lt;=0.4,"Baja",IF(AO99&lt;=0.6,"Media",IF(AO99&lt;=0.8,"Alta","Muy Alta"))))),""))," ")</f>
        <v/>
      </c>
      <c r="AQ99" s="225" t="str">
        <f t="shared" si="291"/>
        <v/>
      </c>
      <c r="AR99" s="449" t="str">
        <f t="shared" si="292"/>
        <v/>
      </c>
      <c r="AS99" s="225" t="str">
        <f t="shared" si="339"/>
        <v/>
      </c>
      <c r="AT99" s="226" t="str">
        <f t="shared" si="293"/>
        <v/>
      </c>
      <c r="AU99" s="653"/>
      <c r="AV99" s="656"/>
      <c r="AW99" s="650"/>
      <c r="AX99" s="734"/>
      <c r="AY99" s="324"/>
      <c r="AZ99" s="454"/>
      <c r="BA99" s="406"/>
      <c r="BB99" s="448"/>
      <c r="BC99" s="425"/>
      <c r="BD99" s="425"/>
      <c r="BE99" s="425"/>
      <c r="BF99" s="455"/>
      <c r="BG99" s="595"/>
      <c r="BH99" s="388"/>
      <c r="BI99" s="374"/>
      <c r="BJ99" s="374"/>
      <c r="BK99" s="376"/>
      <c r="BL99" s="448"/>
      <c r="BM99" s="468"/>
      <c r="BN99" s="448"/>
      <c r="BO99" s="441"/>
      <c r="BP99" s="441"/>
      <c r="BQ99" s="498"/>
      <c r="BR99" s="404" t="s">
        <v>2026</v>
      </c>
      <c r="BS99" s="404" t="s">
        <v>2025</v>
      </c>
      <c r="BT99" s="404"/>
      <c r="BU99" s="404"/>
    </row>
    <row r="100" spans="1:73" s="205" customFormat="1" ht="111.75" hidden="1" customHeight="1">
      <c r="A100" s="677">
        <v>4</v>
      </c>
      <c r="B100" s="694" t="s">
        <v>107</v>
      </c>
      <c r="C100" s="660"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660"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644" t="s">
        <v>1141</v>
      </c>
      <c r="F100" s="603" t="s">
        <v>970</v>
      </c>
      <c r="G100" s="666">
        <v>16</v>
      </c>
      <c r="H100" s="360">
        <v>16</v>
      </c>
      <c r="I100" s="663" t="s">
        <v>1142</v>
      </c>
      <c r="J100" s="603" t="s">
        <v>243</v>
      </c>
      <c r="K100" s="603" t="s">
        <v>1142</v>
      </c>
      <c r="L100" s="603" t="s">
        <v>1153</v>
      </c>
      <c r="M100" s="644" t="str">
        <f t="shared" ref="M100" si="348">+CONCATENATE("Posibilidad de afectación ", J100, " por ", K100," debido a ", L100)</f>
        <v>Posibilidad de afectación Reputacional por Suministro de información del Espacio Público desactualizada, duplicada, incompleta, de baja calidad o errada. debido a Información del inventario de los predios del espacio público desactualizado o incompleta</v>
      </c>
      <c r="N100" s="644" t="s">
        <v>108</v>
      </c>
      <c r="O100" s="644" t="s">
        <v>832</v>
      </c>
      <c r="P100" s="735">
        <v>228</v>
      </c>
      <c r="Q100" s="695"/>
      <c r="R100" s="641"/>
      <c r="S100" s="641"/>
      <c r="T100" s="641"/>
      <c r="U100" s="641"/>
      <c r="V100" s="726" t="str">
        <f t="shared" ref="V100" si="349">IF(ISBLANK(AC100),(IF(P100&lt;=0,"",IF(P100&lt;=2,"Muy Baja",IF(P100&lt;=24,"Baja",IF(P100&lt;=500,"Media",IF(P100&lt;=5000,"Alta","Muy Alta"))))))," ")</f>
        <v>Media</v>
      </c>
      <c r="W100" s="714">
        <f t="shared" ref="W100" si="350">IF(ISBLANK(AC100),(IF(V100="","",IF(V100="Muy Baja",20%,IF(V100="Baja",40%,IF(V100="Media",60%,IF(V100="Alta",80%,IF(V100="Muy Alta",100%,0)))))))," ")</f>
        <v>0.6</v>
      </c>
      <c r="X100" s="729" t="s">
        <v>305</v>
      </c>
      <c r="Y100" s="708" t="str">
        <f>IF(X100&gt;0,IF(NOT(ISERROR(MATCH(X100,'Listados Datos'!$N$3:$N$4,0))),'Listados Datos'!$N$6&amp;"Por favor no seleccionar este criterios de impacto (Afectación Económica o presupuestal y/o Pérdida Reputacional)",'Listados Datos'!$N$7),"")</f>
        <v>✔</v>
      </c>
      <c r="Z100" s="711"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714">
        <f>IF(Z100="","",IF(Z100="Leve",20%,IF(Z100="Menor",40%,IF(Z100="Moderado",60%,IF(Z100="Mayor",80%,IF(Z100="Catastrófico",100%,0))))))</f>
        <v>0.2</v>
      </c>
      <c r="AB100" s="717"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720"/>
      <c r="AD100" s="723"/>
      <c r="AE100" s="648" t="str">
        <f t="shared" ref="AE100" si="351">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1">
        <v>1</v>
      </c>
      <c r="AG100" s="202" t="s">
        <v>1158</v>
      </c>
      <c r="AH100" s="222" t="str">
        <f t="shared" ref="AH100:AH111" si="352">IF(OR(AI100="Preventivo",AI100="Detectivo"),"Probabilidad",IF(AI100="Correctivo","Impacto",""))</f>
        <v>Probabilidad</v>
      </c>
      <c r="AI100" s="321" t="s">
        <v>312</v>
      </c>
      <c r="AJ100" s="321" t="s">
        <v>317</v>
      </c>
      <c r="AK100" s="223" t="str">
        <f t="shared" ref="AK100:AK111" si="353">IF(AND(AI100="Preventivo",AJ100="Automático"),"50%",IF(AND(AI100="Preventivo",AJ100="Manual"),"40%",IF(AND(AI100="Detectivo",AJ100="Automático"),"40%",IF(AND(AI100="Detectivo",AJ100="Manual"),"30%",IF(AND(AI100="Correctivo",AJ100="Automático"),"35%",IF(AND(AI100="Correctivo",AJ100="Manual"),"25%",""))))))</f>
        <v>40%</v>
      </c>
      <c r="AL100" s="322" t="s">
        <v>321</v>
      </c>
      <c r="AM100" s="322" t="s">
        <v>325</v>
      </c>
      <c r="AN100" s="323" t="s">
        <v>328</v>
      </c>
      <c r="AO100" s="224">
        <f t="shared" ref="AO100" si="354">IF(ISBLANK(AD100),(IFERROR(IF(AH100="Probabilidad",(W100-(+W100*AK100)),IF(AH100="Impacto",W100,"")),""))," ")</f>
        <v>0.36</v>
      </c>
      <c r="AP100" s="174" t="str">
        <f t="shared" ref="AP100" si="355">IF(ISBLANK(AD100), (IFERROR(IF(AO100="","",IF(AO100&lt;=0.2,"Muy Baja",IF(AO100&lt;=0.4,"Baja",IF(AO100&lt;=0.6,"Media",IF(AO100&lt;=0.8,"Alta","Muy Alta"))))),""))," ")</f>
        <v>Baja</v>
      </c>
      <c r="AQ100" s="225">
        <f t="shared" si="291"/>
        <v>0.36</v>
      </c>
      <c r="AR100" s="449" t="str">
        <f t="shared" si="292"/>
        <v>Leve</v>
      </c>
      <c r="AS100" s="225">
        <f t="shared" ref="AS100" si="356">IFERROR(IF(AH100="Impacto",(AA100-(+AA100*AK100)),IF(AH100="Probabilidad",AA100,"")),"")</f>
        <v>0.2</v>
      </c>
      <c r="AT100" s="226" t="str">
        <f t="shared" si="293"/>
        <v>Bajo</v>
      </c>
      <c r="AU100" s="651"/>
      <c r="AV100" s="654" t="str">
        <f>IF(ISBLANK(AD100), " ", AD100)</f>
        <v xml:space="preserve"> </v>
      </c>
      <c r="AW100" s="648" t="str">
        <f t="shared" ref="AW100" si="357">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732" t="s">
        <v>335</v>
      </c>
      <c r="AY100" s="324" t="s">
        <v>1173</v>
      </c>
      <c r="AZ100" s="454" t="s">
        <v>1174</v>
      </c>
      <c r="BA100" s="406" t="s">
        <v>970</v>
      </c>
      <c r="BB100" s="448" t="s">
        <v>1057</v>
      </c>
      <c r="BC100" s="425">
        <v>44562</v>
      </c>
      <c r="BD100" s="425">
        <v>44926</v>
      </c>
      <c r="BE100" s="425" t="s">
        <v>1176</v>
      </c>
      <c r="BF100" s="455" t="s">
        <v>1175</v>
      </c>
      <c r="BG100" s="594" t="s">
        <v>1166</v>
      </c>
      <c r="BH100" s="388" t="s">
        <v>113</v>
      </c>
      <c r="BI100" s="374" t="s">
        <v>1984</v>
      </c>
      <c r="BJ100" s="374">
        <v>1</v>
      </c>
      <c r="BK100" s="376">
        <v>44804</v>
      </c>
      <c r="BL100" s="448" t="s">
        <v>1801</v>
      </c>
      <c r="BM100" s="468" t="s">
        <v>1999</v>
      </c>
      <c r="BN100" s="448" t="s">
        <v>1759</v>
      </c>
      <c r="BO100" s="441" t="s">
        <v>114</v>
      </c>
      <c r="BP100" s="441" t="s">
        <v>1746</v>
      </c>
      <c r="BQ100" s="498" t="s">
        <v>1746</v>
      </c>
      <c r="BR100" s="404"/>
      <c r="BS100" s="404"/>
      <c r="BT100" s="404"/>
      <c r="BU100" s="404"/>
    </row>
    <row r="101" spans="1:73" s="205" customFormat="1" ht="28.5" hidden="1" customHeight="1">
      <c r="A101" s="678"/>
      <c r="B101" s="692"/>
      <c r="C101" s="661"/>
      <c r="D101" s="661"/>
      <c r="E101" s="645"/>
      <c r="F101" s="647"/>
      <c r="G101" s="666"/>
      <c r="H101" s="360">
        <v>16</v>
      </c>
      <c r="I101" s="664"/>
      <c r="J101" s="647"/>
      <c r="K101" s="647"/>
      <c r="L101" s="647"/>
      <c r="M101" s="645"/>
      <c r="N101" s="645"/>
      <c r="O101" s="645"/>
      <c r="P101" s="736"/>
      <c r="Q101" s="696"/>
      <c r="R101" s="642"/>
      <c r="S101" s="642"/>
      <c r="T101" s="642"/>
      <c r="U101" s="642"/>
      <c r="V101" s="727"/>
      <c r="W101" s="715"/>
      <c r="X101" s="730"/>
      <c r="Y101" s="709"/>
      <c r="Z101" s="712"/>
      <c r="AA101" s="715"/>
      <c r="AB101" s="718"/>
      <c r="AC101" s="721"/>
      <c r="AD101" s="724"/>
      <c r="AE101" s="649"/>
      <c r="AF101" s="201">
        <v>2</v>
      </c>
      <c r="AG101" s="202"/>
      <c r="AH101" s="222" t="str">
        <f t="shared" si="352"/>
        <v/>
      </c>
      <c r="AI101" s="321"/>
      <c r="AJ101" s="321"/>
      <c r="AK101" s="223" t="str">
        <f t="shared" si="353"/>
        <v/>
      </c>
      <c r="AL101" s="322"/>
      <c r="AM101" s="322"/>
      <c r="AN101" s="323"/>
      <c r="AO101" s="224" t="str">
        <f t="shared" ref="AO101" si="358">IF(ISBLANK(AD100),(IFERROR(IF(AND(AH100="Probabilidad",AH101="Probabilidad"),(AQ100-(+AQ100*AK101)),IF(AH101="Probabilidad",(W100-(+W100*AK101)),IF(AH101="Impacto",AQ100,""))),""))," ")</f>
        <v/>
      </c>
      <c r="AP101" s="174" t="str">
        <f t="shared" ref="AP101" si="359">IF(ISBLANK(AD100),(IFERROR(IF(AO101="","",IF(AO101&lt;=0.2,"Muy Baja",IF(AO101&lt;=0.4,"Baja",IF(AO101&lt;=0.6,"Media",IF(AO101&lt;=0.8,"Alta","Muy Alta"))))),""))," ")</f>
        <v/>
      </c>
      <c r="AQ101" s="225" t="str">
        <f t="shared" si="291"/>
        <v/>
      </c>
      <c r="AR101" s="449" t="str">
        <f t="shared" si="292"/>
        <v/>
      </c>
      <c r="AS101" s="225" t="str">
        <f t="shared" ref="AS101" si="360">IFERROR(IF(AND(AH100="Impacto",AH101="Impacto"),(AS100-(+AS100*AK101)),IF(AH101="Impacto",(AA100-(+AA100*AK101)),IF(AH101="Probabilidad",AS100,""))),"")</f>
        <v/>
      </c>
      <c r="AT101" s="226" t="str">
        <f t="shared" si="293"/>
        <v/>
      </c>
      <c r="AU101" s="652"/>
      <c r="AV101" s="655"/>
      <c r="AW101" s="649"/>
      <c r="AX101" s="733"/>
      <c r="AY101" s="324"/>
      <c r="AZ101" s="454"/>
      <c r="BA101" s="406"/>
      <c r="BB101" s="448"/>
      <c r="BC101" s="425"/>
      <c r="BD101" s="425"/>
      <c r="BE101" s="425"/>
      <c r="BF101" s="455"/>
      <c r="BG101" s="628"/>
      <c r="BH101" s="388"/>
      <c r="BI101" s="374"/>
      <c r="BJ101" s="374"/>
      <c r="BK101" s="376"/>
      <c r="BL101" s="448"/>
      <c r="BM101" s="468"/>
      <c r="BN101" s="448"/>
      <c r="BO101" s="441"/>
      <c r="BP101" s="441"/>
      <c r="BQ101" s="498"/>
      <c r="BR101" s="404"/>
      <c r="BS101" s="404"/>
      <c r="BT101" s="404"/>
      <c r="BU101" s="404"/>
    </row>
    <row r="102" spans="1:73" s="205" customFormat="1" ht="28.5" hidden="1" customHeight="1">
      <c r="A102" s="678"/>
      <c r="B102" s="692"/>
      <c r="C102" s="661"/>
      <c r="D102" s="661"/>
      <c r="E102" s="645"/>
      <c r="F102" s="647"/>
      <c r="G102" s="666"/>
      <c r="H102" s="360">
        <v>16</v>
      </c>
      <c r="I102" s="664"/>
      <c r="J102" s="647"/>
      <c r="K102" s="647"/>
      <c r="L102" s="647"/>
      <c r="M102" s="645"/>
      <c r="N102" s="645"/>
      <c r="O102" s="645"/>
      <c r="P102" s="736"/>
      <c r="Q102" s="696"/>
      <c r="R102" s="642"/>
      <c r="S102" s="642"/>
      <c r="T102" s="642"/>
      <c r="U102" s="642"/>
      <c r="V102" s="727"/>
      <c r="W102" s="715"/>
      <c r="X102" s="730"/>
      <c r="Y102" s="709"/>
      <c r="Z102" s="712"/>
      <c r="AA102" s="715"/>
      <c r="AB102" s="718"/>
      <c r="AC102" s="721"/>
      <c r="AD102" s="724"/>
      <c r="AE102" s="649"/>
      <c r="AF102" s="201">
        <v>3</v>
      </c>
      <c r="AG102" s="202"/>
      <c r="AH102" s="222" t="str">
        <f t="shared" si="352"/>
        <v/>
      </c>
      <c r="AI102" s="321"/>
      <c r="AJ102" s="321"/>
      <c r="AK102" s="223" t="str">
        <f t="shared" si="353"/>
        <v/>
      </c>
      <c r="AL102" s="322"/>
      <c r="AM102" s="322"/>
      <c r="AN102" s="323"/>
      <c r="AO102" s="224" t="str">
        <f t="shared" ref="AO102" si="361">IF(ISBLANK(AD100),(IFERROR(IF(AND(AH101="Probabilidad",AH102="Probabilidad"),(AQ101-(+AQ101*AK102)),IF(AND(AH101="Impacto",AH102="Probabilidad"),(AQ100-(+AQ100*AK102)),IF(AH102="Impacto",AQ101,""))),""))," ")</f>
        <v/>
      </c>
      <c r="AP102" s="174" t="str">
        <f t="shared" ref="AP102" si="362">IF(ISBLANK(AD100),(IFERROR(IF(AO102="","",IF(AO102&lt;=0.2,"Muy Baja",IF(AO102&lt;=0.4,"Baja",IF(AO102&lt;=0.6,"Media",IF(AO102&lt;=0.8,"Alta","Muy Alta"))))),""))," ")</f>
        <v/>
      </c>
      <c r="AQ102" s="225" t="str">
        <f t="shared" si="291"/>
        <v/>
      </c>
      <c r="AR102" s="449" t="str">
        <f t="shared" si="292"/>
        <v/>
      </c>
      <c r="AS102" s="225" t="str">
        <f t="shared" ref="AS102:AS105" si="363">IFERROR(IF(AND(AH101="Impacto",AH102="Impacto"),(AS101-(+AS101*AK102)),IF(AND(AH101="Probabilidad",AH102="Impacto"),(AS100-(+AS100*AK102)),IF(AH102="Probabilidad",AS101,""))),"")</f>
        <v/>
      </c>
      <c r="AT102" s="226" t="str">
        <f t="shared" si="293"/>
        <v/>
      </c>
      <c r="AU102" s="652"/>
      <c r="AV102" s="655"/>
      <c r="AW102" s="649"/>
      <c r="AX102" s="733"/>
      <c r="AY102" s="324"/>
      <c r="AZ102" s="454"/>
      <c r="BA102" s="406"/>
      <c r="BB102" s="448"/>
      <c r="BC102" s="425"/>
      <c r="BD102" s="425"/>
      <c r="BE102" s="425"/>
      <c r="BF102" s="455"/>
      <c r="BG102" s="628"/>
      <c r="BH102" s="388"/>
      <c r="BI102" s="374"/>
      <c r="BJ102" s="374"/>
      <c r="BK102" s="376"/>
      <c r="BL102" s="448"/>
      <c r="BM102" s="468"/>
      <c r="BN102" s="448"/>
      <c r="BO102" s="441"/>
      <c r="BP102" s="441"/>
      <c r="BQ102" s="498"/>
      <c r="BR102" s="404" t="s">
        <v>2027</v>
      </c>
      <c r="BS102" s="404" t="s">
        <v>2028</v>
      </c>
      <c r="BT102" s="404"/>
      <c r="BU102" s="404" t="s">
        <v>2029</v>
      </c>
    </row>
    <row r="103" spans="1:73" s="205" customFormat="1" ht="28.5" hidden="1" customHeight="1">
      <c r="A103" s="678"/>
      <c r="B103" s="692"/>
      <c r="C103" s="661"/>
      <c r="D103" s="661"/>
      <c r="E103" s="645"/>
      <c r="F103" s="647"/>
      <c r="G103" s="666"/>
      <c r="H103" s="360">
        <v>16</v>
      </c>
      <c r="I103" s="664"/>
      <c r="J103" s="647"/>
      <c r="K103" s="647"/>
      <c r="L103" s="647"/>
      <c r="M103" s="645"/>
      <c r="N103" s="645"/>
      <c r="O103" s="645"/>
      <c r="P103" s="736"/>
      <c r="Q103" s="696"/>
      <c r="R103" s="642"/>
      <c r="S103" s="642"/>
      <c r="T103" s="642"/>
      <c r="U103" s="642"/>
      <c r="V103" s="727"/>
      <c r="W103" s="715"/>
      <c r="X103" s="730"/>
      <c r="Y103" s="709"/>
      <c r="Z103" s="712"/>
      <c r="AA103" s="715"/>
      <c r="AB103" s="718"/>
      <c r="AC103" s="721"/>
      <c r="AD103" s="724"/>
      <c r="AE103" s="649"/>
      <c r="AF103" s="201">
        <v>4</v>
      </c>
      <c r="AG103" s="202"/>
      <c r="AH103" s="222" t="str">
        <f t="shared" si="352"/>
        <v/>
      </c>
      <c r="AI103" s="321"/>
      <c r="AJ103" s="321"/>
      <c r="AK103" s="223" t="str">
        <f t="shared" si="353"/>
        <v/>
      </c>
      <c r="AL103" s="322"/>
      <c r="AM103" s="322"/>
      <c r="AN103" s="323"/>
      <c r="AO103" s="224" t="str">
        <f t="shared" ref="AO103" si="364">IF(ISBLANK(AD100),(IFERROR(IF(AND(AH102="Probabilidad",AH103="Probabilidad"),(AQ102-(+AQ102*AK103)),IF(AND(AH102="Impacto",AH103="Probabilidad"),(AQ101-(+AQ101*AK103)),IF(AH103="Impacto",AQ102,""))),""))," ")</f>
        <v/>
      </c>
      <c r="AP103" s="174" t="str">
        <f t="shared" ref="AP103" si="365">IF(ISBLANK(AD100),(IFERROR(IF(AO103="","",IF(AO103&lt;=0.2,"Muy Baja",IF(AO103&lt;=0.4,"Baja",IF(AO103&lt;=0.6,"Media",IF(AO103&lt;=0.8,"Alta","Muy Alta"))))),""))," ")</f>
        <v/>
      </c>
      <c r="AQ103" s="225" t="str">
        <f t="shared" si="291"/>
        <v/>
      </c>
      <c r="AR103" s="449" t="str">
        <f t="shared" si="292"/>
        <v/>
      </c>
      <c r="AS103" s="225" t="str">
        <f t="shared" si="363"/>
        <v/>
      </c>
      <c r="AT103" s="226" t="str">
        <f t="shared" si="293"/>
        <v/>
      </c>
      <c r="AU103" s="652"/>
      <c r="AV103" s="655"/>
      <c r="AW103" s="649"/>
      <c r="AX103" s="733"/>
      <c r="AY103" s="324"/>
      <c r="AZ103" s="454"/>
      <c r="BA103" s="406"/>
      <c r="BB103" s="448"/>
      <c r="BC103" s="425"/>
      <c r="BD103" s="425"/>
      <c r="BE103" s="425"/>
      <c r="BF103" s="455"/>
      <c r="BG103" s="628"/>
      <c r="BH103" s="388"/>
      <c r="BI103" s="374"/>
      <c r="BJ103" s="374"/>
      <c r="BK103" s="376"/>
      <c r="BL103" s="448"/>
      <c r="BM103" s="468"/>
      <c r="BN103" s="448"/>
      <c r="BO103" s="441"/>
      <c r="BP103" s="441"/>
      <c r="BQ103" s="498"/>
      <c r="BR103" s="404" t="s">
        <v>2030</v>
      </c>
      <c r="BS103" s="404" t="s">
        <v>2031</v>
      </c>
      <c r="BT103" s="404"/>
      <c r="BU103" s="404" t="s">
        <v>2032</v>
      </c>
    </row>
    <row r="104" spans="1:73" s="205" customFormat="1" ht="28.5" hidden="1" customHeight="1">
      <c r="A104" s="678"/>
      <c r="B104" s="692"/>
      <c r="C104" s="661"/>
      <c r="D104" s="661"/>
      <c r="E104" s="645"/>
      <c r="F104" s="647"/>
      <c r="G104" s="666"/>
      <c r="H104" s="360">
        <v>16</v>
      </c>
      <c r="I104" s="664"/>
      <c r="J104" s="647"/>
      <c r="K104" s="647"/>
      <c r="L104" s="647"/>
      <c r="M104" s="645"/>
      <c r="N104" s="645"/>
      <c r="O104" s="645"/>
      <c r="P104" s="736"/>
      <c r="Q104" s="696"/>
      <c r="R104" s="642"/>
      <c r="S104" s="642"/>
      <c r="T104" s="642"/>
      <c r="U104" s="642"/>
      <c r="V104" s="727"/>
      <c r="W104" s="715"/>
      <c r="X104" s="730"/>
      <c r="Y104" s="709"/>
      <c r="Z104" s="712"/>
      <c r="AA104" s="715"/>
      <c r="AB104" s="718"/>
      <c r="AC104" s="721"/>
      <c r="AD104" s="724"/>
      <c r="AE104" s="649"/>
      <c r="AF104" s="201">
        <v>5</v>
      </c>
      <c r="AG104" s="202"/>
      <c r="AH104" s="222" t="str">
        <f t="shared" ref="AH104" si="366">IF(OR(AI104="Preventivo",AI104="Detectivo"),"Probabilidad",IF(AI104="Correctivo","Impacto",""))</f>
        <v/>
      </c>
      <c r="AI104" s="321"/>
      <c r="AJ104" s="321"/>
      <c r="AK104" s="223" t="str">
        <f t="shared" ref="AK104" si="367">IF(AND(AI104="Preventivo",AJ104="Automático"),"50%",IF(AND(AI104="Preventivo",AJ104="Manual"),"40%",IF(AND(AI104="Detectivo",AJ104="Automático"),"40%",IF(AND(AI104="Detectivo",AJ104="Manual"),"30%",IF(AND(AI104="Correctivo",AJ104="Automático"),"35%",IF(AND(AI104="Correctivo",AJ104="Manual"),"25%",""))))))</f>
        <v/>
      </c>
      <c r="AL104" s="322"/>
      <c r="AM104" s="322"/>
      <c r="AN104" s="323"/>
      <c r="AO104" s="224" t="str">
        <f t="shared" ref="AO104" si="368">IF(ISBLANK(AD100),(IFERROR(IF(AND(AH103="Probabilidad",AH104="Probabilidad"),(AQ103-(+AQ103*AK104)),IF(AND(AH103="Impacto",AH104="Probabilidad"),(AQ102-(+AQ102*AK104)),IF(AH104="Impacto",AQ103,""))),""))," ")</f>
        <v/>
      </c>
      <c r="AP104" s="174" t="str">
        <f t="shared" ref="AP104" si="369">IF(ISBLANK(AD100),(IFERROR(IF(AO104="","",IF(AO104&lt;=0.2,"Muy Baja",IF(AO104&lt;=0.4,"Baja",IF(AO104&lt;=0.6,"Media",IF(AO104&lt;=0.8,"Alta","Muy Alta"))))),""))," ")</f>
        <v/>
      </c>
      <c r="AQ104" s="225" t="str">
        <f t="shared" si="291"/>
        <v/>
      </c>
      <c r="AR104" s="449" t="str">
        <f t="shared" si="292"/>
        <v/>
      </c>
      <c r="AS104" s="225" t="str">
        <f t="shared" si="363"/>
        <v/>
      </c>
      <c r="AT104" s="226" t="str">
        <f t="shared" si="293"/>
        <v/>
      </c>
      <c r="AU104" s="652"/>
      <c r="AV104" s="655"/>
      <c r="AW104" s="649"/>
      <c r="AX104" s="733"/>
      <c r="AY104" s="324"/>
      <c r="AZ104" s="454"/>
      <c r="BA104" s="406"/>
      <c r="BB104" s="448"/>
      <c r="BC104" s="425"/>
      <c r="BD104" s="425"/>
      <c r="BE104" s="425"/>
      <c r="BF104" s="455"/>
      <c r="BG104" s="628"/>
      <c r="BH104" s="388"/>
      <c r="BI104" s="374"/>
      <c r="BJ104" s="374"/>
      <c r="BK104" s="376"/>
      <c r="BL104" s="448"/>
      <c r="BM104" s="468"/>
      <c r="BN104" s="448"/>
      <c r="BO104" s="441"/>
      <c r="BP104" s="441"/>
      <c r="BQ104" s="498"/>
      <c r="BR104" s="404" t="s">
        <v>2033</v>
      </c>
      <c r="BS104" s="404" t="s">
        <v>2034</v>
      </c>
      <c r="BT104" s="404"/>
      <c r="BU104" s="404" t="s">
        <v>2011</v>
      </c>
    </row>
    <row r="105" spans="1:73" s="205" customFormat="1" ht="28.5" hidden="1" customHeight="1">
      <c r="A105" s="678"/>
      <c r="B105" s="692"/>
      <c r="C105" s="661"/>
      <c r="D105" s="661"/>
      <c r="E105" s="645"/>
      <c r="F105" s="647"/>
      <c r="G105" s="666"/>
      <c r="H105" s="360">
        <v>16</v>
      </c>
      <c r="I105" s="665"/>
      <c r="J105" s="604"/>
      <c r="K105" s="604"/>
      <c r="L105" s="604"/>
      <c r="M105" s="646"/>
      <c r="N105" s="646"/>
      <c r="O105" s="646"/>
      <c r="P105" s="737"/>
      <c r="Q105" s="697"/>
      <c r="R105" s="643"/>
      <c r="S105" s="643"/>
      <c r="T105" s="643"/>
      <c r="U105" s="643"/>
      <c r="V105" s="728"/>
      <c r="W105" s="716"/>
      <c r="X105" s="731"/>
      <c r="Y105" s="710"/>
      <c r="Z105" s="713"/>
      <c r="AA105" s="716"/>
      <c r="AB105" s="719"/>
      <c r="AC105" s="722"/>
      <c r="AD105" s="725"/>
      <c r="AE105" s="650"/>
      <c r="AF105" s="201">
        <v>6</v>
      </c>
      <c r="AG105" s="202"/>
      <c r="AH105" s="222" t="str">
        <f t="shared" si="352"/>
        <v/>
      </c>
      <c r="AI105" s="321"/>
      <c r="AJ105" s="321"/>
      <c r="AK105" s="223" t="str">
        <f t="shared" si="353"/>
        <v/>
      </c>
      <c r="AL105" s="322"/>
      <c r="AM105" s="322"/>
      <c r="AN105" s="323"/>
      <c r="AO105" s="224" t="str">
        <f t="shared" ref="AO105" si="370">IF(ISBLANK(AD100),(IFERROR(IF(AND(AH104="Probabilidad",AH105="Probabilidad"),(AQ104-(+AQ104*AK105)),IF(AND(AH104="Impacto",AH105="Probabilidad"),(AQ103-(+AQ103*AK105)),IF(AH105="Impacto",AQ104,""))),""))," ")</f>
        <v/>
      </c>
      <c r="AP105" s="174" t="str">
        <f t="shared" ref="AP105" si="371">IF(ISBLANK(AD100),(IFERROR(IF(AO105="","",IF(AO105&lt;=0.2,"Muy Baja",IF(AO105&lt;=0.4,"Baja",IF(AO105&lt;=0.6,"Media",IF(AO105&lt;=0.8,"Alta","Muy Alta"))))),""))," ")</f>
        <v/>
      </c>
      <c r="AQ105" s="225" t="str">
        <f t="shared" si="291"/>
        <v/>
      </c>
      <c r="AR105" s="449" t="str">
        <f t="shared" si="292"/>
        <v/>
      </c>
      <c r="AS105" s="225" t="str">
        <f t="shared" si="363"/>
        <v/>
      </c>
      <c r="AT105" s="226" t="str">
        <f t="shared" si="293"/>
        <v/>
      </c>
      <c r="AU105" s="653"/>
      <c r="AV105" s="656"/>
      <c r="AW105" s="650"/>
      <c r="AX105" s="734"/>
      <c r="AY105" s="324"/>
      <c r="AZ105" s="454"/>
      <c r="BA105" s="406"/>
      <c r="BB105" s="448"/>
      <c r="BC105" s="425"/>
      <c r="BD105" s="425"/>
      <c r="BE105" s="425"/>
      <c r="BF105" s="455"/>
      <c r="BG105" s="595"/>
      <c r="BH105" s="388"/>
      <c r="BI105" s="374"/>
      <c r="BJ105" s="374"/>
      <c r="BK105" s="376"/>
      <c r="BL105" s="448"/>
      <c r="BM105" s="468"/>
      <c r="BN105" s="448"/>
      <c r="BO105" s="441"/>
      <c r="BP105" s="441"/>
      <c r="BQ105" s="498"/>
      <c r="BR105" s="404" t="s">
        <v>2035</v>
      </c>
      <c r="BS105" s="404" t="s">
        <v>2041</v>
      </c>
      <c r="BT105" s="404"/>
      <c r="BU105" s="404" t="s">
        <v>2045</v>
      </c>
    </row>
    <row r="106" spans="1:73" s="205" customFormat="1" ht="184.5" hidden="1" customHeight="1">
      <c r="A106" s="678"/>
      <c r="B106" s="692"/>
      <c r="C106" s="661"/>
      <c r="D106" s="661" t="str">
        <f>IFERROR((VLOOKUP($B106,'Listados Datos'!$D$3:$F$18,3,FALSE))," ")</f>
        <v xml:space="preserve"> </v>
      </c>
      <c r="E106" s="645"/>
      <c r="F106" s="647"/>
      <c r="G106" s="666">
        <v>17</v>
      </c>
      <c r="H106" s="360">
        <v>17</v>
      </c>
      <c r="I106" s="663" t="s">
        <v>1143</v>
      </c>
      <c r="J106" s="603" t="s">
        <v>243</v>
      </c>
      <c r="K106" s="603" t="s">
        <v>1143</v>
      </c>
      <c r="L106" s="603" t="s">
        <v>1154</v>
      </c>
      <c r="M106" s="644" t="str">
        <f t="shared" ref="M106" si="372">+CONCATENATE("Posibilidad de afectación ", J106, " por ", K106," debido a ", L106)</f>
        <v>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v>
      </c>
      <c r="N106" s="644" t="s">
        <v>108</v>
      </c>
      <c r="O106" s="644" t="s">
        <v>832</v>
      </c>
      <c r="P106" s="735">
        <v>12</v>
      </c>
      <c r="Q106" s="695"/>
      <c r="R106" s="641"/>
      <c r="S106" s="641"/>
      <c r="T106" s="641"/>
      <c r="U106" s="641"/>
      <c r="V106" s="726" t="str">
        <f t="shared" ref="V106" si="373">IF(ISBLANK(AC106),(IF(P106&lt;=0,"",IF(P106&lt;=2,"Muy Baja",IF(P106&lt;=24,"Baja",IF(P106&lt;=500,"Media",IF(P106&lt;=5000,"Alta","Muy Alta"))))))," ")</f>
        <v>Baja</v>
      </c>
      <c r="W106" s="714">
        <f t="shared" ref="W106" si="374">IF(ISBLANK(AC106),(IF(V106="","",IF(V106="Muy Baja",20%,IF(V106="Baja",40%,IF(V106="Media",60%,IF(V106="Alta",80%,IF(V106="Muy Alta",100%,0)))))))," ")</f>
        <v>0.4</v>
      </c>
      <c r="X106" s="729" t="s">
        <v>305</v>
      </c>
      <c r="Y106" s="708" t="str">
        <f>IF(X106&gt;0,IF(NOT(ISERROR(MATCH(X106,'Listados Datos'!$N$3:$N$4,0))),'Listados Datos'!$N$6&amp;"Por favor no seleccionar este criterios de impacto (Afectación Económica o presupuestal y/o Pérdida Reputacional)",'Listados Datos'!$N$7),"")</f>
        <v>✔</v>
      </c>
      <c r="Z106" s="711"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714">
        <f>IF(Z106="","",IF(Z106="Leve",20%,IF(Z106="Menor",40%,IF(Z106="Moderado",60%,IF(Z106="Mayor",80%,IF(Z106="Catastrófico",100%,0))))))</f>
        <v>0.2</v>
      </c>
      <c r="AB106" s="717"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720"/>
      <c r="AD106" s="723"/>
      <c r="AE106" s="648" t="str">
        <f t="shared" ref="AE106" si="375">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1">
        <v>1</v>
      </c>
      <c r="AG106" s="202" t="s">
        <v>1159</v>
      </c>
      <c r="AH106" s="222" t="str">
        <f t="shared" si="352"/>
        <v>Probabilidad</v>
      </c>
      <c r="AI106" s="321" t="s">
        <v>312</v>
      </c>
      <c r="AJ106" s="321" t="s">
        <v>317</v>
      </c>
      <c r="AK106" s="223" t="str">
        <f t="shared" si="353"/>
        <v>40%</v>
      </c>
      <c r="AL106" s="322" t="s">
        <v>321</v>
      </c>
      <c r="AM106" s="322" t="s">
        <v>325</v>
      </c>
      <c r="AN106" s="323" t="s">
        <v>328</v>
      </c>
      <c r="AO106" s="224">
        <f t="shared" ref="AO106" si="376">IF(ISBLANK(AD106),(IFERROR(IF(AH106="Probabilidad",(W106-(+W106*AK106)),IF(AH106="Impacto",W106,"")),""))," ")</f>
        <v>0.24</v>
      </c>
      <c r="AP106" s="174" t="str">
        <f t="shared" ref="AP106" si="377">IF(ISBLANK(AD106), (IFERROR(IF(AO106="","",IF(AO106&lt;=0.2,"Muy Baja",IF(AO106&lt;=0.4,"Baja",IF(AO106&lt;=0.6,"Media",IF(AO106&lt;=0.8,"Alta","Muy Alta"))))),""))," ")</f>
        <v>Baja</v>
      </c>
      <c r="AQ106" s="225">
        <f t="shared" si="291"/>
        <v>0.24</v>
      </c>
      <c r="AR106" s="449" t="str">
        <f t="shared" si="292"/>
        <v>Leve</v>
      </c>
      <c r="AS106" s="225">
        <f t="shared" ref="AS106" si="378">IFERROR(IF(AH106="Impacto",(AA106-(+AA106*AK106)),IF(AH106="Probabilidad",AA106,"")),"")</f>
        <v>0.2</v>
      </c>
      <c r="AT106" s="226" t="str">
        <f t="shared" si="293"/>
        <v>Bajo</v>
      </c>
      <c r="AU106" s="651"/>
      <c r="AV106" s="654" t="str">
        <f>IF(ISBLANK(AD106), " ", AD106)</f>
        <v xml:space="preserve"> </v>
      </c>
      <c r="AW106" s="648" t="str">
        <f t="shared" ref="AW106" si="379">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732" t="s">
        <v>335</v>
      </c>
      <c r="AY106" s="324" t="s">
        <v>1177</v>
      </c>
      <c r="AZ106" s="454" t="s">
        <v>1178</v>
      </c>
      <c r="BA106" s="406" t="s">
        <v>970</v>
      </c>
      <c r="BB106" s="448" t="s">
        <v>1057</v>
      </c>
      <c r="BC106" s="425">
        <v>44562</v>
      </c>
      <c r="BD106" s="425">
        <v>44926</v>
      </c>
      <c r="BE106" s="425" t="s">
        <v>1179</v>
      </c>
      <c r="BF106" s="425" t="s">
        <v>1180</v>
      </c>
      <c r="BG106" s="594" t="s">
        <v>1167</v>
      </c>
      <c r="BH106" s="388" t="s">
        <v>113</v>
      </c>
      <c r="BI106" s="374" t="s">
        <v>1948</v>
      </c>
      <c r="BJ106" s="374">
        <v>1</v>
      </c>
      <c r="BK106" s="376">
        <v>44804</v>
      </c>
      <c r="BL106" s="448" t="s">
        <v>1898</v>
      </c>
      <c r="BM106" s="471" t="s">
        <v>2000</v>
      </c>
      <c r="BN106" s="433" t="s">
        <v>1759</v>
      </c>
      <c r="BO106" s="441" t="s">
        <v>114</v>
      </c>
      <c r="BP106" s="441" t="s">
        <v>1746</v>
      </c>
      <c r="BQ106" s="498" t="s">
        <v>1746</v>
      </c>
      <c r="BR106" s="404" t="s">
        <v>2036</v>
      </c>
      <c r="BS106" s="404" t="s">
        <v>2042</v>
      </c>
      <c r="BT106" s="404"/>
      <c r="BU106" s="404"/>
    </row>
    <row r="107" spans="1:73" s="205" customFormat="1" ht="28.5" hidden="1" customHeight="1">
      <c r="A107" s="678"/>
      <c r="B107" s="692"/>
      <c r="C107" s="661"/>
      <c r="D107" s="661"/>
      <c r="E107" s="645"/>
      <c r="F107" s="647"/>
      <c r="G107" s="666"/>
      <c r="H107" s="360">
        <v>17</v>
      </c>
      <c r="I107" s="664"/>
      <c r="J107" s="647"/>
      <c r="K107" s="647"/>
      <c r="L107" s="647"/>
      <c r="M107" s="645"/>
      <c r="N107" s="645"/>
      <c r="O107" s="645"/>
      <c r="P107" s="736"/>
      <c r="Q107" s="696"/>
      <c r="R107" s="642"/>
      <c r="S107" s="642"/>
      <c r="T107" s="642"/>
      <c r="U107" s="642"/>
      <c r="V107" s="727"/>
      <c r="W107" s="715"/>
      <c r="X107" s="730"/>
      <c r="Y107" s="709"/>
      <c r="Z107" s="712"/>
      <c r="AA107" s="715"/>
      <c r="AB107" s="718"/>
      <c r="AC107" s="721"/>
      <c r="AD107" s="724"/>
      <c r="AE107" s="649"/>
      <c r="AF107" s="201">
        <v>2</v>
      </c>
      <c r="AG107" s="202"/>
      <c r="AH107" s="222" t="str">
        <f t="shared" si="352"/>
        <v/>
      </c>
      <c r="AI107" s="321"/>
      <c r="AJ107" s="321"/>
      <c r="AK107" s="223" t="str">
        <f t="shared" si="353"/>
        <v/>
      </c>
      <c r="AL107" s="322"/>
      <c r="AM107" s="322"/>
      <c r="AN107" s="323"/>
      <c r="AO107" s="224" t="str">
        <f t="shared" ref="AO107" si="380">IF(ISBLANK(AD106),(IFERROR(IF(AND(AH106="Probabilidad",AH107="Probabilidad"),(AQ106-(+AQ106*AK107)),IF(AH107="Probabilidad",(W106-(+W106*AK107)),IF(AH107="Impacto",AQ106,""))),""))," ")</f>
        <v/>
      </c>
      <c r="AP107" s="174" t="str">
        <f t="shared" ref="AP107" si="381">IF(ISBLANK(AD106),(IFERROR(IF(AO107="","",IF(AO107&lt;=0.2,"Muy Baja",IF(AO107&lt;=0.4,"Baja",IF(AO107&lt;=0.6,"Media",IF(AO107&lt;=0.8,"Alta","Muy Alta"))))),""))," ")</f>
        <v/>
      </c>
      <c r="AQ107" s="225" t="str">
        <f t="shared" si="291"/>
        <v/>
      </c>
      <c r="AR107" s="449" t="str">
        <f t="shared" si="292"/>
        <v/>
      </c>
      <c r="AS107" s="225" t="str">
        <f t="shared" ref="AS107" si="382">IFERROR(IF(AND(AH106="Impacto",AH107="Impacto"),(AS106-(+AS106*AK107)),IF(AH107="Impacto",(AA106-(+AA106*AK107)),IF(AH107="Probabilidad",AS106,""))),"")</f>
        <v/>
      </c>
      <c r="AT107" s="226" t="str">
        <f t="shared" si="293"/>
        <v/>
      </c>
      <c r="AU107" s="652"/>
      <c r="AV107" s="655"/>
      <c r="AW107" s="649"/>
      <c r="AX107" s="733"/>
      <c r="AY107" s="324"/>
      <c r="AZ107" s="454"/>
      <c r="BA107" s="406"/>
      <c r="BB107" s="448"/>
      <c r="BC107" s="425"/>
      <c r="BD107" s="425"/>
      <c r="BE107" s="425"/>
      <c r="BF107" s="455"/>
      <c r="BG107" s="628"/>
      <c r="BH107" s="388"/>
      <c r="BI107" s="374"/>
      <c r="BJ107" s="374"/>
      <c r="BK107" s="376"/>
      <c r="BL107" s="448"/>
      <c r="BM107" s="471"/>
      <c r="BN107" s="433"/>
      <c r="BO107" s="441"/>
      <c r="BP107" s="441"/>
      <c r="BQ107" s="498"/>
      <c r="BR107" s="404" t="s">
        <v>2037</v>
      </c>
      <c r="BS107" s="404" t="s">
        <v>2043</v>
      </c>
      <c r="BT107" s="404"/>
      <c r="BU107" s="404"/>
    </row>
    <row r="108" spans="1:73" s="205" customFormat="1" ht="28.5" hidden="1" customHeight="1">
      <c r="A108" s="678"/>
      <c r="B108" s="692"/>
      <c r="C108" s="661"/>
      <c r="D108" s="661"/>
      <c r="E108" s="645"/>
      <c r="F108" s="647"/>
      <c r="G108" s="666"/>
      <c r="H108" s="360">
        <v>17</v>
      </c>
      <c r="I108" s="664"/>
      <c r="J108" s="647"/>
      <c r="K108" s="647"/>
      <c r="L108" s="647"/>
      <c r="M108" s="645"/>
      <c r="N108" s="645"/>
      <c r="O108" s="645"/>
      <c r="P108" s="736"/>
      <c r="Q108" s="696"/>
      <c r="R108" s="642"/>
      <c r="S108" s="642"/>
      <c r="T108" s="642"/>
      <c r="U108" s="642"/>
      <c r="V108" s="727"/>
      <c r="W108" s="715"/>
      <c r="X108" s="730"/>
      <c r="Y108" s="709"/>
      <c r="Z108" s="712"/>
      <c r="AA108" s="715"/>
      <c r="AB108" s="718"/>
      <c r="AC108" s="721"/>
      <c r="AD108" s="724"/>
      <c r="AE108" s="649"/>
      <c r="AF108" s="201">
        <v>3</v>
      </c>
      <c r="AG108" s="202"/>
      <c r="AH108" s="222" t="str">
        <f t="shared" si="352"/>
        <v/>
      </c>
      <c r="AI108" s="321"/>
      <c r="AJ108" s="321"/>
      <c r="AK108" s="223" t="str">
        <f t="shared" si="353"/>
        <v/>
      </c>
      <c r="AL108" s="322"/>
      <c r="AM108" s="322"/>
      <c r="AN108" s="323"/>
      <c r="AO108" s="224" t="str">
        <f t="shared" ref="AO108" si="383">IF(ISBLANK(AD106),(IFERROR(IF(AND(AH107="Probabilidad",AH108="Probabilidad"),(AQ107-(+AQ107*AK108)),IF(AND(AH107="Impacto",AH108="Probabilidad"),(AQ106-(+AQ106*AK108)),IF(AH108="Impacto",AQ107,""))),""))," ")</f>
        <v/>
      </c>
      <c r="AP108" s="174" t="str">
        <f t="shared" ref="AP108" si="384">IF(ISBLANK(AD106),(IFERROR(IF(AO108="","",IF(AO108&lt;=0.2,"Muy Baja",IF(AO108&lt;=0.4,"Baja",IF(AO108&lt;=0.6,"Media",IF(AO108&lt;=0.8,"Alta","Muy Alta"))))),""))," ")</f>
        <v/>
      </c>
      <c r="AQ108" s="225" t="str">
        <f t="shared" si="291"/>
        <v/>
      </c>
      <c r="AR108" s="449" t="str">
        <f t="shared" si="292"/>
        <v/>
      </c>
      <c r="AS108" s="225" t="str">
        <f t="shared" ref="AS108:AS111" si="385">IFERROR(IF(AND(AH107="Impacto",AH108="Impacto"),(AS107-(+AS107*AK108)),IF(AND(AH107="Probabilidad",AH108="Impacto"),(AS106-(+AS106*AK108)),IF(AH108="Probabilidad",AS107,""))),"")</f>
        <v/>
      </c>
      <c r="AT108" s="226" t="str">
        <f t="shared" si="293"/>
        <v/>
      </c>
      <c r="AU108" s="652"/>
      <c r="AV108" s="655"/>
      <c r="AW108" s="649"/>
      <c r="AX108" s="733"/>
      <c r="AY108" s="324"/>
      <c r="AZ108" s="454"/>
      <c r="BA108" s="406"/>
      <c r="BB108" s="448"/>
      <c r="BC108" s="425"/>
      <c r="BD108" s="425"/>
      <c r="BE108" s="425"/>
      <c r="BF108" s="455"/>
      <c r="BG108" s="628"/>
      <c r="BH108" s="388"/>
      <c r="BI108" s="374"/>
      <c r="BJ108" s="374"/>
      <c r="BK108" s="376"/>
      <c r="BL108" s="448"/>
      <c r="BM108" s="471"/>
      <c r="BN108" s="433"/>
      <c r="BO108" s="441"/>
      <c r="BP108" s="441"/>
      <c r="BQ108" s="498"/>
      <c r="BR108" s="404" t="s">
        <v>2038</v>
      </c>
      <c r="BS108" s="404" t="s">
        <v>2044</v>
      </c>
      <c r="BT108" s="404"/>
      <c r="BU108" s="404"/>
    </row>
    <row r="109" spans="1:73" s="205" customFormat="1" ht="28.5" hidden="1" customHeight="1">
      <c r="A109" s="678"/>
      <c r="B109" s="692"/>
      <c r="C109" s="661"/>
      <c r="D109" s="661"/>
      <c r="E109" s="645"/>
      <c r="F109" s="647"/>
      <c r="G109" s="666"/>
      <c r="H109" s="360">
        <v>17</v>
      </c>
      <c r="I109" s="664"/>
      <c r="J109" s="647"/>
      <c r="K109" s="647"/>
      <c r="L109" s="647"/>
      <c r="M109" s="645"/>
      <c r="N109" s="645"/>
      <c r="O109" s="645"/>
      <c r="P109" s="736"/>
      <c r="Q109" s="696"/>
      <c r="R109" s="642"/>
      <c r="S109" s="642"/>
      <c r="T109" s="642"/>
      <c r="U109" s="642"/>
      <c r="V109" s="727"/>
      <c r="W109" s="715"/>
      <c r="X109" s="730"/>
      <c r="Y109" s="709"/>
      <c r="Z109" s="712"/>
      <c r="AA109" s="715"/>
      <c r="AB109" s="718"/>
      <c r="AC109" s="721"/>
      <c r="AD109" s="724"/>
      <c r="AE109" s="649"/>
      <c r="AF109" s="201">
        <v>4</v>
      </c>
      <c r="AG109" s="202"/>
      <c r="AH109" s="222" t="str">
        <f t="shared" si="352"/>
        <v/>
      </c>
      <c r="AI109" s="321"/>
      <c r="AJ109" s="321"/>
      <c r="AK109" s="223" t="str">
        <f t="shared" si="353"/>
        <v/>
      </c>
      <c r="AL109" s="322"/>
      <c r="AM109" s="322"/>
      <c r="AN109" s="323"/>
      <c r="AO109" s="224" t="str">
        <f t="shared" ref="AO109" si="386">IF(ISBLANK(AD106),(IFERROR(IF(AND(AH108="Probabilidad",AH109="Probabilidad"),(AQ108-(+AQ108*AK109)),IF(AND(AH108="Impacto",AH109="Probabilidad"),(AQ107-(+AQ107*AK109)),IF(AH109="Impacto",AQ108,""))),""))," ")</f>
        <v/>
      </c>
      <c r="AP109" s="174" t="str">
        <f t="shared" ref="AP109" si="387">IF(ISBLANK(AD106),(IFERROR(IF(AO109="","",IF(AO109&lt;=0.2,"Muy Baja",IF(AO109&lt;=0.4,"Baja",IF(AO109&lt;=0.6,"Media",IF(AO109&lt;=0.8,"Alta","Muy Alta"))))),""))," ")</f>
        <v/>
      </c>
      <c r="AQ109" s="225" t="str">
        <f t="shared" si="291"/>
        <v/>
      </c>
      <c r="AR109" s="449" t="str">
        <f t="shared" si="292"/>
        <v/>
      </c>
      <c r="AS109" s="225" t="str">
        <f t="shared" si="385"/>
        <v/>
      </c>
      <c r="AT109" s="226" t="str">
        <f t="shared" si="293"/>
        <v/>
      </c>
      <c r="AU109" s="652"/>
      <c r="AV109" s="655"/>
      <c r="AW109" s="649"/>
      <c r="AX109" s="733"/>
      <c r="AY109" s="324"/>
      <c r="AZ109" s="454"/>
      <c r="BA109" s="406"/>
      <c r="BB109" s="448"/>
      <c r="BC109" s="425"/>
      <c r="BD109" s="425"/>
      <c r="BE109" s="425"/>
      <c r="BF109" s="455"/>
      <c r="BG109" s="628"/>
      <c r="BH109" s="388"/>
      <c r="BI109" s="374"/>
      <c r="BJ109" s="374"/>
      <c r="BK109" s="376"/>
      <c r="BL109" s="448"/>
      <c r="BM109" s="471"/>
      <c r="BN109" s="433"/>
      <c r="BO109" s="441"/>
      <c r="BP109" s="441"/>
      <c r="BQ109" s="498"/>
      <c r="BR109" s="404" t="s">
        <v>2039</v>
      </c>
      <c r="BS109" s="404"/>
      <c r="BT109" s="404"/>
      <c r="BU109" s="404"/>
    </row>
    <row r="110" spans="1:73" s="205" customFormat="1" ht="28.5" hidden="1" customHeight="1">
      <c r="A110" s="678"/>
      <c r="B110" s="692"/>
      <c r="C110" s="661"/>
      <c r="D110" s="661"/>
      <c r="E110" s="645"/>
      <c r="F110" s="647"/>
      <c r="G110" s="666"/>
      <c r="H110" s="360">
        <v>17</v>
      </c>
      <c r="I110" s="664"/>
      <c r="J110" s="647"/>
      <c r="K110" s="647"/>
      <c r="L110" s="647"/>
      <c r="M110" s="645"/>
      <c r="N110" s="645"/>
      <c r="O110" s="645"/>
      <c r="P110" s="736"/>
      <c r="Q110" s="696"/>
      <c r="R110" s="642"/>
      <c r="S110" s="642"/>
      <c r="T110" s="642"/>
      <c r="U110" s="642"/>
      <c r="V110" s="727"/>
      <c r="W110" s="715"/>
      <c r="X110" s="730"/>
      <c r="Y110" s="709"/>
      <c r="Z110" s="712"/>
      <c r="AA110" s="715"/>
      <c r="AB110" s="718"/>
      <c r="AC110" s="721"/>
      <c r="AD110" s="724"/>
      <c r="AE110" s="649"/>
      <c r="AF110" s="201">
        <v>5</v>
      </c>
      <c r="AG110" s="202"/>
      <c r="AH110" s="222" t="str">
        <f t="shared" si="352"/>
        <v/>
      </c>
      <c r="AI110" s="321"/>
      <c r="AJ110" s="321"/>
      <c r="AK110" s="223" t="str">
        <f t="shared" si="353"/>
        <v/>
      </c>
      <c r="AL110" s="322"/>
      <c r="AM110" s="322"/>
      <c r="AN110" s="323"/>
      <c r="AO110" s="224" t="str">
        <f t="shared" ref="AO110" si="388">IF(ISBLANK(AD106),(IFERROR(IF(AND(AH109="Probabilidad",AH110="Probabilidad"),(AQ109-(+AQ109*AK110)),IF(AND(AH109="Impacto",AH110="Probabilidad"),(AQ108-(+AQ108*AK110)),IF(AH110="Impacto",AQ109,""))),""))," ")</f>
        <v/>
      </c>
      <c r="AP110" s="174" t="str">
        <f t="shared" ref="AP110" si="389">IF(ISBLANK(AD106),(IFERROR(IF(AO110="","",IF(AO110&lt;=0.2,"Muy Baja",IF(AO110&lt;=0.4,"Baja",IF(AO110&lt;=0.6,"Media",IF(AO110&lt;=0.8,"Alta","Muy Alta"))))),""))," ")</f>
        <v/>
      </c>
      <c r="AQ110" s="225" t="str">
        <f t="shared" si="291"/>
        <v/>
      </c>
      <c r="AR110" s="449" t="str">
        <f t="shared" si="292"/>
        <v/>
      </c>
      <c r="AS110" s="225" t="str">
        <f t="shared" si="385"/>
        <v/>
      </c>
      <c r="AT110" s="226" t="str">
        <f t="shared" si="293"/>
        <v/>
      </c>
      <c r="AU110" s="652"/>
      <c r="AV110" s="655"/>
      <c r="AW110" s="649"/>
      <c r="AX110" s="733"/>
      <c r="AY110" s="324"/>
      <c r="AZ110" s="454"/>
      <c r="BA110" s="406"/>
      <c r="BB110" s="448"/>
      <c r="BC110" s="425"/>
      <c r="BD110" s="425"/>
      <c r="BE110" s="425"/>
      <c r="BF110" s="455"/>
      <c r="BG110" s="628"/>
      <c r="BH110" s="388"/>
      <c r="BI110" s="374"/>
      <c r="BJ110" s="374"/>
      <c r="BK110" s="376"/>
      <c r="BL110" s="448"/>
      <c r="BM110" s="471"/>
      <c r="BN110" s="433"/>
      <c r="BO110" s="441"/>
      <c r="BP110" s="441"/>
      <c r="BQ110" s="498"/>
      <c r="BR110" s="404" t="s">
        <v>2040</v>
      </c>
      <c r="BS110" s="404"/>
      <c r="BT110" s="404"/>
      <c r="BU110" s="404"/>
    </row>
    <row r="111" spans="1:73" s="205" customFormat="1" ht="28.5" hidden="1" customHeight="1">
      <c r="A111" s="678"/>
      <c r="B111" s="692"/>
      <c r="C111" s="661"/>
      <c r="D111" s="661"/>
      <c r="E111" s="645"/>
      <c r="F111" s="647"/>
      <c r="G111" s="666"/>
      <c r="H111" s="360">
        <v>17</v>
      </c>
      <c r="I111" s="665"/>
      <c r="J111" s="604"/>
      <c r="K111" s="604"/>
      <c r="L111" s="604"/>
      <c r="M111" s="646"/>
      <c r="N111" s="646"/>
      <c r="O111" s="646"/>
      <c r="P111" s="737"/>
      <c r="Q111" s="697"/>
      <c r="R111" s="643"/>
      <c r="S111" s="643"/>
      <c r="T111" s="643"/>
      <c r="U111" s="643"/>
      <c r="V111" s="728"/>
      <c r="W111" s="716"/>
      <c r="X111" s="731"/>
      <c r="Y111" s="710"/>
      <c r="Z111" s="713"/>
      <c r="AA111" s="716"/>
      <c r="AB111" s="719"/>
      <c r="AC111" s="722"/>
      <c r="AD111" s="725"/>
      <c r="AE111" s="650"/>
      <c r="AF111" s="201">
        <v>6</v>
      </c>
      <c r="AG111" s="202"/>
      <c r="AH111" s="222" t="str">
        <f t="shared" si="352"/>
        <v/>
      </c>
      <c r="AI111" s="321"/>
      <c r="AJ111" s="321"/>
      <c r="AK111" s="223" t="str">
        <f t="shared" si="353"/>
        <v/>
      </c>
      <c r="AL111" s="322"/>
      <c r="AM111" s="322"/>
      <c r="AN111" s="323"/>
      <c r="AO111" s="224" t="str">
        <f t="shared" ref="AO111" si="390">IF(ISBLANK(AD106),(IFERROR(IF(AND(AH110="Probabilidad",AH111="Probabilidad"),(AQ110-(+AQ110*AK111)),IF(AND(AH110="Impacto",AH111="Probabilidad"),(AQ109-(+AQ109*AK111)),IF(AH111="Impacto",AQ110,""))),""))," ")</f>
        <v/>
      </c>
      <c r="AP111" s="174" t="str">
        <f t="shared" ref="AP111" si="391">IF(ISBLANK(AD106),(IFERROR(IF(AO111="","",IF(AO111&lt;=0.2,"Muy Baja",IF(AO111&lt;=0.4,"Baja",IF(AO111&lt;=0.6,"Media",IF(AO111&lt;=0.8,"Alta","Muy Alta"))))),""))," ")</f>
        <v/>
      </c>
      <c r="AQ111" s="225" t="str">
        <f t="shared" si="291"/>
        <v/>
      </c>
      <c r="AR111" s="449" t="str">
        <f t="shared" si="292"/>
        <v/>
      </c>
      <c r="AS111" s="225" t="str">
        <f t="shared" si="385"/>
        <v/>
      </c>
      <c r="AT111" s="226" t="str">
        <f t="shared" si="293"/>
        <v/>
      </c>
      <c r="AU111" s="653"/>
      <c r="AV111" s="656"/>
      <c r="AW111" s="650"/>
      <c r="AX111" s="734"/>
      <c r="AY111" s="324"/>
      <c r="AZ111" s="454"/>
      <c r="BA111" s="406"/>
      <c r="BB111" s="448"/>
      <c r="BC111" s="425"/>
      <c r="BD111" s="425"/>
      <c r="BE111" s="425"/>
      <c r="BF111" s="455"/>
      <c r="BG111" s="595"/>
      <c r="BH111" s="388"/>
      <c r="BI111" s="374"/>
      <c r="BJ111" s="374"/>
      <c r="BK111" s="376"/>
      <c r="BL111" s="448"/>
      <c r="BM111" s="471"/>
      <c r="BN111" s="433"/>
      <c r="BO111" s="441"/>
      <c r="BP111" s="441"/>
      <c r="BQ111" s="498"/>
      <c r="BR111" s="404"/>
      <c r="BS111" s="404"/>
      <c r="BT111" s="404"/>
      <c r="BU111" s="404"/>
    </row>
    <row r="112" spans="1:73" s="205" customFormat="1" ht="147.75" hidden="1" customHeight="1">
      <c r="A112" s="678"/>
      <c r="B112" s="692"/>
      <c r="C112" s="661"/>
      <c r="D112" s="661" t="str">
        <f>IFERROR((VLOOKUP($B112,'Listados Datos'!$D$3:$F$18,3,FALSE))," ")</f>
        <v xml:space="preserve"> </v>
      </c>
      <c r="E112" s="645"/>
      <c r="F112" s="647"/>
      <c r="G112" s="666">
        <v>18</v>
      </c>
      <c r="H112" s="360">
        <v>18</v>
      </c>
      <c r="I112" s="663" t="s">
        <v>1144</v>
      </c>
      <c r="J112" s="603" t="s">
        <v>244</v>
      </c>
      <c r="K112" s="603" t="s">
        <v>1144</v>
      </c>
      <c r="L112" s="603" t="s">
        <v>1155</v>
      </c>
      <c r="M112" s="644" t="str">
        <f t="shared" ref="M112" si="392">+CONCATENATE("Posibilidad de afectación ", J112, " por ", K112," debido a ", L112)</f>
        <v>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v>
      </c>
      <c r="N112" s="644" t="s">
        <v>108</v>
      </c>
      <c r="O112" s="644" t="s">
        <v>832</v>
      </c>
      <c r="P112" s="735">
        <v>12</v>
      </c>
      <c r="Q112" s="695"/>
      <c r="R112" s="641"/>
      <c r="S112" s="641"/>
      <c r="T112" s="641"/>
      <c r="U112" s="641"/>
      <c r="V112" s="726" t="str">
        <f t="shared" ref="V112" si="393">IF(ISBLANK(AC112),(IF(P112&lt;=0,"",IF(P112&lt;=2,"Muy Baja",IF(P112&lt;=24,"Baja",IF(P112&lt;=500,"Media",IF(P112&lt;=5000,"Alta","Muy Alta"))))))," ")</f>
        <v>Baja</v>
      </c>
      <c r="W112" s="714">
        <f t="shared" ref="W112" si="394">IF(ISBLANK(AC112),(IF(V112="","",IF(V112="Muy Baja",20%,IF(V112="Baja",40%,IF(V112="Media",60%,IF(V112="Alta",80%,IF(V112="Muy Alta",100%,0)))))))," ")</f>
        <v>0.4</v>
      </c>
      <c r="X112" s="729" t="s">
        <v>305</v>
      </c>
      <c r="Y112" s="708" t="str">
        <f>IF(X112&gt;0,IF(NOT(ISERROR(MATCH(X112,'Listados Datos'!$N$3:$N$4,0))),'Listados Datos'!$N$6&amp;"Por favor no seleccionar este criterios de impacto (Afectación Económica o presupuestal y/o Pérdida Reputacional)",'Listados Datos'!$N$7),"")</f>
        <v>✔</v>
      </c>
      <c r="Z112" s="711"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714">
        <f>IF(Z112="","",IF(Z112="Leve",20%,IF(Z112="Menor",40%,IF(Z112="Moderado",60%,IF(Z112="Mayor",80%,IF(Z112="Catastrófico",100%,0))))))</f>
        <v>0.2</v>
      </c>
      <c r="AB112" s="717"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720"/>
      <c r="AD112" s="723"/>
      <c r="AE112" s="648" t="str">
        <f t="shared" ref="AE112" si="395">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1">
        <v>1</v>
      </c>
      <c r="AG112" s="202" t="s">
        <v>1160</v>
      </c>
      <c r="AH112" s="222" t="str">
        <f t="shared" ref="AH112:AH117" si="396">IF(OR(AI112="Preventivo",AI112="Detectivo"),"Probabilidad",IF(AI112="Correctivo","Impacto",""))</f>
        <v>Probabilidad</v>
      </c>
      <c r="AI112" s="321" t="s">
        <v>312</v>
      </c>
      <c r="AJ112" s="321" t="s">
        <v>317</v>
      </c>
      <c r="AK112" s="223" t="str">
        <f t="shared" ref="AK112:AK117" si="397">IF(AND(AI112="Preventivo",AJ112="Automático"),"50%",IF(AND(AI112="Preventivo",AJ112="Manual"),"40%",IF(AND(AI112="Detectivo",AJ112="Automático"),"40%",IF(AND(AI112="Detectivo",AJ112="Manual"),"30%",IF(AND(AI112="Correctivo",AJ112="Automático"),"35%",IF(AND(AI112="Correctivo",AJ112="Manual"),"25%",""))))))</f>
        <v>40%</v>
      </c>
      <c r="AL112" s="322"/>
      <c r="AM112" s="322"/>
      <c r="AN112" s="323"/>
      <c r="AO112" s="224">
        <f t="shared" ref="AO112" si="398">IF(ISBLANK(AD112),(IFERROR(IF(AH112="Probabilidad",(W112-(+W112*AK112)),IF(AH112="Impacto",W112,"")),""))," ")</f>
        <v>0.24</v>
      </c>
      <c r="AP112" s="174" t="str">
        <f t="shared" ref="AP112" si="399">IF(ISBLANK(AD112), (IFERROR(IF(AO112="","",IF(AO112&lt;=0.2,"Muy Baja",IF(AO112&lt;=0.4,"Baja",IF(AO112&lt;=0.6,"Media",IF(AO112&lt;=0.8,"Alta","Muy Alta"))))),""))," ")</f>
        <v>Baja</v>
      </c>
      <c r="AQ112" s="225">
        <f t="shared" si="291"/>
        <v>0.24</v>
      </c>
      <c r="AR112" s="449" t="str">
        <f t="shared" si="292"/>
        <v>Leve</v>
      </c>
      <c r="AS112" s="225">
        <f t="shared" ref="AS112" si="400">IFERROR(IF(AH112="Impacto",(AA112-(+AA112*AK112)),IF(AH112="Probabilidad",AA112,"")),"")</f>
        <v>0.2</v>
      </c>
      <c r="AT112" s="226" t="str">
        <f t="shared" si="293"/>
        <v>Bajo</v>
      </c>
      <c r="AU112" s="651"/>
      <c r="AV112" s="654" t="str">
        <f>IF(ISBLANK(AD112), " ", AD112)</f>
        <v xml:space="preserve"> </v>
      </c>
      <c r="AW112" s="648" t="str">
        <f t="shared" ref="AW112" si="401">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732" t="s">
        <v>335</v>
      </c>
      <c r="AY112" s="324" t="s">
        <v>1177</v>
      </c>
      <c r="AZ112" s="454" t="s">
        <v>1178</v>
      </c>
      <c r="BA112" s="406" t="s">
        <v>970</v>
      </c>
      <c r="BB112" s="448" t="s">
        <v>1057</v>
      </c>
      <c r="BC112" s="425">
        <v>44562</v>
      </c>
      <c r="BD112" s="425">
        <v>44926</v>
      </c>
      <c r="BE112" s="425" t="s">
        <v>1179</v>
      </c>
      <c r="BF112" s="425" t="s">
        <v>1180</v>
      </c>
      <c r="BG112" s="594" t="s">
        <v>1168</v>
      </c>
      <c r="BH112" s="388" t="s">
        <v>113</v>
      </c>
      <c r="BI112" s="374" t="s">
        <v>1949</v>
      </c>
      <c r="BJ112" s="374">
        <v>3</v>
      </c>
      <c r="BK112" s="376">
        <v>44804</v>
      </c>
      <c r="BL112" s="448" t="s">
        <v>1899</v>
      </c>
      <c r="BM112" s="471" t="s">
        <v>2001</v>
      </c>
      <c r="BN112" s="433" t="s">
        <v>1759</v>
      </c>
      <c r="BO112" s="441" t="s">
        <v>114</v>
      </c>
      <c r="BP112" s="441" t="s">
        <v>1746</v>
      </c>
      <c r="BQ112" s="498" t="s">
        <v>1746</v>
      </c>
      <c r="BR112" s="404"/>
      <c r="BS112" s="404"/>
      <c r="BT112" s="404"/>
      <c r="BU112" s="404"/>
    </row>
    <row r="113" spans="1:73" s="205" customFormat="1" ht="28.5" hidden="1" customHeight="1">
      <c r="A113" s="678"/>
      <c r="B113" s="692"/>
      <c r="C113" s="661"/>
      <c r="D113" s="661"/>
      <c r="E113" s="645"/>
      <c r="F113" s="647"/>
      <c r="G113" s="666"/>
      <c r="H113" s="360">
        <v>18</v>
      </c>
      <c r="I113" s="664"/>
      <c r="J113" s="647"/>
      <c r="K113" s="647"/>
      <c r="L113" s="647"/>
      <c r="M113" s="645"/>
      <c r="N113" s="645"/>
      <c r="O113" s="645"/>
      <c r="P113" s="736"/>
      <c r="Q113" s="696"/>
      <c r="R113" s="642"/>
      <c r="S113" s="642"/>
      <c r="T113" s="642"/>
      <c r="U113" s="642"/>
      <c r="V113" s="727"/>
      <c r="W113" s="715"/>
      <c r="X113" s="730"/>
      <c r="Y113" s="709"/>
      <c r="Z113" s="712"/>
      <c r="AA113" s="715"/>
      <c r="AB113" s="718"/>
      <c r="AC113" s="721"/>
      <c r="AD113" s="724"/>
      <c r="AE113" s="649"/>
      <c r="AF113" s="201">
        <v>2</v>
      </c>
      <c r="AG113" s="202"/>
      <c r="AH113" s="222" t="str">
        <f t="shared" si="396"/>
        <v/>
      </c>
      <c r="AI113" s="321"/>
      <c r="AJ113" s="321"/>
      <c r="AK113" s="223" t="str">
        <f t="shared" si="397"/>
        <v/>
      </c>
      <c r="AL113" s="322"/>
      <c r="AM113" s="322"/>
      <c r="AN113" s="323"/>
      <c r="AO113" s="224" t="str">
        <f t="shared" ref="AO113" si="402">IF(ISBLANK(AD112),(IFERROR(IF(AND(AH112="Probabilidad",AH113="Probabilidad"),(AQ112-(+AQ112*AK113)),IF(AH113="Probabilidad",(W112-(+W112*AK113)),IF(AH113="Impacto",AQ112,""))),""))," ")</f>
        <v/>
      </c>
      <c r="AP113" s="174" t="str">
        <f t="shared" ref="AP113" si="403">IF(ISBLANK(AD112),(IFERROR(IF(AO113="","",IF(AO113&lt;=0.2,"Muy Baja",IF(AO113&lt;=0.4,"Baja",IF(AO113&lt;=0.6,"Media",IF(AO113&lt;=0.8,"Alta","Muy Alta"))))),""))," ")</f>
        <v/>
      </c>
      <c r="AQ113" s="225" t="str">
        <f t="shared" si="291"/>
        <v/>
      </c>
      <c r="AR113" s="449" t="str">
        <f t="shared" si="292"/>
        <v/>
      </c>
      <c r="AS113" s="225" t="str">
        <f t="shared" ref="AS113" si="404">IFERROR(IF(AND(AH112="Impacto",AH113="Impacto"),(AS112-(+AS112*AK113)),IF(AH113="Impacto",(AA112-(+AA112*AK113)),IF(AH113="Probabilidad",AS112,""))),"")</f>
        <v/>
      </c>
      <c r="AT113" s="226" t="str">
        <f t="shared" si="293"/>
        <v/>
      </c>
      <c r="AU113" s="652"/>
      <c r="AV113" s="655"/>
      <c r="AW113" s="649"/>
      <c r="AX113" s="733"/>
      <c r="AY113" s="324"/>
      <c r="AZ113" s="454"/>
      <c r="BA113" s="406"/>
      <c r="BB113" s="448"/>
      <c r="BC113" s="425"/>
      <c r="BD113" s="425"/>
      <c r="BE113" s="425"/>
      <c r="BF113" s="455"/>
      <c r="BG113" s="628"/>
      <c r="BH113" s="388"/>
      <c r="BI113" s="374"/>
      <c r="BJ113" s="374"/>
      <c r="BK113" s="376"/>
      <c r="BL113" s="448"/>
      <c r="BM113" s="471"/>
      <c r="BN113" s="433"/>
      <c r="BO113" s="441"/>
      <c r="BP113" s="441"/>
      <c r="BQ113" s="498"/>
      <c r="BR113" s="404"/>
      <c r="BS113" s="404"/>
      <c r="BT113" s="404"/>
      <c r="BU113" s="404"/>
    </row>
    <row r="114" spans="1:73" s="205" customFormat="1" ht="28.5" hidden="1" customHeight="1">
      <c r="A114" s="678"/>
      <c r="B114" s="692"/>
      <c r="C114" s="661"/>
      <c r="D114" s="661"/>
      <c r="E114" s="645"/>
      <c r="F114" s="647"/>
      <c r="G114" s="666"/>
      <c r="H114" s="360">
        <v>18</v>
      </c>
      <c r="I114" s="664"/>
      <c r="J114" s="647"/>
      <c r="K114" s="647"/>
      <c r="L114" s="647"/>
      <c r="M114" s="645"/>
      <c r="N114" s="645"/>
      <c r="O114" s="645"/>
      <c r="P114" s="736"/>
      <c r="Q114" s="696"/>
      <c r="R114" s="642"/>
      <c r="S114" s="642"/>
      <c r="T114" s="642"/>
      <c r="U114" s="642"/>
      <c r="V114" s="727"/>
      <c r="W114" s="715"/>
      <c r="X114" s="730"/>
      <c r="Y114" s="709"/>
      <c r="Z114" s="712"/>
      <c r="AA114" s="715"/>
      <c r="AB114" s="718"/>
      <c r="AC114" s="721"/>
      <c r="AD114" s="724"/>
      <c r="AE114" s="649"/>
      <c r="AF114" s="201">
        <v>3</v>
      </c>
      <c r="AG114" s="202"/>
      <c r="AH114" s="222" t="str">
        <f t="shared" si="396"/>
        <v/>
      </c>
      <c r="AI114" s="321"/>
      <c r="AJ114" s="321"/>
      <c r="AK114" s="223" t="str">
        <f t="shared" si="397"/>
        <v/>
      </c>
      <c r="AL114" s="322"/>
      <c r="AM114" s="322"/>
      <c r="AN114" s="323"/>
      <c r="AO114" s="224" t="str">
        <f t="shared" ref="AO114" si="405">IF(ISBLANK(AD112),(IFERROR(IF(AND(AH113="Probabilidad",AH114="Probabilidad"),(AQ113-(+AQ113*AK114)),IF(AND(AH113="Impacto",AH114="Probabilidad"),(AQ112-(+AQ112*AK114)),IF(AH114="Impacto",AQ113,""))),""))," ")</f>
        <v/>
      </c>
      <c r="AP114" s="174" t="str">
        <f t="shared" ref="AP114" si="406">IF(ISBLANK(AD112),(IFERROR(IF(AO114="","",IF(AO114&lt;=0.2,"Muy Baja",IF(AO114&lt;=0.4,"Baja",IF(AO114&lt;=0.6,"Media",IF(AO114&lt;=0.8,"Alta","Muy Alta"))))),""))," ")</f>
        <v/>
      </c>
      <c r="AQ114" s="225" t="str">
        <f t="shared" si="291"/>
        <v/>
      </c>
      <c r="AR114" s="449" t="str">
        <f t="shared" si="292"/>
        <v/>
      </c>
      <c r="AS114" s="225" t="str">
        <f t="shared" ref="AS114:AS117" si="407">IFERROR(IF(AND(AH113="Impacto",AH114="Impacto"),(AS113-(+AS113*AK114)),IF(AND(AH113="Probabilidad",AH114="Impacto"),(AS112-(+AS112*AK114)),IF(AH114="Probabilidad",AS113,""))),"")</f>
        <v/>
      </c>
      <c r="AT114" s="226" t="str">
        <f t="shared" si="293"/>
        <v/>
      </c>
      <c r="AU114" s="652"/>
      <c r="AV114" s="655"/>
      <c r="AW114" s="649"/>
      <c r="AX114" s="733"/>
      <c r="AY114" s="324"/>
      <c r="AZ114" s="454"/>
      <c r="BA114" s="406"/>
      <c r="BB114" s="448"/>
      <c r="BC114" s="425"/>
      <c r="BD114" s="425"/>
      <c r="BE114" s="425"/>
      <c r="BF114" s="455"/>
      <c r="BG114" s="628"/>
      <c r="BH114" s="388"/>
      <c r="BI114" s="374"/>
      <c r="BJ114" s="374"/>
      <c r="BK114" s="376"/>
      <c r="BL114" s="448"/>
      <c r="BM114" s="471"/>
      <c r="BN114" s="433"/>
      <c r="BO114" s="441"/>
      <c r="BP114" s="441"/>
      <c r="BQ114" s="498"/>
      <c r="BR114" s="404"/>
      <c r="BS114" s="404"/>
      <c r="BT114" s="404"/>
      <c r="BU114" s="404"/>
    </row>
    <row r="115" spans="1:73" s="205" customFormat="1" ht="28.5" hidden="1" customHeight="1">
      <c r="A115" s="678"/>
      <c r="B115" s="692"/>
      <c r="C115" s="661"/>
      <c r="D115" s="661"/>
      <c r="E115" s="645"/>
      <c r="F115" s="647"/>
      <c r="G115" s="666"/>
      <c r="H115" s="360">
        <v>18</v>
      </c>
      <c r="I115" s="664"/>
      <c r="J115" s="647"/>
      <c r="K115" s="647"/>
      <c r="L115" s="647"/>
      <c r="M115" s="645"/>
      <c r="N115" s="645"/>
      <c r="O115" s="645"/>
      <c r="P115" s="736"/>
      <c r="Q115" s="696"/>
      <c r="R115" s="642"/>
      <c r="S115" s="642"/>
      <c r="T115" s="642"/>
      <c r="U115" s="642"/>
      <c r="V115" s="727"/>
      <c r="W115" s="715"/>
      <c r="X115" s="730"/>
      <c r="Y115" s="709"/>
      <c r="Z115" s="712"/>
      <c r="AA115" s="715"/>
      <c r="AB115" s="718"/>
      <c r="AC115" s="721"/>
      <c r="AD115" s="724"/>
      <c r="AE115" s="649"/>
      <c r="AF115" s="201">
        <v>4</v>
      </c>
      <c r="AG115" s="202"/>
      <c r="AH115" s="222" t="str">
        <f t="shared" si="396"/>
        <v/>
      </c>
      <c r="AI115" s="321"/>
      <c r="AJ115" s="321"/>
      <c r="AK115" s="223" t="str">
        <f t="shared" si="397"/>
        <v/>
      </c>
      <c r="AL115" s="322"/>
      <c r="AM115" s="322"/>
      <c r="AN115" s="323"/>
      <c r="AO115" s="224" t="str">
        <f t="shared" ref="AO115" si="408">IF(ISBLANK(AD112),(IFERROR(IF(AND(AH114="Probabilidad",AH115="Probabilidad"),(AQ114-(+AQ114*AK115)),IF(AND(AH114="Impacto",AH115="Probabilidad"),(AQ113-(+AQ113*AK115)),IF(AH115="Impacto",AQ114,""))),""))," ")</f>
        <v/>
      </c>
      <c r="AP115" s="174" t="str">
        <f t="shared" ref="AP115" si="409">IF(ISBLANK(AD112),(IFERROR(IF(AO115="","",IF(AO115&lt;=0.2,"Muy Baja",IF(AO115&lt;=0.4,"Baja",IF(AO115&lt;=0.6,"Media",IF(AO115&lt;=0.8,"Alta","Muy Alta"))))),""))," ")</f>
        <v/>
      </c>
      <c r="AQ115" s="225" t="str">
        <f t="shared" si="291"/>
        <v/>
      </c>
      <c r="AR115" s="449" t="str">
        <f t="shared" si="292"/>
        <v/>
      </c>
      <c r="AS115" s="225" t="str">
        <f t="shared" si="407"/>
        <v/>
      </c>
      <c r="AT115" s="226" t="str">
        <f t="shared" si="293"/>
        <v/>
      </c>
      <c r="AU115" s="652"/>
      <c r="AV115" s="655"/>
      <c r="AW115" s="649"/>
      <c r="AX115" s="733"/>
      <c r="AY115" s="324"/>
      <c r="AZ115" s="454"/>
      <c r="BA115" s="406"/>
      <c r="BB115" s="448"/>
      <c r="BC115" s="425"/>
      <c r="BD115" s="425"/>
      <c r="BE115" s="425"/>
      <c r="BF115" s="455"/>
      <c r="BG115" s="628"/>
      <c r="BH115" s="388"/>
      <c r="BI115" s="374"/>
      <c r="BJ115" s="374"/>
      <c r="BK115" s="376"/>
      <c r="BL115" s="448"/>
      <c r="BM115" s="471"/>
      <c r="BN115" s="433"/>
      <c r="BO115" s="441"/>
      <c r="BP115" s="441"/>
      <c r="BQ115" s="498"/>
      <c r="BR115" s="404"/>
      <c r="BS115" s="404"/>
      <c r="BT115" s="404"/>
      <c r="BU115" s="404"/>
    </row>
    <row r="116" spans="1:73" s="205" customFormat="1" ht="28.5" hidden="1" customHeight="1">
      <c r="A116" s="678"/>
      <c r="B116" s="692"/>
      <c r="C116" s="661"/>
      <c r="D116" s="661"/>
      <c r="E116" s="645"/>
      <c r="F116" s="647"/>
      <c r="G116" s="666"/>
      <c r="H116" s="360">
        <v>18</v>
      </c>
      <c r="I116" s="664"/>
      <c r="J116" s="647"/>
      <c r="K116" s="647"/>
      <c r="L116" s="647"/>
      <c r="M116" s="645"/>
      <c r="N116" s="645"/>
      <c r="O116" s="645"/>
      <c r="P116" s="736"/>
      <c r="Q116" s="696"/>
      <c r="R116" s="642"/>
      <c r="S116" s="642"/>
      <c r="T116" s="642"/>
      <c r="U116" s="642"/>
      <c r="V116" s="727"/>
      <c r="W116" s="715"/>
      <c r="X116" s="730"/>
      <c r="Y116" s="709"/>
      <c r="Z116" s="712"/>
      <c r="AA116" s="715"/>
      <c r="AB116" s="718"/>
      <c r="AC116" s="721"/>
      <c r="AD116" s="724"/>
      <c r="AE116" s="649"/>
      <c r="AF116" s="201">
        <v>5</v>
      </c>
      <c r="AG116" s="202"/>
      <c r="AH116" s="222" t="str">
        <f t="shared" si="396"/>
        <v/>
      </c>
      <c r="AI116" s="321"/>
      <c r="AJ116" s="321"/>
      <c r="AK116" s="223" t="str">
        <f t="shared" si="397"/>
        <v/>
      </c>
      <c r="AL116" s="322"/>
      <c r="AM116" s="322"/>
      <c r="AN116" s="323"/>
      <c r="AO116" s="224" t="str">
        <f t="shared" ref="AO116" si="410">IF(ISBLANK(AD112),(IFERROR(IF(AND(AH115="Probabilidad",AH116="Probabilidad"),(AQ115-(+AQ115*AK116)),IF(AND(AH115="Impacto",AH116="Probabilidad"),(AQ114-(+AQ114*AK116)),IF(AH116="Impacto",AQ115,""))),""))," ")</f>
        <v/>
      </c>
      <c r="AP116" s="174" t="str">
        <f t="shared" ref="AP116" si="411">IF(ISBLANK(AD112),(IFERROR(IF(AO116="","",IF(AO116&lt;=0.2,"Muy Baja",IF(AO116&lt;=0.4,"Baja",IF(AO116&lt;=0.6,"Media",IF(AO116&lt;=0.8,"Alta","Muy Alta"))))),""))," ")</f>
        <v/>
      </c>
      <c r="AQ116" s="225" t="str">
        <f t="shared" si="291"/>
        <v/>
      </c>
      <c r="AR116" s="449" t="str">
        <f t="shared" si="292"/>
        <v/>
      </c>
      <c r="AS116" s="225" t="str">
        <f t="shared" si="407"/>
        <v/>
      </c>
      <c r="AT116" s="226" t="str">
        <f t="shared" si="293"/>
        <v/>
      </c>
      <c r="AU116" s="652"/>
      <c r="AV116" s="655"/>
      <c r="AW116" s="649"/>
      <c r="AX116" s="733"/>
      <c r="AY116" s="324"/>
      <c r="AZ116" s="454"/>
      <c r="BA116" s="406"/>
      <c r="BB116" s="448"/>
      <c r="BC116" s="425"/>
      <c r="BD116" s="425"/>
      <c r="BE116" s="425"/>
      <c r="BF116" s="455"/>
      <c r="BG116" s="628"/>
      <c r="BH116" s="388"/>
      <c r="BI116" s="374"/>
      <c r="BJ116" s="374"/>
      <c r="BK116" s="376"/>
      <c r="BL116" s="448"/>
      <c r="BM116" s="471"/>
      <c r="BN116" s="433"/>
      <c r="BO116" s="441"/>
      <c r="BP116" s="441"/>
      <c r="BQ116" s="498"/>
      <c r="BR116" s="404"/>
      <c r="BS116" s="404"/>
      <c r="BT116" s="404"/>
      <c r="BU116" s="404"/>
    </row>
    <row r="117" spans="1:73" s="205" customFormat="1" ht="28.5" hidden="1" customHeight="1">
      <c r="A117" s="678"/>
      <c r="B117" s="692"/>
      <c r="C117" s="661"/>
      <c r="D117" s="661"/>
      <c r="E117" s="645"/>
      <c r="F117" s="647"/>
      <c r="G117" s="666"/>
      <c r="H117" s="360">
        <v>18</v>
      </c>
      <c r="I117" s="665"/>
      <c r="J117" s="604"/>
      <c r="K117" s="604"/>
      <c r="L117" s="604"/>
      <c r="M117" s="646"/>
      <c r="N117" s="646"/>
      <c r="O117" s="646"/>
      <c r="P117" s="737"/>
      <c r="Q117" s="697"/>
      <c r="R117" s="643"/>
      <c r="S117" s="643"/>
      <c r="T117" s="643"/>
      <c r="U117" s="643"/>
      <c r="V117" s="728"/>
      <c r="W117" s="716"/>
      <c r="X117" s="731"/>
      <c r="Y117" s="710"/>
      <c r="Z117" s="713"/>
      <c r="AA117" s="716"/>
      <c r="AB117" s="719"/>
      <c r="AC117" s="722"/>
      <c r="AD117" s="725"/>
      <c r="AE117" s="650"/>
      <c r="AF117" s="201">
        <v>6</v>
      </c>
      <c r="AG117" s="202"/>
      <c r="AH117" s="222" t="str">
        <f t="shared" si="396"/>
        <v/>
      </c>
      <c r="AI117" s="321"/>
      <c r="AJ117" s="321"/>
      <c r="AK117" s="223" t="str">
        <f t="shared" si="397"/>
        <v/>
      </c>
      <c r="AL117" s="322"/>
      <c r="AM117" s="322"/>
      <c r="AN117" s="323"/>
      <c r="AO117" s="224" t="str">
        <f t="shared" ref="AO117" si="412">IF(ISBLANK(AD112),(IFERROR(IF(AND(AH116="Probabilidad",AH117="Probabilidad"),(AQ116-(+AQ116*AK117)),IF(AND(AH116="Impacto",AH117="Probabilidad"),(AQ115-(+AQ115*AK117)),IF(AH117="Impacto",AQ116,""))),""))," ")</f>
        <v/>
      </c>
      <c r="AP117" s="174" t="str">
        <f t="shared" ref="AP117" si="413">IF(ISBLANK(AD112),(IFERROR(IF(AO117="","",IF(AO117&lt;=0.2,"Muy Baja",IF(AO117&lt;=0.4,"Baja",IF(AO117&lt;=0.6,"Media",IF(AO117&lt;=0.8,"Alta","Muy Alta"))))),""))," ")</f>
        <v/>
      </c>
      <c r="AQ117" s="225" t="str">
        <f t="shared" si="291"/>
        <v/>
      </c>
      <c r="AR117" s="449" t="str">
        <f t="shared" si="292"/>
        <v/>
      </c>
      <c r="AS117" s="225" t="str">
        <f t="shared" si="407"/>
        <v/>
      </c>
      <c r="AT117" s="226" t="str">
        <f t="shared" si="293"/>
        <v/>
      </c>
      <c r="AU117" s="653"/>
      <c r="AV117" s="656"/>
      <c r="AW117" s="650"/>
      <c r="AX117" s="734"/>
      <c r="AY117" s="324"/>
      <c r="AZ117" s="454"/>
      <c r="BA117" s="406"/>
      <c r="BB117" s="448"/>
      <c r="BC117" s="425"/>
      <c r="BD117" s="425"/>
      <c r="BE117" s="425"/>
      <c r="BF117" s="455"/>
      <c r="BG117" s="595"/>
      <c r="BH117" s="388"/>
      <c r="BI117" s="374"/>
      <c r="BJ117" s="374"/>
      <c r="BK117" s="376"/>
      <c r="BL117" s="448"/>
      <c r="BM117" s="471"/>
      <c r="BN117" s="433"/>
      <c r="BO117" s="441"/>
      <c r="BP117" s="441"/>
      <c r="BQ117" s="498"/>
      <c r="BR117" s="404"/>
      <c r="BS117" s="404"/>
      <c r="BT117" s="404"/>
      <c r="BU117" s="404"/>
    </row>
    <row r="118" spans="1:73" s="205" customFormat="1" ht="140.25" hidden="1" customHeight="1">
      <c r="A118" s="678"/>
      <c r="B118" s="692"/>
      <c r="C118" s="661"/>
      <c r="D118" s="661" t="str">
        <f>IFERROR((VLOOKUP($B118,'Listados Datos'!$D$3:$F$18,3,FALSE))," ")</f>
        <v xml:space="preserve"> </v>
      </c>
      <c r="E118" s="645"/>
      <c r="F118" s="647"/>
      <c r="G118" s="666">
        <v>19</v>
      </c>
      <c r="H118" s="360">
        <v>19</v>
      </c>
      <c r="I118" s="663" t="s">
        <v>1145</v>
      </c>
      <c r="J118" s="603" t="s">
        <v>244</v>
      </c>
      <c r="K118" s="603" t="s">
        <v>1145</v>
      </c>
      <c r="L118" s="603" t="s">
        <v>1156</v>
      </c>
      <c r="M118" s="644" t="str">
        <f t="shared" ref="M118" si="414">+CONCATENATE("Posibilidad de afectación ", J118, " por ", K118," debido a ", L118)</f>
        <v>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v>
      </c>
      <c r="N118" s="644" t="s">
        <v>108</v>
      </c>
      <c r="O118" s="644" t="s">
        <v>832</v>
      </c>
      <c r="P118" s="735">
        <v>12</v>
      </c>
      <c r="Q118" s="695"/>
      <c r="R118" s="641"/>
      <c r="S118" s="641"/>
      <c r="T118" s="641"/>
      <c r="U118" s="641"/>
      <c r="V118" s="726" t="str">
        <f t="shared" ref="V118" si="415">IF(ISBLANK(AC118),(IF(P118&lt;=0,"",IF(P118&lt;=2,"Muy Baja",IF(P118&lt;=24,"Baja",IF(P118&lt;=500,"Media",IF(P118&lt;=5000,"Alta","Muy Alta"))))))," ")</f>
        <v>Baja</v>
      </c>
      <c r="W118" s="714">
        <f t="shared" ref="W118" si="416">IF(ISBLANK(AC118),(IF(V118="","",IF(V118="Muy Baja",20%,IF(V118="Baja",40%,IF(V118="Media",60%,IF(V118="Alta",80%,IF(V118="Muy Alta",100%,0)))))))," ")</f>
        <v>0.4</v>
      </c>
      <c r="X118" s="729" t="s">
        <v>305</v>
      </c>
      <c r="Y118" s="708" t="str">
        <f>IF(X118&gt;0,IF(NOT(ISERROR(MATCH(X118,'Listados Datos'!$N$3:$N$4,0))),'Listados Datos'!$N$6&amp;"Por favor no seleccionar este criterios de impacto (Afectación Económica o presupuestal y/o Pérdida Reputacional)",'Listados Datos'!$N$7),"")</f>
        <v>✔</v>
      </c>
      <c r="Z118" s="711"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714">
        <f>IF(Z118="","",IF(Z118="Leve",20%,IF(Z118="Menor",40%,IF(Z118="Moderado",60%,IF(Z118="Mayor",80%,IF(Z118="Catastrófico",100%,0))))))</f>
        <v>0.2</v>
      </c>
      <c r="AB118" s="717"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720"/>
      <c r="AD118" s="723"/>
      <c r="AE118" s="648" t="str">
        <f t="shared" ref="AE118" si="417">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1">
        <v>1</v>
      </c>
      <c r="AG118" s="202" t="s">
        <v>1161</v>
      </c>
      <c r="AH118" s="222" t="str">
        <f t="shared" ref="AH118:AH123" si="418">IF(OR(AI118="Preventivo",AI118="Detectivo"),"Probabilidad",IF(AI118="Correctivo","Impacto",""))</f>
        <v>Probabilidad</v>
      </c>
      <c r="AI118" s="321" t="s">
        <v>312</v>
      </c>
      <c r="AJ118" s="321" t="s">
        <v>317</v>
      </c>
      <c r="AK118" s="223" t="str">
        <f t="shared" ref="AK118:AK123" si="419">IF(AND(AI118="Preventivo",AJ118="Automático"),"50%",IF(AND(AI118="Preventivo",AJ118="Manual"),"40%",IF(AND(AI118="Detectivo",AJ118="Automático"),"40%",IF(AND(AI118="Detectivo",AJ118="Manual"),"30%",IF(AND(AI118="Correctivo",AJ118="Automático"),"35%",IF(AND(AI118="Correctivo",AJ118="Manual"),"25%",""))))))</f>
        <v>40%</v>
      </c>
      <c r="AL118" s="322" t="s">
        <v>321</v>
      </c>
      <c r="AM118" s="322" t="s">
        <v>325</v>
      </c>
      <c r="AN118" s="323" t="s">
        <v>328</v>
      </c>
      <c r="AO118" s="224">
        <f t="shared" ref="AO118" si="420">IF(ISBLANK(AD118),(IFERROR(IF(AH118="Probabilidad",(W118-(+W118*AK118)),IF(AH118="Impacto",W118,"")),""))," ")</f>
        <v>0.24</v>
      </c>
      <c r="AP118" s="174" t="str">
        <f t="shared" ref="AP118" si="421">IF(ISBLANK(AD118), (IFERROR(IF(AO118="","",IF(AO118&lt;=0.2,"Muy Baja",IF(AO118&lt;=0.4,"Baja",IF(AO118&lt;=0.6,"Media",IF(AO118&lt;=0.8,"Alta","Muy Alta"))))),""))," ")</f>
        <v>Baja</v>
      </c>
      <c r="AQ118" s="225">
        <f t="shared" si="291"/>
        <v>0.24</v>
      </c>
      <c r="AR118" s="449" t="str">
        <f t="shared" si="292"/>
        <v>Leve</v>
      </c>
      <c r="AS118" s="225">
        <f t="shared" ref="AS118" si="422">IFERROR(IF(AH118="Impacto",(AA118-(+AA118*AK118)),IF(AH118="Probabilidad",AA118,"")),"")</f>
        <v>0.2</v>
      </c>
      <c r="AT118" s="226" t="str">
        <f t="shared" si="293"/>
        <v>Bajo</v>
      </c>
      <c r="AU118" s="651"/>
      <c r="AV118" s="654" t="str">
        <f>IF(ISBLANK(AD118), " ", AD118)</f>
        <v xml:space="preserve"> </v>
      </c>
      <c r="AW118" s="648" t="str">
        <f t="shared" ref="AW118" si="423">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732" t="s">
        <v>335</v>
      </c>
      <c r="AY118" s="324" t="s">
        <v>1182</v>
      </c>
      <c r="AZ118" s="454" t="s">
        <v>1181</v>
      </c>
      <c r="BA118" s="406" t="s">
        <v>970</v>
      </c>
      <c r="BB118" s="448" t="s">
        <v>1057</v>
      </c>
      <c r="BC118" s="425">
        <v>44562</v>
      </c>
      <c r="BD118" s="425">
        <v>44926</v>
      </c>
      <c r="BE118" s="425" t="s">
        <v>1183</v>
      </c>
      <c r="BF118" s="425" t="s">
        <v>1184</v>
      </c>
      <c r="BG118" s="594" t="s">
        <v>1169</v>
      </c>
      <c r="BH118" s="388" t="s">
        <v>113</v>
      </c>
      <c r="BI118" s="374" t="s">
        <v>1985</v>
      </c>
      <c r="BJ118" s="374">
        <v>1</v>
      </c>
      <c r="BK118" s="376">
        <v>44804</v>
      </c>
      <c r="BL118" s="448" t="s">
        <v>1900</v>
      </c>
      <c r="BM118" s="468" t="s">
        <v>2002</v>
      </c>
      <c r="BN118" s="433" t="s">
        <v>1759</v>
      </c>
      <c r="BO118" s="441" t="s">
        <v>114</v>
      </c>
      <c r="BP118" s="441" t="s">
        <v>1746</v>
      </c>
      <c r="BQ118" s="498" t="s">
        <v>1746</v>
      </c>
      <c r="BR118" s="404"/>
      <c r="BS118" s="404"/>
      <c r="BT118" s="404"/>
      <c r="BU118" s="404"/>
    </row>
    <row r="119" spans="1:73" s="205" customFormat="1" ht="28.5" hidden="1" customHeight="1">
      <c r="A119" s="678"/>
      <c r="B119" s="692"/>
      <c r="C119" s="661"/>
      <c r="D119" s="661"/>
      <c r="E119" s="645"/>
      <c r="F119" s="647"/>
      <c r="G119" s="666"/>
      <c r="H119" s="360">
        <v>19</v>
      </c>
      <c r="I119" s="664"/>
      <c r="J119" s="647"/>
      <c r="K119" s="647"/>
      <c r="L119" s="647"/>
      <c r="M119" s="645"/>
      <c r="N119" s="645"/>
      <c r="O119" s="645"/>
      <c r="P119" s="736"/>
      <c r="Q119" s="696"/>
      <c r="R119" s="642"/>
      <c r="S119" s="642"/>
      <c r="T119" s="642"/>
      <c r="U119" s="642"/>
      <c r="V119" s="727"/>
      <c r="W119" s="715"/>
      <c r="X119" s="730"/>
      <c r="Y119" s="709"/>
      <c r="Z119" s="712"/>
      <c r="AA119" s="715"/>
      <c r="AB119" s="718"/>
      <c r="AC119" s="721"/>
      <c r="AD119" s="724"/>
      <c r="AE119" s="649"/>
      <c r="AF119" s="201">
        <v>2</v>
      </c>
      <c r="AG119" s="202"/>
      <c r="AH119" s="222" t="str">
        <f t="shared" si="418"/>
        <v/>
      </c>
      <c r="AI119" s="321"/>
      <c r="AJ119" s="321"/>
      <c r="AK119" s="223" t="str">
        <f t="shared" si="419"/>
        <v/>
      </c>
      <c r="AL119" s="322"/>
      <c r="AM119" s="322"/>
      <c r="AN119" s="323"/>
      <c r="AO119" s="224" t="str">
        <f t="shared" ref="AO119" si="424">IF(ISBLANK(AD118),(IFERROR(IF(AND(AH118="Probabilidad",AH119="Probabilidad"),(AQ118-(+AQ118*AK119)),IF(AH119="Probabilidad",(W118-(+W118*AK119)),IF(AH119="Impacto",AQ118,""))),""))," ")</f>
        <v/>
      </c>
      <c r="AP119" s="174" t="str">
        <f t="shared" ref="AP119" si="425">IF(ISBLANK(AD118),(IFERROR(IF(AO119="","",IF(AO119&lt;=0.2,"Muy Baja",IF(AO119&lt;=0.4,"Baja",IF(AO119&lt;=0.6,"Media",IF(AO119&lt;=0.8,"Alta","Muy Alta"))))),""))," ")</f>
        <v/>
      </c>
      <c r="AQ119" s="225" t="str">
        <f t="shared" si="291"/>
        <v/>
      </c>
      <c r="AR119" s="449" t="str">
        <f t="shared" si="292"/>
        <v/>
      </c>
      <c r="AS119" s="225" t="str">
        <f t="shared" ref="AS119" si="426">IFERROR(IF(AND(AH118="Impacto",AH119="Impacto"),(AS118-(+AS118*AK119)),IF(AH119="Impacto",(AA118-(+AA118*AK119)),IF(AH119="Probabilidad",AS118,""))),"")</f>
        <v/>
      </c>
      <c r="AT119" s="226" t="str">
        <f t="shared" si="293"/>
        <v/>
      </c>
      <c r="AU119" s="652"/>
      <c r="AV119" s="655"/>
      <c r="AW119" s="649"/>
      <c r="AX119" s="733"/>
      <c r="AY119" s="324"/>
      <c r="AZ119" s="454"/>
      <c r="BA119" s="406"/>
      <c r="BB119" s="448"/>
      <c r="BC119" s="425"/>
      <c r="BD119" s="425"/>
      <c r="BE119" s="425"/>
      <c r="BF119" s="455"/>
      <c r="BG119" s="628"/>
      <c r="BH119" s="388"/>
      <c r="BI119" s="374"/>
      <c r="BJ119" s="374"/>
      <c r="BK119" s="376"/>
      <c r="BL119" s="448"/>
      <c r="BM119" s="468"/>
      <c r="BN119" s="448"/>
      <c r="BO119" s="441"/>
      <c r="BP119" s="441"/>
      <c r="BQ119" s="498"/>
      <c r="BR119" s="404"/>
      <c r="BS119" s="404"/>
      <c r="BT119" s="404"/>
      <c r="BU119" s="404"/>
    </row>
    <row r="120" spans="1:73" s="205" customFormat="1" ht="28.5" hidden="1" customHeight="1">
      <c r="A120" s="678"/>
      <c r="B120" s="692"/>
      <c r="C120" s="661"/>
      <c r="D120" s="661"/>
      <c r="E120" s="645"/>
      <c r="F120" s="647"/>
      <c r="G120" s="666"/>
      <c r="H120" s="360">
        <v>19</v>
      </c>
      <c r="I120" s="664"/>
      <c r="J120" s="647"/>
      <c r="K120" s="647"/>
      <c r="L120" s="647"/>
      <c r="M120" s="645"/>
      <c r="N120" s="645"/>
      <c r="O120" s="645"/>
      <c r="P120" s="736"/>
      <c r="Q120" s="696"/>
      <c r="R120" s="642"/>
      <c r="S120" s="642"/>
      <c r="T120" s="642"/>
      <c r="U120" s="642"/>
      <c r="V120" s="727"/>
      <c r="W120" s="715"/>
      <c r="X120" s="730"/>
      <c r="Y120" s="709"/>
      <c r="Z120" s="712"/>
      <c r="AA120" s="715"/>
      <c r="AB120" s="718"/>
      <c r="AC120" s="721"/>
      <c r="AD120" s="724"/>
      <c r="AE120" s="649"/>
      <c r="AF120" s="201">
        <v>3</v>
      </c>
      <c r="AG120" s="202"/>
      <c r="AH120" s="222" t="str">
        <f t="shared" si="418"/>
        <v/>
      </c>
      <c r="AI120" s="321"/>
      <c r="AJ120" s="321"/>
      <c r="AK120" s="223" t="str">
        <f t="shared" si="419"/>
        <v/>
      </c>
      <c r="AL120" s="322"/>
      <c r="AM120" s="322"/>
      <c r="AN120" s="323"/>
      <c r="AO120" s="224" t="str">
        <f t="shared" ref="AO120" si="427">IF(ISBLANK(AD118),(IFERROR(IF(AND(AH119="Probabilidad",AH120="Probabilidad"),(AQ119-(+AQ119*AK120)),IF(AND(AH119="Impacto",AH120="Probabilidad"),(AQ118-(+AQ118*AK120)),IF(AH120="Impacto",AQ119,""))),""))," ")</f>
        <v/>
      </c>
      <c r="AP120" s="174" t="str">
        <f t="shared" ref="AP120" si="428">IF(ISBLANK(AD118),(IFERROR(IF(AO120="","",IF(AO120&lt;=0.2,"Muy Baja",IF(AO120&lt;=0.4,"Baja",IF(AO120&lt;=0.6,"Media",IF(AO120&lt;=0.8,"Alta","Muy Alta"))))),""))," ")</f>
        <v/>
      </c>
      <c r="AQ120" s="225" t="str">
        <f t="shared" si="291"/>
        <v/>
      </c>
      <c r="AR120" s="449" t="str">
        <f t="shared" si="292"/>
        <v/>
      </c>
      <c r="AS120" s="225" t="str">
        <f t="shared" ref="AS120:AS123" si="429">IFERROR(IF(AND(AH119="Impacto",AH120="Impacto"),(AS119-(+AS119*AK120)),IF(AND(AH119="Probabilidad",AH120="Impacto"),(AS118-(+AS118*AK120)),IF(AH120="Probabilidad",AS119,""))),"")</f>
        <v/>
      </c>
      <c r="AT120" s="226" t="str">
        <f t="shared" si="293"/>
        <v/>
      </c>
      <c r="AU120" s="652"/>
      <c r="AV120" s="655"/>
      <c r="AW120" s="649"/>
      <c r="AX120" s="733"/>
      <c r="AY120" s="324"/>
      <c r="AZ120" s="454"/>
      <c r="BA120" s="406"/>
      <c r="BB120" s="448"/>
      <c r="BC120" s="425"/>
      <c r="BD120" s="425"/>
      <c r="BE120" s="425"/>
      <c r="BF120" s="455"/>
      <c r="BG120" s="628"/>
      <c r="BH120" s="388"/>
      <c r="BI120" s="374"/>
      <c r="BJ120" s="374"/>
      <c r="BK120" s="376"/>
      <c r="BL120" s="448"/>
      <c r="BM120" s="468"/>
      <c r="BN120" s="448"/>
      <c r="BO120" s="441"/>
      <c r="BP120" s="441"/>
      <c r="BQ120" s="498"/>
      <c r="BR120" s="404"/>
      <c r="BS120" s="404"/>
      <c r="BT120" s="404"/>
      <c r="BU120" s="404"/>
    </row>
    <row r="121" spans="1:73" s="205" customFormat="1" ht="28.5" hidden="1" customHeight="1">
      <c r="A121" s="678"/>
      <c r="B121" s="692"/>
      <c r="C121" s="661"/>
      <c r="D121" s="661"/>
      <c r="E121" s="645"/>
      <c r="F121" s="647"/>
      <c r="G121" s="666"/>
      <c r="H121" s="360">
        <v>19</v>
      </c>
      <c r="I121" s="664"/>
      <c r="J121" s="647"/>
      <c r="K121" s="647"/>
      <c r="L121" s="647"/>
      <c r="M121" s="645"/>
      <c r="N121" s="645"/>
      <c r="O121" s="645"/>
      <c r="P121" s="736"/>
      <c r="Q121" s="696"/>
      <c r="R121" s="642"/>
      <c r="S121" s="642"/>
      <c r="T121" s="642"/>
      <c r="U121" s="642"/>
      <c r="V121" s="727"/>
      <c r="W121" s="715"/>
      <c r="X121" s="730"/>
      <c r="Y121" s="709"/>
      <c r="Z121" s="712"/>
      <c r="AA121" s="715"/>
      <c r="AB121" s="718"/>
      <c r="AC121" s="721"/>
      <c r="AD121" s="724"/>
      <c r="AE121" s="649"/>
      <c r="AF121" s="201">
        <v>4</v>
      </c>
      <c r="AG121" s="202"/>
      <c r="AH121" s="222" t="str">
        <f t="shared" si="418"/>
        <v/>
      </c>
      <c r="AI121" s="321"/>
      <c r="AJ121" s="321"/>
      <c r="AK121" s="223" t="str">
        <f t="shared" si="419"/>
        <v/>
      </c>
      <c r="AL121" s="322"/>
      <c r="AM121" s="322"/>
      <c r="AN121" s="323"/>
      <c r="AO121" s="224" t="str">
        <f t="shared" ref="AO121" si="430">IF(ISBLANK(AD118),(IFERROR(IF(AND(AH120="Probabilidad",AH121="Probabilidad"),(AQ120-(+AQ120*AK121)),IF(AND(AH120="Impacto",AH121="Probabilidad"),(AQ119-(+AQ119*AK121)),IF(AH121="Impacto",AQ120,""))),""))," ")</f>
        <v/>
      </c>
      <c r="AP121" s="174" t="str">
        <f t="shared" ref="AP121" si="431">IF(ISBLANK(AD118),(IFERROR(IF(AO121="","",IF(AO121&lt;=0.2,"Muy Baja",IF(AO121&lt;=0.4,"Baja",IF(AO121&lt;=0.6,"Media",IF(AO121&lt;=0.8,"Alta","Muy Alta"))))),""))," ")</f>
        <v/>
      </c>
      <c r="AQ121" s="225" t="str">
        <f t="shared" si="291"/>
        <v/>
      </c>
      <c r="AR121" s="449" t="str">
        <f t="shared" si="292"/>
        <v/>
      </c>
      <c r="AS121" s="225" t="str">
        <f t="shared" si="429"/>
        <v/>
      </c>
      <c r="AT121" s="226" t="str">
        <f t="shared" si="293"/>
        <v/>
      </c>
      <c r="AU121" s="652"/>
      <c r="AV121" s="655"/>
      <c r="AW121" s="649"/>
      <c r="AX121" s="733"/>
      <c r="AY121" s="324"/>
      <c r="AZ121" s="454"/>
      <c r="BA121" s="406"/>
      <c r="BB121" s="448"/>
      <c r="BC121" s="425"/>
      <c r="BD121" s="425"/>
      <c r="BE121" s="425"/>
      <c r="BF121" s="455"/>
      <c r="BG121" s="628"/>
      <c r="BH121" s="388"/>
      <c r="BI121" s="374"/>
      <c r="BJ121" s="374"/>
      <c r="BK121" s="376"/>
      <c r="BL121" s="448"/>
      <c r="BM121" s="468"/>
      <c r="BN121" s="448"/>
      <c r="BO121" s="441"/>
      <c r="BP121" s="441"/>
      <c r="BQ121" s="498"/>
      <c r="BR121" s="404"/>
      <c r="BS121" s="404"/>
      <c r="BT121" s="404"/>
      <c r="BU121" s="404"/>
    </row>
    <row r="122" spans="1:73" s="205" customFormat="1" ht="28.5" hidden="1" customHeight="1">
      <c r="A122" s="678"/>
      <c r="B122" s="692"/>
      <c r="C122" s="661"/>
      <c r="D122" s="661"/>
      <c r="E122" s="645"/>
      <c r="F122" s="647"/>
      <c r="G122" s="666"/>
      <c r="H122" s="360">
        <v>19</v>
      </c>
      <c r="I122" s="664"/>
      <c r="J122" s="647"/>
      <c r="K122" s="647"/>
      <c r="L122" s="647"/>
      <c r="M122" s="645"/>
      <c r="N122" s="645"/>
      <c r="O122" s="645"/>
      <c r="P122" s="736"/>
      <c r="Q122" s="696"/>
      <c r="R122" s="642"/>
      <c r="S122" s="642"/>
      <c r="T122" s="642"/>
      <c r="U122" s="642"/>
      <c r="V122" s="727"/>
      <c r="W122" s="715"/>
      <c r="X122" s="730"/>
      <c r="Y122" s="709"/>
      <c r="Z122" s="712"/>
      <c r="AA122" s="715"/>
      <c r="AB122" s="718"/>
      <c r="AC122" s="721"/>
      <c r="AD122" s="724"/>
      <c r="AE122" s="649"/>
      <c r="AF122" s="201">
        <v>5</v>
      </c>
      <c r="AG122" s="202"/>
      <c r="AH122" s="222" t="str">
        <f t="shared" si="418"/>
        <v/>
      </c>
      <c r="AI122" s="321"/>
      <c r="AJ122" s="321"/>
      <c r="AK122" s="223" t="str">
        <f t="shared" si="419"/>
        <v/>
      </c>
      <c r="AL122" s="322"/>
      <c r="AM122" s="322"/>
      <c r="AN122" s="323"/>
      <c r="AO122" s="224" t="str">
        <f t="shared" ref="AO122" si="432">IF(ISBLANK(AD118),(IFERROR(IF(AND(AH121="Probabilidad",AH122="Probabilidad"),(AQ121-(+AQ121*AK122)),IF(AND(AH121="Impacto",AH122="Probabilidad"),(AQ120-(+AQ120*AK122)),IF(AH122="Impacto",AQ121,""))),""))," ")</f>
        <v/>
      </c>
      <c r="AP122" s="174" t="str">
        <f t="shared" ref="AP122" si="433">IF(ISBLANK(AD118),(IFERROR(IF(AO122="","",IF(AO122&lt;=0.2,"Muy Baja",IF(AO122&lt;=0.4,"Baja",IF(AO122&lt;=0.6,"Media",IF(AO122&lt;=0.8,"Alta","Muy Alta"))))),""))," ")</f>
        <v/>
      </c>
      <c r="AQ122" s="225" t="str">
        <f t="shared" si="291"/>
        <v/>
      </c>
      <c r="AR122" s="449" t="str">
        <f t="shared" si="292"/>
        <v/>
      </c>
      <c r="AS122" s="225" t="str">
        <f t="shared" si="429"/>
        <v/>
      </c>
      <c r="AT122" s="226" t="str">
        <f t="shared" si="293"/>
        <v/>
      </c>
      <c r="AU122" s="652"/>
      <c r="AV122" s="655"/>
      <c r="AW122" s="649"/>
      <c r="AX122" s="733"/>
      <c r="AY122" s="324"/>
      <c r="AZ122" s="454"/>
      <c r="BA122" s="406"/>
      <c r="BB122" s="448"/>
      <c r="BC122" s="425"/>
      <c r="BD122" s="425"/>
      <c r="BE122" s="425"/>
      <c r="BF122" s="455"/>
      <c r="BG122" s="628"/>
      <c r="BH122" s="388"/>
      <c r="BI122" s="374"/>
      <c r="BJ122" s="374"/>
      <c r="BK122" s="376"/>
      <c r="BL122" s="448"/>
      <c r="BM122" s="468"/>
      <c r="BN122" s="448"/>
      <c r="BO122" s="441"/>
      <c r="BP122" s="441"/>
      <c r="BQ122" s="498"/>
      <c r="BR122" s="404"/>
      <c r="BS122" s="404"/>
      <c r="BT122" s="404"/>
      <c r="BU122" s="404"/>
    </row>
    <row r="123" spans="1:73" s="205" customFormat="1" ht="21.75" hidden="1" customHeight="1">
      <c r="A123" s="678"/>
      <c r="B123" s="692"/>
      <c r="C123" s="661"/>
      <c r="D123" s="661"/>
      <c r="E123" s="645"/>
      <c r="F123" s="647"/>
      <c r="G123" s="666"/>
      <c r="H123" s="360">
        <v>19</v>
      </c>
      <c r="I123" s="665"/>
      <c r="J123" s="604"/>
      <c r="K123" s="604"/>
      <c r="L123" s="604"/>
      <c r="M123" s="646"/>
      <c r="N123" s="646"/>
      <c r="O123" s="646"/>
      <c r="P123" s="737"/>
      <c r="Q123" s="697"/>
      <c r="R123" s="643"/>
      <c r="S123" s="643"/>
      <c r="T123" s="643"/>
      <c r="U123" s="643"/>
      <c r="V123" s="728"/>
      <c r="W123" s="716"/>
      <c r="X123" s="731"/>
      <c r="Y123" s="710"/>
      <c r="Z123" s="713"/>
      <c r="AA123" s="716"/>
      <c r="AB123" s="719"/>
      <c r="AC123" s="722"/>
      <c r="AD123" s="725"/>
      <c r="AE123" s="650"/>
      <c r="AF123" s="201">
        <v>6</v>
      </c>
      <c r="AG123" s="202"/>
      <c r="AH123" s="222" t="str">
        <f t="shared" si="418"/>
        <v/>
      </c>
      <c r="AI123" s="321"/>
      <c r="AJ123" s="321"/>
      <c r="AK123" s="223" t="str">
        <f t="shared" si="419"/>
        <v/>
      </c>
      <c r="AL123" s="322"/>
      <c r="AM123" s="322"/>
      <c r="AN123" s="323"/>
      <c r="AO123" s="224" t="str">
        <f t="shared" ref="AO123" si="434">IF(ISBLANK(AD118),(IFERROR(IF(AND(AH122="Probabilidad",AH123="Probabilidad"),(AQ122-(+AQ122*AK123)),IF(AND(AH122="Impacto",AH123="Probabilidad"),(AQ121-(+AQ121*AK123)),IF(AH123="Impacto",AQ122,""))),""))," ")</f>
        <v/>
      </c>
      <c r="AP123" s="174" t="str">
        <f t="shared" ref="AP123" si="435">IF(ISBLANK(AD118),(IFERROR(IF(AO123="","",IF(AO123&lt;=0.2,"Muy Baja",IF(AO123&lt;=0.4,"Baja",IF(AO123&lt;=0.6,"Media",IF(AO123&lt;=0.8,"Alta","Muy Alta"))))),""))," ")</f>
        <v/>
      </c>
      <c r="AQ123" s="225" t="str">
        <f t="shared" si="291"/>
        <v/>
      </c>
      <c r="AR123" s="449" t="str">
        <f t="shared" si="292"/>
        <v/>
      </c>
      <c r="AS123" s="225" t="str">
        <f t="shared" si="429"/>
        <v/>
      </c>
      <c r="AT123" s="226" t="str">
        <f t="shared" si="293"/>
        <v/>
      </c>
      <c r="AU123" s="653"/>
      <c r="AV123" s="656"/>
      <c r="AW123" s="650"/>
      <c r="AX123" s="734"/>
      <c r="AY123" s="324"/>
      <c r="AZ123" s="454"/>
      <c r="BA123" s="406"/>
      <c r="BB123" s="448"/>
      <c r="BC123" s="425"/>
      <c r="BD123" s="425"/>
      <c r="BE123" s="425"/>
      <c r="BF123" s="455"/>
      <c r="BG123" s="595"/>
      <c r="BH123" s="388"/>
      <c r="BI123" s="374"/>
      <c r="BJ123" s="374"/>
      <c r="BK123" s="376"/>
      <c r="BL123" s="448"/>
      <c r="BM123" s="468"/>
      <c r="BN123" s="448"/>
      <c r="BO123" s="441"/>
      <c r="BP123" s="441"/>
      <c r="BQ123" s="498"/>
      <c r="BR123" s="404"/>
      <c r="BS123" s="404"/>
      <c r="BT123" s="404"/>
      <c r="BU123" s="404"/>
    </row>
    <row r="124" spans="1:73" s="205" customFormat="1" ht="171" customHeight="1">
      <c r="A124" s="678"/>
      <c r="B124" s="692"/>
      <c r="C124" s="661"/>
      <c r="D124" s="661" t="str">
        <f>IFERROR((VLOOKUP($B124,'Listados Datos'!$D$3:$F$18,3,FALSE))," ")</f>
        <v xml:space="preserve"> </v>
      </c>
      <c r="E124" s="645"/>
      <c r="F124" s="647"/>
      <c r="G124" s="666">
        <v>20</v>
      </c>
      <c r="H124" s="360">
        <v>20</v>
      </c>
      <c r="I124" s="663" t="s">
        <v>1618</v>
      </c>
      <c r="J124" s="603" t="s">
        <v>243</v>
      </c>
      <c r="K124" s="603" t="s">
        <v>1157</v>
      </c>
      <c r="L124" s="603" t="s">
        <v>1152</v>
      </c>
      <c r="M124" s="644" t="str">
        <f t="shared" ref="M124:M129" si="436">+I124</f>
        <v>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v>
      </c>
      <c r="N124" s="644" t="s">
        <v>109</v>
      </c>
      <c r="O124" s="644" t="s">
        <v>832</v>
      </c>
      <c r="P124" s="735">
        <v>228</v>
      </c>
      <c r="Q124" s="695"/>
      <c r="R124" s="641"/>
      <c r="S124" s="641"/>
      <c r="T124" s="641"/>
      <c r="U124" s="641"/>
      <c r="V124" s="726" t="str">
        <f t="shared" ref="V124" si="437">IF(ISBLANK(AC124),(IF(P124&lt;=0,"",IF(P124&lt;=2,"Muy Baja",IF(P124&lt;=24,"Baja",IF(P124&lt;=500,"Media",IF(P124&lt;=5000,"Alta","Muy Alta"))))))," ")</f>
        <v xml:space="preserve"> </v>
      </c>
      <c r="W124" s="714" t="str">
        <f t="shared" ref="W124" si="438">IF(ISBLANK(AC124),(IF(V124="","",IF(V124="Muy Baja",20%,IF(V124="Baja",40%,IF(V124="Media",60%,IF(V124="Alta",80%,IF(V124="Muy Alta",100%,0)))))))," ")</f>
        <v xml:space="preserve"> </v>
      </c>
      <c r="X124" s="729"/>
      <c r="Y124" s="708" t="str">
        <f>IF(X124&gt;0,IF(NOT(ISERROR(MATCH(X124,'Listados Datos'!$N$3:$N$4,0))),'Listados Datos'!$N$6&amp;"Por favor no seleccionar este criterios de impacto (Afectación Económica o presupuestal y/o Pérdida Reputacional)",'Listados Datos'!$N$7),"")</f>
        <v/>
      </c>
      <c r="Z124" s="711" t="str">
        <f>IF(OR(X124='Listados Datos'!$R$3,X124='Listados Datos'!$S$3),"Leve",IF(OR(X124='Listados Datos'!$R$4,X124='Listados Datos'!$S$4),"Menor",IF(OR(X124='Listados Datos'!$R$5,X124='Listados Datos'!$S$5),"Moderado",IF(OR(X124='Listados Datos'!$R$6,X124='Listados Datos'!$S$6),"Mayor",IF(OR(X124='Listados Datos'!$R$7,X124='Listados Datos'!$S$7),"Catastrófico","")))))</f>
        <v/>
      </c>
      <c r="AA124" s="714" t="str">
        <f>IF(Z124="","",IF(Z124="Leve",20%,IF(Z124="Menor",40%,IF(Z124="Moderado",60%,IF(Z124="Mayor",80%,IF(Z124="Catastrófico",100%,0))))))</f>
        <v/>
      </c>
      <c r="AB124" s="717"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720" t="s">
        <v>346</v>
      </c>
      <c r="AD124" s="723" t="s">
        <v>11</v>
      </c>
      <c r="AE124" s="648" t="str">
        <f t="shared" ref="AE124" si="439">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1">
        <v>1</v>
      </c>
      <c r="AG124" s="202" t="s">
        <v>1162</v>
      </c>
      <c r="AH124" s="222" t="str">
        <f t="shared" ref="AH124:AH189" si="440">IF(OR(AI124="Preventivo",AI124="Detectivo"),"Probabilidad",IF(AI124="Correctivo","Impacto",""))</f>
        <v>Probabilidad</v>
      </c>
      <c r="AI124" s="321" t="s">
        <v>312</v>
      </c>
      <c r="AJ124" s="321" t="s">
        <v>317</v>
      </c>
      <c r="AK124" s="223" t="str">
        <f t="shared" ref="AK124:AK189" si="441">IF(AND(AI124="Preventivo",AJ124="Automático"),"50%",IF(AND(AI124="Preventivo",AJ124="Manual"),"40%",IF(AND(AI124="Detectivo",AJ124="Automático"),"40%",IF(AND(AI124="Detectivo",AJ124="Manual"),"30%",IF(AND(AI124="Correctivo",AJ124="Automático"),"35%",IF(AND(AI124="Correctivo",AJ124="Manual"),"25%",""))))))</f>
        <v>40%</v>
      </c>
      <c r="AL124" s="322" t="s">
        <v>321</v>
      </c>
      <c r="AM124" s="322" t="s">
        <v>325</v>
      </c>
      <c r="AN124" s="323" t="s">
        <v>328</v>
      </c>
      <c r="AO124" s="224" t="str">
        <f t="shared" ref="AO124" si="442">IF(ISBLANK(AD124),(IFERROR(IF(AH124="Probabilidad",(W124-(+W124*AK124)),IF(AH124="Impacto",W124,"")),""))," ")</f>
        <v xml:space="preserve"> </v>
      </c>
      <c r="AP124" s="174" t="str">
        <f t="shared" ref="AP124" si="443">IF(ISBLANK(AD124), (IFERROR(IF(AO124="","",IF(AO124&lt;=0.2,"Muy Baja",IF(AO124&lt;=0.4,"Baja",IF(AO124&lt;=0.6,"Media",IF(AO124&lt;=0.8,"Alta","Muy Alta"))))),""))," ")</f>
        <v xml:space="preserve"> </v>
      </c>
      <c r="AQ124" s="225" t="str">
        <f t="shared" si="291"/>
        <v xml:space="preserve"> </v>
      </c>
      <c r="AR124" s="449" t="str">
        <f t="shared" si="292"/>
        <v/>
      </c>
      <c r="AS124" s="225" t="str">
        <f t="shared" ref="AS124" si="444">IFERROR(IF(AH124="Impacto",(AA124-(+AA124*AK124)),IF(AH124="Probabilidad",AA124,"")),"")</f>
        <v/>
      </c>
      <c r="AT124" s="226" t="str">
        <f t="shared" si="293"/>
        <v/>
      </c>
      <c r="AU124" s="651" t="s">
        <v>346</v>
      </c>
      <c r="AV124" s="654" t="str">
        <f>IF(ISBLANK(AD124), " ", AD124)</f>
        <v>Mayor</v>
      </c>
      <c r="AW124" s="648" t="str">
        <f t="shared" ref="AW124" si="445">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732" t="s">
        <v>335</v>
      </c>
      <c r="AY124" s="324" t="s">
        <v>1171</v>
      </c>
      <c r="AZ124" s="454" t="s">
        <v>1186</v>
      </c>
      <c r="BA124" s="406" t="s">
        <v>970</v>
      </c>
      <c r="BB124" s="448" t="s">
        <v>1057</v>
      </c>
      <c r="BC124" s="425">
        <v>44562</v>
      </c>
      <c r="BD124" s="425">
        <v>44926</v>
      </c>
      <c r="BE124" s="425" t="s">
        <v>1183</v>
      </c>
      <c r="BF124" s="425" t="s">
        <v>1184</v>
      </c>
      <c r="BG124" s="594" t="s">
        <v>1170</v>
      </c>
      <c r="BH124" s="388" t="s">
        <v>33</v>
      </c>
      <c r="BI124" s="374" t="s">
        <v>2080</v>
      </c>
      <c r="BJ124" s="374">
        <v>1</v>
      </c>
      <c r="BK124" s="376">
        <v>44915</v>
      </c>
      <c r="BL124" s="524" t="s">
        <v>2081</v>
      </c>
      <c r="BM124" s="468" t="s">
        <v>2082</v>
      </c>
      <c r="BN124" s="524" t="s">
        <v>2083</v>
      </c>
      <c r="BO124" s="521" t="s">
        <v>114</v>
      </c>
      <c r="BP124" s="520" t="s">
        <v>2079</v>
      </c>
      <c r="BQ124" s="525" t="s">
        <v>2079</v>
      </c>
      <c r="BR124" s="1119" t="s">
        <v>2106</v>
      </c>
      <c r="BS124" s="511" t="s">
        <v>2053</v>
      </c>
      <c r="BT124" s="511" t="s">
        <v>1746</v>
      </c>
      <c r="BU124" s="513" t="s">
        <v>2054</v>
      </c>
    </row>
    <row r="125" spans="1:73" s="205" customFormat="1" ht="125.1" hidden="1" customHeight="1">
      <c r="A125" s="678"/>
      <c r="B125" s="692"/>
      <c r="C125" s="661"/>
      <c r="D125" s="661"/>
      <c r="E125" s="645"/>
      <c r="F125" s="647"/>
      <c r="G125" s="666"/>
      <c r="H125" s="360">
        <v>20</v>
      </c>
      <c r="I125" s="664"/>
      <c r="J125" s="647"/>
      <c r="K125" s="647"/>
      <c r="L125" s="647"/>
      <c r="M125" s="645">
        <f t="shared" si="436"/>
        <v>0</v>
      </c>
      <c r="N125" s="645"/>
      <c r="O125" s="645"/>
      <c r="P125" s="736"/>
      <c r="Q125" s="696"/>
      <c r="R125" s="642"/>
      <c r="S125" s="642"/>
      <c r="T125" s="642"/>
      <c r="U125" s="642"/>
      <c r="V125" s="727"/>
      <c r="W125" s="715"/>
      <c r="X125" s="730"/>
      <c r="Y125" s="709"/>
      <c r="Z125" s="712"/>
      <c r="AA125" s="715"/>
      <c r="AB125" s="718"/>
      <c r="AC125" s="721"/>
      <c r="AD125" s="724"/>
      <c r="AE125" s="649"/>
      <c r="AF125" s="201">
        <v>2</v>
      </c>
      <c r="AG125" s="202" t="s">
        <v>1163</v>
      </c>
      <c r="AH125" s="222" t="str">
        <f t="shared" si="440"/>
        <v>Probabilidad</v>
      </c>
      <c r="AI125" s="321" t="s">
        <v>312</v>
      </c>
      <c r="AJ125" s="321" t="s">
        <v>317</v>
      </c>
      <c r="AK125" s="223" t="str">
        <f t="shared" si="441"/>
        <v>40%</v>
      </c>
      <c r="AL125" s="322" t="s">
        <v>321</v>
      </c>
      <c r="AM125" s="322" t="s">
        <v>325</v>
      </c>
      <c r="AN125" s="323" t="s">
        <v>328</v>
      </c>
      <c r="AO125" s="224" t="str">
        <f t="shared" ref="AO125" si="446">IF(ISBLANK(AD124),(IFERROR(IF(AND(AH124="Probabilidad",AH125="Probabilidad"),(AQ124-(+AQ124*AK125)),IF(AH125="Probabilidad",(W124-(+W124*AK125)),IF(AH125="Impacto",AQ124,""))),""))," ")</f>
        <v xml:space="preserve"> </v>
      </c>
      <c r="AP125" s="174" t="str">
        <f t="shared" ref="AP125" si="447">IF(ISBLANK(AD124),(IFERROR(IF(AO125="","",IF(AO125&lt;=0.2,"Muy Baja",IF(AO125&lt;=0.4,"Baja",IF(AO125&lt;=0.6,"Media",IF(AO125&lt;=0.8,"Alta","Muy Alta"))))),""))," ")</f>
        <v xml:space="preserve"> </v>
      </c>
      <c r="AQ125" s="225" t="str">
        <f t="shared" si="291"/>
        <v xml:space="preserve"> </v>
      </c>
      <c r="AR125" s="449" t="str">
        <f t="shared" si="292"/>
        <v/>
      </c>
      <c r="AS125" s="225" t="str">
        <f t="shared" ref="AS125" si="448">IFERROR(IF(AND(AH124="Impacto",AH125="Impacto"),(AS124-(+AS124*AK125)),IF(AH125="Impacto",(AA124-(+AA124*AK125)),IF(AH125="Probabilidad",AS124,""))),"")</f>
        <v/>
      </c>
      <c r="AT125" s="226" t="str">
        <f t="shared" si="293"/>
        <v/>
      </c>
      <c r="AU125" s="652"/>
      <c r="AV125" s="655"/>
      <c r="AW125" s="649"/>
      <c r="AX125" s="733"/>
      <c r="AY125" s="324" t="s">
        <v>1172</v>
      </c>
      <c r="AZ125" s="454" t="s">
        <v>1185</v>
      </c>
      <c r="BA125" s="406" t="s">
        <v>970</v>
      </c>
      <c r="BB125" s="448" t="s">
        <v>1057</v>
      </c>
      <c r="BC125" s="425">
        <v>44562</v>
      </c>
      <c r="BD125" s="425">
        <v>44926</v>
      </c>
      <c r="BE125" s="455" t="s">
        <v>1185</v>
      </c>
      <c r="BF125" s="455" t="s">
        <v>1187</v>
      </c>
      <c r="BG125" s="628"/>
      <c r="BH125" s="388" t="s">
        <v>113</v>
      </c>
      <c r="BI125" s="374" t="s">
        <v>1986</v>
      </c>
      <c r="BJ125" s="374">
        <v>2</v>
      </c>
      <c r="BK125" s="376">
        <v>44804</v>
      </c>
      <c r="BL125" s="448" t="s">
        <v>1803</v>
      </c>
      <c r="BM125" s="468" t="s">
        <v>2003</v>
      </c>
      <c r="BN125" s="448" t="s">
        <v>1759</v>
      </c>
      <c r="BO125" s="441" t="s">
        <v>114</v>
      </c>
      <c r="BP125" s="441" t="s">
        <v>1746</v>
      </c>
      <c r="BQ125" s="498" t="s">
        <v>1746</v>
      </c>
      <c r="BR125" s="404"/>
      <c r="BS125" s="404"/>
      <c r="BT125" s="404"/>
      <c r="BU125" s="404"/>
    </row>
    <row r="126" spans="1:73" s="205" customFormat="1" ht="28.5" hidden="1" customHeight="1">
      <c r="A126" s="678"/>
      <c r="B126" s="692"/>
      <c r="C126" s="661"/>
      <c r="D126" s="661"/>
      <c r="E126" s="645"/>
      <c r="F126" s="647"/>
      <c r="G126" s="666"/>
      <c r="H126" s="360">
        <v>20</v>
      </c>
      <c r="I126" s="664"/>
      <c r="J126" s="647"/>
      <c r="K126" s="647"/>
      <c r="L126" s="647"/>
      <c r="M126" s="645">
        <f t="shared" si="436"/>
        <v>0</v>
      </c>
      <c r="N126" s="645"/>
      <c r="O126" s="645"/>
      <c r="P126" s="736"/>
      <c r="Q126" s="696"/>
      <c r="R126" s="642"/>
      <c r="S126" s="642"/>
      <c r="T126" s="642"/>
      <c r="U126" s="642"/>
      <c r="V126" s="727"/>
      <c r="W126" s="715"/>
      <c r="X126" s="730"/>
      <c r="Y126" s="709"/>
      <c r="Z126" s="712"/>
      <c r="AA126" s="715"/>
      <c r="AB126" s="718"/>
      <c r="AC126" s="721"/>
      <c r="AD126" s="724"/>
      <c r="AE126" s="649"/>
      <c r="AF126" s="201">
        <v>3</v>
      </c>
      <c r="AG126" s="202"/>
      <c r="AH126" s="222" t="str">
        <f t="shared" si="440"/>
        <v/>
      </c>
      <c r="AI126" s="321"/>
      <c r="AJ126" s="321"/>
      <c r="AK126" s="223" t="str">
        <f t="shared" si="441"/>
        <v/>
      </c>
      <c r="AL126" s="322"/>
      <c r="AM126" s="322"/>
      <c r="AN126" s="323"/>
      <c r="AO126" s="224" t="str">
        <f t="shared" ref="AO126" si="449">IF(ISBLANK(AD124),(IFERROR(IF(AND(AH125="Probabilidad",AH126="Probabilidad"),(AQ125-(+AQ125*AK126)),IF(AND(AH125="Impacto",AH126="Probabilidad"),(AQ124-(+AQ124*AK126)),IF(AH126="Impacto",AQ125,""))),""))," ")</f>
        <v xml:space="preserve"> </v>
      </c>
      <c r="AP126" s="174" t="str">
        <f t="shared" ref="AP126" si="450">IF(ISBLANK(AD124),(IFERROR(IF(AO126="","",IF(AO126&lt;=0.2,"Muy Baja",IF(AO126&lt;=0.4,"Baja",IF(AO126&lt;=0.6,"Media",IF(AO126&lt;=0.8,"Alta","Muy Alta"))))),""))," ")</f>
        <v xml:space="preserve"> </v>
      </c>
      <c r="AQ126" s="225" t="str">
        <f t="shared" si="291"/>
        <v xml:space="preserve"> </v>
      </c>
      <c r="AR126" s="449" t="str">
        <f t="shared" si="292"/>
        <v/>
      </c>
      <c r="AS126" s="225" t="str">
        <f t="shared" ref="AS126:AS129" si="451">IFERROR(IF(AND(AH125="Impacto",AH126="Impacto"),(AS125-(+AS125*AK126)),IF(AND(AH125="Probabilidad",AH126="Impacto"),(AS124-(+AS124*AK126)),IF(AH126="Probabilidad",AS125,""))),"")</f>
        <v/>
      </c>
      <c r="AT126" s="226" t="str">
        <f t="shared" si="293"/>
        <v/>
      </c>
      <c r="AU126" s="652"/>
      <c r="AV126" s="655"/>
      <c r="AW126" s="649"/>
      <c r="AX126" s="733"/>
      <c r="AY126" s="324"/>
      <c r="AZ126" s="454"/>
      <c r="BA126" s="406"/>
      <c r="BB126" s="448"/>
      <c r="BC126" s="425"/>
      <c r="BD126" s="425"/>
      <c r="BE126" s="425"/>
      <c r="BF126" s="455"/>
      <c r="BG126" s="628"/>
      <c r="BH126" s="388"/>
      <c r="BI126" s="374"/>
      <c r="BJ126" s="374"/>
      <c r="BK126" s="376"/>
      <c r="BL126" s="448"/>
      <c r="BM126" s="468"/>
      <c r="BN126" s="448"/>
      <c r="BO126" s="441"/>
      <c r="BP126" s="441"/>
      <c r="BQ126" s="498"/>
      <c r="BR126" s="404"/>
      <c r="BS126" s="404"/>
      <c r="BT126" s="404"/>
      <c r="BU126" s="404"/>
    </row>
    <row r="127" spans="1:73" s="205" customFormat="1" ht="28.5" hidden="1" customHeight="1">
      <c r="A127" s="678"/>
      <c r="B127" s="692"/>
      <c r="C127" s="661"/>
      <c r="D127" s="661"/>
      <c r="E127" s="645"/>
      <c r="F127" s="647"/>
      <c r="G127" s="666"/>
      <c r="H127" s="360">
        <v>20</v>
      </c>
      <c r="I127" s="664"/>
      <c r="J127" s="647"/>
      <c r="K127" s="647"/>
      <c r="L127" s="647"/>
      <c r="M127" s="645">
        <f t="shared" si="436"/>
        <v>0</v>
      </c>
      <c r="N127" s="645"/>
      <c r="O127" s="645"/>
      <c r="P127" s="736"/>
      <c r="Q127" s="696"/>
      <c r="R127" s="642"/>
      <c r="S127" s="642"/>
      <c r="T127" s="642"/>
      <c r="U127" s="642"/>
      <c r="V127" s="727"/>
      <c r="W127" s="715"/>
      <c r="X127" s="730"/>
      <c r="Y127" s="709"/>
      <c r="Z127" s="712"/>
      <c r="AA127" s="715"/>
      <c r="AB127" s="718"/>
      <c r="AC127" s="721"/>
      <c r="AD127" s="724"/>
      <c r="AE127" s="649"/>
      <c r="AF127" s="201">
        <v>4</v>
      </c>
      <c r="AG127" s="202"/>
      <c r="AH127" s="222" t="str">
        <f t="shared" si="440"/>
        <v/>
      </c>
      <c r="AI127" s="321"/>
      <c r="AJ127" s="321"/>
      <c r="AK127" s="223" t="str">
        <f t="shared" si="441"/>
        <v/>
      </c>
      <c r="AL127" s="322"/>
      <c r="AM127" s="322"/>
      <c r="AN127" s="323"/>
      <c r="AO127" s="224" t="str">
        <f t="shared" ref="AO127" si="452">IF(ISBLANK(AD124),(IFERROR(IF(AND(AH126="Probabilidad",AH127="Probabilidad"),(AQ126-(+AQ126*AK127)),IF(AND(AH126="Impacto",AH127="Probabilidad"),(AQ125-(+AQ125*AK127)),IF(AH127="Impacto",AQ126,""))),""))," ")</f>
        <v xml:space="preserve"> </v>
      </c>
      <c r="AP127" s="174" t="str">
        <f t="shared" ref="AP127" si="453">IF(ISBLANK(AD124),(IFERROR(IF(AO127="","",IF(AO127&lt;=0.2,"Muy Baja",IF(AO127&lt;=0.4,"Baja",IF(AO127&lt;=0.6,"Media",IF(AO127&lt;=0.8,"Alta","Muy Alta"))))),""))," ")</f>
        <v xml:space="preserve"> </v>
      </c>
      <c r="AQ127" s="225" t="str">
        <f t="shared" si="291"/>
        <v xml:space="preserve"> </v>
      </c>
      <c r="AR127" s="449" t="str">
        <f t="shared" si="292"/>
        <v/>
      </c>
      <c r="AS127" s="225" t="str">
        <f t="shared" si="451"/>
        <v/>
      </c>
      <c r="AT127" s="226" t="str">
        <f t="shared" si="293"/>
        <v/>
      </c>
      <c r="AU127" s="652"/>
      <c r="AV127" s="655"/>
      <c r="AW127" s="649"/>
      <c r="AX127" s="733"/>
      <c r="AY127" s="324"/>
      <c r="AZ127" s="454"/>
      <c r="BA127" s="406"/>
      <c r="BB127" s="448"/>
      <c r="BC127" s="425"/>
      <c r="BD127" s="425"/>
      <c r="BE127" s="425"/>
      <c r="BF127" s="455"/>
      <c r="BG127" s="628"/>
      <c r="BH127" s="388"/>
      <c r="BI127" s="374"/>
      <c r="BJ127" s="374"/>
      <c r="BK127" s="376"/>
      <c r="BL127" s="448"/>
      <c r="BM127" s="468"/>
      <c r="BN127" s="448"/>
      <c r="BO127" s="441"/>
      <c r="BP127" s="441"/>
      <c r="BQ127" s="498"/>
      <c r="BR127" s="404"/>
      <c r="BS127" s="404"/>
      <c r="BT127" s="404"/>
      <c r="BU127" s="404"/>
    </row>
    <row r="128" spans="1:73" s="205" customFormat="1" ht="28.5" hidden="1" customHeight="1">
      <c r="A128" s="678"/>
      <c r="B128" s="692"/>
      <c r="C128" s="661"/>
      <c r="D128" s="661"/>
      <c r="E128" s="645"/>
      <c r="F128" s="647"/>
      <c r="G128" s="666"/>
      <c r="H128" s="360">
        <v>20</v>
      </c>
      <c r="I128" s="664"/>
      <c r="J128" s="647"/>
      <c r="K128" s="647"/>
      <c r="L128" s="647"/>
      <c r="M128" s="645">
        <f t="shared" si="436"/>
        <v>0</v>
      </c>
      <c r="N128" s="645"/>
      <c r="O128" s="645"/>
      <c r="P128" s="736"/>
      <c r="Q128" s="696"/>
      <c r="R128" s="642"/>
      <c r="S128" s="642"/>
      <c r="T128" s="642"/>
      <c r="U128" s="642"/>
      <c r="V128" s="727"/>
      <c r="W128" s="715"/>
      <c r="X128" s="730"/>
      <c r="Y128" s="709"/>
      <c r="Z128" s="712"/>
      <c r="AA128" s="715"/>
      <c r="AB128" s="718"/>
      <c r="AC128" s="721"/>
      <c r="AD128" s="724"/>
      <c r="AE128" s="649"/>
      <c r="AF128" s="201">
        <v>5</v>
      </c>
      <c r="AG128" s="202"/>
      <c r="AH128" s="222" t="str">
        <f t="shared" si="440"/>
        <v/>
      </c>
      <c r="AI128" s="321"/>
      <c r="AJ128" s="321"/>
      <c r="AK128" s="223" t="str">
        <f t="shared" si="441"/>
        <v/>
      </c>
      <c r="AL128" s="322"/>
      <c r="AM128" s="322"/>
      <c r="AN128" s="323"/>
      <c r="AO128" s="224" t="str">
        <f t="shared" ref="AO128" si="454">IF(ISBLANK(AD124),(IFERROR(IF(AND(AH127="Probabilidad",AH128="Probabilidad"),(AQ127-(+AQ127*AK128)),IF(AND(AH127="Impacto",AH128="Probabilidad"),(AQ126-(+AQ126*AK128)),IF(AH128="Impacto",AQ127,""))),""))," ")</f>
        <v xml:space="preserve"> </v>
      </c>
      <c r="AP128" s="174" t="str">
        <f t="shared" ref="AP128" si="455">IF(ISBLANK(AD124),(IFERROR(IF(AO128="","",IF(AO128&lt;=0.2,"Muy Baja",IF(AO128&lt;=0.4,"Baja",IF(AO128&lt;=0.6,"Media",IF(AO128&lt;=0.8,"Alta","Muy Alta"))))),""))," ")</f>
        <v xml:space="preserve"> </v>
      </c>
      <c r="AQ128" s="225" t="str">
        <f t="shared" si="291"/>
        <v xml:space="preserve"> </v>
      </c>
      <c r="AR128" s="449" t="str">
        <f t="shared" si="292"/>
        <v/>
      </c>
      <c r="AS128" s="225" t="str">
        <f t="shared" si="451"/>
        <v/>
      </c>
      <c r="AT128" s="226" t="str">
        <f t="shared" si="293"/>
        <v/>
      </c>
      <c r="AU128" s="652"/>
      <c r="AV128" s="655"/>
      <c r="AW128" s="649"/>
      <c r="AX128" s="733"/>
      <c r="AY128" s="324"/>
      <c r="AZ128" s="454"/>
      <c r="BA128" s="406"/>
      <c r="BB128" s="448"/>
      <c r="BC128" s="425"/>
      <c r="BD128" s="425"/>
      <c r="BE128" s="425"/>
      <c r="BF128" s="455"/>
      <c r="BG128" s="628"/>
      <c r="BH128" s="388"/>
      <c r="BI128" s="374"/>
      <c r="BJ128" s="374"/>
      <c r="BK128" s="376"/>
      <c r="BL128" s="448"/>
      <c r="BM128" s="468"/>
      <c r="BN128" s="448"/>
      <c r="BO128" s="441"/>
      <c r="BP128" s="441"/>
      <c r="BQ128" s="498"/>
      <c r="BR128" s="404"/>
      <c r="BS128" s="404"/>
      <c r="BT128" s="404"/>
      <c r="BU128" s="404"/>
    </row>
    <row r="129" spans="1:73" s="205" customFormat="1" ht="28.5" hidden="1" customHeight="1">
      <c r="A129" s="678"/>
      <c r="B129" s="692"/>
      <c r="C129" s="661"/>
      <c r="D129" s="661"/>
      <c r="E129" s="645"/>
      <c r="F129" s="647"/>
      <c r="G129" s="666"/>
      <c r="H129" s="360">
        <v>20</v>
      </c>
      <c r="I129" s="665"/>
      <c r="J129" s="604"/>
      <c r="K129" s="604"/>
      <c r="L129" s="604"/>
      <c r="M129" s="646">
        <f t="shared" si="436"/>
        <v>0</v>
      </c>
      <c r="N129" s="646"/>
      <c r="O129" s="646"/>
      <c r="P129" s="737"/>
      <c r="Q129" s="697"/>
      <c r="R129" s="643"/>
      <c r="S129" s="643"/>
      <c r="T129" s="643"/>
      <c r="U129" s="643"/>
      <c r="V129" s="728"/>
      <c r="W129" s="716"/>
      <c r="X129" s="731"/>
      <c r="Y129" s="710"/>
      <c r="Z129" s="713"/>
      <c r="AA129" s="716"/>
      <c r="AB129" s="719"/>
      <c r="AC129" s="722"/>
      <c r="AD129" s="725"/>
      <c r="AE129" s="650"/>
      <c r="AF129" s="201">
        <v>6</v>
      </c>
      <c r="AG129" s="202"/>
      <c r="AH129" s="222" t="str">
        <f t="shared" si="440"/>
        <v/>
      </c>
      <c r="AI129" s="321"/>
      <c r="AJ129" s="321"/>
      <c r="AK129" s="223" t="str">
        <f t="shared" si="441"/>
        <v/>
      </c>
      <c r="AL129" s="322"/>
      <c r="AM129" s="322"/>
      <c r="AN129" s="323"/>
      <c r="AO129" s="224" t="str">
        <f t="shared" ref="AO129" si="456">IF(ISBLANK(AD124),(IFERROR(IF(AND(AH128="Probabilidad",AH129="Probabilidad"),(AQ128-(+AQ128*AK129)),IF(AND(AH128="Impacto",AH129="Probabilidad"),(AQ127-(+AQ127*AK129)),IF(AH129="Impacto",AQ128,""))),""))," ")</f>
        <v xml:space="preserve"> </v>
      </c>
      <c r="AP129" s="174" t="str">
        <f t="shared" ref="AP129" si="457">IF(ISBLANK(AD124),(IFERROR(IF(AO129="","",IF(AO129&lt;=0.2,"Muy Baja",IF(AO129&lt;=0.4,"Baja",IF(AO129&lt;=0.6,"Media",IF(AO129&lt;=0.8,"Alta","Muy Alta"))))),""))," ")</f>
        <v xml:space="preserve"> </v>
      </c>
      <c r="AQ129" s="225" t="str">
        <f t="shared" si="291"/>
        <v xml:space="preserve"> </v>
      </c>
      <c r="AR129" s="449" t="str">
        <f t="shared" si="292"/>
        <v/>
      </c>
      <c r="AS129" s="225" t="str">
        <f t="shared" si="451"/>
        <v/>
      </c>
      <c r="AT129" s="226" t="str">
        <f t="shared" si="293"/>
        <v/>
      </c>
      <c r="AU129" s="653"/>
      <c r="AV129" s="656"/>
      <c r="AW129" s="650"/>
      <c r="AX129" s="734"/>
      <c r="AY129" s="324"/>
      <c r="AZ129" s="454"/>
      <c r="BA129" s="406"/>
      <c r="BB129" s="448"/>
      <c r="BC129" s="425"/>
      <c r="BD129" s="425"/>
      <c r="BE129" s="425"/>
      <c r="BF129" s="455"/>
      <c r="BG129" s="595"/>
      <c r="BH129" s="388"/>
      <c r="BI129" s="374"/>
      <c r="BJ129" s="374"/>
      <c r="BK129" s="376"/>
      <c r="BL129" s="448"/>
      <c r="BM129" s="468"/>
      <c r="BN129" s="448"/>
      <c r="BO129" s="441"/>
      <c r="BP129" s="441"/>
      <c r="BQ129" s="498"/>
      <c r="BR129" s="404"/>
      <c r="BS129" s="404"/>
      <c r="BT129" s="404"/>
      <c r="BU129" s="404"/>
    </row>
    <row r="130" spans="1:73" s="205" customFormat="1" ht="189" customHeight="1">
      <c r="A130" s="678"/>
      <c r="B130" s="692"/>
      <c r="C130" s="661"/>
      <c r="D130" s="661"/>
      <c r="E130" s="645"/>
      <c r="F130" s="647"/>
      <c r="G130" s="666">
        <v>21</v>
      </c>
      <c r="H130" s="360">
        <v>21</v>
      </c>
      <c r="I130" s="663" t="s">
        <v>1648</v>
      </c>
      <c r="J130" s="603" t="s">
        <v>243</v>
      </c>
      <c r="K130" s="603" t="s">
        <v>1632</v>
      </c>
      <c r="L130" s="603" t="s">
        <v>1626</v>
      </c>
      <c r="M130" s="644" t="s">
        <v>1625</v>
      </c>
      <c r="N130" s="644" t="s">
        <v>109</v>
      </c>
      <c r="O130" s="644" t="s">
        <v>247</v>
      </c>
      <c r="P130" s="735">
        <v>228</v>
      </c>
      <c r="Q130" s="695"/>
      <c r="R130" s="641"/>
      <c r="S130" s="641"/>
      <c r="T130" s="641"/>
      <c r="U130" s="641"/>
      <c r="V130" s="726" t="str">
        <f t="shared" ref="V130" si="458">IF(ISBLANK(AC130),(IF(P130&lt;=0,"",IF(P130&lt;=2,"Muy Baja",IF(P130&lt;=24,"Baja",IF(P130&lt;=500,"Media",IF(P130&lt;=5000,"Alta","Muy Alta"))))))," ")</f>
        <v xml:space="preserve"> </v>
      </c>
      <c r="W130" s="714" t="str">
        <f t="shared" ref="W130" si="459">IF(ISBLANK(AC130),(IF(V130="","",IF(V130="Muy Baja",20%,IF(V130="Baja",40%,IF(V130="Media",60%,IF(V130="Alta",80%,IF(V130="Muy Alta",100%,0)))))))," ")</f>
        <v xml:space="preserve"> </v>
      </c>
      <c r="X130" s="729"/>
      <c r="Y130" s="708" t="str">
        <f>IF(X130&gt;0,IF(NOT(ISERROR(MATCH(X130,'Listados Datos'!$N$3:$N$4,0))),'Listados Datos'!$N$6&amp;"Por favor no seleccionar este criterios de impacto (Afectación Económica o presupuestal y/o Pérdida Reputacional)",'Listados Datos'!$N$7),"")</f>
        <v/>
      </c>
      <c r="Z130" s="711" t="str">
        <f>IF(OR(X130='Listados Datos'!$R$3,X130='Listados Datos'!$S$3),"Leve",IF(OR(X130='Listados Datos'!$R$4,X130='Listados Datos'!$S$4),"Menor",IF(OR(X130='Listados Datos'!$R$5,X130='Listados Datos'!$S$5),"Moderado",IF(OR(X130='Listados Datos'!$R$6,X130='Listados Datos'!$S$6),"Mayor",IF(OR(X130='Listados Datos'!$R$7,X130='Listados Datos'!$S$7),"Catastrófico","")))))</f>
        <v/>
      </c>
      <c r="AA130" s="714" t="str">
        <f>IF(Z130="","",IF(Z130="Leve",20%,IF(Z130="Menor",40%,IF(Z130="Moderado",60%,IF(Z130="Mayor",80%,IF(Z130="Catastrófico",100%,0))))))</f>
        <v/>
      </c>
      <c r="AB130" s="717"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720" t="s">
        <v>346</v>
      </c>
      <c r="AD130" s="723" t="s">
        <v>12</v>
      </c>
      <c r="AE130" s="648" t="str">
        <f t="shared" ref="AE130" si="460">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201">
        <v>1</v>
      </c>
      <c r="AG130" s="202" t="s">
        <v>1627</v>
      </c>
      <c r="AH130" s="222" t="str">
        <f t="shared" ref="AH130:AH135" si="461">IF(OR(AI130="Preventivo",AI130="Detectivo"),"Probabilidad",IF(AI130="Correctivo","Impacto",""))</f>
        <v>Probabilidad</v>
      </c>
      <c r="AI130" s="321" t="s">
        <v>312</v>
      </c>
      <c r="AJ130" s="321" t="s">
        <v>317</v>
      </c>
      <c r="AK130" s="223" t="str">
        <f t="shared" ref="AK130:AK135" si="462">IF(AND(AI130="Preventivo",AJ130="Automático"),"50%",IF(AND(AI130="Preventivo",AJ130="Manual"),"40%",IF(AND(AI130="Detectivo",AJ130="Automático"),"40%",IF(AND(AI130="Detectivo",AJ130="Manual"),"30%",IF(AND(AI130="Correctivo",AJ130="Automático"),"35%",IF(AND(AI130="Correctivo",AJ130="Manual"),"25%",""))))))</f>
        <v>40%</v>
      </c>
      <c r="AL130" s="322" t="s">
        <v>321</v>
      </c>
      <c r="AM130" s="322" t="s">
        <v>325</v>
      </c>
      <c r="AN130" s="323" t="s">
        <v>328</v>
      </c>
      <c r="AO130" s="224" t="str">
        <f t="shared" ref="AO130" si="463">IF(ISBLANK(AD130),(IFERROR(IF(AH130="Probabilidad",(W130-(+W130*AK130)),IF(AH130="Impacto",W130,"")),""))," ")</f>
        <v xml:space="preserve"> </v>
      </c>
      <c r="AP130" s="174" t="str">
        <f t="shared" ref="AP130" si="464">IF(ISBLANK(AD130), (IFERROR(IF(AO130="","",IF(AO130&lt;=0.2,"Muy Baja",IF(AO130&lt;=0.4,"Baja",IF(AO130&lt;=0.6,"Media",IF(AO130&lt;=0.8,"Alta","Muy Alta"))))),""))," ")</f>
        <v xml:space="preserve"> </v>
      </c>
      <c r="AQ130" s="225" t="str">
        <f t="shared" si="291"/>
        <v xml:space="preserve"> </v>
      </c>
      <c r="AR130" s="449" t="str">
        <f t="shared" si="292"/>
        <v/>
      </c>
      <c r="AS130" s="225" t="str">
        <f t="shared" ref="AS130" si="465">IFERROR(IF(AH130="Impacto",(AA130-(+AA130*AK130)),IF(AH130="Probabilidad",AA130,"")),"")</f>
        <v/>
      </c>
      <c r="AT130" s="226" t="str">
        <f t="shared" si="293"/>
        <v/>
      </c>
      <c r="AU130" s="651" t="s">
        <v>346</v>
      </c>
      <c r="AV130" s="654" t="str">
        <f>IF(ISBLANK(AD130), " ", AD130)</f>
        <v>Moderado</v>
      </c>
      <c r="AW130" s="648" t="str">
        <f t="shared" ref="AW130" si="466">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732" t="s">
        <v>335</v>
      </c>
      <c r="AY130" s="324" t="s">
        <v>1628</v>
      </c>
      <c r="AZ130" s="454" t="s">
        <v>1629</v>
      </c>
      <c r="BA130" s="406" t="s">
        <v>970</v>
      </c>
      <c r="BB130" s="448" t="s">
        <v>1198</v>
      </c>
      <c r="BC130" s="425">
        <v>44562</v>
      </c>
      <c r="BD130" s="425">
        <v>44926</v>
      </c>
      <c r="BE130" s="425" t="s">
        <v>1525</v>
      </c>
      <c r="BF130" s="425" t="s">
        <v>1630</v>
      </c>
      <c r="BG130" s="594" t="s">
        <v>1631</v>
      </c>
      <c r="BH130" s="388" t="s">
        <v>33</v>
      </c>
      <c r="BI130" s="374" t="s">
        <v>2084</v>
      </c>
      <c r="BJ130" s="374">
        <v>1</v>
      </c>
      <c r="BK130" s="376">
        <v>44915</v>
      </c>
      <c r="BL130" s="524" t="s">
        <v>2085</v>
      </c>
      <c r="BM130" s="468" t="s">
        <v>2086</v>
      </c>
      <c r="BN130" s="524" t="s">
        <v>2087</v>
      </c>
      <c r="BO130" s="520" t="s">
        <v>114</v>
      </c>
      <c r="BP130" s="520" t="s">
        <v>2079</v>
      </c>
      <c r="BQ130" s="525" t="s">
        <v>2079</v>
      </c>
      <c r="BR130" s="1118" t="s">
        <v>2107</v>
      </c>
      <c r="BS130" s="570" t="s">
        <v>1629</v>
      </c>
      <c r="BT130" s="572" t="s">
        <v>1746</v>
      </c>
      <c r="BU130" s="513" t="s">
        <v>2055</v>
      </c>
    </row>
    <row r="131" spans="1:73" s="205" customFormat="1" ht="19.5" hidden="1" customHeight="1">
      <c r="A131" s="678"/>
      <c r="B131" s="692"/>
      <c r="C131" s="661"/>
      <c r="D131" s="661"/>
      <c r="E131" s="645"/>
      <c r="F131" s="647"/>
      <c r="G131" s="666"/>
      <c r="H131" s="360">
        <v>21</v>
      </c>
      <c r="I131" s="664"/>
      <c r="J131" s="647"/>
      <c r="K131" s="647"/>
      <c r="L131" s="647"/>
      <c r="M131" s="645"/>
      <c r="N131" s="645"/>
      <c r="O131" s="645"/>
      <c r="P131" s="736"/>
      <c r="Q131" s="696"/>
      <c r="R131" s="642"/>
      <c r="S131" s="642"/>
      <c r="T131" s="642"/>
      <c r="U131" s="642"/>
      <c r="V131" s="727"/>
      <c r="W131" s="715"/>
      <c r="X131" s="730"/>
      <c r="Y131" s="709"/>
      <c r="Z131" s="712"/>
      <c r="AA131" s="715"/>
      <c r="AB131" s="718"/>
      <c r="AC131" s="721"/>
      <c r="AD131" s="724"/>
      <c r="AE131" s="649"/>
      <c r="AF131" s="201">
        <v>2</v>
      </c>
      <c r="AG131" s="202"/>
      <c r="AH131" s="222" t="str">
        <f t="shared" si="461"/>
        <v/>
      </c>
      <c r="AI131" s="321"/>
      <c r="AJ131" s="321"/>
      <c r="AK131" s="223" t="str">
        <f t="shared" si="462"/>
        <v/>
      </c>
      <c r="AL131" s="322"/>
      <c r="AM131" s="322"/>
      <c r="AN131" s="323"/>
      <c r="AO131" s="224" t="str">
        <f t="shared" ref="AO131" si="467">IF(ISBLANK(AD130),(IFERROR(IF(AND(AH130="Probabilidad",AH131="Probabilidad"),(AQ130-(+AQ130*AK131)),IF(AH131="Probabilidad",(W130-(+W130*AK131)),IF(AH131="Impacto",AQ130,""))),""))," ")</f>
        <v xml:space="preserve"> </v>
      </c>
      <c r="AP131" s="174" t="str">
        <f t="shared" ref="AP131" si="468">IF(ISBLANK(AD130),(IFERROR(IF(AO131="","",IF(AO131&lt;=0.2,"Muy Baja",IF(AO131&lt;=0.4,"Baja",IF(AO131&lt;=0.6,"Media",IF(AO131&lt;=0.8,"Alta","Muy Alta"))))),""))," ")</f>
        <v xml:space="preserve"> </v>
      </c>
      <c r="AQ131" s="225" t="str">
        <f t="shared" si="291"/>
        <v xml:space="preserve"> </v>
      </c>
      <c r="AR131" s="449" t="str">
        <f t="shared" si="292"/>
        <v/>
      </c>
      <c r="AS131" s="225" t="str">
        <f t="shared" ref="AS131" si="469">IFERROR(IF(AND(AH130="Impacto",AH131="Impacto"),(AS130-(+AS130*AK131)),IF(AH131="Impacto",(AA130-(+AA130*AK131)),IF(AH131="Probabilidad",AS130,""))),"")</f>
        <v/>
      </c>
      <c r="AT131" s="226" t="str">
        <f t="shared" si="293"/>
        <v/>
      </c>
      <c r="AU131" s="652"/>
      <c r="AV131" s="655"/>
      <c r="AW131" s="649"/>
      <c r="AX131" s="733"/>
      <c r="AY131" s="324"/>
      <c r="AZ131" s="454"/>
      <c r="BA131" s="406"/>
      <c r="BB131" s="448"/>
      <c r="BC131" s="425"/>
      <c r="BD131" s="425"/>
      <c r="BE131" s="455"/>
      <c r="BF131" s="455"/>
      <c r="BG131" s="628"/>
      <c r="BH131" s="388"/>
      <c r="BI131" s="374"/>
      <c r="BJ131" s="374"/>
      <c r="BK131" s="376"/>
      <c r="BL131" s="448"/>
      <c r="BM131" s="468"/>
      <c r="BN131" s="448"/>
      <c r="BO131" s="441"/>
      <c r="BP131" s="441"/>
      <c r="BQ131" s="498"/>
      <c r="BR131" s="571"/>
      <c r="BS131" s="571"/>
      <c r="BT131" s="571"/>
      <c r="BU131" s="497" t="s">
        <v>2017</v>
      </c>
    </row>
    <row r="132" spans="1:73" s="205" customFormat="1" ht="28.5" hidden="1" customHeight="1">
      <c r="A132" s="678"/>
      <c r="B132" s="692"/>
      <c r="C132" s="661"/>
      <c r="D132" s="661"/>
      <c r="E132" s="645"/>
      <c r="F132" s="647"/>
      <c r="G132" s="666"/>
      <c r="H132" s="360">
        <v>21</v>
      </c>
      <c r="I132" s="664"/>
      <c r="J132" s="647"/>
      <c r="K132" s="647"/>
      <c r="L132" s="647"/>
      <c r="M132" s="645"/>
      <c r="N132" s="645"/>
      <c r="O132" s="645"/>
      <c r="P132" s="736"/>
      <c r="Q132" s="696"/>
      <c r="R132" s="642"/>
      <c r="S132" s="642"/>
      <c r="T132" s="642"/>
      <c r="U132" s="642"/>
      <c r="V132" s="727"/>
      <c r="W132" s="715"/>
      <c r="X132" s="730"/>
      <c r="Y132" s="709"/>
      <c r="Z132" s="712"/>
      <c r="AA132" s="715"/>
      <c r="AB132" s="718"/>
      <c r="AC132" s="721"/>
      <c r="AD132" s="724"/>
      <c r="AE132" s="649"/>
      <c r="AF132" s="201">
        <v>3</v>
      </c>
      <c r="AG132" s="202"/>
      <c r="AH132" s="222" t="str">
        <f t="shared" si="461"/>
        <v/>
      </c>
      <c r="AI132" s="321"/>
      <c r="AJ132" s="321"/>
      <c r="AK132" s="223" t="str">
        <f t="shared" si="462"/>
        <v/>
      </c>
      <c r="AL132" s="322"/>
      <c r="AM132" s="322"/>
      <c r="AN132" s="323"/>
      <c r="AO132" s="224" t="str">
        <f t="shared" ref="AO132" si="470">IF(ISBLANK(AD130),(IFERROR(IF(AND(AH131="Probabilidad",AH132="Probabilidad"),(AQ131-(+AQ131*AK132)),IF(AND(AH131="Impacto",AH132="Probabilidad"),(AQ130-(+AQ130*AK132)),IF(AH132="Impacto",AQ131,""))),""))," ")</f>
        <v xml:space="preserve"> </v>
      </c>
      <c r="AP132" s="174" t="str">
        <f t="shared" ref="AP132" si="471">IF(ISBLANK(AD130),(IFERROR(IF(AO132="","",IF(AO132&lt;=0.2,"Muy Baja",IF(AO132&lt;=0.4,"Baja",IF(AO132&lt;=0.6,"Media",IF(AO132&lt;=0.8,"Alta","Muy Alta"))))),""))," ")</f>
        <v xml:space="preserve"> </v>
      </c>
      <c r="AQ132" s="225" t="str">
        <f t="shared" si="291"/>
        <v xml:space="preserve"> </v>
      </c>
      <c r="AR132" s="449" t="str">
        <f t="shared" si="292"/>
        <v/>
      </c>
      <c r="AS132" s="225" t="str">
        <f t="shared" ref="AS132:AS135" si="472">IFERROR(IF(AND(AH131="Impacto",AH132="Impacto"),(AS131-(+AS131*AK132)),IF(AND(AH131="Probabilidad",AH132="Impacto"),(AS130-(+AS130*AK132)),IF(AH132="Probabilidad",AS131,""))),"")</f>
        <v/>
      </c>
      <c r="AT132" s="226" t="str">
        <f t="shared" si="293"/>
        <v/>
      </c>
      <c r="AU132" s="652"/>
      <c r="AV132" s="655"/>
      <c r="AW132" s="649"/>
      <c r="AX132" s="733"/>
      <c r="AY132" s="324"/>
      <c r="AZ132" s="454"/>
      <c r="BA132" s="406"/>
      <c r="BB132" s="448"/>
      <c r="BC132" s="425"/>
      <c r="BD132" s="425"/>
      <c r="BE132" s="425"/>
      <c r="BF132" s="455"/>
      <c r="BG132" s="628"/>
      <c r="BH132" s="388"/>
      <c r="BI132" s="374"/>
      <c r="BJ132" s="374"/>
      <c r="BK132" s="376"/>
      <c r="BL132" s="448"/>
      <c r="BM132" s="468"/>
      <c r="BN132" s="448"/>
      <c r="BO132" s="441"/>
      <c r="BP132" s="441"/>
      <c r="BQ132" s="498"/>
      <c r="BR132" s="404"/>
      <c r="BS132" s="404"/>
      <c r="BT132" s="404"/>
      <c r="BU132" s="404"/>
    </row>
    <row r="133" spans="1:73" s="205" customFormat="1" ht="28.5" hidden="1" customHeight="1">
      <c r="A133" s="678"/>
      <c r="B133" s="692"/>
      <c r="C133" s="661"/>
      <c r="D133" s="661"/>
      <c r="E133" s="645"/>
      <c r="F133" s="647"/>
      <c r="G133" s="666"/>
      <c r="H133" s="360">
        <v>21</v>
      </c>
      <c r="I133" s="664"/>
      <c r="J133" s="647"/>
      <c r="K133" s="647"/>
      <c r="L133" s="647"/>
      <c r="M133" s="645"/>
      <c r="N133" s="645"/>
      <c r="O133" s="645"/>
      <c r="P133" s="736"/>
      <c r="Q133" s="696"/>
      <c r="R133" s="642"/>
      <c r="S133" s="642"/>
      <c r="T133" s="642"/>
      <c r="U133" s="642"/>
      <c r="V133" s="727"/>
      <c r="W133" s="715"/>
      <c r="X133" s="730"/>
      <c r="Y133" s="709"/>
      <c r="Z133" s="712"/>
      <c r="AA133" s="715"/>
      <c r="AB133" s="718"/>
      <c r="AC133" s="721"/>
      <c r="AD133" s="724"/>
      <c r="AE133" s="649"/>
      <c r="AF133" s="201">
        <v>4</v>
      </c>
      <c r="AG133" s="202"/>
      <c r="AH133" s="222" t="str">
        <f t="shared" si="461"/>
        <v/>
      </c>
      <c r="AI133" s="321"/>
      <c r="AJ133" s="321"/>
      <c r="AK133" s="223" t="str">
        <f t="shared" si="462"/>
        <v/>
      </c>
      <c r="AL133" s="322"/>
      <c r="AM133" s="322"/>
      <c r="AN133" s="323"/>
      <c r="AO133" s="224" t="str">
        <f t="shared" ref="AO133" si="473">IF(ISBLANK(AD130),(IFERROR(IF(AND(AH132="Probabilidad",AH133="Probabilidad"),(AQ132-(+AQ132*AK133)),IF(AND(AH132="Impacto",AH133="Probabilidad"),(AQ131-(+AQ131*AK133)),IF(AH133="Impacto",AQ132,""))),""))," ")</f>
        <v xml:space="preserve"> </v>
      </c>
      <c r="AP133" s="174" t="str">
        <f t="shared" ref="AP133" si="474">IF(ISBLANK(AD130),(IFERROR(IF(AO133="","",IF(AO133&lt;=0.2,"Muy Baja",IF(AO133&lt;=0.4,"Baja",IF(AO133&lt;=0.6,"Media",IF(AO133&lt;=0.8,"Alta","Muy Alta"))))),""))," ")</f>
        <v xml:space="preserve"> </v>
      </c>
      <c r="AQ133" s="225" t="str">
        <f t="shared" si="291"/>
        <v xml:space="preserve"> </v>
      </c>
      <c r="AR133" s="449" t="str">
        <f t="shared" si="292"/>
        <v/>
      </c>
      <c r="AS133" s="225" t="str">
        <f t="shared" si="472"/>
        <v/>
      </c>
      <c r="AT133" s="226" t="str">
        <f t="shared" si="293"/>
        <v/>
      </c>
      <c r="AU133" s="652"/>
      <c r="AV133" s="655"/>
      <c r="AW133" s="649"/>
      <c r="AX133" s="733"/>
      <c r="AY133" s="324"/>
      <c r="AZ133" s="454"/>
      <c r="BA133" s="406"/>
      <c r="BB133" s="448"/>
      <c r="BC133" s="425"/>
      <c r="BD133" s="425"/>
      <c r="BE133" s="425"/>
      <c r="BF133" s="455"/>
      <c r="BG133" s="628"/>
      <c r="BH133" s="388"/>
      <c r="BI133" s="374"/>
      <c r="BJ133" s="374"/>
      <c r="BK133" s="376"/>
      <c r="BL133" s="448"/>
      <c r="BM133" s="468"/>
      <c r="BN133" s="448"/>
      <c r="BO133" s="441"/>
      <c r="BP133" s="441"/>
      <c r="BQ133" s="498"/>
      <c r="BR133" s="404"/>
      <c r="BS133" s="404"/>
      <c r="BT133" s="404"/>
      <c r="BU133" s="404"/>
    </row>
    <row r="134" spans="1:73" s="205" customFormat="1" ht="28.5" hidden="1" customHeight="1">
      <c r="A134" s="678"/>
      <c r="B134" s="692"/>
      <c r="C134" s="661"/>
      <c r="D134" s="661"/>
      <c r="E134" s="645"/>
      <c r="F134" s="647"/>
      <c r="G134" s="666"/>
      <c r="H134" s="360">
        <v>21</v>
      </c>
      <c r="I134" s="664"/>
      <c r="J134" s="647"/>
      <c r="K134" s="647"/>
      <c r="L134" s="647"/>
      <c r="M134" s="645"/>
      <c r="N134" s="645"/>
      <c r="O134" s="645"/>
      <c r="P134" s="736"/>
      <c r="Q134" s="696"/>
      <c r="R134" s="642"/>
      <c r="S134" s="642"/>
      <c r="T134" s="642"/>
      <c r="U134" s="642"/>
      <c r="V134" s="727"/>
      <c r="W134" s="715"/>
      <c r="X134" s="730"/>
      <c r="Y134" s="709"/>
      <c r="Z134" s="712"/>
      <c r="AA134" s="715"/>
      <c r="AB134" s="718"/>
      <c r="AC134" s="721"/>
      <c r="AD134" s="724"/>
      <c r="AE134" s="649"/>
      <c r="AF134" s="201">
        <v>5</v>
      </c>
      <c r="AG134" s="202"/>
      <c r="AH134" s="222" t="str">
        <f t="shared" si="461"/>
        <v/>
      </c>
      <c r="AI134" s="321"/>
      <c r="AJ134" s="321"/>
      <c r="AK134" s="223" t="str">
        <f t="shared" si="462"/>
        <v/>
      </c>
      <c r="AL134" s="322"/>
      <c r="AM134" s="322"/>
      <c r="AN134" s="323"/>
      <c r="AO134" s="224" t="str">
        <f t="shared" ref="AO134" si="475">IF(ISBLANK(AD130),(IFERROR(IF(AND(AH133="Probabilidad",AH134="Probabilidad"),(AQ133-(+AQ133*AK134)),IF(AND(AH133="Impacto",AH134="Probabilidad"),(AQ132-(+AQ132*AK134)),IF(AH134="Impacto",AQ133,""))),""))," ")</f>
        <v xml:space="preserve"> </v>
      </c>
      <c r="AP134" s="174" t="str">
        <f t="shared" ref="AP134" si="476">IF(ISBLANK(AD130),(IFERROR(IF(AO134="","",IF(AO134&lt;=0.2,"Muy Baja",IF(AO134&lt;=0.4,"Baja",IF(AO134&lt;=0.6,"Media",IF(AO134&lt;=0.8,"Alta","Muy Alta"))))),""))," ")</f>
        <v xml:space="preserve"> </v>
      </c>
      <c r="AQ134" s="225" t="str">
        <f t="shared" si="291"/>
        <v xml:space="preserve"> </v>
      </c>
      <c r="AR134" s="449" t="str">
        <f t="shared" si="292"/>
        <v/>
      </c>
      <c r="AS134" s="225" t="str">
        <f t="shared" si="472"/>
        <v/>
      </c>
      <c r="AT134" s="226" t="str">
        <f t="shared" si="293"/>
        <v/>
      </c>
      <c r="AU134" s="652"/>
      <c r="AV134" s="655"/>
      <c r="AW134" s="649"/>
      <c r="AX134" s="733"/>
      <c r="AY134" s="324"/>
      <c r="AZ134" s="454"/>
      <c r="BA134" s="406"/>
      <c r="BB134" s="448"/>
      <c r="BC134" s="425"/>
      <c r="BD134" s="425"/>
      <c r="BE134" s="425"/>
      <c r="BF134" s="455"/>
      <c r="BG134" s="628"/>
      <c r="BH134" s="388"/>
      <c r="BI134" s="374"/>
      <c r="BJ134" s="374"/>
      <c r="BK134" s="376"/>
      <c r="BL134" s="448"/>
      <c r="BM134" s="468"/>
      <c r="BN134" s="448"/>
      <c r="BO134" s="441"/>
      <c r="BP134" s="441"/>
      <c r="BQ134" s="498"/>
      <c r="BR134" s="404"/>
      <c r="BS134" s="404"/>
      <c r="BT134" s="404"/>
      <c r="BU134" s="404"/>
    </row>
    <row r="135" spans="1:73" s="205" customFormat="1" ht="28.5" hidden="1" customHeight="1">
      <c r="A135" s="678"/>
      <c r="B135" s="692"/>
      <c r="C135" s="661"/>
      <c r="D135" s="661"/>
      <c r="E135" s="645"/>
      <c r="F135" s="647"/>
      <c r="G135" s="666"/>
      <c r="H135" s="360">
        <v>21</v>
      </c>
      <c r="I135" s="665"/>
      <c r="J135" s="604"/>
      <c r="K135" s="604"/>
      <c r="L135" s="604"/>
      <c r="M135" s="646"/>
      <c r="N135" s="646"/>
      <c r="O135" s="646"/>
      <c r="P135" s="737"/>
      <c r="Q135" s="697"/>
      <c r="R135" s="643"/>
      <c r="S135" s="643"/>
      <c r="T135" s="643"/>
      <c r="U135" s="643"/>
      <c r="V135" s="728"/>
      <c r="W135" s="716"/>
      <c r="X135" s="731"/>
      <c r="Y135" s="710"/>
      <c r="Z135" s="713"/>
      <c r="AA135" s="716"/>
      <c r="AB135" s="719"/>
      <c r="AC135" s="722"/>
      <c r="AD135" s="725"/>
      <c r="AE135" s="650"/>
      <c r="AF135" s="201">
        <v>6</v>
      </c>
      <c r="AG135" s="202"/>
      <c r="AH135" s="222" t="str">
        <f t="shared" si="461"/>
        <v/>
      </c>
      <c r="AI135" s="321"/>
      <c r="AJ135" s="321"/>
      <c r="AK135" s="223" t="str">
        <f t="shared" si="462"/>
        <v/>
      </c>
      <c r="AL135" s="322"/>
      <c r="AM135" s="322"/>
      <c r="AN135" s="323"/>
      <c r="AO135" s="224" t="str">
        <f t="shared" ref="AO135" si="477">IF(ISBLANK(AD130),(IFERROR(IF(AND(AH134="Probabilidad",AH135="Probabilidad"),(AQ134-(+AQ134*AK135)),IF(AND(AH134="Impacto",AH135="Probabilidad"),(AQ133-(+AQ133*AK135)),IF(AH135="Impacto",AQ134,""))),""))," ")</f>
        <v xml:space="preserve"> </v>
      </c>
      <c r="AP135" s="174" t="str">
        <f t="shared" ref="AP135" si="478">IF(ISBLANK(AD130),(IFERROR(IF(AO135="","",IF(AO135&lt;=0.2,"Muy Baja",IF(AO135&lt;=0.4,"Baja",IF(AO135&lt;=0.6,"Media",IF(AO135&lt;=0.8,"Alta","Muy Alta"))))),""))," ")</f>
        <v xml:space="preserve"> </v>
      </c>
      <c r="AQ135" s="225" t="str">
        <f t="shared" si="291"/>
        <v xml:space="preserve"> </v>
      </c>
      <c r="AR135" s="449" t="str">
        <f t="shared" si="292"/>
        <v/>
      </c>
      <c r="AS135" s="225" t="str">
        <f t="shared" si="472"/>
        <v/>
      </c>
      <c r="AT135" s="226" t="str">
        <f t="shared" si="293"/>
        <v/>
      </c>
      <c r="AU135" s="653"/>
      <c r="AV135" s="656"/>
      <c r="AW135" s="650"/>
      <c r="AX135" s="734"/>
      <c r="AY135" s="324"/>
      <c r="AZ135" s="454"/>
      <c r="BA135" s="406"/>
      <c r="BB135" s="448"/>
      <c r="BC135" s="425"/>
      <c r="BD135" s="425"/>
      <c r="BE135" s="425"/>
      <c r="BF135" s="455"/>
      <c r="BG135" s="595"/>
      <c r="BH135" s="388"/>
      <c r="BI135" s="374"/>
      <c r="BJ135" s="374"/>
      <c r="BK135" s="376"/>
      <c r="BL135" s="448"/>
      <c r="BM135" s="468"/>
      <c r="BN135" s="448"/>
      <c r="BO135" s="441"/>
      <c r="BP135" s="441"/>
      <c r="BQ135" s="498"/>
      <c r="BR135" s="404"/>
      <c r="BS135" s="404"/>
      <c r="BT135" s="404"/>
      <c r="BU135" s="404"/>
    </row>
    <row r="136" spans="1:73" s="205" customFormat="1" ht="74.25" hidden="1" customHeight="1">
      <c r="A136" s="678"/>
      <c r="B136" s="692"/>
      <c r="C136" s="661"/>
      <c r="D136" s="661" t="str">
        <f>IFERROR((VLOOKUP($B136,'Listados Datos'!$D$3:$F$18,3,FALSE))," ")</f>
        <v xml:space="preserve"> </v>
      </c>
      <c r="E136" s="645"/>
      <c r="F136" s="647"/>
      <c r="G136" s="666">
        <v>21</v>
      </c>
      <c r="H136" s="360">
        <v>21</v>
      </c>
      <c r="I136" s="663" t="s">
        <v>1146</v>
      </c>
      <c r="J136" s="603" t="s">
        <v>243</v>
      </c>
      <c r="K136" s="603" t="s">
        <v>1146</v>
      </c>
      <c r="L136" s="603" t="s">
        <v>1151</v>
      </c>
      <c r="M136" s="644" t="str">
        <f t="shared" ref="M136:M141" si="479">+CONCATENATE("Posibilidad de perdida de ", Q136, " debido a amenazas como ", S136, "y vulderabilidades,", T136, " afectando a los activos de información de ", R136)</f>
        <v>Posibilidad de perdida de Confidencialidad e Integridad debido a amenazas como Modificación no autorizaday vulderabilidades, afectando a los activos de información de Información del SIDEP, SIGDEP y expedientes físicos.</v>
      </c>
      <c r="N136" s="644" t="s">
        <v>928</v>
      </c>
      <c r="O136" s="644" t="s">
        <v>833</v>
      </c>
      <c r="P136" s="735">
        <v>228</v>
      </c>
      <c r="Q136" s="695" t="s">
        <v>154</v>
      </c>
      <c r="R136" s="641" t="s">
        <v>1149</v>
      </c>
      <c r="S136" s="641" t="s">
        <v>1150</v>
      </c>
      <c r="T136" s="641"/>
      <c r="U136" s="641"/>
      <c r="V136" s="726" t="str">
        <f t="shared" ref="V136" si="480">IF(ISBLANK(AC136),(IF(P136&lt;=0,"",IF(P136&lt;=2,"Muy Baja",IF(P136&lt;=24,"Baja",IF(P136&lt;=500,"Media",IF(P136&lt;=5000,"Alta","Muy Alta"))))))," ")</f>
        <v>Media</v>
      </c>
      <c r="W136" s="714">
        <f t="shared" ref="W136" si="481">IF(ISBLANK(AC136),(IF(V136="","",IF(V136="Muy Baja",20%,IF(V136="Baja",40%,IF(V136="Media",60%,IF(V136="Alta",80%,IF(V136="Muy Alta",100%,0)))))))," ")</f>
        <v>0.6</v>
      </c>
      <c r="X136" s="729" t="s">
        <v>306</v>
      </c>
      <c r="Y136" s="708" t="str">
        <f>IF(X136&gt;0,IF(NOT(ISERROR(MATCH(X136,'Listados Datos'!$N$3:$N$4,0))),'Listados Datos'!$N$6&amp;"Por favor no seleccionar este criterios de impacto (Afectación Económica o presupuestal y/o Pérdida Reputacional)",'Listados Datos'!$N$7),"")</f>
        <v>✔</v>
      </c>
      <c r="Z136" s="711"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714">
        <f>IF(Z136="","",IF(Z136="Leve",20%,IF(Z136="Menor",40%,IF(Z136="Moderado",60%,IF(Z136="Mayor",80%,IF(Z136="Catastrófico",100%,0))))))</f>
        <v>0.6</v>
      </c>
      <c r="AB136" s="717"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720"/>
      <c r="AD136" s="723"/>
      <c r="AE136" s="648" t="str">
        <f t="shared" ref="AE136" si="482">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1">
        <v>1</v>
      </c>
      <c r="AG136" s="202" t="s">
        <v>1164</v>
      </c>
      <c r="AH136" s="222" t="str">
        <f t="shared" si="440"/>
        <v>Probabilidad</v>
      </c>
      <c r="AI136" s="321" t="s">
        <v>312</v>
      </c>
      <c r="AJ136" s="321" t="s">
        <v>317</v>
      </c>
      <c r="AK136" s="223" t="str">
        <f t="shared" si="441"/>
        <v>40%</v>
      </c>
      <c r="AL136" s="322" t="s">
        <v>321</v>
      </c>
      <c r="AM136" s="322" t="s">
        <v>325</v>
      </c>
      <c r="AN136" s="323" t="s">
        <v>328</v>
      </c>
      <c r="AO136" s="224">
        <f t="shared" ref="AO136" si="483">IF(ISBLANK(AD136),(IFERROR(IF(AH136="Probabilidad",(W136-(+W136*AK136)),IF(AH136="Impacto",W136,"")),""))," ")</f>
        <v>0.36</v>
      </c>
      <c r="AP136" s="174" t="str">
        <f t="shared" ref="AP136" si="484">IF(ISBLANK(AD136), (IFERROR(IF(AO136="","",IF(AO136&lt;=0.2,"Muy Baja",IF(AO136&lt;=0.4,"Baja",IF(AO136&lt;=0.6,"Media",IF(AO136&lt;=0.8,"Alta","Muy Alta"))))),""))," ")</f>
        <v>Baja</v>
      </c>
      <c r="AQ136" s="225">
        <f t="shared" si="291"/>
        <v>0.36</v>
      </c>
      <c r="AR136" s="449" t="str">
        <f t="shared" si="292"/>
        <v>Moderado</v>
      </c>
      <c r="AS136" s="225">
        <f t="shared" ref="AS136" si="485">IFERROR(IF(AH136="Impacto",(AA136-(+AA136*AK136)),IF(AH136="Probabilidad",AA136,"")),"")</f>
        <v>0.6</v>
      </c>
      <c r="AT136" s="226" t="str">
        <f t="shared" si="293"/>
        <v>Moderado</v>
      </c>
      <c r="AU136" s="651"/>
      <c r="AV136" s="654" t="str">
        <f>IF(ISBLANK(AD136), " ", AD136)</f>
        <v xml:space="preserve"> </v>
      </c>
      <c r="AW136" s="648" t="str">
        <f t="shared" ref="AW136" si="486">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732" t="s">
        <v>335</v>
      </c>
      <c r="AY136" s="324" t="s">
        <v>1171</v>
      </c>
      <c r="AZ136" s="454" t="s">
        <v>1186</v>
      </c>
      <c r="BA136" s="406" t="s">
        <v>970</v>
      </c>
      <c r="BB136" s="448" t="s">
        <v>1057</v>
      </c>
      <c r="BC136" s="425">
        <v>44562</v>
      </c>
      <c r="BD136" s="425">
        <v>44926</v>
      </c>
      <c r="BE136" s="425" t="s">
        <v>1183</v>
      </c>
      <c r="BF136" s="425" t="s">
        <v>1184</v>
      </c>
      <c r="BG136" s="594" t="s">
        <v>1170</v>
      </c>
      <c r="BH136" s="388" t="s">
        <v>113</v>
      </c>
      <c r="BI136" s="374" t="s">
        <v>1950</v>
      </c>
      <c r="BJ136" s="374">
        <v>1</v>
      </c>
      <c r="BK136" s="376">
        <v>44804</v>
      </c>
      <c r="BL136" s="448" t="s">
        <v>1802</v>
      </c>
      <c r="BM136" s="468" t="s">
        <v>2005</v>
      </c>
      <c r="BN136" s="448" t="s">
        <v>1759</v>
      </c>
      <c r="BO136" s="441" t="s">
        <v>114</v>
      </c>
      <c r="BP136" s="441" t="s">
        <v>1746</v>
      </c>
      <c r="BQ136" s="498" t="s">
        <v>1746</v>
      </c>
      <c r="BR136" s="404"/>
      <c r="BS136" s="404"/>
      <c r="BT136" s="404"/>
      <c r="BU136" s="404"/>
    </row>
    <row r="137" spans="1:73" s="205" customFormat="1" ht="138.6" hidden="1" customHeight="1">
      <c r="A137" s="678"/>
      <c r="B137" s="692"/>
      <c r="C137" s="661"/>
      <c r="D137" s="661"/>
      <c r="E137" s="645"/>
      <c r="F137" s="647"/>
      <c r="G137" s="666"/>
      <c r="H137" s="360">
        <v>21</v>
      </c>
      <c r="I137" s="664"/>
      <c r="J137" s="647"/>
      <c r="K137" s="647"/>
      <c r="L137" s="647"/>
      <c r="M137" s="645" t="str">
        <f t="shared" si="479"/>
        <v xml:space="preserve">Posibilidad de perdida de  debido a amenazas como y vulderabilidades, afectando a los activos de información de </v>
      </c>
      <c r="N137" s="645"/>
      <c r="O137" s="645"/>
      <c r="P137" s="736"/>
      <c r="Q137" s="696"/>
      <c r="R137" s="642"/>
      <c r="S137" s="642"/>
      <c r="T137" s="642"/>
      <c r="U137" s="642"/>
      <c r="V137" s="727"/>
      <c r="W137" s="715"/>
      <c r="X137" s="730"/>
      <c r="Y137" s="709"/>
      <c r="Z137" s="712"/>
      <c r="AA137" s="715"/>
      <c r="AB137" s="718"/>
      <c r="AC137" s="721"/>
      <c r="AD137" s="724"/>
      <c r="AE137" s="649"/>
      <c r="AF137" s="201">
        <v>2</v>
      </c>
      <c r="AG137" s="202" t="s">
        <v>1165</v>
      </c>
      <c r="AH137" s="222" t="str">
        <f t="shared" si="440"/>
        <v>Probabilidad</v>
      </c>
      <c r="AI137" s="321" t="s">
        <v>312</v>
      </c>
      <c r="AJ137" s="321" t="s">
        <v>317</v>
      </c>
      <c r="AK137" s="223" t="str">
        <f t="shared" si="441"/>
        <v>40%</v>
      </c>
      <c r="AL137" s="322" t="s">
        <v>321</v>
      </c>
      <c r="AM137" s="322" t="s">
        <v>325</v>
      </c>
      <c r="AN137" s="323" t="s">
        <v>328</v>
      </c>
      <c r="AO137" s="224">
        <f t="shared" ref="AO137" si="487">IF(ISBLANK(AD136),(IFERROR(IF(AND(AH136="Probabilidad",AH137="Probabilidad"),(AQ136-(+AQ136*AK137)),IF(AH137="Probabilidad",(W136-(+W136*AK137)),IF(AH137="Impacto",AQ136,""))),""))," ")</f>
        <v>0.216</v>
      </c>
      <c r="AP137" s="174" t="str">
        <f t="shared" ref="AP137" si="488">IF(ISBLANK(AD136),(IFERROR(IF(AO137="","",IF(AO137&lt;=0.2,"Muy Baja",IF(AO137&lt;=0.4,"Baja",IF(AO137&lt;=0.6,"Media",IF(AO137&lt;=0.8,"Alta","Muy Alta"))))),""))," ")</f>
        <v>Baja</v>
      </c>
      <c r="AQ137" s="225">
        <f t="shared" si="291"/>
        <v>0.216</v>
      </c>
      <c r="AR137" s="449" t="str">
        <f t="shared" si="292"/>
        <v>Moderado</v>
      </c>
      <c r="AS137" s="225">
        <f t="shared" ref="AS137" si="489">IFERROR(IF(AND(AH136="Impacto",AH137="Impacto"),(AS136-(+AS136*AK137)),IF(AH137="Impacto",(AA136-(+AA136*AK137)),IF(AH137="Probabilidad",AS136,""))),"")</f>
        <v>0.6</v>
      </c>
      <c r="AT137" s="226" t="str">
        <f t="shared" si="293"/>
        <v>Moderado</v>
      </c>
      <c r="AU137" s="652"/>
      <c r="AV137" s="655"/>
      <c r="AW137" s="649"/>
      <c r="AX137" s="733"/>
      <c r="AY137" s="324" t="s">
        <v>1188</v>
      </c>
      <c r="AZ137" s="454" t="s">
        <v>1185</v>
      </c>
      <c r="BA137" s="406" t="s">
        <v>970</v>
      </c>
      <c r="BB137" s="448" t="s">
        <v>1057</v>
      </c>
      <c r="BC137" s="425">
        <v>44562</v>
      </c>
      <c r="BD137" s="425">
        <v>44926</v>
      </c>
      <c r="BE137" s="455" t="s">
        <v>1185</v>
      </c>
      <c r="BF137" s="455" t="s">
        <v>1187</v>
      </c>
      <c r="BG137" s="628"/>
      <c r="BH137" s="388" t="s">
        <v>113</v>
      </c>
      <c r="BI137" s="374" t="s">
        <v>1986</v>
      </c>
      <c r="BJ137" s="374">
        <v>2</v>
      </c>
      <c r="BK137" s="376">
        <v>44804</v>
      </c>
      <c r="BL137" s="448" t="s">
        <v>1803</v>
      </c>
      <c r="BM137" s="468" t="s">
        <v>2004</v>
      </c>
      <c r="BN137" s="448" t="s">
        <v>1759</v>
      </c>
      <c r="BO137" s="441" t="s">
        <v>114</v>
      </c>
      <c r="BP137" s="441" t="s">
        <v>1746</v>
      </c>
      <c r="BQ137" s="498" t="s">
        <v>1746</v>
      </c>
      <c r="BR137" s="404"/>
      <c r="BS137" s="404"/>
      <c r="BT137" s="404"/>
      <c r="BU137" s="404"/>
    </row>
    <row r="138" spans="1:73" s="205" customFormat="1" ht="28.5" hidden="1" customHeight="1">
      <c r="A138" s="678"/>
      <c r="B138" s="692"/>
      <c r="C138" s="661"/>
      <c r="D138" s="661"/>
      <c r="E138" s="645"/>
      <c r="F138" s="647"/>
      <c r="G138" s="666"/>
      <c r="H138" s="360">
        <v>21</v>
      </c>
      <c r="I138" s="664"/>
      <c r="J138" s="647"/>
      <c r="K138" s="647"/>
      <c r="L138" s="647"/>
      <c r="M138" s="645" t="str">
        <f t="shared" si="479"/>
        <v xml:space="preserve">Posibilidad de perdida de  debido a amenazas como y vulderabilidades, afectando a los activos de información de </v>
      </c>
      <c r="N138" s="645"/>
      <c r="O138" s="645"/>
      <c r="P138" s="736"/>
      <c r="Q138" s="696"/>
      <c r="R138" s="642"/>
      <c r="S138" s="642"/>
      <c r="T138" s="642"/>
      <c r="U138" s="642"/>
      <c r="V138" s="727"/>
      <c r="W138" s="715"/>
      <c r="X138" s="730"/>
      <c r="Y138" s="709"/>
      <c r="Z138" s="712"/>
      <c r="AA138" s="715"/>
      <c r="AB138" s="718"/>
      <c r="AC138" s="721"/>
      <c r="AD138" s="724"/>
      <c r="AE138" s="649"/>
      <c r="AF138" s="201">
        <v>3</v>
      </c>
      <c r="AG138" s="202"/>
      <c r="AH138" s="222" t="str">
        <f t="shared" si="440"/>
        <v/>
      </c>
      <c r="AI138" s="321"/>
      <c r="AJ138" s="321"/>
      <c r="AK138" s="223" t="str">
        <f t="shared" si="441"/>
        <v/>
      </c>
      <c r="AL138" s="322"/>
      <c r="AM138" s="322"/>
      <c r="AN138" s="323"/>
      <c r="AO138" s="224" t="str">
        <f t="shared" ref="AO138" si="490">IF(ISBLANK(AD136),(IFERROR(IF(AND(AH137="Probabilidad",AH138="Probabilidad"),(AQ137-(+AQ137*AK138)),IF(AND(AH137="Impacto",AH138="Probabilidad"),(AQ136-(+AQ136*AK138)),IF(AH138="Impacto",AQ137,""))),""))," ")</f>
        <v/>
      </c>
      <c r="AP138" s="174" t="str">
        <f t="shared" ref="AP138" si="491">IF(ISBLANK(AD136),(IFERROR(IF(AO138="","",IF(AO138&lt;=0.2,"Muy Baja",IF(AO138&lt;=0.4,"Baja",IF(AO138&lt;=0.6,"Media",IF(AO138&lt;=0.8,"Alta","Muy Alta"))))),""))," ")</f>
        <v/>
      </c>
      <c r="AQ138" s="225" t="str">
        <f t="shared" si="291"/>
        <v/>
      </c>
      <c r="AR138" s="449" t="str">
        <f t="shared" si="292"/>
        <v/>
      </c>
      <c r="AS138" s="225" t="str">
        <f t="shared" ref="AS138:AS141" si="492">IFERROR(IF(AND(AH137="Impacto",AH138="Impacto"),(AS137-(+AS137*AK138)),IF(AND(AH137="Probabilidad",AH138="Impacto"),(AS136-(+AS136*AK138)),IF(AH138="Probabilidad",AS137,""))),"")</f>
        <v/>
      </c>
      <c r="AT138" s="226" t="str">
        <f t="shared" si="293"/>
        <v/>
      </c>
      <c r="AU138" s="652"/>
      <c r="AV138" s="655"/>
      <c r="AW138" s="649"/>
      <c r="AX138" s="733"/>
      <c r="AY138" s="324"/>
      <c r="AZ138" s="454"/>
      <c r="BA138" s="406"/>
      <c r="BB138" s="448"/>
      <c r="BC138" s="425"/>
      <c r="BD138" s="425"/>
      <c r="BE138" s="425"/>
      <c r="BF138" s="455"/>
      <c r="BG138" s="628"/>
      <c r="BH138" s="388"/>
      <c r="BI138" s="374"/>
      <c r="BJ138" s="374"/>
      <c r="BK138" s="374"/>
      <c r="BL138" s="448"/>
      <c r="BM138" s="468"/>
      <c r="BN138" s="448"/>
      <c r="BO138" s="441"/>
      <c r="BP138" s="441"/>
      <c r="BQ138" s="498"/>
      <c r="BR138" s="404"/>
      <c r="BS138" s="404"/>
      <c r="BT138" s="404"/>
      <c r="BU138" s="404"/>
    </row>
    <row r="139" spans="1:73" s="205" customFormat="1" ht="28.5" hidden="1" customHeight="1">
      <c r="A139" s="678"/>
      <c r="B139" s="692"/>
      <c r="C139" s="661"/>
      <c r="D139" s="661"/>
      <c r="E139" s="645"/>
      <c r="F139" s="647"/>
      <c r="G139" s="666"/>
      <c r="H139" s="360">
        <v>21</v>
      </c>
      <c r="I139" s="664"/>
      <c r="J139" s="647"/>
      <c r="K139" s="647"/>
      <c r="L139" s="647"/>
      <c r="M139" s="645" t="str">
        <f t="shared" si="479"/>
        <v xml:space="preserve">Posibilidad de perdida de  debido a amenazas como y vulderabilidades, afectando a los activos de información de </v>
      </c>
      <c r="N139" s="645"/>
      <c r="O139" s="645"/>
      <c r="P139" s="736"/>
      <c r="Q139" s="696"/>
      <c r="R139" s="642"/>
      <c r="S139" s="642"/>
      <c r="T139" s="642"/>
      <c r="U139" s="642"/>
      <c r="V139" s="727"/>
      <c r="W139" s="715"/>
      <c r="X139" s="730"/>
      <c r="Y139" s="709"/>
      <c r="Z139" s="712"/>
      <c r="AA139" s="715"/>
      <c r="AB139" s="718"/>
      <c r="AC139" s="721"/>
      <c r="AD139" s="724"/>
      <c r="AE139" s="649"/>
      <c r="AF139" s="201">
        <v>4</v>
      </c>
      <c r="AG139" s="202"/>
      <c r="AH139" s="222" t="str">
        <f t="shared" si="440"/>
        <v/>
      </c>
      <c r="AI139" s="321"/>
      <c r="AJ139" s="321"/>
      <c r="AK139" s="223" t="str">
        <f t="shared" si="441"/>
        <v/>
      </c>
      <c r="AL139" s="322"/>
      <c r="AM139" s="322"/>
      <c r="AN139" s="323"/>
      <c r="AO139" s="224" t="str">
        <f t="shared" ref="AO139" si="493">IF(ISBLANK(AD136),(IFERROR(IF(AND(AH138="Probabilidad",AH139="Probabilidad"),(AQ138-(+AQ138*AK139)),IF(AND(AH138="Impacto",AH139="Probabilidad"),(AQ137-(+AQ137*AK139)),IF(AH139="Impacto",AQ138,""))),""))," ")</f>
        <v/>
      </c>
      <c r="AP139" s="174" t="str">
        <f t="shared" ref="AP139" si="494">IF(ISBLANK(AD136),(IFERROR(IF(AO139="","",IF(AO139&lt;=0.2,"Muy Baja",IF(AO139&lt;=0.4,"Baja",IF(AO139&lt;=0.6,"Media",IF(AO139&lt;=0.8,"Alta","Muy Alta"))))),""))," ")</f>
        <v/>
      </c>
      <c r="AQ139" s="225" t="str">
        <f t="shared" si="291"/>
        <v/>
      </c>
      <c r="AR139" s="449" t="str">
        <f t="shared" si="292"/>
        <v/>
      </c>
      <c r="AS139" s="225" t="str">
        <f t="shared" si="492"/>
        <v/>
      </c>
      <c r="AT139" s="226" t="str">
        <f t="shared" si="293"/>
        <v/>
      </c>
      <c r="AU139" s="652"/>
      <c r="AV139" s="655"/>
      <c r="AW139" s="649"/>
      <c r="AX139" s="733"/>
      <c r="AY139" s="324"/>
      <c r="AZ139" s="454"/>
      <c r="BA139" s="406"/>
      <c r="BB139" s="448"/>
      <c r="BC139" s="425"/>
      <c r="BD139" s="425"/>
      <c r="BE139" s="425"/>
      <c r="BF139" s="455"/>
      <c r="BG139" s="628"/>
      <c r="BH139" s="388"/>
      <c r="BI139" s="374"/>
      <c r="BJ139" s="374"/>
      <c r="BK139" s="374"/>
      <c r="BL139" s="448"/>
      <c r="BM139" s="468"/>
      <c r="BN139" s="448"/>
      <c r="BO139" s="441"/>
      <c r="BP139" s="441"/>
      <c r="BQ139" s="498"/>
      <c r="BR139" s="404"/>
      <c r="BS139" s="404"/>
      <c r="BT139" s="404"/>
      <c r="BU139" s="404"/>
    </row>
    <row r="140" spans="1:73" s="205" customFormat="1" ht="28.5" hidden="1" customHeight="1">
      <c r="A140" s="678"/>
      <c r="B140" s="692"/>
      <c r="C140" s="661"/>
      <c r="D140" s="661"/>
      <c r="E140" s="645"/>
      <c r="F140" s="647"/>
      <c r="G140" s="666"/>
      <c r="H140" s="360">
        <v>21</v>
      </c>
      <c r="I140" s="664"/>
      <c r="J140" s="647"/>
      <c r="K140" s="647"/>
      <c r="L140" s="647"/>
      <c r="M140" s="645" t="str">
        <f t="shared" si="479"/>
        <v xml:space="preserve">Posibilidad de perdida de  debido a amenazas como y vulderabilidades, afectando a los activos de información de </v>
      </c>
      <c r="N140" s="645"/>
      <c r="O140" s="645"/>
      <c r="P140" s="736"/>
      <c r="Q140" s="696"/>
      <c r="R140" s="642"/>
      <c r="S140" s="642"/>
      <c r="T140" s="642"/>
      <c r="U140" s="642"/>
      <c r="V140" s="727"/>
      <c r="W140" s="715"/>
      <c r="X140" s="730"/>
      <c r="Y140" s="709"/>
      <c r="Z140" s="712"/>
      <c r="AA140" s="715"/>
      <c r="AB140" s="718"/>
      <c r="AC140" s="721"/>
      <c r="AD140" s="724"/>
      <c r="AE140" s="649"/>
      <c r="AF140" s="201">
        <v>5</v>
      </c>
      <c r="AG140" s="202"/>
      <c r="AH140" s="222" t="str">
        <f t="shared" si="440"/>
        <v/>
      </c>
      <c r="AI140" s="321"/>
      <c r="AJ140" s="321"/>
      <c r="AK140" s="223" t="str">
        <f t="shared" si="441"/>
        <v/>
      </c>
      <c r="AL140" s="322"/>
      <c r="AM140" s="322"/>
      <c r="AN140" s="323"/>
      <c r="AO140" s="224" t="str">
        <f t="shared" ref="AO140" si="495">IF(ISBLANK(AD136),(IFERROR(IF(AND(AH139="Probabilidad",AH140="Probabilidad"),(AQ139-(+AQ139*AK140)),IF(AND(AH139="Impacto",AH140="Probabilidad"),(AQ138-(+AQ138*AK140)),IF(AH140="Impacto",AQ139,""))),""))," ")</f>
        <v/>
      </c>
      <c r="AP140" s="174" t="str">
        <f t="shared" ref="AP140" si="496">IF(ISBLANK(AD136),(IFERROR(IF(AO140="","",IF(AO140&lt;=0.2,"Muy Baja",IF(AO140&lt;=0.4,"Baja",IF(AO140&lt;=0.6,"Media",IF(AO140&lt;=0.8,"Alta","Muy Alta"))))),""))," ")</f>
        <v/>
      </c>
      <c r="AQ140" s="225" t="str">
        <f t="shared" si="291"/>
        <v/>
      </c>
      <c r="AR140" s="449" t="str">
        <f t="shared" si="292"/>
        <v/>
      </c>
      <c r="AS140" s="225" t="str">
        <f t="shared" si="492"/>
        <v/>
      </c>
      <c r="AT140" s="226" t="str">
        <f t="shared" si="293"/>
        <v/>
      </c>
      <c r="AU140" s="652"/>
      <c r="AV140" s="655"/>
      <c r="AW140" s="649"/>
      <c r="AX140" s="733"/>
      <c r="AY140" s="324"/>
      <c r="AZ140" s="454"/>
      <c r="BA140" s="406"/>
      <c r="BB140" s="448"/>
      <c r="BC140" s="425"/>
      <c r="BD140" s="425"/>
      <c r="BE140" s="425"/>
      <c r="BF140" s="455"/>
      <c r="BG140" s="628"/>
      <c r="BH140" s="388"/>
      <c r="BI140" s="374"/>
      <c r="BJ140" s="374"/>
      <c r="BK140" s="374"/>
      <c r="BL140" s="448"/>
      <c r="BM140" s="468"/>
      <c r="BN140" s="448"/>
      <c r="BO140" s="441"/>
      <c r="BP140" s="441"/>
      <c r="BQ140" s="498"/>
      <c r="BR140" s="404"/>
      <c r="BS140" s="404"/>
      <c r="BT140" s="404"/>
      <c r="BU140" s="404"/>
    </row>
    <row r="141" spans="1:73" s="205" customFormat="1" ht="28.5" hidden="1" customHeight="1">
      <c r="A141" s="679"/>
      <c r="B141" s="693"/>
      <c r="C141" s="662"/>
      <c r="D141" s="662"/>
      <c r="E141" s="646"/>
      <c r="F141" s="604"/>
      <c r="G141" s="666"/>
      <c r="H141" s="360">
        <v>21</v>
      </c>
      <c r="I141" s="665"/>
      <c r="J141" s="604"/>
      <c r="K141" s="604"/>
      <c r="L141" s="604"/>
      <c r="M141" s="646" t="str">
        <f t="shared" si="479"/>
        <v xml:space="preserve">Posibilidad de perdida de  debido a amenazas como y vulderabilidades, afectando a los activos de información de </v>
      </c>
      <c r="N141" s="646"/>
      <c r="O141" s="646"/>
      <c r="P141" s="737"/>
      <c r="Q141" s="697"/>
      <c r="R141" s="643"/>
      <c r="S141" s="643"/>
      <c r="T141" s="643"/>
      <c r="U141" s="643"/>
      <c r="V141" s="728"/>
      <c r="W141" s="716"/>
      <c r="X141" s="731"/>
      <c r="Y141" s="710"/>
      <c r="Z141" s="713"/>
      <c r="AA141" s="716"/>
      <c r="AB141" s="719"/>
      <c r="AC141" s="722"/>
      <c r="AD141" s="725"/>
      <c r="AE141" s="650"/>
      <c r="AF141" s="201">
        <v>6</v>
      </c>
      <c r="AG141" s="202"/>
      <c r="AH141" s="222" t="str">
        <f t="shared" si="440"/>
        <v/>
      </c>
      <c r="AI141" s="321"/>
      <c r="AJ141" s="321"/>
      <c r="AK141" s="223" t="str">
        <f t="shared" si="441"/>
        <v/>
      </c>
      <c r="AL141" s="322"/>
      <c r="AM141" s="322"/>
      <c r="AN141" s="323"/>
      <c r="AO141" s="224" t="str">
        <f t="shared" ref="AO141" si="497">IF(ISBLANK(AD136),(IFERROR(IF(AND(AH140="Probabilidad",AH141="Probabilidad"),(AQ140-(+AQ140*AK141)),IF(AND(AH140="Impacto",AH141="Probabilidad"),(AQ139-(+AQ139*AK141)),IF(AH141="Impacto",AQ140,""))),""))," ")</f>
        <v/>
      </c>
      <c r="AP141" s="174" t="str">
        <f t="shared" ref="AP141" si="498">IF(ISBLANK(AD136),(IFERROR(IF(AO141="","",IF(AO141&lt;=0.2,"Muy Baja",IF(AO141&lt;=0.4,"Baja",IF(AO141&lt;=0.6,"Media",IF(AO141&lt;=0.8,"Alta","Muy Alta"))))),""))," ")</f>
        <v/>
      </c>
      <c r="AQ141" s="225" t="str">
        <f t="shared" si="291"/>
        <v/>
      </c>
      <c r="AR141" s="449" t="str">
        <f t="shared" si="292"/>
        <v/>
      </c>
      <c r="AS141" s="225" t="str">
        <f t="shared" si="492"/>
        <v/>
      </c>
      <c r="AT141" s="226" t="str">
        <f t="shared" si="293"/>
        <v/>
      </c>
      <c r="AU141" s="653"/>
      <c r="AV141" s="656"/>
      <c r="AW141" s="650"/>
      <c r="AX141" s="734"/>
      <c r="AY141" s="324"/>
      <c r="AZ141" s="454"/>
      <c r="BA141" s="406"/>
      <c r="BB141" s="448"/>
      <c r="BC141" s="425"/>
      <c r="BD141" s="425"/>
      <c r="BE141" s="425"/>
      <c r="BF141" s="455"/>
      <c r="BG141" s="595"/>
      <c r="BH141" s="388"/>
      <c r="BI141" s="374"/>
      <c r="BJ141" s="374"/>
      <c r="BK141" s="374"/>
      <c r="BL141" s="448"/>
      <c r="BM141" s="468"/>
      <c r="BN141" s="448"/>
      <c r="BO141" s="441"/>
      <c r="BP141" s="441"/>
      <c r="BQ141" s="498"/>
      <c r="BR141" s="404"/>
      <c r="BS141" s="404"/>
      <c r="BT141" s="404"/>
      <c r="BU141" s="404"/>
    </row>
    <row r="142" spans="1:73" s="205" customFormat="1" ht="127.5" hidden="1" customHeight="1">
      <c r="A142" s="677">
        <v>5</v>
      </c>
      <c r="B142" s="694" t="s">
        <v>953</v>
      </c>
      <c r="C142" s="660" t="str">
        <f>IFERROR((VLOOKUP($B142,'Listados Datos'!$D$3:$E$18,2,FALSE))," ")</f>
        <v>Ejercer el manejo efectivo del Inventario General de espacio público y de bienes fiscales a cargo del Departamento Administrativo de la Defensoría de Espacio Público.</v>
      </c>
      <c r="D142" s="660" t="str">
        <f>IFERROR((VLOOKUP($B142,'Listados Datos'!$D$3:$F$18,3,FALSE))," ")</f>
        <v>Inicia con la consulta en el Sistema de Información del Departamento Administrativo de la Defensoría de Espacio Público y finaliza con el seguimiento a los bienes inmuebles.</v>
      </c>
      <c r="E142" s="644" t="s">
        <v>1189</v>
      </c>
      <c r="F142" s="644" t="s">
        <v>971</v>
      </c>
      <c r="G142" s="666">
        <v>22</v>
      </c>
      <c r="H142" s="360">
        <v>22</v>
      </c>
      <c r="I142" s="663" t="s">
        <v>1698</v>
      </c>
      <c r="J142" s="603" t="s">
        <v>244</v>
      </c>
      <c r="K142" s="603" t="s">
        <v>1662</v>
      </c>
      <c r="L142" s="603" t="s">
        <v>1699</v>
      </c>
      <c r="M142" s="644" t="s">
        <v>1700</v>
      </c>
      <c r="N142" s="644" t="s">
        <v>108</v>
      </c>
      <c r="O142" s="644" t="s">
        <v>835</v>
      </c>
      <c r="P142" s="735">
        <v>228</v>
      </c>
      <c r="Q142" s="695"/>
      <c r="R142" s="641"/>
      <c r="S142" s="641"/>
      <c r="T142" s="641"/>
      <c r="U142" s="641"/>
      <c r="V142" s="726" t="str">
        <f t="shared" ref="V142" si="499">IF(ISBLANK(AC142),(IF(P142&lt;=0,"",IF(P142&lt;=2,"Muy Baja",IF(P142&lt;=24,"Baja",IF(P142&lt;=500,"Media",IF(P142&lt;=5000,"Alta","Muy Alta"))))))," ")</f>
        <v>Media</v>
      </c>
      <c r="W142" s="714">
        <f t="shared" ref="W142" si="500">IF(ISBLANK(AC142),(IF(V142="","",IF(V142="Muy Baja",20%,IF(V142="Baja",40%,IF(V142="Media",60%,IF(V142="Alta",80%,IF(V142="Muy Alta",100%,0)))))))," ")</f>
        <v>0.6</v>
      </c>
      <c r="X142" s="729" t="s">
        <v>304</v>
      </c>
      <c r="Y142" s="708" t="str">
        <f>IF(X142&gt;0,IF(NOT(ISERROR(MATCH(X142,'Listados Datos'!$N$3:$N$4,0))),'Listados Datos'!$N$6&amp;"Por favor no seleccionar este criterios de impacto (Afectación Económica o presupuestal y/o Pérdida Reputacional)",'Listados Datos'!$N$7),"")</f>
        <v>✔</v>
      </c>
      <c r="Z142" s="711" t="str">
        <f>IF(OR(X142='Listados Datos'!$R$3,X142='Listados Datos'!$S$3),"Leve",IF(OR(X142='Listados Datos'!$R$4,X142='Listados Datos'!$S$4),"Menor",IF(OR(X142='Listados Datos'!$R$5,X142='Listados Datos'!$S$5),"Moderado",IF(OR(X142='Listados Datos'!$R$6,X142='Listados Datos'!$S$6),"Mayor",IF(OR(X142='Listados Datos'!$R$7,X142='Listados Datos'!$S$7),"Catastrófico","")))))</f>
        <v>Catastrófico</v>
      </c>
      <c r="AA142" s="714">
        <f>IF(Z142="","",IF(Z142="Leve",20%,IF(Z142="Menor",40%,IF(Z142="Moderado",60%,IF(Z142="Mayor",80%,IF(Z142="Catastrófico",100%,0))))))</f>
        <v>1</v>
      </c>
      <c r="AB142" s="717"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Extremo</v>
      </c>
      <c r="AC142" s="720"/>
      <c r="AD142" s="723"/>
      <c r="AE142" s="648" t="str">
        <f t="shared" ref="AE142" si="501">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1">
        <v>1</v>
      </c>
      <c r="AG142" s="202" t="s">
        <v>1663</v>
      </c>
      <c r="AH142" s="222" t="str">
        <f t="shared" si="440"/>
        <v>Probabilidad</v>
      </c>
      <c r="AI142" s="321" t="s">
        <v>312</v>
      </c>
      <c r="AJ142" s="321" t="s">
        <v>317</v>
      </c>
      <c r="AK142" s="223" t="str">
        <f t="shared" si="441"/>
        <v>40%</v>
      </c>
      <c r="AL142" s="322" t="s">
        <v>321</v>
      </c>
      <c r="AM142" s="322" t="s">
        <v>325</v>
      </c>
      <c r="AN142" s="323" t="s">
        <v>328</v>
      </c>
      <c r="AO142" s="224">
        <f t="shared" ref="AO142" si="502">IF(ISBLANK(AD142),(IFERROR(IF(AH142="Probabilidad",(W142-(+W142*AK142)),IF(AH142="Impacto",W142,"")),""))," ")</f>
        <v>0.36</v>
      </c>
      <c r="AP142" s="174" t="str">
        <f t="shared" ref="AP142" si="503">IF(ISBLANK(AD142), (IFERROR(IF(AO142="","",IF(AO142&lt;=0.2,"Muy Baja",IF(AO142&lt;=0.4,"Baja",IF(AO142&lt;=0.6,"Media",IF(AO142&lt;=0.8,"Alta","Muy Alta"))))),""))," ")</f>
        <v>Baja</v>
      </c>
      <c r="AQ142" s="225">
        <f t="shared" si="291"/>
        <v>0.36</v>
      </c>
      <c r="AR142" s="449" t="str">
        <f t="shared" si="292"/>
        <v>Catastrófico</v>
      </c>
      <c r="AS142" s="225">
        <f t="shared" ref="AS142" si="504">IFERROR(IF(AH142="Impacto",(AA142-(+AA142*AK142)),IF(AH142="Probabilidad",AA142,"")),"")</f>
        <v>1</v>
      </c>
      <c r="AT142" s="226" t="str">
        <f t="shared" si="293"/>
        <v>Extremo</v>
      </c>
      <c r="AU142" s="651"/>
      <c r="AV142" s="654" t="str">
        <f>IF(ISBLANK(AD142), " ", AD142)</f>
        <v xml:space="preserve"> </v>
      </c>
      <c r="AW142" s="648" t="str">
        <f t="shared" ref="AW142" si="505">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732" t="s">
        <v>335</v>
      </c>
      <c r="AY142" s="324" t="s">
        <v>1665</v>
      </c>
      <c r="AZ142" s="454" t="s">
        <v>1666</v>
      </c>
      <c r="BA142" s="406" t="s">
        <v>971</v>
      </c>
      <c r="BB142" s="448" t="s">
        <v>1057</v>
      </c>
      <c r="BC142" s="425">
        <v>44562</v>
      </c>
      <c r="BD142" s="425">
        <v>44926</v>
      </c>
      <c r="BE142" s="425" t="s">
        <v>1667</v>
      </c>
      <c r="BF142" s="425" t="s">
        <v>1668</v>
      </c>
      <c r="BG142" s="594" t="s">
        <v>1701</v>
      </c>
      <c r="BH142" s="388" t="s">
        <v>113</v>
      </c>
      <c r="BI142" s="374" t="s">
        <v>1951</v>
      </c>
      <c r="BJ142" s="374">
        <v>123</v>
      </c>
      <c r="BK142" s="376">
        <v>44804</v>
      </c>
      <c r="BL142" s="448" t="s">
        <v>1750</v>
      </c>
      <c r="BM142" s="468" t="s">
        <v>1855</v>
      </c>
      <c r="BN142" s="448" t="s">
        <v>1746</v>
      </c>
      <c r="BO142" s="441" t="s">
        <v>114</v>
      </c>
      <c r="BP142" s="441" t="s">
        <v>1746</v>
      </c>
      <c r="BQ142" s="498" t="s">
        <v>1746</v>
      </c>
      <c r="BR142" s="404"/>
      <c r="BS142" s="404"/>
      <c r="BT142" s="404"/>
      <c r="BU142" s="404"/>
    </row>
    <row r="143" spans="1:73" s="205" customFormat="1" ht="127.5" hidden="1" customHeight="1">
      <c r="A143" s="678"/>
      <c r="B143" s="692"/>
      <c r="C143" s="661"/>
      <c r="D143" s="661"/>
      <c r="E143" s="645"/>
      <c r="F143" s="645"/>
      <c r="G143" s="666"/>
      <c r="H143" s="360">
        <v>22</v>
      </c>
      <c r="I143" s="664"/>
      <c r="J143" s="647"/>
      <c r="K143" s="647"/>
      <c r="L143" s="647"/>
      <c r="M143" s="645"/>
      <c r="N143" s="645"/>
      <c r="O143" s="645"/>
      <c r="P143" s="736"/>
      <c r="Q143" s="696"/>
      <c r="R143" s="642"/>
      <c r="S143" s="642"/>
      <c r="T143" s="642"/>
      <c r="U143" s="642"/>
      <c r="V143" s="727"/>
      <c r="W143" s="715"/>
      <c r="X143" s="730"/>
      <c r="Y143" s="709"/>
      <c r="Z143" s="712"/>
      <c r="AA143" s="715"/>
      <c r="AB143" s="718"/>
      <c r="AC143" s="721"/>
      <c r="AD143" s="724"/>
      <c r="AE143" s="649"/>
      <c r="AF143" s="201">
        <v>2</v>
      </c>
      <c r="AG143" s="202" t="s">
        <v>1664</v>
      </c>
      <c r="AH143" s="222" t="str">
        <f t="shared" si="440"/>
        <v>Impacto</v>
      </c>
      <c r="AI143" s="321" t="s">
        <v>314</v>
      </c>
      <c r="AJ143" s="321" t="s">
        <v>317</v>
      </c>
      <c r="AK143" s="223" t="str">
        <f t="shared" si="441"/>
        <v>25%</v>
      </c>
      <c r="AL143" s="322" t="s">
        <v>321</v>
      </c>
      <c r="AM143" s="322" t="s">
        <v>325</v>
      </c>
      <c r="AN143" s="323" t="s">
        <v>328</v>
      </c>
      <c r="AO143" s="224">
        <f t="shared" ref="AO143" si="506">IF(ISBLANK(AD142),(IFERROR(IF(AND(AH142="Probabilidad",AH143="Probabilidad"),(AQ142-(+AQ142*AK143)),IF(AH143="Probabilidad",(W142-(+W142*AK143)),IF(AH143="Impacto",AQ142,""))),""))," ")</f>
        <v>0.36</v>
      </c>
      <c r="AP143" s="174" t="str">
        <f t="shared" ref="AP143" si="507">IF(ISBLANK(AD142),(IFERROR(IF(AO143="","",IF(AO143&lt;=0.2,"Muy Baja",IF(AO143&lt;=0.4,"Baja",IF(AO143&lt;=0.6,"Media",IF(AO143&lt;=0.8,"Alta","Muy Alta"))))),""))," ")</f>
        <v>Baja</v>
      </c>
      <c r="AQ143" s="225">
        <f t="shared" si="291"/>
        <v>0.36</v>
      </c>
      <c r="AR143" s="449" t="str">
        <f t="shared" si="292"/>
        <v>Mayor</v>
      </c>
      <c r="AS143" s="225">
        <f t="shared" ref="AS143" si="508">IFERROR(IF(AND(AH142="Impacto",AH143="Impacto"),(AS142-(+AS142*AK143)),IF(AH143="Impacto",(AA142-(+AA142*AK143)),IF(AH143="Probabilidad",AS142,""))),"")</f>
        <v>0.75</v>
      </c>
      <c r="AT143" s="226" t="str">
        <f t="shared" si="293"/>
        <v>Alto</v>
      </c>
      <c r="AU143" s="652"/>
      <c r="AV143" s="655"/>
      <c r="AW143" s="649"/>
      <c r="AX143" s="733"/>
      <c r="AY143" s="324" t="s">
        <v>1669</v>
      </c>
      <c r="AZ143" s="454" t="s">
        <v>1670</v>
      </c>
      <c r="BA143" s="406" t="s">
        <v>971</v>
      </c>
      <c r="BB143" s="448" t="s">
        <v>1057</v>
      </c>
      <c r="BC143" s="425">
        <v>44562</v>
      </c>
      <c r="BD143" s="425">
        <v>44926</v>
      </c>
      <c r="BE143" s="425" t="s">
        <v>1671</v>
      </c>
      <c r="BF143" s="425" t="s">
        <v>1672</v>
      </c>
      <c r="BG143" s="628"/>
      <c r="BH143" s="388" t="s">
        <v>113</v>
      </c>
      <c r="BI143" s="374" t="s">
        <v>1952</v>
      </c>
      <c r="BJ143" s="374">
        <v>723</v>
      </c>
      <c r="BK143" s="376">
        <v>44804</v>
      </c>
      <c r="BL143" s="448" t="s">
        <v>1751</v>
      </c>
      <c r="BM143" s="468" t="s">
        <v>1856</v>
      </c>
      <c r="BN143" s="448" t="s">
        <v>1746</v>
      </c>
      <c r="BO143" s="441" t="s">
        <v>114</v>
      </c>
      <c r="BP143" s="441" t="s">
        <v>1746</v>
      </c>
      <c r="BQ143" s="498" t="s">
        <v>1746</v>
      </c>
      <c r="BR143" s="404"/>
      <c r="BS143" s="404"/>
      <c r="BT143" s="404"/>
      <c r="BU143" s="404"/>
    </row>
    <row r="144" spans="1:73" s="205" customFormat="1" ht="19.5" hidden="1" customHeight="1">
      <c r="A144" s="678"/>
      <c r="B144" s="692"/>
      <c r="C144" s="661"/>
      <c r="D144" s="661"/>
      <c r="E144" s="645"/>
      <c r="F144" s="645"/>
      <c r="G144" s="666"/>
      <c r="H144" s="360">
        <v>22</v>
      </c>
      <c r="I144" s="664"/>
      <c r="J144" s="647"/>
      <c r="K144" s="647"/>
      <c r="L144" s="647"/>
      <c r="M144" s="645"/>
      <c r="N144" s="645"/>
      <c r="O144" s="645"/>
      <c r="P144" s="736"/>
      <c r="Q144" s="696"/>
      <c r="R144" s="642"/>
      <c r="S144" s="642"/>
      <c r="T144" s="642"/>
      <c r="U144" s="642"/>
      <c r="V144" s="727"/>
      <c r="W144" s="715"/>
      <c r="X144" s="730"/>
      <c r="Y144" s="709"/>
      <c r="Z144" s="712"/>
      <c r="AA144" s="715"/>
      <c r="AB144" s="718"/>
      <c r="AC144" s="721"/>
      <c r="AD144" s="724"/>
      <c r="AE144" s="649"/>
      <c r="AF144" s="201">
        <v>3</v>
      </c>
      <c r="AG144" s="202"/>
      <c r="AH144" s="222" t="str">
        <f t="shared" si="440"/>
        <v/>
      </c>
      <c r="AI144" s="321"/>
      <c r="AJ144" s="321"/>
      <c r="AK144" s="223" t="str">
        <f t="shared" si="441"/>
        <v/>
      </c>
      <c r="AL144" s="322"/>
      <c r="AM144" s="322"/>
      <c r="AN144" s="323"/>
      <c r="AO144" s="224" t="str">
        <f t="shared" ref="AO144" si="509">IF(ISBLANK(AD142),(IFERROR(IF(AND(AH143="Probabilidad",AH144="Probabilidad"),(AQ143-(+AQ143*AK144)),IF(AND(AH143="Impacto",AH144="Probabilidad"),(AQ142-(+AQ142*AK144)),IF(AH144="Impacto",AQ143,""))),""))," ")</f>
        <v/>
      </c>
      <c r="AP144" s="174" t="str">
        <f t="shared" ref="AP144" si="510">IF(ISBLANK(AD142),(IFERROR(IF(AO144="","",IF(AO144&lt;=0.2,"Muy Baja",IF(AO144&lt;=0.4,"Baja",IF(AO144&lt;=0.6,"Media",IF(AO144&lt;=0.8,"Alta","Muy Alta"))))),""))," ")</f>
        <v/>
      </c>
      <c r="AQ144" s="225" t="str">
        <f t="shared" si="291"/>
        <v/>
      </c>
      <c r="AR144" s="449" t="str">
        <f t="shared" si="292"/>
        <v/>
      </c>
      <c r="AS144" s="225" t="str">
        <f t="shared" ref="AS144:AS147" si="511">IFERROR(IF(AND(AH143="Impacto",AH144="Impacto"),(AS143-(+AS143*AK144)),IF(AND(AH143="Probabilidad",AH144="Impacto"),(AS142-(+AS142*AK144)),IF(AH144="Probabilidad",AS143,""))),"")</f>
        <v/>
      </c>
      <c r="AT144" s="226" t="str">
        <f t="shared" si="293"/>
        <v/>
      </c>
      <c r="AU144" s="652"/>
      <c r="AV144" s="655"/>
      <c r="AW144" s="649"/>
      <c r="AX144" s="733"/>
      <c r="AY144" s="324"/>
      <c r="AZ144" s="454"/>
      <c r="BA144" s="406"/>
      <c r="BB144" s="448"/>
      <c r="BC144" s="425"/>
      <c r="BD144" s="425"/>
      <c r="BE144" s="425"/>
      <c r="BF144" s="455"/>
      <c r="BG144" s="628"/>
      <c r="BH144" s="388"/>
      <c r="BI144" s="374"/>
      <c r="BJ144" s="374"/>
      <c r="BK144" s="374"/>
      <c r="BL144" s="448"/>
      <c r="BM144" s="468"/>
      <c r="BN144" s="448"/>
      <c r="BO144" s="441"/>
      <c r="BP144" s="441"/>
      <c r="BQ144" s="498"/>
      <c r="BR144" s="404"/>
      <c r="BS144" s="404"/>
      <c r="BT144" s="404"/>
      <c r="BU144" s="404"/>
    </row>
    <row r="145" spans="1:73" s="205" customFormat="1" ht="19.5" hidden="1" customHeight="1">
      <c r="A145" s="678"/>
      <c r="B145" s="692"/>
      <c r="C145" s="661"/>
      <c r="D145" s="661"/>
      <c r="E145" s="645"/>
      <c r="F145" s="645"/>
      <c r="G145" s="666"/>
      <c r="H145" s="360">
        <v>22</v>
      </c>
      <c r="I145" s="664"/>
      <c r="J145" s="647"/>
      <c r="K145" s="647"/>
      <c r="L145" s="647"/>
      <c r="M145" s="645"/>
      <c r="N145" s="645"/>
      <c r="O145" s="645"/>
      <c r="P145" s="736"/>
      <c r="Q145" s="696"/>
      <c r="R145" s="642"/>
      <c r="S145" s="642"/>
      <c r="T145" s="642"/>
      <c r="U145" s="642"/>
      <c r="V145" s="727"/>
      <c r="W145" s="715"/>
      <c r="X145" s="730"/>
      <c r="Y145" s="709"/>
      <c r="Z145" s="712"/>
      <c r="AA145" s="715"/>
      <c r="AB145" s="718"/>
      <c r="AC145" s="721"/>
      <c r="AD145" s="724"/>
      <c r="AE145" s="649"/>
      <c r="AF145" s="201">
        <v>4</v>
      </c>
      <c r="AG145" s="202"/>
      <c r="AH145" s="222" t="str">
        <f t="shared" si="440"/>
        <v/>
      </c>
      <c r="AI145" s="321"/>
      <c r="AJ145" s="321"/>
      <c r="AK145" s="223" t="str">
        <f t="shared" si="441"/>
        <v/>
      </c>
      <c r="AL145" s="322"/>
      <c r="AM145" s="322"/>
      <c r="AN145" s="323"/>
      <c r="AO145" s="224" t="str">
        <f t="shared" ref="AO145" si="512">IF(ISBLANK(AD142),(IFERROR(IF(AND(AH144="Probabilidad",AH145="Probabilidad"),(AQ144-(+AQ144*AK145)),IF(AND(AH144="Impacto",AH145="Probabilidad"),(AQ143-(+AQ143*AK145)),IF(AH145="Impacto",AQ144,""))),""))," ")</f>
        <v/>
      </c>
      <c r="AP145" s="174" t="str">
        <f t="shared" ref="AP145" si="513">IF(ISBLANK(AD142),(IFERROR(IF(AO145="","",IF(AO145&lt;=0.2,"Muy Baja",IF(AO145&lt;=0.4,"Baja",IF(AO145&lt;=0.6,"Media",IF(AO145&lt;=0.8,"Alta","Muy Alta"))))),""))," ")</f>
        <v/>
      </c>
      <c r="AQ145" s="225" t="str">
        <f t="shared" si="291"/>
        <v/>
      </c>
      <c r="AR145" s="449" t="str">
        <f t="shared" si="292"/>
        <v/>
      </c>
      <c r="AS145" s="225" t="str">
        <f t="shared" si="511"/>
        <v/>
      </c>
      <c r="AT145" s="226" t="str">
        <f t="shared" si="293"/>
        <v/>
      </c>
      <c r="AU145" s="652"/>
      <c r="AV145" s="655"/>
      <c r="AW145" s="649"/>
      <c r="AX145" s="733"/>
      <c r="AY145" s="324"/>
      <c r="AZ145" s="454"/>
      <c r="BA145" s="406"/>
      <c r="BB145" s="448"/>
      <c r="BC145" s="425"/>
      <c r="BD145" s="425"/>
      <c r="BE145" s="425"/>
      <c r="BF145" s="455"/>
      <c r="BG145" s="628"/>
      <c r="BH145" s="388"/>
      <c r="BI145" s="374"/>
      <c r="BJ145" s="374"/>
      <c r="BK145" s="374"/>
      <c r="BL145" s="448"/>
      <c r="BM145" s="468"/>
      <c r="BN145" s="448"/>
      <c r="BO145" s="441"/>
      <c r="BP145" s="441"/>
      <c r="BQ145" s="498"/>
      <c r="BR145" s="404"/>
      <c r="BS145" s="404"/>
      <c r="BT145" s="404"/>
      <c r="BU145" s="404"/>
    </row>
    <row r="146" spans="1:73" s="205" customFormat="1" ht="19.5" hidden="1" customHeight="1">
      <c r="A146" s="678"/>
      <c r="B146" s="692"/>
      <c r="C146" s="661"/>
      <c r="D146" s="661"/>
      <c r="E146" s="645"/>
      <c r="F146" s="645"/>
      <c r="G146" s="666"/>
      <c r="H146" s="360">
        <v>22</v>
      </c>
      <c r="I146" s="664"/>
      <c r="J146" s="647"/>
      <c r="K146" s="647"/>
      <c r="L146" s="647"/>
      <c r="M146" s="645"/>
      <c r="N146" s="645"/>
      <c r="O146" s="645"/>
      <c r="P146" s="736"/>
      <c r="Q146" s="696"/>
      <c r="R146" s="642"/>
      <c r="S146" s="642"/>
      <c r="T146" s="642"/>
      <c r="U146" s="642"/>
      <c r="V146" s="727"/>
      <c r="W146" s="715"/>
      <c r="X146" s="730"/>
      <c r="Y146" s="709"/>
      <c r="Z146" s="712"/>
      <c r="AA146" s="715"/>
      <c r="AB146" s="718"/>
      <c r="AC146" s="721"/>
      <c r="AD146" s="724"/>
      <c r="AE146" s="649"/>
      <c r="AF146" s="201">
        <v>5</v>
      </c>
      <c r="AG146" s="202"/>
      <c r="AH146" s="222" t="str">
        <f t="shared" si="440"/>
        <v/>
      </c>
      <c r="AI146" s="321"/>
      <c r="AJ146" s="321"/>
      <c r="AK146" s="223" t="str">
        <f t="shared" si="441"/>
        <v/>
      </c>
      <c r="AL146" s="322"/>
      <c r="AM146" s="322"/>
      <c r="AN146" s="323"/>
      <c r="AO146" s="224" t="str">
        <f t="shared" ref="AO146" si="514">IF(ISBLANK(AD142),(IFERROR(IF(AND(AH145="Probabilidad",AH146="Probabilidad"),(AQ145-(+AQ145*AK146)),IF(AND(AH145="Impacto",AH146="Probabilidad"),(AQ144-(+AQ144*AK146)),IF(AH146="Impacto",AQ145,""))),""))," ")</f>
        <v/>
      </c>
      <c r="AP146" s="174" t="str">
        <f t="shared" ref="AP146" si="515">IF(ISBLANK(AD142),(IFERROR(IF(AO146="","",IF(AO146&lt;=0.2,"Muy Baja",IF(AO146&lt;=0.4,"Baja",IF(AO146&lt;=0.6,"Media",IF(AO146&lt;=0.8,"Alta","Muy Alta"))))),""))," ")</f>
        <v/>
      </c>
      <c r="AQ146" s="225" t="str">
        <f t="shared" si="291"/>
        <v/>
      </c>
      <c r="AR146" s="449" t="str">
        <f t="shared" si="292"/>
        <v/>
      </c>
      <c r="AS146" s="225" t="str">
        <f t="shared" si="511"/>
        <v/>
      </c>
      <c r="AT146" s="226" t="str">
        <f t="shared" si="293"/>
        <v/>
      </c>
      <c r="AU146" s="652"/>
      <c r="AV146" s="655"/>
      <c r="AW146" s="649"/>
      <c r="AX146" s="733"/>
      <c r="AY146" s="324"/>
      <c r="AZ146" s="454"/>
      <c r="BA146" s="406"/>
      <c r="BB146" s="448"/>
      <c r="BC146" s="425"/>
      <c r="BD146" s="425"/>
      <c r="BE146" s="425"/>
      <c r="BF146" s="455"/>
      <c r="BG146" s="628"/>
      <c r="BH146" s="388"/>
      <c r="BI146" s="374"/>
      <c r="BJ146" s="374"/>
      <c r="BK146" s="374"/>
      <c r="BL146" s="448"/>
      <c r="BM146" s="468"/>
      <c r="BN146" s="448"/>
      <c r="BO146" s="441"/>
      <c r="BP146" s="441"/>
      <c r="BQ146" s="498"/>
      <c r="BR146" s="404"/>
      <c r="BS146" s="404"/>
      <c r="BT146" s="404"/>
      <c r="BU146" s="404"/>
    </row>
    <row r="147" spans="1:73" s="205" customFormat="1" ht="19.5" hidden="1" customHeight="1">
      <c r="A147" s="678"/>
      <c r="B147" s="692"/>
      <c r="C147" s="661"/>
      <c r="D147" s="661"/>
      <c r="E147" s="645"/>
      <c r="F147" s="645"/>
      <c r="G147" s="666"/>
      <c r="H147" s="360">
        <v>22</v>
      </c>
      <c r="I147" s="665"/>
      <c r="J147" s="604"/>
      <c r="K147" s="604"/>
      <c r="L147" s="604"/>
      <c r="M147" s="646"/>
      <c r="N147" s="646"/>
      <c r="O147" s="646"/>
      <c r="P147" s="737"/>
      <c r="Q147" s="697"/>
      <c r="R147" s="643"/>
      <c r="S147" s="643"/>
      <c r="T147" s="643"/>
      <c r="U147" s="643"/>
      <c r="V147" s="728"/>
      <c r="W147" s="716"/>
      <c r="X147" s="731"/>
      <c r="Y147" s="710"/>
      <c r="Z147" s="713"/>
      <c r="AA147" s="716"/>
      <c r="AB147" s="719"/>
      <c r="AC147" s="722"/>
      <c r="AD147" s="725"/>
      <c r="AE147" s="650"/>
      <c r="AF147" s="201">
        <v>6</v>
      </c>
      <c r="AG147" s="202"/>
      <c r="AH147" s="222" t="str">
        <f t="shared" si="440"/>
        <v/>
      </c>
      <c r="AI147" s="321"/>
      <c r="AJ147" s="321"/>
      <c r="AK147" s="223" t="str">
        <f t="shared" si="441"/>
        <v/>
      </c>
      <c r="AL147" s="322"/>
      <c r="AM147" s="322"/>
      <c r="AN147" s="323"/>
      <c r="AO147" s="224" t="str">
        <f t="shared" ref="AO147" si="516">IF(ISBLANK(AD142),(IFERROR(IF(AND(AH146="Probabilidad",AH147="Probabilidad"),(AQ146-(+AQ146*AK147)),IF(AND(AH146="Impacto",AH147="Probabilidad"),(AQ145-(+AQ145*AK147)),IF(AH147="Impacto",AQ146,""))),""))," ")</f>
        <v/>
      </c>
      <c r="AP147" s="174" t="str">
        <f t="shared" ref="AP147" si="517">IF(ISBLANK(AD142),(IFERROR(IF(AO147="","",IF(AO147&lt;=0.2,"Muy Baja",IF(AO147&lt;=0.4,"Baja",IF(AO147&lt;=0.6,"Media",IF(AO147&lt;=0.8,"Alta","Muy Alta"))))),""))," ")</f>
        <v/>
      </c>
      <c r="AQ147" s="225" t="str">
        <f t="shared" si="291"/>
        <v/>
      </c>
      <c r="AR147" s="449" t="str">
        <f t="shared" si="292"/>
        <v/>
      </c>
      <c r="AS147" s="225" t="str">
        <f t="shared" si="511"/>
        <v/>
      </c>
      <c r="AT147" s="226" t="str">
        <f t="shared" si="293"/>
        <v/>
      </c>
      <c r="AU147" s="653"/>
      <c r="AV147" s="656"/>
      <c r="AW147" s="650"/>
      <c r="AX147" s="734"/>
      <c r="AY147" s="324"/>
      <c r="AZ147" s="454"/>
      <c r="BA147" s="406"/>
      <c r="BB147" s="448"/>
      <c r="BC147" s="425"/>
      <c r="BD147" s="425"/>
      <c r="BE147" s="425"/>
      <c r="BF147" s="455"/>
      <c r="BG147" s="595"/>
      <c r="BH147" s="388"/>
      <c r="BI147" s="374"/>
      <c r="BJ147" s="374"/>
      <c r="BK147" s="374"/>
      <c r="BL147" s="448"/>
      <c r="BM147" s="468"/>
      <c r="BN147" s="448"/>
      <c r="BO147" s="441"/>
      <c r="BP147" s="441"/>
      <c r="BQ147" s="498"/>
      <c r="BR147" s="404"/>
      <c r="BS147" s="404"/>
      <c r="BT147" s="404"/>
      <c r="BU147" s="404"/>
    </row>
    <row r="148" spans="1:73" s="205" customFormat="1" ht="114.75" hidden="1" customHeight="1">
      <c r="A148" s="678"/>
      <c r="B148" s="692"/>
      <c r="C148" s="661"/>
      <c r="D148" s="661" t="str">
        <f>IFERROR((VLOOKUP($B148,'Listados Datos'!$D$3:$F$18,3,FALSE))," ")</f>
        <v xml:space="preserve"> </v>
      </c>
      <c r="E148" s="645"/>
      <c r="F148" s="645" t="s">
        <v>971</v>
      </c>
      <c r="G148" s="666">
        <v>23</v>
      </c>
      <c r="H148" s="360">
        <v>23</v>
      </c>
      <c r="I148" s="663" t="s">
        <v>1673</v>
      </c>
      <c r="J148" s="603" t="s">
        <v>243</v>
      </c>
      <c r="K148" s="603" t="s">
        <v>1674</v>
      </c>
      <c r="L148" s="603" t="s">
        <v>1192</v>
      </c>
      <c r="M148" s="644" t="s">
        <v>1676</v>
      </c>
      <c r="N148" s="644" t="s">
        <v>108</v>
      </c>
      <c r="O148" s="644" t="s">
        <v>832</v>
      </c>
      <c r="P148" s="735">
        <v>228</v>
      </c>
      <c r="Q148" s="695"/>
      <c r="R148" s="641"/>
      <c r="S148" s="641"/>
      <c r="T148" s="641"/>
      <c r="U148" s="641"/>
      <c r="V148" s="726" t="str">
        <f t="shared" ref="V148" si="518">IF(ISBLANK(AC148),(IF(P148&lt;=0,"",IF(P148&lt;=2,"Muy Baja",IF(P148&lt;=24,"Baja",IF(P148&lt;=500,"Media",IF(P148&lt;=5000,"Alta","Muy Alta"))))))," ")</f>
        <v>Media</v>
      </c>
      <c r="W148" s="714">
        <f t="shared" ref="W148" si="519">IF(ISBLANK(AC148),(IF(V148="","",IF(V148="Muy Baja",20%,IF(V148="Baja",40%,IF(V148="Media",60%,IF(V148="Alta",80%,IF(V148="Muy Alta",100%,0)))))))," ")</f>
        <v>0.6</v>
      </c>
      <c r="X148" s="729" t="s">
        <v>305</v>
      </c>
      <c r="Y148" s="708" t="str">
        <f>IF(X148&gt;0,IF(NOT(ISERROR(MATCH(X148,'Listados Datos'!$N$3:$N$4,0))),'Listados Datos'!$N$6&amp;"Por favor no seleccionar este criterios de impacto (Afectación Económica o presupuestal y/o Pérdida Reputacional)",'Listados Datos'!$N$7),"")</f>
        <v>✔</v>
      </c>
      <c r="Z148" s="711"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714">
        <f>IF(Z148="","",IF(Z148="Leve",20%,IF(Z148="Menor",40%,IF(Z148="Moderado",60%,IF(Z148="Mayor",80%,IF(Z148="Catastrófico",100%,0))))))</f>
        <v>0.2</v>
      </c>
      <c r="AB148" s="717"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720"/>
      <c r="AD148" s="723"/>
      <c r="AE148" s="648" t="str">
        <f t="shared" ref="AE148" si="520">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1">
        <v>1</v>
      </c>
      <c r="AG148" s="202" t="s">
        <v>1708</v>
      </c>
      <c r="AH148" s="222" t="str">
        <f t="shared" si="440"/>
        <v>Probabilidad</v>
      </c>
      <c r="AI148" s="321" t="s">
        <v>312</v>
      </c>
      <c r="AJ148" s="321" t="s">
        <v>317</v>
      </c>
      <c r="AK148" s="223" t="str">
        <f t="shared" si="441"/>
        <v>40%</v>
      </c>
      <c r="AL148" s="322" t="s">
        <v>321</v>
      </c>
      <c r="AM148" s="322" t="s">
        <v>325</v>
      </c>
      <c r="AN148" s="323" t="s">
        <v>328</v>
      </c>
      <c r="AO148" s="224">
        <f t="shared" ref="AO148" si="521">IF(ISBLANK(AD148),(IFERROR(IF(AH148="Probabilidad",(W148-(+W148*AK148)),IF(AH148="Impacto",W148,"")),""))," ")</f>
        <v>0.36</v>
      </c>
      <c r="AP148" s="174" t="str">
        <f t="shared" ref="AP148" si="522">IF(ISBLANK(AD148), (IFERROR(IF(AO148="","",IF(AO148&lt;=0.2,"Muy Baja",IF(AO148&lt;=0.4,"Baja",IF(AO148&lt;=0.6,"Media",IF(AO148&lt;=0.8,"Alta","Muy Alta"))))),""))," ")</f>
        <v>Baja</v>
      </c>
      <c r="AQ148" s="225">
        <f t="shared" si="291"/>
        <v>0.36</v>
      </c>
      <c r="AR148" s="449" t="str">
        <f t="shared" si="292"/>
        <v>Leve</v>
      </c>
      <c r="AS148" s="225">
        <f t="shared" ref="AS148" si="523">IFERROR(IF(AH148="Impacto",(AA148-(+AA148*AK148)),IF(AH148="Probabilidad",AA148,"")),"")</f>
        <v>0.2</v>
      </c>
      <c r="AT148" s="226" t="str">
        <f t="shared" si="293"/>
        <v>Bajo</v>
      </c>
      <c r="AU148" s="651"/>
      <c r="AV148" s="654" t="str">
        <f>IF(ISBLANK(AD148), " ", AD148)</f>
        <v xml:space="preserve"> </v>
      </c>
      <c r="AW148" s="648" t="str">
        <f t="shared" ref="AW148" si="524">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732" t="s">
        <v>335</v>
      </c>
      <c r="AY148" s="324" t="s">
        <v>1677</v>
      </c>
      <c r="AZ148" s="454" t="s">
        <v>1678</v>
      </c>
      <c r="BA148" s="406" t="s">
        <v>971</v>
      </c>
      <c r="BB148" s="448" t="s">
        <v>1198</v>
      </c>
      <c r="BC148" s="425">
        <v>44562</v>
      </c>
      <c r="BD148" s="425">
        <v>44926</v>
      </c>
      <c r="BE148" s="425" t="s">
        <v>1679</v>
      </c>
      <c r="BF148" s="425" t="s">
        <v>1680</v>
      </c>
      <c r="BG148" s="594" t="s">
        <v>1681</v>
      </c>
      <c r="BH148" s="388" t="s">
        <v>113</v>
      </c>
      <c r="BI148" s="374" t="s">
        <v>1953</v>
      </c>
      <c r="BJ148" s="374">
        <v>11</v>
      </c>
      <c r="BK148" s="376">
        <v>44804</v>
      </c>
      <c r="BL148" s="448" t="s">
        <v>1901</v>
      </c>
      <c r="BM148" s="468" t="s">
        <v>1857</v>
      </c>
      <c r="BN148" s="448" t="s">
        <v>1746</v>
      </c>
      <c r="BO148" s="441" t="s">
        <v>114</v>
      </c>
      <c r="BP148" s="441" t="s">
        <v>1746</v>
      </c>
      <c r="BQ148" s="498" t="s">
        <v>1746</v>
      </c>
      <c r="BR148" s="404"/>
      <c r="BS148" s="404"/>
      <c r="BT148" s="404"/>
      <c r="BU148" s="404"/>
    </row>
    <row r="149" spans="1:73" s="205" customFormat="1" ht="19.5" hidden="1" customHeight="1">
      <c r="A149" s="678"/>
      <c r="B149" s="692"/>
      <c r="C149" s="661"/>
      <c r="D149" s="661"/>
      <c r="E149" s="645"/>
      <c r="F149" s="645"/>
      <c r="G149" s="666"/>
      <c r="H149" s="360">
        <v>23</v>
      </c>
      <c r="I149" s="664"/>
      <c r="J149" s="647"/>
      <c r="K149" s="647"/>
      <c r="L149" s="647"/>
      <c r="M149" s="645"/>
      <c r="N149" s="645"/>
      <c r="O149" s="645"/>
      <c r="P149" s="736"/>
      <c r="Q149" s="696"/>
      <c r="R149" s="642"/>
      <c r="S149" s="642"/>
      <c r="T149" s="642"/>
      <c r="U149" s="642"/>
      <c r="V149" s="727"/>
      <c r="W149" s="715"/>
      <c r="X149" s="730"/>
      <c r="Y149" s="709"/>
      <c r="Z149" s="712"/>
      <c r="AA149" s="715"/>
      <c r="AB149" s="718"/>
      <c r="AC149" s="721"/>
      <c r="AD149" s="724"/>
      <c r="AE149" s="649"/>
      <c r="AF149" s="201">
        <v>2</v>
      </c>
      <c r="AG149" s="202"/>
      <c r="AH149" s="222" t="str">
        <f t="shared" si="440"/>
        <v/>
      </c>
      <c r="AI149" s="321"/>
      <c r="AJ149" s="321"/>
      <c r="AK149" s="223" t="str">
        <f t="shared" si="441"/>
        <v/>
      </c>
      <c r="AL149" s="322"/>
      <c r="AM149" s="322"/>
      <c r="AN149" s="323"/>
      <c r="AO149" s="224" t="str">
        <f t="shared" ref="AO149" si="525">IF(ISBLANK(AD148),(IFERROR(IF(AND(AH148="Probabilidad",AH149="Probabilidad"),(AQ148-(+AQ148*AK149)),IF(AH149="Probabilidad",(W148-(+W148*AK149)),IF(AH149="Impacto",AQ148,""))),""))," ")</f>
        <v/>
      </c>
      <c r="AP149" s="174" t="str">
        <f t="shared" ref="AP149" si="526">IF(ISBLANK(AD148),(IFERROR(IF(AO149="","",IF(AO149&lt;=0.2,"Muy Baja",IF(AO149&lt;=0.4,"Baja",IF(AO149&lt;=0.6,"Media",IF(AO149&lt;=0.8,"Alta","Muy Alta"))))),""))," ")</f>
        <v/>
      </c>
      <c r="AQ149" s="225" t="str">
        <f t="shared" ref="AQ149:AQ212" si="527">+AO149</f>
        <v/>
      </c>
      <c r="AR149" s="449" t="str">
        <f t="shared" ref="AR149:AR212" si="528">IFERROR(IF(AS149="","",IF(AS149&lt;=0.2,"Leve",IF(AS149&lt;=0.4,"Menor",IF(AS149&lt;=0.6,"Moderado",IF(AS149&lt;=0.8,"Mayor","Catastrófico"))))),"")</f>
        <v/>
      </c>
      <c r="AS149" s="225" t="str">
        <f t="shared" ref="AS149" si="529">IFERROR(IF(AND(AH148="Impacto",AH149="Impacto"),(AS148-(+AS148*AK149)),IF(AH149="Impacto",(AA148-(+AA148*AK149)),IF(AH149="Probabilidad",AS148,""))),"")</f>
        <v/>
      </c>
      <c r="AT149" s="226" t="str">
        <f t="shared" ref="AT149:AT212" si="530">IFERROR(IF(OR(AND(AP149="Muy Baja",AR149="Leve"),AND(AP149="Muy Baja",AR149="Menor"),AND(AP149="Baja",AR149="Leve")),"Bajo",IF(OR(AND(AP149="Muy baja",AR149="Moderado"),AND(AP149="Baja",AR149="Menor"),AND(AP149="Baja",AR149="Moderado"),AND(AP149="Media",AR149="Leve"),AND(AP149="Media",AR149="Menor"),AND(AP149="Media",AR149="Moderado"),AND(AP149="Alta",AR149="Leve"),AND(AP149="Alta",AR149="Menor")),"Moderado",IF(OR(AND(AP149="Muy Baja",AR149="Mayor"),AND(AP149="Baja",AR149="Mayor"),AND(AP149="Media",AR149="Mayor"),AND(AP149="Alta",AR149="Moderado"),AND(AP149="Alta",AR149="Mayor"),AND(AP149="Muy Alta",AR149="Leve"),AND(AP149="Muy Alta",AR149="Menor"),AND(AP149="Muy Alta",AR149="Moderado"),AND(AP149="Muy Alta",AR149="Mayor")),"Alto",IF(OR(AND(AP149="Muy Baja",AR149="Catastrófico"),AND(AP149="Baja",AR149="Catastrófico"),AND(AP149="Media",AR149="Catastrófico"),AND(AP149="Alta",AR149="Catastrófico"),AND(AP149="Muy Alta",AR149="Catastrófico")),"Extremo","")))),"")</f>
        <v/>
      </c>
      <c r="AU149" s="652"/>
      <c r="AV149" s="655"/>
      <c r="AW149" s="649"/>
      <c r="AX149" s="733"/>
      <c r="AY149" s="324"/>
      <c r="AZ149" s="454"/>
      <c r="BA149" s="406"/>
      <c r="BB149" s="448"/>
      <c r="BC149" s="425"/>
      <c r="BD149" s="425"/>
      <c r="BE149" s="425"/>
      <c r="BF149" s="455"/>
      <c r="BG149" s="628"/>
      <c r="BH149" s="388"/>
      <c r="BI149" s="374"/>
      <c r="BJ149" s="374"/>
      <c r="BK149" s="374"/>
      <c r="BL149" s="448"/>
      <c r="BM149" s="468"/>
      <c r="BN149" s="448"/>
      <c r="BO149" s="441"/>
      <c r="BP149" s="441"/>
      <c r="BQ149" s="498"/>
      <c r="BR149" s="404"/>
      <c r="BS149" s="404"/>
      <c r="BT149" s="404"/>
      <c r="BU149" s="404"/>
    </row>
    <row r="150" spans="1:73" s="205" customFormat="1" ht="19.5" hidden="1" customHeight="1">
      <c r="A150" s="678"/>
      <c r="B150" s="692"/>
      <c r="C150" s="661"/>
      <c r="D150" s="661"/>
      <c r="E150" s="645"/>
      <c r="F150" s="645"/>
      <c r="G150" s="666"/>
      <c r="H150" s="360">
        <v>23</v>
      </c>
      <c r="I150" s="664"/>
      <c r="J150" s="647"/>
      <c r="K150" s="647"/>
      <c r="L150" s="647"/>
      <c r="M150" s="645"/>
      <c r="N150" s="645"/>
      <c r="O150" s="645"/>
      <c r="P150" s="736"/>
      <c r="Q150" s="696"/>
      <c r="R150" s="642"/>
      <c r="S150" s="642"/>
      <c r="T150" s="642"/>
      <c r="U150" s="642"/>
      <c r="V150" s="727"/>
      <c r="W150" s="715"/>
      <c r="X150" s="730"/>
      <c r="Y150" s="709"/>
      <c r="Z150" s="712"/>
      <c r="AA150" s="715"/>
      <c r="AB150" s="718"/>
      <c r="AC150" s="721"/>
      <c r="AD150" s="724"/>
      <c r="AE150" s="649"/>
      <c r="AF150" s="201">
        <v>3</v>
      </c>
      <c r="AG150" s="202"/>
      <c r="AH150" s="222" t="str">
        <f t="shared" si="440"/>
        <v/>
      </c>
      <c r="AI150" s="321"/>
      <c r="AJ150" s="321"/>
      <c r="AK150" s="223" t="str">
        <f t="shared" si="441"/>
        <v/>
      </c>
      <c r="AL150" s="322"/>
      <c r="AM150" s="322"/>
      <c r="AN150" s="323"/>
      <c r="AO150" s="224" t="str">
        <f t="shared" ref="AO150" si="531">IF(ISBLANK(AD148),(IFERROR(IF(AND(AH149="Probabilidad",AH150="Probabilidad"),(AQ149-(+AQ149*AK150)),IF(AND(AH149="Impacto",AH150="Probabilidad"),(AQ148-(+AQ148*AK150)),IF(AH150="Impacto",AQ149,""))),""))," ")</f>
        <v/>
      </c>
      <c r="AP150" s="174" t="str">
        <f t="shared" ref="AP150" si="532">IF(ISBLANK(AD148),(IFERROR(IF(AO150="","",IF(AO150&lt;=0.2,"Muy Baja",IF(AO150&lt;=0.4,"Baja",IF(AO150&lt;=0.6,"Media",IF(AO150&lt;=0.8,"Alta","Muy Alta"))))),""))," ")</f>
        <v/>
      </c>
      <c r="AQ150" s="225" t="str">
        <f t="shared" si="527"/>
        <v/>
      </c>
      <c r="AR150" s="449" t="str">
        <f t="shared" si="528"/>
        <v/>
      </c>
      <c r="AS150" s="225" t="str">
        <f t="shared" ref="AS150:AS153" si="533">IFERROR(IF(AND(AH149="Impacto",AH150="Impacto"),(AS149-(+AS149*AK150)),IF(AND(AH149="Probabilidad",AH150="Impacto"),(AS148-(+AS148*AK150)),IF(AH150="Probabilidad",AS149,""))),"")</f>
        <v/>
      </c>
      <c r="AT150" s="226" t="str">
        <f t="shared" si="530"/>
        <v/>
      </c>
      <c r="AU150" s="652"/>
      <c r="AV150" s="655"/>
      <c r="AW150" s="649"/>
      <c r="AX150" s="733"/>
      <c r="AY150" s="324"/>
      <c r="AZ150" s="454"/>
      <c r="BA150" s="406"/>
      <c r="BB150" s="448"/>
      <c r="BC150" s="425"/>
      <c r="BD150" s="425"/>
      <c r="BE150" s="425"/>
      <c r="BF150" s="455"/>
      <c r="BG150" s="628"/>
      <c r="BH150" s="388"/>
      <c r="BI150" s="374"/>
      <c r="BJ150" s="374"/>
      <c r="BK150" s="374"/>
      <c r="BL150" s="448"/>
      <c r="BM150" s="468"/>
      <c r="BN150" s="448"/>
      <c r="BO150" s="441"/>
      <c r="BP150" s="441"/>
      <c r="BQ150" s="498"/>
      <c r="BR150" s="404"/>
      <c r="BS150" s="404"/>
      <c r="BT150" s="404"/>
      <c r="BU150" s="404"/>
    </row>
    <row r="151" spans="1:73" s="205" customFormat="1" ht="19.5" hidden="1" customHeight="1">
      <c r="A151" s="678"/>
      <c r="B151" s="692"/>
      <c r="C151" s="661"/>
      <c r="D151" s="661"/>
      <c r="E151" s="645"/>
      <c r="F151" s="645"/>
      <c r="G151" s="666"/>
      <c r="H151" s="360">
        <v>23</v>
      </c>
      <c r="I151" s="664"/>
      <c r="J151" s="647"/>
      <c r="K151" s="647"/>
      <c r="L151" s="647"/>
      <c r="M151" s="645"/>
      <c r="N151" s="645"/>
      <c r="O151" s="645"/>
      <c r="P151" s="736"/>
      <c r="Q151" s="696"/>
      <c r="R151" s="642"/>
      <c r="S151" s="642"/>
      <c r="T151" s="642"/>
      <c r="U151" s="642"/>
      <c r="V151" s="727"/>
      <c r="W151" s="715"/>
      <c r="X151" s="730"/>
      <c r="Y151" s="709"/>
      <c r="Z151" s="712"/>
      <c r="AA151" s="715"/>
      <c r="AB151" s="718"/>
      <c r="AC151" s="721"/>
      <c r="AD151" s="724"/>
      <c r="AE151" s="649"/>
      <c r="AF151" s="201">
        <v>4</v>
      </c>
      <c r="AG151" s="202"/>
      <c r="AH151" s="222" t="str">
        <f t="shared" si="440"/>
        <v/>
      </c>
      <c r="AI151" s="321"/>
      <c r="AJ151" s="321"/>
      <c r="AK151" s="223" t="str">
        <f t="shared" si="441"/>
        <v/>
      </c>
      <c r="AL151" s="322"/>
      <c r="AM151" s="322"/>
      <c r="AN151" s="323"/>
      <c r="AO151" s="224" t="str">
        <f t="shared" ref="AO151" si="534">IF(ISBLANK(AD148),(IFERROR(IF(AND(AH150="Probabilidad",AH151="Probabilidad"),(AQ150-(+AQ150*AK151)),IF(AND(AH150="Impacto",AH151="Probabilidad"),(AQ149-(+AQ149*AK151)),IF(AH151="Impacto",AQ150,""))),""))," ")</f>
        <v/>
      </c>
      <c r="AP151" s="174" t="str">
        <f t="shared" ref="AP151" si="535">IF(ISBLANK(AD148),(IFERROR(IF(AO151="","",IF(AO151&lt;=0.2,"Muy Baja",IF(AO151&lt;=0.4,"Baja",IF(AO151&lt;=0.6,"Media",IF(AO151&lt;=0.8,"Alta","Muy Alta"))))),""))," ")</f>
        <v/>
      </c>
      <c r="AQ151" s="225" t="str">
        <f t="shared" si="527"/>
        <v/>
      </c>
      <c r="AR151" s="449" t="str">
        <f t="shared" si="528"/>
        <v/>
      </c>
      <c r="AS151" s="225" t="str">
        <f t="shared" si="533"/>
        <v/>
      </c>
      <c r="AT151" s="226" t="str">
        <f t="shared" si="530"/>
        <v/>
      </c>
      <c r="AU151" s="652"/>
      <c r="AV151" s="655"/>
      <c r="AW151" s="649"/>
      <c r="AX151" s="733"/>
      <c r="AY151" s="324"/>
      <c r="AZ151" s="454"/>
      <c r="BA151" s="406"/>
      <c r="BB151" s="448"/>
      <c r="BC151" s="425"/>
      <c r="BD151" s="425"/>
      <c r="BE151" s="425"/>
      <c r="BF151" s="455"/>
      <c r="BG151" s="628"/>
      <c r="BH151" s="388"/>
      <c r="BI151" s="374"/>
      <c r="BJ151" s="374"/>
      <c r="BK151" s="374"/>
      <c r="BL151" s="448"/>
      <c r="BM151" s="468"/>
      <c r="BN151" s="448"/>
      <c r="BO151" s="441"/>
      <c r="BP151" s="441"/>
      <c r="BQ151" s="498"/>
      <c r="BR151" s="404"/>
      <c r="BS151" s="404"/>
      <c r="BT151" s="404"/>
      <c r="BU151" s="404"/>
    </row>
    <row r="152" spans="1:73" s="205" customFormat="1" ht="19.5" hidden="1" customHeight="1">
      <c r="A152" s="678"/>
      <c r="B152" s="692"/>
      <c r="C152" s="661"/>
      <c r="D152" s="661"/>
      <c r="E152" s="645"/>
      <c r="F152" s="645"/>
      <c r="G152" s="666"/>
      <c r="H152" s="360">
        <v>23</v>
      </c>
      <c r="I152" s="664"/>
      <c r="J152" s="647"/>
      <c r="K152" s="647"/>
      <c r="L152" s="647"/>
      <c r="M152" s="645"/>
      <c r="N152" s="645"/>
      <c r="O152" s="645"/>
      <c r="P152" s="736"/>
      <c r="Q152" s="696"/>
      <c r="R152" s="642"/>
      <c r="S152" s="642"/>
      <c r="T152" s="642"/>
      <c r="U152" s="642"/>
      <c r="V152" s="727"/>
      <c r="W152" s="715"/>
      <c r="X152" s="730"/>
      <c r="Y152" s="709"/>
      <c r="Z152" s="712"/>
      <c r="AA152" s="715"/>
      <c r="AB152" s="718"/>
      <c r="AC152" s="721"/>
      <c r="AD152" s="724"/>
      <c r="AE152" s="649"/>
      <c r="AF152" s="201">
        <v>5</v>
      </c>
      <c r="AG152" s="202"/>
      <c r="AH152" s="222" t="str">
        <f t="shared" si="440"/>
        <v/>
      </c>
      <c r="AI152" s="321"/>
      <c r="AJ152" s="321"/>
      <c r="AK152" s="223" t="str">
        <f t="shared" si="441"/>
        <v/>
      </c>
      <c r="AL152" s="322"/>
      <c r="AM152" s="322"/>
      <c r="AN152" s="323"/>
      <c r="AO152" s="224" t="str">
        <f t="shared" ref="AO152" si="536">IF(ISBLANK(AD148),(IFERROR(IF(AND(AH151="Probabilidad",AH152="Probabilidad"),(AQ151-(+AQ151*AK152)),IF(AND(AH151="Impacto",AH152="Probabilidad"),(AQ150-(+AQ150*AK152)),IF(AH152="Impacto",AQ151,""))),""))," ")</f>
        <v/>
      </c>
      <c r="AP152" s="174" t="str">
        <f t="shared" ref="AP152" si="537">IF(ISBLANK(AD148),(IFERROR(IF(AO152="","",IF(AO152&lt;=0.2,"Muy Baja",IF(AO152&lt;=0.4,"Baja",IF(AO152&lt;=0.6,"Media",IF(AO152&lt;=0.8,"Alta","Muy Alta"))))),""))," ")</f>
        <v/>
      </c>
      <c r="AQ152" s="225" t="str">
        <f t="shared" si="527"/>
        <v/>
      </c>
      <c r="AR152" s="449" t="str">
        <f t="shared" si="528"/>
        <v/>
      </c>
      <c r="AS152" s="225" t="str">
        <f t="shared" si="533"/>
        <v/>
      </c>
      <c r="AT152" s="226" t="str">
        <f t="shared" si="530"/>
        <v/>
      </c>
      <c r="AU152" s="652"/>
      <c r="AV152" s="655"/>
      <c r="AW152" s="649"/>
      <c r="AX152" s="733"/>
      <c r="AY152" s="324"/>
      <c r="AZ152" s="454"/>
      <c r="BA152" s="406"/>
      <c r="BB152" s="448"/>
      <c r="BC152" s="425"/>
      <c r="BD152" s="425"/>
      <c r="BE152" s="425"/>
      <c r="BF152" s="455"/>
      <c r="BG152" s="628"/>
      <c r="BH152" s="388"/>
      <c r="BI152" s="374"/>
      <c r="BJ152" s="374"/>
      <c r="BK152" s="374"/>
      <c r="BL152" s="448"/>
      <c r="BM152" s="468"/>
      <c r="BN152" s="448"/>
      <c r="BO152" s="441"/>
      <c r="BP152" s="441"/>
      <c r="BQ152" s="498"/>
      <c r="BR152" s="404"/>
      <c r="BS152" s="404"/>
      <c r="BT152" s="404"/>
      <c r="BU152" s="404"/>
    </row>
    <row r="153" spans="1:73" s="205" customFormat="1" ht="19.5" hidden="1" customHeight="1">
      <c r="A153" s="678"/>
      <c r="B153" s="692"/>
      <c r="C153" s="661"/>
      <c r="D153" s="661"/>
      <c r="E153" s="645"/>
      <c r="F153" s="645"/>
      <c r="G153" s="666"/>
      <c r="H153" s="360">
        <v>23</v>
      </c>
      <c r="I153" s="665"/>
      <c r="J153" s="604"/>
      <c r="K153" s="604"/>
      <c r="L153" s="604"/>
      <c r="M153" s="646"/>
      <c r="N153" s="646"/>
      <c r="O153" s="646"/>
      <c r="P153" s="737"/>
      <c r="Q153" s="697"/>
      <c r="R153" s="643"/>
      <c r="S153" s="643"/>
      <c r="T153" s="643"/>
      <c r="U153" s="643"/>
      <c r="V153" s="728"/>
      <c r="W153" s="716"/>
      <c r="X153" s="731"/>
      <c r="Y153" s="710"/>
      <c r="Z153" s="713"/>
      <c r="AA153" s="716"/>
      <c r="AB153" s="719"/>
      <c r="AC153" s="722"/>
      <c r="AD153" s="725"/>
      <c r="AE153" s="650"/>
      <c r="AF153" s="201">
        <v>6</v>
      </c>
      <c r="AG153" s="202"/>
      <c r="AH153" s="222" t="str">
        <f t="shared" si="440"/>
        <v/>
      </c>
      <c r="AI153" s="321"/>
      <c r="AJ153" s="321"/>
      <c r="AK153" s="223" t="str">
        <f t="shared" si="441"/>
        <v/>
      </c>
      <c r="AL153" s="322"/>
      <c r="AM153" s="322"/>
      <c r="AN153" s="323"/>
      <c r="AO153" s="224" t="str">
        <f t="shared" ref="AO153" si="538">IF(ISBLANK(AD148),(IFERROR(IF(AND(AH152="Probabilidad",AH153="Probabilidad"),(AQ152-(+AQ152*AK153)),IF(AND(AH152="Impacto",AH153="Probabilidad"),(AQ151-(+AQ151*AK153)),IF(AH153="Impacto",AQ152,""))),""))," ")</f>
        <v/>
      </c>
      <c r="AP153" s="174" t="str">
        <f t="shared" ref="AP153" si="539">IF(ISBLANK(AD148),(IFERROR(IF(AO153="","",IF(AO153&lt;=0.2,"Muy Baja",IF(AO153&lt;=0.4,"Baja",IF(AO153&lt;=0.6,"Media",IF(AO153&lt;=0.8,"Alta","Muy Alta"))))),""))," ")</f>
        <v/>
      </c>
      <c r="AQ153" s="225" t="str">
        <f t="shared" si="527"/>
        <v/>
      </c>
      <c r="AR153" s="449" t="str">
        <f t="shared" si="528"/>
        <v/>
      </c>
      <c r="AS153" s="225" t="str">
        <f t="shared" si="533"/>
        <v/>
      </c>
      <c r="AT153" s="226" t="str">
        <f t="shared" si="530"/>
        <v/>
      </c>
      <c r="AU153" s="653"/>
      <c r="AV153" s="656"/>
      <c r="AW153" s="650"/>
      <c r="AX153" s="734"/>
      <c r="AY153" s="324"/>
      <c r="AZ153" s="454"/>
      <c r="BA153" s="406"/>
      <c r="BB153" s="448"/>
      <c r="BC153" s="425"/>
      <c r="BD153" s="425"/>
      <c r="BE153" s="425"/>
      <c r="BF153" s="455"/>
      <c r="BG153" s="595"/>
      <c r="BH153" s="388"/>
      <c r="BI153" s="374"/>
      <c r="BJ153" s="374"/>
      <c r="BK153" s="374"/>
      <c r="BL153" s="448"/>
      <c r="BM153" s="468"/>
      <c r="BN153" s="448"/>
      <c r="BO153" s="441"/>
      <c r="BP153" s="441"/>
      <c r="BQ153" s="498"/>
      <c r="BR153" s="404"/>
      <c r="BS153" s="404"/>
      <c r="BT153" s="404"/>
      <c r="BU153" s="404"/>
    </row>
    <row r="154" spans="1:73" s="205" customFormat="1" ht="140.25" hidden="1" customHeight="1">
      <c r="A154" s="678"/>
      <c r="B154" s="692"/>
      <c r="C154" s="661"/>
      <c r="D154" s="661" t="str">
        <f>IFERROR((VLOOKUP($B154,'Listados Datos'!$D$3:$F$18,3,FALSE))," ")</f>
        <v xml:space="preserve"> </v>
      </c>
      <c r="E154" s="645"/>
      <c r="F154" s="645" t="s">
        <v>971</v>
      </c>
      <c r="G154" s="666">
        <v>24</v>
      </c>
      <c r="H154" s="360">
        <v>24</v>
      </c>
      <c r="I154" s="663" t="s">
        <v>1675</v>
      </c>
      <c r="J154" s="603" t="s">
        <v>244</v>
      </c>
      <c r="K154" s="603" t="s">
        <v>1682</v>
      </c>
      <c r="L154" s="603" t="s">
        <v>1683</v>
      </c>
      <c r="M154" s="644" t="s">
        <v>1684</v>
      </c>
      <c r="N154" s="644" t="s">
        <v>108</v>
      </c>
      <c r="O154" s="644" t="s">
        <v>832</v>
      </c>
      <c r="P154" s="735">
        <v>228</v>
      </c>
      <c r="Q154" s="695"/>
      <c r="R154" s="641"/>
      <c r="S154" s="641"/>
      <c r="T154" s="641"/>
      <c r="U154" s="641"/>
      <c r="V154" s="726" t="str">
        <f t="shared" ref="V154" si="540">IF(ISBLANK(AC154),(IF(P154&lt;=0,"",IF(P154&lt;=2,"Muy Baja",IF(P154&lt;=24,"Baja",IF(P154&lt;=500,"Media",IF(P154&lt;=5000,"Alta","Muy Alta"))))))," ")</f>
        <v>Media</v>
      </c>
      <c r="W154" s="714">
        <f t="shared" ref="W154" si="541">IF(ISBLANK(AC154),(IF(V154="","",IF(V154="Muy Baja",20%,IF(V154="Baja",40%,IF(V154="Media",60%,IF(V154="Alta",80%,IF(V154="Muy Alta",100%,0)))))))," ")</f>
        <v>0.6</v>
      </c>
      <c r="X154" s="729" t="s">
        <v>306</v>
      </c>
      <c r="Y154" s="708" t="str">
        <f>IF(X154&gt;0,IF(NOT(ISERROR(MATCH(X154,'Listados Datos'!$N$3:$N$4,0))),'Listados Datos'!$N$6&amp;"Por favor no seleccionar este criterios de impacto (Afectación Económica o presupuestal y/o Pérdida Reputacional)",'Listados Datos'!$N$7),"")</f>
        <v>✔</v>
      </c>
      <c r="Z154" s="711" t="str">
        <f>IF(OR(X154='Listados Datos'!$R$3,X154='Listados Datos'!$S$3),"Leve",IF(OR(X154='Listados Datos'!$R$4,X154='Listados Datos'!$S$4),"Menor",IF(OR(X154='Listados Datos'!$R$5,X154='Listados Datos'!$S$5),"Moderado",IF(OR(X154='Listados Datos'!$R$6,X154='Listados Datos'!$S$6),"Mayor",IF(OR(X154='Listados Datos'!$R$7,X154='Listados Datos'!$S$7),"Catastrófico","")))))</f>
        <v>Moderado</v>
      </c>
      <c r="AA154" s="714">
        <f>IF(Z154="","",IF(Z154="Leve",20%,IF(Z154="Menor",40%,IF(Z154="Moderado",60%,IF(Z154="Mayor",80%,IF(Z154="Catastrófico",100%,0))))))</f>
        <v>0.6</v>
      </c>
      <c r="AB154" s="717"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Moderado</v>
      </c>
      <c r="AC154" s="720"/>
      <c r="AD154" s="723"/>
      <c r="AE154" s="648" t="str">
        <f t="shared" ref="AE154" si="542">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1">
        <v>1</v>
      </c>
      <c r="AG154" s="202" t="s">
        <v>1702</v>
      </c>
      <c r="AH154" s="222" t="str">
        <f t="shared" si="440"/>
        <v>Probabilidad</v>
      </c>
      <c r="AI154" s="321" t="s">
        <v>312</v>
      </c>
      <c r="AJ154" s="321" t="s">
        <v>317</v>
      </c>
      <c r="AK154" s="223" t="str">
        <f t="shared" si="441"/>
        <v>40%</v>
      </c>
      <c r="AL154" s="322" t="s">
        <v>321</v>
      </c>
      <c r="AM154" s="322" t="s">
        <v>325</v>
      </c>
      <c r="AN154" s="323" t="s">
        <v>328</v>
      </c>
      <c r="AO154" s="224">
        <f t="shared" ref="AO154" si="543">IF(ISBLANK(AD154),(IFERROR(IF(AH154="Probabilidad",(W154-(+W154*AK154)),IF(AH154="Impacto",W154,"")),""))," ")</f>
        <v>0.36</v>
      </c>
      <c r="AP154" s="174" t="str">
        <f t="shared" ref="AP154" si="544">IF(ISBLANK(AD154), (IFERROR(IF(AO154="","",IF(AO154&lt;=0.2,"Muy Baja",IF(AO154&lt;=0.4,"Baja",IF(AO154&lt;=0.6,"Media",IF(AO154&lt;=0.8,"Alta","Muy Alta"))))),""))," ")</f>
        <v>Baja</v>
      </c>
      <c r="AQ154" s="225">
        <f t="shared" si="527"/>
        <v>0.36</v>
      </c>
      <c r="AR154" s="449" t="str">
        <f t="shared" si="528"/>
        <v>Moderado</v>
      </c>
      <c r="AS154" s="225">
        <f t="shared" ref="AS154" si="545">IFERROR(IF(AH154="Impacto",(AA154-(+AA154*AK154)),IF(AH154="Probabilidad",AA154,"")),"")</f>
        <v>0.6</v>
      </c>
      <c r="AT154" s="226" t="str">
        <f t="shared" si="530"/>
        <v>Moderado</v>
      </c>
      <c r="AU154" s="651"/>
      <c r="AV154" s="654" t="str">
        <f>IF(ISBLANK(AD154), " ", AD154)</f>
        <v xml:space="preserve"> </v>
      </c>
      <c r="AW154" s="648" t="str">
        <f t="shared" ref="AW154" si="546">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732" t="s">
        <v>335</v>
      </c>
      <c r="AY154" s="324" t="s">
        <v>1685</v>
      </c>
      <c r="AZ154" s="454" t="s">
        <v>1686</v>
      </c>
      <c r="BA154" s="406" t="s">
        <v>971</v>
      </c>
      <c r="BB154" s="448" t="s">
        <v>1198</v>
      </c>
      <c r="BC154" s="425" t="s">
        <v>1520</v>
      </c>
      <c r="BD154" s="425" t="s">
        <v>1521</v>
      </c>
      <c r="BE154" s="425" t="s">
        <v>1687</v>
      </c>
      <c r="BF154" s="455" t="s">
        <v>1688</v>
      </c>
      <c r="BG154" s="594" t="s">
        <v>1689</v>
      </c>
      <c r="BH154" s="388" t="s">
        <v>113</v>
      </c>
      <c r="BI154" s="374" t="s">
        <v>1954</v>
      </c>
      <c r="BJ154" s="387" t="s">
        <v>1858</v>
      </c>
      <c r="BK154" s="376">
        <v>44804</v>
      </c>
      <c r="BL154" s="448" t="s">
        <v>1752</v>
      </c>
      <c r="BM154" s="468" t="s">
        <v>1859</v>
      </c>
      <c r="BN154" s="448" t="s">
        <v>1746</v>
      </c>
      <c r="BO154" s="441" t="s">
        <v>114</v>
      </c>
      <c r="BP154" s="441" t="s">
        <v>1746</v>
      </c>
      <c r="BQ154" s="498" t="s">
        <v>1746</v>
      </c>
      <c r="BR154" s="404"/>
      <c r="BS154" s="404"/>
      <c r="BT154" s="404"/>
      <c r="BU154" s="404"/>
    </row>
    <row r="155" spans="1:73" s="205" customFormat="1" ht="28.5" hidden="1" customHeight="1">
      <c r="A155" s="678"/>
      <c r="B155" s="692"/>
      <c r="C155" s="661"/>
      <c r="D155" s="661"/>
      <c r="E155" s="645"/>
      <c r="F155" s="645"/>
      <c r="G155" s="666"/>
      <c r="H155" s="360">
        <v>24</v>
      </c>
      <c r="I155" s="664"/>
      <c r="J155" s="647"/>
      <c r="K155" s="647"/>
      <c r="L155" s="647"/>
      <c r="M155" s="645"/>
      <c r="N155" s="645"/>
      <c r="O155" s="645"/>
      <c r="P155" s="736"/>
      <c r="Q155" s="696"/>
      <c r="R155" s="642"/>
      <c r="S155" s="642"/>
      <c r="T155" s="642"/>
      <c r="U155" s="642"/>
      <c r="V155" s="727"/>
      <c r="W155" s="715"/>
      <c r="X155" s="730"/>
      <c r="Y155" s="709"/>
      <c r="Z155" s="712"/>
      <c r="AA155" s="715"/>
      <c r="AB155" s="718"/>
      <c r="AC155" s="721"/>
      <c r="AD155" s="724"/>
      <c r="AE155" s="649"/>
      <c r="AF155" s="201">
        <v>2</v>
      </c>
      <c r="AG155" s="202"/>
      <c r="AH155" s="222" t="str">
        <f t="shared" si="440"/>
        <v/>
      </c>
      <c r="AI155" s="321"/>
      <c r="AJ155" s="321"/>
      <c r="AK155" s="223" t="str">
        <f t="shared" si="441"/>
        <v/>
      </c>
      <c r="AL155" s="322"/>
      <c r="AM155" s="322"/>
      <c r="AN155" s="323"/>
      <c r="AO155" s="224" t="str">
        <f t="shared" ref="AO155" si="547">IF(ISBLANK(AD154),(IFERROR(IF(AND(AH154="Probabilidad",AH155="Probabilidad"),(AQ154-(+AQ154*AK155)),IF(AH155="Probabilidad",(W154-(+W154*AK155)),IF(AH155="Impacto",AQ154,""))),""))," ")</f>
        <v/>
      </c>
      <c r="AP155" s="174" t="str">
        <f t="shared" ref="AP155" si="548">IF(ISBLANK(AD154),(IFERROR(IF(AO155="","",IF(AO155&lt;=0.2,"Muy Baja",IF(AO155&lt;=0.4,"Baja",IF(AO155&lt;=0.6,"Media",IF(AO155&lt;=0.8,"Alta","Muy Alta"))))),""))," ")</f>
        <v/>
      </c>
      <c r="AQ155" s="225" t="str">
        <f t="shared" si="527"/>
        <v/>
      </c>
      <c r="AR155" s="449" t="str">
        <f t="shared" si="528"/>
        <v/>
      </c>
      <c r="AS155" s="225" t="str">
        <f t="shared" ref="AS155" si="549">IFERROR(IF(AND(AH154="Impacto",AH155="Impacto"),(AS154-(+AS154*AK155)),IF(AH155="Impacto",(AA154-(+AA154*AK155)),IF(AH155="Probabilidad",AS154,""))),"")</f>
        <v/>
      </c>
      <c r="AT155" s="226" t="str">
        <f t="shared" si="530"/>
        <v/>
      </c>
      <c r="AU155" s="652"/>
      <c r="AV155" s="655"/>
      <c r="AW155" s="649"/>
      <c r="AX155" s="733"/>
      <c r="AY155" s="324"/>
      <c r="AZ155" s="454"/>
      <c r="BA155" s="406"/>
      <c r="BB155" s="448"/>
      <c r="BC155" s="425"/>
      <c r="BD155" s="425"/>
      <c r="BE155" s="425"/>
      <c r="BF155" s="455"/>
      <c r="BG155" s="628"/>
      <c r="BH155" s="388"/>
      <c r="BI155" s="374"/>
      <c r="BJ155" s="374"/>
      <c r="BK155" s="374"/>
      <c r="BL155" s="448"/>
      <c r="BM155" s="468"/>
      <c r="BN155" s="448"/>
      <c r="BO155" s="441"/>
      <c r="BP155" s="441"/>
      <c r="BQ155" s="498"/>
      <c r="BR155" s="404"/>
      <c r="BS155" s="404"/>
      <c r="BT155" s="404"/>
      <c r="BU155" s="404"/>
    </row>
    <row r="156" spans="1:73" s="205" customFormat="1" ht="28.5" hidden="1" customHeight="1">
      <c r="A156" s="678"/>
      <c r="B156" s="692"/>
      <c r="C156" s="661"/>
      <c r="D156" s="661"/>
      <c r="E156" s="645"/>
      <c r="F156" s="645"/>
      <c r="G156" s="666"/>
      <c r="H156" s="360">
        <v>24</v>
      </c>
      <c r="I156" s="664"/>
      <c r="J156" s="647"/>
      <c r="K156" s="647"/>
      <c r="L156" s="647"/>
      <c r="M156" s="645"/>
      <c r="N156" s="645"/>
      <c r="O156" s="645"/>
      <c r="P156" s="736"/>
      <c r="Q156" s="696"/>
      <c r="R156" s="642"/>
      <c r="S156" s="642"/>
      <c r="T156" s="642"/>
      <c r="U156" s="642"/>
      <c r="V156" s="727"/>
      <c r="W156" s="715"/>
      <c r="X156" s="730"/>
      <c r="Y156" s="709"/>
      <c r="Z156" s="712"/>
      <c r="AA156" s="715"/>
      <c r="AB156" s="718"/>
      <c r="AC156" s="721"/>
      <c r="AD156" s="724"/>
      <c r="AE156" s="649"/>
      <c r="AF156" s="201">
        <v>3</v>
      </c>
      <c r="AG156" s="202"/>
      <c r="AH156" s="222" t="str">
        <f t="shared" si="440"/>
        <v/>
      </c>
      <c r="AI156" s="321"/>
      <c r="AJ156" s="321"/>
      <c r="AK156" s="223" t="str">
        <f t="shared" si="441"/>
        <v/>
      </c>
      <c r="AL156" s="322"/>
      <c r="AM156" s="322"/>
      <c r="AN156" s="323"/>
      <c r="AO156" s="224" t="str">
        <f t="shared" ref="AO156" si="550">IF(ISBLANK(AD154),(IFERROR(IF(AND(AH155="Probabilidad",AH156="Probabilidad"),(AQ155-(+AQ155*AK156)),IF(AND(AH155="Impacto",AH156="Probabilidad"),(AQ154-(+AQ154*AK156)),IF(AH156="Impacto",AQ155,""))),""))," ")</f>
        <v/>
      </c>
      <c r="AP156" s="174" t="str">
        <f t="shared" ref="AP156" si="551">IF(ISBLANK(AD154),(IFERROR(IF(AO156="","",IF(AO156&lt;=0.2,"Muy Baja",IF(AO156&lt;=0.4,"Baja",IF(AO156&lt;=0.6,"Media",IF(AO156&lt;=0.8,"Alta","Muy Alta"))))),""))," ")</f>
        <v/>
      </c>
      <c r="AQ156" s="225" t="str">
        <f t="shared" si="527"/>
        <v/>
      </c>
      <c r="AR156" s="449" t="str">
        <f t="shared" si="528"/>
        <v/>
      </c>
      <c r="AS156" s="225" t="str">
        <f t="shared" ref="AS156:AS159" si="552">IFERROR(IF(AND(AH155="Impacto",AH156="Impacto"),(AS155-(+AS155*AK156)),IF(AND(AH155="Probabilidad",AH156="Impacto"),(AS154-(+AS154*AK156)),IF(AH156="Probabilidad",AS155,""))),"")</f>
        <v/>
      </c>
      <c r="AT156" s="226" t="str">
        <f t="shared" si="530"/>
        <v/>
      </c>
      <c r="AU156" s="652"/>
      <c r="AV156" s="655"/>
      <c r="AW156" s="649"/>
      <c r="AX156" s="733"/>
      <c r="AY156" s="324"/>
      <c r="AZ156" s="454"/>
      <c r="BA156" s="406"/>
      <c r="BB156" s="448"/>
      <c r="BC156" s="425"/>
      <c r="BD156" s="425"/>
      <c r="BE156" s="425"/>
      <c r="BF156" s="455"/>
      <c r="BG156" s="628"/>
      <c r="BH156" s="388"/>
      <c r="BI156" s="374"/>
      <c r="BJ156" s="374"/>
      <c r="BK156" s="374"/>
      <c r="BL156" s="448"/>
      <c r="BM156" s="468"/>
      <c r="BN156" s="448"/>
      <c r="BO156" s="441"/>
      <c r="BP156" s="441"/>
      <c r="BQ156" s="498"/>
      <c r="BR156" s="404"/>
      <c r="BS156" s="404"/>
      <c r="BT156" s="404"/>
      <c r="BU156" s="404"/>
    </row>
    <row r="157" spans="1:73" s="205" customFormat="1" ht="28.5" hidden="1" customHeight="1">
      <c r="A157" s="678"/>
      <c r="B157" s="692"/>
      <c r="C157" s="661"/>
      <c r="D157" s="661"/>
      <c r="E157" s="645"/>
      <c r="F157" s="645"/>
      <c r="G157" s="666"/>
      <c r="H157" s="360">
        <v>24</v>
      </c>
      <c r="I157" s="664"/>
      <c r="J157" s="647"/>
      <c r="K157" s="647"/>
      <c r="L157" s="647"/>
      <c r="M157" s="645"/>
      <c r="N157" s="645"/>
      <c r="O157" s="645"/>
      <c r="P157" s="736"/>
      <c r="Q157" s="696"/>
      <c r="R157" s="642"/>
      <c r="S157" s="642"/>
      <c r="T157" s="642"/>
      <c r="U157" s="642"/>
      <c r="V157" s="727"/>
      <c r="W157" s="715"/>
      <c r="X157" s="730"/>
      <c r="Y157" s="709"/>
      <c r="Z157" s="712"/>
      <c r="AA157" s="715"/>
      <c r="AB157" s="718"/>
      <c r="AC157" s="721"/>
      <c r="AD157" s="724"/>
      <c r="AE157" s="649"/>
      <c r="AF157" s="201">
        <v>4</v>
      </c>
      <c r="AG157" s="202"/>
      <c r="AH157" s="222" t="str">
        <f t="shared" si="440"/>
        <v/>
      </c>
      <c r="AI157" s="321"/>
      <c r="AJ157" s="321"/>
      <c r="AK157" s="223" t="str">
        <f t="shared" si="441"/>
        <v/>
      </c>
      <c r="AL157" s="322"/>
      <c r="AM157" s="322"/>
      <c r="AN157" s="323"/>
      <c r="AO157" s="224" t="str">
        <f t="shared" ref="AO157" si="553">IF(ISBLANK(AD154),(IFERROR(IF(AND(AH156="Probabilidad",AH157="Probabilidad"),(AQ156-(+AQ156*AK157)),IF(AND(AH156="Impacto",AH157="Probabilidad"),(AQ155-(+AQ155*AK157)),IF(AH157="Impacto",AQ156,""))),""))," ")</f>
        <v/>
      </c>
      <c r="AP157" s="174" t="str">
        <f t="shared" ref="AP157" si="554">IF(ISBLANK(AD154),(IFERROR(IF(AO157="","",IF(AO157&lt;=0.2,"Muy Baja",IF(AO157&lt;=0.4,"Baja",IF(AO157&lt;=0.6,"Media",IF(AO157&lt;=0.8,"Alta","Muy Alta"))))),""))," ")</f>
        <v/>
      </c>
      <c r="AQ157" s="225" t="str">
        <f t="shared" si="527"/>
        <v/>
      </c>
      <c r="AR157" s="449" t="str">
        <f t="shared" si="528"/>
        <v/>
      </c>
      <c r="AS157" s="225" t="str">
        <f t="shared" si="552"/>
        <v/>
      </c>
      <c r="AT157" s="226" t="str">
        <f t="shared" si="530"/>
        <v/>
      </c>
      <c r="AU157" s="652"/>
      <c r="AV157" s="655"/>
      <c r="AW157" s="649"/>
      <c r="AX157" s="733"/>
      <c r="AY157" s="324"/>
      <c r="AZ157" s="454"/>
      <c r="BA157" s="406"/>
      <c r="BB157" s="448"/>
      <c r="BC157" s="425"/>
      <c r="BD157" s="425"/>
      <c r="BE157" s="425"/>
      <c r="BF157" s="455"/>
      <c r="BG157" s="628"/>
      <c r="BH157" s="388"/>
      <c r="BI157" s="374"/>
      <c r="BJ157" s="374"/>
      <c r="BK157" s="374"/>
      <c r="BL157" s="448"/>
      <c r="BM157" s="468"/>
      <c r="BN157" s="448"/>
      <c r="BO157" s="441"/>
      <c r="BP157" s="441"/>
      <c r="BQ157" s="498"/>
      <c r="BR157" s="404"/>
      <c r="BS157" s="404"/>
      <c r="BT157" s="404"/>
      <c r="BU157" s="404"/>
    </row>
    <row r="158" spans="1:73" s="205" customFormat="1" ht="28.5" hidden="1" customHeight="1">
      <c r="A158" s="678"/>
      <c r="B158" s="692"/>
      <c r="C158" s="661"/>
      <c r="D158" s="661"/>
      <c r="E158" s="645"/>
      <c r="F158" s="645"/>
      <c r="G158" s="666"/>
      <c r="H158" s="360">
        <v>24</v>
      </c>
      <c r="I158" s="664"/>
      <c r="J158" s="647"/>
      <c r="K158" s="647"/>
      <c r="L158" s="647"/>
      <c r="M158" s="645"/>
      <c r="N158" s="645"/>
      <c r="O158" s="645"/>
      <c r="P158" s="736"/>
      <c r="Q158" s="696"/>
      <c r="R158" s="642"/>
      <c r="S158" s="642"/>
      <c r="T158" s="642"/>
      <c r="U158" s="642"/>
      <c r="V158" s="727"/>
      <c r="W158" s="715"/>
      <c r="X158" s="730"/>
      <c r="Y158" s="709"/>
      <c r="Z158" s="712"/>
      <c r="AA158" s="715"/>
      <c r="AB158" s="718"/>
      <c r="AC158" s="721"/>
      <c r="AD158" s="724"/>
      <c r="AE158" s="649"/>
      <c r="AF158" s="201">
        <v>5</v>
      </c>
      <c r="AG158" s="202"/>
      <c r="AH158" s="222" t="str">
        <f t="shared" si="440"/>
        <v/>
      </c>
      <c r="AI158" s="321"/>
      <c r="AJ158" s="321"/>
      <c r="AK158" s="223" t="str">
        <f t="shared" si="441"/>
        <v/>
      </c>
      <c r="AL158" s="322"/>
      <c r="AM158" s="322"/>
      <c r="AN158" s="323"/>
      <c r="AO158" s="224" t="str">
        <f t="shared" ref="AO158" si="555">IF(ISBLANK(AD154),(IFERROR(IF(AND(AH157="Probabilidad",AH158="Probabilidad"),(AQ157-(+AQ157*AK158)),IF(AND(AH157="Impacto",AH158="Probabilidad"),(AQ156-(+AQ156*AK158)),IF(AH158="Impacto",AQ157,""))),""))," ")</f>
        <v/>
      </c>
      <c r="AP158" s="174" t="str">
        <f t="shared" ref="AP158" si="556">IF(ISBLANK(AD154),(IFERROR(IF(AO158="","",IF(AO158&lt;=0.2,"Muy Baja",IF(AO158&lt;=0.4,"Baja",IF(AO158&lt;=0.6,"Media",IF(AO158&lt;=0.8,"Alta","Muy Alta"))))),""))," ")</f>
        <v/>
      </c>
      <c r="AQ158" s="225" t="str">
        <f t="shared" si="527"/>
        <v/>
      </c>
      <c r="AR158" s="449" t="str">
        <f t="shared" si="528"/>
        <v/>
      </c>
      <c r="AS158" s="225" t="str">
        <f t="shared" si="552"/>
        <v/>
      </c>
      <c r="AT158" s="226" t="str">
        <f t="shared" si="530"/>
        <v/>
      </c>
      <c r="AU158" s="652"/>
      <c r="AV158" s="655"/>
      <c r="AW158" s="649"/>
      <c r="AX158" s="733"/>
      <c r="AY158" s="324"/>
      <c r="AZ158" s="454"/>
      <c r="BA158" s="406"/>
      <c r="BB158" s="448"/>
      <c r="BC158" s="425"/>
      <c r="BD158" s="425"/>
      <c r="BE158" s="425"/>
      <c r="BF158" s="455"/>
      <c r="BG158" s="628"/>
      <c r="BH158" s="388"/>
      <c r="BI158" s="374"/>
      <c r="BJ158" s="374"/>
      <c r="BK158" s="374"/>
      <c r="BL158" s="448"/>
      <c r="BM158" s="468"/>
      <c r="BN158" s="448"/>
      <c r="BO158" s="441"/>
      <c r="BP158" s="441"/>
      <c r="BQ158" s="498"/>
      <c r="BR158" s="404"/>
      <c r="BS158" s="404"/>
      <c r="BT158" s="404"/>
      <c r="BU158" s="404"/>
    </row>
    <row r="159" spans="1:73" s="205" customFormat="1" ht="28.5" hidden="1" customHeight="1">
      <c r="A159" s="678"/>
      <c r="B159" s="692"/>
      <c r="C159" s="661"/>
      <c r="D159" s="661"/>
      <c r="E159" s="645"/>
      <c r="F159" s="645"/>
      <c r="G159" s="666"/>
      <c r="H159" s="360">
        <v>24</v>
      </c>
      <c r="I159" s="665"/>
      <c r="J159" s="604"/>
      <c r="K159" s="604"/>
      <c r="L159" s="604"/>
      <c r="M159" s="646"/>
      <c r="N159" s="646"/>
      <c r="O159" s="646"/>
      <c r="P159" s="737"/>
      <c r="Q159" s="697"/>
      <c r="R159" s="643"/>
      <c r="S159" s="643"/>
      <c r="T159" s="643"/>
      <c r="U159" s="643"/>
      <c r="V159" s="728"/>
      <c r="W159" s="716"/>
      <c r="X159" s="731"/>
      <c r="Y159" s="710"/>
      <c r="Z159" s="713"/>
      <c r="AA159" s="716"/>
      <c r="AB159" s="719"/>
      <c r="AC159" s="722"/>
      <c r="AD159" s="725"/>
      <c r="AE159" s="650"/>
      <c r="AF159" s="201">
        <v>6</v>
      </c>
      <c r="AG159" s="202"/>
      <c r="AH159" s="222" t="str">
        <f t="shared" si="440"/>
        <v/>
      </c>
      <c r="AI159" s="321"/>
      <c r="AJ159" s="321"/>
      <c r="AK159" s="223" t="str">
        <f t="shared" si="441"/>
        <v/>
      </c>
      <c r="AL159" s="322"/>
      <c r="AM159" s="322"/>
      <c r="AN159" s="323"/>
      <c r="AO159" s="224" t="str">
        <f t="shared" ref="AO159" si="557">IF(ISBLANK(AD154),(IFERROR(IF(AND(AH158="Probabilidad",AH159="Probabilidad"),(AQ158-(+AQ158*AK159)),IF(AND(AH158="Impacto",AH159="Probabilidad"),(AQ157-(+AQ157*AK159)),IF(AH159="Impacto",AQ158,""))),""))," ")</f>
        <v/>
      </c>
      <c r="AP159" s="174" t="str">
        <f t="shared" ref="AP159" si="558">IF(ISBLANK(AD154),(IFERROR(IF(AO159="","",IF(AO159&lt;=0.2,"Muy Baja",IF(AO159&lt;=0.4,"Baja",IF(AO159&lt;=0.6,"Media",IF(AO159&lt;=0.8,"Alta","Muy Alta"))))),""))," ")</f>
        <v/>
      </c>
      <c r="AQ159" s="225" t="str">
        <f t="shared" si="527"/>
        <v/>
      </c>
      <c r="AR159" s="449" t="str">
        <f t="shared" si="528"/>
        <v/>
      </c>
      <c r="AS159" s="225" t="str">
        <f t="shared" si="552"/>
        <v/>
      </c>
      <c r="AT159" s="226" t="str">
        <f t="shared" si="530"/>
        <v/>
      </c>
      <c r="AU159" s="653"/>
      <c r="AV159" s="656"/>
      <c r="AW159" s="650"/>
      <c r="AX159" s="734"/>
      <c r="AY159" s="324"/>
      <c r="AZ159" s="454"/>
      <c r="BA159" s="406"/>
      <c r="BB159" s="448"/>
      <c r="BC159" s="425"/>
      <c r="BD159" s="425"/>
      <c r="BE159" s="425"/>
      <c r="BF159" s="455"/>
      <c r="BG159" s="595"/>
      <c r="BH159" s="388"/>
      <c r="BI159" s="374"/>
      <c r="BJ159" s="374"/>
      <c r="BK159" s="374"/>
      <c r="BL159" s="448"/>
      <c r="BM159" s="468"/>
      <c r="BN159" s="448"/>
      <c r="BO159" s="441"/>
      <c r="BP159" s="441"/>
      <c r="BQ159" s="498"/>
      <c r="BR159" s="404"/>
      <c r="BS159" s="404"/>
      <c r="BT159" s="404"/>
      <c r="BU159" s="404"/>
    </row>
    <row r="160" spans="1:73" s="205" customFormat="1" ht="214.5" customHeight="1">
      <c r="A160" s="678"/>
      <c r="B160" s="692"/>
      <c r="C160" s="661"/>
      <c r="D160" s="661" t="str">
        <f>IFERROR((VLOOKUP($B160,'Listados Datos'!$D$3:$F$18,3,FALSE))," ")</f>
        <v xml:space="preserve"> </v>
      </c>
      <c r="E160" s="645"/>
      <c r="F160" s="645" t="s">
        <v>971</v>
      </c>
      <c r="G160" s="666">
        <v>25</v>
      </c>
      <c r="H160" s="360">
        <v>25</v>
      </c>
      <c r="I160" s="663" t="s">
        <v>1690</v>
      </c>
      <c r="J160" s="603" t="s">
        <v>243</v>
      </c>
      <c r="K160" s="603" t="s">
        <v>1691</v>
      </c>
      <c r="L160" s="603" t="s">
        <v>1692</v>
      </c>
      <c r="M160" s="644" t="s">
        <v>1693</v>
      </c>
      <c r="N160" s="644" t="s">
        <v>109</v>
      </c>
      <c r="O160" s="644" t="s">
        <v>246</v>
      </c>
      <c r="P160" s="735">
        <v>50</v>
      </c>
      <c r="Q160" s="695"/>
      <c r="R160" s="641"/>
      <c r="S160" s="641"/>
      <c r="T160" s="641"/>
      <c r="U160" s="641"/>
      <c r="V160" s="726" t="str">
        <f t="shared" ref="V160" si="559">IF(ISBLANK(AC160),(IF(P160&lt;=0,"",IF(P160&lt;=2,"Muy Baja",IF(P160&lt;=24,"Baja",IF(P160&lt;=500,"Media",IF(P160&lt;=5000,"Alta","Muy Alta"))))))," ")</f>
        <v xml:space="preserve"> </v>
      </c>
      <c r="W160" s="714" t="str">
        <f t="shared" ref="W160" si="560">IF(ISBLANK(AC160),(IF(V160="","",IF(V160="Muy Baja",20%,IF(V160="Baja",40%,IF(V160="Media",60%,IF(V160="Alta",80%,IF(V160="Muy Alta",100%,0)))))))," ")</f>
        <v xml:space="preserve"> </v>
      </c>
      <c r="X160" s="729"/>
      <c r="Y160" s="708" t="str">
        <f>IF(X160&gt;0,IF(NOT(ISERROR(MATCH(X160,'Listados Datos'!$N$3:$N$4,0))),'Listados Datos'!$N$6&amp;"Por favor no seleccionar este criterios de impacto (Afectación Económica o presupuestal y/o Pérdida Reputacional)",'Listados Datos'!$N$7),"")</f>
        <v/>
      </c>
      <c r="Z160" s="711" t="str">
        <f>IF(OR(X160='Listados Datos'!$R$3,X160='Listados Datos'!$S$3),"Leve",IF(OR(X160='Listados Datos'!$R$4,X160='Listados Datos'!$S$4),"Menor",IF(OR(X160='Listados Datos'!$R$5,X160='Listados Datos'!$S$5),"Moderado",IF(OR(X160='Listados Datos'!$R$6,X160='Listados Datos'!$S$6),"Mayor",IF(OR(X160='Listados Datos'!$R$7,X160='Listados Datos'!$S$7),"Catastrófico","")))))</f>
        <v/>
      </c>
      <c r="AA160" s="714" t="str">
        <f>IF(Z160="","",IF(Z160="Leve",20%,IF(Z160="Menor",40%,IF(Z160="Moderado",60%,IF(Z160="Mayor",80%,IF(Z160="Catastrófico",100%,0))))))</f>
        <v/>
      </c>
      <c r="AB160" s="717"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720" t="s">
        <v>346</v>
      </c>
      <c r="AD160" s="723" t="s">
        <v>12</v>
      </c>
      <c r="AE160" s="648" t="str">
        <f t="shared" ref="AE160" si="561">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MODERADA</v>
      </c>
      <c r="AF160" s="201">
        <v>1</v>
      </c>
      <c r="AG160" s="202" t="s">
        <v>1694</v>
      </c>
      <c r="AH160" s="222" t="str">
        <f t="shared" si="440"/>
        <v>Probabilidad</v>
      </c>
      <c r="AI160" s="321" t="s">
        <v>312</v>
      </c>
      <c r="AJ160" s="321" t="s">
        <v>317</v>
      </c>
      <c r="AK160" s="223" t="str">
        <f t="shared" si="441"/>
        <v>40%</v>
      </c>
      <c r="AL160" s="322" t="s">
        <v>321</v>
      </c>
      <c r="AM160" s="322" t="s">
        <v>325</v>
      </c>
      <c r="AN160" s="323" t="s">
        <v>328</v>
      </c>
      <c r="AO160" s="224" t="str">
        <f t="shared" ref="AO160" si="562">IF(ISBLANK(AD160),(IFERROR(IF(AH160="Probabilidad",(W160-(+W160*AK160)),IF(AH160="Impacto",W160,"")),""))," ")</f>
        <v xml:space="preserve"> </v>
      </c>
      <c r="AP160" s="174" t="str">
        <f t="shared" ref="AP160" si="563">IF(ISBLANK(AD160), (IFERROR(IF(AO160="","",IF(AO160&lt;=0.2,"Muy Baja",IF(AO160&lt;=0.4,"Baja",IF(AO160&lt;=0.6,"Media",IF(AO160&lt;=0.8,"Alta","Muy Alta"))))),""))," ")</f>
        <v xml:space="preserve"> </v>
      </c>
      <c r="AQ160" s="225" t="str">
        <f t="shared" si="527"/>
        <v xml:space="preserve"> </v>
      </c>
      <c r="AR160" s="449" t="str">
        <f t="shared" si="528"/>
        <v/>
      </c>
      <c r="AS160" s="225" t="str">
        <f t="shared" ref="AS160" si="564">IFERROR(IF(AH160="Impacto",(AA160-(+AA160*AK160)),IF(AH160="Probabilidad",AA160,"")),"")</f>
        <v/>
      </c>
      <c r="AT160" s="226" t="str">
        <f t="shared" si="530"/>
        <v/>
      </c>
      <c r="AU160" s="651"/>
      <c r="AV160" s="654" t="str">
        <f>IF(ISBLANK(AD160), " ", AD160)</f>
        <v>Moderado</v>
      </c>
      <c r="AW160" s="648" t="str">
        <f t="shared" ref="AW160" si="565">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VALORAR</v>
      </c>
      <c r="AX160" s="732" t="s">
        <v>335</v>
      </c>
      <c r="AY160" s="324" t="s">
        <v>1703</v>
      </c>
      <c r="AZ160" s="454" t="s">
        <v>1704</v>
      </c>
      <c r="BA160" s="406" t="s">
        <v>971</v>
      </c>
      <c r="BB160" s="448" t="s">
        <v>1198</v>
      </c>
      <c r="BC160" s="425">
        <v>44562</v>
      </c>
      <c r="BD160" s="425">
        <v>44926</v>
      </c>
      <c r="BE160" s="425" t="s">
        <v>1695</v>
      </c>
      <c r="BF160" s="425" t="s">
        <v>1696</v>
      </c>
      <c r="BG160" s="594" t="s">
        <v>1262</v>
      </c>
      <c r="BH160" s="388" t="s">
        <v>113</v>
      </c>
      <c r="BI160" s="527" t="s">
        <v>1955</v>
      </c>
      <c r="BJ160" s="527" t="s">
        <v>2088</v>
      </c>
      <c r="BK160" s="376">
        <v>44926</v>
      </c>
      <c r="BL160" s="524" t="s">
        <v>1902</v>
      </c>
      <c r="BM160" s="468" t="s">
        <v>2089</v>
      </c>
      <c r="BN160" s="524" t="s">
        <v>2074</v>
      </c>
      <c r="BO160" s="520" t="s">
        <v>114</v>
      </c>
      <c r="BP160" s="524" t="s">
        <v>2074</v>
      </c>
      <c r="BQ160" s="524" t="s">
        <v>2074</v>
      </c>
      <c r="BR160" s="1122" t="s">
        <v>2056</v>
      </c>
      <c r="BS160" s="570" t="s">
        <v>2057</v>
      </c>
      <c r="BT160" s="572" t="s">
        <v>1746</v>
      </c>
      <c r="BU160" s="513" t="s">
        <v>2058</v>
      </c>
    </row>
    <row r="161" spans="1:73" s="205" customFormat="1" ht="19.5" hidden="1" customHeight="1">
      <c r="A161" s="678"/>
      <c r="B161" s="692"/>
      <c r="C161" s="661"/>
      <c r="D161" s="661"/>
      <c r="E161" s="645"/>
      <c r="F161" s="645"/>
      <c r="G161" s="666"/>
      <c r="H161" s="360">
        <v>25</v>
      </c>
      <c r="I161" s="664"/>
      <c r="J161" s="647"/>
      <c r="K161" s="647"/>
      <c r="L161" s="647"/>
      <c r="M161" s="645"/>
      <c r="N161" s="645"/>
      <c r="O161" s="645"/>
      <c r="P161" s="736"/>
      <c r="Q161" s="696"/>
      <c r="R161" s="642"/>
      <c r="S161" s="642"/>
      <c r="T161" s="642"/>
      <c r="U161" s="642"/>
      <c r="V161" s="727"/>
      <c r="W161" s="715"/>
      <c r="X161" s="730"/>
      <c r="Y161" s="709"/>
      <c r="Z161" s="712"/>
      <c r="AA161" s="715"/>
      <c r="AB161" s="718"/>
      <c r="AC161" s="721"/>
      <c r="AD161" s="724"/>
      <c r="AE161" s="649"/>
      <c r="AF161" s="201">
        <v>2</v>
      </c>
      <c r="AG161" s="202"/>
      <c r="AH161" s="222" t="str">
        <f t="shared" si="440"/>
        <v/>
      </c>
      <c r="AI161" s="321"/>
      <c r="AJ161" s="321"/>
      <c r="AK161" s="223" t="str">
        <f t="shared" si="441"/>
        <v/>
      </c>
      <c r="AL161" s="322"/>
      <c r="AM161" s="322"/>
      <c r="AN161" s="323"/>
      <c r="AO161" s="224" t="str">
        <f t="shared" ref="AO161" si="566">IF(ISBLANK(AD160),(IFERROR(IF(AND(AH160="Probabilidad",AH161="Probabilidad"),(AQ160-(+AQ160*AK161)),IF(AH161="Probabilidad",(W160-(+W160*AK161)),IF(AH161="Impacto",AQ160,""))),""))," ")</f>
        <v xml:space="preserve"> </v>
      </c>
      <c r="AP161" s="174" t="str">
        <f t="shared" ref="AP161" si="567">IF(ISBLANK(AD160),(IFERROR(IF(AO161="","",IF(AO161&lt;=0.2,"Muy Baja",IF(AO161&lt;=0.4,"Baja",IF(AO161&lt;=0.6,"Media",IF(AO161&lt;=0.8,"Alta","Muy Alta"))))),""))," ")</f>
        <v xml:space="preserve"> </v>
      </c>
      <c r="AQ161" s="225" t="str">
        <f t="shared" si="527"/>
        <v xml:space="preserve"> </v>
      </c>
      <c r="AR161" s="449" t="str">
        <f t="shared" si="528"/>
        <v/>
      </c>
      <c r="AS161" s="225" t="str">
        <f t="shared" ref="AS161" si="568">IFERROR(IF(AND(AH160="Impacto",AH161="Impacto"),(AS160-(+AS160*AK161)),IF(AH161="Impacto",(AA160-(+AA160*AK161)),IF(AH161="Probabilidad",AS160,""))),"")</f>
        <v/>
      </c>
      <c r="AT161" s="226" t="str">
        <f t="shared" si="530"/>
        <v/>
      </c>
      <c r="AU161" s="652"/>
      <c r="AV161" s="655"/>
      <c r="AW161" s="649"/>
      <c r="AX161" s="733"/>
      <c r="AY161" s="324"/>
      <c r="AZ161" s="454"/>
      <c r="BA161" s="406"/>
      <c r="BB161" s="448"/>
      <c r="BC161" s="425"/>
      <c r="BD161" s="425"/>
      <c r="BE161" s="425"/>
      <c r="BF161" s="425"/>
      <c r="BG161" s="628"/>
      <c r="BH161" s="388"/>
      <c r="BI161" s="374"/>
      <c r="BJ161" s="374"/>
      <c r="BK161" s="374"/>
      <c r="BL161" s="448"/>
      <c r="BM161" s="468"/>
      <c r="BN161" s="448"/>
      <c r="BO161" s="441"/>
      <c r="BP161" s="441"/>
      <c r="BQ161" s="498"/>
      <c r="BR161" s="569"/>
      <c r="BS161" s="571"/>
      <c r="BT161" s="571"/>
      <c r="BU161" s="497" t="s">
        <v>2021</v>
      </c>
    </row>
    <row r="162" spans="1:73" s="205" customFormat="1" ht="19.5" hidden="1" customHeight="1">
      <c r="A162" s="678"/>
      <c r="B162" s="692"/>
      <c r="C162" s="661"/>
      <c r="D162" s="661"/>
      <c r="E162" s="645"/>
      <c r="F162" s="645"/>
      <c r="G162" s="666"/>
      <c r="H162" s="360">
        <v>25</v>
      </c>
      <c r="I162" s="664"/>
      <c r="J162" s="647"/>
      <c r="K162" s="647"/>
      <c r="L162" s="647"/>
      <c r="M162" s="645"/>
      <c r="N162" s="645"/>
      <c r="O162" s="645"/>
      <c r="P162" s="736"/>
      <c r="Q162" s="696"/>
      <c r="R162" s="642"/>
      <c r="S162" s="642"/>
      <c r="T162" s="642"/>
      <c r="U162" s="642"/>
      <c r="V162" s="727"/>
      <c r="W162" s="715"/>
      <c r="X162" s="730"/>
      <c r="Y162" s="709"/>
      <c r="Z162" s="712"/>
      <c r="AA162" s="715"/>
      <c r="AB162" s="718"/>
      <c r="AC162" s="721"/>
      <c r="AD162" s="724"/>
      <c r="AE162" s="649"/>
      <c r="AF162" s="201">
        <v>3</v>
      </c>
      <c r="AG162" s="202"/>
      <c r="AH162" s="222" t="str">
        <f t="shared" si="440"/>
        <v/>
      </c>
      <c r="AI162" s="321"/>
      <c r="AJ162" s="321"/>
      <c r="AK162" s="223" t="str">
        <f t="shared" si="441"/>
        <v/>
      </c>
      <c r="AL162" s="322"/>
      <c r="AM162" s="322"/>
      <c r="AN162" s="323"/>
      <c r="AO162" s="224" t="str">
        <f t="shared" ref="AO162" si="569">IF(ISBLANK(AD160),(IFERROR(IF(AND(AH161="Probabilidad",AH162="Probabilidad"),(AQ161-(+AQ161*AK162)),IF(AND(AH161="Impacto",AH162="Probabilidad"),(AQ160-(+AQ160*AK162)),IF(AH162="Impacto",AQ161,""))),""))," ")</f>
        <v xml:space="preserve"> </v>
      </c>
      <c r="AP162" s="174" t="str">
        <f t="shared" ref="AP162" si="570">IF(ISBLANK(AD160),(IFERROR(IF(AO162="","",IF(AO162&lt;=0.2,"Muy Baja",IF(AO162&lt;=0.4,"Baja",IF(AO162&lt;=0.6,"Media",IF(AO162&lt;=0.8,"Alta","Muy Alta"))))),""))," ")</f>
        <v xml:space="preserve"> </v>
      </c>
      <c r="AQ162" s="225" t="str">
        <f t="shared" si="527"/>
        <v xml:space="preserve"> </v>
      </c>
      <c r="AR162" s="449" t="str">
        <f t="shared" si="528"/>
        <v/>
      </c>
      <c r="AS162" s="225" t="str">
        <f t="shared" ref="AS162:AS165" si="571">IFERROR(IF(AND(AH161="Impacto",AH162="Impacto"),(AS161-(+AS161*AK162)),IF(AND(AH161="Probabilidad",AH162="Impacto"),(AS160-(+AS160*AK162)),IF(AH162="Probabilidad",AS161,""))),"")</f>
        <v/>
      </c>
      <c r="AT162" s="226" t="str">
        <f t="shared" si="530"/>
        <v/>
      </c>
      <c r="AU162" s="652"/>
      <c r="AV162" s="655"/>
      <c r="AW162" s="649"/>
      <c r="AX162" s="733"/>
      <c r="AY162" s="324"/>
      <c r="AZ162" s="454"/>
      <c r="BA162" s="406"/>
      <c r="BB162" s="448"/>
      <c r="BC162" s="425"/>
      <c r="BD162" s="425"/>
      <c r="BE162" s="425"/>
      <c r="BF162" s="455"/>
      <c r="BG162" s="628"/>
      <c r="BH162" s="388"/>
      <c r="BI162" s="374"/>
      <c r="BJ162" s="374"/>
      <c r="BK162" s="374"/>
      <c r="BL162" s="448"/>
      <c r="BM162" s="468"/>
      <c r="BN162" s="448"/>
      <c r="BO162" s="441"/>
      <c r="BP162" s="441"/>
      <c r="BQ162" s="498"/>
      <c r="BR162" s="404"/>
      <c r="BS162" s="404"/>
      <c r="BT162" s="404"/>
      <c r="BU162" s="404"/>
    </row>
    <row r="163" spans="1:73" s="205" customFormat="1" ht="19.5" hidden="1" customHeight="1">
      <c r="A163" s="678"/>
      <c r="B163" s="692"/>
      <c r="C163" s="661"/>
      <c r="D163" s="661"/>
      <c r="E163" s="645"/>
      <c r="F163" s="645"/>
      <c r="G163" s="666"/>
      <c r="H163" s="360">
        <v>25</v>
      </c>
      <c r="I163" s="664"/>
      <c r="J163" s="647"/>
      <c r="K163" s="647"/>
      <c r="L163" s="647"/>
      <c r="M163" s="645"/>
      <c r="N163" s="645"/>
      <c r="O163" s="645"/>
      <c r="P163" s="736"/>
      <c r="Q163" s="696"/>
      <c r="R163" s="642"/>
      <c r="S163" s="642"/>
      <c r="T163" s="642"/>
      <c r="U163" s="642"/>
      <c r="V163" s="727"/>
      <c r="W163" s="715"/>
      <c r="X163" s="730"/>
      <c r="Y163" s="709"/>
      <c r="Z163" s="712"/>
      <c r="AA163" s="715"/>
      <c r="AB163" s="718"/>
      <c r="AC163" s="721"/>
      <c r="AD163" s="724"/>
      <c r="AE163" s="649"/>
      <c r="AF163" s="201">
        <v>4</v>
      </c>
      <c r="AG163" s="202"/>
      <c r="AH163" s="222" t="str">
        <f t="shared" si="440"/>
        <v/>
      </c>
      <c r="AI163" s="321"/>
      <c r="AJ163" s="321"/>
      <c r="AK163" s="223" t="str">
        <f t="shared" si="441"/>
        <v/>
      </c>
      <c r="AL163" s="322"/>
      <c r="AM163" s="322"/>
      <c r="AN163" s="323"/>
      <c r="AO163" s="224" t="str">
        <f t="shared" ref="AO163" si="572">IF(ISBLANK(AD160),(IFERROR(IF(AND(AH162="Probabilidad",AH163="Probabilidad"),(AQ162-(+AQ162*AK163)),IF(AND(AH162="Impacto",AH163="Probabilidad"),(AQ161-(+AQ161*AK163)),IF(AH163="Impacto",AQ162,""))),""))," ")</f>
        <v xml:space="preserve"> </v>
      </c>
      <c r="AP163" s="174" t="str">
        <f t="shared" ref="AP163" si="573">IF(ISBLANK(AD160),(IFERROR(IF(AO163="","",IF(AO163&lt;=0.2,"Muy Baja",IF(AO163&lt;=0.4,"Baja",IF(AO163&lt;=0.6,"Media",IF(AO163&lt;=0.8,"Alta","Muy Alta"))))),""))," ")</f>
        <v xml:space="preserve"> </v>
      </c>
      <c r="AQ163" s="225" t="str">
        <f t="shared" si="527"/>
        <v xml:space="preserve"> </v>
      </c>
      <c r="AR163" s="449" t="str">
        <f t="shared" si="528"/>
        <v/>
      </c>
      <c r="AS163" s="225" t="str">
        <f t="shared" si="571"/>
        <v/>
      </c>
      <c r="AT163" s="226" t="str">
        <f t="shared" si="530"/>
        <v/>
      </c>
      <c r="AU163" s="652"/>
      <c r="AV163" s="655"/>
      <c r="AW163" s="649"/>
      <c r="AX163" s="733"/>
      <c r="AY163" s="324"/>
      <c r="AZ163" s="454"/>
      <c r="BA163" s="406"/>
      <c r="BB163" s="448"/>
      <c r="BC163" s="425"/>
      <c r="BD163" s="425"/>
      <c r="BE163" s="425"/>
      <c r="BF163" s="455"/>
      <c r="BG163" s="628"/>
      <c r="BH163" s="388"/>
      <c r="BI163" s="374"/>
      <c r="BJ163" s="374"/>
      <c r="BK163" s="374"/>
      <c r="BL163" s="448"/>
      <c r="BM163" s="468"/>
      <c r="BN163" s="448"/>
      <c r="BO163" s="441"/>
      <c r="BP163" s="441"/>
      <c r="BQ163" s="498"/>
      <c r="BR163" s="404"/>
      <c r="BS163" s="404"/>
      <c r="BT163" s="404"/>
      <c r="BU163" s="404"/>
    </row>
    <row r="164" spans="1:73" s="205" customFormat="1" ht="19.5" hidden="1" customHeight="1">
      <c r="A164" s="678"/>
      <c r="B164" s="692"/>
      <c r="C164" s="661"/>
      <c r="D164" s="661"/>
      <c r="E164" s="645"/>
      <c r="F164" s="645"/>
      <c r="G164" s="666"/>
      <c r="H164" s="360">
        <v>25</v>
      </c>
      <c r="I164" s="664"/>
      <c r="J164" s="647"/>
      <c r="K164" s="647"/>
      <c r="L164" s="647"/>
      <c r="M164" s="645"/>
      <c r="N164" s="645"/>
      <c r="O164" s="645"/>
      <c r="P164" s="736"/>
      <c r="Q164" s="696"/>
      <c r="R164" s="642"/>
      <c r="S164" s="642"/>
      <c r="T164" s="642"/>
      <c r="U164" s="642"/>
      <c r="V164" s="727"/>
      <c r="W164" s="715"/>
      <c r="X164" s="730"/>
      <c r="Y164" s="709"/>
      <c r="Z164" s="712"/>
      <c r="AA164" s="715"/>
      <c r="AB164" s="718"/>
      <c r="AC164" s="721"/>
      <c r="AD164" s="724"/>
      <c r="AE164" s="649"/>
      <c r="AF164" s="201">
        <v>5</v>
      </c>
      <c r="AG164" s="202"/>
      <c r="AH164" s="222" t="str">
        <f t="shared" si="440"/>
        <v/>
      </c>
      <c r="AI164" s="321"/>
      <c r="AJ164" s="321"/>
      <c r="AK164" s="223" t="str">
        <f t="shared" si="441"/>
        <v/>
      </c>
      <c r="AL164" s="322"/>
      <c r="AM164" s="322"/>
      <c r="AN164" s="323"/>
      <c r="AO164" s="224" t="str">
        <f t="shared" ref="AO164" si="574">IF(ISBLANK(AD160),(IFERROR(IF(AND(AH163="Probabilidad",AH164="Probabilidad"),(AQ163-(+AQ163*AK164)),IF(AND(AH163="Impacto",AH164="Probabilidad"),(AQ162-(+AQ162*AK164)),IF(AH164="Impacto",AQ163,""))),""))," ")</f>
        <v xml:space="preserve"> </v>
      </c>
      <c r="AP164" s="174" t="str">
        <f t="shared" ref="AP164" si="575">IF(ISBLANK(AD160),(IFERROR(IF(AO164="","",IF(AO164&lt;=0.2,"Muy Baja",IF(AO164&lt;=0.4,"Baja",IF(AO164&lt;=0.6,"Media",IF(AO164&lt;=0.8,"Alta","Muy Alta"))))),""))," ")</f>
        <v xml:space="preserve"> </v>
      </c>
      <c r="AQ164" s="225" t="str">
        <f t="shared" si="527"/>
        <v xml:space="preserve"> </v>
      </c>
      <c r="AR164" s="449" t="str">
        <f t="shared" si="528"/>
        <v/>
      </c>
      <c r="AS164" s="225" t="str">
        <f t="shared" si="571"/>
        <v/>
      </c>
      <c r="AT164" s="226" t="str">
        <f t="shared" si="530"/>
        <v/>
      </c>
      <c r="AU164" s="652"/>
      <c r="AV164" s="655"/>
      <c r="AW164" s="649"/>
      <c r="AX164" s="733"/>
      <c r="AY164" s="324"/>
      <c r="AZ164" s="454"/>
      <c r="BA164" s="406"/>
      <c r="BB164" s="448"/>
      <c r="BC164" s="425"/>
      <c r="BD164" s="425"/>
      <c r="BE164" s="425"/>
      <c r="BF164" s="455"/>
      <c r="BG164" s="628"/>
      <c r="BH164" s="388"/>
      <c r="BI164" s="374"/>
      <c r="BJ164" s="374"/>
      <c r="BK164" s="374"/>
      <c r="BL164" s="448"/>
      <c r="BM164" s="468"/>
      <c r="BN164" s="448"/>
      <c r="BO164" s="441"/>
      <c r="BP164" s="441"/>
      <c r="BQ164" s="498"/>
      <c r="BR164" s="404"/>
      <c r="BS164" s="404"/>
      <c r="BT164" s="404"/>
      <c r="BU164" s="404"/>
    </row>
    <row r="165" spans="1:73" s="205" customFormat="1" ht="19.5" hidden="1" customHeight="1">
      <c r="A165" s="678"/>
      <c r="B165" s="692"/>
      <c r="C165" s="661"/>
      <c r="D165" s="661"/>
      <c r="E165" s="645"/>
      <c r="F165" s="645"/>
      <c r="G165" s="666"/>
      <c r="H165" s="360">
        <v>25</v>
      </c>
      <c r="I165" s="665"/>
      <c r="J165" s="604"/>
      <c r="K165" s="604"/>
      <c r="L165" s="604"/>
      <c r="M165" s="646"/>
      <c r="N165" s="646"/>
      <c r="O165" s="646"/>
      <c r="P165" s="737"/>
      <c r="Q165" s="697"/>
      <c r="R165" s="643"/>
      <c r="S165" s="643"/>
      <c r="T165" s="643"/>
      <c r="U165" s="643"/>
      <c r="V165" s="728"/>
      <c r="W165" s="716"/>
      <c r="X165" s="731"/>
      <c r="Y165" s="710"/>
      <c r="Z165" s="713"/>
      <c r="AA165" s="716"/>
      <c r="AB165" s="719"/>
      <c r="AC165" s="722"/>
      <c r="AD165" s="725"/>
      <c r="AE165" s="650"/>
      <c r="AF165" s="201">
        <v>6</v>
      </c>
      <c r="AG165" s="202"/>
      <c r="AH165" s="222" t="str">
        <f t="shared" si="440"/>
        <v/>
      </c>
      <c r="AI165" s="321"/>
      <c r="AJ165" s="321"/>
      <c r="AK165" s="223" t="str">
        <f t="shared" si="441"/>
        <v/>
      </c>
      <c r="AL165" s="322"/>
      <c r="AM165" s="322"/>
      <c r="AN165" s="323"/>
      <c r="AO165" s="224" t="str">
        <f t="shared" ref="AO165" si="576">IF(ISBLANK(AD160),(IFERROR(IF(AND(AH164="Probabilidad",AH165="Probabilidad"),(AQ164-(+AQ164*AK165)),IF(AND(AH164="Impacto",AH165="Probabilidad"),(AQ163-(+AQ163*AK165)),IF(AH165="Impacto",AQ164,""))),""))," ")</f>
        <v xml:space="preserve"> </v>
      </c>
      <c r="AP165" s="174" t="str">
        <f t="shared" ref="AP165" si="577">IF(ISBLANK(AD160),(IFERROR(IF(AO165="","",IF(AO165&lt;=0.2,"Muy Baja",IF(AO165&lt;=0.4,"Baja",IF(AO165&lt;=0.6,"Media",IF(AO165&lt;=0.8,"Alta","Muy Alta"))))),""))," ")</f>
        <v xml:space="preserve"> </v>
      </c>
      <c r="AQ165" s="225" t="str">
        <f t="shared" si="527"/>
        <v xml:space="preserve"> </v>
      </c>
      <c r="AR165" s="449" t="str">
        <f t="shared" si="528"/>
        <v/>
      </c>
      <c r="AS165" s="225" t="str">
        <f t="shared" si="571"/>
        <v/>
      </c>
      <c r="AT165" s="226" t="str">
        <f t="shared" si="530"/>
        <v/>
      </c>
      <c r="AU165" s="653"/>
      <c r="AV165" s="656"/>
      <c r="AW165" s="650"/>
      <c r="AX165" s="734"/>
      <c r="AY165" s="324"/>
      <c r="AZ165" s="454"/>
      <c r="BA165" s="406"/>
      <c r="BB165" s="448"/>
      <c r="BC165" s="425"/>
      <c r="BD165" s="425"/>
      <c r="BE165" s="425"/>
      <c r="BF165" s="455"/>
      <c r="BG165" s="595"/>
      <c r="BH165" s="388"/>
      <c r="BI165" s="374"/>
      <c r="BJ165" s="374"/>
      <c r="BK165" s="374"/>
      <c r="BL165" s="448"/>
      <c r="BM165" s="468"/>
      <c r="BN165" s="448"/>
      <c r="BO165" s="441"/>
      <c r="BP165" s="441"/>
      <c r="BQ165" s="498"/>
      <c r="BR165" s="404"/>
      <c r="BS165" s="404"/>
      <c r="BT165" s="404"/>
      <c r="BU165" s="404"/>
    </row>
    <row r="166" spans="1:73" s="205" customFormat="1" ht="114.75" hidden="1" customHeight="1">
      <c r="A166" s="678"/>
      <c r="B166" s="692"/>
      <c r="C166" s="661"/>
      <c r="D166" s="661" t="str">
        <f>IFERROR((VLOOKUP($B166,'Listados Datos'!$D$3:$F$18,3,FALSE))," ")</f>
        <v xml:space="preserve"> </v>
      </c>
      <c r="E166" s="645"/>
      <c r="F166" s="645" t="s">
        <v>971</v>
      </c>
      <c r="G166" s="666">
        <v>26</v>
      </c>
      <c r="H166" s="360">
        <v>26</v>
      </c>
      <c r="I166" s="663" t="s">
        <v>1709</v>
      </c>
      <c r="J166" s="603" t="s">
        <v>243</v>
      </c>
      <c r="K166" s="603" t="s">
        <v>1709</v>
      </c>
      <c r="L166" s="603" t="s">
        <v>1193</v>
      </c>
      <c r="M166" s="644" t="s">
        <v>1705</v>
      </c>
      <c r="N166" s="644" t="s">
        <v>928</v>
      </c>
      <c r="O166" s="644" t="s">
        <v>833</v>
      </c>
      <c r="P166" s="735">
        <v>228</v>
      </c>
      <c r="Q166" s="695" t="s">
        <v>154</v>
      </c>
      <c r="R166" s="641" t="s">
        <v>1194</v>
      </c>
      <c r="S166" s="641" t="s">
        <v>1195</v>
      </c>
      <c r="T166" s="641"/>
      <c r="U166" s="641"/>
      <c r="V166" s="726" t="str">
        <f t="shared" ref="V166" si="578">IF(ISBLANK(AC166),(IF(P166&lt;=0,"",IF(P166&lt;=2,"Muy Baja",IF(P166&lt;=24,"Baja",IF(P166&lt;=500,"Media",IF(P166&lt;=5000,"Alta","Muy Alta"))))))," ")</f>
        <v>Media</v>
      </c>
      <c r="W166" s="714">
        <f t="shared" ref="W166" si="579">IF(ISBLANK(AC166),(IF(V166="","",IF(V166="Muy Baja",20%,IF(V166="Baja",40%,IF(V166="Media",60%,IF(V166="Alta",80%,IF(V166="Muy Alta",100%,0)))))))," ")</f>
        <v>0.6</v>
      </c>
      <c r="X166" s="729" t="s">
        <v>1633</v>
      </c>
      <c r="Y166" s="708" t="str">
        <f>IF(X166&gt;0,IF(NOT(ISERROR(MATCH(X166,'Listados Datos'!$N$3:$N$4,0))),'Listados Datos'!$N$6&amp;"Por favor no seleccionar este criterios de impacto (Afectación Económica o presupuestal y/o Pérdida Reputacional)",'Listados Datos'!$N$7),"")</f>
        <v>✔</v>
      </c>
      <c r="Z166" s="711" t="str">
        <f>IF(OR(X166='Listados Datos'!$R$3,X166='Listados Datos'!$S$3),"Leve",IF(OR(X166='Listados Datos'!$R$4,X166='Listados Datos'!$S$4),"Menor",IF(OR(X166='Listados Datos'!$R$5,X166='Listados Datos'!$S$5),"Moderado",IF(OR(X166='Listados Datos'!$R$6,X166='Listados Datos'!$S$6),"Mayor",IF(OR(X166='Listados Datos'!$R$7,X166='Listados Datos'!$S$7),"Catastrófico","")))))</f>
        <v>Menor</v>
      </c>
      <c r="AA166" s="714">
        <f>IF(Z166="","",IF(Z166="Leve",20%,IF(Z166="Menor",40%,IF(Z166="Moderado",60%,IF(Z166="Mayor",80%,IF(Z166="Catastrófico",100%,0))))))</f>
        <v>0.4</v>
      </c>
      <c r="AB166" s="717"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Moderado</v>
      </c>
      <c r="AC166" s="720"/>
      <c r="AD166" s="723"/>
      <c r="AE166" s="648" t="str">
        <f t="shared" ref="AE166" si="580">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201">
        <v>1</v>
      </c>
      <c r="AG166" s="202" t="s">
        <v>1196</v>
      </c>
      <c r="AH166" s="222" t="str">
        <f t="shared" si="440"/>
        <v>Probabilidad</v>
      </c>
      <c r="AI166" s="321" t="s">
        <v>312</v>
      </c>
      <c r="AJ166" s="321" t="s">
        <v>317</v>
      </c>
      <c r="AK166" s="223" t="str">
        <f t="shared" si="441"/>
        <v>40%</v>
      </c>
      <c r="AL166" s="322" t="s">
        <v>321</v>
      </c>
      <c r="AM166" s="322" t="s">
        <v>325</v>
      </c>
      <c r="AN166" s="323" t="s">
        <v>328</v>
      </c>
      <c r="AO166" s="224">
        <f t="shared" ref="AO166" si="581">IF(ISBLANK(AD166),(IFERROR(IF(AH166="Probabilidad",(W166-(+W166*AK166)),IF(AH166="Impacto",W166,"")),""))," ")</f>
        <v>0.36</v>
      </c>
      <c r="AP166" s="174" t="str">
        <f t="shared" ref="AP166" si="582">IF(ISBLANK(AD166), (IFERROR(IF(AO166="","",IF(AO166&lt;=0.2,"Muy Baja",IF(AO166&lt;=0.4,"Baja",IF(AO166&lt;=0.6,"Media",IF(AO166&lt;=0.8,"Alta","Muy Alta"))))),""))," ")</f>
        <v>Baja</v>
      </c>
      <c r="AQ166" s="225">
        <f t="shared" si="527"/>
        <v>0.36</v>
      </c>
      <c r="AR166" s="449" t="str">
        <f t="shared" si="528"/>
        <v>Menor</v>
      </c>
      <c r="AS166" s="225">
        <f t="shared" ref="AS166" si="583">IFERROR(IF(AH166="Impacto",(AA166-(+AA166*AK166)),IF(AH166="Probabilidad",AA166,"")),"")</f>
        <v>0.4</v>
      </c>
      <c r="AT166" s="226" t="str">
        <f t="shared" si="530"/>
        <v>Moderado</v>
      </c>
      <c r="AU166" s="651"/>
      <c r="AV166" s="654" t="str">
        <f>IF(ISBLANK(AD166), " ", AD166)</f>
        <v xml:space="preserve"> </v>
      </c>
      <c r="AW166" s="648" t="str">
        <f t="shared" ref="AW166" si="584">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732" t="s">
        <v>335</v>
      </c>
      <c r="AY166" s="324" t="s">
        <v>1657</v>
      </c>
      <c r="AZ166" s="454" t="s">
        <v>1658</v>
      </c>
      <c r="BA166" s="406" t="s">
        <v>971</v>
      </c>
      <c r="BB166" s="448" t="s">
        <v>1057</v>
      </c>
      <c r="BC166" s="425">
        <v>44562</v>
      </c>
      <c r="BD166" s="425">
        <v>44926</v>
      </c>
      <c r="BE166" s="425" t="s">
        <v>1602</v>
      </c>
      <c r="BF166" s="425" t="s">
        <v>1659</v>
      </c>
      <c r="BG166" s="594" t="s">
        <v>1170</v>
      </c>
      <c r="BH166" s="388" t="s">
        <v>113</v>
      </c>
      <c r="BI166" s="374" t="s">
        <v>1987</v>
      </c>
      <c r="BJ166" s="374">
        <v>1</v>
      </c>
      <c r="BK166" s="376">
        <v>44804</v>
      </c>
      <c r="BL166" s="448" t="s">
        <v>1755</v>
      </c>
      <c r="BM166" s="469" t="s">
        <v>1860</v>
      </c>
      <c r="BN166" s="448" t="s">
        <v>1746</v>
      </c>
      <c r="BO166" s="441" t="s">
        <v>114</v>
      </c>
      <c r="BP166" s="441" t="s">
        <v>1746</v>
      </c>
      <c r="BQ166" s="498" t="s">
        <v>1746</v>
      </c>
      <c r="BR166" s="404"/>
      <c r="BS166" s="404"/>
      <c r="BT166" s="404"/>
      <c r="BU166" s="404"/>
    </row>
    <row r="167" spans="1:73" s="205" customFormat="1" ht="81" hidden="1" customHeight="1">
      <c r="A167" s="678"/>
      <c r="B167" s="692"/>
      <c r="C167" s="661"/>
      <c r="D167" s="661"/>
      <c r="E167" s="645"/>
      <c r="F167" s="645"/>
      <c r="G167" s="666"/>
      <c r="H167" s="360">
        <v>26</v>
      </c>
      <c r="I167" s="664"/>
      <c r="J167" s="647"/>
      <c r="K167" s="647"/>
      <c r="L167" s="647"/>
      <c r="M167" s="645" t="s">
        <v>1697</v>
      </c>
      <c r="N167" s="645"/>
      <c r="O167" s="645"/>
      <c r="P167" s="736"/>
      <c r="Q167" s="696"/>
      <c r="R167" s="642"/>
      <c r="S167" s="642"/>
      <c r="T167" s="642"/>
      <c r="U167" s="642"/>
      <c r="V167" s="727"/>
      <c r="W167" s="715"/>
      <c r="X167" s="730"/>
      <c r="Y167" s="709"/>
      <c r="Z167" s="712"/>
      <c r="AA167" s="715"/>
      <c r="AB167" s="718"/>
      <c r="AC167" s="721"/>
      <c r="AD167" s="724"/>
      <c r="AE167" s="649"/>
      <c r="AF167" s="201">
        <v>2</v>
      </c>
      <c r="AG167" s="202" t="s">
        <v>1165</v>
      </c>
      <c r="AH167" s="222" t="str">
        <f t="shared" si="440"/>
        <v>Probabilidad</v>
      </c>
      <c r="AI167" s="321" t="s">
        <v>312</v>
      </c>
      <c r="AJ167" s="321" t="s">
        <v>317</v>
      </c>
      <c r="AK167" s="223" t="str">
        <f t="shared" si="441"/>
        <v>40%</v>
      </c>
      <c r="AL167" s="322" t="s">
        <v>321</v>
      </c>
      <c r="AM167" s="322" t="s">
        <v>325</v>
      </c>
      <c r="AN167" s="323" t="s">
        <v>328</v>
      </c>
      <c r="AO167" s="224">
        <f t="shared" ref="AO167" si="585">IF(ISBLANK(AD166),(IFERROR(IF(AND(AH166="Probabilidad",AH167="Probabilidad"),(AQ166-(+AQ166*AK167)),IF(AH167="Probabilidad",(W166-(+W166*AK167)),IF(AH167="Impacto",AQ166,""))),""))," ")</f>
        <v>0.216</v>
      </c>
      <c r="AP167" s="174" t="str">
        <f t="shared" ref="AP167" si="586">IF(ISBLANK(AD166),(IFERROR(IF(AO167="","",IF(AO167&lt;=0.2,"Muy Baja",IF(AO167&lt;=0.4,"Baja",IF(AO167&lt;=0.6,"Media",IF(AO167&lt;=0.8,"Alta","Muy Alta"))))),""))," ")</f>
        <v>Baja</v>
      </c>
      <c r="AQ167" s="225">
        <f t="shared" si="527"/>
        <v>0.216</v>
      </c>
      <c r="AR167" s="449" t="str">
        <f t="shared" si="528"/>
        <v>Menor</v>
      </c>
      <c r="AS167" s="225">
        <f t="shared" ref="AS167" si="587">IFERROR(IF(AND(AH166="Impacto",AH167="Impacto"),(AS166-(+AS166*AK167)),IF(AH167="Impacto",(AA166-(+AA166*AK167)),IF(AH167="Probabilidad",AS166,""))),"")</f>
        <v>0.4</v>
      </c>
      <c r="AT167" s="226" t="str">
        <f t="shared" si="530"/>
        <v>Moderado</v>
      </c>
      <c r="AU167" s="652"/>
      <c r="AV167" s="655"/>
      <c r="AW167" s="649"/>
      <c r="AX167" s="733"/>
      <c r="AY167" s="324" t="s">
        <v>1188</v>
      </c>
      <c r="AZ167" s="454" t="s">
        <v>1185</v>
      </c>
      <c r="BA167" s="406" t="s">
        <v>971</v>
      </c>
      <c r="BB167" s="448" t="s">
        <v>1071</v>
      </c>
      <c r="BC167" s="425">
        <v>44562</v>
      </c>
      <c r="BD167" s="425">
        <v>44926</v>
      </c>
      <c r="BE167" s="425" t="s">
        <v>1660</v>
      </c>
      <c r="BF167" s="425" t="s">
        <v>1661</v>
      </c>
      <c r="BG167" s="628"/>
      <c r="BH167" s="388" t="s">
        <v>113</v>
      </c>
      <c r="BI167" s="374" t="s">
        <v>1956</v>
      </c>
      <c r="BJ167" s="374" t="s">
        <v>1746</v>
      </c>
      <c r="BK167" s="376">
        <v>44804</v>
      </c>
      <c r="BL167" s="448" t="s">
        <v>1746</v>
      </c>
      <c r="BM167" s="468" t="s">
        <v>1746</v>
      </c>
      <c r="BN167" s="448" t="s">
        <v>1746</v>
      </c>
      <c r="BO167" s="441" t="s">
        <v>114</v>
      </c>
      <c r="BP167" s="441" t="s">
        <v>1746</v>
      </c>
      <c r="BQ167" s="498" t="s">
        <v>1746</v>
      </c>
      <c r="BR167" s="404"/>
      <c r="BS167" s="404"/>
      <c r="BT167" s="404"/>
      <c r="BU167" s="404"/>
    </row>
    <row r="168" spans="1:73" s="205" customFormat="1" ht="19.5" hidden="1" customHeight="1">
      <c r="A168" s="678"/>
      <c r="B168" s="692"/>
      <c r="C168" s="661"/>
      <c r="D168" s="661"/>
      <c r="E168" s="645"/>
      <c r="F168" s="645"/>
      <c r="G168" s="666"/>
      <c r="H168" s="360">
        <v>26</v>
      </c>
      <c r="I168" s="664"/>
      <c r="J168" s="647"/>
      <c r="K168" s="647"/>
      <c r="L168" s="647"/>
      <c r="M168" s="645" t="s">
        <v>1697</v>
      </c>
      <c r="N168" s="645"/>
      <c r="O168" s="645"/>
      <c r="P168" s="736"/>
      <c r="Q168" s="696"/>
      <c r="R168" s="642"/>
      <c r="S168" s="642"/>
      <c r="T168" s="642"/>
      <c r="U168" s="642"/>
      <c r="V168" s="727"/>
      <c r="W168" s="715"/>
      <c r="X168" s="730"/>
      <c r="Y168" s="709"/>
      <c r="Z168" s="712"/>
      <c r="AA168" s="715"/>
      <c r="AB168" s="718"/>
      <c r="AC168" s="721"/>
      <c r="AD168" s="724"/>
      <c r="AE168" s="649"/>
      <c r="AF168" s="201">
        <v>3</v>
      </c>
      <c r="AG168" s="202"/>
      <c r="AH168" s="222" t="str">
        <f t="shared" si="440"/>
        <v/>
      </c>
      <c r="AI168" s="321"/>
      <c r="AJ168" s="321"/>
      <c r="AK168" s="223" t="str">
        <f t="shared" si="441"/>
        <v/>
      </c>
      <c r="AL168" s="322"/>
      <c r="AM168" s="322"/>
      <c r="AN168" s="323"/>
      <c r="AO168" s="224" t="str">
        <f t="shared" ref="AO168" si="588">IF(ISBLANK(AD166),(IFERROR(IF(AND(AH167="Probabilidad",AH168="Probabilidad"),(AQ167-(+AQ167*AK168)),IF(AND(AH167="Impacto",AH168="Probabilidad"),(AQ166-(+AQ166*AK168)),IF(AH168="Impacto",AQ167,""))),""))," ")</f>
        <v/>
      </c>
      <c r="AP168" s="174" t="str">
        <f t="shared" ref="AP168" si="589">IF(ISBLANK(AD166),(IFERROR(IF(AO168="","",IF(AO168&lt;=0.2,"Muy Baja",IF(AO168&lt;=0.4,"Baja",IF(AO168&lt;=0.6,"Media",IF(AO168&lt;=0.8,"Alta","Muy Alta"))))),""))," ")</f>
        <v/>
      </c>
      <c r="AQ168" s="225" t="str">
        <f t="shared" si="527"/>
        <v/>
      </c>
      <c r="AR168" s="449" t="str">
        <f t="shared" si="528"/>
        <v/>
      </c>
      <c r="AS168" s="225" t="str">
        <f t="shared" ref="AS168:AS171" si="590">IFERROR(IF(AND(AH167="Impacto",AH168="Impacto"),(AS167-(+AS167*AK168)),IF(AND(AH167="Probabilidad",AH168="Impacto"),(AS166-(+AS166*AK168)),IF(AH168="Probabilidad",AS167,""))),"")</f>
        <v/>
      </c>
      <c r="AT168" s="226" t="str">
        <f t="shared" si="530"/>
        <v/>
      </c>
      <c r="AU168" s="652"/>
      <c r="AV168" s="655"/>
      <c r="AW168" s="649"/>
      <c r="AX168" s="733"/>
      <c r="AY168" s="324"/>
      <c r="AZ168" s="454"/>
      <c r="BA168" s="406"/>
      <c r="BB168" s="448"/>
      <c r="BC168" s="425"/>
      <c r="BD168" s="425"/>
      <c r="BE168" s="425"/>
      <c r="BF168" s="427"/>
      <c r="BG168" s="628"/>
      <c r="BH168" s="388"/>
      <c r="BI168" s="374"/>
      <c r="BJ168" s="374"/>
      <c r="BK168" s="374"/>
      <c r="BL168" s="448"/>
      <c r="BM168" s="468"/>
      <c r="BN168" s="448"/>
      <c r="BO168" s="441"/>
      <c r="BP168" s="441"/>
      <c r="BQ168" s="498"/>
      <c r="BR168" s="404"/>
      <c r="BS168" s="404"/>
      <c r="BT168" s="404"/>
      <c r="BU168" s="404"/>
    </row>
    <row r="169" spans="1:73" s="205" customFormat="1" ht="19.5" hidden="1" customHeight="1">
      <c r="A169" s="678"/>
      <c r="B169" s="692"/>
      <c r="C169" s="661"/>
      <c r="D169" s="661"/>
      <c r="E169" s="645"/>
      <c r="F169" s="645"/>
      <c r="G169" s="666"/>
      <c r="H169" s="360">
        <v>26</v>
      </c>
      <c r="I169" s="664"/>
      <c r="J169" s="647"/>
      <c r="K169" s="647"/>
      <c r="L169" s="647"/>
      <c r="M169" s="645" t="s">
        <v>1697</v>
      </c>
      <c r="N169" s="645"/>
      <c r="O169" s="645"/>
      <c r="P169" s="736"/>
      <c r="Q169" s="696"/>
      <c r="R169" s="642"/>
      <c r="S169" s="642"/>
      <c r="T169" s="642"/>
      <c r="U169" s="642"/>
      <c r="V169" s="727"/>
      <c r="W169" s="715"/>
      <c r="X169" s="730"/>
      <c r="Y169" s="709"/>
      <c r="Z169" s="712"/>
      <c r="AA169" s="715"/>
      <c r="AB169" s="718"/>
      <c r="AC169" s="721"/>
      <c r="AD169" s="724"/>
      <c r="AE169" s="649"/>
      <c r="AF169" s="201">
        <v>4</v>
      </c>
      <c r="AG169" s="202"/>
      <c r="AH169" s="222" t="str">
        <f t="shared" si="440"/>
        <v/>
      </c>
      <c r="AI169" s="321"/>
      <c r="AJ169" s="321"/>
      <c r="AK169" s="223" t="str">
        <f t="shared" si="441"/>
        <v/>
      </c>
      <c r="AL169" s="322"/>
      <c r="AM169" s="322"/>
      <c r="AN169" s="323"/>
      <c r="AO169" s="224" t="str">
        <f t="shared" ref="AO169" si="591">IF(ISBLANK(AD166),(IFERROR(IF(AND(AH168="Probabilidad",AH169="Probabilidad"),(AQ168-(+AQ168*AK169)),IF(AND(AH168="Impacto",AH169="Probabilidad"),(AQ167-(+AQ167*AK169)),IF(AH169="Impacto",AQ168,""))),""))," ")</f>
        <v/>
      </c>
      <c r="AP169" s="174" t="str">
        <f t="shared" ref="AP169" si="592">IF(ISBLANK(AD166),(IFERROR(IF(AO169="","",IF(AO169&lt;=0.2,"Muy Baja",IF(AO169&lt;=0.4,"Baja",IF(AO169&lt;=0.6,"Media",IF(AO169&lt;=0.8,"Alta","Muy Alta"))))),""))," ")</f>
        <v/>
      </c>
      <c r="AQ169" s="225" t="str">
        <f t="shared" si="527"/>
        <v/>
      </c>
      <c r="AR169" s="449" t="str">
        <f t="shared" si="528"/>
        <v/>
      </c>
      <c r="AS169" s="225" t="str">
        <f t="shared" si="590"/>
        <v/>
      </c>
      <c r="AT169" s="226" t="str">
        <f t="shared" si="530"/>
        <v/>
      </c>
      <c r="AU169" s="652"/>
      <c r="AV169" s="655"/>
      <c r="AW169" s="649"/>
      <c r="AX169" s="733"/>
      <c r="AY169" s="324"/>
      <c r="AZ169" s="454"/>
      <c r="BA169" s="406"/>
      <c r="BB169" s="448"/>
      <c r="BC169" s="425"/>
      <c r="BD169" s="425"/>
      <c r="BE169" s="425"/>
      <c r="BF169" s="455"/>
      <c r="BG169" s="628"/>
      <c r="BH169" s="388"/>
      <c r="BI169" s="374"/>
      <c r="BJ169" s="374"/>
      <c r="BK169" s="374"/>
      <c r="BL169" s="448"/>
      <c r="BM169" s="468"/>
      <c r="BN169" s="448"/>
      <c r="BO169" s="441"/>
      <c r="BP169" s="441"/>
      <c r="BQ169" s="498"/>
      <c r="BR169" s="404"/>
      <c r="BS169" s="404"/>
      <c r="BT169" s="404"/>
      <c r="BU169" s="404"/>
    </row>
    <row r="170" spans="1:73" s="205" customFormat="1" ht="19.5" hidden="1" customHeight="1">
      <c r="A170" s="678"/>
      <c r="B170" s="692"/>
      <c r="C170" s="661"/>
      <c r="D170" s="661"/>
      <c r="E170" s="645"/>
      <c r="F170" s="645"/>
      <c r="G170" s="666"/>
      <c r="H170" s="360">
        <v>26</v>
      </c>
      <c r="I170" s="664"/>
      <c r="J170" s="647"/>
      <c r="K170" s="647"/>
      <c r="L170" s="647"/>
      <c r="M170" s="645" t="s">
        <v>1697</v>
      </c>
      <c r="N170" s="645"/>
      <c r="O170" s="645"/>
      <c r="P170" s="736"/>
      <c r="Q170" s="696"/>
      <c r="R170" s="642"/>
      <c r="S170" s="642"/>
      <c r="T170" s="642"/>
      <c r="U170" s="642"/>
      <c r="V170" s="727"/>
      <c r="W170" s="715"/>
      <c r="X170" s="730"/>
      <c r="Y170" s="709"/>
      <c r="Z170" s="712"/>
      <c r="AA170" s="715"/>
      <c r="AB170" s="718"/>
      <c r="AC170" s="721"/>
      <c r="AD170" s="724"/>
      <c r="AE170" s="649"/>
      <c r="AF170" s="201">
        <v>5</v>
      </c>
      <c r="AG170" s="202"/>
      <c r="AH170" s="222" t="str">
        <f t="shared" si="440"/>
        <v/>
      </c>
      <c r="AI170" s="321"/>
      <c r="AJ170" s="321"/>
      <c r="AK170" s="223" t="str">
        <f t="shared" si="441"/>
        <v/>
      </c>
      <c r="AL170" s="322"/>
      <c r="AM170" s="322"/>
      <c r="AN170" s="323"/>
      <c r="AO170" s="224" t="str">
        <f t="shared" ref="AO170" si="593">IF(ISBLANK(AD166),(IFERROR(IF(AND(AH169="Probabilidad",AH170="Probabilidad"),(AQ169-(+AQ169*AK170)),IF(AND(AH169="Impacto",AH170="Probabilidad"),(AQ168-(+AQ168*AK170)),IF(AH170="Impacto",AQ169,""))),""))," ")</f>
        <v/>
      </c>
      <c r="AP170" s="174" t="str">
        <f t="shared" ref="AP170" si="594">IF(ISBLANK(AD166),(IFERROR(IF(AO170="","",IF(AO170&lt;=0.2,"Muy Baja",IF(AO170&lt;=0.4,"Baja",IF(AO170&lt;=0.6,"Media",IF(AO170&lt;=0.8,"Alta","Muy Alta"))))),""))," ")</f>
        <v/>
      </c>
      <c r="AQ170" s="225" t="str">
        <f t="shared" si="527"/>
        <v/>
      </c>
      <c r="AR170" s="449" t="str">
        <f t="shared" si="528"/>
        <v/>
      </c>
      <c r="AS170" s="225" t="str">
        <f t="shared" si="590"/>
        <v/>
      </c>
      <c r="AT170" s="226" t="str">
        <f t="shared" si="530"/>
        <v/>
      </c>
      <c r="AU170" s="652"/>
      <c r="AV170" s="655"/>
      <c r="AW170" s="649"/>
      <c r="AX170" s="733"/>
      <c r="AY170" s="324"/>
      <c r="AZ170" s="454"/>
      <c r="BA170" s="406"/>
      <c r="BB170" s="448"/>
      <c r="BC170" s="425"/>
      <c r="BD170" s="425"/>
      <c r="BE170" s="425"/>
      <c r="BF170" s="455"/>
      <c r="BG170" s="628"/>
      <c r="BH170" s="388"/>
      <c r="BI170" s="374"/>
      <c r="BJ170" s="374"/>
      <c r="BK170" s="374"/>
      <c r="BL170" s="448"/>
      <c r="BM170" s="468"/>
      <c r="BN170" s="448"/>
      <c r="BO170" s="441"/>
      <c r="BP170" s="441"/>
      <c r="BQ170" s="498"/>
      <c r="BR170" s="404"/>
      <c r="BS170" s="404"/>
      <c r="BT170" s="404"/>
      <c r="BU170" s="404"/>
    </row>
    <row r="171" spans="1:73" s="205" customFormat="1" ht="19.5" hidden="1" customHeight="1">
      <c r="A171" s="678"/>
      <c r="B171" s="692"/>
      <c r="C171" s="661"/>
      <c r="D171" s="661"/>
      <c r="E171" s="645"/>
      <c r="F171" s="645"/>
      <c r="G171" s="666"/>
      <c r="H171" s="360">
        <v>26</v>
      </c>
      <c r="I171" s="665"/>
      <c r="J171" s="604"/>
      <c r="K171" s="604"/>
      <c r="L171" s="604"/>
      <c r="M171" s="646" t="s">
        <v>1697</v>
      </c>
      <c r="N171" s="646"/>
      <c r="O171" s="646"/>
      <c r="P171" s="737"/>
      <c r="Q171" s="697"/>
      <c r="R171" s="643"/>
      <c r="S171" s="643"/>
      <c r="T171" s="643"/>
      <c r="U171" s="643"/>
      <c r="V171" s="728"/>
      <c r="W171" s="716"/>
      <c r="X171" s="731"/>
      <c r="Y171" s="710"/>
      <c r="Z171" s="713"/>
      <c r="AA171" s="716"/>
      <c r="AB171" s="719"/>
      <c r="AC171" s="722"/>
      <c r="AD171" s="725"/>
      <c r="AE171" s="650"/>
      <c r="AF171" s="201">
        <v>6</v>
      </c>
      <c r="AG171" s="202"/>
      <c r="AH171" s="222" t="str">
        <f t="shared" si="440"/>
        <v/>
      </c>
      <c r="AI171" s="321"/>
      <c r="AJ171" s="321"/>
      <c r="AK171" s="223" t="str">
        <f t="shared" si="441"/>
        <v/>
      </c>
      <c r="AL171" s="322"/>
      <c r="AM171" s="322"/>
      <c r="AN171" s="323"/>
      <c r="AO171" s="224" t="str">
        <f t="shared" ref="AO171" si="595">IF(ISBLANK(AD166),(IFERROR(IF(AND(AH170="Probabilidad",AH171="Probabilidad"),(AQ170-(+AQ170*AK171)),IF(AND(AH170="Impacto",AH171="Probabilidad"),(AQ169-(+AQ169*AK171)),IF(AH171="Impacto",AQ170,""))),""))," ")</f>
        <v/>
      </c>
      <c r="AP171" s="174" t="str">
        <f t="shared" ref="AP171" si="596">IF(ISBLANK(AD166),(IFERROR(IF(AO171="","",IF(AO171&lt;=0.2,"Muy Baja",IF(AO171&lt;=0.4,"Baja",IF(AO171&lt;=0.6,"Media",IF(AO171&lt;=0.8,"Alta","Muy Alta"))))),""))," ")</f>
        <v/>
      </c>
      <c r="AQ171" s="225" t="str">
        <f t="shared" si="527"/>
        <v/>
      </c>
      <c r="AR171" s="449" t="str">
        <f t="shared" si="528"/>
        <v/>
      </c>
      <c r="AS171" s="225" t="str">
        <f t="shared" si="590"/>
        <v/>
      </c>
      <c r="AT171" s="226" t="str">
        <f t="shared" si="530"/>
        <v/>
      </c>
      <c r="AU171" s="653"/>
      <c r="AV171" s="656"/>
      <c r="AW171" s="650"/>
      <c r="AX171" s="734"/>
      <c r="AY171" s="324"/>
      <c r="AZ171" s="454"/>
      <c r="BA171" s="406"/>
      <c r="BB171" s="448"/>
      <c r="BC171" s="425"/>
      <c r="BD171" s="425"/>
      <c r="BE171" s="425"/>
      <c r="BF171" s="455"/>
      <c r="BG171" s="595"/>
      <c r="BH171" s="388"/>
      <c r="BI171" s="374"/>
      <c r="BJ171" s="374"/>
      <c r="BK171" s="374"/>
      <c r="BL171" s="448"/>
      <c r="BM171" s="468"/>
      <c r="BN171" s="448"/>
      <c r="BO171" s="441"/>
      <c r="BP171" s="441"/>
      <c r="BQ171" s="498"/>
      <c r="BR171" s="404"/>
      <c r="BS171" s="404"/>
      <c r="BT171" s="404"/>
      <c r="BU171" s="404"/>
    </row>
    <row r="172" spans="1:73" s="205" customFormat="1" ht="19.5" hidden="1" customHeight="1">
      <c r="A172" s="678"/>
      <c r="B172" s="692"/>
      <c r="C172" s="661"/>
      <c r="D172" s="661" t="str">
        <f>IFERROR((VLOOKUP($B172,'Listados Datos'!$D$3:$F$18,3,FALSE))," ")</f>
        <v xml:space="preserve"> </v>
      </c>
      <c r="E172" s="645"/>
      <c r="F172" s="645" t="s">
        <v>971</v>
      </c>
      <c r="G172" s="666">
        <v>27</v>
      </c>
      <c r="H172" s="360">
        <v>27</v>
      </c>
      <c r="I172" s="762"/>
      <c r="J172" s="603"/>
      <c r="K172" s="603"/>
      <c r="L172" s="603"/>
      <c r="M172" s="644"/>
      <c r="N172" s="644"/>
      <c r="O172" s="644"/>
      <c r="P172" s="735"/>
      <c r="Q172" s="695"/>
      <c r="R172" s="641"/>
      <c r="S172" s="641"/>
      <c r="T172" s="641"/>
      <c r="U172" s="641"/>
      <c r="V172" s="726" t="str">
        <f t="shared" ref="V172" si="597">IF(ISBLANK(AC172),(IF(P172&lt;=0,"",IF(P172&lt;=2,"Muy Baja",IF(P172&lt;=24,"Baja",IF(P172&lt;=500,"Media",IF(P172&lt;=5000,"Alta","Muy Alta"))))))," ")</f>
        <v/>
      </c>
      <c r="W172" s="714" t="str">
        <f t="shared" ref="W172" si="598">IF(ISBLANK(AC172),(IF(V172="","",IF(V172="Muy Baja",20%,IF(V172="Baja",40%,IF(V172="Media",60%,IF(V172="Alta",80%,IF(V172="Muy Alta",100%,0)))))))," ")</f>
        <v/>
      </c>
      <c r="X172" s="729"/>
      <c r="Y172" s="708" t="str">
        <f>IF(X172&gt;0,IF(NOT(ISERROR(MATCH(X172,'Listados Datos'!$N$3:$N$4,0))),'Listados Datos'!$N$6&amp;"Por favor no seleccionar este criterios de impacto (Afectación Económica o presupuestal y/o Pérdida Reputacional)",'Listados Datos'!$N$7),"")</f>
        <v/>
      </c>
      <c r="Z172" s="711" t="str">
        <f>IF(OR(X172='Listados Datos'!$R$3,X172='Listados Datos'!$S$3),"Leve",IF(OR(X172='Listados Datos'!$R$4,X172='Listados Datos'!$S$4),"Menor",IF(OR(X172='Listados Datos'!$R$5,X172='Listados Datos'!$S$5),"Moderado",IF(OR(X172='Listados Datos'!$R$6,X172='Listados Datos'!$S$6),"Mayor",IF(OR(X172='Listados Datos'!$R$7,X172='Listados Datos'!$S$7),"Catastrófico","")))))</f>
        <v/>
      </c>
      <c r="AA172" s="714" t="str">
        <f>IF(Z172="","",IF(Z172="Leve",20%,IF(Z172="Menor",40%,IF(Z172="Moderado",60%,IF(Z172="Mayor",80%,IF(Z172="Catastrófico",100%,0))))))</f>
        <v/>
      </c>
      <c r="AB172" s="717"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720"/>
      <c r="AD172" s="723"/>
      <c r="AE172" s="648" t="str">
        <f t="shared" ref="AE172" si="599">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VALORAR</v>
      </c>
      <c r="AF172" s="201">
        <v>1</v>
      </c>
      <c r="AG172" s="202"/>
      <c r="AH172" s="222" t="str">
        <f t="shared" si="440"/>
        <v/>
      </c>
      <c r="AI172" s="321"/>
      <c r="AJ172" s="321"/>
      <c r="AK172" s="223" t="str">
        <f t="shared" si="441"/>
        <v/>
      </c>
      <c r="AL172" s="322"/>
      <c r="AM172" s="322"/>
      <c r="AN172" s="323"/>
      <c r="AO172" s="224" t="str">
        <f t="shared" ref="AO172" si="600">IF(ISBLANK(AD172),(IFERROR(IF(AH172="Probabilidad",(W172-(+W172*AK172)),IF(AH172="Impacto",W172,"")),""))," ")</f>
        <v/>
      </c>
      <c r="AP172" s="174" t="str">
        <f t="shared" ref="AP172" si="601">IF(ISBLANK(AD172), (IFERROR(IF(AO172="","",IF(AO172&lt;=0.2,"Muy Baja",IF(AO172&lt;=0.4,"Baja",IF(AO172&lt;=0.6,"Media",IF(AO172&lt;=0.8,"Alta","Muy Alta"))))),""))," ")</f>
        <v/>
      </c>
      <c r="AQ172" s="225" t="str">
        <f t="shared" si="527"/>
        <v/>
      </c>
      <c r="AR172" s="449" t="str">
        <f t="shared" si="528"/>
        <v/>
      </c>
      <c r="AS172" s="225" t="str">
        <f t="shared" ref="AS172" si="602">IFERROR(IF(AH172="Impacto",(AA172-(+AA172*AK172)),IF(AH172="Probabilidad",AA172,"")),"")</f>
        <v/>
      </c>
      <c r="AT172" s="226" t="str">
        <f t="shared" si="530"/>
        <v/>
      </c>
      <c r="AU172" s="651"/>
      <c r="AV172" s="654" t="str">
        <f>IF(ISBLANK(AD172), " ", AD172)</f>
        <v xml:space="preserve"> </v>
      </c>
      <c r="AW172" s="648" t="str">
        <f t="shared" ref="AW172" si="603">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VALORAR</v>
      </c>
      <c r="AX172" s="732"/>
      <c r="AY172" s="638"/>
      <c r="AZ172" s="617"/>
      <c r="BA172" s="617"/>
      <c r="BB172" s="619"/>
      <c r="BC172" s="621"/>
      <c r="BD172" s="621"/>
      <c r="BE172" s="619"/>
      <c r="BF172" s="619"/>
      <c r="BG172" s="594"/>
      <c r="BH172" s="388"/>
      <c r="BI172" s="374"/>
      <c r="BJ172" s="374"/>
      <c r="BK172" s="374"/>
      <c r="BL172" s="448"/>
      <c r="BM172" s="468"/>
      <c r="BN172" s="448"/>
      <c r="BO172" s="441"/>
      <c r="BP172" s="441"/>
      <c r="BQ172" s="498"/>
      <c r="BR172" s="404"/>
      <c r="BS172" s="404"/>
      <c r="BT172" s="404"/>
      <c r="BU172" s="404"/>
    </row>
    <row r="173" spans="1:73" s="205" customFormat="1" ht="19.5" hidden="1" customHeight="1">
      <c r="A173" s="678"/>
      <c r="B173" s="692"/>
      <c r="C173" s="661"/>
      <c r="D173" s="661"/>
      <c r="E173" s="645"/>
      <c r="F173" s="645"/>
      <c r="G173" s="666"/>
      <c r="H173" s="360">
        <v>27</v>
      </c>
      <c r="I173" s="763"/>
      <c r="J173" s="647"/>
      <c r="K173" s="647"/>
      <c r="L173" s="647"/>
      <c r="M173" s="645"/>
      <c r="N173" s="645"/>
      <c r="O173" s="645"/>
      <c r="P173" s="736"/>
      <c r="Q173" s="696"/>
      <c r="R173" s="642"/>
      <c r="S173" s="642"/>
      <c r="T173" s="642"/>
      <c r="U173" s="642"/>
      <c r="V173" s="727"/>
      <c r="W173" s="715"/>
      <c r="X173" s="730"/>
      <c r="Y173" s="709"/>
      <c r="Z173" s="712"/>
      <c r="AA173" s="715"/>
      <c r="AB173" s="718"/>
      <c r="AC173" s="721"/>
      <c r="AD173" s="724"/>
      <c r="AE173" s="649"/>
      <c r="AF173" s="201">
        <v>2</v>
      </c>
      <c r="AG173" s="202"/>
      <c r="AH173" s="222" t="str">
        <f t="shared" si="440"/>
        <v/>
      </c>
      <c r="AI173" s="321"/>
      <c r="AJ173" s="321"/>
      <c r="AK173" s="223" t="str">
        <f t="shared" si="441"/>
        <v/>
      </c>
      <c r="AL173" s="322"/>
      <c r="AM173" s="322"/>
      <c r="AN173" s="323"/>
      <c r="AO173" s="224" t="str">
        <f t="shared" ref="AO173" si="604">IF(ISBLANK(AD172),(IFERROR(IF(AND(AH172="Probabilidad",AH173="Probabilidad"),(AQ172-(+AQ172*AK173)),IF(AH173="Probabilidad",(W172-(+W172*AK173)),IF(AH173="Impacto",AQ172,""))),""))," ")</f>
        <v/>
      </c>
      <c r="AP173" s="174" t="str">
        <f t="shared" ref="AP173" si="605">IF(ISBLANK(AD172),(IFERROR(IF(AO173="","",IF(AO173&lt;=0.2,"Muy Baja",IF(AO173&lt;=0.4,"Baja",IF(AO173&lt;=0.6,"Media",IF(AO173&lt;=0.8,"Alta","Muy Alta"))))),""))," ")</f>
        <v/>
      </c>
      <c r="AQ173" s="225" t="str">
        <f t="shared" si="527"/>
        <v/>
      </c>
      <c r="AR173" s="449" t="str">
        <f t="shared" si="528"/>
        <v/>
      </c>
      <c r="AS173" s="225" t="str">
        <f t="shared" ref="AS173" si="606">IFERROR(IF(AND(AH172="Impacto",AH173="Impacto"),(AS172-(+AS172*AK173)),IF(AH173="Impacto",(AA172-(+AA172*AK173)),IF(AH173="Probabilidad",AS172,""))),"")</f>
        <v/>
      </c>
      <c r="AT173" s="226" t="str">
        <f t="shared" si="530"/>
        <v/>
      </c>
      <c r="AU173" s="652"/>
      <c r="AV173" s="655"/>
      <c r="AW173" s="649"/>
      <c r="AX173" s="733"/>
      <c r="AY173" s="639"/>
      <c r="AZ173" s="618"/>
      <c r="BA173" s="618"/>
      <c r="BB173" s="620"/>
      <c r="BC173" s="622"/>
      <c r="BD173" s="622"/>
      <c r="BE173" s="620"/>
      <c r="BF173" s="620"/>
      <c r="BG173" s="628"/>
      <c r="BH173" s="388"/>
      <c r="BI173" s="374"/>
      <c r="BJ173" s="374"/>
      <c r="BK173" s="374"/>
      <c r="BL173" s="448"/>
      <c r="BM173" s="468"/>
      <c r="BN173" s="448"/>
      <c r="BO173" s="441"/>
      <c r="BP173" s="441"/>
      <c r="BQ173" s="498"/>
      <c r="BR173" s="404"/>
      <c r="BS173" s="404"/>
      <c r="BT173" s="404"/>
      <c r="BU173" s="404"/>
    </row>
    <row r="174" spans="1:73" s="205" customFormat="1" ht="19.5" hidden="1" customHeight="1">
      <c r="A174" s="678"/>
      <c r="B174" s="692"/>
      <c r="C174" s="661"/>
      <c r="D174" s="661"/>
      <c r="E174" s="645"/>
      <c r="F174" s="645"/>
      <c r="G174" s="666"/>
      <c r="H174" s="360">
        <v>27</v>
      </c>
      <c r="I174" s="763"/>
      <c r="J174" s="647"/>
      <c r="K174" s="647"/>
      <c r="L174" s="647"/>
      <c r="M174" s="645"/>
      <c r="N174" s="645"/>
      <c r="O174" s="645"/>
      <c r="P174" s="736"/>
      <c r="Q174" s="696"/>
      <c r="R174" s="642"/>
      <c r="S174" s="642"/>
      <c r="T174" s="642"/>
      <c r="U174" s="642"/>
      <c r="V174" s="727"/>
      <c r="W174" s="715"/>
      <c r="X174" s="730"/>
      <c r="Y174" s="709"/>
      <c r="Z174" s="712"/>
      <c r="AA174" s="715"/>
      <c r="AB174" s="718"/>
      <c r="AC174" s="721"/>
      <c r="AD174" s="724"/>
      <c r="AE174" s="649"/>
      <c r="AF174" s="201">
        <v>3</v>
      </c>
      <c r="AG174" s="202"/>
      <c r="AH174" s="222" t="str">
        <f t="shared" si="440"/>
        <v/>
      </c>
      <c r="AI174" s="321"/>
      <c r="AJ174" s="321"/>
      <c r="AK174" s="223" t="str">
        <f t="shared" si="441"/>
        <v/>
      </c>
      <c r="AL174" s="322"/>
      <c r="AM174" s="322"/>
      <c r="AN174" s="323"/>
      <c r="AO174" s="224" t="str">
        <f t="shared" ref="AO174" si="607">IF(ISBLANK(AD172),(IFERROR(IF(AND(AH173="Probabilidad",AH174="Probabilidad"),(AQ173-(+AQ173*AK174)),IF(AND(AH173="Impacto",AH174="Probabilidad"),(AQ172-(+AQ172*AK174)),IF(AH174="Impacto",AQ173,""))),""))," ")</f>
        <v/>
      </c>
      <c r="AP174" s="174" t="str">
        <f t="shared" ref="AP174" si="608">IF(ISBLANK(AD172),(IFERROR(IF(AO174="","",IF(AO174&lt;=0.2,"Muy Baja",IF(AO174&lt;=0.4,"Baja",IF(AO174&lt;=0.6,"Media",IF(AO174&lt;=0.8,"Alta","Muy Alta"))))),""))," ")</f>
        <v/>
      </c>
      <c r="AQ174" s="225" t="str">
        <f t="shared" si="527"/>
        <v/>
      </c>
      <c r="AR174" s="449" t="str">
        <f t="shared" si="528"/>
        <v/>
      </c>
      <c r="AS174" s="225" t="str">
        <f t="shared" ref="AS174:AS177" si="609">IFERROR(IF(AND(AH173="Impacto",AH174="Impacto"),(AS173-(+AS173*AK174)),IF(AND(AH173="Probabilidad",AH174="Impacto"),(AS172-(+AS172*AK174)),IF(AH174="Probabilidad",AS173,""))),"")</f>
        <v/>
      </c>
      <c r="AT174" s="226" t="str">
        <f t="shared" si="530"/>
        <v/>
      </c>
      <c r="AU174" s="652"/>
      <c r="AV174" s="655"/>
      <c r="AW174" s="649"/>
      <c r="AX174" s="733"/>
      <c r="AY174" s="324"/>
      <c r="AZ174" s="454"/>
      <c r="BA174" s="406"/>
      <c r="BB174" s="448"/>
      <c r="BC174" s="425"/>
      <c r="BD174" s="425"/>
      <c r="BE174" s="425"/>
      <c r="BF174" s="455"/>
      <c r="BG174" s="628"/>
      <c r="BH174" s="388"/>
      <c r="BI174" s="374"/>
      <c r="BJ174" s="374"/>
      <c r="BK174" s="374"/>
      <c r="BL174" s="448"/>
      <c r="BM174" s="468"/>
      <c r="BN174" s="448"/>
      <c r="BO174" s="441"/>
      <c r="BP174" s="441"/>
      <c r="BQ174" s="498"/>
      <c r="BR174" s="404"/>
      <c r="BS174" s="404"/>
      <c r="BT174" s="404"/>
      <c r="BU174" s="404"/>
    </row>
    <row r="175" spans="1:73" s="205" customFormat="1" ht="19.5" hidden="1" customHeight="1">
      <c r="A175" s="678"/>
      <c r="B175" s="692"/>
      <c r="C175" s="661"/>
      <c r="D175" s="661"/>
      <c r="E175" s="645"/>
      <c r="F175" s="645"/>
      <c r="G175" s="666"/>
      <c r="H175" s="360">
        <v>27</v>
      </c>
      <c r="I175" s="763"/>
      <c r="J175" s="647"/>
      <c r="K175" s="647"/>
      <c r="L175" s="647"/>
      <c r="M175" s="645"/>
      <c r="N175" s="645"/>
      <c r="O175" s="645"/>
      <c r="P175" s="736"/>
      <c r="Q175" s="696"/>
      <c r="R175" s="642"/>
      <c r="S175" s="642"/>
      <c r="T175" s="642"/>
      <c r="U175" s="642"/>
      <c r="V175" s="727"/>
      <c r="W175" s="715"/>
      <c r="X175" s="730"/>
      <c r="Y175" s="709"/>
      <c r="Z175" s="712"/>
      <c r="AA175" s="715"/>
      <c r="AB175" s="718"/>
      <c r="AC175" s="721"/>
      <c r="AD175" s="724"/>
      <c r="AE175" s="649"/>
      <c r="AF175" s="201">
        <v>4</v>
      </c>
      <c r="AG175" s="202"/>
      <c r="AH175" s="222" t="str">
        <f t="shared" si="440"/>
        <v/>
      </c>
      <c r="AI175" s="321"/>
      <c r="AJ175" s="321"/>
      <c r="AK175" s="223" t="str">
        <f t="shared" si="441"/>
        <v/>
      </c>
      <c r="AL175" s="322"/>
      <c r="AM175" s="322"/>
      <c r="AN175" s="323"/>
      <c r="AO175" s="224" t="str">
        <f t="shared" ref="AO175" si="610">IF(ISBLANK(AD172),(IFERROR(IF(AND(AH174="Probabilidad",AH175="Probabilidad"),(AQ174-(+AQ174*AK175)),IF(AND(AH174="Impacto",AH175="Probabilidad"),(AQ173-(+AQ173*AK175)),IF(AH175="Impacto",AQ174,""))),""))," ")</f>
        <v/>
      </c>
      <c r="AP175" s="174" t="str">
        <f t="shared" ref="AP175" si="611">IF(ISBLANK(AD172),(IFERROR(IF(AO175="","",IF(AO175&lt;=0.2,"Muy Baja",IF(AO175&lt;=0.4,"Baja",IF(AO175&lt;=0.6,"Media",IF(AO175&lt;=0.8,"Alta","Muy Alta"))))),""))," ")</f>
        <v/>
      </c>
      <c r="AQ175" s="225" t="str">
        <f t="shared" si="527"/>
        <v/>
      </c>
      <c r="AR175" s="449" t="str">
        <f t="shared" si="528"/>
        <v/>
      </c>
      <c r="AS175" s="225" t="str">
        <f t="shared" si="609"/>
        <v/>
      </c>
      <c r="AT175" s="226" t="str">
        <f t="shared" si="530"/>
        <v/>
      </c>
      <c r="AU175" s="652"/>
      <c r="AV175" s="655"/>
      <c r="AW175" s="649"/>
      <c r="AX175" s="733"/>
      <c r="AY175" s="324"/>
      <c r="AZ175" s="454"/>
      <c r="BA175" s="406"/>
      <c r="BB175" s="448"/>
      <c r="BC175" s="425"/>
      <c r="BD175" s="425"/>
      <c r="BE175" s="425"/>
      <c r="BF175" s="455"/>
      <c r="BG175" s="628"/>
      <c r="BH175" s="388"/>
      <c r="BI175" s="374"/>
      <c r="BJ175" s="374"/>
      <c r="BK175" s="374"/>
      <c r="BL175" s="448"/>
      <c r="BM175" s="468"/>
      <c r="BN175" s="448"/>
      <c r="BO175" s="441"/>
      <c r="BP175" s="441"/>
      <c r="BQ175" s="498"/>
      <c r="BR175" s="404"/>
      <c r="BS175" s="404"/>
      <c r="BT175" s="404"/>
      <c r="BU175" s="404"/>
    </row>
    <row r="176" spans="1:73" s="205" customFormat="1" ht="19.5" hidden="1" customHeight="1">
      <c r="A176" s="678"/>
      <c r="B176" s="692"/>
      <c r="C176" s="661"/>
      <c r="D176" s="661"/>
      <c r="E176" s="645"/>
      <c r="F176" s="645"/>
      <c r="G176" s="666"/>
      <c r="H176" s="360">
        <v>27</v>
      </c>
      <c r="I176" s="763"/>
      <c r="J176" s="647"/>
      <c r="K176" s="647"/>
      <c r="L176" s="647"/>
      <c r="M176" s="645"/>
      <c r="N176" s="645"/>
      <c r="O176" s="645"/>
      <c r="P176" s="736"/>
      <c r="Q176" s="696"/>
      <c r="R176" s="642"/>
      <c r="S176" s="642"/>
      <c r="T176" s="642"/>
      <c r="U176" s="642"/>
      <c r="V176" s="727"/>
      <c r="W176" s="715"/>
      <c r="X176" s="730"/>
      <c r="Y176" s="709"/>
      <c r="Z176" s="712"/>
      <c r="AA176" s="715"/>
      <c r="AB176" s="718"/>
      <c r="AC176" s="721"/>
      <c r="AD176" s="724"/>
      <c r="AE176" s="649"/>
      <c r="AF176" s="201">
        <v>5</v>
      </c>
      <c r="AG176" s="202"/>
      <c r="AH176" s="222" t="str">
        <f t="shared" si="440"/>
        <v/>
      </c>
      <c r="AI176" s="321"/>
      <c r="AJ176" s="321"/>
      <c r="AK176" s="223" t="str">
        <f t="shared" si="441"/>
        <v/>
      </c>
      <c r="AL176" s="322"/>
      <c r="AM176" s="322"/>
      <c r="AN176" s="323"/>
      <c r="AO176" s="224" t="str">
        <f t="shared" ref="AO176" si="612">IF(ISBLANK(AD172),(IFERROR(IF(AND(AH175="Probabilidad",AH176="Probabilidad"),(AQ175-(+AQ175*AK176)),IF(AND(AH175="Impacto",AH176="Probabilidad"),(AQ174-(+AQ174*AK176)),IF(AH176="Impacto",AQ175,""))),""))," ")</f>
        <v/>
      </c>
      <c r="AP176" s="174" t="str">
        <f t="shared" ref="AP176" si="613">IF(ISBLANK(AD172),(IFERROR(IF(AO176="","",IF(AO176&lt;=0.2,"Muy Baja",IF(AO176&lt;=0.4,"Baja",IF(AO176&lt;=0.6,"Media",IF(AO176&lt;=0.8,"Alta","Muy Alta"))))),""))," ")</f>
        <v/>
      </c>
      <c r="AQ176" s="225" t="str">
        <f t="shared" si="527"/>
        <v/>
      </c>
      <c r="AR176" s="449" t="str">
        <f t="shared" si="528"/>
        <v/>
      </c>
      <c r="AS176" s="225" t="str">
        <f t="shared" si="609"/>
        <v/>
      </c>
      <c r="AT176" s="226" t="str">
        <f t="shared" si="530"/>
        <v/>
      </c>
      <c r="AU176" s="652"/>
      <c r="AV176" s="655"/>
      <c r="AW176" s="649"/>
      <c r="AX176" s="733"/>
      <c r="AY176" s="324"/>
      <c r="AZ176" s="454"/>
      <c r="BA176" s="406"/>
      <c r="BB176" s="448"/>
      <c r="BC176" s="425"/>
      <c r="BD176" s="425"/>
      <c r="BE176" s="425"/>
      <c r="BF176" s="455"/>
      <c r="BG176" s="628"/>
      <c r="BH176" s="388"/>
      <c r="BI176" s="374"/>
      <c r="BJ176" s="374"/>
      <c r="BK176" s="374"/>
      <c r="BL176" s="448"/>
      <c r="BM176" s="468"/>
      <c r="BN176" s="448"/>
      <c r="BO176" s="441"/>
      <c r="BP176" s="441"/>
      <c r="BQ176" s="498"/>
      <c r="BR176" s="404"/>
      <c r="BS176" s="404"/>
      <c r="BT176" s="404"/>
      <c r="BU176" s="404"/>
    </row>
    <row r="177" spans="1:73" s="205" customFormat="1" ht="19.5" hidden="1" customHeight="1">
      <c r="A177" s="678"/>
      <c r="B177" s="692"/>
      <c r="C177" s="661"/>
      <c r="D177" s="661"/>
      <c r="E177" s="645"/>
      <c r="F177" s="645"/>
      <c r="G177" s="666"/>
      <c r="H177" s="360">
        <v>27</v>
      </c>
      <c r="I177" s="764"/>
      <c r="J177" s="604"/>
      <c r="K177" s="604"/>
      <c r="L177" s="604"/>
      <c r="M177" s="646"/>
      <c r="N177" s="646"/>
      <c r="O177" s="646"/>
      <c r="P177" s="737"/>
      <c r="Q177" s="697"/>
      <c r="R177" s="643"/>
      <c r="S177" s="643"/>
      <c r="T177" s="643"/>
      <c r="U177" s="643"/>
      <c r="V177" s="728"/>
      <c r="W177" s="716"/>
      <c r="X177" s="731"/>
      <c r="Y177" s="710"/>
      <c r="Z177" s="713"/>
      <c r="AA177" s="716"/>
      <c r="AB177" s="719"/>
      <c r="AC177" s="722"/>
      <c r="AD177" s="725"/>
      <c r="AE177" s="650"/>
      <c r="AF177" s="201">
        <v>6</v>
      </c>
      <c r="AG177" s="202"/>
      <c r="AH177" s="222" t="str">
        <f t="shared" si="440"/>
        <v/>
      </c>
      <c r="AI177" s="321"/>
      <c r="AJ177" s="321"/>
      <c r="AK177" s="223" t="str">
        <f t="shared" si="441"/>
        <v/>
      </c>
      <c r="AL177" s="322"/>
      <c r="AM177" s="322"/>
      <c r="AN177" s="323"/>
      <c r="AO177" s="224" t="str">
        <f t="shared" ref="AO177" si="614">IF(ISBLANK(AD172),(IFERROR(IF(AND(AH176="Probabilidad",AH177="Probabilidad"),(AQ176-(+AQ176*AK177)),IF(AND(AH176="Impacto",AH177="Probabilidad"),(AQ175-(+AQ175*AK177)),IF(AH177="Impacto",AQ176,""))),""))," ")</f>
        <v/>
      </c>
      <c r="AP177" s="174" t="str">
        <f t="shared" ref="AP177" si="615">IF(ISBLANK(AD172),(IFERROR(IF(AO177="","",IF(AO177&lt;=0.2,"Muy Baja",IF(AO177&lt;=0.4,"Baja",IF(AO177&lt;=0.6,"Media",IF(AO177&lt;=0.8,"Alta","Muy Alta"))))),""))," ")</f>
        <v/>
      </c>
      <c r="AQ177" s="225" t="str">
        <f t="shared" si="527"/>
        <v/>
      </c>
      <c r="AR177" s="449" t="str">
        <f t="shared" si="528"/>
        <v/>
      </c>
      <c r="AS177" s="225" t="str">
        <f t="shared" si="609"/>
        <v/>
      </c>
      <c r="AT177" s="226" t="str">
        <f t="shared" si="530"/>
        <v/>
      </c>
      <c r="AU177" s="653"/>
      <c r="AV177" s="656"/>
      <c r="AW177" s="650"/>
      <c r="AX177" s="734"/>
      <c r="AY177" s="324"/>
      <c r="AZ177" s="454"/>
      <c r="BA177" s="406"/>
      <c r="BB177" s="448"/>
      <c r="BC177" s="425"/>
      <c r="BD177" s="425"/>
      <c r="BE177" s="425"/>
      <c r="BF177" s="455"/>
      <c r="BG177" s="595"/>
      <c r="BH177" s="388"/>
      <c r="BI177" s="374"/>
      <c r="BJ177" s="374"/>
      <c r="BK177" s="374"/>
      <c r="BL177" s="448"/>
      <c r="BM177" s="468"/>
      <c r="BN177" s="448"/>
      <c r="BO177" s="441"/>
      <c r="BP177" s="441"/>
      <c r="BQ177" s="498"/>
      <c r="BR177" s="404"/>
      <c r="BS177" s="404"/>
      <c r="BT177" s="404"/>
      <c r="BU177" s="404"/>
    </row>
    <row r="178" spans="1:73" s="205" customFormat="1" ht="19.5" hidden="1" customHeight="1">
      <c r="A178" s="678"/>
      <c r="B178" s="692"/>
      <c r="C178" s="661"/>
      <c r="D178" s="661" t="str">
        <f>IFERROR((VLOOKUP($B178,'Listados Datos'!$D$3:$F$18,3,FALSE))," ")</f>
        <v xml:space="preserve"> </v>
      </c>
      <c r="E178" s="645"/>
      <c r="F178" s="645" t="s">
        <v>971</v>
      </c>
      <c r="G178" s="666">
        <v>28</v>
      </c>
      <c r="H178" s="360">
        <v>28</v>
      </c>
      <c r="I178" s="759"/>
      <c r="J178" s="603"/>
      <c r="K178" s="603"/>
      <c r="L178" s="603"/>
      <c r="M178" s="644"/>
      <c r="N178" s="644"/>
      <c r="O178" s="644"/>
      <c r="P178" s="735"/>
      <c r="Q178" s="695"/>
      <c r="R178" s="641"/>
      <c r="S178" s="641"/>
      <c r="T178" s="641"/>
      <c r="U178" s="641"/>
      <c r="V178" s="726" t="str">
        <f t="shared" ref="V178" si="616">IF(ISBLANK(AC178),(IF(P178&lt;=0,"",IF(P178&lt;=2,"Muy Baja",IF(P178&lt;=24,"Baja",IF(P178&lt;=500,"Media",IF(P178&lt;=5000,"Alta","Muy Alta"))))))," ")</f>
        <v/>
      </c>
      <c r="W178" s="714" t="str">
        <f t="shared" ref="W178" si="617">IF(ISBLANK(AC178),(IF(V178="","",IF(V178="Muy Baja",20%,IF(V178="Baja",40%,IF(V178="Media",60%,IF(V178="Alta",80%,IF(V178="Muy Alta",100%,0)))))))," ")</f>
        <v/>
      </c>
      <c r="X178" s="729"/>
      <c r="Y178" s="708" t="str">
        <f>IF(X178&gt;0,IF(NOT(ISERROR(MATCH(X178,'Listados Datos'!$N$3:$N$4,0))),'Listados Datos'!$N$6&amp;"Por favor no seleccionar este criterios de impacto (Afectación Económica o presupuestal y/o Pérdida Reputacional)",'Listados Datos'!$N$7),"")</f>
        <v/>
      </c>
      <c r="Z178" s="711" t="str">
        <f>IF(OR(X178='Listados Datos'!$R$3,X178='Listados Datos'!$S$3),"Leve",IF(OR(X178='Listados Datos'!$R$4,X178='Listados Datos'!$S$4),"Menor",IF(OR(X178='Listados Datos'!$R$5,X178='Listados Datos'!$S$5),"Moderado",IF(OR(X178='Listados Datos'!$R$6,X178='Listados Datos'!$S$6),"Mayor",IF(OR(X178='Listados Datos'!$R$7,X178='Listados Datos'!$S$7),"Catastrófico","")))))</f>
        <v/>
      </c>
      <c r="AA178" s="714" t="str">
        <f>IF(Z178="","",IF(Z178="Leve",20%,IF(Z178="Menor",40%,IF(Z178="Moderado",60%,IF(Z178="Mayor",80%,IF(Z178="Catastrófico",100%,0))))))</f>
        <v/>
      </c>
      <c r="AB178" s="717"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720"/>
      <c r="AD178" s="723"/>
      <c r="AE178" s="648" t="str">
        <f t="shared" ref="AE178" si="618">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VALORAR</v>
      </c>
      <c r="AF178" s="201">
        <v>1</v>
      </c>
      <c r="AG178" s="202"/>
      <c r="AH178" s="222" t="str">
        <f t="shared" si="440"/>
        <v/>
      </c>
      <c r="AI178" s="321"/>
      <c r="AJ178" s="321"/>
      <c r="AK178" s="223" t="str">
        <f t="shared" si="441"/>
        <v/>
      </c>
      <c r="AL178" s="322"/>
      <c r="AM178" s="322"/>
      <c r="AN178" s="323"/>
      <c r="AO178" s="224" t="str">
        <f t="shared" ref="AO178" si="619">IF(ISBLANK(AD178),(IFERROR(IF(AH178="Probabilidad",(W178-(+W178*AK178)),IF(AH178="Impacto",W178,"")),""))," ")</f>
        <v/>
      </c>
      <c r="AP178" s="174" t="str">
        <f t="shared" ref="AP178" si="620">IF(ISBLANK(AD178), (IFERROR(IF(AO178="","",IF(AO178&lt;=0.2,"Muy Baja",IF(AO178&lt;=0.4,"Baja",IF(AO178&lt;=0.6,"Media",IF(AO178&lt;=0.8,"Alta","Muy Alta"))))),""))," ")</f>
        <v/>
      </c>
      <c r="AQ178" s="225" t="str">
        <f t="shared" si="527"/>
        <v/>
      </c>
      <c r="AR178" s="449" t="str">
        <f t="shared" si="528"/>
        <v/>
      </c>
      <c r="AS178" s="225" t="str">
        <f t="shared" ref="AS178" si="621">IFERROR(IF(AH178="Impacto",(AA178-(+AA178*AK178)),IF(AH178="Probabilidad",AA178,"")),"")</f>
        <v/>
      </c>
      <c r="AT178" s="226" t="str">
        <f t="shared" si="530"/>
        <v/>
      </c>
      <c r="AU178" s="651"/>
      <c r="AV178" s="654" t="str">
        <f>IF(ISBLANK(AD178), " ", AD178)</f>
        <v xml:space="preserve"> </v>
      </c>
      <c r="AW178" s="648" t="str">
        <f t="shared" ref="AW178" si="622">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VALORAR</v>
      </c>
      <c r="AX178" s="732"/>
      <c r="AY178" s="324"/>
      <c r="AZ178" s="454"/>
      <c r="BA178" s="406"/>
      <c r="BB178" s="448"/>
      <c r="BC178" s="425"/>
      <c r="BD178" s="425"/>
      <c r="BE178" s="425"/>
      <c r="BF178" s="425"/>
      <c r="BG178" s="594"/>
      <c r="BH178" s="388"/>
      <c r="BI178" s="374"/>
      <c r="BJ178" s="374"/>
      <c r="BK178" s="374"/>
      <c r="BL178" s="448"/>
      <c r="BM178" s="468"/>
      <c r="BN178" s="448"/>
      <c r="BO178" s="441"/>
      <c r="BP178" s="441"/>
      <c r="BQ178" s="498"/>
      <c r="BR178" s="404"/>
      <c r="BS178" s="404"/>
      <c r="BT178" s="404"/>
      <c r="BU178" s="404"/>
    </row>
    <row r="179" spans="1:73" s="205" customFormat="1" ht="19.5" hidden="1" customHeight="1">
      <c r="A179" s="678"/>
      <c r="B179" s="692"/>
      <c r="C179" s="661"/>
      <c r="D179" s="661"/>
      <c r="E179" s="645"/>
      <c r="F179" s="645"/>
      <c r="G179" s="666"/>
      <c r="H179" s="360">
        <v>28</v>
      </c>
      <c r="I179" s="760"/>
      <c r="J179" s="647"/>
      <c r="K179" s="647"/>
      <c r="L179" s="647"/>
      <c r="M179" s="645"/>
      <c r="N179" s="645"/>
      <c r="O179" s="645"/>
      <c r="P179" s="736"/>
      <c r="Q179" s="696"/>
      <c r="R179" s="642"/>
      <c r="S179" s="642"/>
      <c r="T179" s="642"/>
      <c r="U179" s="642"/>
      <c r="V179" s="727"/>
      <c r="W179" s="715"/>
      <c r="X179" s="730"/>
      <c r="Y179" s="709"/>
      <c r="Z179" s="712"/>
      <c r="AA179" s="715"/>
      <c r="AB179" s="718"/>
      <c r="AC179" s="721"/>
      <c r="AD179" s="724"/>
      <c r="AE179" s="649"/>
      <c r="AF179" s="201">
        <v>2</v>
      </c>
      <c r="AG179" s="202"/>
      <c r="AH179" s="222" t="str">
        <f t="shared" si="440"/>
        <v/>
      </c>
      <c r="AI179" s="321"/>
      <c r="AJ179" s="321"/>
      <c r="AK179" s="223" t="str">
        <f t="shared" si="441"/>
        <v/>
      </c>
      <c r="AL179" s="322"/>
      <c r="AM179" s="322"/>
      <c r="AN179" s="323"/>
      <c r="AO179" s="224" t="str">
        <f t="shared" ref="AO179" si="623">IF(ISBLANK(AD178),(IFERROR(IF(AND(AH178="Probabilidad",AH179="Probabilidad"),(AQ178-(+AQ178*AK179)),IF(AH179="Probabilidad",(W178-(+W178*AK179)),IF(AH179="Impacto",AQ178,""))),""))," ")</f>
        <v/>
      </c>
      <c r="AP179" s="174" t="str">
        <f t="shared" ref="AP179" si="624">IF(ISBLANK(AD178),(IFERROR(IF(AO179="","",IF(AO179&lt;=0.2,"Muy Baja",IF(AO179&lt;=0.4,"Baja",IF(AO179&lt;=0.6,"Media",IF(AO179&lt;=0.8,"Alta","Muy Alta"))))),""))," ")</f>
        <v/>
      </c>
      <c r="AQ179" s="225" t="str">
        <f t="shared" si="527"/>
        <v/>
      </c>
      <c r="AR179" s="449" t="str">
        <f t="shared" si="528"/>
        <v/>
      </c>
      <c r="AS179" s="225" t="str">
        <f t="shared" ref="AS179" si="625">IFERROR(IF(AND(AH178="Impacto",AH179="Impacto"),(AS178-(+AS178*AK179)),IF(AH179="Impacto",(AA178-(+AA178*AK179)),IF(AH179="Probabilidad",AS178,""))),"")</f>
        <v/>
      </c>
      <c r="AT179" s="226" t="str">
        <f t="shared" si="530"/>
        <v/>
      </c>
      <c r="AU179" s="652"/>
      <c r="AV179" s="655"/>
      <c r="AW179" s="649"/>
      <c r="AX179" s="733"/>
      <c r="AY179" s="324"/>
      <c r="AZ179" s="454"/>
      <c r="BA179" s="406"/>
      <c r="BB179" s="448"/>
      <c r="BC179" s="425"/>
      <c r="BD179" s="425"/>
      <c r="BE179" s="425"/>
      <c r="BF179" s="455"/>
      <c r="BG179" s="628"/>
      <c r="BH179" s="388"/>
      <c r="BI179" s="374"/>
      <c r="BJ179" s="374"/>
      <c r="BK179" s="374"/>
      <c r="BL179" s="448"/>
      <c r="BM179" s="468"/>
      <c r="BN179" s="448"/>
      <c r="BO179" s="441"/>
      <c r="BP179" s="441"/>
      <c r="BQ179" s="498"/>
      <c r="BR179" s="404"/>
      <c r="BS179" s="404"/>
      <c r="BT179" s="404"/>
      <c r="BU179" s="404"/>
    </row>
    <row r="180" spans="1:73" s="205" customFormat="1" ht="19.5" hidden="1" customHeight="1">
      <c r="A180" s="678"/>
      <c r="B180" s="692"/>
      <c r="C180" s="661"/>
      <c r="D180" s="661"/>
      <c r="E180" s="645"/>
      <c r="F180" s="645"/>
      <c r="G180" s="666"/>
      <c r="H180" s="360">
        <v>28</v>
      </c>
      <c r="I180" s="760"/>
      <c r="J180" s="647"/>
      <c r="K180" s="647"/>
      <c r="L180" s="647"/>
      <c r="M180" s="645"/>
      <c r="N180" s="645"/>
      <c r="O180" s="645"/>
      <c r="P180" s="736"/>
      <c r="Q180" s="696"/>
      <c r="R180" s="642"/>
      <c r="S180" s="642"/>
      <c r="T180" s="642"/>
      <c r="U180" s="642"/>
      <c r="V180" s="727"/>
      <c r="W180" s="715"/>
      <c r="X180" s="730"/>
      <c r="Y180" s="709"/>
      <c r="Z180" s="712"/>
      <c r="AA180" s="715"/>
      <c r="AB180" s="718"/>
      <c r="AC180" s="721"/>
      <c r="AD180" s="724"/>
      <c r="AE180" s="649"/>
      <c r="AF180" s="201">
        <v>3</v>
      </c>
      <c r="AG180" s="202"/>
      <c r="AH180" s="222" t="str">
        <f t="shared" si="440"/>
        <v/>
      </c>
      <c r="AI180" s="321"/>
      <c r="AJ180" s="321"/>
      <c r="AK180" s="223" t="str">
        <f t="shared" si="441"/>
        <v/>
      </c>
      <c r="AL180" s="322"/>
      <c r="AM180" s="322"/>
      <c r="AN180" s="323"/>
      <c r="AO180" s="224" t="str">
        <f t="shared" ref="AO180" si="626">IF(ISBLANK(AD178),(IFERROR(IF(AND(AH179="Probabilidad",AH180="Probabilidad"),(AQ179-(+AQ179*AK180)),IF(AND(AH179="Impacto",AH180="Probabilidad"),(AQ178-(+AQ178*AK180)),IF(AH180="Impacto",AQ179,""))),""))," ")</f>
        <v/>
      </c>
      <c r="AP180" s="174" t="str">
        <f t="shared" ref="AP180" si="627">IF(ISBLANK(AD178),(IFERROR(IF(AO180="","",IF(AO180&lt;=0.2,"Muy Baja",IF(AO180&lt;=0.4,"Baja",IF(AO180&lt;=0.6,"Media",IF(AO180&lt;=0.8,"Alta","Muy Alta"))))),""))," ")</f>
        <v/>
      </c>
      <c r="AQ180" s="225" t="str">
        <f t="shared" si="527"/>
        <v/>
      </c>
      <c r="AR180" s="449" t="str">
        <f t="shared" si="528"/>
        <v/>
      </c>
      <c r="AS180" s="225" t="str">
        <f t="shared" ref="AS180:AS183" si="628">IFERROR(IF(AND(AH179="Impacto",AH180="Impacto"),(AS179-(+AS179*AK180)),IF(AND(AH179="Probabilidad",AH180="Impacto"),(AS178-(+AS178*AK180)),IF(AH180="Probabilidad",AS179,""))),"")</f>
        <v/>
      </c>
      <c r="AT180" s="226" t="str">
        <f t="shared" si="530"/>
        <v/>
      </c>
      <c r="AU180" s="652"/>
      <c r="AV180" s="655"/>
      <c r="AW180" s="649"/>
      <c r="AX180" s="733"/>
      <c r="AY180" s="324"/>
      <c r="AZ180" s="454"/>
      <c r="BA180" s="406"/>
      <c r="BB180" s="448"/>
      <c r="BC180" s="425"/>
      <c r="BD180" s="425"/>
      <c r="BE180" s="425"/>
      <c r="BF180" s="455"/>
      <c r="BG180" s="628"/>
      <c r="BH180" s="388"/>
      <c r="BI180" s="374"/>
      <c r="BJ180" s="374"/>
      <c r="BK180" s="374"/>
      <c r="BL180" s="448"/>
      <c r="BM180" s="468"/>
      <c r="BN180" s="448"/>
      <c r="BO180" s="441"/>
      <c r="BP180" s="441"/>
      <c r="BQ180" s="498"/>
      <c r="BR180" s="404"/>
      <c r="BS180" s="404"/>
      <c r="BT180" s="404"/>
      <c r="BU180" s="404"/>
    </row>
    <row r="181" spans="1:73" s="205" customFormat="1" ht="19.5" hidden="1" customHeight="1">
      <c r="A181" s="678"/>
      <c r="B181" s="692"/>
      <c r="C181" s="661"/>
      <c r="D181" s="661"/>
      <c r="E181" s="645"/>
      <c r="F181" s="645"/>
      <c r="G181" s="666"/>
      <c r="H181" s="360">
        <v>28</v>
      </c>
      <c r="I181" s="760"/>
      <c r="J181" s="647"/>
      <c r="K181" s="647"/>
      <c r="L181" s="647"/>
      <c r="M181" s="645"/>
      <c r="N181" s="645"/>
      <c r="O181" s="645"/>
      <c r="P181" s="736"/>
      <c r="Q181" s="696"/>
      <c r="R181" s="642"/>
      <c r="S181" s="642"/>
      <c r="T181" s="642"/>
      <c r="U181" s="642"/>
      <c r="V181" s="727"/>
      <c r="W181" s="715"/>
      <c r="X181" s="730"/>
      <c r="Y181" s="709"/>
      <c r="Z181" s="712"/>
      <c r="AA181" s="715"/>
      <c r="AB181" s="718"/>
      <c r="AC181" s="721"/>
      <c r="AD181" s="724"/>
      <c r="AE181" s="649"/>
      <c r="AF181" s="201">
        <v>4</v>
      </c>
      <c r="AG181" s="202"/>
      <c r="AH181" s="222" t="str">
        <f t="shared" si="440"/>
        <v/>
      </c>
      <c r="AI181" s="321"/>
      <c r="AJ181" s="321"/>
      <c r="AK181" s="223" t="str">
        <f t="shared" si="441"/>
        <v/>
      </c>
      <c r="AL181" s="322"/>
      <c r="AM181" s="322"/>
      <c r="AN181" s="323"/>
      <c r="AO181" s="224" t="str">
        <f t="shared" ref="AO181" si="629">IF(ISBLANK(AD178),(IFERROR(IF(AND(AH180="Probabilidad",AH181="Probabilidad"),(AQ180-(+AQ180*AK181)),IF(AND(AH180="Impacto",AH181="Probabilidad"),(AQ179-(+AQ179*AK181)),IF(AH181="Impacto",AQ180,""))),""))," ")</f>
        <v/>
      </c>
      <c r="AP181" s="174" t="str">
        <f t="shared" ref="AP181" si="630">IF(ISBLANK(AD178),(IFERROR(IF(AO181="","",IF(AO181&lt;=0.2,"Muy Baja",IF(AO181&lt;=0.4,"Baja",IF(AO181&lt;=0.6,"Media",IF(AO181&lt;=0.8,"Alta","Muy Alta"))))),""))," ")</f>
        <v/>
      </c>
      <c r="AQ181" s="225" t="str">
        <f t="shared" si="527"/>
        <v/>
      </c>
      <c r="AR181" s="449" t="str">
        <f t="shared" si="528"/>
        <v/>
      </c>
      <c r="AS181" s="225" t="str">
        <f t="shared" si="628"/>
        <v/>
      </c>
      <c r="AT181" s="226" t="str">
        <f t="shared" si="530"/>
        <v/>
      </c>
      <c r="AU181" s="652"/>
      <c r="AV181" s="655"/>
      <c r="AW181" s="649"/>
      <c r="AX181" s="733"/>
      <c r="AY181" s="324"/>
      <c r="AZ181" s="454"/>
      <c r="BA181" s="406"/>
      <c r="BB181" s="448"/>
      <c r="BC181" s="425"/>
      <c r="BD181" s="425"/>
      <c r="BE181" s="425"/>
      <c r="BF181" s="455"/>
      <c r="BG181" s="628"/>
      <c r="BH181" s="388"/>
      <c r="BI181" s="374"/>
      <c r="BJ181" s="374"/>
      <c r="BK181" s="374"/>
      <c r="BL181" s="448"/>
      <c r="BM181" s="468"/>
      <c r="BN181" s="448"/>
      <c r="BO181" s="441"/>
      <c r="BP181" s="441"/>
      <c r="BQ181" s="498"/>
      <c r="BR181" s="404"/>
      <c r="BS181" s="404"/>
      <c r="BT181" s="404"/>
      <c r="BU181" s="404"/>
    </row>
    <row r="182" spans="1:73" s="205" customFormat="1" ht="19.5" hidden="1" customHeight="1">
      <c r="A182" s="678"/>
      <c r="B182" s="692"/>
      <c r="C182" s="661"/>
      <c r="D182" s="661"/>
      <c r="E182" s="645"/>
      <c r="F182" s="645"/>
      <c r="G182" s="666"/>
      <c r="H182" s="360">
        <v>28</v>
      </c>
      <c r="I182" s="760"/>
      <c r="J182" s="647"/>
      <c r="K182" s="647"/>
      <c r="L182" s="647"/>
      <c r="M182" s="645"/>
      <c r="N182" s="645"/>
      <c r="O182" s="645"/>
      <c r="P182" s="736"/>
      <c r="Q182" s="696"/>
      <c r="R182" s="642"/>
      <c r="S182" s="642"/>
      <c r="T182" s="642"/>
      <c r="U182" s="642"/>
      <c r="V182" s="727"/>
      <c r="W182" s="715"/>
      <c r="X182" s="730"/>
      <c r="Y182" s="709"/>
      <c r="Z182" s="712"/>
      <c r="AA182" s="715"/>
      <c r="AB182" s="718"/>
      <c r="AC182" s="721"/>
      <c r="AD182" s="724"/>
      <c r="AE182" s="649"/>
      <c r="AF182" s="201">
        <v>5</v>
      </c>
      <c r="AG182" s="202"/>
      <c r="AH182" s="222" t="str">
        <f t="shared" si="440"/>
        <v/>
      </c>
      <c r="AI182" s="321"/>
      <c r="AJ182" s="321"/>
      <c r="AK182" s="223" t="str">
        <f t="shared" si="441"/>
        <v/>
      </c>
      <c r="AL182" s="322"/>
      <c r="AM182" s="322"/>
      <c r="AN182" s="323"/>
      <c r="AO182" s="224" t="str">
        <f t="shared" ref="AO182" si="631">IF(ISBLANK(AD178),(IFERROR(IF(AND(AH181="Probabilidad",AH182="Probabilidad"),(AQ181-(+AQ181*AK182)),IF(AND(AH181="Impacto",AH182="Probabilidad"),(AQ180-(+AQ180*AK182)),IF(AH182="Impacto",AQ181,""))),""))," ")</f>
        <v/>
      </c>
      <c r="AP182" s="174" t="str">
        <f t="shared" ref="AP182" si="632">IF(ISBLANK(AD178),(IFERROR(IF(AO182="","",IF(AO182&lt;=0.2,"Muy Baja",IF(AO182&lt;=0.4,"Baja",IF(AO182&lt;=0.6,"Media",IF(AO182&lt;=0.8,"Alta","Muy Alta"))))),""))," ")</f>
        <v/>
      </c>
      <c r="AQ182" s="225" t="str">
        <f t="shared" si="527"/>
        <v/>
      </c>
      <c r="AR182" s="449" t="str">
        <f t="shared" si="528"/>
        <v/>
      </c>
      <c r="AS182" s="225" t="str">
        <f t="shared" si="628"/>
        <v/>
      </c>
      <c r="AT182" s="226" t="str">
        <f t="shared" si="530"/>
        <v/>
      </c>
      <c r="AU182" s="652"/>
      <c r="AV182" s="655"/>
      <c r="AW182" s="649"/>
      <c r="AX182" s="733"/>
      <c r="AY182" s="324"/>
      <c r="AZ182" s="454"/>
      <c r="BA182" s="406"/>
      <c r="BB182" s="448"/>
      <c r="BC182" s="425"/>
      <c r="BD182" s="425"/>
      <c r="BE182" s="425"/>
      <c r="BF182" s="455"/>
      <c r="BG182" s="628"/>
      <c r="BH182" s="388"/>
      <c r="BI182" s="374"/>
      <c r="BJ182" s="374"/>
      <c r="BK182" s="374"/>
      <c r="BL182" s="448"/>
      <c r="BM182" s="468"/>
      <c r="BN182" s="448"/>
      <c r="BO182" s="441"/>
      <c r="BP182" s="441"/>
      <c r="BQ182" s="498"/>
      <c r="BR182" s="404"/>
      <c r="BS182" s="404"/>
      <c r="BT182" s="404"/>
      <c r="BU182" s="404"/>
    </row>
    <row r="183" spans="1:73" s="205" customFormat="1" ht="19.5" hidden="1" customHeight="1">
      <c r="A183" s="678"/>
      <c r="B183" s="692"/>
      <c r="C183" s="661"/>
      <c r="D183" s="661"/>
      <c r="E183" s="645"/>
      <c r="F183" s="645"/>
      <c r="G183" s="666"/>
      <c r="H183" s="360">
        <v>28</v>
      </c>
      <c r="I183" s="761"/>
      <c r="J183" s="604"/>
      <c r="K183" s="604"/>
      <c r="L183" s="604"/>
      <c r="M183" s="646"/>
      <c r="N183" s="646"/>
      <c r="O183" s="646"/>
      <c r="P183" s="737"/>
      <c r="Q183" s="697"/>
      <c r="R183" s="643"/>
      <c r="S183" s="643"/>
      <c r="T183" s="643"/>
      <c r="U183" s="643"/>
      <c r="V183" s="728"/>
      <c r="W183" s="716"/>
      <c r="X183" s="731"/>
      <c r="Y183" s="710"/>
      <c r="Z183" s="713"/>
      <c r="AA183" s="716"/>
      <c r="AB183" s="719"/>
      <c r="AC183" s="722"/>
      <c r="AD183" s="725"/>
      <c r="AE183" s="650"/>
      <c r="AF183" s="201">
        <v>6</v>
      </c>
      <c r="AG183" s="202"/>
      <c r="AH183" s="222" t="str">
        <f t="shared" si="440"/>
        <v/>
      </c>
      <c r="AI183" s="321"/>
      <c r="AJ183" s="321"/>
      <c r="AK183" s="223" t="str">
        <f t="shared" si="441"/>
        <v/>
      </c>
      <c r="AL183" s="322"/>
      <c r="AM183" s="322"/>
      <c r="AN183" s="323"/>
      <c r="AO183" s="224" t="str">
        <f t="shared" ref="AO183" si="633">IF(ISBLANK(AD178),(IFERROR(IF(AND(AH182="Probabilidad",AH183="Probabilidad"),(AQ182-(+AQ182*AK183)),IF(AND(AH182="Impacto",AH183="Probabilidad"),(AQ181-(+AQ181*AK183)),IF(AH183="Impacto",AQ182,""))),""))," ")</f>
        <v/>
      </c>
      <c r="AP183" s="174" t="str">
        <f t="shared" ref="AP183" si="634">IF(ISBLANK(AD178),(IFERROR(IF(AO183="","",IF(AO183&lt;=0.2,"Muy Baja",IF(AO183&lt;=0.4,"Baja",IF(AO183&lt;=0.6,"Media",IF(AO183&lt;=0.8,"Alta","Muy Alta"))))),""))," ")</f>
        <v/>
      </c>
      <c r="AQ183" s="225" t="str">
        <f t="shared" si="527"/>
        <v/>
      </c>
      <c r="AR183" s="449" t="str">
        <f t="shared" si="528"/>
        <v/>
      </c>
      <c r="AS183" s="225" t="str">
        <f t="shared" si="628"/>
        <v/>
      </c>
      <c r="AT183" s="226" t="str">
        <f t="shared" si="530"/>
        <v/>
      </c>
      <c r="AU183" s="653"/>
      <c r="AV183" s="656"/>
      <c r="AW183" s="650"/>
      <c r="AX183" s="734"/>
      <c r="AY183" s="324"/>
      <c r="AZ183" s="454"/>
      <c r="BA183" s="406"/>
      <c r="BB183" s="448"/>
      <c r="BC183" s="425"/>
      <c r="BD183" s="425"/>
      <c r="BE183" s="425"/>
      <c r="BF183" s="455"/>
      <c r="BG183" s="595"/>
      <c r="BH183" s="388"/>
      <c r="BI183" s="374"/>
      <c r="BJ183" s="374"/>
      <c r="BK183" s="374"/>
      <c r="BL183" s="448"/>
      <c r="BM183" s="468"/>
      <c r="BN183" s="448"/>
      <c r="BO183" s="441"/>
      <c r="BP183" s="441"/>
      <c r="BQ183" s="498"/>
      <c r="BR183" s="404"/>
      <c r="BS183" s="404"/>
      <c r="BT183" s="404"/>
      <c r="BU183" s="404"/>
    </row>
    <row r="184" spans="1:73" s="205" customFormat="1" ht="19.5" hidden="1" customHeight="1">
      <c r="A184" s="678"/>
      <c r="B184" s="692"/>
      <c r="C184" s="661"/>
      <c r="D184" s="661" t="str">
        <f>IFERROR((VLOOKUP($B184,'Listados Datos'!$D$3:$F$18,3,FALSE))," ")</f>
        <v xml:space="preserve"> </v>
      </c>
      <c r="E184" s="645"/>
      <c r="F184" s="645" t="s">
        <v>971</v>
      </c>
      <c r="G184" s="666">
        <v>29</v>
      </c>
      <c r="H184" s="360">
        <v>29</v>
      </c>
      <c r="I184" s="663"/>
      <c r="J184" s="603"/>
      <c r="K184" s="603"/>
      <c r="L184" s="603"/>
      <c r="M184" s="644"/>
      <c r="N184" s="644"/>
      <c r="O184" s="644"/>
      <c r="P184" s="735"/>
      <c r="Q184" s="695"/>
      <c r="R184" s="641"/>
      <c r="S184" s="641"/>
      <c r="T184" s="641"/>
      <c r="U184" s="641"/>
      <c r="V184" s="726" t="str">
        <f t="shared" ref="V184" si="635">IF(ISBLANK(AC184),(IF(P184&lt;=0,"",IF(P184&lt;=2,"Muy Baja",IF(P184&lt;=24,"Baja",IF(P184&lt;=500,"Media",IF(P184&lt;=5000,"Alta","Muy Alta"))))))," ")</f>
        <v/>
      </c>
      <c r="W184" s="714" t="str">
        <f t="shared" ref="W184" si="636">IF(ISBLANK(AC184),(IF(V184="","",IF(V184="Muy Baja",20%,IF(V184="Baja",40%,IF(V184="Media",60%,IF(V184="Alta",80%,IF(V184="Muy Alta",100%,0)))))))," ")</f>
        <v/>
      </c>
      <c r="X184" s="729"/>
      <c r="Y184" s="708" t="str">
        <f>IF(X184&gt;0,IF(NOT(ISERROR(MATCH(X184,'Listados Datos'!$N$3:$N$4,0))),'Listados Datos'!$N$6&amp;"Por favor no seleccionar este criterios de impacto (Afectación Económica o presupuestal y/o Pérdida Reputacional)",'Listados Datos'!$N$7),"")</f>
        <v/>
      </c>
      <c r="Z184" s="711" t="str">
        <f>IF(OR(X184='Listados Datos'!$R$3,X184='Listados Datos'!$S$3),"Leve",IF(OR(X184='Listados Datos'!$R$4,X184='Listados Datos'!$S$4),"Menor",IF(OR(X184='Listados Datos'!$R$5,X184='Listados Datos'!$S$5),"Moderado",IF(OR(X184='Listados Datos'!$R$6,X184='Listados Datos'!$S$6),"Mayor",IF(OR(X184='Listados Datos'!$R$7,X184='Listados Datos'!$S$7),"Catastrófico","")))))</f>
        <v/>
      </c>
      <c r="AA184" s="714" t="str">
        <f>IF(Z184="","",IF(Z184="Leve",20%,IF(Z184="Menor",40%,IF(Z184="Moderado",60%,IF(Z184="Mayor",80%,IF(Z184="Catastrófico",100%,0))))))</f>
        <v/>
      </c>
      <c r="AB184" s="717"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720"/>
      <c r="AD184" s="723"/>
      <c r="AE184" s="648" t="str">
        <f t="shared" ref="AE184" si="637">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1">
        <v>1</v>
      </c>
      <c r="AG184" s="202"/>
      <c r="AH184" s="222" t="str">
        <f t="shared" si="440"/>
        <v/>
      </c>
      <c r="AI184" s="321"/>
      <c r="AJ184" s="321"/>
      <c r="AK184" s="223" t="str">
        <f t="shared" si="441"/>
        <v/>
      </c>
      <c r="AL184" s="322"/>
      <c r="AM184" s="322"/>
      <c r="AN184" s="323"/>
      <c r="AO184" s="224" t="str">
        <f t="shared" ref="AO184" si="638">IF(ISBLANK(AD184),(IFERROR(IF(AH184="Probabilidad",(W184-(+W184*AK184)),IF(AH184="Impacto",W184,"")),""))," ")</f>
        <v/>
      </c>
      <c r="AP184" s="174" t="str">
        <f t="shared" ref="AP184" si="639">IF(ISBLANK(AD184), (IFERROR(IF(AO184="","",IF(AO184&lt;=0.2,"Muy Baja",IF(AO184&lt;=0.4,"Baja",IF(AO184&lt;=0.6,"Media",IF(AO184&lt;=0.8,"Alta","Muy Alta"))))),""))," ")</f>
        <v/>
      </c>
      <c r="AQ184" s="225" t="str">
        <f t="shared" si="527"/>
        <v/>
      </c>
      <c r="AR184" s="449" t="str">
        <f t="shared" si="528"/>
        <v/>
      </c>
      <c r="AS184" s="225" t="str">
        <f t="shared" ref="AS184" si="640">IFERROR(IF(AH184="Impacto",(AA184-(+AA184*AK184)),IF(AH184="Probabilidad",AA184,"")),"")</f>
        <v/>
      </c>
      <c r="AT184" s="226" t="str">
        <f t="shared" si="530"/>
        <v/>
      </c>
      <c r="AU184" s="651"/>
      <c r="AV184" s="654" t="str">
        <f>IF(ISBLANK(AD184), " ", AD184)</f>
        <v xml:space="preserve"> </v>
      </c>
      <c r="AW184" s="648" t="str">
        <f t="shared" ref="AW184" si="641">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732"/>
      <c r="AY184" s="324"/>
      <c r="AZ184" s="454"/>
      <c r="BA184" s="406"/>
      <c r="BB184" s="448"/>
      <c r="BC184" s="425"/>
      <c r="BD184" s="425"/>
      <c r="BE184" s="425"/>
      <c r="BF184" s="425"/>
      <c r="BG184" s="594"/>
      <c r="BH184" s="388"/>
      <c r="BI184" s="374"/>
      <c r="BJ184" s="374"/>
      <c r="BK184" s="374"/>
      <c r="BL184" s="448"/>
      <c r="BM184" s="468"/>
      <c r="BN184" s="448"/>
      <c r="BO184" s="441"/>
      <c r="BP184" s="441"/>
      <c r="BQ184" s="498"/>
      <c r="BR184" s="404"/>
      <c r="BS184" s="404"/>
      <c r="BT184" s="404"/>
      <c r="BU184" s="404"/>
    </row>
    <row r="185" spans="1:73" s="205" customFormat="1" ht="19.5" hidden="1" customHeight="1">
      <c r="A185" s="678"/>
      <c r="B185" s="692"/>
      <c r="C185" s="661"/>
      <c r="D185" s="661"/>
      <c r="E185" s="645"/>
      <c r="F185" s="645"/>
      <c r="G185" s="666"/>
      <c r="H185" s="360">
        <v>29</v>
      </c>
      <c r="I185" s="664"/>
      <c r="J185" s="647"/>
      <c r="K185" s="647"/>
      <c r="L185" s="647"/>
      <c r="M185" s="645"/>
      <c r="N185" s="645"/>
      <c r="O185" s="645"/>
      <c r="P185" s="736"/>
      <c r="Q185" s="696"/>
      <c r="R185" s="642"/>
      <c r="S185" s="642"/>
      <c r="T185" s="642"/>
      <c r="U185" s="642"/>
      <c r="V185" s="727"/>
      <c r="W185" s="715"/>
      <c r="X185" s="730"/>
      <c r="Y185" s="709"/>
      <c r="Z185" s="712"/>
      <c r="AA185" s="715"/>
      <c r="AB185" s="718"/>
      <c r="AC185" s="721"/>
      <c r="AD185" s="724"/>
      <c r="AE185" s="649"/>
      <c r="AF185" s="201">
        <v>2</v>
      </c>
      <c r="AG185" s="202"/>
      <c r="AH185" s="222" t="str">
        <f t="shared" si="440"/>
        <v/>
      </c>
      <c r="AI185" s="321"/>
      <c r="AJ185" s="321"/>
      <c r="AK185" s="223" t="str">
        <f t="shared" si="441"/>
        <v/>
      </c>
      <c r="AL185" s="322"/>
      <c r="AM185" s="322"/>
      <c r="AN185" s="323"/>
      <c r="AO185" s="224" t="str">
        <f t="shared" ref="AO185" si="642">IF(ISBLANK(AD184),(IFERROR(IF(AND(AH184="Probabilidad",AH185="Probabilidad"),(AQ184-(+AQ184*AK185)),IF(AH185="Probabilidad",(W184-(+W184*AK185)),IF(AH185="Impacto",AQ184,""))),""))," ")</f>
        <v/>
      </c>
      <c r="AP185" s="174" t="str">
        <f t="shared" ref="AP185" si="643">IF(ISBLANK(AD184),(IFERROR(IF(AO185="","",IF(AO185&lt;=0.2,"Muy Baja",IF(AO185&lt;=0.4,"Baja",IF(AO185&lt;=0.6,"Media",IF(AO185&lt;=0.8,"Alta","Muy Alta"))))),""))," ")</f>
        <v/>
      </c>
      <c r="AQ185" s="225" t="str">
        <f t="shared" si="527"/>
        <v/>
      </c>
      <c r="AR185" s="449" t="str">
        <f t="shared" si="528"/>
        <v/>
      </c>
      <c r="AS185" s="225" t="str">
        <f t="shared" ref="AS185" si="644">IFERROR(IF(AND(AH184="Impacto",AH185="Impacto"),(AS184-(+AS184*AK185)),IF(AH185="Impacto",(AA184-(+AA184*AK185)),IF(AH185="Probabilidad",AS184,""))),"")</f>
        <v/>
      </c>
      <c r="AT185" s="226" t="str">
        <f t="shared" si="530"/>
        <v/>
      </c>
      <c r="AU185" s="652"/>
      <c r="AV185" s="655"/>
      <c r="AW185" s="649"/>
      <c r="AX185" s="733"/>
      <c r="AY185" s="324"/>
      <c r="AZ185" s="454"/>
      <c r="BA185" s="406"/>
      <c r="BB185" s="448"/>
      <c r="BC185" s="425"/>
      <c r="BD185" s="425"/>
      <c r="BE185" s="425"/>
      <c r="BF185" s="619"/>
      <c r="BG185" s="628"/>
      <c r="BH185" s="388"/>
      <c r="BI185" s="374"/>
      <c r="BJ185" s="374"/>
      <c r="BK185" s="374"/>
      <c r="BL185" s="448"/>
      <c r="BM185" s="468"/>
      <c r="BN185" s="448"/>
      <c r="BO185" s="441"/>
      <c r="BP185" s="441"/>
      <c r="BQ185" s="498"/>
      <c r="BR185" s="404"/>
      <c r="BS185" s="404"/>
      <c r="BT185" s="404"/>
      <c r="BU185" s="404"/>
    </row>
    <row r="186" spans="1:73" s="205" customFormat="1" ht="19.5" hidden="1" customHeight="1">
      <c r="A186" s="678"/>
      <c r="B186" s="692"/>
      <c r="C186" s="661"/>
      <c r="D186" s="661"/>
      <c r="E186" s="645"/>
      <c r="F186" s="645"/>
      <c r="G186" s="666"/>
      <c r="H186" s="360">
        <v>29</v>
      </c>
      <c r="I186" s="664"/>
      <c r="J186" s="647"/>
      <c r="K186" s="647"/>
      <c r="L186" s="647"/>
      <c r="M186" s="645"/>
      <c r="N186" s="645"/>
      <c r="O186" s="645"/>
      <c r="P186" s="736"/>
      <c r="Q186" s="696"/>
      <c r="R186" s="642"/>
      <c r="S186" s="642"/>
      <c r="T186" s="642"/>
      <c r="U186" s="642"/>
      <c r="V186" s="727"/>
      <c r="W186" s="715"/>
      <c r="X186" s="730"/>
      <c r="Y186" s="709"/>
      <c r="Z186" s="712"/>
      <c r="AA186" s="715"/>
      <c r="AB186" s="718"/>
      <c r="AC186" s="721"/>
      <c r="AD186" s="724"/>
      <c r="AE186" s="649"/>
      <c r="AF186" s="201">
        <v>3</v>
      </c>
      <c r="AG186" s="202"/>
      <c r="AH186" s="222" t="str">
        <f t="shared" si="440"/>
        <v/>
      </c>
      <c r="AI186" s="321"/>
      <c r="AJ186" s="321"/>
      <c r="AK186" s="223" t="str">
        <f t="shared" si="441"/>
        <v/>
      </c>
      <c r="AL186" s="322"/>
      <c r="AM186" s="322"/>
      <c r="AN186" s="323"/>
      <c r="AO186" s="224" t="str">
        <f t="shared" ref="AO186" si="645">IF(ISBLANK(AD184),(IFERROR(IF(AND(AH185="Probabilidad",AH186="Probabilidad"),(AQ185-(+AQ185*AK186)),IF(AND(AH185="Impacto",AH186="Probabilidad"),(AQ184-(+AQ184*AK186)),IF(AH186="Impacto",AQ185,""))),""))," ")</f>
        <v/>
      </c>
      <c r="AP186" s="174" t="str">
        <f t="shared" ref="AP186" si="646">IF(ISBLANK(AD184),(IFERROR(IF(AO186="","",IF(AO186&lt;=0.2,"Muy Baja",IF(AO186&lt;=0.4,"Baja",IF(AO186&lt;=0.6,"Media",IF(AO186&lt;=0.8,"Alta","Muy Alta"))))),""))," ")</f>
        <v/>
      </c>
      <c r="AQ186" s="225" t="str">
        <f t="shared" si="527"/>
        <v/>
      </c>
      <c r="AR186" s="449" t="str">
        <f t="shared" si="528"/>
        <v/>
      </c>
      <c r="AS186" s="225" t="str">
        <f t="shared" ref="AS186:AS189" si="647">IFERROR(IF(AND(AH185="Impacto",AH186="Impacto"),(AS185-(+AS185*AK186)),IF(AND(AH185="Probabilidad",AH186="Impacto"),(AS184-(+AS184*AK186)),IF(AH186="Probabilidad",AS185,""))),"")</f>
        <v/>
      </c>
      <c r="AT186" s="226" t="str">
        <f t="shared" si="530"/>
        <v/>
      </c>
      <c r="AU186" s="652"/>
      <c r="AV186" s="655"/>
      <c r="AW186" s="649"/>
      <c r="AX186" s="733"/>
      <c r="AY186" s="324"/>
      <c r="AZ186" s="454"/>
      <c r="BA186" s="406"/>
      <c r="BB186" s="448"/>
      <c r="BC186" s="425"/>
      <c r="BD186" s="425"/>
      <c r="BE186" s="425"/>
      <c r="BF186" s="620"/>
      <c r="BG186" s="628"/>
      <c r="BH186" s="388"/>
      <c r="BI186" s="374"/>
      <c r="BJ186" s="374"/>
      <c r="BK186" s="374"/>
      <c r="BL186" s="448"/>
      <c r="BM186" s="468"/>
      <c r="BN186" s="448"/>
      <c r="BO186" s="441"/>
      <c r="BP186" s="441"/>
      <c r="BQ186" s="498"/>
      <c r="BR186" s="404"/>
      <c r="BS186" s="404"/>
      <c r="BT186" s="404"/>
      <c r="BU186" s="404"/>
    </row>
    <row r="187" spans="1:73" s="205" customFormat="1" ht="19.5" hidden="1" customHeight="1">
      <c r="A187" s="678"/>
      <c r="B187" s="692"/>
      <c r="C187" s="661"/>
      <c r="D187" s="661"/>
      <c r="E187" s="645"/>
      <c r="F187" s="645"/>
      <c r="G187" s="666"/>
      <c r="H187" s="360">
        <v>29</v>
      </c>
      <c r="I187" s="664"/>
      <c r="J187" s="647"/>
      <c r="K187" s="647"/>
      <c r="L187" s="647"/>
      <c r="M187" s="645"/>
      <c r="N187" s="645"/>
      <c r="O187" s="645"/>
      <c r="P187" s="736"/>
      <c r="Q187" s="696"/>
      <c r="R187" s="642"/>
      <c r="S187" s="642"/>
      <c r="T187" s="642"/>
      <c r="U187" s="642"/>
      <c r="V187" s="727"/>
      <c r="W187" s="715"/>
      <c r="X187" s="730"/>
      <c r="Y187" s="709"/>
      <c r="Z187" s="712"/>
      <c r="AA187" s="715"/>
      <c r="AB187" s="718"/>
      <c r="AC187" s="721"/>
      <c r="AD187" s="724"/>
      <c r="AE187" s="649"/>
      <c r="AF187" s="201">
        <v>4</v>
      </c>
      <c r="AG187" s="202"/>
      <c r="AH187" s="222" t="str">
        <f t="shared" si="440"/>
        <v/>
      </c>
      <c r="AI187" s="321"/>
      <c r="AJ187" s="321"/>
      <c r="AK187" s="223" t="str">
        <f t="shared" si="441"/>
        <v/>
      </c>
      <c r="AL187" s="322"/>
      <c r="AM187" s="322"/>
      <c r="AN187" s="323"/>
      <c r="AO187" s="224" t="str">
        <f t="shared" ref="AO187" si="648">IF(ISBLANK(AD184),(IFERROR(IF(AND(AH186="Probabilidad",AH187="Probabilidad"),(AQ186-(+AQ186*AK187)),IF(AND(AH186="Impacto",AH187="Probabilidad"),(AQ185-(+AQ185*AK187)),IF(AH187="Impacto",AQ186,""))),""))," ")</f>
        <v/>
      </c>
      <c r="AP187" s="174" t="str">
        <f t="shared" ref="AP187" si="649">IF(ISBLANK(AD184),(IFERROR(IF(AO187="","",IF(AO187&lt;=0.2,"Muy Baja",IF(AO187&lt;=0.4,"Baja",IF(AO187&lt;=0.6,"Media",IF(AO187&lt;=0.8,"Alta","Muy Alta"))))),""))," ")</f>
        <v/>
      </c>
      <c r="AQ187" s="225" t="str">
        <f t="shared" si="527"/>
        <v/>
      </c>
      <c r="AR187" s="449" t="str">
        <f t="shared" si="528"/>
        <v/>
      </c>
      <c r="AS187" s="225" t="str">
        <f t="shared" si="647"/>
        <v/>
      </c>
      <c r="AT187" s="226" t="str">
        <f t="shared" si="530"/>
        <v/>
      </c>
      <c r="AU187" s="652"/>
      <c r="AV187" s="655"/>
      <c r="AW187" s="649"/>
      <c r="AX187" s="733"/>
      <c r="AY187" s="324"/>
      <c r="AZ187" s="454"/>
      <c r="BA187" s="406"/>
      <c r="BB187" s="448"/>
      <c r="BC187" s="425"/>
      <c r="BD187" s="425"/>
      <c r="BE187" s="425"/>
      <c r="BF187" s="455"/>
      <c r="BG187" s="628"/>
      <c r="BH187" s="388"/>
      <c r="BI187" s="374"/>
      <c r="BJ187" s="374"/>
      <c r="BK187" s="374"/>
      <c r="BL187" s="448"/>
      <c r="BM187" s="468"/>
      <c r="BN187" s="448"/>
      <c r="BO187" s="441"/>
      <c r="BP187" s="441"/>
      <c r="BQ187" s="498"/>
      <c r="BR187" s="404"/>
      <c r="BS187" s="404"/>
      <c r="BT187" s="404"/>
      <c r="BU187" s="404"/>
    </row>
    <row r="188" spans="1:73" s="205" customFormat="1" ht="19.5" hidden="1" customHeight="1">
      <c r="A188" s="678"/>
      <c r="B188" s="692"/>
      <c r="C188" s="661"/>
      <c r="D188" s="661"/>
      <c r="E188" s="645"/>
      <c r="F188" s="645"/>
      <c r="G188" s="666"/>
      <c r="H188" s="360">
        <v>29</v>
      </c>
      <c r="I188" s="664"/>
      <c r="J188" s="647"/>
      <c r="K188" s="647"/>
      <c r="L188" s="647"/>
      <c r="M188" s="645"/>
      <c r="N188" s="645"/>
      <c r="O188" s="645"/>
      <c r="P188" s="736"/>
      <c r="Q188" s="696"/>
      <c r="R188" s="642"/>
      <c r="S188" s="642"/>
      <c r="T188" s="642"/>
      <c r="U188" s="642"/>
      <c r="V188" s="727"/>
      <c r="W188" s="715"/>
      <c r="X188" s="730"/>
      <c r="Y188" s="709"/>
      <c r="Z188" s="712"/>
      <c r="AA188" s="715"/>
      <c r="AB188" s="718"/>
      <c r="AC188" s="721"/>
      <c r="AD188" s="724"/>
      <c r="AE188" s="649"/>
      <c r="AF188" s="201">
        <v>5</v>
      </c>
      <c r="AG188" s="202"/>
      <c r="AH188" s="222" t="str">
        <f t="shared" si="440"/>
        <v/>
      </c>
      <c r="AI188" s="321"/>
      <c r="AJ188" s="321"/>
      <c r="AK188" s="223" t="str">
        <f t="shared" si="441"/>
        <v/>
      </c>
      <c r="AL188" s="322"/>
      <c r="AM188" s="322"/>
      <c r="AN188" s="323"/>
      <c r="AO188" s="224" t="str">
        <f t="shared" ref="AO188" si="650">IF(ISBLANK(AD184),(IFERROR(IF(AND(AH187="Probabilidad",AH188="Probabilidad"),(AQ187-(+AQ187*AK188)),IF(AND(AH187="Impacto",AH188="Probabilidad"),(AQ186-(+AQ186*AK188)),IF(AH188="Impacto",AQ187,""))),""))," ")</f>
        <v/>
      </c>
      <c r="AP188" s="174" t="str">
        <f t="shared" ref="AP188" si="651">IF(ISBLANK(AD184),(IFERROR(IF(AO188="","",IF(AO188&lt;=0.2,"Muy Baja",IF(AO188&lt;=0.4,"Baja",IF(AO188&lt;=0.6,"Media",IF(AO188&lt;=0.8,"Alta","Muy Alta"))))),""))," ")</f>
        <v/>
      </c>
      <c r="AQ188" s="225" t="str">
        <f t="shared" si="527"/>
        <v/>
      </c>
      <c r="AR188" s="449" t="str">
        <f t="shared" si="528"/>
        <v/>
      </c>
      <c r="AS188" s="225" t="str">
        <f t="shared" si="647"/>
        <v/>
      </c>
      <c r="AT188" s="226" t="str">
        <f t="shared" si="530"/>
        <v/>
      </c>
      <c r="AU188" s="652"/>
      <c r="AV188" s="655"/>
      <c r="AW188" s="649"/>
      <c r="AX188" s="733"/>
      <c r="AY188" s="324"/>
      <c r="AZ188" s="454"/>
      <c r="BA188" s="406"/>
      <c r="BB188" s="448"/>
      <c r="BC188" s="425"/>
      <c r="BD188" s="425"/>
      <c r="BE188" s="425"/>
      <c r="BF188" s="455"/>
      <c r="BG188" s="628"/>
      <c r="BH188" s="388"/>
      <c r="BI188" s="374"/>
      <c r="BJ188" s="374"/>
      <c r="BK188" s="374"/>
      <c r="BL188" s="448"/>
      <c r="BM188" s="468"/>
      <c r="BN188" s="448"/>
      <c r="BO188" s="441"/>
      <c r="BP188" s="441"/>
      <c r="BQ188" s="498"/>
      <c r="BR188" s="404"/>
      <c r="BS188" s="404"/>
      <c r="BT188" s="404"/>
      <c r="BU188" s="404"/>
    </row>
    <row r="189" spans="1:73" s="205" customFormat="1" ht="19.5" hidden="1" customHeight="1">
      <c r="A189" s="679"/>
      <c r="B189" s="693"/>
      <c r="C189" s="662"/>
      <c r="D189" s="662"/>
      <c r="E189" s="646"/>
      <c r="F189" s="646"/>
      <c r="G189" s="666"/>
      <c r="H189" s="360">
        <v>29</v>
      </c>
      <c r="I189" s="665"/>
      <c r="J189" s="604"/>
      <c r="K189" s="604"/>
      <c r="L189" s="604"/>
      <c r="M189" s="646"/>
      <c r="N189" s="646"/>
      <c r="O189" s="646"/>
      <c r="P189" s="737"/>
      <c r="Q189" s="697"/>
      <c r="R189" s="643"/>
      <c r="S189" s="643"/>
      <c r="T189" s="643"/>
      <c r="U189" s="643"/>
      <c r="V189" s="728"/>
      <c r="W189" s="716"/>
      <c r="X189" s="731"/>
      <c r="Y189" s="710"/>
      <c r="Z189" s="713"/>
      <c r="AA189" s="716"/>
      <c r="AB189" s="719"/>
      <c r="AC189" s="722"/>
      <c r="AD189" s="725"/>
      <c r="AE189" s="650"/>
      <c r="AF189" s="201">
        <v>6</v>
      </c>
      <c r="AG189" s="202"/>
      <c r="AH189" s="222" t="str">
        <f t="shared" si="440"/>
        <v/>
      </c>
      <c r="AI189" s="321"/>
      <c r="AJ189" s="321"/>
      <c r="AK189" s="223" t="str">
        <f t="shared" si="441"/>
        <v/>
      </c>
      <c r="AL189" s="322"/>
      <c r="AM189" s="322"/>
      <c r="AN189" s="323"/>
      <c r="AO189" s="224" t="str">
        <f t="shared" ref="AO189" si="652">IF(ISBLANK(AD184),(IFERROR(IF(AND(AH188="Probabilidad",AH189="Probabilidad"),(AQ188-(+AQ188*AK189)),IF(AND(AH188="Impacto",AH189="Probabilidad"),(AQ187-(+AQ187*AK189)),IF(AH189="Impacto",AQ188,""))),""))," ")</f>
        <v/>
      </c>
      <c r="AP189" s="174" t="str">
        <f t="shared" ref="AP189" si="653">IF(ISBLANK(AD184),(IFERROR(IF(AO189="","",IF(AO189&lt;=0.2,"Muy Baja",IF(AO189&lt;=0.4,"Baja",IF(AO189&lt;=0.6,"Media",IF(AO189&lt;=0.8,"Alta","Muy Alta"))))),""))," ")</f>
        <v/>
      </c>
      <c r="AQ189" s="225" t="str">
        <f t="shared" si="527"/>
        <v/>
      </c>
      <c r="AR189" s="449" t="str">
        <f t="shared" si="528"/>
        <v/>
      </c>
      <c r="AS189" s="225" t="str">
        <f t="shared" si="647"/>
        <v/>
      </c>
      <c r="AT189" s="226" t="str">
        <f t="shared" si="530"/>
        <v/>
      </c>
      <c r="AU189" s="653"/>
      <c r="AV189" s="656"/>
      <c r="AW189" s="650"/>
      <c r="AX189" s="734"/>
      <c r="AY189" s="324"/>
      <c r="AZ189" s="454"/>
      <c r="BA189" s="406"/>
      <c r="BB189" s="448"/>
      <c r="BC189" s="425"/>
      <c r="BD189" s="425"/>
      <c r="BE189" s="425"/>
      <c r="BF189" s="455"/>
      <c r="BG189" s="595"/>
      <c r="BH189" s="388"/>
      <c r="BI189" s="374"/>
      <c r="BJ189" s="374"/>
      <c r="BK189" s="374"/>
      <c r="BL189" s="448"/>
      <c r="BM189" s="468"/>
      <c r="BN189" s="448"/>
      <c r="BO189" s="441"/>
      <c r="BP189" s="441"/>
      <c r="BQ189" s="498"/>
      <c r="BR189" s="404"/>
      <c r="BS189" s="404"/>
      <c r="BT189" s="404"/>
      <c r="BU189" s="404"/>
    </row>
    <row r="190" spans="1:73" s="205" customFormat="1" ht="77.25" hidden="1" customHeight="1">
      <c r="A190" s="677">
        <v>6</v>
      </c>
      <c r="B190" s="694" t="s">
        <v>954</v>
      </c>
      <c r="C190" s="660" t="str">
        <f>IFERROR((VLOOKUP($B190,'Listados Datos'!$D$3:$E$18,2,FALSE))," ")</f>
        <v>Defender el Patrimonio Inmobiliario Distrital a cargo del Departamento Administrativo de la Defensoría del Espacio público.</v>
      </c>
      <c r="D190" s="660"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644" t="s">
        <v>1140</v>
      </c>
      <c r="F190" s="644" t="s">
        <v>971</v>
      </c>
      <c r="G190" s="666">
        <v>30</v>
      </c>
      <c r="H190" s="360">
        <v>30</v>
      </c>
      <c r="I190" s="663" t="s">
        <v>1202</v>
      </c>
      <c r="J190" s="603" t="s">
        <v>244</v>
      </c>
      <c r="K190" s="603" t="s">
        <v>1202</v>
      </c>
      <c r="L190" s="603" t="s">
        <v>1363</v>
      </c>
      <c r="M190" s="644" t="str">
        <f t="shared" ref="M190" si="654">+CONCATENATE("Posibilidad de afectación ", J190, " por ", K190," debido a ", L190)</f>
        <v>Posibilidad de afectación Económico y Reputacional por Pérdida u ocupación indebida del espacio público.  debido a Apropiación u ocupación indebida del espacio público por parte terceros.</v>
      </c>
      <c r="N190" s="644" t="s">
        <v>108</v>
      </c>
      <c r="O190" s="644" t="s">
        <v>832</v>
      </c>
      <c r="P190" s="735">
        <v>228</v>
      </c>
      <c r="Q190" s="695"/>
      <c r="R190" s="641"/>
      <c r="S190" s="641"/>
      <c r="T190" s="641"/>
      <c r="U190" s="641"/>
      <c r="V190" s="726" t="str">
        <f t="shared" ref="V190" si="655">IF(ISBLANK(AC190),(IF(P190&lt;=0,"",IF(P190&lt;=2,"Muy Baja",IF(P190&lt;=24,"Baja",IF(P190&lt;=500,"Media",IF(P190&lt;=5000,"Alta","Muy Alta"))))))," ")</f>
        <v>Media</v>
      </c>
      <c r="W190" s="714">
        <f t="shared" ref="W190" si="656">IF(ISBLANK(AC190),(IF(V190="","",IF(V190="Muy Baja",20%,IF(V190="Baja",40%,IF(V190="Media",60%,IF(V190="Alta",80%,IF(V190="Muy Alta",100%,0)))))))," ")</f>
        <v>0.6</v>
      </c>
      <c r="X190" s="729" t="s">
        <v>1633</v>
      </c>
      <c r="Y190" s="708" t="str">
        <f>IF(X190&gt;0,IF(NOT(ISERROR(MATCH(X190,'Listados Datos'!$N$3:$N$4,0))),'Listados Datos'!$N$6&amp;"Por favor no seleccionar este criterios de impacto (Afectación Económica o presupuestal y/o Pérdida Reputacional)",'Listados Datos'!$N$7),"")</f>
        <v>✔</v>
      </c>
      <c r="Z190" s="711" t="str">
        <f>IF(OR(X190='Listados Datos'!$R$3,X190='Listados Datos'!$S$3),"Leve",IF(OR(X190='Listados Datos'!$R$4,X190='Listados Datos'!$S$4),"Menor",IF(OR(X190='Listados Datos'!$R$5,X190='Listados Datos'!$S$5),"Moderado",IF(OR(X190='Listados Datos'!$R$6,X190='Listados Datos'!$S$6),"Mayor",IF(OR(X190='Listados Datos'!$R$7,X190='Listados Datos'!$S$7),"Catastrófico","")))))</f>
        <v>Menor</v>
      </c>
      <c r="AA190" s="714">
        <f>IF(Z190="","",IF(Z190="Leve",20%,IF(Z190="Menor",40%,IF(Z190="Moderado",60%,IF(Z190="Mayor",80%,IF(Z190="Catastrófico",100%,0))))))</f>
        <v>0.4</v>
      </c>
      <c r="AB190" s="717"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Moderado</v>
      </c>
      <c r="AC190" s="720"/>
      <c r="AD190" s="723"/>
      <c r="AE190" s="648" t="str">
        <f t="shared" ref="AE190" si="657">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1">
        <v>1</v>
      </c>
      <c r="AG190" s="202" t="s">
        <v>1367</v>
      </c>
      <c r="AH190" s="222" t="str">
        <f t="shared" ref="AH190:AH249" si="658">IF(OR(AI190="Preventivo",AI190="Detectivo"),"Probabilidad",IF(AI190="Correctivo","Impacto",""))</f>
        <v>Probabilidad</v>
      </c>
      <c r="AI190" s="321" t="s">
        <v>312</v>
      </c>
      <c r="AJ190" s="321" t="s">
        <v>317</v>
      </c>
      <c r="AK190" s="223" t="str">
        <f t="shared" ref="AK190:AK249" si="659">IF(AND(AI190="Preventivo",AJ190="Automático"),"50%",IF(AND(AI190="Preventivo",AJ190="Manual"),"40%",IF(AND(AI190="Detectivo",AJ190="Automático"),"40%",IF(AND(AI190="Detectivo",AJ190="Manual"),"30%",IF(AND(AI190="Correctivo",AJ190="Automático"),"35%",IF(AND(AI190="Correctivo",AJ190="Manual"),"25%",""))))))</f>
        <v>40%</v>
      </c>
      <c r="AL190" s="322" t="s">
        <v>321</v>
      </c>
      <c r="AM190" s="322" t="s">
        <v>325</v>
      </c>
      <c r="AN190" s="323" t="s">
        <v>328</v>
      </c>
      <c r="AO190" s="224">
        <f t="shared" ref="AO190" si="660">IF(ISBLANK(AD190),(IFERROR(IF(AH190="Probabilidad",(W190-(+W190*AK190)),IF(AH190="Impacto",W190,"")),""))," ")</f>
        <v>0.36</v>
      </c>
      <c r="AP190" s="174" t="str">
        <f t="shared" ref="AP190" si="661">IF(ISBLANK(AD190), (IFERROR(IF(AO190="","",IF(AO190&lt;=0.2,"Muy Baja",IF(AO190&lt;=0.4,"Baja",IF(AO190&lt;=0.6,"Media",IF(AO190&lt;=0.8,"Alta","Muy Alta"))))),""))," ")</f>
        <v>Baja</v>
      </c>
      <c r="AQ190" s="225">
        <f t="shared" si="527"/>
        <v>0.36</v>
      </c>
      <c r="AR190" s="449" t="str">
        <f t="shared" si="528"/>
        <v>Menor</v>
      </c>
      <c r="AS190" s="225">
        <f t="shared" ref="AS190" si="662">IFERROR(IF(AH190="Impacto",(AA190-(+AA190*AK190)),IF(AH190="Probabilidad",AA190,"")),"")</f>
        <v>0.4</v>
      </c>
      <c r="AT190" s="226" t="str">
        <f t="shared" si="530"/>
        <v>Moderado</v>
      </c>
      <c r="AU190" s="651"/>
      <c r="AV190" s="654" t="str">
        <f>IF(ISBLANK(AD190), " ", AD190)</f>
        <v xml:space="preserve"> </v>
      </c>
      <c r="AW190" s="648" t="str">
        <f t="shared" ref="AW190" si="663">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732" t="s">
        <v>335</v>
      </c>
      <c r="AY190" s="638" t="s">
        <v>1510</v>
      </c>
      <c r="AZ190" s="617" t="s">
        <v>1511</v>
      </c>
      <c r="BA190" s="617" t="s">
        <v>971</v>
      </c>
      <c r="BB190" s="619" t="s">
        <v>1071</v>
      </c>
      <c r="BC190" s="621" t="s">
        <v>1520</v>
      </c>
      <c r="BD190" s="621" t="s">
        <v>1521</v>
      </c>
      <c r="BE190" s="619" t="s">
        <v>1523</v>
      </c>
      <c r="BF190" s="619" t="s">
        <v>1519</v>
      </c>
      <c r="BG190" s="758" t="s">
        <v>1197</v>
      </c>
      <c r="BH190" s="445" t="s">
        <v>113</v>
      </c>
      <c r="BI190" s="594" t="s">
        <v>1956</v>
      </c>
      <c r="BJ190" s="594" t="s">
        <v>1746</v>
      </c>
      <c r="BK190" s="596">
        <v>44804</v>
      </c>
      <c r="BL190" s="594" t="s">
        <v>1746</v>
      </c>
      <c r="BM190" s="611" t="s">
        <v>1746</v>
      </c>
      <c r="BN190" s="594" t="s">
        <v>1756</v>
      </c>
      <c r="BO190" s="594" t="s">
        <v>114</v>
      </c>
      <c r="BP190" s="594" t="s">
        <v>1746</v>
      </c>
      <c r="BQ190" s="600" t="s">
        <v>1746</v>
      </c>
      <c r="BR190" s="404"/>
      <c r="BS190" s="404"/>
      <c r="BT190" s="404"/>
      <c r="BU190" s="404"/>
    </row>
    <row r="191" spans="1:73" s="205" customFormat="1" ht="72.95" hidden="1" customHeight="1">
      <c r="A191" s="678"/>
      <c r="B191" s="692"/>
      <c r="C191" s="661"/>
      <c r="D191" s="661"/>
      <c r="E191" s="645"/>
      <c r="F191" s="645"/>
      <c r="G191" s="666"/>
      <c r="H191" s="360">
        <v>30</v>
      </c>
      <c r="I191" s="664"/>
      <c r="J191" s="647"/>
      <c r="K191" s="647"/>
      <c r="L191" s="647"/>
      <c r="M191" s="645"/>
      <c r="N191" s="645"/>
      <c r="O191" s="645"/>
      <c r="P191" s="736"/>
      <c r="Q191" s="696"/>
      <c r="R191" s="642"/>
      <c r="S191" s="642"/>
      <c r="T191" s="642"/>
      <c r="U191" s="642"/>
      <c r="V191" s="727"/>
      <c r="W191" s="715"/>
      <c r="X191" s="730"/>
      <c r="Y191" s="709"/>
      <c r="Z191" s="712"/>
      <c r="AA191" s="715"/>
      <c r="AB191" s="718"/>
      <c r="AC191" s="721"/>
      <c r="AD191" s="724"/>
      <c r="AE191" s="649"/>
      <c r="AF191" s="201">
        <v>2</v>
      </c>
      <c r="AG191" s="202" t="s">
        <v>1368</v>
      </c>
      <c r="AH191" s="222" t="str">
        <f t="shared" si="658"/>
        <v>Probabilidad</v>
      </c>
      <c r="AI191" s="321" t="s">
        <v>312</v>
      </c>
      <c r="AJ191" s="321" t="s">
        <v>317</v>
      </c>
      <c r="AK191" s="223" t="str">
        <f t="shared" si="659"/>
        <v>40%</v>
      </c>
      <c r="AL191" s="322" t="s">
        <v>321</v>
      </c>
      <c r="AM191" s="322" t="s">
        <v>325</v>
      </c>
      <c r="AN191" s="323" t="s">
        <v>328</v>
      </c>
      <c r="AO191" s="224">
        <f t="shared" ref="AO191" si="664">IF(ISBLANK(AD190),(IFERROR(IF(AND(AH190="Probabilidad",AH191="Probabilidad"),(AQ190-(+AQ190*AK191)),IF(AH191="Probabilidad",(W190-(+W190*AK191)),IF(AH191="Impacto",AQ190,""))),""))," ")</f>
        <v>0.216</v>
      </c>
      <c r="AP191" s="174" t="str">
        <f t="shared" ref="AP191" si="665">IF(ISBLANK(AD190),(IFERROR(IF(AO191="","",IF(AO191&lt;=0.2,"Muy Baja",IF(AO191&lt;=0.4,"Baja",IF(AO191&lt;=0.6,"Media",IF(AO191&lt;=0.8,"Alta","Muy Alta"))))),""))," ")</f>
        <v>Baja</v>
      </c>
      <c r="AQ191" s="225">
        <f t="shared" si="527"/>
        <v>0.216</v>
      </c>
      <c r="AR191" s="449" t="str">
        <f t="shared" si="528"/>
        <v>Menor</v>
      </c>
      <c r="AS191" s="225">
        <f t="shared" ref="AS191" si="666">IFERROR(IF(AND(AH190="Impacto",AH191="Impacto"),(AS190-(+AS190*AK191)),IF(AH191="Impacto",(AA190-(+AA190*AK191)),IF(AH191="Probabilidad",AS190,""))),"")</f>
        <v>0.4</v>
      </c>
      <c r="AT191" s="226" t="str">
        <f t="shared" si="530"/>
        <v>Moderado</v>
      </c>
      <c r="AU191" s="652"/>
      <c r="AV191" s="655"/>
      <c r="AW191" s="649"/>
      <c r="AX191" s="733"/>
      <c r="AY191" s="639"/>
      <c r="AZ191" s="618"/>
      <c r="BA191" s="618"/>
      <c r="BB191" s="620"/>
      <c r="BC191" s="622"/>
      <c r="BD191" s="622"/>
      <c r="BE191" s="620"/>
      <c r="BF191" s="620"/>
      <c r="BG191" s="738"/>
      <c r="BH191" s="445" t="s">
        <v>113</v>
      </c>
      <c r="BI191" s="595"/>
      <c r="BJ191" s="595"/>
      <c r="BK191" s="595"/>
      <c r="BL191" s="595"/>
      <c r="BM191" s="612"/>
      <c r="BN191" s="595"/>
      <c r="BO191" s="595"/>
      <c r="BP191" s="595"/>
      <c r="BQ191" s="601"/>
      <c r="BR191" s="404"/>
      <c r="BS191" s="404"/>
      <c r="BT191" s="404"/>
      <c r="BU191" s="404"/>
    </row>
    <row r="192" spans="1:73" s="205" customFormat="1" ht="19.5" hidden="1" customHeight="1">
      <c r="A192" s="678"/>
      <c r="B192" s="692"/>
      <c r="C192" s="661"/>
      <c r="D192" s="661"/>
      <c r="E192" s="645"/>
      <c r="F192" s="645"/>
      <c r="G192" s="666"/>
      <c r="H192" s="360">
        <v>30</v>
      </c>
      <c r="I192" s="664"/>
      <c r="J192" s="647"/>
      <c r="K192" s="647"/>
      <c r="L192" s="647"/>
      <c r="M192" s="645"/>
      <c r="N192" s="645"/>
      <c r="O192" s="645"/>
      <c r="P192" s="736"/>
      <c r="Q192" s="696"/>
      <c r="R192" s="642"/>
      <c r="S192" s="642"/>
      <c r="T192" s="642"/>
      <c r="U192" s="642"/>
      <c r="V192" s="727"/>
      <c r="W192" s="715"/>
      <c r="X192" s="730"/>
      <c r="Y192" s="709"/>
      <c r="Z192" s="712"/>
      <c r="AA192" s="715"/>
      <c r="AB192" s="718"/>
      <c r="AC192" s="721"/>
      <c r="AD192" s="724"/>
      <c r="AE192" s="649"/>
      <c r="AF192" s="201">
        <v>3</v>
      </c>
      <c r="AG192" s="202"/>
      <c r="AH192" s="222" t="str">
        <f t="shared" si="658"/>
        <v/>
      </c>
      <c r="AI192" s="321"/>
      <c r="AJ192" s="321"/>
      <c r="AK192" s="223" t="str">
        <f t="shared" si="659"/>
        <v/>
      </c>
      <c r="AL192" s="322"/>
      <c r="AM192" s="322"/>
      <c r="AN192" s="323"/>
      <c r="AO192" s="224" t="str">
        <f t="shared" ref="AO192" si="667">IF(ISBLANK(AD190),(IFERROR(IF(AND(AH191="Probabilidad",AH192="Probabilidad"),(AQ191-(+AQ191*AK192)),IF(AND(AH191="Impacto",AH192="Probabilidad"),(AQ190-(+AQ190*AK192)),IF(AH192="Impacto",AQ191,""))),""))," ")</f>
        <v/>
      </c>
      <c r="AP192" s="174" t="str">
        <f t="shared" ref="AP192" si="668">IF(ISBLANK(AD190),(IFERROR(IF(AO192="","",IF(AO192&lt;=0.2,"Muy Baja",IF(AO192&lt;=0.4,"Baja",IF(AO192&lt;=0.6,"Media",IF(AO192&lt;=0.8,"Alta","Muy Alta"))))),""))," ")</f>
        <v/>
      </c>
      <c r="AQ192" s="225" t="str">
        <f t="shared" si="527"/>
        <v/>
      </c>
      <c r="AR192" s="449" t="str">
        <f t="shared" si="528"/>
        <v/>
      </c>
      <c r="AS192" s="225" t="str">
        <f t="shared" ref="AS192:AS195" si="669">IFERROR(IF(AND(AH191="Impacto",AH192="Impacto"),(AS191-(+AS191*AK192)),IF(AND(AH191="Probabilidad",AH192="Impacto"),(AS190-(+AS190*AK192)),IF(AH192="Probabilidad",AS191,""))),"")</f>
        <v/>
      </c>
      <c r="AT192" s="226" t="str">
        <f t="shared" si="530"/>
        <v/>
      </c>
      <c r="AU192" s="652"/>
      <c r="AV192" s="655"/>
      <c r="AW192" s="649"/>
      <c r="AX192" s="733"/>
      <c r="AY192" s="324"/>
      <c r="AZ192" s="454"/>
      <c r="BA192" s="406"/>
      <c r="BB192" s="448"/>
      <c r="BC192" s="425"/>
      <c r="BD192" s="425"/>
      <c r="BE192" s="425"/>
      <c r="BF192" s="455"/>
      <c r="BG192" s="738"/>
      <c r="BH192" s="374"/>
      <c r="BI192" s="374"/>
      <c r="BJ192" s="374"/>
      <c r="BK192" s="374"/>
      <c r="BL192" s="448"/>
      <c r="BM192" s="468"/>
      <c r="BN192" s="448"/>
      <c r="BO192" s="441"/>
      <c r="BP192" s="441"/>
      <c r="BQ192" s="498"/>
      <c r="BR192" s="404"/>
      <c r="BS192" s="404"/>
      <c r="BT192" s="404"/>
      <c r="BU192" s="404"/>
    </row>
    <row r="193" spans="1:73" s="205" customFormat="1" ht="19.5" hidden="1" customHeight="1">
      <c r="A193" s="678"/>
      <c r="B193" s="692"/>
      <c r="C193" s="661"/>
      <c r="D193" s="661"/>
      <c r="E193" s="645"/>
      <c r="F193" s="645"/>
      <c r="G193" s="666"/>
      <c r="H193" s="360">
        <v>30</v>
      </c>
      <c r="I193" s="664"/>
      <c r="J193" s="647"/>
      <c r="K193" s="647"/>
      <c r="L193" s="647"/>
      <c r="M193" s="645"/>
      <c r="N193" s="645"/>
      <c r="O193" s="645"/>
      <c r="P193" s="736"/>
      <c r="Q193" s="696"/>
      <c r="R193" s="642"/>
      <c r="S193" s="642"/>
      <c r="T193" s="642"/>
      <c r="U193" s="642"/>
      <c r="V193" s="727"/>
      <c r="W193" s="715"/>
      <c r="X193" s="730"/>
      <c r="Y193" s="709"/>
      <c r="Z193" s="712"/>
      <c r="AA193" s="715"/>
      <c r="AB193" s="718"/>
      <c r="AC193" s="721"/>
      <c r="AD193" s="724"/>
      <c r="AE193" s="649"/>
      <c r="AF193" s="201">
        <v>4</v>
      </c>
      <c r="AG193" s="202"/>
      <c r="AH193" s="222" t="str">
        <f t="shared" si="658"/>
        <v/>
      </c>
      <c r="AI193" s="321"/>
      <c r="AJ193" s="321"/>
      <c r="AK193" s="223" t="str">
        <f t="shared" si="659"/>
        <v/>
      </c>
      <c r="AL193" s="322"/>
      <c r="AM193" s="322"/>
      <c r="AN193" s="323"/>
      <c r="AO193" s="224" t="str">
        <f t="shared" ref="AO193" si="670">IF(ISBLANK(AD190),(IFERROR(IF(AND(AH192="Probabilidad",AH193="Probabilidad"),(AQ192-(+AQ192*AK193)),IF(AND(AH192="Impacto",AH193="Probabilidad"),(AQ191-(+AQ191*AK193)),IF(AH193="Impacto",AQ192,""))),""))," ")</f>
        <v/>
      </c>
      <c r="AP193" s="174" t="str">
        <f t="shared" ref="AP193" si="671">IF(ISBLANK(AD190),(IFERROR(IF(AO193="","",IF(AO193&lt;=0.2,"Muy Baja",IF(AO193&lt;=0.4,"Baja",IF(AO193&lt;=0.6,"Media",IF(AO193&lt;=0.8,"Alta","Muy Alta"))))),""))," ")</f>
        <v/>
      </c>
      <c r="AQ193" s="225" t="str">
        <f t="shared" si="527"/>
        <v/>
      </c>
      <c r="AR193" s="449" t="str">
        <f t="shared" si="528"/>
        <v/>
      </c>
      <c r="AS193" s="225" t="str">
        <f t="shared" si="669"/>
        <v/>
      </c>
      <c r="AT193" s="226" t="str">
        <f t="shared" si="530"/>
        <v/>
      </c>
      <c r="AU193" s="652"/>
      <c r="AV193" s="655"/>
      <c r="AW193" s="649"/>
      <c r="AX193" s="733"/>
      <c r="AY193" s="324"/>
      <c r="AZ193" s="454"/>
      <c r="BA193" s="406"/>
      <c r="BB193" s="448"/>
      <c r="BC193" s="425"/>
      <c r="BD193" s="425"/>
      <c r="BE193" s="425"/>
      <c r="BF193" s="455"/>
      <c r="BG193" s="738"/>
      <c r="BH193" s="374"/>
      <c r="BI193" s="374"/>
      <c r="BJ193" s="374"/>
      <c r="BK193" s="374"/>
      <c r="BL193" s="448"/>
      <c r="BM193" s="468"/>
      <c r="BN193" s="448"/>
      <c r="BO193" s="441"/>
      <c r="BP193" s="441"/>
      <c r="BQ193" s="498"/>
      <c r="BR193" s="404"/>
      <c r="BS193" s="404"/>
      <c r="BT193" s="404"/>
      <c r="BU193" s="404"/>
    </row>
    <row r="194" spans="1:73" s="205" customFormat="1" ht="19.5" hidden="1" customHeight="1">
      <c r="A194" s="678"/>
      <c r="B194" s="692"/>
      <c r="C194" s="661"/>
      <c r="D194" s="661"/>
      <c r="E194" s="645"/>
      <c r="F194" s="645"/>
      <c r="G194" s="666"/>
      <c r="H194" s="360">
        <v>30</v>
      </c>
      <c r="I194" s="664"/>
      <c r="J194" s="647"/>
      <c r="K194" s="647"/>
      <c r="L194" s="647"/>
      <c r="M194" s="645"/>
      <c r="N194" s="645"/>
      <c r="O194" s="645"/>
      <c r="P194" s="736"/>
      <c r="Q194" s="696"/>
      <c r="R194" s="642"/>
      <c r="S194" s="642"/>
      <c r="T194" s="642"/>
      <c r="U194" s="642"/>
      <c r="V194" s="727"/>
      <c r="W194" s="715"/>
      <c r="X194" s="730"/>
      <c r="Y194" s="709"/>
      <c r="Z194" s="712"/>
      <c r="AA194" s="715"/>
      <c r="AB194" s="718"/>
      <c r="AC194" s="721"/>
      <c r="AD194" s="724"/>
      <c r="AE194" s="649"/>
      <c r="AF194" s="201">
        <v>5</v>
      </c>
      <c r="AG194" s="202"/>
      <c r="AH194" s="222" t="str">
        <f t="shared" si="658"/>
        <v/>
      </c>
      <c r="AI194" s="321"/>
      <c r="AJ194" s="321"/>
      <c r="AK194" s="223" t="str">
        <f t="shared" si="659"/>
        <v/>
      </c>
      <c r="AL194" s="322"/>
      <c r="AM194" s="322"/>
      <c r="AN194" s="323"/>
      <c r="AO194" s="224" t="str">
        <f t="shared" ref="AO194" si="672">IF(ISBLANK(AD190),(IFERROR(IF(AND(AH193="Probabilidad",AH194="Probabilidad"),(AQ193-(+AQ193*AK194)),IF(AND(AH193="Impacto",AH194="Probabilidad"),(AQ192-(+AQ192*AK194)),IF(AH194="Impacto",AQ193,""))),""))," ")</f>
        <v/>
      </c>
      <c r="AP194" s="174" t="str">
        <f t="shared" ref="AP194" si="673">IF(ISBLANK(AD190),(IFERROR(IF(AO194="","",IF(AO194&lt;=0.2,"Muy Baja",IF(AO194&lt;=0.4,"Baja",IF(AO194&lt;=0.6,"Media",IF(AO194&lt;=0.8,"Alta","Muy Alta"))))),""))," ")</f>
        <v/>
      </c>
      <c r="AQ194" s="225" t="str">
        <f t="shared" si="527"/>
        <v/>
      </c>
      <c r="AR194" s="449" t="str">
        <f t="shared" si="528"/>
        <v/>
      </c>
      <c r="AS194" s="225" t="str">
        <f t="shared" si="669"/>
        <v/>
      </c>
      <c r="AT194" s="226" t="str">
        <f t="shared" si="530"/>
        <v/>
      </c>
      <c r="AU194" s="652"/>
      <c r="AV194" s="655"/>
      <c r="AW194" s="649"/>
      <c r="AX194" s="733"/>
      <c r="AY194" s="324"/>
      <c r="AZ194" s="454"/>
      <c r="BA194" s="406"/>
      <c r="BB194" s="448"/>
      <c r="BC194" s="425"/>
      <c r="BD194" s="425"/>
      <c r="BE194" s="425"/>
      <c r="BF194" s="455"/>
      <c r="BG194" s="738"/>
      <c r="BH194" s="374"/>
      <c r="BI194" s="374"/>
      <c r="BJ194" s="374"/>
      <c r="BK194" s="374"/>
      <c r="BL194" s="448"/>
      <c r="BM194" s="468"/>
      <c r="BN194" s="448"/>
      <c r="BO194" s="441"/>
      <c r="BP194" s="441"/>
      <c r="BQ194" s="498"/>
      <c r="BR194" s="404"/>
      <c r="BS194" s="404"/>
      <c r="BT194" s="404"/>
      <c r="BU194" s="404"/>
    </row>
    <row r="195" spans="1:73" s="205" customFormat="1" ht="19.5" hidden="1" customHeight="1">
      <c r="A195" s="678"/>
      <c r="B195" s="692"/>
      <c r="C195" s="661"/>
      <c r="D195" s="661"/>
      <c r="E195" s="645"/>
      <c r="F195" s="645"/>
      <c r="G195" s="666"/>
      <c r="H195" s="360">
        <v>30</v>
      </c>
      <c r="I195" s="665"/>
      <c r="J195" s="604"/>
      <c r="K195" s="604"/>
      <c r="L195" s="604"/>
      <c r="M195" s="646"/>
      <c r="N195" s="646"/>
      <c r="O195" s="646"/>
      <c r="P195" s="737"/>
      <c r="Q195" s="697"/>
      <c r="R195" s="643"/>
      <c r="S195" s="643"/>
      <c r="T195" s="643"/>
      <c r="U195" s="643"/>
      <c r="V195" s="728"/>
      <c r="W195" s="716"/>
      <c r="X195" s="731"/>
      <c r="Y195" s="710"/>
      <c r="Z195" s="713"/>
      <c r="AA195" s="716"/>
      <c r="AB195" s="719"/>
      <c r="AC195" s="722"/>
      <c r="AD195" s="725"/>
      <c r="AE195" s="650"/>
      <c r="AF195" s="201">
        <v>6</v>
      </c>
      <c r="AG195" s="202"/>
      <c r="AH195" s="222" t="str">
        <f t="shared" si="658"/>
        <v/>
      </c>
      <c r="AI195" s="321"/>
      <c r="AJ195" s="321"/>
      <c r="AK195" s="223" t="str">
        <f t="shared" si="659"/>
        <v/>
      </c>
      <c r="AL195" s="322"/>
      <c r="AM195" s="322"/>
      <c r="AN195" s="323"/>
      <c r="AO195" s="224" t="str">
        <f t="shared" ref="AO195" si="674">IF(ISBLANK(AD190),(IFERROR(IF(AND(AH194="Probabilidad",AH195="Probabilidad"),(AQ194-(+AQ194*AK195)),IF(AND(AH194="Impacto",AH195="Probabilidad"),(AQ193-(+AQ193*AK195)),IF(AH195="Impacto",AQ194,""))),""))," ")</f>
        <v/>
      </c>
      <c r="AP195" s="174" t="str">
        <f t="shared" ref="AP195" si="675">IF(ISBLANK(AD190),(IFERROR(IF(AO195="","",IF(AO195&lt;=0.2,"Muy Baja",IF(AO195&lt;=0.4,"Baja",IF(AO195&lt;=0.6,"Media",IF(AO195&lt;=0.8,"Alta","Muy Alta"))))),""))," ")</f>
        <v/>
      </c>
      <c r="AQ195" s="225" t="str">
        <f t="shared" si="527"/>
        <v/>
      </c>
      <c r="AR195" s="449" t="str">
        <f t="shared" si="528"/>
        <v/>
      </c>
      <c r="AS195" s="225" t="str">
        <f t="shared" si="669"/>
        <v/>
      </c>
      <c r="AT195" s="226" t="str">
        <f t="shared" si="530"/>
        <v/>
      </c>
      <c r="AU195" s="653"/>
      <c r="AV195" s="656"/>
      <c r="AW195" s="650"/>
      <c r="AX195" s="734"/>
      <c r="AY195" s="324"/>
      <c r="AZ195" s="454"/>
      <c r="BA195" s="406"/>
      <c r="BB195" s="448"/>
      <c r="BC195" s="425"/>
      <c r="BD195" s="425"/>
      <c r="BE195" s="425"/>
      <c r="BF195" s="455"/>
      <c r="BG195" s="739"/>
      <c r="BH195" s="374"/>
      <c r="BI195" s="374"/>
      <c r="BJ195" s="374"/>
      <c r="BK195" s="374"/>
      <c r="BL195" s="448"/>
      <c r="BM195" s="468"/>
      <c r="BN195" s="448"/>
      <c r="BO195" s="441"/>
      <c r="BP195" s="441"/>
      <c r="BQ195" s="498"/>
      <c r="BR195" s="404"/>
      <c r="BS195" s="404"/>
      <c r="BT195" s="404"/>
      <c r="BU195" s="404"/>
    </row>
    <row r="196" spans="1:73" s="205" customFormat="1" ht="136.5" hidden="1" customHeight="1">
      <c r="A196" s="678"/>
      <c r="B196" s="692"/>
      <c r="C196" s="661"/>
      <c r="D196" s="661" t="str">
        <f>IFERROR((VLOOKUP($B196,'Listados Datos'!$D$3:$F$18,3,FALSE))," ")</f>
        <v xml:space="preserve"> </v>
      </c>
      <c r="E196" s="645"/>
      <c r="F196" s="645" t="s">
        <v>971</v>
      </c>
      <c r="G196" s="666">
        <v>31</v>
      </c>
      <c r="H196" s="360">
        <v>31</v>
      </c>
      <c r="I196" s="663" t="s">
        <v>1203</v>
      </c>
      <c r="J196" s="603" t="s">
        <v>243</v>
      </c>
      <c r="K196" s="603" t="s">
        <v>1203</v>
      </c>
      <c r="L196" s="603" t="s">
        <v>1364</v>
      </c>
      <c r="M196" s="644" t="str">
        <f t="shared" ref="M196" si="676">+CONCATENATE("Posibilidad de afectación ", J196, " por ", K196," debido a ", L196)</f>
        <v>Posibilidad de afectación Reputacional por Dificultad en el acceso de acciones policivas o judiciales   de defensa y/o recuperación del espacio público. debido a El DADEP carece de funciones policivas o judiciales para la defensa y/o recuperación del espacio público.</v>
      </c>
      <c r="N196" s="644" t="s">
        <v>108</v>
      </c>
      <c r="O196" s="644" t="s">
        <v>832</v>
      </c>
      <c r="P196" s="735">
        <v>228</v>
      </c>
      <c r="Q196" s="695"/>
      <c r="R196" s="641"/>
      <c r="S196" s="641"/>
      <c r="T196" s="641"/>
      <c r="U196" s="641"/>
      <c r="V196" s="726" t="str">
        <f t="shared" ref="V196" si="677">IF(ISBLANK(AC196),(IF(P196&lt;=0,"",IF(P196&lt;=2,"Muy Baja",IF(P196&lt;=24,"Baja",IF(P196&lt;=500,"Media",IF(P196&lt;=5000,"Alta","Muy Alta"))))))," ")</f>
        <v>Media</v>
      </c>
      <c r="W196" s="714">
        <f t="shared" ref="W196" si="678">IF(ISBLANK(AC196),(IF(V196="","",IF(V196="Muy Baja",20%,IF(V196="Baja",40%,IF(V196="Media",60%,IF(V196="Alta",80%,IF(V196="Muy Alta",100%,0)))))))," ")</f>
        <v>0.6</v>
      </c>
      <c r="X196" s="729" t="s">
        <v>1633</v>
      </c>
      <c r="Y196" s="708" t="str">
        <f>IF(X196&gt;0,IF(NOT(ISERROR(MATCH(X196,'Listados Datos'!$N$3:$N$4,0))),'Listados Datos'!$N$6&amp;"Por favor no seleccionar este criterios de impacto (Afectación Económica o presupuestal y/o Pérdida Reputacional)",'Listados Datos'!$N$7),"")</f>
        <v>✔</v>
      </c>
      <c r="Z196" s="711" t="str">
        <f>IF(OR(X196='Listados Datos'!$R$3,X196='Listados Datos'!$S$3),"Leve",IF(OR(X196='Listados Datos'!$R$4,X196='Listados Datos'!$S$4),"Menor",IF(OR(X196='Listados Datos'!$R$5,X196='Listados Datos'!$S$5),"Moderado",IF(OR(X196='Listados Datos'!$R$6,X196='Listados Datos'!$S$6),"Mayor",IF(OR(X196='Listados Datos'!$R$7,X196='Listados Datos'!$S$7),"Catastrófico","")))))</f>
        <v>Menor</v>
      </c>
      <c r="AA196" s="714">
        <f>IF(Z196="","",IF(Z196="Leve",20%,IF(Z196="Menor",40%,IF(Z196="Moderado",60%,IF(Z196="Mayor",80%,IF(Z196="Catastrófico",100%,0))))))</f>
        <v>0.4</v>
      </c>
      <c r="AB196" s="717"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Moderado</v>
      </c>
      <c r="AC196" s="720"/>
      <c r="AD196" s="723"/>
      <c r="AE196" s="648" t="str">
        <f t="shared" ref="AE196" si="679">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201">
        <v>1</v>
      </c>
      <c r="AG196" s="202" t="s">
        <v>1369</v>
      </c>
      <c r="AH196" s="222" t="str">
        <f t="shared" si="658"/>
        <v>Probabilidad</v>
      </c>
      <c r="AI196" s="321" t="s">
        <v>312</v>
      </c>
      <c r="AJ196" s="321" t="s">
        <v>317</v>
      </c>
      <c r="AK196" s="223" t="str">
        <f t="shared" si="659"/>
        <v>40%</v>
      </c>
      <c r="AL196" s="322" t="s">
        <v>321</v>
      </c>
      <c r="AM196" s="322" t="s">
        <v>325</v>
      </c>
      <c r="AN196" s="323" t="s">
        <v>328</v>
      </c>
      <c r="AO196" s="224">
        <f t="shared" ref="AO196" si="680">IF(ISBLANK(AD196),(IFERROR(IF(AH196="Probabilidad",(W196-(+W196*AK196)),IF(AH196="Impacto",W196,"")),""))," ")</f>
        <v>0.36</v>
      </c>
      <c r="AP196" s="174" t="str">
        <f t="shared" ref="AP196" si="681">IF(ISBLANK(AD196), (IFERROR(IF(AO196="","",IF(AO196&lt;=0.2,"Muy Baja",IF(AO196&lt;=0.4,"Baja",IF(AO196&lt;=0.6,"Media",IF(AO196&lt;=0.8,"Alta","Muy Alta"))))),""))," ")</f>
        <v>Baja</v>
      </c>
      <c r="AQ196" s="225">
        <f t="shared" si="527"/>
        <v>0.36</v>
      </c>
      <c r="AR196" s="449" t="str">
        <f t="shared" si="528"/>
        <v>Menor</v>
      </c>
      <c r="AS196" s="225">
        <f t="shared" ref="AS196" si="682">IFERROR(IF(AH196="Impacto",(AA196-(+AA196*AK196)),IF(AH196="Probabilidad",AA196,"")),"")</f>
        <v>0.4</v>
      </c>
      <c r="AT196" s="226" t="str">
        <f t="shared" si="530"/>
        <v>Moderado</v>
      </c>
      <c r="AU196" s="651"/>
      <c r="AV196" s="654" t="str">
        <f>IF(ISBLANK(AD196), " ", AD196)</f>
        <v xml:space="preserve"> </v>
      </c>
      <c r="AW196" s="648" t="str">
        <f t="shared" ref="AW196" si="683">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732" t="s">
        <v>335</v>
      </c>
      <c r="AY196" s="324" t="s">
        <v>1516</v>
      </c>
      <c r="AZ196" s="454" t="s">
        <v>1512</v>
      </c>
      <c r="BA196" s="406" t="s">
        <v>971</v>
      </c>
      <c r="BB196" s="448" t="s">
        <v>1198</v>
      </c>
      <c r="BC196" s="425">
        <v>44562</v>
      </c>
      <c r="BD196" s="425">
        <v>44926</v>
      </c>
      <c r="BE196" s="425" t="s">
        <v>1525</v>
      </c>
      <c r="BF196" s="425" t="s">
        <v>1524</v>
      </c>
      <c r="BG196" s="594" t="s">
        <v>1199</v>
      </c>
      <c r="BH196" s="388" t="s">
        <v>113</v>
      </c>
      <c r="BI196" s="374" t="s">
        <v>1957</v>
      </c>
      <c r="BJ196" s="374">
        <v>1</v>
      </c>
      <c r="BK196" s="425">
        <v>44804</v>
      </c>
      <c r="BL196" s="448" t="s">
        <v>1746</v>
      </c>
      <c r="BM196" s="468" t="s">
        <v>1861</v>
      </c>
      <c r="BN196" s="448" t="s">
        <v>1746</v>
      </c>
      <c r="BO196" s="448" t="s">
        <v>114</v>
      </c>
      <c r="BP196" s="448" t="s">
        <v>1746</v>
      </c>
      <c r="BQ196" s="499" t="s">
        <v>1746</v>
      </c>
      <c r="BR196" s="404"/>
      <c r="BS196" s="404"/>
      <c r="BT196" s="404"/>
      <c r="BU196" s="404"/>
    </row>
    <row r="197" spans="1:73" s="205" customFormat="1" ht="28.5" hidden="1" customHeight="1">
      <c r="A197" s="678"/>
      <c r="B197" s="692"/>
      <c r="C197" s="661"/>
      <c r="D197" s="661"/>
      <c r="E197" s="645"/>
      <c r="F197" s="645"/>
      <c r="G197" s="666"/>
      <c r="H197" s="360">
        <v>31</v>
      </c>
      <c r="I197" s="664"/>
      <c r="J197" s="647"/>
      <c r="K197" s="647"/>
      <c r="L197" s="647"/>
      <c r="M197" s="645"/>
      <c r="N197" s="645"/>
      <c r="O197" s="645"/>
      <c r="P197" s="736"/>
      <c r="Q197" s="696"/>
      <c r="R197" s="642"/>
      <c r="S197" s="642"/>
      <c r="T197" s="642"/>
      <c r="U197" s="642"/>
      <c r="V197" s="727"/>
      <c r="W197" s="715"/>
      <c r="X197" s="730"/>
      <c r="Y197" s="709"/>
      <c r="Z197" s="712"/>
      <c r="AA197" s="715"/>
      <c r="AB197" s="718"/>
      <c r="AC197" s="721"/>
      <c r="AD197" s="724"/>
      <c r="AE197" s="649"/>
      <c r="AF197" s="201">
        <v>2</v>
      </c>
      <c r="AG197" s="202"/>
      <c r="AH197" s="222" t="str">
        <f t="shared" si="658"/>
        <v/>
      </c>
      <c r="AI197" s="321"/>
      <c r="AJ197" s="321"/>
      <c r="AK197" s="223" t="str">
        <f t="shared" si="659"/>
        <v/>
      </c>
      <c r="AL197" s="322"/>
      <c r="AM197" s="322"/>
      <c r="AN197" s="323"/>
      <c r="AO197" s="224" t="str">
        <f t="shared" ref="AO197" si="684">IF(ISBLANK(AD196),(IFERROR(IF(AND(AH196="Probabilidad",AH197="Probabilidad"),(AQ196-(+AQ196*AK197)),IF(AH197="Probabilidad",(W196-(+W196*AK197)),IF(AH197="Impacto",AQ196,""))),""))," ")</f>
        <v/>
      </c>
      <c r="AP197" s="174" t="str">
        <f t="shared" ref="AP197" si="685">IF(ISBLANK(AD196),(IFERROR(IF(AO197="","",IF(AO197&lt;=0.2,"Muy Baja",IF(AO197&lt;=0.4,"Baja",IF(AO197&lt;=0.6,"Media",IF(AO197&lt;=0.8,"Alta","Muy Alta"))))),""))," ")</f>
        <v/>
      </c>
      <c r="AQ197" s="225" t="str">
        <f t="shared" si="527"/>
        <v/>
      </c>
      <c r="AR197" s="449" t="str">
        <f t="shared" si="528"/>
        <v/>
      </c>
      <c r="AS197" s="225" t="str">
        <f t="shared" ref="AS197" si="686">IFERROR(IF(AND(AH196="Impacto",AH197="Impacto"),(AS196-(+AS196*AK197)),IF(AH197="Impacto",(AA196-(+AA196*AK197)),IF(AH197="Probabilidad",AS196,""))),"")</f>
        <v/>
      </c>
      <c r="AT197" s="226" t="str">
        <f t="shared" si="530"/>
        <v/>
      </c>
      <c r="AU197" s="652"/>
      <c r="AV197" s="655"/>
      <c r="AW197" s="649"/>
      <c r="AX197" s="733"/>
      <c r="AY197" s="324"/>
      <c r="AZ197" s="454"/>
      <c r="BA197" s="406"/>
      <c r="BB197" s="448"/>
      <c r="BC197" s="425"/>
      <c r="BD197" s="425"/>
      <c r="BE197" s="425"/>
      <c r="BF197" s="455"/>
      <c r="BG197" s="628"/>
      <c r="BH197" s="388"/>
      <c r="BI197" s="374"/>
      <c r="BJ197" s="374"/>
      <c r="BK197" s="429"/>
      <c r="BL197" s="399"/>
      <c r="BM197" s="472"/>
      <c r="BN197" s="448"/>
      <c r="BO197" s="428"/>
      <c r="BP197" s="428"/>
      <c r="BQ197" s="500"/>
      <c r="BR197" s="404"/>
      <c r="BS197" s="404"/>
      <c r="BT197" s="404"/>
      <c r="BU197" s="404"/>
    </row>
    <row r="198" spans="1:73" s="205" customFormat="1" ht="28.5" hidden="1" customHeight="1">
      <c r="A198" s="678"/>
      <c r="B198" s="692"/>
      <c r="C198" s="661"/>
      <c r="D198" s="661"/>
      <c r="E198" s="645"/>
      <c r="F198" s="645"/>
      <c r="G198" s="666"/>
      <c r="H198" s="360">
        <v>31</v>
      </c>
      <c r="I198" s="664"/>
      <c r="J198" s="647"/>
      <c r="K198" s="647"/>
      <c r="L198" s="647"/>
      <c r="M198" s="645"/>
      <c r="N198" s="645"/>
      <c r="O198" s="645"/>
      <c r="P198" s="736"/>
      <c r="Q198" s="696"/>
      <c r="R198" s="642"/>
      <c r="S198" s="642"/>
      <c r="T198" s="642"/>
      <c r="U198" s="642"/>
      <c r="V198" s="727"/>
      <c r="W198" s="715"/>
      <c r="X198" s="730"/>
      <c r="Y198" s="709"/>
      <c r="Z198" s="712"/>
      <c r="AA198" s="715"/>
      <c r="AB198" s="718"/>
      <c r="AC198" s="721"/>
      <c r="AD198" s="724"/>
      <c r="AE198" s="649"/>
      <c r="AF198" s="201">
        <v>3</v>
      </c>
      <c r="AG198" s="202"/>
      <c r="AH198" s="222" t="str">
        <f t="shared" si="658"/>
        <v/>
      </c>
      <c r="AI198" s="321"/>
      <c r="AJ198" s="321"/>
      <c r="AK198" s="223" t="str">
        <f t="shared" si="659"/>
        <v/>
      </c>
      <c r="AL198" s="322"/>
      <c r="AM198" s="322"/>
      <c r="AN198" s="323"/>
      <c r="AO198" s="224" t="str">
        <f t="shared" ref="AO198" si="687">IF(ISBLANK(AD196),(IFERROR(IF(AND(AH197="Probabilidad",AH198="Probabilidad"),(AQ197-(+AQ197*AK198)),IF(AND(AH197="Impacto",AH198="Probabilidad"),(AQ196-(+AQ196*AK198)),IF(AH198="Impacto",AQ197,""))),""))," ")</f>
        <v/>
      </c>
      <c r="AP198" s="174" t="str">
        <f t="shared" ref="AP198" si="688">IF(ISBLANK(AD196),(IFERROR(IF(AO198="","",IF(AO198&lt;=0.2,"Muy Baja",IF(AO198&lt;=0.4,"Baja",IF(AO198&lt;=0.6,"Media",IF(AO198&lt;=0.8,"Alta","Muy Alta"))))),""))," ")</f>
        <v/>
      </c>
      <c r="AQ198" s="225" t="str">
        <f t="shared" si="527"/>
        <v/>
      </c>
      <c r="AR198" s="449" t="str">
        <f t="shared" si="528"/>
        <v/>
      </c>
      <c r="AS198" s="225" t="str">
        <f t="shared" ref="AS198:AS201" si="689">IFERROR(IF(AND(AH197="Impacto",AH198="Impacto"),(AS197-(+AS197*AK198)),IF(AND(AH197="Probabilidad",AH198="Impacto"),(AS196-(+AS196*AK198)),IF(AH198="Probabilidad",AS197,""))),"")</f>
        <v/>
      </c>
      <c r="AT198" s="226" t="str">
        <f t="shared" si="530"/>
        <v/>
      </c>
      <c r="AU198" s="652"/>
      <c r="AV198" s="655"/>
      <c r="AW198" s="649"/>
      <c r="AX198" s="733"/>
      <c r="AY198" s="324"/>
      <c r="AZ198" s="454"/>
      <c r="BA198" s="406"/>
      <c r="BB198" s="448"/>
      <c r="BC198" s="425"/>
      <c r="BD198" s="425"/>
      <c r="BE198" s="425"/>
      <c r="BF198" s="455"/>
      <c r="BG198" s="628"/>
      <c r="BH198" s="388"/>
      <c r="BI198" s="374"/>
      <c r="BJ198" s="374"/>
      <c r="BK198" s="374"/>
      <c r="BL198" s="448"/>
      <c r="BM198" s="468"/>
      <c r="BN198" s="448"/>
      <c r="BO198" s="441"/>
      <c r="BP198" s="441"/>
      <c r="BQ198" s="498"/>
      <c r="BR198" s="404"/>
      <c r="BS198" s="404"/>
      <c r="BT198" s="404"/>
      <c r="BU198" s="404"/>
    </row>
    <row r="199" spans="1:73" s="205" customFormat="1" ht="28.5" hidden="1" customHeight="1">
      <c r="A199" s="678"/>
      <c r="B199" s="692"/>
      <c r="C199" s="661"/>
      <c r="D199" s="661"/>
      <c r="E199" s="645"/>
      <c r="F199" s="645"/>
      <c r="G199" s="666"/>
      <c r="H199" s="360">
        <v>31</v>
      </c>
      <c r="I199" s="664"/>
      <c r="J199" s="647"/>
      <c r="K199" s="647"/>
      <c r="L199" s="647"/>
      <c r="M199" s="645"/>
      <c r="N199" s="645"/>
      <c r="O199" s="645"/>
      <c r="P199" s="736"/>
      <c r="Q199" s="696"/>
      <c r="R199" s="642"/>
      <c r="S199" s="642"/>
      <c r="T199" s="642"/>
      <c r="U199" s="642"/>
      <c r="V199" s="727"/>
      <c r="W199" s="715"/>
      <c r="X199" s="730"/>
      <c r="Y199" s="709"/>
      <c r="Z199" s="712"/>
      <c r="AA199" s="715"/>
      <c r="AB199" s="718"/>
      <c r="AC199" s="721"/>
      <c r="AD199" s="724"/>
      <c r="AE199" s="649"/>
      <c r="AF199" s="201">
        <v>4</v>
      </c>
      <c r="AG199" s="202"/>
      <c r="AH199" s="222" t="str">
        <f t="shared" si="658"/>
        <v/>
      </c>
      <c r="AI199" s="321"/>
      <c r="AJ199" s="321"/>
      <c r="AK199" s="223" t="str">
        <f t="shared" si="659"/>
        <v/>
      </c>
      <c r="AL199" s="322"/>
      <c r="AM199" s="322"/>
      <c r="AN199" s="323"/>
      <c r="AO199" s="224" t="str">
        <f t="shared" ref="AO199" si="690">IF(ISBLANK(AD196),(IFERROR(IF(AND(AH198="Probabilidad",AH199="Probabilidad"),(AQ198-(+AQ198*AK199)),IF(AND(AH198="Impacto",AH199="Probabilidad"),(AQ197-(+AQ197*AK199)),IF(AH199="Impacto",AQ198,""))),""))," ")</f>
        <v/>
      </c>
      <c r="AP199" s="174" t="str">
        <f t="shared" ref="AP199" si="691">IF(ISBLANK(AD196),(IFERROR(IF(AO199="","",IF(AO199&lt;=0.2,"Muy Baja",IF(AO199&lt;=0.4,"Baja",IF(AO199&lt;=0.6,"Media",IF(AO199&lt;=0.8,"Alta","Muy Alta"))))),""))," ")</f>
        <v/>
      </c>
      <c r="AQ199" s="225" t="str">
        <f t="shared" si="527"/>
        <v/>
      </c>
      <c r="AR199" s="449" t="str">
        <f t="shared" si="528"/>
        <v/>
      </c>
      <c r="AS199" s="225" t="str">
        <f t="shared" si="689"/>
        <v/>
      </c>
      <c r="AT199" s="226" t="str">
        <f t="shared" si="530"/>
        <v/>
      </c>
      <c r="AU199" s="652"/>
      <c r="AV199" s="655"/>
      <c r="AW199" s="649"/>
      <c r="AX199" s="733"/>
      <c r="AY199" s="324"/>
      <c r="AZ199" s="454"/>
      <c r="BA199" s="406"/>
      <c r="BB199" s="448"/>
      <c r="BC199" s="425"/>
      <c r="BD199" s="425"/>
      <c r="BE199" s="425"/>
      <c r="BF199" s="455"/>
      <c r="BG199" s="628"/>
      <c r="BH199" s="388"/>
      <c r="BI199" s="374"/>
      <c r="BJ199" s="374"/>
      <c r="BK199" s="374"/>
      <c r="BL199" s="448"/>
      <c r="BM199" s="468"/>
      <c r="BN199" s="448"/>
      <c r="BO199" s="441"/>
      <c r="BP199" s="441"/>
      <c r="BQ199" s="498"/>
      <c r="BR199" s="404"/>
      <c r="BS199" s="404"/>
      <c r="BT199" s="404"/>
      <c r="BU199" s="404"/>
    </row>
    <row r="200" spans="1:73" s="205" customFormat="1" ht="28.5" hidden="1" customHeight="1">
      <c r="A200" s="678"/>
      <c r="B200" s="692"/>
      <c r="C200" s="661"/>
      <c r="D200" s="661"/>
      <c r="E200" s="645"/>
      <c r="F200" s="645"/>
      <c r="G200" s="666"/>
      <c r="H200" s="360">
        <v>31</v>
      </c>
      <c r="I200" s="664"/>
      <c r="J200" s="647"/>
      <c r="K200" s="647"/>
      <c r="L200" s="647"/>
      <c r="M200" s="645"/>
      <c r="N200" s="645"/>
      <c r="O200" s="645"/>
      <c r="P200" s="736"/>
      <c r="Q200" s="696"/>
      <c r="R200" s="642"/>
      <c r="S200" s="642"/>
      <c r="T200" s="642"/>
      <c r="U200" s="642"/>
      <c r="V200" s="727"/>
      <c r="W200" s="715"/>
      <c r="X200" s="730"/>
      <c r="Y200" s="709"/>
      <c r="Z200" s="712"/>
      <c r="AA200" s="715"/>
      <c r="AB200" s="718"/>
      <c r="AC200" s="721"/>
      <c r="AD200" s="724"/>
      <c r="AE200" s="649"/>
      <c r="AF200" s="201">
        <v>5</v>
      </c>
      <c r="AG200" s="202"/>
      <c r="AH200" s="222" t="str">
        <f t="shared" si="658"/>
        <v/>
      </c>
      <c r="AI200" s="321"/>
      <c r="AJ200" s="321"/>
      <c r="AK200" s="223" t="str">
        <f t="shared" si="659"/>
        <v/>
      </c>
      <c r="AL200" s="322"/>
      <c r="AM200" s="322"/>
      <c r="AN200" s="323"/>
      <c r="AO200" s="224" t="str">
        <f t="shared" ref="AO200" si="692">IF(ISBLANK(AD196),(IFERROR(IF(AND(AH199="Probabilidad",AH200="Probabilidad"),(AQ199-(+AQ199*AK200)),IF(AND(AH199="Impacto",AH200="Probabilidad"),(AQ198-(+AQ198*AK200)),IF(AH200="Impacto",AQ199,""))),""))," ")</f>
        <v/>
      </c>
      <c r="AP200" s="174" t="str">
        <f t="shared" ref="AP200" si="693">IF(ISBLANK(AD196),(IFERROR(IF(AO200="","",IF(AO200&lt;=0.2,"Muy Baja",IF(AO200&lt;=0.4,"Baja",IF(AO200&lt;=0.6,"Media",IF(AO200&lt;=0.8,"Alta","Muy Alta"))))),""))," ")</f>
        <v/>
      </c>
      <c r="AQ200" s="225" t="str">
        <f t="shared" si="527"/>
        <v/>
      </c>
      <c r="AR200" s="449" t="str">
        <f t="shared" si="528"/>
        <v/>
      </c>
      <c r="AS200" s="225" t="str">
        <f t="shared" si="689"/>
        <v/>
      </c>
      <c r="AT200" s="226" t="str">
        <f t="shared" si="530"/>
        <v/>
      </c>
      <c r="AU200" s="652"/>
      <c r="AV200" s="655"/>
      <c r="AW200" s="649"/>
      <c r="AX200" s="733"/>
      <c r="AY200" s="324"/>
      <c r="AZ200" s="454"/>
      <c r="BA200" s="406"/>
      <c r="BB200" s="448"/>
      <c r="BC200" s="425"/>
      <c r="BD200" s="425"/>
      <c r="BE200" s="425"/>
      <c r="BF200" s="455"/>
      <c r="BG200" s="628"/>
      <c r="BH200" s="388"/>
      <c r="BI200" s="374"/>
      <c r="BJ200" s="374"/>
      <c r="BK200" s="374"/>
      <c r="BL200" s="448"/>
      <c r="BM200" s="468"/>
      <c r="BN200" s="448"/>
      <c r="BO200" s="441"/>
      <c r="BP200" s="441"/>
      <c r="BQ200" s="498"/>
      <c r="BR200" s="404"/>
      <c r="BS200" s="404"/>
      <c r="BT200" s="404"/>
      <c r="BU200" s="404"/>
    </row>
    <row r="201" spans="1:73" s="205" customFormat="1" ht="28.5" hidden="1" customHeight="1">
      <c r="A201" s="678"/>
      <c r="B201" s="692"/>
      <c r="C201" s="661"/>
      <c r="D201" s="661"/>
      <c r="E201" s="645"/>
      <c r="F201" s="645"/>
      <c r="G201" s="666"/>
      <c r="H201" s="360">
        <v>31</v>
      </c>
      <c r="I201" s="665"/>
      <c r="J201" s="604"/>
      <c r="K201" s="604"/>
      <c r="L201" s="604"/>
      <c r="M201" s="646"/>
      <c r="N201" s="646"/>
      <c r="O201" s="646"/>
      <c r="P201" s="737"/>
      <c r="Q201" s="697"/>
      <c r="R201" s="643"/>
      <c r="S201" s="643"/>
      <c r="T201" s="643"/>
      <c r="U201" s="643"/>
      <c r="V201" s="728"/>
      <c r="W201" s="716"/>
      <c r="X201" s="731"/>
      <c r="Y201" s="710"/>
      <c r="Z201" s="713"/>
      <c r="AA201" s="716"/>
      <c r="AB201" s="719"/>
      <c r="AC201" s="722"/>
      <c r="AD201" s="725"/>
      <c r="AE201" s="650"/>
      <c r="AF201" s="201">
        <v>6</v>
      </c>
      <c r="AG201" s="202"/>
      <c r="AH201" s="222" t="str">
        <f t="shared" si="658"/>
        <v/>
      </c>
      <c r="AI201" s="321"/>
      <c r="AJ201" s="321"/>
      <c r="AK201" s="223" t="str">
        <f t="shared" si="659"/>
        <v/>
      </c>
      <c r="AL201" s="322"/>
      <c r="AM201" s="322"/>
      <c r="AN201" s="323"/>
      <c r="AO201" s="224" t="str">
        <f t="shared" ref="AO201" si="694">IF(ISBLANK(AD196),(IFERROR(IF(AND(AH200="Probabilidad",AH201="Probabilidad"),(AQ200-(+AQ200*AK201)),IF(AND(AH200="Impacto",AH201="Probabilidad"),(AQ199-(+AQ199*AK201)),IF(AH201="Impacto",AQ200,""))),""))," ")</f>
        <v/>
      </c>
      <c r="AP201" s="174" t="str">
        <f t="shared" ref="AP201" si="695">IF(ISBLANK(AD196),(IFERROR(IF(AO201="","",IF(AO201&lt;=0.2,"Muy Baja",IF(AO201&lt;=0.4,"Baja",IF(AO201&lt;=0.6,"Media",IF(AO201&lt;=0.8,"Alta","Muy Alta"))))),""))," ")</f>
        <v/>
      </c>
      <c r="AQ201" s="225" t="str">
        <f t="shared" si="527"/>
        <v/>
      </c>
      <c r="AR201" s="449" t="str">
        <f t="shared" si="528"/>
        <v/>
      </c>
      <c r="AS201" s="225" t="str">
        <f t="shared" si="689"/>
        <v/>
      </c>
      <c r="AT201" s="226" t="str">
        <f t="shared" si="530"/>
        <v/>
      </c>
      <c r="AU201" s="653"/>
      <c r="AV201" s="656"/>
      <c r="AW201" s="650"/>
      <c r="AX201" s="734"/>
      <c r="AY201" s="324"/>
      <c r="AZ201" s="454"/>
      <c r="BA201" s="406"/>
      <c r="BB201" s="448"/>
      <c r="BC201" s="425"/>
      <c r="BD201" s="425"/>
      <c r="BE201" s="425"/>
      <c r="BF201" s="455"/>
      <c r="BG201" s="595"/>
      <c r="BH201" s="388"/>
      <c r="BI201" s="374"/>
      <c r="BJ201" s="374"/>
      <c r="BK201" s="374"/>
      <c r="BL201" s="448"/>
      <c r="BM201" s="468"/>
      <c r="BN201" s="448"/>
      <c r="BO201" s="441"/>
      <c r="BP201" s="441"/>
      <c r="BQ201" s="498"/>
      <c r="BR201" s="404"/>
      <c r="BS201" s="404"/>
      <c r="BT201" s="404"/>
      <c r="BU201" s="404"/>
    </row>
    <row r="202" spans="1:73" s="205" customFormat="1" ht="208.5" customHeight="1">
      <c r="A202" s="678"/>
      <c r="B202" s="692"/>
      <c r="C202" s="661"/>
      <c r="D202" s="661" t="str">
        <f>IFERROR((VLOOKUP($B202,'Listados Datos'!$D$3:$F$18,3,FALSE))," ")</f>
        <v xml:space="preserve"> </v>
      </c>
      <c r="E202" s="645"/>
      <c r="F202" s="645" t="s">
        <v>971</v>
      </c>
      <c r="G202" s="666">
        <v>32</v>
      </c>
      <c r="H202" s="360">
        <v>32</v>
      </c>
      <c r="I202" s="663" t="s">
        <v>1619</v>
      </c>
      <c r="J202" s="603" t="s">
        <v>243</v>
      </c>
      <c r="K202" s="603" t="s">
        <v>1365</v>
      </c>
      <c r="L202" s="603" t="s">
        <v>1366</v>
      </c>
      <c r="M202" s="644" t="str">
        <f t="shared" ref="M202:M207" si="696">+I202</f>
        <v>Posibilidad de recibir o solicitar cualquier dádiva o beneficio a nombre propio o de terceros con el fin de por alterar, ocultar, manipular o dar información a terceros interesados en ocupar, invadir o aprovechar el espacio publico.</v>
      </c>
      <c r="N202" s="644" t="s">
        <v>109</v>
      </c>
      <c r="O202" s="644" t="s">
        <v>247</v>
      </c>
      <c r="P202" s="735">
        <v>228</v>
      </c>
      <c r="Q202" s="695"/>
      <c r="R202" s="641"/>
      <c r="S202" s="641"/>
      <c r="T202" s="641"/>
      <c r="U202" s="641"/>
      <c r="V202" s="726" t="str">
        <f t="shared" ref="V202" si="697">IF(ISBLANK(AC202),(IF(P202&lt;=0,"",IF(P202&lt;=2,"Muy Baja",IF(P202&lt;=24,"Baja",IF(P202&lt;=500,"Media",IF(P202&lt;=5000,"Alta","Muy Alta"))))))," ")</f>
        <v xml:space="preserve"> </v>
      </c>
      <c r="W202" s="714" t="str">
        <f t="shared" ref="W202" si="698">IF(ISBLANK(AC202),(IF(V202="","",IF(V202="Muy Baja",20%,IF(V202="Baja",40%,IF(V202="Media",60%,IF(V202="Alta",80%,IF(V202="Muy Alta",100%,0)))))))," ")</f>
        <v xml:space="preserve"> </v>
      </c>
      <c r="X202" s="729"/>
      <c r="Y202" s="708" t="str">
        <f>IF(X202&gt;0,IF(NOT(ISERROR(MATCH(X202,'Listados Datos'!$N$3:$N$4,0))),'Listados Datos'!$N$6&amp;"Por favor no seleccionar este criterios de impacto (Afectación Económica o presupuestal y/o Pérdida Reputacional)",'Listados Datos'!$N$7),"")</f>
        <v/>
      </c>
      <c r="Z202" s="711" t="str">
        <f>IF(OR(X202='Listados Datos'!$R$3,X202='Listados Datos'!$S$3),"Leve",IF(OR(X202='Listados Datos'!$R$4,X202='Listados Datos'!$S$4),"Menor",IF(OR(X202='Listados Datos'!$R$5,X202='Listados Datos'!$S$5),"Moderado",IF(OR(X202='Listados Datos'!$R$6,X202='Listados Datos'!$S$6),"Mayor",IF(OR(X202='Listados Datos'!$R$7,X202='Listados Datos'!$S$7),"Catastrófico","")))))</f>
        <v/>
      </c>
      <c r="AA202" s="714" t="str">
        <f>IF(Z202="","",IF(Z202="Leve",20%,IF(Z202="Menor",40%,IF(Z202="Moderado",60%,IF(Z202="Mayor",80%,IF(Z202="Catastrófico",100%,0))))))</f>
        <v/>
      </c>
      <c r="AB202" s="717"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720" t="s">
        <v>346</v>
      </c>
      <c r="AD202" s="723" t="s">
        <v>12</v>
      </c>
      <c r="AE202" s="648" t="str">
        <f t="shared" ref="AE202" si="699">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201">
        <v>1</v>
      </c>
      <c r="AG202" s="202" t="s">
        <v>1370</v>
      </c>
      <c r="AH202" s="222" t="str">
        <f t="shared" si="658"/>
        <v>Probabilidad</v>
      </c>
      <c r="AI202" s="321" t="s">
        <v>312</v>
      </c>
      <c r="AJ202" s="321" t="s">
        <v>317</v>
      </c>
      <c r="AK202" s="223" t="str">
        <f t="shared" si="659"/>
        <v>40%</v>
      </c>
      <c r="AL202" s="322" t="s">
        <v>321</v>
      </c>
      <c r="AM202" s="322" t="s">
        <v>325</v>
      </c>
      <c r="AN202" s="323" t="s">
        <v>328</v>
      </c>
      <c r="AO202" s="224" t="str">
        <f t="shared" ref="AO202" si="700">IF(ISBLANK(AD202),(IFERROR(IF(AH202="Probabilidad",(W202-(+W202*AK202)),IF(AH202="Impacto",W202,"")),""))," ")</f>
        <v xml:space="preserve"> </v>
      </c>
      <c r="AP202" s="174" t="str">
        <f t="shared" ref="AP202" si="701">IF(ISBLANK(AD202), (IFERROR(IF(AO202="","",IF(AO202&lt;=0.2,"Muy Baja",IF(AO202&lt;=0.4,"Baja",IF(AO202&lt;=0.6,"Media",IF(AO202&lt;=0.8,"Alta","Muy Alta"))))),""))," ")</f>
        <v xml:space="preserve"> </v>
      </c>
      <c r="AQ202" s="225" t="str">
        <f t="shared" si="527"/>
        <v xml:space="preserve"> </v>
      </c>
      <c r="AR202" s="449" t="str">
        <f t="shared" si="528"/>
        <v/>
      </c>
      <c r="AS202" s="225" t="str">
        <f t="shared" ref="AS202" si="702">IFERROR(IF(AH202="Impacto",(AA202-(+AA202*AK202)),IF(AH202="Probabilidad",AA202,"")),"")</f>
        <v/>
      </c>
      <c r="AT202" s="226" t="str">
        <f t="shared" si="530"/>
        <v/>
      </c>
      <c r="AU202" s="651" t="s">
        <v>346</v>
      </c>
      <c r="AV202" s="654" t="str">
        <f>IF(ISBLANK(AD202), " ", AD202)</f>
        <v>Moderado</v>
      </c>
      <c r="AW202" s="648" t="str">
        <f t="shared" ref="AW202" si="703">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732" t="s">
        <v>335</v>
      </c>
      <c r="AY202" s="324" t="s">
        <v>1515</v>
      </c>
      <c r="AZ202" s="454" t="s">
        <v>1513</v>
      </c>
      <c r="BA202" s="406" t="s">
        <v>971</v>
      </c>
      <c r="BB202" s="448" t="s">
        <v>1057</v>
      </c>
      <c r="BC202" s="425">
        <v>44562</v>
      </c>
      <c r="BD202" s="425">
        <v>44926</v>
      </c>
      <c r="BE202" s="425" t="s">
        <v>1526</v>
      </c>
      <c r="BF202" s="425" t="s">
        <v>1527</v>
      </c>
      <c r="BG202" s="594" t="s">
        <v>1200</v>
      </c>
      <c r="BH202" s="388" t="s">
        <v>1753</v>
      </c>
      <c r="BI202" s="374" t="s">
        <v>1958</v>
      </c>
      <c r="BJ202" s="374">
        <v>1</v>
      </c>
      <c r="BK202" s="376">
        <v>44926</v>
      </c>
      <c r="BL202" s="524" t="s">
        <v>1862</v>
      </c>
      <c r="BM202" s="468" t="s">
        <v>2090</v>
      </c>
      <c r="BN202" s="524" t="s">
        <v>2074</v>
      </c>
      <c r="BO202" s="520" t="s">
        <v>114</v>
      </c>
      <c r="BP202" s="524" t="s">
        <v>2074</v>
      </c>
      <c r="BQ202" s="524" t="s">
        <v>2074</v>
      </c>
      <c r="BR202" s="1123" t="s">
        <v>2059</v>
      </c>
      <c r="BS202" s="514" t="s">
        <v>2057</v>
      </c>
      <c r="BT202" s="510" t="s">
        <v>1746</v>
      </c>
      <c r="BU202" s="513" t="s">
        <v>2061</v>
      </c>
    </row>
    <row r="203" spans="1:73" s="205" customFormat="1" ht="108" hidden="1" customHeight="1">
      <c r="A203" s="678"/>
      <c r="B203" s="692"/>
      <c r="C203" s="661"/>
      <c r="D203" s="661"/>
      <c r="E203" s="645"/>
      <c r="F203" s="645"/>
      <c r="G203" s="666"/>
      <c r="H203" s="360">
        <v>32</v>
      </c>
      <c r="I203" s="664"/>
      <c r="J203" s="647"/>
      <c r="K203" s="647"/>
      <c r="L203" s="647"/>
      <c r="M203" s="645">
        <f t="shared" si="696"/>
        <v>0</v>
      </c>
      <c r="N203" s="645"/>
      <c r="O203" s="645"/>
      <c r="P203" s="736"/>
      <c r="Q203" s="696"/>
      <c r="R203" s="642"/>
      <c r="S203" s="642"/>
      <c r="T203" s="642"/>
      <c r="U203" s="642"/>
      <c r="V203" s="727"/>
      <c r="W203" s="715"/>
      <c r="X203" s="730"/>
      <c r="Y203" s="709"/>
      <c r="Z203" s="712"/>
      <c r="AA203" s="715"/>
      <c r="AB203" s="718"/>
      <c r="AC203" s="721"/>
      <c r="AD203" s="724"/>
      <c r="AE203" s="649"/>
      <c r="AF203" s="201">
        <v>2</v>
      </c>
      <c r="AG203" s="202" t="s">
        <v>1371</v>
      </c>
      <c r="AH203" s="222" t="str">
        <f t="shared" si="658"/>
        <v>Probabilidad</v>
      </c>
      <c r="AI203" s="321" t="s">
        <v>312</v>
      </c>
      <c r="AJ203" s="321" t="s">
        <v>317</v>
      </c>
      <c r="AK203" s="223" t="str">
        <f t="shared" si="659"/>
        <v>40%</v>
      </c>
      <c r="AL203" s="322" t="s">
        <v>321</v>
      </c>
      <c r="AM203" s="322" t="s">
        <v>325</v>
      </c>
      <c r="AN203" s="323" t="s">
        <v>328</v>
      </c>
      <c r="AO203" s="224" t="str">
        <f t="shared" ref="AO203" si="704">IF(ISBLANK(AD202),(IFERROR(IF(AND(AH202="Probabilidad",AH203="Probabilidad"),(AQ202-(+AQ202*AK203)),IF(AH203="Probabilidad",(W202-(+W202*AK203)),IF(AH203="Impacto",AQ202,""))),""))," ")</f>
        <v xml:space="preserve"> </v>
      </c>
      <c r="AP203" s="174" t="str">
        <f t="shared" ref="AP203" si="705">IF(ISBLANK(AD202),(IFERROR(IF(AO203="","",IF(AO203&lt;=0.2,"Muy Baja",IF(AO203&lt;=0.4,"Baja",IF(AO203&lt;=0.6,"Media",IF(AO203&lt;=0.8,"Alta","Muy Alta"))))),""))," ")</f>
        <v xml:space="preserve"> </v>
      </c>
      <c r="AQ203" s="225" t="str">
        <f t="shared" si="527"/>
        <v xml:space="preserve"> </v>
      </c>
      <c r="AR203" s="449" t="str">
        <f t="shared" si="528"/>
        <v/>
      </c>
      <c r="AS203" s="225" t="str">
        <f t="shared" ref="AS203" si="706">IFERROR(IF(AND(AH202="Impacto",AH203="Impacto"),(AS202-(+AS202*AK203)),IF(AH203="Impacto",(AA202-(+AA202*AK203)),IF(AH203="Probabilidad",AS202,""))),"")</f>
        <v/>
      </c>
      <c r="AT203" s="226" t="str">
        <f t="shared" si="530"/>
        <v/>
      </c>
      <c r="AU203" s="652"/>
      <c r="AV203" s="655"/>
      <c r="AW203" s="649"/>
      <c r="AX203" s="733"/>
      <c r="AY203" s="638" t="s">
        <v>1530</v>
      </c>
      <c r="AZ203" s="617" t="s">
        <v>1514</v>
      </c>
      <c r="BA203" s="617" t="s">
        <v>971</v>
      </c>
      <c r="BB203" s="619" t="s">
        <v>1057</v>
      </c>
      <c r="BC203" s="621" t="s">
        <v>1531</v>
      </c>
      <c r="BD203" s="621" t="s">
        <v>1521</v>
      </c>
      <c r="BE203" s="619" t="s">
        <v>1528</v>
      </c>
      <c r="BF203" s="619" t="s">
        <v>1529</v>
      </c>
      <c r="BG203" s="628"/>
      <c r="BH203" s="445" t="s">
        <v>113</v>
      </c>
      <c r="BI203" s="594" t="s">
        <v>1959</v>
      </c>
      <c r="BJ203" s="594">
        <v>0</v>
      </c>
      <c r="BK203" s="596">
        <v>44804</v>
      </c>
      <c r="BL203" s="594" t="s">
        <v>1746</v>
      </c>
      <c r="BM203" s="611" t="s">
        <v>1746</v>
      </c>
      <c r="BN203" s="594" t="s">
        <v>1746</v>
      </c>
      <c r="BO203" s="594" t="s">
        <v>114</v>
      </c>
      <c r="BP203" s="594" t="s">
        <v>1746</v>
      </c>
      <c r="BQ203" s="600" t="s">
        <v>1746</v>
      </c>
      <c r="BR203" s="404"/>
      <c r="BS203" s="404"/>
      <c r="BT203" s="404"/>
      <c r="BU203" s="404"/>
    </row>
    <row r="204" spans="1:73" s="205" customFormat="1" ht="75" hidden="1" customHeight="1">
      <c r="A204" s="678"/>
      <c r="B204" s="692"/>
      <c r="C204" s="661"/>
      <c r="D204" s="661"/>
      <c r="E204" s="645"/>
      <c r="F204" s="645"/>
      <c r="G204" s="666"/>
      <c r="H204" s="360">
        <v>32</v>
      </c>
      <c r="I204" s="664"/>
      <c r="J204" s="647"/>
      <c r="K204" s="647"/>
      <c r="L204" s="647"/>
      <c r="M204" s="645">
        <f t="shared" si="696"/>
        <v>0</v>
      </c>
      <c r="N204" s="645"/>
      <c r="O204" s="645"/>
      <c r="P204" s="736"/>
      <c r="Q204" s="696"/>
      <c r="R204" s="642"/>
      <c r="S204" s="642"/>
      <c r="T204" s="642"/>
      <c r="U204" s="642"/>
      <c r="V204" s="727"/>
      <c r="W204" s="715"/>
      <c r="X204" s="730"/>
      <c r="Y204" s="709"/>
      <c r="Z204" s="712"/>
      <c r="AA204" s="715"/>
      <c r="AB204" s="718"/>
      <c r="AC204" s="721"/>
      <c r="AD204" s="724"/>
      <c r="AE204" s="649"/>
      <c r="AF204" s="201">
        <v>3</v>
      </c>
      <c r="AG204" s="202" t="s">
        <v>1372</v>
      </c>
      <c r="AH204" s="222" t="str">
        <f t="shared" si="658"/>
        <v>Probabilidad</v>
      </c>
      <c r="AI204" s="321" t="s">
        <v>312</v>
      </c>
      <c r="AJ204" s="321" t="s">
        <v>317</v>
      </c>
      <c r="AK204" s="223" t="str">
        <f t="shared" si="659"/>
        <v>40%</v>
      </c>
      <c r="AL204" s="322" t="s">
        <v>321</v>
      </c>
      <c r="AM204" s="322" t="s">
        <v>325</v>
      </c>
      <c r="AN204" s="323" t="s">
        <v>328</v>
      </c>
      <c r="AO204" s="224" t="str">
        <f t="shared" ref="AO204" si="707">IF(ISBLANK(AD202),(IFERROR(IF(AND(AH203="Probabilidad",AH204="Probabilidad"),(AQ203-(+AQ203*AK204)),IF(AND(AH203="Impacto",AH204="Probabilidad"),(AQ202-(+AQ202*AK204)),IF(AH204="Impacto",AQ203,""))),""))," ")</f>
        <v xml:space="preserve"> </v>
      </c>
      <c r="AP204" s="174" t="str">
        <f t="shared" ref="AP204" si="708">IF(ISBLANK(AD202),(IFERROR(IF(AO204="","",IF(AO204&lt;=0.2,"Muy Baja",IF(AO204&lt;=0.4,"Baja",IF(AO204&lt;=0.6,"Media",IF(AO204&lt;=0.8,"Alta","Muy Alta"))))),""))," ")</f>
        <v xml:space="preserve"> </v>
      </c>
      <c r="AQ204" s="225" t="str">
        <f t="shared" si="527"/>
        <v xml:space="preserve"> </v>
      </c>
      <c r="AR204" s="449" t="str">
        <f t="shared" si="528"/>
        <v/>
      </c>
      <c r="AS204" s="225" t="str">
        <f t="shared" ref="AS204:AS207" si="709">IFERROR(IF(AND(AH203="Impacto",AH204="Impacto"),(AS203-(+AS203*AK204)),IF(AND(AH203="Probabilidad",AH204="Impacto"),(AS202-(+AS202*AK204)),IF(AH204="Probabilidad",AS203,""))),"")</f>
        <v/>
      </c>
      <c r="AT204" s="226" t="str">
        <f t="shared" si="530"/>
        <v/>
      </c>
      <c r="AU204" s="652"/>
      <c r="AV204" s="655"/>
      <c r="AW204" s="649"/>
      <c r="AX204" s="733"/>
      <c r="AY204" s="639"/>
      <c r="AZ204" s="618"/>
      <c r="BA204" s="618"/>
      <c r="BB204" s="620"/>
      <c r="BC204" s="622"/>
      <c r="BD204" s="622"/>
      <c r="BE204" s="620"/>
      <c r="BF204" s="620"/>
      <c r="BG204" s="628"/>
      <c r="BH204" s="445" t="s">
        <v>113</v>
      </c>
      <c r="BI204" s="595"/>
      <c r="BJ204" s="595"/>
      <c r="BK204" s="597"/>
      <c r="BL204" s="595"/>
      <c r="BM204" s="612"/>
      <c r="BN204" s="595"/>
      <c r="BO204" s="595"/>
      <c r="BP204" s="595"/>
      <c r="BQ204" s="601"/>
      <c r="BR204" s="404"/>
      <c r="BS204" s="404"/>
      <c r="BT204" s="404"/>
      <c r="BU204" s="404" t="s">
        <v>2060</v>
      </c>
    </row>
    <row r="205" spans="1:73" s="205" customFormat="1" ht="19.5" hidden="1" customHeight="1">
      <c r="A205" s="678"/>
      <c r="B205" s="692"/>
      <c r="C205" s="661"/>
      <c r="D205" s="661"/>
      <c r="E205" s="645"/>
      <c r="F205" s="645"/>
      <c r="G205" s="666"/>
      <c r="H205" s="360">
        <v>32</v>
      </c>
      <c r="I205" s="664"/>
      <c r="J205" s="647"/>
      <c r="K205" s="647"/>
      <c r="L205" s="647"/>
      <c r="M205" s="645">
        <f t="shared" si="696"/>
        <v>0</v>
      </c>
      <c r="N205" s="645"/>
      <c r="O205" s="645"/>
      <c r="P205" s="736"/>
      <c r="Q205" s="696"/>
      <c r="R205" s="642"/>
      <c r="S205" s="642"/>
      <c r="T205" s="642"/>
      <c r="U205" s="642"/>
      <c r="V205" s="727"/>
      <c r="W205" s="715"/>
      <c r="X205" s="730"/>
      <c r="Y205" s="709"/>
      <c r="Z205" s="712"/>
      <c r="AA205" s="715"/>
      <c r="AB205" s="718"/>
      <c r="AC205" s="721"/>
      <c r="AD205" s="724"/>
      <c r="AE205" s="649"/>
      <c r="AF205" s="201">
        <v>4</v>
      </c>
      <c r="AG205" s="202"/>
      <c r="AH205" s="222" t="str">
        <f t="shared" si="658"/>
        <v/>
      </c>
      <c r="AI205" s="321"/>
      <c r="AJ205" s="321"/>
      <c r="AK205" s="223" t="str">
        <f t="shared" si="659"/>
        <v/>
      </c>
      <c r="AL205" s="322"/>
      <c r="AM205" s="322"/>
      <c r="AN205" s="323"/>
      <c r="AO205" s="224" t="str">
        <f t="shared" ref="AO205" si="710">IF(ISBLANK(AD202),(IFERROR(IF(AND(AH204="Probabilidad",AH205="Probabilidad"),(AQ204-(+AQ204*AK205)),IF(AND(AH204="Impacto",AH205="Probabilidad"),(AQ203-(+AQ203*AK205)),IF(AH205="Impacto",AQ204,""))),""))," ")</f>
        <v xml:space="preserve"> </v>
      </c>
      <c r="AP205" s="174" t="str">
        <f t="shared" ref="AP205" si="711">IF(ISBLANK(AD202),(IFERROR(IF(AO205="","",IF(AO205&lt;=0.2,"Muy Baja",IF(AO205&lt;=0.4,"Baja",IF(AO205&lt;=0.6,"Media",IF(AO205&lt;=0.8,"Alta","Muy Alta"))))),""))," ")</f>
        <v xml:space="preserve"> </v>
      </c>
      <c r="AQ205" s="225" t="str">
        <f t="shared" si="527"/>
        <v xml:space="preserve"> </v>
      </c>
      <c r="AR205" s="449" t="str">
        <f t="shared" si="528"/>
        <v/>
      </c>
      <c r="AS205" s="225" t="str">
        <f t="shared" si="709"/>
        <v/>
      </c>
      <c r="AT205" s="226" t="str">
        <f t="shared" si="530"/>
        <v/>
      </c>
      <c r="AU205" s="652"/>
      <c r="AV205" s="655"/>
      <c r="AW205" s="649"/>
      <c r="AX205" s="733"/>
      <c r="AY205" s="324"/>
      <c r="AZ205" s="454"/>
      <c r="BA205" s="406"/>
      <c r="BB205" s="448"/>
      <c r="BC205" s="425"/>
      <c r="BD205" s="425"/>
      <c r="BE205" s="425"/>
      <c r="BF205" s="455"/>
      <c r="BG205" s="628"/>
      <c r="BH205" s="388"/>
      <c r="BI205" s="374"/>
      <c r="BJ205" s="374"/>
      <c r="BK205" s="374"/>
      <c r="BL205" s="448"/>
      <c r="BM205" s="468"/>
      <c r="BN205" s="448"/>
      <c r="BO205" s="441"/>
      <c r="BP205" s="441"/>
      <c r="BQ205" s="498"/>
      <c r="BR205" s="404"/>
      <c r="BS205" s="404"/>
      <c r="BT205" s="404"/>
      <c r="BU205" s="404"/>
    </row>
    <row r="206" spans="1:73" s="205" customFormat="1" ht="19.5" hidden="1" customHeight="1">
      <c r="A206" s="678"/>
      <c r="B206" s="692"/>
      <c r="C206" s="661"/>
      <c r="D206" s="661"/>
      <c r="E206" s="645"/>
      <c r="F206" s="645"/>
      <c r="G206" s="666"/>
      <c r="H206" s="360">
        <v>32</v>
      </c>
      <c r="I206" s="664"/>
      <c r="J206" s="647"/>
      <c r="K206" s="647"/>
      <c r="L206" s="647"/>
      <c r="M206" s="645">
        <f t="shared" si="696"/>
        <v>0</v>
      </c>
      <c r="N206" s="645"/>
      <c r="O206" s="645"/>
      <c r="P206" s="736"/>
      <c r="Q206" s="696"/>
      <c r="R206" s="642"/>
      <c r="S206" s="642"/>
      <c r="T206" s="642"/>
      <c r="U206" s="642"/>
      <c r="V206" s="727"/>
      <c r="W206" s="715"/>
      <c r="X206" s="730"/>
      <c r="Y206" s="709"/>
      <c r="Z206" s="712"/>
      <c r="AA206" s="715"/>
      <c r="AB206" s="718"/>
      <c r="AC206" s="721"/>
      <c r="AD206" s="724"/>
      <c r="AE206" s="649"/>
      <c r="AF206" s="201">
        <v>5</v>
      </c>
      <c r="AG206" s="202"/>
      <c r="AH206" s="222" t="str">
        <f t="shared" si="658"/>
        <v/>
      </c>
      <c r="AI206" s="321"/>
      <c r="AJ206" s="321"/>
      <c r="AK206" s="223" t="str">
        <f t="shared" si="659"/>
        <v/>
      </c>
      <c r="AL206" s="322"/>
      <c r="AM206" s="322"/>
      <c r="AN206" s="323"/>
      <c r="AO206" s="224" t="str">
        <f t="shared" ref="AO206" si="712">IF(ISBLANK(AD202),(IFERROR(IF(AND(AH205="Probabilidad",AH206="Probabilidad"),(AQ205-(+AQ205*AK206)),IF(AND(AH205="Impacto",AH206="Probabilidad"),(AQ204-(+AQ204*AK206)),IF(AH206="Impacto",AQ205,""))),""))," ")</f>
        <v xml:space="preserve"> </v>
      </c>
      <c r="AP206" s="174" t="str">
        <f t="shared" ref="AP206" si="713">IF(ISBLANK(AD202),(IFERROR(IF(AO206="","",IF(AO206&lt;=0.2,"Muy Baja",IF(AO206&lt;=0.4,"Baja",IF(AO206&lt;=0.6,"Media",IF(AO206&lt;=0.8,"Alta","Muy Alta"))))),""))," ")</f>
        <v xml:space="preserve"> </v>
      </c>
      <c r="AQ206" s="225" t="str">
        <f t="shared" si="527"/>
        <v xml:space="preserve"> </v>
      </c>
      <c r="AR206" s="449" t="str">
        <f t="shared" si="528"/>
        <v/>
      </c>
      <c r="AS206" s="225" t="str">
        <f t="shared" si="709"/>
        <v/>
      </c>
      <c r="AT206" s="226" t="str">
        <f t="shared" si="530"/>
        <v/>
      </c>
      <c r="AU206" s="652"/>
      <c r="AV206" s="655"/>
      <c r="AW206" s="649"/>
      <c r="AX206" s="733"/>
      <c r="AY206" s="324"/>
      <c r="AZ206" s="454"/>
      <c r="BA206" s="406"/>
      <c r="BB206" s="448"/>
      <c r="BC206" s="425"/>
      <c r="BD206" s="425"/>
      <c r="BE206" s="425"/>
      <c r="BF206" s="455"/>
      <c r="BG206" s="628"/>
      <c r="BH206" s="388"/>
      <c r="BI206" s="374"/>
      <c r="BJ206" s="374"/>
      <c r="BK206" s="374"/>
      <c r="BL206" s="448"/>
      <c r="BM206" s="468"/>
      <c r="BN206" s="448"/>
      <c r="BO206" s="441"/>
      <c r="BP206" s="441"/>
      <c r="BQ206" s="498"/>
      <c r="BR206" s="404"/>
      <c r="BS206" s="404"/>
      <c r="BT206" s="404"/>
      <c r="BU206" s="404"/>
    </row>
    <row r="207" spans="1:73" s="205" customFormat="1" ht="19.5" hidden="1" customHeight="1">
      <c r="A207" s="678"/>
      <c r="B207" s="692"/>
      <c r="C207" s="661"/>
      <c r="D207" s="661"/>
      <c r="E207" s="645"/>
      <c r="F207" s="645"/>
      <c r="G207" s="666"/>
      <c r="H207" s="360">
        <v>32</v>
      </c>
      <c r="I207" s="665"/>
      <c r="J207" s="604"/>
      <c r="K207" s="604"/>
      <c r="L207" s="604"/>
      <c r="M207" s="646">
        <f t="shared" si="696"/>
        <v>0</v>
      </c>
      <c r="N207" s="646"/>
      <c r="O207" s="646"/>
      <c r="P207" s="737"/>
      <c r="Q207" s="697"/>
      <c r="R207" s="643"/>
      <c r="S207" s="643"/>
      <c r="T207" s="643"/>
      <c r="U207" s="643"/>
      <c r="V207" s="728"/>
      <c r="W207" s="716"/>
      <c r="X207" s="731"/>
      <c r="Y207" s="710"/>
      <c r="Z207" s="713"/>
      <c r="AA207" s="716"/>
      <c r="AB207" s="719"/>
      <c r="AC207" s="722"/>
      <c r="AD207" s="725"/>
      <c r="AE207" s="650"/>
      <c r="AF207" s="201">
        <v>6</v>
      </c>
      <c r="AG207" s="202"/>
      <c r="AH207" s="222" t="str">
        <f t="shared" si="658"/>
        <v/>
      </c>
      <c r="AI207" s="321"/>
      <c r="AJ207" s="321"/>
      <c r="AK207" s="223" t="str">
        <f t="shared" si="659"/>
        <v/>
      </c>
      <c r="AL207" s="322"/>
      <c r="AM207" s="322"/>
      <c r="AN207" s="323"/>
      <c r="AO207" s="224" t="str">
        <f t="shared" ref="AO207" si="714">IF(ISBLANK(AD202),(IFERROR(IF(AND(AH206="Probabilidad",AH207="Probabilidad"),(AQ206-(+AQ206*AK207)),IF(AND(AH206="Impacto",AH207="Probabilidad"),(AQ205-(+AQ205*AK207)),IF(AH207="Impacto",AQ206,""))),""))," ")</f>
        <v xml:space="preserve"> </v>
      </c>
      <c r="AP207" s="174" t="str">
        <f t="shared" ref="AP207" si="715">IF(ISBLANK(AD202),(IFERROR(IF(AO207="","",IF(AO207&lt;=0.2,"Muy Baja",IF(AO207&lt;=0.4,"Baja",IF(AO207&lt;=0.6,"Media",IF(AO207&lt;=0.8,"Alta","Muy Alta"))))),""))," ")</f>
        <v xml:space="preserve"> </v>
      </c>
      <c r="AQ207" s="225" t="str">
        <f t="shared" si="527"/>
        <v xml:space="preserve"> </v>
      </c>
      <c r="AR207" s="449" t="str">
        <f t="shared" si="528"/>
        <v/>
      </c>
      <c r="AS207" s="225" t="str">
        <f t="shared" si="709"/>
        <v/>
      </c>
      <c r="AT207" s="226" t="str">
        <f t="shared" si="530"/>
        <v/>
      </c>
      <c r="AU207" s="653"/>
      <c r="AV207" s="656"/>
      <c r="AW207" s="650"/>
      <c r="AX207" s="734"/>
      <c r="AY207" s="324"/>
      <c r="AZ207" s="454"/>
      <c r="BA207" s="406"/>
      <c r="BB207" s="448"/>
      <c r="BC207" s="425"/>
      <c r="BD207" s="425"/>
      <c r="BE207" s="425"/>
      <c r="BF207" s="455"/>
      <c r="BG207" s="595"/>
      <c r="BH207" s="388"/>
      <c r="BI207" s="374"/>
      <c r="BJ207" s="374"/>
      <c r="BK207" s="374"/>
      <c r="BL207" s="448"/>
      <c r="BM207" s="468"/>
      <c r="BN207" s="448"/>
      <c r="BO207" s="441"/>
      <c r="BP207" s="441"/>
      <c r="BQ207" s="498"/>
      <c r="BR207" s="404"/>
      <c r="BS207" s="404"/>
      <c r="BT207" s="404"/>
      <c r="BU207" s="404"/>
    </row>
    <row r="208" spans="1:73" s="205" customFormat="1" ht="114.75" hidden="1" customHeight="1">
      <c r="A208" s="678"/>
      <c r="B208" s="692"/>
      <c r="C208" s="661"/>
      <c r="D208" s="661" t="str">
        <f>IFERROR((VLOOKUP($B208,'Listados Datos'!$D$3:$F$18,3,FALSE))," ")</f>
        <v xml:space="preserve"> </v>
      </c>
      <c r="E208" s="645"/>
      <c r="F208" s="645" t="s">
        <v>971</v>
      </c>
      <c r="G208" s="666">
        <v>33</v>
      </c>
      <c r="H208" s="360">
        <v>33</v>
      </c>
      <c r="I208" s="663" t="s">
        <v>1205</v>
      </c>
      <c r="J208" s="603" t="s">
        <v>243</v>
      </c>
      <c r="K208" s="603" t="s">
        <v>1205</v>
      </c>
      <c r="L208" s="603" t="s">
        <v>1193</v>
      </c>
      <c r="M208" s="644" t="str">
        <f t="shared" ref="M208:M213" si="716">+CONCATENATE("Posibilidad de perdida de ", Q208, " debido a amenazas como ", S208, "y vulderabilidades,", T208, " afectando a los activos de información de ", R208)</f>
        <v>Posibilidad de perdida de Confidencialidad e Integridad debido a amenazas como Modificación
no autorizaday vulderabilidades, afectando a los activos de información de Información del SIDEP y expedientes físicos.</v>
      </c>
      <c r="N208" s="644" t="s">
        <v>928</v>
      </c>
      <c r="O208" s="644" t="s">
        <v>833</v>
      </c>
      <c r="P208" s="735">
        <v>228</v>
      </c>
      <c r="Q208" s="695" t="s">
        <v>154</v>
      </c>
      <c r="R208" s="641" t="s">
        <v>1194</v>
      </c>
      <c r="S208" s="641" t="s">
        <v>1195</v>
      </c>
      <c r="T208" s="641"/>
      <c r="U208" s="641"/>
      <c r="V208" s="726" t="str">
        <f t="shared" ref="V208" si="717">IF(ISBLANK(AC208),(IF(P208&lt;=0,"",IF(P208&lt;=2,"Muy Baja",IF(P208&lt;=24,"Baja",IF(P208&lt;=500,"Media",IF(P208&lt;=5000,"Alta","Muy Alta"))))))," ")</f>
        <v>Media</v>
      </c>
      <c r="W208" s="714">
        <f t="shared" ref="W208" si="718">IF(ISBLANK(AC208),(IF(V208="","",IF(V208="Muy Baja",20%,IF(V208="Baja",40%,IF(V208="Media",60%,IF(V208="Alta",80%,IF(V208="Muy Alta",100%,0)))))))," ")</f>
        <v>0.6</v>
      </c>
      <c r="X208" s="729" t="s">
        <v>1633</v>
      </c>
      <c r="Y208" s="708" t="str">
        <f>IF(X208&gt;0,IF(NOT(ISERROR(MATCH(X208,'Listados Datos'!$N$3:$N$4,0))),'Listados Datos'!$N$6&amp;"Por favor no seleccionar este criterios de impacto (Afectación Económica o presupuestal y/o Pérdida Reputacional)",'Listados Datos'!$N$7),"")</f>
        <v>✔</v>
      </c>
      <c r="Z208" s="711" t="str">
        <f>IF(OR(X208='Listados Datos'!$R$3,X208='Listados Datos'!$S$3),"Leve",IF(OR(X208='Listados Datos'!$R$4,X208='Listados Datos'!$S$4),"Menor",IF(OR(X208='Listados Datos'!$R$5,X208='Listados Datos'!$S$5),"Moderado",IF(OR(X208='Listados Datos'!$R$6,X208='Listados Datos'!$S$6),"Mayor",IF(OR(X208='Listados Datos'!$R$7,X208='Listados Datos'!$S$7),"Catastrófico","")))))</f>
        <v>Menor</v>
      </c>
      <c r="AA208" s="714">
        <f>IF(Z208="","",IF(Z208="Leve",20%,IF(Z208="Menor",40%,IF(Z208="Moderado",60%,IF(Z208="Mayor",80%,IF(Z208="Catastrófico",100%,0))))))</f>
        <v>0.4</v>
      </c>
      <c r="AB208" s="717"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Moderado</v>
      </c>
      <c r="AC208" s="720"/>
      <c r="AD208" s="723"/>
      <c r="AE208" s="648" t="str">
        <f t="shared" ref="AE208" si="719">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1">
        <v>1</v>
      </c>
      <c r="AG208" s="202" t="s">
        <v>1196</v>
      </c>
      <c r="AH208" s="222" t="str">
        <f t="shared" si="658"/>
        <v>Probabilidad</v>
      </c>
      <c r="AI208" s="321" t="s">
        <v>312</v>
      </c>
      <c r="AJ208" s="321" t="s">
        <v>317</v>
      </c>
      <c r="AK208" s="223" t="str">
        <f t="shared" si="659"/>
        <v>40%</v>
      </c>
      <c r="AL208" s="322" t="s">
        <v>321</v>
      </c>
      <c r="AM208" s="322" t="s">
        <v>325</v>
      </c>
      <c r="AN208" s="323" t="s">
        <v>328</v>
      </c>
      <c r="AO208" s="224">
        <f t="shared" ref="AO208" si="720">IF(ISBLANK(AD208),(IFERROR(IF(AH208="Probabilidad",(W208-(+W208*AK208)),IF(AH208="Impacto",W208,"")),""))," ")</f>
        <v>0.36</v>
      </c>
      <c r="AP208" s="174" t="str">
        <f t="shared" ref="AP208" si="721">IF(ISBLANK(AD208), (IFERROR(IF(AO208="","",IF(AO208&lt;=0.2,"Muy Baja",IF(AO208&lt;=0.4,"Baja",IF(AO208&lt;=0.6,"Media",IF(AO208&lt;=0.8,"Alta","Muy Alta"))))),""))," ")</f>
        <v>Baja</v>
      </c>
      <c r="AQ208" s="225">
        <f t="shared" si="527"/>
        <v>0.36</v>
      </c>
      <c r="AR208" s="449" t="str">
        <f t="shared" si="528"/>
        <v>Menor</v>
      </c>
      <c r="AS208" s="225">
        <f t="shared" ref="AS208" si="722">IFERROR(IF(AH208="Impacto",(AA208-(+AA208*AK208)),IF(AH208="Probabilidad",AA208,"")),"")</f>
        <v>0.4</v>
      </c>
      <c r="AT208" s="226" t="str">
        <f t="shared" si="530"/>
        <v>Moderado</v>
      </c>
      <c r="AU208" s="651"/>
      <c r="AV208" s="654" t="str">
        <f>IF(ISBLANK(AD208), " ", AD208)</f>
        <v xml:space="preserve"> </v>
      </c>
      <c r="AW208" s="648" t="str">
        <f t="shared" ref="AW208" si="723">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732" t="s">
        <v>335</v>
      </c>
      <c r="AY208" s="324" t="s">
        <v>1171</v>
      </c>
      <c r="AZ208" s="454" t="s">
        <v>1263</v>
      </c>
      <c r="BA208" s="406" t="s">
        <v>971</v>
      </c>
      <c r="BB208" s="448" t="s">
        <v>1057</v>
      </c>
      <c r="BC208" s="425">
        <v>44562</v>
      </c>
      <c r="BD208" s="425">
        <v>44926</v>
      </c>
      <c r="BE208" s="425" t="s">
        <v>1522</v>
      </c>
      <c r="BF208" s="425" t="s">
        <v>1532</v>
      </c>
      <c r="BG208" s="594" t="s">
        <v>1201</v>
      </c>
      <c r="BH208" s="445" t="s">
        <v>113</v>
      </c>
      <c r="BI208" s="374" t="s">
        <v>1754</v>
      </c>
      <c r="BJ208" s="374">
        <v>1</v>
      </c>
      <c r="BK208" s="376">
        <v>44804</v>
      </c>
      <c r="BL208" s="448" t="s">
        <v>1755</v>
      </c>
      <c r="BM208" s="469" t="s">
        <v>1860</v>
      </c>
      <c r="BN208" s="448" t="s">
        <v>1746</v>
      </c>
      <c r="BO208" s="441" t="s">
        <v>114</v>
      </c>
      <c r="BP208" s="441" t="s">
        <v>1746</v>
      </c>
      <c r="BQ208" s="498" t="s">
        <v>1746</v>
      </c>
      <c r="BR208" s="404"/>
      <c r="BS208" s="404"/>
      <c r="BT208" s="404"/>
      <c r="BU208" s="404"/>
    </row>
    <row r="209" spans="1:73" s="205" customFormat="1" ht="81" hidden="1" customHeight="1">
      <c r="A209" s="678"/>
      <c r="B209" s="692"/>
      <c r="C209" s="661"/>
      <c r="D209" s="661"/>
      <c r="E209" s="645"/>
      <c r="F209" s="645"/>
      <c r="G209" s="666"/>
      <c r="H209" s="360">
        <v>33</v>
      </c>
      <c r="I209" s="664"/>
      <c r="J209" s="647"/>
      <c r="K209" s="647"/>
      <c r="L209" s="647"/>
      <c r="M209" s="645" t="str">
        <f t="shared" si="716"/>
        <v xml:space="preserve">Posibilidad de perdida de  debido a amenazas como y vulderabilidades, afectando a los activos de información de </v>
      </c>
      <c r="N209" s="645"/>
      <c r="O209" s="645"/>
      <c r="P209" s="736"/>
      <c r="Q209" s="696"/>
      <c r="R209" s="642"/>
      <c r="S209" s="642"/>
      <c r="T209" s="642"/>
      <c r="U209" s="642"/>
      <c r="V209" s="727"/>
      <c r="W209" s="715"/>
      <c r="X209" s="730"/>
      <c r="Y209" s="709"/>
      <c r="Z209" s="712"/>
      <c r="AA209" s="715"/>
      <c r="AB209" s="718"/>
      <c r="AC209" s="721"/>
      <c r="AD209" s="724"/>
      <c r="AE209" s="649"/>
      <c r="AF209" s="201">
        <v>2</v>
      </c>
      <c r="AG209" s="202" t="s">
        <v>1165</v>
      </c>
      <c r="AH209" s="222" t="str">
        <f t="shared" si="658"/>
        <v>Probabilidad</v>
      </c>
      <c r="AI209" s="321" t="s">
        <v>312</v>
      </c>
      <c r="AJ209" s="321" t="s">
        <v>317</v>
      </c>
      <c r="AK209" s="223" t="str">
        <f t="shared" si="659"/>
        <v>40%</v>
      </c>
      <c r="AL209" s="322" t="s">
        <v>321</v>
      </c>
      <c r="AM209" s="322" t="s">
        <v>325</v>
      </c>
      <c r="AN209" s="323" t="s">
        <v>328</v>
      </c>
      <c r="AO209" s="224">
        <f t="shared" ref="AO209" si="724">IF(ISBLANK(AD208),(IFERROR(IF(AND(AH208="Probabilidad",AH209="Probabilidad"),(AQ208-(+AQ208*AK209)),IF(AH209="Probabilidad",(W208-(+W208*AK209)),IF(AH209="Impacto",AQ208,""))),""))," ")</f>
        <v>0.216</v>
      </c>
      <c r="AP209" s="174" t="str">
        <f t="shared" ref="AP209" si="725">IF(ISBLANK(AD208),(IFERROR(IF(AO209="","",IF(AO209&lt;=0.2,"Muy Baja",IF(AO209&lt;=0.4,"Baja",IF(AO209&lt;=0.6,"Media",IF(AO209&lt;=0.8,"Alta","Muy Alta"))))),""))," ")</f>
        <v>Baja</v>
      </c>
      <c r="AQ209" s="225">
        <f t="shared" si="527"/>
        <v>0.216</v>
      </c>
      <c r="AR209" s="449" t="str">
        <f t="shared" si="528"/>
        <v>Menor</v>
      </c>
      <c r="AS209" s="225">
        <f t="shared" ref="AS209" si="726">IFERROR(IF(AND(AH208="Impacto",AH209="Impacto"),(AS208-(+AS208*AK209)),IF(AH209="Impacto",(AA208-(+AA208*AK209)),IF(AH209="Probabilidad",AS208,""))),"")</f>
        <v>0.4</v>
      </c>
      <c r="AT209" s="226" t="str">
        <f t="shared" si="530"/>
        <v>Moderado</v>
      </c>
      <c r="AU209" s="652"/>
      <c r="AV209" s="655"/>
      <c r="AW209" s="649"/>
      <c r="AX209" s="733"/>
      <c r="AY209" s="324" t="s">
        <v>1188</v>
      </c>
      <c r="AZ209" s="454" t="s">
        <v>1185</v>
      </c>
      <c r="BA209" s="406" t="s">
        <v>971</v>
      </c>
      <c r="BB209" s="448" t="s">
        <v>1057</v>
      </c>
      <c r="BC209" s="425">
        <v>44562</v>
      </c>
      <c r="BD209" s="425">
        <v>44926</v>
      </c>
      <c r="BE209" s="425" t="s">
        <v>1264</v>
      </c>
      <c r="BF209" s="425" t="s">
        <v>1533</v>
      </c>
      <c r="BG209" s="628"/>
      <c r="BH209" s="445" t="s">
        <v>113</v>
      </c>
      <c r="BI209" s="374" t="s">
        <v>1960</v>
      </c>
      <c r="BJ209" s="374">
        <v>0</v>
      </c>
      <c r="BK209" s="376">
        <v>44804</v>
      </c>
      <c r="BL209" s="448" t="s">
        <v>1746</v>
      </c>
      <c r="BM209" s="468" t="s">
        <v>1746</v>
      </c>
      <c r="BN209" s="448" t="s">
        <v>1746</v>
      </c>
      <c r="BO209" s="441" t="s">
        <v>114</v>
      </c>
      <c r="BP209" s="441" t="s">
        <v>1746</v>
      </c>
      <c r="BQ209" s="498" t="s">
        <v>1746</v>
      </c>
      <c r="BR209" s="404"/>
      <c r="BS209" s="404"/>
      <c r="BT209" s="404"/>
      <c r="BU209" s="404"/>
    </row>
    <row r="210" spans="1:73" s="205" customFormat="1" ht="19.5" hidden="1" customHeight="1">
      <c r="A210" s="678"/>
      <c r="B210" s="692"/>
      <c r="C210" s="661"/>
      <c r="D210" s="661"/>
      <c r="E210" s="645"/>
      <c r="F210" s="645"/>
      <c r="G210" s="666"/>
      <c r="H210" s="360">
        <v>33</v>
      </c>
      <c r="I210" s="664"/>
      <c r="J210" s="647"/>
      <c r="K210" s="647"/>
      <c r="L210" s="647"/>
      <c r="M210" s="645" t="str">
        <f t="shared" si="716"/>
        <v xml:space="preserve">Posibilidad de perdida de  debido a amenazas como y vulderabilidades, afectando a los activos de información de </v>
      </c>
      <c r="N210" s="645"/>
      <c r="O210" s="645"/>
      <c r="P210" s="736"/>
      <c r="Q210" s="696"/>
      <c r="R210" s="642"/>
      <c r="S210" s="642"/>
      <c r="T210" s="642"/>
      <c r="U210" s="642"/>
      <c r="V210" s="727"/>
      <c r="W210" s="715"/>
      <c r="X210" s="730"/>
      <c r="Y210" s="709"/>
      <c r="Z210" s="712"/>
      <c r="AA210" s="715"/>
      <c r="AB210" s="718"/>
      <c r="AC210" s="721"/>
      <c r="AD210" s="724"/>
      <c r="AE210" s="649"/>
      <c r="AF210" s="201">
        <v>3</v>
      </c>
      <c r="AG210" s="202"/>
      <c r="AH210" s="222" t="str">
        <f t="shared" si="658"/>
        <v/>
      </c>
      <c r="AI210" s="321"/>
      <c r="AJ210" s="321"/>
      <c r="AK210" s="223" t="str">
        <f t="shared" si="659"/>
        <v/>
      </c>
      <c r="AL210" s="322"/>
      <c r="AM210" s="322"/>
      <c r="AN210" s="323"/>
      <c r="AO210" s="224" t="str">
        <f t="shared" ref="AO210" si="727">IF(ISBLANK(AD208),(IFERROR(IF(AND(AH209="Probabilidad",AH210="Probabilidad"),(AQ209-(+AQ209*AK210)),IF(AND(AH209="Impacto",AH210="Probabilidad"),(AQ208-(+AQ208*AK210)),IF(AH210="Impacto",AQ209,""))),""))," ")</f>
        <v/>
      </c>
      <c r="AP210" s="174" t="str">
        <f t="shared" ref="AP210" si="728">IF(ISBLANK(AD208),(IFERROR(IF(AO210="","",IF(AO210&lt;=0.2,"Muy Baja",IF(AO210&lt;=0.4,"Baja",IF(AO210&lt;=0.6,"Media",IF(AO210&lt;=0.8,"Alta","Muy Alta"))))),""))," ")</f>
        <v/>
      </c>
      <c r="AQ210" s="225" t="str">
        <f t="shared" si="527"/>
        <v/>
      </c>
      <c r="AR210" s="449" t="str">
        <f t="shared" si="528"/>
        <v/>
      </c>
      <c r="AS210" s="225" t="str">
        <f t="shared" ref="AS210:AS213" si="729">IFERROR(IF(AND(AH209="Impacto",AH210="Impacto"),(AS209-(+AS209*AK210)),IF(AND(AH209="Probabilidad",AH210="Impacto"),(AS208-(+AS208*AK210)),IF(AH210="Probabilidad",AS209,""))),"")</f>
        <v/>
      </c>
      <c r="AT210" s="226" t="str">
        <f t="shared" si="530"/>
        <v/>
      </c>
      <c r="AU210" s="652"/>
      <c r="AV210" s="655"/>
      <c r="AW210" s="649"/>
      <c r="AX210" s="733"/>
      <c r="AY210" s="324"/>
      <c r="AZ210" s="454"/>
      <c r="BA210" s="406"/>
      <c r="BB210" s="448"/>
      <c r="BC210" s="425"/>
      <c r="BD210" s="425"/>
      <c r="BE210" s="425"/>
      <c r="BF210" s="455"/>
      <c r="BG210" s="628"/>
      <c r="BH210" s="388"/>
      <c r="BI210" s="374"/>
      <c r="BJ210" s="374"/>
      <c r="BK210" s="374"/>
      <c r="BL210" s="448"/>
      <c r="BM210" s="468"/>
      <c r="BN210" s="448"/>
      <c r="BO210" s="441"/>
      <c r="BP210" s="441"/>
      <c r="BQ210" s="498"/>
      <c r="BR210" s="404"/>
      <c r="BS210" s="404"/>
      <c r="BT210" s="404"/>
      <c r="BU210" s="404"/>
    </row>
    <row r="211" spans="1:73" s="205" customFormat="1" ht="19.5" hidden="1" customHeight="1">
      <c r="A211" s="678"/>
      <c r="B211" s="692"/>
      <c r="C211" s="661"/>
      <c r="D211" s="661"/>
      <c r="E211" s="645"/>
      <c r="F211" s="645"/>
      <c r="G211" s="666"/>
      <c r="H211" s="360">
        <v>33</v>
      </c>
      <c r="I211" s="664"/>
      <c r="J211" s="647"/>
      <c r="K211" s="647"/>
      <c r="L211" s="647"/>
      <c r="M211" s="645" t="str">
        <f t="shared" si="716"/>
        <v xml:space="preserve">Posibilidad de perdida de  debido a amenazas como y vulderabilidades, afectando a los activos de información de </v>
      </c>
      <c r="N211" s="645"/>
      <c r="O211" s="645"/>
      <c r="P211" s="736"/>
      <c r="Q211" s="696"/>
      <c r="R211" s="642"/>
      <c r="S211" s="642"/>
      <c r="T211" s="642"/>
      <c r="U211" s="642"/>
      <c r="V211" s="727"/>
      <c r="W211" s="715"/>
      <c r="X211" s="730"/>
      <c r="Y211" s="709"/>
      <c r="Z211" s="712"/>
      <c r="AA211" s="715"/>
      <c r="AB211" s="718"/>
      <c r="AC211" s="721"/>
      <c r="AD211" s="724"/>
      <c r="AE211" s="649"/>
      <c r="AF211" s="201">
        <v>4</v>
      </c>
      <c r="AG211" s="202"/>
      <c r="AH211" s="222" t="str">
        <f t="shared" si="658"/>
        <v/>
      </c>
      <c r="AI211" s="321"/>
      <c r="AJ211" s="321"/>
      <c r="AK211" s="223" t="str">
        <f t="shared" si="659"/>
        <v/>
      </c>
      <c r="AL211" s="322"/>
      <c r="AM211" s="322"/>
      <c r="AN211" s="323"/>
      <c r="AO211" s="224" t="str">
        <f t="shared" ref="AO211" si="730">IF(ISBLANK(AD208),(IFERROR(IF(AND(AH210="Probabilidad",AH211="Probabilidad"),(AQ210-(+AQ210*AK211)),IF(AND(AH210="Impacto",AH211="Probabilidad"),(AQ209-(+AQ209*AK211)),IF(AH211="Impacto",AQ210,""))),""))," ")</f>
        <v/>
      </c>
      <c r="AP211" s="174" t="str">
        <f t="shared" ref="AP211" si="731">IF(ISBLANK(AD208),(IFERROR(IF(AO211="","",IF(AO211&lt;=0.2,"Muy Baja",IF(AO211&lt;=0.4,"Baja",IF(AO211&lt;=0.6,"Media",IF(AO211&lt;=0.8,"Alta","Muy Alta"))))),""))," ")</f>
        <v/>
      </c>
      <c r="AQ211" s="225" t="str">
        <f t="shared" si="527"/>
        <v/>
      </c>
      <c r="AR211" s="449" t="str">
        <f t="shared" si="528"/>
        <v/>
      </c>
      <c r="AS211" s="225" t="str">
        <f t="shared" si="729"/>
        <v/>
      </c>
      <c r="AT211" s="226" t="str">
        <f t="shared" si="530"/>
        <v/>
      </c>
      <c r="AU211" s="652"/>
      <c r="AV211" s="655"/>
      <c r="AW211" s="649"/>
      <c r="AX211" s="733"/>
      <c r="AY211" s="324"/>
      <c r="AZ211" s="454"/>
      <c r="BA211" s="406"/>
      <c r="BB211" s="448"/>
      <c r="BC211" s="425"/>
      <c r="BD211" s="425"/>
      <c r="BE211" s="425"/>
      <c r="BF211" s="455"/>
      <c r="BG211" s="628"/>
      <c r="BH211" s="388"/>
      <c r="BI211" s="374"/>
      <c r="BJ211" s="374"/>
      <c r="BK211" s="374"/>
      <c r="BL211" s="448"/>
      <c r="BM211" s="468"/>
      <c r="BN211" s="448"/>
      <c r="BO211" s="441"/>
      <c r="BP211" s="441"/>
      <c r="BQ211" s="498"/>
      <c r="BR211" s="404"/>
      <c r="BS211" s="404"/>
      <c r="BT211" s="404"/>
      <c r="BU211" s="404"/>
    </row>
    <row r="212" spans="1:73" s="205" customFormat="1" ht="19.5" hidden="1" customHeight="1">
      <c r="A212" s="678"/>
      <c r="B212" s="692"/>
      <c r="C212" s="661"/>
      <c r="D212" s="661"/>
      <c r="E212" s="645"/>
      <c r="F212" s="645"/>
      <c r="G212" s="666"/>
      <c r="H212" s="360">
        <v>33</v>
      </c>
      <c r="I212" s="664"/>
      <c r="J212" s="647"/>
      <c r="K212" s="647"/>
      <c r="L212" s="647"/>
      <c r="M212" s="645" t="str">
        <f t="shared" si="716"/>
        <v xml:space="preserve">Posibilidad de perdida de  debido a amenazas como y vulderabilidades, afectando a los activos de información de </v>
      </c>
      <c r="N212" s="645"/>
      <c r="O212" s="645"/>
      <c r="P212" s="736"/>
      <c r="Q212" s="696"/>
      <c r="R212" s="642"/>
      <c r="S212" s="642"/>
      <c r="T212" s="642"/>
      <c r="U212" s="642"/>
      <c r="V212" s="727"/>
      <c r="W212" s="715"/>
      <c r="X212" s="730"/>
      <c r="Y212" s="709"/>
      <c r="Z212" s="712"/>
      <c r="AA212" s="715"/>
      <c r="AB212" s="718"/>
      <c r="AC212" s="721"/>
      <c r="AD212" s="724"/>
      <c r="AE212" s="649"/>
      <c r="AF212" s="201">
        <v>5</v>
      </c>
      <c r="AG212" s="202"/>
      <c r="AH212" s="222" t="str">
        <f t="shared" si="658"/>
        <v/>
      </c>
      <c r="AI212" s="321"/>
      <c r="AJ212" s="321"/>
      <c r="AK212" s="223" t="str">
        <f t="shared" si="659"/>
        <v/>
      </c>
      <c r="AL212" s="322"/>
      <c r="AM212" s="322"/>
      <c r="AN212" s="323"/>
      <c r="AO212" s="224" t="str">
        <f t="shared" ref="AO212" si="732">IF(ISBLANK(AD208),(IFERROR(IF(AND(AH211="Probabilidad",AH212="Probabilidad"),(AQ211-(+AQ211*AK212)),IF(AND(AH211="Impacto",AH212="Probabilidad"),(AQ210-(+AQ210*AK212)),IF(AH212="Impacto",AQ211,""))),""))," ")</f>
        <v/>
      </c>
      <c r="AP212" s="174" t="str">
        <f t="shared" ref="AP212" si="733">IF(ISBLANK(AD208),(IFERROR(IF(AO212="","",IF(AO212&lt;=0.2,"Muy Baja",IF(AO212&lt;=0.4,"Baja",IF(AO212&lt;=0.6,"Media",IF(AO212&lt;=0.8,"Alta","Muy Alta"))))),""))," ")</f>
        <v/>
      </c>
      <c r="AQ212" s="225" t="str">
        <f t="shared" si="527"/>
        <v/>
      </c>
      <c r="AR212" s="449" t="str">
        <f t="shared" si="528"/>
        <v/>
      </c>
      <c r="AS212" s="225" t="str">
        <f t="shared" si="729"/>
        <v/>
      </c>
      <c r="AT212" s="226" t="str">
        <f t="shared" si="530"/>
        <v/>
      </c>
      <c r="AU212" s="652"/>
      <c r="AV212" s="655"/>
      <c r="AW212" s="649"/>
      <c r="AX212" s="733"/>
      <c r="AY212" s="324"/>
      <c r="AZ212" s="454"/>
      <c r="BA212" s="406"/>
      <c r="BB212" s="448"/>
      <c r="BC212" s="425"/>
      <c r="BD212" s="425"/>
      <c r="BE212" s="425"/>
      <c r="BF212" s="455"/>
      <c r="BG212" s="628"/>
      <c r="BH212" s="388"/>
      <c r="BI212" s="374"/>
      <c r="BJ212" s="374"/>
      <c r="BK212" s="374"/>
      <c r="BL212" s="448"/>
      <c r="BM212" s="468"/>
      <c r="BN212" s="448"/>
      <c r="BO212" s="441"/>
      <c r="BP212" s="441"/>
      <c r="BQ212" s="498"/>
      <c r="BR212" s="404"/>
      <c r="BS212" s="404"/>
      <c r="BT212" s="404"/>
      <c r="BU212" s="404"/>
    </row>
    <row r="213" spans="1:73" s="205" customFormat="1" ht="19.5" hidden="1" customHeight="1">
      <c r="A213" s="679"/>
      <c r="B213" s="693"/>
      <c r="C213" s="662"/>
      <c r="D213" s="662"/>
      <c r="E213" s="646"/>
      <c r="F213" s="646"/>
      <c r="G213" s="666"/>
      <c r="H213" s="360">
        <v>33</v>
      </c>
      <c r="I213" s="665"/>
      <c r="J213" s="604"/>
      <c r="K213" s="604"/>
      <c r="L213" s="604"/>
      <c r="M213" s="646" t="str">
        <f t="shared" si="716"/>
        <v xml:space="preserve">Posibilidad de perdida de  debido a amenazas como y vulderabilidades, afectando a los activos de información de </v>
      </c>
      <c r="N213" s="646"/>
      <c r="O213" s="646"/>
      <c r="P213" s="737"/>
      <c r="Q213" s="697"/>
      <c r="R213" s="643"/>
      <c r="S213" s="643"/>
      <c r="T213" s="643"/>
      <c r="U213" s="643"/>
      <c r="V213" s="728"/>
      <c r="W213" s="716"/>
      <c r="X213" s="731"/>
      <c r="Y213" s="710"/>
      <c r="Z213" s="713"/>
      <c r="AA213" s="716"/>
      <c r="AB213" s="719"/>
      <c r="AC213" s="722"/>
      <c r="AD213" s="725"/>
      <c r="AE213" s="650"/>
      <c r="AF213" s="201">
        <v>6</v>
      </c>
      <c r="AG213" s="202"/>
      <c r="AH213" s="222" t="str">
        <f t="shared" si="658"/>
        <v/>
      </c>
      <c r="AI213" s="321"/>
      <c r="AJ213" s="321"/>
      <c r="AK213" s="223" t="str">
        <f t="shared" si="659"/>
        <v/>
      </c>
      <c r="AL213" s="322"/>
      <c r="AM213" s="322"/>
      <c r="AN213" s="323"/>
      <c r="AO213" s="224" t="str">
        <f t="shared" ref="AO213" si="734">IF(ISBLANK(AD208),(IFERROR(IF(AND(AH212="Probabilidad",AH213="Probabilidad"),(AQ212-(+AQ212*AK213)),IF(AND(AH212="Impacto",AH213="Probabilidad"),(AQ211-(+AQ211*AK213)),IF(AH213="Impacto",AQ212,""))),""))," ")</f>
        <v/>
      </c>
      <c r="AP213" s="174" t="str">
        <f t="shared" ref="AP213" si="735">IF(ISBLANK(AD208),(IFERROR(IF(AO213="","",IF(AO213&lt;=0.2,"Muy Baja",IF(AO213&lt;=0.4,"Baja",IF(AO213&lt;=0.6,"Media",IF(AO213&lt;=0.8,"Alta","Muy Alta"))))),""))," ")</f>
        <v/>
      </c>
      <c r="AQ213" s="225" t="str">
        <f t="shared" ref="AQ213:AQ276" si="736">+AO213</f>
        <v/>
      </c>
      <c r="AR213" s="449" t="str">
        <f t="shared" ref="AR213:AR276" si="737">IFERROR(IF(AS213="","",IF(AS213&lt;=0.2,"Leve",IF(AS213&lt;=0.4,"Menor",IF(AS213&lt;=0.6,"Moderado",IF(AS213&lt;=0.8,"Mayor","Catastrófico"))))),"")</f>
        <v/>
      </c>
      <c r="AS213" s="225" t="str">
        <f t="shared" si="729"/>
        <v/>
      </c>
      <c r="AT213" s="226" t="str">
        <f t="shared" ref="AT213:AT276" si="738">IFERROR(IF(OR(AND(AP213="Muy Baja",AR213="Leve"),AND(AP213="Muy Baja",AR213="Menor"),AND(AP213="Baja",AR213="Leve")),"Bajo",IF(OR(AND(AP213="Muy baja",AR213="Moderado"),AND(AP213="Baja",AR213="Menor"),AND(AP213="Baja",AR213="Moderado"),AND(AP213="Media",AR213="Leve"),AND(AP213="Media",AR213="Menor"),AND(AP213="Media",AR213="Moderado"),AND(AP213="Alta",AR213="Leve"),AND(AP213="Alta",AR213="Menor")),"Moderado",IF(OR(AND(AP213="Muy Baja",AR213="Mayor"),AND(AP213="Baja",AR213="Mayor"),AND(AP213="Media",AR213="Mayor"),AND(AP213="Alta",AR213="Moderado"),AND(AP213="Alta",AR213="Mayor"),AND(AP213="Muy Alta",AR213="Leve"),AND(AP213="Muy Alta",AR213="Menor"),AND(AP213="Muy Alta",AR213="Moderado"),AND(AP213="Muy Alta",AR213="Mayor")),"Alto",IF(OR(AND(AP213="Muy Baja",AR213="Catastrófico"),AND(AP213="Baja",AR213="Catastrófico"),AND(AP213="Media",AR213="Catastrófico"),AND(AP213="Alta",AR213="Catastrófico"),AND(AP213="Muy Alta",AR213="Catastrófico")),"Extremo","")))),"")</f>
        <v/>
      </c>
      <c r="AU213" s="653"/>
      <c r="AV213" s="656"/>
      <c r="AW213" s="650"/>
      <c r="AX213" s="734"/>
      <c r="AY213" s="324"/>
      <c r="AZ213" s="454"/>
      <c r="BA213" s="406"/>
      <c r="BB213" s="448"/>
      <c r="BC213" s="425"/>
      <c r="BD213" s="425"/>
      <c r="BE213" s="425"/>
      <c r="BF213" s="455"/>
      <c r="BG213" s="595"/>
      <c r="BH213" s="388"/>
      <c r="BI213" s="374"/>
      <c r="BJ213" s="374"/>
      <c r="BK213" s="374"/>
      <c r="BL213" s="448"/>
      <c r="BM213" s="468"/>
      <c r="BN213" s="448"/>
      <c r="BO213" s="441"/>
      <c r="BP213" s="441"/>
      <c r="BQ213" s="498"/>
      <c r="BR213" s="404"/>
      <c r="BS213" s="404"/>
      <c r="BT213" s="404"/>
      <c r="BU213" s="404"/>
    </row>
    <row r="214" spans="1:73" s="205" customFormat="1" ht="19.5" hidden="1" customHeight="1">
      <c r="A214" s="680">
        <v>7</v>
      </c>
      <c r="B214" s="702" t="s">
        <v>955</v>
      </c>
      <c r="C214" s="660" t="str">
        <f>IFERROR((VLOOKUP($B214,'Listados Datos'!$D$3:$E$18,2,FALSE))," ")</f>
        <v xml:space="preserve">Garantizar la disponibilidad de las Tecnologías de la Información y Comunicaciones -TIC's, manteniendo la integridad y confidencialidad de la información. </v>
      </c>
      <c r="D214" s="660" t="str">
        <f>IFERROR((VLOOKUP($B214,'Listados Datos'!$D$3:$F$18,3,FALSE))," ")</f>
        <v xml:space="preserve">Disponer de herramientas tecnológicas que apoyen de manera eficiente y oportuna las labores misionales y estratégicas de la entidad. Según lo establecido en el Plan Operativo Anual de la entidad. </v>
      </c>
      <c r="E214" s="644" t="s">
        <v>1215</v>
      </c>
      <c r="F214" s="644" t="s">
        <v>969</v>
      </c>
      <c r="G214" s="666">
        <v>34</v>
      </c>
      <c r="H214" s="360">
        <v>34</v>
      </c>
      <c r="I214" s="667" t="s">
        <v>1261</v>
      </c>
      <c r="J214" s="603"/>
      <c r="K214" s="603"/>
      <c r="L214" s="603"/>
      <c r="M214" s="644" t="str">
        <f t="shared" ref="M214" si="739">+CONCATENATE("Posibilidad de afectación ", J214, " por ", K214," debido a ", L214)</f>
        <v xml:space="preserve">Posibilidad de afectación  por  debido a </v>
      </c>
      <c r="N214" s="644"/>
      <c r="O214" s="644"/>
      <c r="P214" s="735"/>
      <c r="Q214" s="695"/>
      <c r="R214" s="641"/>
      <c r="S214" s="641"/>
      <c r="T214" s="641"/>
      <c r="U214" s="641"/>
      <c r="V214" s="726" t="str">
        <f t="shared" ref="V214" si="740">IF(ISBLANK(AC214),(IF(P214&lt;=0,"",IF(P214&lt;=2,"Muy Baja",IF(P214&lt;=24,"Baja",IF(P214&lt;=500,"Media",IF(P214&lt;=5000,"Alta","Muy Alta"))))))," ")</f>
        <v/>
      </c>
      <c r="W214" s="714" t="str">
        <f t="shared" ref="W214" si="741">IF(ISBLANK(AC214),(IF(V214="","",IF(V214="Muy Baja",20%,IF(V214="Baja",40%,IF(V214="Media",60%,IF(V214="Alta",80%,IF(V214="Muy Alta",100%,0)))))))," ")</f>
        <v/>
      </c>
      <c r="X214" s="729"/>
      <c r="Y214" s="708" t="str">
        <f>IF(X214&gt;0,IF(NOT(ISERROR(MATCH(X214,'Listados Datos'!$N$3:$N$4,0))),'Listados Datos'!$N$6&amp;"Por favor no seleccionar este criterios de impacto (Afectación Económica o presupuestal y/o Pérdida Reputacional)",'Listados Datos'!$N$7),"")</f>
        <v/>
      </c>
      <c r="Z214" s="711" t="str">
        <f>IF(OR(X214='Listados Datos'!$R$3,X214='Listados Datos'!$S$3),"Leve",IF(OR(X214='Listados Datos'!$R$4,X214='Listados Datos'!$S$4),"Menor",IF(OR(X214='Listados Datos'!$R$5,X214='Listados Datos'!$S$5),"Moderado",IF(OR(X214='Listados Datos'!$R$6,X214='Listados Datos'!$S$6),"Mayor",IF(OR(X214='Listados Datos'!$R$7,X214='Listados Datos'!$S$7),"Catastrófico","")))))</f>
        <v/>
      </c>
      <c r="AA214" s="714" t="str">
        <f>IF(Z214="","",IF(Z214="Leve",20%,IF(Z214="Menor",40%,IF(Z214="Moderado",60%,IF(Z214="Mayor",80%,IF(Z214="Catastrófico",100%,0))))))</f>
        <v/>
      </c>
      <c r="AB214" s="717"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
      </c>
      <c r="AC214" s="720"/>
      <c r="AD214" s="723"/>
      <c r="AE214" s="648" t="str">
        <f t="shared" ref="AE214" si="742">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1">
        <v>1</v>
      </c>
      <c r="AG214" s="202"/>
      <c r="AH214" s="222" t="str">
        <f t="shared" si="658"/>
        <v/>
      </c>
      <c r="AI214" s="321"/>
      <c r="AJ214" s="321"/>
      <c r="AK214" s="223" t="str">
        <f t="shared" si="659"/>
        <v/>
      </c>
      <c r="AL214" s="322"/>
      <c r="AM214" s="322"/>
      <c r="AN214" s="323"/>
      <c r="AO214" s="224" t="str">
        <f t="shared" ref="AO214" si="743">IF(ISBLANK(AD214),(IFERROR(IF(AH214="Probabilidad",(W214-(+W214*AK214)),IF(AH214="Impacto",W214,"")),""))," ")</f>
        <v/>
      </c>
      <c r="AP214" s="174" t="str">
        <f t="shared" ref="AP214" si="744">IF(ISBLANK(AD214), (IFERROR(IF(AO214="","",IF(AO214&lt;=0.2,"Muy Baja",IF(AO214&lt;=0.4,"Baja",IF(AO214&lt;=0.6,"Media",IF(AO214&lt;=0.8,"Alta","Muy Alta"))))),""))," ")</f>
        <v/>
      </c>
      <c r="AQ214" s="225" t="str">
        <f t="shared" si="736"/>
        <v/>
      </c>
      <c r="AR214" s="449" t="str">
        <f t="shared" si="737"/>
        <v/>
      </c>
      <c r="AS214" s="225" t="str">
        <f t="shared" ref="AS214" si="745">IFERROR(IF(AH214="Impacto",(AA214-(+AA214*AK214)),IF(AH214="Probabilidad",AA214,"")),"")</f>
        <v/>
      </c>
      <c r="AT214" s="226" t="str">
        <f t="shared" si="738"/>
        <v/>
      </c>
      <c r="AU214" s="651"/>
      <c r="AV214" s="654" t="str">
        <f>IF(ISBLANK(AD214), " ", AD214)</f>
        <v xml:space="preserve"> </v>
      </c>
      <c r="AW214" s="648" t="str">
        <f t="shared" ref="AW214" si="746">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732"/>
      <c r="AY214" s="324"/>
      <c r="AZ214" s="454"/>
      <c r="BA214" s="406"/>
      <c r="BB214" s="448"/>
      <c r="BC214" s="425"/>
      <c r="BD214" s="425"/>
      <c r="BE214" s="425"/>
      <c r="BF214" s="455"/>
      <c r="BG214" s="594"/>
      <c r="BH214" s="388"/>
      <c r="BI214" s="374"/>
      <c r="BJ214" s="374"/>
      <c r="BK214" s="374"/>
      <c r="BL214" s="448"/>
      <c r="BM214" s="468"/>
      <c r="BN214" s="448"/>
      <c r="BO214" s="441"/>
      <c r="BP214" s="441"/>
      <c r="BQ214" s="498"/>
      <c r="BR214" s="404"/>
      <c r="BS214" s="404"/>
      <c r="BT214" s="404"/>
      <c r="BU214" s="404"/>
    </row>
    <row r="215" spans="1:73" s="205" customFormat="1" ht="19.5" hidden="1" customHeight="1">
      <c r="A215" s="681"/>
      <c r="B215" s="703"/>
      <c r="C215" s="661"/>
      <c r="D215" s="661"/>
      <c r="E215" s="645"/>
      <c r="F215" s="645"/>
      <c r="G215" s="666"/>
      <c r="H215" s="360">
        <v>34</v>
      </c>
      <c r="I215" s="668"/>
      <c r="J215" s="647"/>
      <c r="K215" s="647"/>
      <c r="L215" s="647"/>
      <c r="M215" s="645"/>
      <c r="N215" s="645"/>
      <c r="O215" s="645"/>
      <c r="P215" s="736"/>
      <c r="Q215" s="696"/>
      <c r="R215" s="642"/>
      <c r="S215" s="642"/>
      <c r="T215" s="642"/>
      <c r="U215" s="642"/>
      <c r="V215" s="727"/>
      <c r="W215" s="715"/>
      <c r="X215" s="730"/>
      <c r="Y215" s="709"/>
      <c r="Z215" s="712"/>
      <c r="AA215" s="715"/>
      <c r="AB215" s="718"/>
      <c r="AC215" s="721"/>
      <c r="AD215" s="724"/>
      <c r="AE215" s="649"/>
      <c r="AF215" s="201">
        <v>2</v>
      </c>
      <c r="AG215" s="202"/>
      <c r="AH215" s="222" t="str">
        <f t="shared" si="658"/>
        <v/>
      </c>
      <c r="AI215" s="321"/>
      <c r="AJ215" s="321"/>
      <c r="AK215" s="223" t="str">
        <f t="shared" si="659"/>
        <v/>
      </c>
      <c r="AL215" s="322"/>
      <c r="AM215" s="322"/>
      <c r="AN215" s="323"/>
      <c r="AO215" s="224" t="str">
        <f t="shared" ref="AO215" si="747">IF(ISBLANK(AD214),(IFERROR(IF(AND(AH214="Probabilidad",AH215="Probabilidad"),(AQ214-(+AQ214*AK215)),IF(AH215="Probabilidad",(W214-(+W214*AK215)),IF(AH215="Impacto",AQ214,""))),""))," ")</f>
        <v/>
      </c>
      <c r="AP215" s="174" t="str">
        <f t="shared" ref="AP215" si="748">IF(ISBLANK(AD214),(IFERROR(IF(AO215="","",IF(AO215&lt;=0.2,"Muy Baja",IF(AO215&lt;=0.4,"Baja",IF(AO215&lt;=0.6,"Media",IF(AO215&lt;=0.8,"Alta","Muy Alta"))))),""))," ")</f>
        <v/>
      </c>
      <c r="AQ215" s="225" t="str">
        <f t="shared" si="736"/>
        <v/>
      </c>
      <c r="AR215" s="449" t="str">
        <f t="shared" si="737"/>
        <v/>
      </c>
      <c r="AS215" s="225" t="str">
        <f t="shared" ref="AS215" si="749">IFERROR(IF(AND(AH214="Impacto",AH215="Impacto"),(AS214-(+AS214*AK215)),IF(AH215="Impacto",(AA214-(+AA214*AK215)),IF(AH215="Probabilidad",AS214,""))),"")</f>
        <v/>
      </c>
      <c r="AT215" s="226" t="str">
        <f t="shared" si="738"/>
        <v/>
      </c>
      <c r="AU215" s="652"/>
      <c r="AV215" s="655"/>
      <c r="AW215" s="649"/>
      <c r="AX215" s="733"/>
      <c r="AY215" s="324"/>
      <c r="AZ215" s="454"/>
      <c r="BA215" s="406"/>
      <c r="BB215" s="448"/>
      <c r="BC215" s="425"/>
      <c r="BD215" s="425"/>
      <c r="BE215" s="425"/>
      <c r="BF215" s="455"/>
      <c r="BG215" s="628"/>
      <c r="BH215" s="388"/>
      <c r="BI215" s="374"/>
      <c r="BJ215" s="374"/>
      <c r="BK215" s="374"/>
      <c r="BL215" s="448"/>
      <c r="BM215" s="468"/>
      <c r="BN215" s="448"/>
      <c r="BO215" s="441"/>
      <c r="BP215" s="441"/>
      <c r="BQ215" s="498"/>
      <c r="BR215" s="404"/>
      <c r="BS215" s="404"/>
      <c r="BT215" s="404"/>
      <c r="BU215" s="404"/>
    </row>
    <row r="216" spans="1:73" s="205" customFormat="1" ht="19.5" hidden="1" customHeight="1">
      <c r="A216" s="681"/>
      <c r="B216" s="703"/>
      <c r="C216" s="661"/>
      <c r="D216" s="661"/>
      <c r="E216" s="645"/>
      <c r="F216" s="645"/>
      <c r="G216" s="666"/>
      <c r="H216" s="360">
        <v>34</v>
      </c>
      <c r="I216" s="668"/>
      <c r="J216" s="647"/>
      <c r="K216" s="647"/>
      <c r="L216" s="647"/>
      <c r="M216" s="645"/>
      <c r="N216" s="645"/>
      <c r="O216" s="645"/>
      <c r="P216" s="736"/>
      <c r="Q216" s="696"/>
      <c r="R216" s="642"/>
      <c r="S216" s="642"/>
      <c r="T216" s="642"/>
      <c r="U216" s="642"/>
      <c r="V216" s="727"/>
      <c r="W216" s="715"/>
      <c r="X216" s="730"/>
      <c r="Y216" s="709"/>
      <c r="Z216" s="712"/>
      <c r="AA216" s="715"/>
      <c r="AB216" s="718"/>
      <c r="AC216" s="721"/>
      <c r="AD216" s="724"/>
      <c r="AE216" s="649"/>
      <c r="AF216" s="201">
        <v>3</v>
      </c>
      <c r="AG216" s="202"/>
      <c r="AH216" s="222" t="str">
        <f t="shared" si="658"/>
        <v/>
      </c>
      <c r="AI216" s="321"/>
      <c r="AJ216" s="321"/>
      <c r="AK216" s="223" t="str">
        <f t="shared" si="659"/>
        <v/>
      </c>
      <c r="AL216" s="322"/>
      <c r="AM216" s="322"/>
      <c r="AN216" s="323"/>
      <c r="AO216" s="224" t="str">
        <f t="shared" ref="AO216" si="750">IF(ISBLANK(AD214),(IFERROR(IF(AND(AH215="Probabilidad",AH216="Probabilidad"),(AQ215-(+AQ215*AK216)),IF(AND(AH215="Impacto",AH216="Probabilidad"),(AQ214-(+AQ214*AK216)),IF(AH216="Impacto",AQ215,""))),""))," ")</f>
        <v/>
      </c>
      <c r="AP216" s="174" t="str">
        <f t="shared" ref="AP216" si="751">IF(ISBLANK(AD214),(IFERROR(IF(AO216="","",IF(AO216&lt;=0.2,"Muy Baja",IF(AO216&lt;=0.4,"Baja",IF(AO216&lt;=0.6,"Media",IF(AO216&lt;=0.8,"Alta","Muy Alta"))))),""))," ")</f>
        <v/>
      </c>
      <c r="AQ216" s="225" t="str">
        <f t="shared" si="736"/>
        <v/>
      </c>
      <c r="AR216" s="449" t="str">
        <f t="shared" si="737"/>
        <v/>
      </c>
      <c r="AS216" s="225" t="str">
        <f t="shared" ref="AS216:AS219" si="752">IFERROR(IF(AND(AH215="Impacto",AH216="Impacto"),(AS215-(+AS215*AK216)),IF(AND(AH215="Probabilidad",AH216="Impacto"),(AS214-(+AS214*AK216)),IF(AH216="Probabilidad",AS215,""))),"")</f>
        <v/>
      </c>
      <c r="AT216" s="226" t="str">
        <f t="shared" si="738"/>
        <v/>
      </c>
      <c r="AU216" s="652"/>
      <c r="AV216" s="655"/>
      <c r="AW216" s="649"/>
      <c r="AX216" s="733"/>
      <c r="AY216" s="324"/>
      <c r="AZ216" s="454"/>
      <c r="BA216" s="406"/>
      <c r="BB216" s="448"/>
      <c r="BC216" s="425"/>
      <c r="BD216" s="425"/>
      <c r="BE216" s="425"/>
      <c r="BF216" s="455"/>
      <c r="BG216" s="628"/>
      <c r="BH216" s="388"/>
      <c r="BI216" s="374"/>
      <c r="BJ216" s="374"/>
      <c r="BK216" s="374"/>
      <c r="BL216" s="448"/>
      <c r="BM216" s="468"/>
      <c r="BN216" s="448"/>
      <c r="BO216" s="441"/>
      <c r="BP216" s="441"/>
      <c r="BQ216" s="498"/>
      <c r="BR216" s="404"/>
      <c r="BS216" s="404"/>
      <c r="BT216" s="404"/>
      <c r="BU216" s="404"/>
    </row>
    <row r="217" spans="1:73" s="205" customFormat="1" ht="19.5" hidden="1" customHeight="1">
      <c r="A217" s="681"/>
      <c r="B217" s="703"/>
      <c r="C217" s="661"/>
      <c r="D217" s="661"/>
      <c r="E217" s="645"/>
      <c r="F217" s="645"/>
      <c r="G217" s="666"/>
      <c r="H217" s="360">
        <v>34</v>
      </c>
      <c r="I217" s="668"/>
      <c r="J217" s="647"/>
      <c r="K217" s="647"/>
      <c r="L217" s="647"/>
      <c r="M217" s="645"/>
      <c r="N217" s="645"/>
      <c r="O217" s="645"/>
      <c r="P217" s="736"/>
      <c r="Q217" s="696"/>
      <c r="R217" s="642"/>
      <c r="S217" s="642"/>
      <c r="T217" s="642"/>
      <c r="U217" s="642"/>
      <c r="V217" s="727"/>
      <c r="W217" s="715"/>
      <c r="X217" s="730"/>
      <c r="Y217" s="709"/>
      <c r="Z217" s="712"/>
      <c r="AA217" s="715"/>
      <c r="AB217" s="718"/>
      <c r="AC217" s="721"/>
      <c r="AD217" s="724"/>
      <c r="AE217" s="649"/>
      <c r="AF217" s="201">
        <v>4</v>
      </c>
      <c r="AG217" s="202"/>
      <c r="AH217" s="222" t="str">
        <f t="shared" si="658"/>
        <v/>
      </c>
      <c r="AI217" s="321"/>
      <c r="AJ217" s="321"/>
      <c r="AK217" s="223" t="str">
        <f t="shared" si="659"/>
        <v/>
      </c>
      <c r="AL217" s="322"/>
      <c r="AM217" s="322"/>
      <c r="AN217" s="323"/>
      <c r="AO217" s="224" t="str">
        <f t="shared" ref="AO217" si="753">IF(ISBLANK(AD214),(IFERROR(IF(AND(AH216="Probabilidad",AH217="Probabilidad"),(AQ216-(+AQ216*AK217)),IF(AND(AH216="Impacto",AH217="Probabilidad"),(AQ215-(+AQ215*AK217)),IF(AH217="Impacto",AQ216,""))),""))," ")</f>
        <v/>
      </c>
      <c r="AP217" s="174" t="str">
        <f t="shared" ref="AP217" si="754">IF(ISBLANK(AD214),(IFERROR(IF(AO217="","",IF(AO217&lt;=0.2,"Muy Baja",IF(AO217&lt;=0.4,"Baja",IF(AO217&lt;=0.6,"Media",IF(AO217&lt;=0.8,"Alta","Muy Alta"))))),""))," ")</f>
        <v/>
      </c>
      <c r="AQ217" s="225" t="str">
        <f t="shared" si="736"/>
        <v/>
      </c>
      <c r="AR217" s="449" t="str">
        <f t="shared" si="737"/>
        <v/>
      </c>
      <c r="AS217" s="225" t="str">
        <f t="shared" si="752"/>
        <v/>
      </c>
      <c r="AT217" s="226" t="str">
        <f t="shared" si="738"/>
        <v/>
      </c>
      <c r="AU217" s="652"/>
      <c r="AV217" s="655"/>
      <c r="AW217" s="649"/>
      <c r="AX217" s="733"/>
      <c r="AY217" s="324"/>
      <c r="AZ217" s="454"/>
      <c r="BA217" s="406"/>
      <c r="BB217" s="448"/>
      <c r="BC217" s="425"/>
      <c r="BD217" s="425"/>
      <c r="BE217" s="425"/>
      <c r="BF217" s="455"/>
      <c r="BG217" s="628"/>
      <c r="BH217" s="388"/>
      <c r="BI217" s="374"/>
      <c r="BJ217" s="374"/>
      <c r="BK217" s="374"/>
      <c r="BL217" s="448"/>
      <c r="BM217" s="468"/>
      <c r="BN217" s="448"/>
      <c r="BO217" s="441"/>
      <c r="BP217" s="441"/>
      <c r="BQ217" s="498"/>
      <c r="BR217" s="404"/>
      <c r="BS217" s="404"/>
      <c r="BT217" s="404"/>
      <c r="BU217" s="404"/>
    </row>
    <row r="218" spans="1:73" s="205" customFormat="1" ht="19.5" hidden="1" customHeight="1">
      <c r="A218" s="681"/>
      <c r="B218" s="703"/>
      <c r="C218" s="661"/>
      <c r="D218" s="661"/>
      <c r="E218" s="645"/>
      <c r="F218" s="645"/>
      <c r="G218" s="666"/>
      <c r="H218" s="360">
        <v>34</v>
      </c>
      <c r="I218" s="668"/>
      <c r="J218" s="647"/>
      <c r="K218" s="647"/>
      <c r="L218" s="647"/>
      <c r="M218" s="645"/>
      <c r="N218" s="645"/>
      <c r="O218" s="645"/>
      <c r="P218" s="736"/>
      <c r="Q218" s="696"/>
      <c r="R218" s="642"/>
      <c r="S218" s="642"/>
      <c r="T218" s="642"/>
      <c r="U218" s="642"/>
      <c r="V218" s="727"/>
      <c r="W218" s="715"/>
      <c r="X218" s="730"/>
      <c r="Y218" s="709"/>
      <c r="Z218" s="712"/>
      <c r="AA218" s="715"/>
      <c r="AB218" s="718"/>
      <c r="AC218" s="721"/>
      <c r="AD218" s="724"/>
      <c r="AE218" s="649"/>
      <c r="AF218" s="201">
        <v>5</v>
      </c>
      <c r="AG218" s="202"/>
      <c r="AH218" s="222" t="str">
        <f t="shared" si="658"/>
        <v/>
      </c>
      <c r="AI218" s="321"/>
      <c r="AJ218" s="321"/>
      <c r="AK218" s="223" t="str">
        <f t="shared" si="659"/>
        <v/>
      </c>
      <c r="AL218" s="322"/>
      <c r="AM218" s="322"/>
      <c r="AN218" s="323"/>
      <c r="AO218" s="224" t="str">
        <f t="shared" ref="AO218" si="755">IF(ISBLANK(AD214),(IFERROR(IF(AND(AH217="Probabilidad",AH218="Probabilidad"),(AQ217-(+AQ217*AK218)),IF(AND(AH217="Impacto",AH218="Probabilidad"),(AQ216-(+AQ216*AK218)),IF(AH218="Impacto",AQ217,""))),""))," ")</f>
        <v/>
      </c>
      <c r="AP218" s="174" t="str">
        <f t="shared" ref="AP218" si="756">IF(ISBLANK(AD214),(IFERROR(IF(AO218="","",IF(AO218&lt;=0.2,"Muy Baja",IF(AO218&lt;=0.4,"Baja",IF(AO218&lt;=0.6,"Media",IF(AO218&lt;=0.8,"Alta","Muy Alta"))))),""))," ")</f>
        <v/>
      </c>
      <c r="AQ218" s="225" t="str">
        <f t="shared" si="736"/>
        <v/>
      </c>
      <c r="AR218" s="449" t="str">
        <f t="shared" si="737"/>
        <v/>
      </c>
      <c r="AS218" s="225" t="str">
        <f t="shared" si="752"/>
        <v/>
      </c>
      <c r="AT218" s="226" t="str">
        <f t="shared" si="738"/>
        <v/>
      </c>
      <c r="AU218" s="652"/>
      <c r="AV218" s="655"/>
      <c r="AW218" s="649"/>
      <c r="AX218" s="733"/>
      <c r="AY218" s="324"/>
      <c r="AZ218" s="454"/>
      <c r="BA218" s="406"/>
      <c r="BB218" s="448"/>
      <c r="BC218" s="425"/>
      <c r="BD218" s="425"/>
      <c r="BE218" s="425"/>
      <c r="BF218" s="455"/>
      <c r="BG218" s="628"/>
      <c r="BH218" s="388"/>
      <c r="BI218" s="374"/>
      <c r="BJ218" s="374"/>
      <c r="BK218" s="374"/>
      <c r="BL218" s="448"/>
      <c r="BM218" s="468"/>
      <c r="BN218" s="448"/>
      <c r="BO218" s="441"/>
      <c r="BP218" s="441"/>
      <c r="BQ218" s="498"/>
      <c r="BR218" s="404"/>
      <c r="BS218" s="404"/>
      <c r="BT218" s="404"/>
      <c r="BU218" s="404"/>
    </row>
    <row r="219" spans="1:73" s="205" customFormat="1" ht="19.5" hidden="1" customHeight="1">
      <c r="A219" s="681"/>
      <c r="B219" s="703"/>
      <c r="C219" s="661"/>
      <c r="D219" s="661"/>
      <c r="E219" s="645"/>
      <c r="F219" s="645"/>
      <c r="G219" s="666"/>
      <c r="H219" s="360">
        <v>34</v>
      </c>
      <c r="I219" s="669"/>
      <c r="J219" s="604"/>
      <c r="K219" s="604"/>
      <c r="L219" s="604"/>
      <c r="M219" s="646"/>
      <c r="N219" s="646"/>
      <c r="O219" s="646"/>
      <c r="P219" s="737"/>
      <c r="Q219" s="697"/>
      <c r="R219" s="643"/>
      <c r="S219" s="643"/>
      <c r="T219" s="643"/>
      <c r="U219" s="643"/>
      <c r="V219" s="728"/>
      <c r="W219" s="716"/>
      <c r="X219" s="731"/>
      <c r="Y219" s="710"/>
      <c r="Z219" s="713"/>
      <c r="AA219" s="716"/>
      <c r="AB219" s="719"/>
      <c r="AC219" s="722"/>
      <c r="AD219" s="725"/>
      <c r="AE219" s="650"/>
      <c r="AF219" s="201">
        <v>6</v>
      </c>
      <c r="AG219" s="202"/>
      <c r="AH219" s="222" t="str">
        <f t="shared" si="658"/>
        <v/>
      </c>
      <c r="AI219" s="321"/>
      <c r="AJ219" s="321"/>
      <c r="AK219" s="223" t="str">
        <f t="shared" si="659"/>
        <v/>
      </c>
      <c r="AL219" s="322"/>
      <c r="AM219" s="322"/>
      <c r="AN219" s="323"/>
      <c r="AO219" s="224" t="str">
        <f t="shared" ref="AO219" si="757">IF(ISBLANK(AD214),(IFERROR(IF(AND(AH218="Probabilidad",AH219="Probabilidad"),(AQ218-(+AQ218*AK219)),IF(AND(AH218="Impacto",AH219="Probabilidad"),(AQ217-(+AQ217*AK219)),IF(AH219="Impacto",AQ218,""))),""))," ")</f>
        <v/>
      </c>
      <c r="AP219" s="174" t="str">
        <f t="shared" ref="AP219" si="758">IF(ISBLANK(AD214),(IFERROR(IF(AO219="","",IF(AO219&lt;=0.2,"Muy Baja",IF(AO219&lt;=0.4,"Baja",IF(AO219&lt;=0.6,"Media",IF(AO219&lt;=0.8,"Alta","Muy Alta"))))),""))," ")</f>
        <v/>
      </c>
      <c r="AQ219" s="225" t="str">
        <f t="shared" si="736"/>
        <v/>
      </c>
      <c r="AR219" s="449" t="str">
        <f t="shared" si="737"/>
        <v/>
      </c>
      <c r="AS219" s="225" t="str">
        <f t="shared" si="752"/>
        <v/>
      </c>
      <c r="AT219" s="226" t="str">
        <f t="shared" si="738"/>
        <v/>
      </c>
      <c r="AU219" s="653"/>
      <c r="AV219" s="656"/>
      <c r="AW219" s="650"/>
      <c r="AX219" s="734"/>
      <c r="AY219" s="324"/>
      <c r="AZ219" s="454"/>
      <c r="BA219" s="406"/>
      <c r="BB219" s="448"/>
      <c r="BC219" s="425"/>
      <c r="BD219" s="425"/>
      <c r="BE219" s="425"/>
      <c r="BF219" s="455"/>
      <c r="BG219" s="595"/>
      <c r="BH219" s="388"/>
      <c r="BI219" s="374"/>
      <c r="BJ219" s="374"/>
      <c r="BK219" s="374"/>
      <c r="BL219" s="448"/>
      <c r="BM219" s="468"/>
      <c r="BN219" s="448"/>
      <c r="BO219" s="441"/>
      <c r="BP219" s="441"/>
      <c r="BQ219" s="498"/>
      <c r="BR219" s="404"/>
      <c r="BS219" s="404"/>
      <c r="BT219" s="404"/>
      <c r="BU219" s="404"/>
    </row>
    <row r="220" spans="1:73" s="205" customFormat="1" ht="19.5" hidden="1" customHeight="1">
      <c r="A220" s="681"/>
      <c r="B220" s="703" t="s">
        <v>955</v>
      </c>
      <c r="C220" s="661"/>
      <c r="D220" s="661" t="str">
        <f>IFERROR((VLOOKUP($B220,'Listados Datos'!$D$3:$F$18,3,FALSE))," ")</f>
        <v xml:space="preserve">Disponer de herramientas tecnológicas que apoyen de manera eficiente y oportuna las labores misionales y estratégicas de la entidad. Según lo establecido en el Plan Operativo Anual de la entidad. </v>
      </c>
      <c r="E220" s="645"/>
      <c r="F220" s="645" t="s">
        <v>969</v>
      </c>
      <c r="G220" s="666">
        <v>35</v>
      </c>
      <c r="H220" s="360">
        <v>35</v>
      </c>
      <c r="I220" s="667" t="s">
        <v>112</v>
      </c>
      <c r="J220" s="603"/>
      <c r="K220" s="603"/>
      <c r="L220" s="603"/>
      <c r="M220" s="644" t="str">
        <f t="shared" ref="M220:M225" si="759">+I220</f>
        <v>Corrupción</v>
      </c>
      <c r="N220" s="644"/>
      <c r="O220" s="644"/>
      <c r="P220" s="735"/>
      <c r="Q220" s="695"/>
      <c r="R220" s="641"/>
      <c r="S220" s="641"/>
      <c r="T220" s="641"/>
      <c r="U220" s="641"/>
      <c r="V220" s="726" t="str">
        <f t="shared" ref="V220" si="760">IF(ISBLANK(AC220),(IF(P220&lt;=0,"",IF(P220&lt;=2,"Muy Baja",IF(P220&lt;=24,"Baja",IF(P220&lt;=500,"Media",IF(P220&lt;=5000,"Alta","Muy Alta"))))))," ")</f>
        <v/>
      </c>
      <c r="W220" s="714" t="str">
        <f t="shared" ref="W220" si="761">IF(ISBLANK(AC220),(IF(V220="","",IF(V220="Muy Baja",20%,IF(V220="Baja",40%,IF(V220="Media",60%,IF(V220="Alta",80%,IF(V220="Muy Alta",100%,0)))))))," ")</f>
        <v/>
      </c>
      <c r="X220" s="729"/>
      <c r="Y220" s="708" t="str">
        <f>IF(X220&gt;0,IF(NOT(ISERROR(MATCH(X220,'Listados Datos'!$N$3:$N$4,0))),'Listados Datos'!$N$6&amp;"Por favor no seleccionar este criterios de impacto (Afectación Económica o presupuestal y/o Pérdida Reputacional)",'Listados Datos'!$N$7),"")</f>
        <v/>
      </c>
      <c r="Z220" s="711" t="str">
        <f>IF(OR(X220='Listados Datos'!$R$3,X220='Listados Datos'!$S$3),"Leve",IF(OR(X220='Listados Datos'!$R$4,X220='Listados Datos'!$S$4),"Menor",IF(OR(X220='Listados Datos'!$R$5,X220='Listados Datos'!$S$5),"Moderado",IF(OR(X220='Listados Datos'!$R$6,X220='Listados Datos'!$S$6),"Mayor",IF(OR(X220='Listados Datos'!$R$7,X220='Listados Datos'!$S$7),"Catastrófico","")))))</f>
        <v/>
      </c>
      <c r="AA220" s="714" t="str">
        <f>IF(Z220="","",IF(Z220="Leve",20%,IF(Z220="Menor",40%,IF(Z220="Moderado",60%,IF(Z220="Mayor",80%,IF(Z220="Catastrófico",100%,0))))))</f>
        <v/>
      </c>
      <c r="AB220" s="717"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
      </c>
      <c r="AC220" s="720"/>
      <c r="AD220" s="723"/>
      <c r="AE220" s="648" t="str">
        <f t="shared" ref="AE220" si="762">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1">
        <v>1</v>
      </c>
      <c r="AG220" s="202"/>
      <c r="AH220" s="222" t="str">
        <f t="shared" si="658"/>
        <v/>
      </c>
      <c r="AI220" s="321"/>
      <c r="AJ220" s="321"/>
      <c r="AK220" s="223" t="str">
        <f t="shared" si="659"/>
        <v/>
      </c>
      <c r="AL220" s="322"/>
      <c r="AM220" s="322"/>
      <c r="AN220" s="323"/>
      <c r="AO220" s="224" t="str">
        <f t="shared" ref="AO220" si="763">IF(ISBLANK(AD220),(IFERROR(IF(AH220="Probabilidad",(W220-(+W220*AK220)),IF(AH220="Impacto",W220,"")),""))," ")</f>
        <v/>
      </c>
      <c r="AP220" s="174" t="str">
        <f t="shared" ref="AP220" si="764">IF(ISBLANK(AD220), (IFERROR(IF(AO220="","",IF(AO220&lt;=0.2,"Muy Baja",IF(AO220&lt;=0.4,"Baja",IF(AO220&lt;=0.6,"Media",IF(AO220&lt;=0.8,"Alta","Muy Alta"))))),""))," ")</f>
        <v/>
      </c>
      <c r="AQ220" s="225" t="str">
        <f t="shared" si="736"/>
        <v/>
      </c>
      <c r="AR220" s="449" t="str">
        <f t="shared" si="737"/>
        <v/>
      </c>
      <c r="AS220" s="225" t="str">
        <f t="shared" ref="AS220" si="765">IFERROR(IF(AH220="Impacto",(AA220-(+AA220*AK220)),IF(AH220="Probabilidad",AA220,"")),"")</f>
        <v/>
      </c>
      <c r="AT220" s="226" t="str">
        <f t="shared" si="738"/>
        <v/>
      </c>
      <c r="AU220" s="651"/>
      <c r="AV220" s="654" t="str">
        <f>IF(ISBLANK(AD220), " ", AD220)</f>
        <v xml:space="preserve"> </v>
      </c>
      <c r="AW220" s="648" t="str">
        <f t="shared" ref="AW220" si="766">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732"/>
      <c r="AY220" s="324"/>
      <c r="AZ220" s="454"/>
      <c r="BA220" s="406"/>
      <c r="BB220" s="448"/>
      <c r="BC220" s="425"/>
      <c r="BD220" s="425"/>
      <c r="BE220" s="425"/>
      <c r="BF220" s="455"/>
      <c r="BG220" s="594"/>
      <c r="BH220" s="388"/>
      <c r="BI220" s="374"/>
      <c r="BJ220" s="374"/>
      <c r="BK220" s="374"/>
      <c r="BL220" s="448"/>
      <c r="BM220" s="468"/>
      <c r="BN220" s="448"/>
      <c r="BO220" s="441"/>
      <c r="BP220" s="441"/>
      <c r="BQ220" s="498"/>
      <c r="BR220" s="404"/>
      <c r="BS220" s="404"/>
      <c r="BT220" s="404"/>
      <c r="BU220" s="404"/>
    </row>
    <row r="221" spans="1:73" s="205" customFormat="1" ht="19.5" hidden="1" customHeight="1">
      <c r="A221" s="681"/>
      <c r="B221" s="703"/>
      <c r="C221" s="661"/>
      <c r="D221" s="661"/>
      <c r="E221" s="645"/>
      <c r="F221" s="645"/>
      <c r="G221" s="666"/>
      <c r="H221" s="360">
        <v>35</v>
      </c>
      <c r="I221" s="668"/>
      <c r="J221" s="647"/>
      <c r="K221" s="647"/>
      <c r="L221" s="647"/>
      <c r="M221" s="645">
        <f t="shared" si="759"/>
        <v>0</v>
      </c>
      <c r="N221" s="645"/>
      <c r="O221" s="645"/>
      <c r="P221" s="736"/>
      <c r="Q221" s="696"/>
      <c r="R221" s="642"/>
      <c r="S221" s="642"/>
      <c r="T221" s="642"/>
      <c r="U221" s="642"/>
      <c r="V221" s="727"/>
      <c r="W221" s="715"/>
      <c r="X221" s="730"/>
      <c r="Y221" s="709"/>
      <c r="Z221" s="712"/>
      <c r="AA221" s="715"/>
      <c r="AB221" s="718"/>
      <c r="AC221" s="721"/>
      <c r="AD221" s="724"/>
      <c r="AE221" s="649"/>
      <c r="AF221" s="201">
        <v>2</v>
      </c>
      <c r="AG221" s="202"/>
      <c r="AH221" s="222" t="str">
        <f t="shared" si="658"/>
        <v/>
      </c>
      <c r="AI221" s="321"/>
      <c r="AJ221" s="321"/>
      <c r="AK221" s="223" t="str">
        <f t="shared" si="659"/>
        <v/>
      </c>
      <c r="AL221" s="322"/>
      <c r="AM221" s="322"/>
      <c r="AN221" s="323"/>
      <c r="AO221" s="224" t="str">
        <f t="shared" ref="AO221" si="767">IF(ISBLANK(AD220),(IFERROR(IF(AND(AH220="Probabilidad",AH221="Probabilidad"),(AQ220-(+AQ220*AK221)),IF(AH221="Probabilidad",(W220-(+W220*AK221)),IF(AH221="Impacto",AQ220,""))),""))," ")</f>
        <v/>
      </c>
      <c r="AP221" s="174" t="str">
        <f t="shared" ref="AP221" si="768">IF(ISBLANK(AD220),(IFERROR(IF(AO221="","",IF(AO221&lt;=0.2,"Muy Baja",IF(AO221&lt;=0.4,"Baja",IF(AO221&lt;=0.6,"Media",IF(AO221&lt;=0.8,"Alta","Muy Alta"))))),""))," ")</f>
        <v/>
      </c>
      <c r="AQ221" s="225" t="str">
        <f t="shared" si="736"/>
        <v/>
      </c>
      <c r="AR221" s="449" t="str">
        <f t="shared" si="737"/>
        <v/>
      </c>
      <c r="AS221" s="225" t="str">
        <f t="shared" ref="AS221" si="769">IFERROR(IF(AND(AH220="Impacto",AH221="Impacto"),(AS220-(+AS220*AK221)),IF(AH221="Impacto",(AA220-(+AA220*AK221)),IF(AH221="Probabilidad",AS220,""))),"")</f>
        <v/>
      </c>
      <c r="AT221" s="226" t="str">
        <f t="shared" si="738"/>
        <v/>
      </c>
      <c r="AU221" s="652"/>
      <c r="AV221" s="655"/>
      <c r="AW221" s="649"/>
      <c r="AX221" s="733"/>
      <c r="AY221" s="324"/>
      <c r="AZ221" s="454"/>
      <c r="BA221" s="406"/>
      <c r="BB221" s="448"/>
      <c r="BC221" s="425"/>
      <c r="BD221" s="425"/>
      <c r="BE221" s="425"/>
      <c r="BF221" s="455"/>
      <c r="BG221" s="628"/>
      <c r="BH221" s="388"/>
      <c r="BI221" s="374"/>
      <c r="BJ221" s="374"/>
      <c r="BK221" s="374"/>
      <c r="BL221" s="448"/>
      <c r="BM221" s="468"/>
      <c r="BN221" s="448"/>
      <c r="BO221" s="441"/>
      <c r="BP221" s="441"/>
      <c r="BQ221" s="498"/>
      <c r="BR221" s="404"/>
      <c r="BS221" s="404"/>
      <c r="BT221" s="404"/>
      <c r="BU221" s="404"/>
    </row>
    <row r="222" spans="1:73" s="205" customFormat="1" ht="19.5" hidden="1" customHeight="1">
      <c r="A222" s="681"/>
      <c r="B222" s="703"/>
      <c r="C222" s="661"/>
      <c r="D222" s="661"/>
      <c r="E222" s="645"/>
      <c r="F222" s="645"/>
      <c r="G222" s="666"/>
      <c r="H222" s="360">
        <v>35</v>
      </c>
      <c r="I222" s="668"/>
      <c r="J222" s="647"/>
      <c r="K222" s="647"/>
      <c r="L222" s="647"/>
      <c r="M222" s="645">
        <f t="shared" si="759"/>
        <v>0</v>
      </c>
      <c r="N222" s="645"/>
      <c r="O222" s="645"/>
      <c r="P222" s="736"/>
      <c r="Q222" s="696"/>
      <c r="R222" s="642"/>
      <c r="S222" s="642"/>
      <c r="T222" s="642"/>
      <c r="U222" s="642"/>
      <c r="V222" s="727"/>
      <c r="W222" s="715"/>
      <c r="X222" s="730"/>
      <c r="Y222" s="709"/>
      <c r="Z222" s="712"/>
      <c r="AA222" s="715"/>
      <c r="AB222" s="718"/>
      <c r="AC222" s="721"/>
      <c r="AD222" s="724"/>
      <c r="AE222" s="649"/>
      <c r="AF222" s="201">
        <v>3</v>
      </c>
      <c r="AG222" s="202"/>
      <c r="AH222" s="222" t="str">
        <f t="shared" si="658"/>
        <v/>
      </c>
      <c r="AI222" s="321"/>
      <c r="AJ222" s="321"/>
      <c r="AK222" s="223" t="str">
        <f t="shared" si="659"/>
        <v/>
      </c>
      <c r="AL222" s="322"/>
      <c r="AM222" s="322"/>
      <c r="AN222" s="323"/>
      <c r="AO222" s="224" t="str">
        <f t="shared" ref="AO222" si="770">IF(ISBLANK(AD220),(IFERROR(IF(AND(AH221="Probabilidad",AH222="Probabilidad"),(AQ221-(+AQ221*AK222)),IF(AND(AH221="Impacto",AH222="Probabilidad"),(AQ220-(+AQ220*AK222)),IF(AH222="Impacto",AQ221,""))),""))," ")</f>
        <v/>
      </c>
      <c r="AP222" s="174" t="str">
        <f t="shared" ref="AP222" si="771">IF(ISBLANK(AD220),(IFERROR(IF(AO222="","",IF(AO222&lt;=0.2,"Muy Baja",IF(AO222&lt;=0.4,"Baja",IF(AO222&lt;=0.6,"Media",IF(AO222&lt;=0.8,"Alta","Muy Alta"))))),""))," ")</f>
        <v/>
      </c>
      <c r="AQ222" s="225" t="str">
        <f t="shared" si="736"/>
        <v/>
      </c>
      <c r="AR222" s="449" t="str">
        <f t="shared" si="737"/>
        <v/>
      </c>
      <c r="AS222" s="225" t="str">
        <f t="shared" ref="AS222:AS225" si="772">IFERROR(IF(AND(AH221="Impacto",AH222="Impacto"),(AS221-(+AS221*AK222)),IF(AND(AH221="Probabilidad",AH222="Impacto"),(AS220-(+AS220*AK222)),IF(AH222="Probabilidad",AS221,""))),"")</f>
        <v/>
      </c>
      <c r="AT222" s="226" t="str">
        <f t="shared" si="738"/>
        <v/>
      </c>
      <c r="AU222" s="652"/>
      <c r="AV222" s="655"/>
      <c r="AW222" s="649"/>
      <c r="AX222" s="733"/>
      <c r="AY222" s="324"/>
      <c r="AZ222" s="454"/>
      <c r="BA222" s="406"/>
      <c r="BB222" s="448"/>
      <c r="BC222" s="425"/>
      <c r="BD222" s="425"/>
      <c r="BE222" s="425"/>
      <c r="BF222" s="455"/>
      <c r="BG222" s="628"/>
      <c r="BH222" s="388"/>
      <c r="BI222" s="374"/>
      <c r="BJ222" s="374"/>
      <c r="BK222" s="374"/>
      <c r="BL222" s="448"/>
      <c r="BM222" s="468"/>
      <c r="BN222" s="448"/>
      <c r="BO222" s="441"/>
      <c r="BP222" s="441"/>
      <c r="BQ222" s="498"/>
      <c r="BR222" s="404"/>
      <c r="BS222" s="404"/>
      <c r="BT222" s="404"/>
      <c r="BU222" s="404"/>
    </row>
    <row r="223" spans="1:73" s="205" customFormat="1" ht="19.5" hidden="1" customHeight="1">
      <c r="A223" s="681"/>
      <c r="B223" s="703"/>
      <c r="C223" s="661"/>
      <c r="D223" s="661"/>
      <c r="E223" s="645"/>
      <c r="F223" s="645"/>
      <c r="G223" s="666"/>
      <c r="H223" s="360">
        <v>35</v>
      </c>
      <c r="I223" s="668"/>
      <c r="J223" s="647"/>
      <c r="K223" s="647"/>
      <c r="L223" s="647"/>
      <c r="M223" s="645">
        <f t="shared" si="759"/>
        <v>0</v>
      </c>
      <c r="N223" s="645"/>
      <c r="O223" s="645"/>
      <c r="P223" s="736"/>
      <c r="Q223" s="696"/>
      <c r="R223" s="642"/>
      <c r="S223" s="642"/>
      <c r="T223" s="642"/>
      <c r="U223" s="642"/>
      <c r="V223" s="727"/>
      <c r="W223" s="715"/>
      <c r="X223" s="730"/>
      <c r="Y223" s="709"/>
      <c r="Z223" s="712"/>
      <c r="AA223" s="715"/>
      <c r="AB223" s="718"/>
      <c r="AC223" s="721"/>
      <c r="AD223" s="724"/>
      <c r="AE223" s="649"/>
      <c r="AF223" s="201">
        <v>4</v>
      </c>
      <c r="AG223" s="202"/>
      <c r="AH223" s="222" t="str">
        <f t="shared" si="658"/>
        <v/>
      </c>
      <c r="AI223" s="321"/>
      <c r="AJ223" s="321"/>
      <c r="AK223" s="223" t="str">
        <f t="shared" si="659"/>
        <v/>
      </c>
      <c r="AL223" s="322"/>
      <c r="AM223" s="322"/>
      <c r="AN223" s="323"/>
      <c r="AO223" s="224" t="str">
        <f t="shared" ref="AO223" si="773">IF(ISBLANK(AD220),(IFERROR(IF(AND(AH222="Probabilidad",AH223="Probabilidad"),(AQ222-(+AQ222*AK223)),IF(AND(AH222="Impacto",AH223="Probabilidad"),(AQ221-(+AQ221*AK223)),IF(AH223="Impacto",AQ222,""))),""))," ")</f>
        <v/>
      </c>
      <c r="AP223" s="174" t="str">
        <f t="shared" ref="AP223" si="774">IF(ISBLANK(AD220),(IFERROR(IF(AO223="","",IF(AO223&lt;=0.2,"Muy Baja",IF(AO223&lt;=0.4,"Baja",IF(AO223&lt;=0.6,"Media",IF(AO223&lt;=0.8,"Alta","Muy Alta"))))),""))," ")</f>
        <v/>
      </c>
      <c r="AQ223" s="225" t="str">
        <f t="shared" si="736"/>
        <v/>
      </c>
      <c r="AR223" s="449" t="str">
        <f t="shared" si="737"/>
        <v/>
      </c>
      <c r="AS223" s="225" t="str">
        <f t="shared" si="772"/>
        <v/>
      </c>
      <c r="AT223" s="226" t="str">
        <f t="shared" si="738"/>
        <v/>
      </c>
      <c r="AU223" s="652"/>
      <c r="AV223" s="655"/>
      <c r="AW223" s="649"/>
      <c r="AX223" s="733"/>
      <c r="AY223" s="324"/>
      <c r="AZ223" s="454"/>
      <c r="BA223" s="406"/>
      <c r="BB223" s="448"/>
      <c r="BC223" s="425"/>
      <c r="BD223" s="425"/>
      <c r="BE223" s="425"/>
      <c r="BF223" s="455"/>
      <c r="BG223" s="628"/>
      <c r="BH223" s="388"/>
      <c r="BI223" s="374"/>
      <c r="BJ223" s="374"/>
      <c r="BK223" s="374"/>
      <c r="BL223" s="448"/>
      <c r="BM223" s="468"/>
      <c r="BN223" s="448"/>
      <c r="BO223" s="441"/>
      <c r="BP223" s="441"/>
      <c r="BQ223" s="498"/>
      <c r="BR223" s="404"/>
      <c r="BS223" s="404"/>
      <c r="BT223" s="404"/>
      <c r="BU223" s="404"/>
    </row>
    <row r="224" spans="1:73" s="205" customFormat="1" ht="19.5" hidden="1" customHeight="1">
      <c r="A224" s="681"/>
      <c r="B224" s="703"/>
      <c r="C224" s="661"/>
      <c r="D224" s="661"/>
      <c r="E224" s="645"/>
      <c r="F224" s="645"/>
      <c r="G224" s="666"/>
      <c r="H224" s="360">
        <v>35</v>
      </c>
      <c r="I224" s="668"/>
      <c r="J224" s="647"/>
      <c r="K224" s="647"/>
      <c r="L224" s="647"/>
      <c r="M224" s="645">
        <f t="shared" si="759"/>
        <v>0</v>
      </c>
      <c r="N224" s="645"/>
      <c r="O224" s="645"/>
      <c r="P224" s="736"/>
      <c r="Q224" s="696"/>
      <c r="R224" s="642"/>
      <c r="S224" s="642"/>
      <c r="T224" s="642"/>
      <c r="U224" s="642"/>
      <c r="V224" s="727"/>
      <c r="W224" s="715"/>
      <c r="X224" s="730"/>
      <c r="Y224" s="709"/>
      <c r="Z224" s="712"/>
      <c r="AA224" s="715"/>
      <c r="AB224" s="718"/>
      <c r="AC224" s="721"/>
      <c r="AD224" s="724"/>
      <c r="AE224" s="649"/>
      <c r="AF224" s="201">
        <v>5</v>
      </c>
      <c r="AG224" s="202"/>
      <c r="AH224" s="222" t="str">
        <f t="shared" si="658"/>
        <v/>
      </c>
      <c r="AI224" s="321"/>
      <c r="AJ224" s="321"/>
      <c r="AK224" s="223" t="str">
        <f t="shared" si="659"/>
        <v/>
      </c>
      <c r="AL224" s="322"/>
      <c r="AM224" s="322"/>
      <c r="AN224" s="323"/>
      <c r="AO224" s="224" t="str">
        <f t="shared" ref="AO224" si="775">IF(ISBLANK(AD220),(IFERROR(IF(AND(AH223="Probabilidad",AH224="Probabilidad"),(AQ223-(+AQ223*AK224)),IF(AND(AH223="Impacto",AH224="Probabilidad"),(AQ222-(+AQ222*AK224)),IF(AH224="Impacto",AQ223,""))),""))," ")</f>
        <v/>
      </c>
      <c r="AP224" s="174" t="str">
        <f t="shared" ref="AP224" si="776">IF(ISBLANK(AD220),(IFERROR(IF(AO224="","",IF(AO224&lt;=0.2,"Muy Baja",IF(AO224&lt;=0.4,"Baja",IF(AO224&lt;=0.6,"Media",IF(AO224&lt;=0.8,"Alta","Muy Alta"))))),""))," ")</f>
        <v/>
      </c>
      <c r="AQ224" s="225" t="str">
        <f t="shared" si="736"/>
        <v/>
      </c>
      <c r="AR224" s="449" t="str">
        <f t="shared" si="737"/>
        <v/>
      </c>
      <c r="AS224" s="225" t="str">
        <f t="shared" si="772"/>
        <v/>
      </c>
      <c r="AT224" s="226" t="str">
        <f t="shared" si="738"/>
        <v/>
      </c>
      <c r="AU224" s="652"/>
      <c r="AV224" s="655"/>
      <c r="AW224" s="649"/>
      <c r="AX224" s="733"/>
      <c r="AY224" s="324"/>
      <c r="AZ224" s="454"/>
      <c r="BA224" s="406"/>
      <c r="BB224" s="448"/>
      <c r="BC224" s="425"/>
      <c r="BD224" s="425"/>
      <c r="BE224" s="425"/>
      <c r="BF224" s="455"/>
      <c r="BG224" s="628"/>
      <c r="BH224" s="388"/>
      <c r="BI224" s="374"/>
      <c r="BJ224" s="374"/>
      <c r="BK224" s="374"/>
      <c r="BL224" s="448"/>
      <c r="BM224" s="468"/>
      <c r="BN224" s="448"/>
      <c r="BO224" s="441"/>
      <c r="BP224" s="441"/>
      <c r="BQ224" s="498"/>
      <c r="BR224" s="404"/>
      <c r="BS224" s="404"/>
      <c r="BT224" s="404"/>
      <c r="BU224" s="404"/>
    </row>
    <row r="225" spans="1:73" s="205" customFormat="1" ht="19.5" hidden="1" customHeight="1">
      <c r="A225" s="681"/>
      <c r="B225" s="703"/>
      <c r="C225" s="661"/>
      <c r="D225" s="661"/>
      <c r="E225" s="645"/>
      <c r="F225" s="645"/>
      <c r="G225" s="666"/>
      <c r="H225" s="360">
        <v>35</v>
      </c>
      <c r="I225" s="669"/>
      <c r="J225" s="604"/>
      <c r="K225" s="604"/>
      <c r="L225" s="604"/>
      <c r="M225" s="646">
        <f t="shared" si="759"/>
        <v>0</v>
      </c>
      <c r="N225" s="646"/>
      <c r="O225" s="646"/>
      <c r="P225" s="737"/>
      <c r="Q225" s="697"/>
      <c r="R225" s="643"/>
      <c r="S225" s="643"/>
      <c r="T225" s="643"/>
      <c r="U225" s="643"/>
      <c r="V225" s="728"/>
      <c r="W225" s="716"/>
      <c r="X225" s="731"/>
      <c r="Y225" s="710"/>
      <c r="Z225" s="713"/>
      <c r="AA225" s="716"/>
      <c r="AB225" s="719"/>
      <c r="AC225" s="722"/>
      <c r="AD225" s="725"/>
      <c r="AE225" s="650"/>
      <c r="AF225" s="201">
        <v>6</v>
      </c>
      <c r="AG225" s="202"/>
      <c r="AH225" s="222" t="str">
        <f t="shared" si="658"/>
        <v/>
      </c>
      <c r="AI225" s="321"/>
      <c r="AJ225" s="321"/>
      <c r="AK225" s="223" t="str">
        <f t="shared" si="659"/>
        <v/>
      </c>
      <c r="AL225" s="322"/>
      <c r="AM225" s="322"/>
      <c r="AN225" s="323"/>
      <c r="AO225" s="224" t="str">
        <f t="shared" ref="AO225" si="777">IF(ISBLANK(AD220),(IFERROR(IF(AND(AH224="Probabilidad",AH225="Probabilidad"),(AQ224-(+AQ224*AK225)),IF(AND(AH224="Impacto",AH225="Probabilidad"),(AQ223-(+AQ223*AK225)),IF(AH225="Impacto",AQ224,""))),""))," ")</f>
        <v/>
      </c>
      <c r="AP225" s="174" t="str">
        <f t="shared" ref="AP225" si="778">IF(ISBLANK(AD220),(IFERROR(IF(AO225="","",IF(AO225&lt;=0.2,"Muy Baja",IF(AO225&lt;=0.4,"Baja",IF(AO225&lt;=0.6,"Media",IF(AO225&lt;=0.8,"Alta","Muy Alta"))))),""))," ")</f>
        <v/>
      </c>
      <c r="AQ225" s="225" t="str">
        <f t="shared" si="736"/>
        <v/>
      </c>
      <c r="AR225" s="449" t="str">
        <f t="shared" si="737"/>
        <v/>
      </c>
      <c r="AS225" s="225" t="str">
        <f t="shared" si="772"/>
        <v/>
      </c>
      <c r="AT225" s="226" t="str">
        <f t="shared" si="738"/>
        <v/>
      </c>
      <c r="AU225" s="653"/>
      <c r="AV225" s="656"/>
      <c r="AW225" s="650"/>
      <c r="AX225" s="734"/>
      <c r="AY225" s="324"/>
      <c r="AZ225" s="454"/>
      <c r="BA225" s="406"/>
      <c r="BB225" s="448"/>
      <c r="BC225" s="425"/>
      <c r="BD225" s="425"/>
      <c r="BE225" s="425"/>
      <c r="BF225" s="455"/>
      <c r="BG225" s="595"/>
      <c r="BH225" s="388"/>
      <c r="BI225" s="374"/>
      <c r="BJ225" s="374"/>
      <c r="BK225" s="374"/>
      <c r="BL225" s="448"/>
      <c r="BM225" s="468"/>
      <c r="BN225" s="448"/>
      <c r="BO225" s="441"/>
      <c r="BP225" s="441"/>
      <c r="BQ225" s="498"/>
      <c r="BR225" s="404"/>
      <c r="BS225" s="404"/>
      <c r="BT225" s="404"/>
      <c r="BU225" s="404"/>
    </row>
    <row r="226" spans="1:73" s="205" customFormat="1" ht="75" hidden="1" customHeight="1">
      <c r="A226" s="681"/>
      <c r="B226" s="703" t="s">
        <v>955</v>
      </c>
      <c r="C226" s="661"/>
      <c r="D226" s="661" t="str">
        <f>IFERROR((VLOOKUP($B226,'Listados Datos'!$D$3:$F$18,3,FALSE))," ")</f>
        <v xml:space="preserve">Disponer de herramientas tecnológicas que apoyen de manera eficiente y oportuna las labores misionales y estratégicas de la entidad. Según lo establecido en el Plan Operativo Anual de la entidad. </v>
      </c>
      <c r="E226" s="645"/>
      <c r="F226" s="645" t="s">
        <v>969</v>
      </c>
      <c r="G226" s="666">
        <v>36</v>
      </c>
      <c r="H226" s="360">
        <v>36</v>
      </c>
      <c r="I226" s="663" t="s">
        <v>1206</v>
      </c>
      <c r="J226" s="603" t="s">
        <v>243</v>
      </c>
      <c r="K226" s="603" t="s">
        <v>1206</v>
      </c>
      <c r="L226" s="603" t="s">
        <v>1373</v>
      </c>
      <c r="M226" s="644" t="str">
        <f t="shared" ref="M226:M279" si="779">+CONCATENATE("Posibilidad de perdida de ", Q226, " debido a amenazas como ", S226, "y vulderabilidades,", T226, " afectando a los activos de información de ", R226)</f>
        <v>Posibilidad de perdida de Confidencialidad e Integridad debido a amenazas como Daño a la informacióny vulderabilidades, afectando a los activos de información de Información física o digital</v>
      </c>
      <c r="N226" s="644" t="s">
        <v>928</v>
      </c>
      <c r="O226" s="644" t="s">
        <v>833</v>
      </c>
      <c r="P226" s="735">
        <v>228</v>
      </c>
      <c r="Q226" s="695" t="s">
        <v>154</v>
      </c>
      <c r="R226" s="641" t="s">
        <v>1382</v>
      </c>
      <c r="S226" s="641" t="s">
        <v>1206</v>
      </c>
      <c r="T226" s="641"/>
      <c r="U226" s="641"/>
      <c r="V226" s="726" t="str">
        <f t="shared" ref="V226" si="780">IF(ISBLANK(AC226),(IF(P226&lt;=0,"",IF(P226&lt;=2,"Muy Baja",IF(P226&lt;=24,"Baja",IF(P226&lt;=500,"Media",IF(P226&lt;=5000,"Alta","Muy Alta"))))))," ")</f>
        <v>Media</v>
      </c>
      <c r="W226" s="714">
        <f t="shared" ref="W226" si="781">IF(ISBLANK(AC226),(IF(V226="","",IF(V226="Muy Baja",20%,IF(V226="Baja",40%,IF(V226="Media",60%,IF(V226="Alta",80%,IF(V226="Muy Alta",100%,0)))))))," ")</f>
        <v>0.6</v>
      </c>
      <c r="X226" s="729" t="s">
        <v>306</v>
      </c>
      <c r="Y226" s="708" t="str">
        <f>IF(X226&gt;0,IF(NOT(ISERROR(MATCH(X226,'Listados Datos'!$N$3:$N$4,0))),'Listados Datos'!$N$6&amp;"Por favor no seleccionar este criterios de impacto (Afectación Económica o presupuestal y/o Pérdida Reputacional)",'Listados Datos'!$N$7),"")</f>
        <v>✔</v>
      </c>
      <c r="Z226" s="711" t="str">
        <f>IF(OR(X226='Listados Datos'!$R$3,X226='Listados Datos'!$S$3),"Leve",IF(OR(X226='Listados Datos'!$R$4,X226='Listados Datos'!$S$4),"Menor",IF(OR(X226='Listados Datos'!$R$5,X226='Listados Datos'!$S$5),"Moderado",IF(OR(X226='Listados Datos'!$R$6,X226='Listados Datos'!$S$6),"Mayor",IF(OR(X226='Listados Datos'!$R$7,X226='Listados Datos'!$S$7),"Catastrófico","")))))</f>
        <v>Moderado</v>
      </c>
      <c r="AA226" s="714">
        <f>IF(Z226="","",IF(Z226="Leve",20%,IF(Z226="Menor",40%,IF(Z226="Moderado",60%,IF(Z226="Mayor",80%,IF(Z226="Catastrófico",100%,0))))))</f>
        <v>0.6</v>
      </c>
      <c r="AB226" s="717"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Moderado</v>
      </c>
      <c r="AC226" s="720"/>
      <c r="AD226" s="723"/>
      <c r="AE226" s="648" t="str">
        <f t="shared" ref="AE226" si="782">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VALORAR</v>
      </c>
      <c r="AF226" s="201">
        <v>1</v>
      </c>
      <c r="AG226" s="202" t="s">
        <v>1410</v>
      </c>
      <c r="AH226" s="222" t="str">
        <f t="shared" si="658"/>
        <v>Probabilidad</v>
      </c>
      <c r="AI226" s="321" t="s">
        <v>312</v>
      </c>
      <c r="AJ226" s="321" t="s">
        <v>318</v>
      </c>
      <c r="AK226" s="223" t="str">
        <f t="shared" si="659"/>
        <v>50%</v>
      </c>
      <c r="AL226" s="322" t="s">
        <v>321</v>
      </c>
      <c r="AM226" s="322" t="s">
        <v>325</v>
      </c>
      <c r="AN226" s="323" t="s">
        <v>328</v>
      </c>
      <c r="AO226" s="224">
        <f t="shared" ref="AO226" si="783">IF(ISBLANK(AD226),(IFERROR(IF(AH226="Probabilidad",(W226-(+W226*AK226)),IF(AH226="Impacto",W226,"")),""))," ")</f>
        <v>0.3</v>
      </c>
      <c r="AP226" s="174" t="str">
        <f t="shared" ref="AP226" si="784">IF(ISBLANK(AD226), (IFERROR(IF(AO226="","",IF(AO226&lt;=0.2,"Muy Baja",IF(AO226&lt;=0.4,"Baja",IF(AO226&lt;=0.6,"Media",IF(AO226&lt;=0.8,"Alta","Muy Alta"))))),""))," ")</f>
        <v>Baja</v>
      </c>
      <c r="AQ226" s="225">
        <f t="shared" si="736"/>
        <v>0.3</v>
      </c>
      <c r="AR226" s="449" t="str">
        <f t="shared" si="737"/>
        <v>Moderado</v>
      </c>
      <c r="AS226" s="225">
        <f t="shared" ref="AS226" si="785">IFERROR(IF(AH226="Impacto",(AA226-(+AA226*AK226)),IF(AH226="Probabilidad",AA226,"")),"")</f>
        <v>0.6</v>
      </c>
      <c r="AT226" s="226" t="str">
        <f t="shared" si="738"/>
        <v>Moderado</v>
      </c>
      <c r="AU226" s="651"/>
      <c r="AV226" s="654" t="str">
        <f>IF(ISBLANK(AD226), " ", AD226)</f>
        <v xml:space="preserve"> </v>
      </c>
      <c r="AW226" s="648" t="str">
        <f t="shared" ref="AW226" si="786">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VALORAR</v>
      </c>
      <c r="AX226" s="732" t="s">
        <v>335</v>
      </c>
      <c r="AY226" s="638" t="s">
        <v>1721</v>
      </c>
      <c r="AZ226" s="617" t="s">
        <v>1537</v>
      </c>
      <c r="BA226" s="617" t="s">
        <v>969</v>
      </c>
      <c r="BB226" s="619" t="s">
        <v>1057</v>
      </c>
      <c r="BC226" s="621" t="s">
        <v>1534</v>
      </c>
      <c r="BD226" s="621" t="s">
        <v>1521</v>
      </c>
      <c r="BE226" s="619" t="s">
        <v>1535</v>
      </c>
      <c r="BF226" s="619" t="s">
        <v>1536</v>
      </c>
      <c r="BG226" s="594" t="s">
        <v>1267</v>
      </c>
      <c r="BH226" s="445" t="s">
        <v>113</v>
      </c>
      <c r="BI226" s="608" t="s">
        <v>1961</v>
      </c>
      <c r="BJ226" s="871">
        <f>(22/22)*100</f>
        <v>100</v>
      </c>
      <c r="BK226" s="596">
        <v>44804</v>
      </c>
      <c r="BL226" s="874" t="s">
        <v>1720</v>
      </c>
      <c r="BM226" s="877" t="s">
        <v>1842</v>
      </c>
      <c r="BN226" s="594" t="s">
        <v>1746</v>
      </c>
      <c r="BO226" s="594" t="s">
        <v>114</v>
      </c>
      <c r="BP226" s="594" t="s">
        <v>1746</v>
      </c>
      <c r="BQ226" s="600" t="s">
        <v>1746</v>
      </c>
      <c r="BR226" s="404"/>
      <c r="BS226" s="404"/>
      <c r="BT226" s="404"/>
      <c r="BU226" s="404"/>
    </row>
    <row r="227" spans="1:73" s="205" customFormat="1" ht="72.95" hidden="1" customHeight="1">
      <c r="A227" s="681"/>
      <c r="B227" s="703"/>
      <c r="C227" s="661"/>
      <c r="D227" s="661"/>
      <c r="E227" s="645"/>
      <c r="F227" s="645"/>
      <c r="G227" s="666"/>
      <c r="H227" s="360">
        <v>36</v>
      </c>
      <c r="I227" s="664"/>
      <c r="J227" s="647"/>
      <c r="K227" s="647"/>
      <c r="L227" s="647"/>
      <c r="M227" s="645" t="str">
        <f t="shared" si="779"/>
        <v xml:space="preserve">Posibilidad de perdida de  debido a amenazas como y vulderabilidades, afectando a los activos de información de </v>
      </c>
      <c r="N227" s="645"/>
      <c r="O227" s="645"/>
      <c r="P227" s="736"/>
      <c r="Q227" s="696"/>
      <c r="R227" s="642"/>
      <c r="S227" s="642"/>
      <c r="T227" s="642"/>
      <c r="U227" s="642"/>
      <c r="V227" s="727"/>
      <c r="W227" s="715"/>
      <c r="X227" s="730"/>
      <c r="Y227" s="709"/>
      <c r="Z227" s="712"/>
      <c r="AA227" s="715"/>
      <c r="AB227" s="718"/>
      <c r="AC227" s="721"/>
      <c r="AD227" s="724"/>
      <c r="AE227" s="649"/>
      <c r="AF227" s="201">
        <v>2</v>
      </c>
      <c r="AG227" s="202" t="s">
        <v>1386</v>
      </c>
      <c r="AH227" s="222" t="str">
        <f t="shared" si="658"/>
        <v>Probabilidad</v>
      </c>
      <c r="AI227" s="321" t="s">
        <v>312</v>
      </c>
      <c r="AJ227" s="321" t="s">
        <v>317</v>
      </c>
      <c r="AK227" s="223" t="str">
        <f t="shared" si="659"/>
        <v>40%</v>
      </c>
      <c r="AL227" s="322" t="s">
        <v>321</v>
      </c>
      <c r="AM227" s="322" t="s">
        <v>325</v>
      </c>
      <c r="AN227" s="323" t="s">
        <v>328</v>
      </c>
      <c r="AO227" s="224">
        <f t="shared" ref="AO227" si="787">IF(ISBLANK(AD226),(IFERROR(IF(AND(AH226="Probabilidad",AH227="Probabilidad"),(AQ226-(+AQ226*AK227)),IF(AH227="Probabilidad",(W226-(+W226*AK227)),IF(AH227="Impacto",AQ226,""))),""))," ")</f>
        <v>0.18</v>
      </c>
      <c r="AP227" s="174" t="str">
        <f t="shared" ref="AP227" si="788">IF(ISBLANK(AD226),(IFERROR(IF(AO227="","",IF(AO227&lt;=0.2,"Muy Baja",IF(AO227&lt;=0.4,"Baja",IF(AO227&lt;=0.6,"Media",IF(AO227&lt;=0.8,"Alta","Muy Alta"))))),""))," ")</f>
        <v>Muy Baja</v>
      </c>
      <c r="AQ227" s="225">
        <f t="shared" si="736"/>
        <v>0.18</v>
      </c>
      <c r="AR227" s="449" t="str">
        <f t="shared" si="737"/>
        <v>Moderado</v>
      </c>
      <c r="AS227" s="225">
        <f t="shared" ref="AS227" si="789">IFERROR(IF(AND(AH226="Impacto",AH227="Impacto"),(AS226-(+AS226*AK227)),IF(AH227="Impacto",(AA226-(+AA226*AK227)),IF(AH227="Probabilidad",AS226,""))),"")</f>
        <v>0.6</v>
      </c>
      <c r="AT227" s="226" t="str">
        <f t="shared" si="738"/>
        <v>Moderado</v>
      </c>
      <c r="AU227" s="652"/>
      <c r="AV227" s="655"/>
      <c r="AW227" s="649"/>
      <c r="AX227" s="733"/>
      <c r="AY227" s="744"/>
      <c r="AZ227" s="745"/>
      <c r="BA227" s="745"/>
      <c r="BB227" s="637"/>
      <c r="BC227" s="636"/>
      <c r="BD227" s="636"/>
      <c r="BE227" s="637"/>
      <c r="BF227" s="637"/>
      <c r="BG227" s="628"/>
      <c r="BH227" s="445" t="s">
        <v>113</v>
      </c>
      <c r="BI227" s="632"/>
      <c r="BJ227" s="872"/>
      <c r="BK227" s="629"/>
      <c r="BL227" s="875"/>
      <c r="BM227" s="878"/>
      <c r="BN227" s="628"/>
      <c r="BO227" s="628"/>
      <c r="BP227" s="628"/>
      <c r="BQ227" s="631"/>
      <c r="BR227" s="404"/>
      <c r="BS227" s="404"/>
      <c r="BT227" s="404"/>
      <c r="BU227" s="404"/>
    </row>
    <row r="228" spans="1:73" s="205" customFormat="1" ht="72.95" hidden="1" customHeight="1">
      <c r="A228" s="681"/>
      <c r="B228" s="703"/>
      <c r="C228" s="661"/>
      <c r="D228" s="661"/>
      <c r="E228" s="645"/>
      <c r="F228" s="645"/>
      <c r="G228" s="666"/>
      <c r="H228" s="360">
        <v>36</v>
      </c>
      <c r="I228" s="664"/>
      <c r="J228" s="647"/>
      <c r="K228" s="647"/>
      <c r="L228" s="647"/>
      <c r="M228" s="645" t="str">
        <f t="shared" si="779"/>
        <v xml:space="preserve">Posibilidad de perdida de  debido a amenazas como y vulderabilidades, afectando a los activos de información de </v>
      </c>
      <c r="N228" s="645"/>
      <c r="O228" s="645"/>
      <c r="P228" s="736"/>
      <c r="Q228" s="696"/>
      <c r="R228" s="642"/>
      <c r="S228" s="642"/>
      <c r="T228" s="642"/>
      <c r="U228" s="642"/>
      <c r="V228" s="727"/>
      <c r="W228" s="715"/>
      <c r="X228" s="730"/>
      <c r="Y228" s="709"/>
      <c r="Z228" s="712"/>
      <c r="AA228" s="715"/>
      <c r="AB228" s="718"/>
      <c r="AC228" s="721"/>
      <c r="AD228" s="724"/>
      <c r="AE228" s="649"/>
      <c r="AF228" s="201">
        <v>3</v>
      </c>
      <c r="AG228" s="202" t="s">
        <v>1387</v>
      </c>
      <c r="AH228" s="222" t="str">
        <f t="shared" si="658"/>
        <v>Probabilidad</v>
      </c>
      <c r="AI228" s="321" t="s">
        <v>312</v>
      </c>
      <c r="AJ228" s="321" t="s">
        <v>317</v>
      </c>
      <c r="AK228" s="223" t="str">
        <f t="shared" si="659"/>
        <v>40%</v>
      </c>
      <c r="AL228" s="322" t="s">
        <v>321</v>
      </c>
      <c r="AM228" s="322" t="s">
        <v>325</v>
      </c>
      <c r="AN228" s="323" t="s">
        <v>328</v>
      </c>
      <c r="AO228" s="224">
        <f t="shared" ref="AO228" si="790">IF(ISBLANK(AD226),(IFERROR(IF(AND(AH227="Probabilidad",AH228="Probabilidad"),(AQ227-(+AQ227*AK228)),IF(AND(AH227="Impacto",AH228="Probabilidad"),(AQ226-(+AQ226*AK228)),IF(AH228="Impacto",AQ227,""))),""))," ")</f>
        <v>0.108</v>
      </c>
      <c r="AP228" s="174" t="str">
        <f t="shared" ref="AP228" si="791">IF(ISBLANK(AD226),(IFERROR(IF(AO228="","",IF(AO228&lt;=0.2,"Muy Baja",IF(AO228&lt;=0.4,"Baja",IF(AO228&lt;=0.6,"Media",IF(AO228&lt;=0.8,"Alta","Muy Alta"))))),""))," ")</f>
        <v>Muy Baja</v>
      </c>
      <c r="AQ228" s="225">
        <f t="shared" si="736"/>
        <v>0.108</v>
      </c>
      <c r="AR228" s="449" t="str">
        <f t="shared" si="737"/>
        <v>Moderado</v>
      </c>
      <c r="AS228" s="225">
        <f t="shared" ref="AS228:AS231" si="792">IFERROR(IF(AND(AH227="Impacto",AH228="Impacto"),(AS227-(+AS227*AK228)),IF(AND(AH227="Probabilidad",AH228="Impacto"),(AS226-(+AS226*AK228)),IF(AH228="Probabilidad",AS227,""))),"")</f>
        <v>0.6</v>
      </c>
      <c r="AT228" s="226" t="str">
        <f t="shared" si="738"/>
        <v>Moderado</v>
      </c>
      <c r="AU228" s="652"/>
      <c r="AV228" s="655"/>
      <c r="AW228" s="649"/>
      <c r="AX228" s="733"/>
      <c r="AY228" s="744"/>
      <c r="AZ228" s="745"/>
      <c r="BA228" s="745"/>
      <c r="BB228" s="637"/>
      <c r="BC228" s="636"/>
      <c r="BD228" s="636"/>
      <c r="BE228" s="637"/>
      <c r="BF228" s="637"/>
      <c r="BG228" s="628"/>
      <c r="BH228" s="445" t="s">
        <v>113</v>
      </c>
      <c r="BI228" s="632"/>
      <c r="BJ228" s="872"/>
      <c r="BK228" s="629"/>
      <c r="BL228" s="875"/>
      <c r="BM228" s="878"/>
      <c r="BN228" s="628"/>
      <c r="BO228" s="628"/>
      <c r="BP228" s="628"/>
      <c r="BQ228" s="631"/>
      <c r="BR228" s="404"/>
      <c r="BS228" s="404"/>
      <c r="BT228" s="404"/>
      <c r="BU228" s="404"/>
    </row>
    <row r="229" spans="1:73" s="205" customFormat="1" ht="72.95" hidden="1" customHeight="1">
      <c r="A229" s="681"/>
      <c r="B229" s="703"/>
      <c r="C229" s="661"/>
      <c r="D229" s="661"/>
      <c r="E229" s="645"/>
      <c r="F229" s="645"/>
      <c r="G229" s="666"/>
      <c r="H229" s="360">
        <v>36</v>
      </c>
      <c r="I229" s="664"/>
      <c r="J229" s="647"/>
      <c r="K229" s="647"/>
      <c r="L229" s="647"/>
      <c r="M229" s="645" t="str">
        <f t="shared" si="779"/>
        <v xml:space="preserve">Posibilidad de perdida de  debido a amenazas como y vulderabilidades, afectando a los activos de información de </v>
      </c>
      <c r="N229" s="645"/>
      <c r="O229" s="645"/>
      <c r="P229" s="736"/>
      <c r="Q229" s="696"/>
      <c r="R229" s="642"/>
      <c r="S229" s="642"/>
      <c r="T229" s="642"/>
      <c r="U229" s="642"/>
      <c r="V229" s="727"/>
      <c r="W229" s="715"/>
      <c r="X229" s="730"/>
      <c r="Y229" s="709"/>
      <c r="Z229" s="712"/>
      <c r="AA229" s="715"/>
      <c r="AB229" s="718"/>
      <c r="AC229" s="721"/>
      <c r="AD229" s="724"/>
      <c r="AE229" s="649"/>
      <c r="AF229" s="201">
        <v>4</v>
      </c>
      <c r="AG229" s="202" t="s">
        <v>1388</v>
      </c>
      <c r="AH229" s="222" t="str">
        <f t="shared" si="658"/>
        <v>Probabilidad</v>
      </c>
      <c r="AI229" s="321" t="s">
        <v>312</v>
      </c>
      <c r="AJ229" s="321" t="s">
        <v>317</v>
      </c>
      <c r="AK229" s="223" t="str">
        <f t="shared" si="659"/>
        <v>40%</v>
      </c>
      <c r="AL229" s="322" t="s">
        <v>321</v>
      </c>
      <c r="AM229" s="322" t="s">
        <v>325</v>
      </c>
      <c r="AN229" s="323" t="s">
        <v>328</v>
      </c>
      <c r="AO229" s="224">
        <f t="shared" ref="AO229" si="793">IF(ISBLANK(AD226),(IFERROR(IF(AND(AH228="Probabilidad",AH229="Probabilidad"),(AQ228-(+AQ228*AK229)),IF(AND(AH228="Impacto",AH229="Probabilidad"),(AQ227-(+AQ227*AK229)),IF(AH229="Impacto",AQ228,""))),""))," ")</f>
        <v>6.4799999999999996E-2</v>
      </c>
      <c r="AP229" s="174" t="str">
        <f t="shared" ref="AP229" si="794">IF(ISBLANK(AD226),(IFERROR(IF(AO229="","",IF(AO229&lt;=0.2,"Muy Baja",IF(AO229&lt;=0.4,"Baja",IF(AO229&lt;=0.6,"Media",IF(AO229&lt;=0.8,"Alta","Muy Alta"))))),""))," ")</f>
        <v>Muy Baja</v>
      </c>
      <c r="AQ229" s="225">
        <f t="shared" si="736"/>
        <v>6.4799999999999996E-2</v>
      </c>
      <c r="AR229" s="449" t="str">
        <f t="shared" si="737"/>
        <v>Moderado</v>
      </c>
      <c r="AS229" s="225">
        <f t="shared" si="792"/>
        <v>0.6</v>
      </c>
      <c r="AT229" s="226" t="str">
        <f t="shared" si="738"/>
        <v>Moderado</v>
      </c>
      <c r="AU229" s="652"/>
      <c r="AV229" s="655"/>
      <c r="AW229" s="649"/>
      <c r="AX229" s="733"/>
      <c r="AY229" s="744"/>
      <c r="AZ229" s="745"/>
      <c r="BA229" s="745"/>
      <c r="BB229" s="637"/>
      <c r="BC229" s="636"/>
      <c r="BD229" s="636"/>
      <c r="BE229" s="637"/>
      <c r="BF229" s="637"/>
      <c r="BG229" s="628"/>
      <c r="BH229" s="445" t="s">
        <v>113</v>
      </c>
      <c r="BI229" s="632"/>
      <c r="BJ229" s="872"/>
      <c r="BK229" s="629"/>
      <c r="BL229" s="875"/>
      <c r="BM229" s="878"/>
      <c r="BN229" s="628"/>
      <c r="BO229" s="628"/>
      <c r="BP229" s="628"/>
      <c r="BQ229" s="631"/>
      <c r="BR229" s="404"/>
      <c r="BS229" s="404"/>
      <c r="BT229" s="404"/>
      <c r="BU229" s="404"/>
    </row>
    <row r="230" spans="1:73" s="205" customFormat="1" ht="75" hidden="1" customHeight="1">
      <c r="A230" s="681"/>
      <c r="B230" s="703"/>
      <c r="C230" s="661"/>
      <c r="D230" s="661"/>
      <c r="E230" s="645"/>
      <c r="F230" s="645"/>
      <c r="G230" s="666"/>
      <c r="H230" s="360">
        <v>36</v>
      </c>
      <c r="I230" s="664"/>
      <c r="J230" s="647"/>
      <c r="K230" s="647"/>
      <c r="L230" s="647"/>
      <c r="M230" s="645" t="str">
        <f t="shared" si="779"/>
        <v xml:space="preserve">Posibilidad de perdida de  debido a amenazas como y vulderabilidades, afectando a los activos de información de </v>
      </c>
      <c r="N230" s="645"/>
      <c r="O230" s="645"/>
      <c r="P230" s="736"/>
      <c r="Q230" s="696"/>
      <c r="R230" s="642"/>
      <c r="S230" s="642"/>
      <c r="T230" s="642"/>
      <c r="U230" s="642"/>
      <c r="V230" s="727"/>
      <c r="W230" s="715"/>
      <c r="X230" s="730"/>
      <c r="Y230" s="709"/>
      <c r="Z230" s="712"/>
      <c r="AA230" s="715"/>
      <c r="AB230" s="718"/>
      <c r="AC230" s="721"/>
      <c r="AD230" s="724"/>
      <c r="AE230" s="649"/>
      <c r="AF230" s="201">
        <v>5</v>
      </c>
      <c r="AG230" s="202" t="s">
        <v>1389</v>
      </c>
      <c r="AH230" s="222" t="str">
        <f t="shared" si="658"/>
        <v>Probabilidad</v>
      </c>
      <c r="AI230" s="321" t="s">
        <v>312</v>
      </c>
      <c r="AJ230" s="321" t="s">
        <v>317</v>
      </c>
      <c r="AK230" s="223" t="str">
        <f t="shared" si="659"/>
        <v>40%</v>
      </c>
      <c r="AL230" s="322" t="s">
        <v>321</v>
      </c>
      <c r="AM230" s="322" t="s">
        <v>325</v>
      </c>
      <c r="AN230" s="323" t="s">
        <v>328</v>
      </c>
      <c r="AO230" s="224">
        <f t="shared" ref="AO230" si="795">IF(ISBLANK(AD226),(IFERROR(IF(AND(AH229="Probabilidad",AH230="Probabilidad"),(AQ229-(+AQ229*AK230)),IF(AND(AH229="Impacto",AH230="Probabilidad"),(AQ228-(+AQ228*AK230)),IF(AH230="Impacto",AQ229,""))),""))," ")</f>
        <v>3.8879999999999998E-2</v>
      </c>
      <c r="AP230" s="174" t="str">
        <f t="shared" ref="AP230" si="796">IF(ISBLANK(AD226),(IFERROR(IF(AO230="","",IF(AO230&lt;=0.2,"Muy Baja",IF(AO230&lt;=0.4,"Baja",IF(AO230&lt;=0.6,"Media",IF(AO230&lt;=0.8,"Alta","Muy Alta"))))),""))," ")</f>
        <v>Muy Baja</v>
      </c>
      <c r="AQ230" s="225">
        <f t="shared" si="736"/>
        <v>3.8879999999999998E-2</v>
      </c>
      <c r="AR230" s="449" t="str">
        <f t="shared" si="737"/>
        <v>Moderado</v>
      </c>
      <c r="AS230" s="225">
        <f t="shared" si="792"/>
        <v>0.6</v>
      </c>
      <c r="AT230" s="226" t="str">
        <f t="shared" si="738"/>
        <v>Moderado</v>
      </c>
      <c r="AU230" s="652"/>
      <c r="AV230" s="655"/>
      <c r="AW230" s="649"/>
      <c r="AX230" s="733"/>
      <c r="AY230" s="639"/>
      <c r="AZ230" s="618"/>
      <c r="BA230" s="618"/>
      <c r="BB230" s="620"/>
      <c r="BC230" s="622"/>
      <c r="BD230" s="622"/>
      <c r="BE230" s="620"/>
      <c r="BF230" s="620"/>
      <c r="BG230" s="628"/>
      <c r="BH230" s="445" t="s">
        <v>113</v>
      </c>
      <c r="BI230" s="609"/>
      <c r="BJ230" s="873"/>
      <c r="BK230" s="597"/>
      <c r="BL230" s="876"/>
      <c r="BM230" s="879"/>
      <c r="BN230" s="595"/>
      <c r="BO230" s="595"/>
      <c r="BP230" s="595"/>
      <c r="BQ230" s="601"/>
      <c r="BR230" s="404"/>
      <c r="BS230" s="404"/>
      <c r="BT230" s="404"/>
      <c r="BU230" s="404"/>
    </row>
    <row r="231" spans="1:73" s="205" customFormat="1" ht="18" hidden="1" customHeight="1">
      <c r="A231" s="681"/>
      <c r="B231" s="703"/>
      <c r="C231" s="661"/>
      <c r="D231" s="661"/>
      <c r="E231" s="645"/>
      <c r="F231" s="645"/>
      <c r="G231" s="666"/>
      <c r="H231" s="360">
        <v>36</v>
      </c>
      <c r="I231" s="665"/>
      <c r="J231" s="604"/>
      <c r="K231" s="604"/>
      <c r="L231" s="604"/>
      <c r="M231" s="646" t="str">
        <f t="shared" si="779"/>
        <v xml:space="preserve">Posibilidad de perdida de  debido a amenazas como y vulderabilidades, afectando a los activos de información de </v>
      </c>
      <c r="N231" s="646"/>
      <c r="O231" s="646"/>
      <c r="P231" s="737"/>
      <c r="Q231" s="697"/>
      <c r="R231" s="643"/>
      <c r="S231" s="643"/>
      <c r="T231" s="643"/>
      <c r="U231" s="643"/>
      <c r="V231" s="728"/>
      <c r="W231" s="716"/>
      <c r="X231" s="731"/>
      <c r="Y231" s="710"/>
      <c r="Z231" s="713"/>
      <c r="AA231" s="716"/>
      <c r="AB231" s="719"/>
      <c r="AC231" s="722"/>
      <c r="AD231" s="725"/>
      <c r="AE231" s="650"/>
      <c r="AF231" s="201">
        <v>6</v>
      </c>
      <c r="AG231" s="202"/>
      <c r="AH231" s="222" t="str">
        <f t="shared" si="658"/>
        <v/>
      </c>
      <c r="AI231" s="321"/>
      <c r="AJ231" s="321"/>
      <c r="AK231" s="223" t="str">
        <f t="shared" si="659"/>
        <v/>
      </c>
      <c r="AL231" s="322"/>
      <c r="AM231" s="322"/>
      <c r="AN231" s="323"/>
      <c r="AO231" s="224" t="str">
        <f t="shared" ref="AO231" si="797">IF(ISBLANK(AD226),(IFERROR(IF(AND(AH230="Probabilidad",AH231="Probabilidad"),(AQ230-(+AQ230*AK231)),IF(AND(AH230="Impacto",AH231="Probabilidad"),(AQ229-(+AQ229*AK231)),IF(AH231="Impacto",AQ230,""))),""))," ")</f>
        <v/>
      </c>
      <c r="AP231" s="174" t="str">
        <f t="shared" ref="AP231" si="798">IF(ISBLANK(AD226),(IFERROR(IF(AO231="","",IF(AO231&lt;=0.2,"Muy Baja",IF(AO231&lt;=0.4,"Baja",IF(AO231&lt;=0.6,"Media",IF(AO231&lt;=0.8,"Alta","Muy Alta"))))),""))," ")</f>
        <v/>
      </c>
      <c r="AQ231" s="225" t="str">
        <f t="shared" si="736"/>
        <v/>
      </c>
      <c r="AR231" s="449" t="str">
        <f t="shared" si="737"/>
        <v/>
      </c>
      <c r="AS231" s="225" t="str">
        <f t="shared" si="792"/>
        <v/>
      </c>
      <c r="AT231" s="226" t="str">
        <f t="shared" si="738"/>
        <v/>
      </c>
      <c r="AU231" s="653"/>
      <c r="AV231" s="656"/>
      <c r="AW231" s="650"/>
      <c r="AX231" s="734"/>
      <c r="AY231" s="324"/>
      <c r="AZ231" s="454"/>
      <c r="BA231" s="406"/>
      <c r="BB231" s="448"/>
      <c r="BC231" s="425"/>
      <c r="BD231" s="425"/>
      <c r="BE231" s="425"/>
      <c r="BF231" s="455"/>
      <c r="BG231" s="595"/>
      <c r="BH231" s="388"/>
      <c r="BI231" s="379"/>
      <c r="BJ231" s="374"/>
      <c r="BK231" s="376"/>
      <c r="BL231" s="448"/>
      <c r="BM231" s="468"/>
      <c r="BN231" s="448"/>
      <c r="BO231" s="441"/>
      <c r="BP231" s="441"/>
      <c r="BQ231" s="498"/>
      <c r="BR231" s="404"/>
      <c r="BS231" s="404"/>
      <c r="BT231" s="404"/>
      <c r="BU231" s="404"/>
    </row>
    <row r="232" spans="1:73" s="205" customFormat="1" ht="77.25" hidden="1" customHeight="1">
      <c r="A232" s="681"/>
      <c r="B232" s="703" t="s">
        <v>955</v>
      </c>
      <c r="C232" s="661"/>
      <c r="D232" s="661" t="str">
        <f>IFERROR((VLOOKUP($B232,'Listados Datos'!$D$3:$F$18,3,FALSE))," ")</f>
        <v xml:space="preserve">Disponer de herramientas tecnológicas que apoyen de manera eficiente y oportuna las labores misionales y estratégicas de la entidad. Según lo establecido en el Plan Operativo Anual de la entidad. </v>
      </c>
      <c r="E232" s="645"/>
      <c r="F232" s="645" t="s">
        <v>969</v>
      </c>
      <c r="G232" s="666">
        <v>37</v>
      </c>
      <c r="H232" s="360">
        <v>37</v>
      </c>
      <c r="I232" s="663" t="s">
        <v>1207</v>
      </c>
      <c r="J232" s="603" t="s">
        <v>243</v>
      </c>
      <c r="K232" s="603" t="s">
        <v>1207</v>
      </c>
      <c r="L232" s="603" t="s">
        <v>1374</v>
      </c>
      <c r="M232" s="644" t="str">
        <f t="shared" si="779"/>
        <v>Posibilidad de perdida de Confidencialidad debido a amenazas como Fuga de informacióny vulderabilidades, afectando a los activos de información de Información física o digital</v>
      </c>
      <c r="N232" s="644" t="s">
        <v>928</v>
      </c>
      <c r="O232" s="644" t="s">
        <v>833</v>
      </c>
      <c r="P232" s="735">
        <v>228</v>
      </c>
      <c r="Q232" s="695" t="s">
        <v>87</v>
      </c>
      <c r="R232" s="641" t="s">
        <v>1382</v>
      </c>
      <c r="S232" s="641" t="s">
        <v>1207</v>
      </c>
      <c r="T232" s="641"/>
      <c r="U232" s="641"/>
      <c r="V232" s="726" t="str">
        <f t="shared" ref="V232" si="799">IF(ISBLANK(AC232),(IF(P232&lt;=0,"",IF(P232&lt;=2,"Muy Baja",IF(P232&lt;=24,"Baja",IF(P232&lt;=500,"Media",IF(P232&lt;=5000,"Alta","Muy Alta"))))))," ")</f>
        <v>Media</v>
      </c>
      <c r="W232" s="714">
        <f t="shared" ref="W232" si="800">IF(ISBLANK(AC232),(IF(V232="","",IF(V232="Muy Baja",20%,IF(V232="Baja",40%,IF(V232="Media",60%,IF(V232="Alta",80%,IF(V232="Muy Alta",100%,0)))))))," ")</f>
        <v>0.6</v>
      </c>
      <c r="X232" s="729" t="s">
        <v>306</v>
      </c>
      <c r="Y232" s="708" t="str">
        <f>IF(X232&gt;0,IF(NOT(ISERROR(MATCH(X232,'Listados Datos'!$N$3:$N$4,0))),'Listados Datos'!$N$6&amp;"Por favor no seleccionar este criterios de impacto (Afectación Económica o presupuestal y/o Pérdida Reputacional)",'Listados Datos'!$N$7),"")</f>
        <v>✔</v>
      </c>
      <c r="Z232" s="711"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714">
        <f>IF(Z232="","",IF(Z232="Leve",20%,IF(Z232="Menor",40%,IF(Z232="Moderado",60%,IF(Z232="Mayor",80%,IF(Z232="Catastrófico",100%,0))))))</f>
        <v>0.6</v>
      </c>
      <c r="AB232" s="717"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720"/>
      <c r="AD232" s="723"/>
      <c r="AE232" s="648" t="str">
        <f t="shared" ref="AE232" si="801">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1">
        <v>1</v>
      </c>
      <c r="AG232" s="202" t="s">
        <v>1390</v>
      </c>
      <c r="AH232" s="222" t="str">
        <f t="shared" si="658"/>
        <v>Probabilidad</v>
      </c>
      <c r="AI232" s="321" t="s">
        <v>312</v>
      </c>
      <c r="AJ232" s="321" t="s">
        <v>317</v>
      </c>
      <c r="AK232" s="223" t="str">
        <f t="shared" si="659"/>
        <v>40%</v>
      </c>
      <c r="AL232" s="322" t="s">
        <v>321</v>
      </c>
      <c r="AM232" s="322" t="s">
        <v>325</v>
      </c>
      <c r="AN232" s="323" t="s">
        <v>328</v>
      </c>
      <c r="AO232" s="224">
        <f t="shared" ref="AO232" si="802">IF(ISBLANK(AD232),(IFERROR(IF(AH232="Probabilidad",(W232-(+W232*AK232)),IF(AH232="Impacto",W232,"")),""))," ")</f>
        <v>0.36</v>
      </c>
      <c r="AP232" s="174" t="str">
        <f t="shared" ref="AP232" si="803">IF(ISBLANK(AD232), (IFERROR(IF(AO232="","",IF(AO232&lt;=0.2,"Muy Baja",IF(AO232&lt;=0.4,"Baja",IF(AO232&lt;=0.6,"Media",IF(AO232&lt;=0.8,"Alta","Muy Alta"))))),""))," ")</f>
        <v>Baja</v>
      </c>
      <c r="AQ232" s="225">
        <f t="shared" si="736"/>
        <v>0.36</v>
      </c>
      <c r="AR232" s="449" t="str">
        <f t="shared" si="737"/>
        <v>Moderado</v>
      </c>
      <c r="AS232" s="225">
        <f t="shared" ref="AS232" si="804">IFERROR(IF(AH232="Impacto",(AA232-(+AA232*AK232)),IF(AH232="Probabilidad",AA232,"")),"")</f>
        <v>0.6</v>
      </c>
      <c r="AT232" s="226" t="str">
        <f t="shared" si="738"/>
        <v>Moderado</v>
      </c>
      <c r="AU232" s="651"/>
      <c r="AV232" s="654" t="str">
        <f>IF(ISBLANK(AD232), " ", AD232)</f>
        <v xml:space="preserve"> </v>
      </c>
      <c r="AW232" s="648" t="str">
        <f t="shared" ref="AW232" si="805">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732" t="s">
        <v>335</v>
      </c>
      <c r="AY232" s="324" t="s">
        <v>1722</v>
      </c>
      <c r="AZ232" s="454" t="s">
        <v>1538</v>
      </c>
      <c r="BA232" s="406" t="s">
        <v>969</v>
      </c>
      <c r="BB232" s="448" t="s">
        <v>1057</v>
      </c>
      <c r="BC232" s="425">
        <v>44562</v>
      </c>
      <c r="BD232" s="425">
        <v>44926</v>
      </c>
      <c r="BE232" s="425" t="s">
        <v>1266</v>
      </c>
      <c r="BF232" s="455" t="s">
        <v>1266</v>
      </c>
      <c r="BG232" s="594" t="s">
        <v>1267</v>
      </c>
      <c r="BH232" s="388" t="s">
        <v>113</v>
      </c>
      <c r="BI232" s="381" t="s">
        <v>1962</v>
      </c>
      <c r="BJ232" s="382" t="s">
        <v>1746</v>
      </c>
      <c r="BK232" s="439">
        <v>44804</v>
      </c>
      <c r="BL232" s="383" t="s">
        <v>1746</v>
      </c>
      <c r="BM232" s="473" t="s">
        <v>1746</v>
      </c>
      <c r="BN232" s="448" t="s">
        <v>1746</v>
      </c>
      <c r="BO232" s="448" t="s">
        <v>114</v>
      </c>
      <c r="BP232" s="441" t="s">
        <v>1746</v>
      </c>
      <c r="BQ232" s="498" t="s">
        <v>1746</v>
      </c>
      <c r="BR232" s="404"/>
      <c r="BS232" s="404"/>
      <c r="BT232" s="404"/>
      <c r="BU232" s="404"/>
    </row>
    <row r="233" spans="1:73" s="205" customFormat="1" ht="19.5" hidden="1" customHeight="1">
      <c r="A233" s="681"/>
      <c r="B233" s="703"/>
      <c r="C233" s="661"/>
      <c r="D233" s="661"/>
      <c r="E233" s="645"/>
      <c r="F233" s="645"/>
      <c r="G233" s="666"/>
      <c r="H233" s="360">
        <v>37</v>
      </c>
      <c r="I233" s="664"/>
      <c r="J233" s="647"/>
      <c r="K233" s="647"/>
      <c r="L233" s="647"/>
      <c r="M233" s="645" t="str">
        <f t="shared" si="779"/>
        <v xml:space="preserve">Posibilidad de perdida de  debido a amenazas como y vulderabilidades, afectando a los activos de información de </v>
      </c>
      <c r="N233" s="645"/>
      <c r="O233" s="645"/>
      <c r="P233" s="736"/>
      <c r="Q233" s="696"/>
      <c r="R233" s="642"/>
      <c r="S233" s="642"/>
      <c r="T233" s="642"/>
      <c r="U233" s="642"/>
      <c r="V233" s="727"/>
      <c r="W233" s="715"/>
      <c r="X233" s="730"/>
      <c r="Y233" s="709"/>
      <c r="Z233" s="712"/>
      <c r="AA233" s="715"/>
      <c r="AB233" s="718"/>
      <c r="AC233" s="721"/>
      <c r="AD233" s="724"/>
      <c r="AE233" s="649"/>
      <c r="AF233" s="201">
        <v>2</v>
      </c>
      <c r="AG233" s="202"/>
      <c r="AH233" s="222" t="str">
        <f t="shared" si="658"/>
        <v/>
      </c>
      <c r="AI233" s="321"/>
      <c r="AJ233" s="321"/>
      <c r="AK233" s="223" t="str">
        <f t="shared" si="659"/>
        <v/>
      </c>
      <c r="AL233" s="322"/>
      <c r="AM233" s="322"/>
      <c r="AN233" s="323"/>
      <c r="AO233" s="224" t="str">
        <f t="shared" ref="AO233" si="806">IF(ISBLANK(AD232),(IFERROR(IF(AND(AH232="Probabilidad",AH233="Probabilidad"),(AQ232-(+AQ232*AK233)),IF(AH233="Probabilidad",(W232-(+W232*AK233)),IF(AH233="Impacto",AQ232,""))),""))," ")</f>
        <v/>
      </c>
      <c r="AP233" s="174" t="str">
        <f t="shared" ref="AP233" si="807">IF(ISBLANK(AD232),(IFERROR(IF(AO233="","",IF(AO233&lt;=0.2,"Muy Baja",IF(AO233&lt;=0.4,"Baja",IF(AO233&lt;=0.6,"Media",IF(AO233&lt;=0.8,"Alta","Muy Alta"))))),""))," ")</f>
        <v/>
      </c>
      <c r="AQ233" s="225" t="str">
        <f t="shared" si="736"/>
        <v/>
      </c>
      <c r="AR233" s="449" t="str">
        <f t="shared" si="737"/>
        <v/>
      </c>
      <c r="AS233" s="225" t="str">
        <f t="shared" ref="AS233" si="808">IFERROR(IF(AND(AH232="Impacto",AH233="Impacto"),(AS232-(+AS232*AK233)),IF(AH233="Impacto",(AA232-(+AA232*AK233)),IF(AH233="Probabilidad",AS232,""))),"")</f>
        <v/>
      </c>
      <c r="AT233" s="226" t="str">
        <f t="shared" si="738"/>
        <v/>
      </c>
      <c r="AU233" s="652"/>
      <c r="AV233" s="655"/>
      <c r="AW233" s="649"/>
      <c r="AX233" s="733"/>
      <c r="AY233" s="324"/>
      <c r="AZ233" s="454"/>
      <c r="BA233" s="406"/>
      <c r="BB233" s="448"/>
      <c r="BC233" s="425"/>
      <c r="BD233" s="425"/>
      <c r="BE233" s="425"/>
      <c r="BF233" s="455"/>
      <c r="BG233" s="628"/>
      <c r="BH233" s="388"/>
      <c r="BI233" s="379"/>
      <c r="BJ233" s="374"/>
      <c r="BK233" s="374"/>
      <c r="BL233" s="448"/>
      <c r="BM233" s="468"/>
      <c r="BN233" s="448"/>
      <c r="BO233" s="441"/>
      <c r="BP233" s="441"/>
      <c r="BQ233" s="498"/>
      <c r="BR233" s="404"/>
      <c r="BS233" s="404"/>
      <c r="BT233" s="404"/>
      <c r="BU233" s="404"/>
    </row>
    <row r="234" spans="1:73" s="205" customFormat="1" ht="19.5" hidden="1" customHeight="1">
      <c r="A234" s="681"/>
      <c r="B234" s="703"/>
      <c r="C234" s="661"/>
      <c r="D234" s="661"/>
      <c r="E234" s="645"/>
      <c r="F234" s="645"/>
      <c r="G234" s="666"/>
      <c r="H234" s="360">
        <v>37</v>
      </c>
      <c r="I234" s="664"/>
      <c r="J234" s="647"/>
      <c r="K234" s="647"/>
      <c r="L234" s="647"/>
      <c r="M234" s="645" t="str">
        <f t="shared" si="779"/>
        <v xml:space="preserve">Posibilidad de perdida de  debido a amenazas como y vulderabilidades, afectando a los activos de información de </v>
      </c>
      <c r="N234" s="645"/>
      <c r="O234" s="645"/>
      <c r="P234" s="736"/>
      <c r="Q234" s="696"/>
      <c r="R234" s="642"/>
      <c r="S234" s="642"/>
      <c r="T234" s="642"/>
      <c r="U234" s="642"/>
      <c r="V234" s="727"/>
      <c r="W234" s="715"/>
      <c r="X234" s="730"/>
      <c r="Y234" s="709"/>
      <c r="Z234" s="712"/>
      <c r="AA234" s="715"/>
      <c r="AB234" s="718"/>
      <c r="AC234" s="721"/>
      <c r="AD234" s="724"/>
      <c r="AE234" s="649"/>
      <c r="AF234" s="201">
        <v>3</v>
      </c>
      <c r="AG234" s="202"/>
      <c r="AH234" s="222" t="str">
        <f t="shared" si="658"/>
        <v/>
      </c>
      <c r="AI234" s="321"/>
      <c r="AJ234" s="321"/>
      <c r="AK234" s="223" t="str">
        <f t="shared" si="659"/>
        <v/>
      </c>
      <c r="AL234" s="322"/>
      <c r="AM234" s="322"/>
      <c r="AN234" s="323"/>
      <c r="AO234" s="224" t="str">
        <f t="shared" ref="AO234" si="809">IF(ISBLANK(AD232),(IFERROR(IF(AND(AH233="Probabilidad",AH234="Probabilidad"),(AQ233-(+AQ233*AK234)),IF(AND(AH233="Impacto",AH234="Probabilidad"),(AQ232-(+AQ232*AK234)),IF(AH234="Impacto",AQ233,""))),""))," ")</f>
        <v/>
      </c>
      <c r="AP234" s="174" t="str">
        <f t="shared" ref="AP234" si="810">IF(ISBLANK(AD232),(IFERROR(IF(AO234="","",IF(AO234&lt;=0.2,"Muy Baja",IF(AO234&lt;=0.4,"Baja",IF(AO234&lt;=0.6,"Media",IF(AO234&lt;=0.8,"Alta","Muy Alta"))))),""))," ")</f>
        <v/>
      </c>
      <c r="AQ234" s="225" t="str">
        <f t="shared" si="736"/>
        <v/>
      </c>
      <c r="AR234" s="449" t="str">
        <f t="shared" si="737"/>
        <v/>
      </c>
      <c r="AS234" s="225" t="str">
        <f t="shared" ref="AS234:AS237" si="811">IFERROR(IF(AND(AH233="Impacto",AH234="Impacto"),(AS233-(+AS233*AK234)),IF(AND(AH233="Probabilidad",AH234="Impacto"),(AS232-(+AS232*AK234)),IF(AH234="Probabilidad",AS233,""))),"")</f>
        <v/>
      </c>
      <c r="AT234" s="226" t="str">
        <f t="shared" si="738"/>
        <v/>
      </c>
      <c r="AU234" s="652"/>
      <c r="AV234" s="655"/>
      <c r="AW234" s="649"/>
      <c r="AX234" s="733"/>
      <c r="AY234" s="324"/>
      <c r="AZ234" s="454"/>
      <c r="BA234" s="406"/>
      <c r="BB234" s="448"/>
      <c r="BC234" s="425"/>
      <c r="BD234" s="425"/>
      <c r="BE234" s="425"/>
      <c r="BF234" s="455"/>
      <c r="BG234" s="628"/>
      <c r="BH234" s="388"/>
      <c r="BI234" s="379"/>
      <c r="BJ234" s="374"/>
      <c r="BK234" s="374"/>
      <c r="BL234" s="448"/>
      <c r="BM234" s="468"/>
      <c r="BN234" s="448"/>
      <c r="BO234" s="441"/>
      <c r="BP234" s="441"/>
      <c r="BQ234" s="498"/>
      <c r="BR234" s="404"/>
      <c r="BS234" s="404"/>
      <c r="BT234" s="404"/>
      <c r="BU234" s="404"/>
    </row>
    <row r="235" spans="1:73" s="205" customFormat="1" ht="19.5" hidden="1" customHeight="1">
      <c r="A235" s="681"/>
      <c r="B235" s="703"/>
      <c r="C235" s="661"/>
      <c r="D235" s="661"/>
      <c r="E235" s="645"/>
      <c r="F235" s="645"/>
      <c r="G235" s="666"/>
      <c r="H235" s="360">
        <v>37</v>
      </c>
      <c r="I235" s="664"/>
      <c r="J235" s="647"/>
      <c r="K235" s="647"/>
      <c r="L235" s="647"/>
      <c r="M235" s="645" t="str">
        <f t="shared" si="779"/>
        <v xml:space="preserve">Posibilidad de perdida de  debido a amenazas como y vulderabilidades, afectando a los activos de información de </v>
      </c>
      <c r="N235" s="645"/>
      <c r="O235" s="645"/>
      <c r="P235" s="736"/>
      <c r="Q235" s="696"/>
      <c r="R235" s="642"/>
      <c r="S235" s="642"/>
      <c r="T235" s="642"/>
      <c r="U235" s="642"/>
      <c r="V235" s="727"/>
      <c r="W235" s="715"/>
      <c r="X235" s="730"/>
      <c r="Y235" s="709"/>
      <c r="Z235" s="712"/>
      <c r="AA235" s="715"/>
      <c r="AB235" s="718"/>
      <c r="AC235" s="721"/>
      <c r="AD235" s="724"/>
      <c r="AE235" s="649"/>
      <c r="AF235" s="201">
        <v>4</v>
      </c>
      <c r="AG235" s="202"/>
      <c r="AH235" s="222" t="str">
        <f t="shared" si="658"/>
        <v/>
      </c>
      <c r="AI235" s="321"/>
      <c r="AJ235" s="321"/>
      <c r="AK235" s="223" t="str">
        <f t="shared" si="659"/>
        <v/>
      </c>
      <c r="AL235" s="322"/>
      <c r="AM235" s="322"/>
      <c r="AN235" s="323"/>
      <c r="AO235" s="224" t="str">
        <f t="shared" ref="AO235" si="812">IF(ISBLANK(AD232),(IFERROR(IF(AND(AH234="Probabilidad",AH235="Probabilidad"),(AQ234-(+AQ234*AK235)),IF(AND(AH234="Impacto",AH235="Probabilidad"),(AQ233-(+AQ233*AK235)),IF(AH235="Impacto",AQ234,""))),""))," ")</f>
        <v/>
      </c>
      <c r="AP235" s="174" t="str">
        <f t="shared" ref="AP235" si="813">IF(ISBLANK(AD232),(IFERROR(IF(AO235="","",IF(AO235&lt;=0.2,"Muy Baja",IF(AO235&lt;=0.4,"Baja",IF(AO235&lt;=0.6,"Media",IF(AO235&lt;=0.8,"Alta","Muy Alta"))))),""))," ")</f>
        <v/>
      </c>
      <c r="AQ235" s="225" t="str">
        <f t="shared" si="736"/>
        <v/>
      </c>
      <c r="AR235" s="449" t="str">
        <f t="shared" si="737"/>
        <v/>
      </c>
      <c r="AS235" s="225" t="str">
        <f t="shared" si="811"/>
        <v/>
      </c>
      <c r="AT235" s="226" t="str">
        <f t="shared" si="738"/>
        <v/>
      </c>
      <c r="AU235" s="652"/>
      <c r="AV235" s="655"/>
      <c r="AW235" s="649"/>
      <c r="AX235" s="733"/>
      <c r="AY235" s="324"/>
      <c r="AZ235" s="454"/>
      <c r="BA235" s="406"/>
      <c r="BB235" s="448"/>
      <c r="BC235" s="425"/>
      <c r="BD235" s="425"/>
      <c r="BE235" s="425"/>
      <c r="BF235" s="455"/>
      <c r="BG235" s="628"/>
      <c r="BH235" s="388"/>
      <c r="BI235" s="379"/>
      <c r="BJ235" s="374"/>
      <c r="BK235" s="374"/>
      <c r="BL235" s="448"/>
      <c r="BM235" s="468"/>
      <c r="BN235" s="448"/>
      <c r="BO235" s="441"/>
      <c r="BP235" s="441"/>
      <c r="BQ235" s="498"/>
      <c r="BR235" s="404"/>
      <c r="BS235" s="404"/>
      <c r="BT235" s="404"/>
      <c r="BU235" s="404"/>
    </row>
    <row r="236" spans="1:73" s="205" customFormat="1" ht="19.5" hidden="1" customHeight="1">
      <c r="A236" s="681"/>
      <c r="B236" s="703"/>
      <c r="C236" s="661"/>
      <c r="D236" s="661"/>
      <c r="E236" s="645"/>
      <c r="F236" s="645"/>
      <c r="G236" s="666"/>
      <c r="H236" s="360">
        <v>37</v>
      </c>
      <c r="I236" s="664"/>
      <c r="J236" s="647"/>
      <c r="K236" s="647"/>
      <c r="L236" s="647"/>
      <c r="M236" s="645" t="str">
        <f t="shared" si="779"/>
        <v xml:space="preserve">Posibilidad de perdida de  debido a amenazas como y vulderabilidades, afectando a los activos de información de </v>
      </c>
      <c r="N236" s="645"/>
      <c r="O236" s="645"/>
      <c r="P236" s="736"/>
      <c r="Q236" s="696"/>
      <c r="R236" s="642"/>
      <c r="S236" s="642"/>
      <c r="T236" s="642"/>
      <c r="U236" s="642"/>
      <c r="V236" s="727"/>
      <c r="W236" s="715"/>
      <c r="X236" s="730"/>
      <c r="Y236" s="709"/>
      <c r="Z236" s="712"/>
      <c r="AA236" s="715"/>
      <c r="AB236" s="718"/>
      <c r="AC236" s="721"/>
      <c r="AD236" s="724"/>
      <c r="AE236" s="649"/>
      <c r="AF236" s="201">
        <v>5</v>
      </c>
      <c r="AG236" s="202"/>
      <c r="AH236" s="222" t="str">
        <f t="shared" si="658"/>
        <v/>
      </c>
      <c r="AI236" s="321"/>
      <c r="AJ236" s="321"/>
      <c r="AK236" s="223" t="str">
        <f t="shared" si="659"/>
        <v/>
      </c>
      <c r="AL236" s="322"/>
      <c r="AM236" s="322"/>
      <c r="AN236" s="323"/>
      <c r="AO236" s="224" t="str">
        <f t="shared" ref="AO236" si="814">IF(ISBLANK(AD232),(IFERROR(IF(AND(AH235="Probabilidad",AH236="Probabilidad"),(AQ235-(+AQ235*AK236)),IF(AND(AH235="Impacto",AH236="Probabilidad"),(AQ234-(+AQ234*AK236)),IF(AH236="Impacto",AQ235,""))),""))," ")</f>
        <v/>
      </c>
      <c r="AP236" s="174" t="str">
        <f t="shared" ref="AP236" si="815">IF(ISBLANK(AD232),(IFERROR(IF(AO236="","",IF(AO236&lt;=0.2,"Muy Baja",IF(AO236&lt;=0.4,"Baja",IF(AO236&lt;=0.6,"Media",IF(AO236&lt;=0.8,"Alta","Muy Alta"))))),""))," ")</f>
        <v/>
      </c>
      <c r="AQ236" s="225" t="str">
        <f t="shared" si="736"/>
        <v/>
      </c>
      <c r="AR236" s="449" t="str">
        <f t="shared" si="737"/>
        <v/>
      </c>
      <c r="AS236" s="225" t="str">
        <f t="shared" si="811"/>
        <v/>
      </c>
      <c r="AT236" s="226" t="str">
        <f t="shared" si="738"/>
        <v/>
      </c>
      <c r="AU236" s="652"/>
      <c r="AV236" s="655"/>
      <c r="AW236" s="649"/>
      <c r="AX236" s="733"/>
      <c r="AY236" s="324"/>
      <c r="AZ236" s="454"/>
      <c r="BA236" s="406"/>
      <c r="BB236" s="448"/>
      <c r="BC236" s="425"/>
      <c r="BD236" s="425"/>
      <c r="BE236" s="425"/>
      <c r="BF236" s="455"/>
      <c r="BG236" s="628"/>
      <c r="BH236" s="388"/>
      <c r="BI236" s="379"/>
      <c r="BJ236" s="374"/>
      <c r="BK236" s="374"/>
      <c r="BL236" s="448"/>
      <c r="BM236" s="468"/>
      <c r="BN236" s="448"/>
      <c r="BO236" s="441"/>
      <c r="BP236" s="441"/>
      <c r="BQ236" s="498"/>
      <c r="BR236" s="404"/>
      <c r="BS236" s="404"/>
      <c r="BT236" s="404"/>
      <c r="BU236" s="404"/>
    </row>
    <row r="237" spans="1:73" s="205" customFormat="1" ht="19.5" hidden="1" customHeight="1">
      <c r="A237" s="681"/>
      <c r="B237" s="703"/>
      <c r="C237" s="661"/>
      <c r="D237" s="661"/>
      <c r="E237" s="645"/>
      <c r="F237" s="645"/>
      <c r="G237" s="666"/>
      <c r="H237" s="360">
        <v>37</v>
      </c>
      <c r="I237" s="665"/>
      <c r="J237" s="604"/>
      <c r="K237" s="604"/>
      <c r="L237" s="604"/>
      <c r="M237" s="646" t="str">
        <f t="shared" si="779"/>
        <v xml:space="preserve">Posibilidad de perdida de  debido a amenazas como y vulderabilidades, afectando a los activos de información de </v>
      </c>
      <c r="N237" s="646"/>
      <c r="O237" s="646"/>
      <c r="P237" s="737"/>
      <c r="Q237" s="697"/>
      <c r="R237" s="643"/>
      <c r="S237" s="643"/>
      <c r="T237" s="643"/>
      <c r="U237" s="643"/>
      <c r="V237" s="728"/>
      <c r="W237" s="716"/>
      <c r="X237" s="731"/>
      <c r="Y237" s="710"/>
      <c r="Z237" s="713"/>
      <c r="AA237" s="716"/>
      <c r="AB237" s="719"/>
      <c r="AC237" s="722"/>
      <c r="AD237" s="725"/>
      <c r="AE237" s="650"/>
      <c r="AF237" s="201">
        <v>6</v>
      </c>
      <c r="AG237" s="202"/>
      <c r="AH237" s="222" t="str">
        <f t="shared" si="658"/>
        <v/>
      </c>
      <c r="AI237" s="321"/>
      <c r="AJ237" s="321"/>
      <c r="AK237" s="223" t="str">
        <f t="shared" si="659"/>
        <v/>
      </c>
      <c r="AL237" s="322"/>
      <c r="AM237" s="322"/>
      <c r="AN237" s="323"/>
      <c r="AO237" s="224" t="str">
        <f t="shared" ref="AO237" si="816">IF(ISBLANK(AD232),(IFERROR(IF(AND(AH236="Probabilidad",AH237="Probabilidad"),(AQ236-(+AQ236*AK237)),IF(AND(AH236="Impacto",AH237="Probabilidad"),(AQ235-(+AQ235*AK237)),IF(AH237="Impacto",AQ236,""))),""))," ")</f>
        <v/>
      </c>
      <c r="AP237" s="174" t="str">
        <f t="shared" ref="AP237" si="817">IF(ISBLANK(AD232),(IFERROR(IF(AO237="","",IF(AO237&lt;=0.2,"Muy Baja",IF(AO237&lt;=0.4,"Baja",IF(AO237&lt;=0.6,"Media",IF(AO237&lt;=0.8,"Alta","Muy Alta"))))),""))," ")</f>
        <v/>
      </c>
      <c r="AQ237" s="225" t="str">
        <f t="shared" si="736"/>
        <v/>
      </c>
      <c r="AR237" s="449" t="str">
        <f t="shared" si="737"/>
        <v/>
      </c>
      <c r="AS237" s="225" t="str">
        <f t="shared" si="811"/>
        <v/>
      </c>
      <c r="AT237" s="226" t="str">
        <f t="shared" si="738"/>
        <v/>
      </c>
      <c r="AU237" s="653"/>
      <c r="AV237" s="656"/>
      <c r="AW237" s="650"/>
      <c r="AX237" s="734"/>
      <c r="AY237" s="324"/>
      <c r="AZ237" s="454"/>
      <c r="BA237" s="406"/>
      <c r="BB237" s="448"/>
      <c r="BC237" s="425"/>
      <c r="BD237" s="425"/>
      <c r="BE237" s="425"/>
      <c r="BF237" s="455"/>
      <c r="BG237" s="595"/>
      <c r="BH237" s="388"/>
      <c r="BI237" s="379"/>
      <c r="BJ237" s="374"/>
      <c r="BK237" s="374"/>
      <c r="BL237" s="448"/>
      <c r="BM237" s="468"/>
      <c r="BN237" s="448"/>
      <c r="BO237" s="441"/>
      <c r="BP237" s="441"/>
      <c r="BQ237" s="498"/>
      <c r="BR237" s="404"/>
      <c r="BS237" s="404"/>
      <c r="BT237" s="404"/>
      <c r="BU237" s="404"/>
    </row>
    <row r="238" spans="1:73" s="205" customFormat="1" ht="191.25" hidden="1" customHeight="1">
      <c r="A238" s="681"/>
      <c r="B238" s="703" t="s">
        <v>955</v>
      </c>
      <c r="C238" s="661"/>
      <c r="D238" s="661" t="str">
        <f>IFERROR((VLOOKUP($B238,'Listados Datos'!$D$3:$F$18,3,FALSE))," ")</f>
        <v xml:space="preserve">Disponer de herramientas tecnológicas que apoyen de manera eficiente y oportuna las labores misionales y estratégicas de la entidad. Según lo establecido en el Plan Operativo Anual de la entidad. </v>
      </c>
      <c r="E238" s="645"/>
      <c r="F238" s="645" t="s">
        <v>969</v>
      </c>
      <c r="G238" s="666">
        <v>38</v>
      </c>
      <c r="H238" s="360">
        <v>38</v>
      </c>
      <c r="I238" s="663" t="s">
        <v>1208</v>
      </c>
      <c r="J238" s="603" t="s">
        <v>243</v>
      </c>
      <c r="K238" s="603" t="s">
        <v>1208</v>
      </c>
      <c r="L238" s="603" t="s">
        <v>1375</v>
      </c>
      <c r="M238" s="644" t="str">
        <f t="shared" si="779"/>
        <v>Posibilidad de perdida de Confidencialidad debido a amenazas como Hurto de la informacióny vulderabilidades, afectando a los activos de información de Información física o digital</v>
      </c>
      <c r="N238" s="644" t="s">
        <v>928</v>
      </c>
      <c r="O238" s="644" t="s">
        <v>833</v>
      </c>
      <c r="P238" s="735">
        <v>228</v>
      </c>
      <c r="Q238" s="695" t="s">
        <v>87</v>
      </c>
      <c r="R238" s="641" t="s">
        <v>1382</v>
      </c>
      <c r="S238" s="641" t="s">
        <v>1208</v>
      </c>
      <c r="T238" s="641"/>
      <c r="U238" s="641"/>
      <c r="V238" s="726" t="str">
        <f t="shared" ref="V238" si="818">IF(ISBLANK(AC238),(IF(P238&lt;=0,"",IF(P238&lt;=2,"Muy Baja",IF(P238&lt;=24,"Baja",IF(P238&lt;=500,"Media",IF(P238&lt;=5000,"Alta","Muy Alta"))))))," ")</f>
        <v>Media</v>
      </c>
      <c r="W238" s="714">
        <f t="shared" ref="W238" si="819">IF(ISBLANK(AC238),(IF(V238="","",IF(V238="Muy Baja",20%,IF(V238="Baja",40%,IF(V238="Media",60%,IF(V238="Alta",80%,IF(V238="Muy Alta",100%,0)))))))," ")</f>
        <v>0.6</v>
      </c>
      <c r="X238" s="729" t="s">
        <v>306</v>
      </c>
      <c r="Y238" s="708" t="str">
        <f>IF(X238&gt;0,IF(NOT(ISERROR(MATCH(X238,'Listados Datos'!$N$3:$N$4,0))),'Listados Datos'!$N$6&amp;"Por favor no seleccionar este criterios de impacto (Afectación Económica o presupuestal y/o Pérdida Reputacional)",'Listados Datos'!$N$7),"")</f>
        <v>✔</v>
      </c>
      <c r="Z238" s="711"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714">
        <f>IF(Z238="","",IF(Z238="Leve",20%,IF(Z238="Menor",40%,IF(Z238="Moderado",60%,IF(Z238="Mayor",80%,IF(Z238="Catastrófico",100%,0))))))</f>
        <v>0.6</v>
      </c>
      <c r="AB238" s="717"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720"/>
      <c r="AD238" s="723"/>
      <c r="AE238" s="648" t="str">
        <f t="shared" ref="AE238" si="820">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1">
        <v>1</v>
      </c>
      <c r="AG238" s="202" t="s">
        <v>1391</v>
      </c>
      <c r="AH238" s="222" t="str">
        <f t="shared" si="658"/>
        <v>Probabilidad</v>
      </c>
      <c r="AI238" s="321" t="s">
        <v>312</v>
      </c>
      <c r="AJ238" s="321" t="s">
        <v>317</v>
      </c>
      <c r="AK238" s="223" t="str">
        <f t="shared" si="659"/>
        <v>40%</v>
      </c>
      <c r="AL238" s="322" t="s">
        <v>321</v>
      </c>
      <c r="AM238" s="322" t="s">
        <v>325</v>
      </c>
      <c r="AN238" s="323" t="s">
        <v>328</v>
      </c>
      <c r="AO238" s="224">
        <f t="shared" ref="AO238" si="821">IF(ISBLANK(AD238),(IFERROR(IF(AH238="Probabilidad",(W238-(+W238*AK238)),IF(AH238="Impacto",W238,"")),""))," ")</f>
        <v>0.36</v>
      </c>
      <c r="AP238" s="174" t="str">
        <f t="shared" ref="AP238" si="822">IF(ISBLANK(AD238), (IFERROR(IF(AO238="","",IF(AO238&lt;=0.2,"Muy Baja",IF(AO238&lt;=0.4,"Baja",IF(AO238&lt;=0.6,"Media",IF(AO238&lt;=0.8,"Alta","Muy Alta"))))),""))," ")</f>
        <v>Baja</v>
      </c>
      <c r="AQ238" s="225">
        <f t="shared" si="736"/>
        <v>0.36</v>
      </c>
      <c r="AR238" s="449" t="str">
        <f t="shared" si="737"/>
        <v>Moderado</v>
      </c>
      <c r="AS238" s="225">
        <f t="shared" ref="AS238" si="823">IFERROR(IF(AH238="Impacto",(AA238-(+AA238*AK238)),IF(AH238="Probabilidad",AA238,"")),"")</f>
        <v>0.6</v>
      </c>
      <c r="AT238" s="226" t="str">
        <f t="shared" si="738"/>
        <v>Moderado</v>
      </c>
      <c r="AU238" s="651"/>
      <c r="AV238" s="654" t="str">
        <f>IF(ISBLANK(AD238), " ", AD238)</f>
        <v xml:space="preserve"> </v>
      </c>
      <c r="AW238" s="648" t="str">
        <f t="shared" ref="AW238" si="824">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732" t="s">
        <v>335</v>
      </c>
      <c r="AY238" s="324" t="s">
        <v>1723</v>
      </c>
      <c r="AZ238" s="454" t="s">
        <v>1539</v>
      </c>
      <c r="BA238" s="406" t="s">
        <v>969</v>
      </c>
      <c r="BB238" s="448" t="s">
        <v>1052</v>
      </c>
      <c r="BC238" s="425">
        <v>44562</v>
      </c>
      <c r="BD238" s="425">
        <v>44926</v>
      </c>
      <c r="BE238" s="425" t="s">
        <v>1542</v>
      </c>
      <c r="BF238" s="425" t="s">
        <v>1543</v>
      </c>
      <c r="BG238" s="594" t="s">
        <v>1268</v>
      </c>
      <c r="BH238" s="388" t="s">
        <v>113</v>
      </c>
      <c r="BI238" s="379" t="s">
        <v>1963</v>
      </c>
      <c r="BJ238" s="374">
        <v>1</v>
      </c>
      <c r="BK238" s="376">
        <v>44804</v>
      </c>
      <c r="BL238" s="448" t="s">
        <v>1733</v>
      </c>
      <c r="BM238" s="468" t="s">
        <v>1903</v>
      </c>
      <c r="BN238" s="448" t="s">
        <v>1746</v>
      </c>
      <c r="BO238" s="441" t="s">
        <v>114</v>
      </c>
      <c r="BP238" s="441" t="s">
        <v>1746</v>
      </c>
      <c r="BQ238" s="498" t="s">
        <v>1746</v>
      </c>
      <c r="BR238" s="404"/>
      <c r="BS238" s="404"/>
      <c r="BT238" s="404"/>
      <c r="BU238" s="404"/>
    </row>
    <row r="239" spans="1:73" s="205" customFormat="1" ht="81.95" hidden="1" customHeight="1">
      <c r="A239" s="681"/>
      <c r="B239" s="703"/>
      <c r="C239" s="661"/>
      <c r="D239" s="661"/>
      <c r="E239" s="645"/>
      <c r="F239" s="645"/>
      <c r="G239" s="666"/>
      <c r="H239" s="360">
        <v>38</v>
      </c>
      <c r="I239" s="664"/>
      <c r="J239" s="647"/>
      <c r="K239" s="647"/>
      <c r="L239" s="647"/>
      <c r="M239" s="645" t="str">
        <f t="shared" si="779"/>
        <v xml:space="preserve">Posibilidad de perdida de  debido a amenazas como y vulderabilidades, afectando a los activos de información de </v>
      </c>
      <c r="N239" s="645"/>
      <c r="O239" s="645"/>
      <c r="P239" s="736"/>
      <c r="Q239" s="696"/>
      <c r="R239" s="642"/>
      <c r="S239" s="642"/>
      <c r="T239" s="642"/>
      <c r="U239" s="642"/>
      <c r="V239" s="727"/>
      <c r="W239" s="715"/>
      <c r="X239" s="730"/>
      <c r="Y239" s="709"/>
      <c r="Z239" s="712"/>
      <c r="AA239" s="715"/>
      <c r="AB239" s="718"/>
      <c r="AC239" s="721"/>
      <c r="AD239" s="724"/>
      <c r="AE239" s="649"/>
      <c r="AF239" s="201">
        <v>2</v>
      </c>
      <c r="AG239" s="202" t="s">
        <v>1392</v>
      </c>
      <c r="AH239" s="222" t="str">
        <f t="shared" si="658"/>
        <v>Probabilidad</v>
      </c>
      <c r="AI239" s="321" t="s">
        <v>312</v>
      </c>
      <c r="AJ239" s="321" t="s">
        <v>317</v>
      </c>
      <c r="AK239" s="223" t="str">
        <f t="shared" si="659"/>
        <v>40%</v>
      </c>
      <c r="AL239" s="322" t="s">
        <v>321</v>
      </c>
      <c r="AM239" s="322" t="s">
        <v>325</v>
      </c>
      <c r="AN239" s="323" t="s">
        <v>328</v>
      </c>
      <c r="AO239" s="224">
        <f t="shared" ref="AO239" si="825">IF(ISBLANK(AD238),(IFERROR(IF(AND(AH238="Probabilidad",AH239="Probabilidad"),(AQ238-(+AQ238*AK239)),IF(AH239="Probabilidad",(W238-(+W238*AK239)),IF(AH239="Impacto",AQ238,""))),""))," ")</f>
        <v>0.216</v>
      </c>
      <c r="AP239" s="174" t="str">
        <f t="shared" ref="AP239" si="826">IF(ISBLANK(AD238),(IFERROR(IF(AO239="","",IF(AO239&lt;=0.2,"Muy Baja",IF(AO239&lt;=0.4,"Baja",IF(AO239&lt;=0.6,"Media",IF(AO239&lt;=0.8,"Alta","Muy Alta"))))),""))," ")</f>
        <v>Baja</v>
      </c>
      <c r="AQ239" s="225">
        <f t="shared" si="736"/>
        <v>0.216</v>
      </c>
      <c r="AR239" s="449" t="str">
        <f t="shared" si="737"/>
        <v>Moderado</v>
      </c>
      <c r="AS239" s="225">
        <f t="shared" ref="AS239" si="827">IFERROR(IF(AND(AH238="Impacto",AH239="Impacto"),(AS238-(+AS238*AK239)),IF(AH239="Impacto",(AA238-(+AA238*AK239)),IF(AH239="Probabilidad",AS238,""))),"")</f>
        <v>0.6</v>
      </c>
      <c r="AT239" s="226" t="str">
        <f t="shared" si="738"/>
        <v>Moderado</v>
      </c>
      <c r="AU239" s="652"/>
      <c r="AV239" s="655"/>
      <c r="AW239" s="649"/>
      <c r="AX239" s="733"/>
      <c r="AY239" s="638" t="s">
        <v>1724</v>
      </c>
      <c r="AZ239" s="617" t="s">
        <v>1403</v>
      </c>
      <c r="BA239" s="617" t="s">
        <v>969</v>
      </c>
      <c r="BB239" s="619" t="s">
        <v>1052</v>
      </c>
      <c r="BC239" s="621" t="s">
        <v>1520</v>
      </c>
      <c r="BD239" s="621" t="s">
        <v>1521</v>
      </c>
      <c r="BE239" s="619" t="s">
        <v>1541</v>
      </c>
      <c r="BF239" s="619" t="s">
        <v>1540</v>
      </c>
      <c r="BG239" s="628"/>
      <c r="BH239" s="400" t="s">
        <v>113</v>
      </c>
      <c r="BI239" s="608" t="s">
        <v>1964</v>
      </c>
      <c r="BJ239" s="594">
        <v>602</v>
      </c>
      <c r="BK239" s="596">
        <v>44804</v>
      </c>
      <c r="BL239" s="594" t="s">
        <v>1734</v>
      </c>
      <c r="BM239" s="611" t="s">
        <v>1843</v>
      </c>
      <c r="BN239" s="594" t="s">
        <v>1746</v>
      </c>
      <c r="BO239" s="594" t="s">
        <v>114</v>
      </c>
      <c r="BP239" s="594" t="s">
        <v>1746</v>
      </c>
      <c r="BQ239" s="600" t="s">
        <v>1746</v>
      </c>
      <c r="BR239" s="404"/>
      <c r="BS239" s="404"/>
      <c r="BT239" s="404"/>
      <c r="BU239" s="404"/>
    </row>
    <row r="240" spans="1:73" s="205" customFormat="1" ht="81.95" hidden="1" customHeight="1">
      <c r="A240" s="681"/>
      <c r="B240" s="703"/>
      <c r="C240" s="661"/>
      <c r="D240" s="661"/>
      <c r="E240" s="645"/>
      <c r="F240" s="645"/>
      <c r="G240" s="666"/>
      <c r="H240" s="360">
        <v>38</v>
      </c>
      <c r="I240" s="664"/>
      <c r="J240" s="647"/>
      <c r="K240" s="647"/>
      <c r="L240" s="647"/>
      <c r="M240" s="645" t="str">
        <f t="shared" si="779"/>
        <v xml:space="preserve">Posibilidad de perdida de  debido a amenazas como y vulderabilidades, afectando a los activos de información de </v>
      </c>
      <c r="N240" s="645"/>
      <c r="O240" s="645"/>
      <c r="P240" s="736"/>
      <c r="Q240" s="696"/>
      <c r="R240" s="642"/>
      <c r="S240" s="642"/>
      <c r="T240" s="642"/>
      <c r="U240" s="642"/>
      <c r="V240" s="727"/>
      <c r="W240" s="715"/>
      <c r="X240" s="730"/>
      <c r="Y240" s="709"/>
      <c r="Z240" s="712"/>
      <c r="AA240" s="715"/>
      <c r="AB240" s="718"/>
      <c r="AC240" s="721"/>
      <c r="AD240" s="724"/>
      <c r="AE240" s="649"/>
      <c r="AF240" s="201">
        <v>3</v>
      </c>
      <c r="AG240" s="202" t="s">
        <v>1393</v>
      </c>
      <c r="AH240" s="222" t="str">
        <f t="shared" si="658"/>
        <v>Probabilidad</v>
      </c>
      <c r="AI240" s="321" t="s">
        <v>312</v>
      </c>
      <c r="AJ240" s="321" t="s">
        <v>317</v>
      </c>
      <c r="AK240" s="223" t="str">
        <f t="shared" si="659"/>
        <v>40%</v>
      </c>
      <c r="AL240" s="322" t="s">
        <v>321</v>
      </c>
      <c r="AM240" s="322" t="s">
        <v>325</v>
      </c>
      <c r="AN240" s="323" t="s">
        <v>328</v>
      </c>
      <c r="AO240" s="224">
        <f t="shared" ref="AO240" si="828">IF(ISBLANK(AD238),(IFERROR(IF(AND(AH239="Probabilidad",AH240="Probabilidad"),(AQ239-(+AQ239*AK240)),IF(AND(AH239="Impacto",AH240="Probabilidad"),(AQ238-(+AQ238*AK240)),IF(AH240="Impacto",AQ239,""))),""))," ")</f>
        <v>0.12959999999999999</v>
      </c>
      <c r="AP240" s="174" t="str">
        <f t="shared" ref="AP240" si="829">IF(ISBLANK(AD238),(IFERROR(IF(AO240="","",IF(AO240&lt;=0.2,"Muy Baja",IF(AO240&lt;=0.4,"Baja",IF(AO240&lt;=0.6,"Media",IF(AO240&lt;=0.8,"Alta","Muy Alta"))))),""))," ")</f>
        <v>Muy Baja</v>
      </c>
      <c r="AQ240" s="225">
        <f t="shared" si="736"/>
        <v>0.12959999999999999</v>
      </c>
      <c r="AR240" s="449" t="str">
        <f t="shared" si="737"/>
        <v>Moderado</v>
      </c>
      <c r="AS240" s="225">
        <f t="shared" ref="AS240:AS243" si="830">IFERROR(IF(AND(AH239="Impacto",AH240="Impacto"),(AS239-(+AS239*AK240)),IF(AND(AH239="Probabilidad",AH240="Impacto"),(AS238-(+AS238*AK240)),IF(AH240="Probabilidad",AS239,""))),"")</f>
        <v>0.6</v>
      </c>
      <c r="AT240" s="226" t="str">
        <f t="shared" si="738"/>
        <v>Moderado</v>
      </c>
      <c r="AU240" s="652"/>
      <c r="AV240" s="655"/>
      <c r="AW240" s="649"/>
      <c r="AX240" s="733"/>
      <c r="AY240" s="639"/>
      <c r="AZ240" s="618"/>
      <c r="BA240" s="618"/>
      <c r="BB240" s="620"/>
      <c r="BC240" s="622"/>
      <c r="BD240" s="622"/>
      <c r="BE240" s="620"/>
      <c r="BF240" s="620"/>
      <c r="BG240" s="628"/>
      <c r="BH240" s="400" t="s">
        <v>113</v>
      </c>
      <c r="BI240" s="609"/>
      <c r="BJ240" s="595"/>
      <c r="BK240" s="597"/>
      <c r="BL240" s="595"/>
      <c r="BM240" s="612"/>
      <c r="BN240" s="595"/>
      <c r="BO240" s="595"/>
      <c r="BP240" s="595"/>
      <c r="BQ240" s="601"/>
      <c r="BR240" s="404"/>
      <c r="BS240" s="404"/>
      <c r="BT240" s="404"/>
      <c r="BU240" s="404"/>
    </row>
    <row r="241" spans="1:73" s="205" customFormat="1" ht="19.5" hidden="1" customHeight="1">
      <c r="A241" s="681"/>
      <c r="B241" s="703"/>
      <c r="C241" s="661"/>
      <c r="D241" s="661"/>
      <c r="E241" s="645"/>
      <c r="F241" s="645"/>
      <c r="G241" s="666"/>
      <c r="H241" s="360">
        <v>38</v>
      </c>
      <c r="I241" s="664"/>
      <c r="J241" s="647"/>
      <c r="K241" s="647"/>
      <c r="L241" s="647"/>
      <c r="M241" s="645" t="str">
        <f t="shared" si="779"/>
        <v xml:space="preserve">Posibilidad de perdida de  debido a amenazas como y vulderabilidades, afectando a los activos de información de </v>
      </c>
      <c r="N241" s="645"/>
      <c r="O241" s="645"/>
      <c r="P241" s="736"/>
      <c r="Q241" s="696"/>
      <c r="R241" s="642"/>
      <c r="S241" s="642"/>
      <c r="T241" s="642"/>
      <c r="U241" s="642"/>
      <c r="V241" s="727"/>
      <c r="W241" s="715"/>
      <c r="X241" s="730"/>
      <c r="Y241" s="709"/>
      <c r="Z241" s="712"/>
      <c r="AA241" s="715"/>
      <c r="AB241" s="718"/>
      <c r="AC241" s="721"/>
      <c r="AD241" s="724"/>
      <c r="AE241" s="649"/>
      <c r="AF241" s="201">
        <v>4</v>
      </c>
      <c r="AG241" s="202"/>
      <c r="AH241" s="222" t="str">
        <f t="shared" si="658"/>
        <v/>
      </c>
      <c r="AI241" s="321"/>
      <c r="AJ241" s="321"/>
      <c r="AK241" s="223" t="str">
        <f t="shared" si="659"/>
        <v/>
      </c>
      <c r="AL241" s="322"/>
      <c r="AM241" s="322"/>
      <c r="AN241" s="323"/>
      <c r="AO241" s="224" t="str">
        <f t="shared" ref="AO241" si="831">IF(ISBLANK(AD238),(IFERROR(IF(AND(AH240="Probabilidad",AH241="Probabilidad"),(AQ240-(+AQ240*AK241)),IF(AND(AH240="Impacto",AH241="Probabilidad"),(AQ239-(+AQ239*AK241)),IF(AH241="Impacto",AQ240,""))),""))," ")</f>
        <v/>
      </c>
      <c r="AP241" s="174" t="str">
        <f t="shared" ref="AP241" si="832">IF(ISBLANK(AD238),(IFERROR(IF(AO241="","",IF(AO241&lt;=0.2,"Muy Baja",IF(AO241&lt;=0.4,"Baja",IF(AO241&lt;=0.6,"Media",IF(AO241&lt;=0.8,"Alta","Muy Alta"))))),""))," ")</f>
        <v/>
      </c>
      <c r="AQ241" s="225" t="str">
        <f t="shared" si="736"/>
        <v/>
      </c>
      <c r="AR241" s="449" t="str">
        <f t="shared" si="737"/>
        <v/>
      </c>
      <c r="AS241" s="225" t="str">
        <f t="shared" si="830"/>
        <v/>
      </c>
      <c r="AT241" s="226" t="str">
        <f t="shared" si="738"/>
        <v/>
      </c>
      <c r="AU241" s="652"/>
      <c r="AV241" s="655"/>
      <c r="AW241" s="649"/>
      <c r="AX241" s="733"/>
      <c r="AY241" s="324"/>
      <c r="AZ241" s="454"/>
      <c r="BA241" s="406"/>
      <c r="BB241" s="448"/>
      <c r="BC241" s="425"/>
      <c r="BD241" s="425"/>
      <c r="BE241" s="425"/>
      <c r="BF241" s="455"/>
      <c r="BG241" s="628"/>
      <c r="BH241" s="388"/>
      <c r="BI241" s="379"/>
      <c r="BJ241" s="374"/>
      <c r="BK241" s="374"/>
      <c r="BL241" s="448"/>
      <c r="BM241" s="468"/>
      <c r="BN241" s="448"/>
      <c r="BO241" s="441"/>
      <c r="BP241" s="441"/>
      <c r="BQ241" s="498"/>
      <c r="BR241" s="404"/>
      <c r="BS241" s="404"/>
      <c r="BT241" s="404"/>
      <c r="BU241" s="404"/>
    </row>
    <row r="242" spans="1:73" s="205" customFormat="1" ht="19.5" hidden="1" customHeight="1">
      <c r="A242" s="681"/>
      <c r="B242" s="703"/>
      <c r="C242" s="661"/>
      <c r="D242" s="661"/>
      <c r="E242" s="645"/>
      <c r="F242" s="645"/>
      <c r="G242" s="666"/>
      <c r="H242" s="360">
        <v>38</v>
      </c>
      <c r="I242" s="664"/>
      <c r="J242" s="647"/>
      <c r="K242" s="647"/>
      <c r="L242" s="647"/>
      <c r="M242" s="645" t="str">
        <f t="shared" si="779"/>
        <v xml:space="preserve">Posibilidad de perdida de  debido a amenazas como y vulderabilidades, afectando a los activos de información de </v>
      </c>
      <c r="N242" s="645"/>
      <c r="O242" s="645"/>
      <c r="P242" s="736"/>
      <c r="Q242" s="696"/>
      <c r="R242" s="642"/>
      <c r="S242" s="642"/>
      <c r="T242" s="642"/>
      <c r="U242" s="642"/>
      <c r="V242" s="727"/>
      <c r="W242" s="715"/>
      <c r="X242" s="730"/>
      <c r="Y242" s="709"/>
      <c r="Z242" s="712"/>
      <c r="AA242" s="715"/>
      <c r="AB242" s="718"/>
      <c r="AC242" s="721"/>
      <c r="AD242" s="724"/>
      <c r="AE242" s="649"/>
      <c r="AF242" s="201">
        <v>5</v>
      </c>
      <c r="AG242" s="202"/>
      <c r="AH242" s="222" t="str">
        <f t="shared" si="658"/>
        <v/>
      </c>
      <c r="AI242" s="321"/>
      <c r="AJ242" s="321"/>
      <c r="AK242" s="223" t="str">
        <f t="shared" si="659"/>
        <v/>
      </c>
      <c r="AL242" s="322"/>
      <c r="AM242" s="322"/>
      <c r="AN242" s="323"/>
      <c r="AO242" s="224" t="str">
        <f t="shared" ref="AO242" si="833">IF(ISBLANK(AD238),(IFERROR(IF(AND(AH241="Probabilidad",AH242="Probabilidad"),(AQ241-(+AQ241*AK242)),IF(AND(AH241="Impacto",AH242="Probabilidad"),(AQ240-(+AQ240*AK242)),IF(AH242="Impacto",AQ241,""))),""))," ")</f>
        <v/>
      </c>
      <c r="AP242" s="174" t="str">
        <f t="shared" ref="AP242" si="834">IF(ISBLANK(AD238),(IFERROR(IF(AO242="","",IF(AO242&lt;=0.2,"Muy Baja",IF(AO242&lt;=0.4,"Baja",IF(AO242&lt;=0.6,"Media",IF(AO242&lt;=0.8,"Alta","Muy Alta"))))),""))," ")</f>
        <v/>
      </c>
      <c r="AQ242" s="225" t="str">
        <f t="shared" si="736"/>
        <v/>
      </c>
      <c r="AR242" s="449" t="str">
        <f t="shared" si="737"/>
        <v/>
      </c>
      <c r="AS242" s="225" t="str">
        <f t="shared" si="830"/>
        <v/>
      </c>
      <c r="AT242" s="226" t="str">
        <f t="shared" si="738"/>
        <v/>
      </c>
      <c r="AU242" s="652"/>
      <c r="AV242" s="655"/>
      <c r="AW242" s="649"/>
      <c r="AX242" s="733"/>
      <c r="AY242" s="324"/>
      <c r="AZ242" s="454"/>
      <c r="BA242" s="406"/>
      <c r="BB242" s="448"/>
      <c r="BC242" s="425"/>
      <c r="BD242" s="425"/>
      <c r="BE242" s="425"/>
      <c r="BF242" s="455"/>
      <c r="BG242" s="628"/>
      <c r="BH242" s="388"/>
      <c r="BI242" s="379"/>
      <c r="BJ242" s="374"/>
      <c r="BK242" s="374"/>
      <c r="BL242" s="448"/>
      <c r="BM242" s="468"/>
      <c r="BN242" s="448"/>
      <c r="BO242" s="441"/>
      <c r="BP242" s="441"/>
      <c r="BQ242" s="498"/>
      <c r="BR242" s="404"/>
      <c r="BS242" s="404"/>
      <c r="BT242" s="404"/>
      <c r="BU242" s="404"/>
    </row>
    <row r="243" spans="1:73" s="205" customFormat="1" ht="19.5" hidden="1" customHeight="1">
      <c r="A243" s="681"/>
      <c r="B243" s="703"/>
      <c r="C243" s="661"/>
      <c r="D243" s="661"/>
      <c r="E243" s="645"/>
      <c r="F243" s="645"/>
      <c r="G243" s="666"/>
      <c r="H243" s="360">
        <v>38</v>
      </c>
      <c r="I243" s="665"/>
      <c r="J243" s="604"/>
      <c r="K243" s="604"/>
      <c r="L243" s="604"/>
      <c r="M243" s="646" t="str">
        <f t="shared" si="779"/>
        <v xml:space="preserve">Posibilidad de perdida de  debido a amenazas como y vulderabilidades, afectando a los activos de información de </v>
      </c>
      <c r="N243" s="646"/>
      <c r="O243" s="646"/>
      <c r="P243" s="737"/>
      <c r="Q243" s="697"/>
      <c r="R243" s="643"/>
      <c r="S243" s="643"/>
      <c r="T243" s="643"/>
      <c r="U243" s="643"/>
      <c r="V243" s="728"/>
      <c r="W243" s="716"/>
      <c r="X243" s="731"/>
      <c r="Y243" s="710"/>
      <c r="Z243" s="713"/>
      <c r="AA243" s="716"/>
      <c r="AB243" s="719"/>
      <c r="AC243" s="722"/>
      <c r="AD243" s="725"/>
      <c r="AE243" s="650"/>
      <c r="AF243" s="201">
        <v>6</v>
      </c>
      <c r="AG243" s="202"/>
      <c r="AH243" s="222" t="str">
        <f t="shared" si="658"/>
        <v/>
      </c>
      <c r="AI243" s="321"/>
      <c r="AJ243" s="321"/>
      <c r="AK243" s="223" t="str">
        <f t="shared" si="659"/>
        <v/>
      </c>
      <c r="AL243" s="322"/>
      <c r="AM243" s="322"/>
      <c r="AN243" s="323"/>
      <c r="AO243" s="224" t="str">
        <f t="shared" ref="AO243" si="835">IF(ISBLANK(AD238),(IFERROR(IF(AND(AH242="Probabilidad",AH243="Probabilidad"),(AQ242-(+AQ242*AK243)),IF(AND(AH242="Impacto",AH243="Probabilidad"),(AQ241-(+AQ241*AK243)),IF(AH243="Impacto",AQ242,""))),""))," ")</f>
        <v/>
      </c>
      <c r="AP243" s="174" t="str">
        <f t="shared" ref="AP243" si="836">IF(ISBLANK(AD238),(IFERROR(IF(AO243="","",IF(AO243&lt;=0.2,"Muy Baja",IF(AO243&lt;=0.4,"Baja",IF(AO243&lt;=0.6,"Media",IF(AO243&lt;=0.8,"Alta","Muy Alta"))))),""))," ")</f>
        <v/>
      </c>
      <c r="AQ243" s="225" t="str">
        <f t="shared" si="736"/>
        <v/>
      </c>
      <c r="AR243" s="449" t="str">
        <f t="shared" si="737"/>
        <v/>
      </c>
      <c r="AS243" s="225" t="str">
        <f t="shared" si="830"/>
        <v/>
      </c>
      <c r="AT243" s="226" t="str">
        <f t="shared" si="738"/>
        <v/>
      </c>
      <c r="AU243" s="653"/>
      <c r="AV243" s="656"/>
      <c r="AW243" s="650"/>
      <c r="AX243" s="734"/>
      <c r="AY243" s="324"/>
      <c r="AZ243" s="454"/>
      <c r="BA243" s="406"/>
      <c r="BB243" s="448"/>
      <c r="BC243" s="425"/>
      <c r="BD243" s="425"/>
      <c r="BE243" s="425"/>
      <c r="BF243" s="455"/>
      <c r="BG243" s="595"/>
      <c r="BH243" s="388"/>
      <c r="BI243" s="379"/>
      <c r="BJ243" s="374"/>
      <c r="BK243" s="374"/>
      <c r="BL243" s="448"/>
      <c r="BM243" s="468"/>
      <c r="BN243" s="448"/>
      <c r="BO243" s="441"/>
      <c r="BP243" s="441"/>
      <c r="BQ243" s="498"/>
      <c r="BR243" s="404"/>
      <c r="BS243" s="404"/>
      <c r="BT243" s="404"/>
      <c r="BU243" s="404"/>
    </row>
    <row r="244" spans="1:73" s="205" customFormat="1" ht="165.75" hidden="1" customHeight="1">
      <c r="A244" s="681"/>
      <c r="B244" s="703" t="s">
        <v>955</v>
      </c>
      <c r="C244" s="661"/>
      <c r="D244" s="661" t="str">
        <f>IFERROR((VLOOKUP($B244,'Listados Datos'!$D$3:$F$18,3,FALSE))," ")</f>
        <v xml:space="preserve">Disponer de herramientas tecnológicas que apoyen de manera eficiente y oportuna las labores misionales y estratégicas de la entidad. Según lo establecido en el Plan Operativo Anual de la entidad. </v>
      </c>
      <c r="E244" s="645"/>
      <c r="F244" s="645" t="s">
        <v>969</v>
      </c>
      <c r="G244" s="666">
        <v>39</v>
      </c>
      <c r="H244" s="360">
        <v>39</v>
      </c>
      <c r="I244" s="663" t="s">
        <v>1209</v>
      </c>
      <c r="J244" s="603" t="s">
        <v>243</v>
      </c>
      <c r="K244" s="603" t="s">
        <v>1209</v>
      </c>
      <c r="L244" s="603" t="s">
        <v>1376</v>
      </c>
      <c r="M244" s="644" t="str">
        <f t="shared" si="779"/>
        <v>Posibilidad de perdida de Disponibilidad debido a amenazas como No disponibilidad de la información y vulderabilidades, afectando a los activos de información de Información física o digital</v>
      </c>
      <c r="N244" s="644" t="s">
        <v>928</v>
      </c>
      <c r="O244" s="644" t="s">
        <v>833</v>
      </c>
      <c r="P244" s="735">
        <v>228</v>
      </c>
      <c r="Q244" s="695" t="s">
        <v>88</v>
      </c>
      <c r="R244" s="641" t="s">
        <v>1382</v>
      </c>
      <c r="S244" s="641" t="s">
        <v>1209</v>
      </c>
      <c r="T244" s="641"/>
      <c r="U244" s="641"/>
      <c r="V244" s="726" t="str">
        <f t="shared" ref="V244" si="837">IF(ISBLANK(AC244),(IF(P244&lt;=0,"",IF(P244&lt;=2,"Muy Baja",IF(P244&lt;=24,"Baja",IF(P244&lt;=500,"Media",IF(P244&lt;=5000,"Alta","Muy Alta"))))))," ")</f>
        <v>Media</v>
      </c>
      <c r="W244" s="714">
        <f t="shared" ref="W244" si="838">IF(ISBLANK(AC244),(IF(V244="","",IF(V244="Muy Baja",20%,IF(V244="Baja",40%,IF(V244="Media",60%,IF(V244="Alta",80%,IF(V244="Muy Alta",100%,0)))))))," ")</f>
        <v>0.6</v>
      </c>
      <c r="X244" s="729" t="s">
        <v>306</v>
      </c>
      <c r="Y244" s="708" t="str">
        <f>IF(X244&gt;0,IF(NOT(ISERROR(MATCH(X244,'Listados Datos'!$N$3:$N$4,0))),'Listados Datos'!$N$6&amp;"Por favor no seleccionar este criterios de impacto (Afectación Económica o presupuestal y/o Pérdida Reputacional)",'Listados Datos'!$N$7),"")</f>
        <v>✔</v>
      </c>
      <c r="Z244" s="711"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714">
        <f>IF(Z244="","",IF(Z244="Leve",20%,IF(Z244="Menor",40%,IF(Z244="Moderado",60%,IF(Z244="Mayor",80%,IF(Z244="Catastrófico",100%,0))))))</f>
        <v>0.6</v>
      </c>
      <c r="AB244" s="717"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720"/>
      <c r="AD244" s="723"/>
      <c r="AE244" s="648" t="str">
        <f t="shared" ref="AE244" si="839">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1">
        <v>1</v>
      </c>
      <c r="AG244" s="202" t="s">
        <v>1394</v>
      </c>
      <c r="AH244" s="222" t="str">
        <f t="shared" si="658"/>
        <v>Probabilidad</v>
      </c>
      <c r="AI244" s="321" t="s">
        <v>312</v>
      </c>
      <c r="AJ244" s="321" t="s">
        <v>317</v>
      </c>
      <c r="AK244" s="223" t="str">
        <f t="shared" si="659"/>
        <v>40%</v>
      </c>
      <c r="AL244" s="322" t="s">
        <v>321</v>
      </c>
      <c r="AM244" s="322" t="s">
        <v>325</v>
      </c>
      <c r="AN244" s="323" t="s">
        <v>328</v>
      </c>
      <c r="AO244" s="224">
        <f t="shared" ref="AO244" si="840">IF(ISBLANK(AD244),(IFERROR(IF(AH244="Probabilidad",(W244-(+W244*AK244)),IF(AH244="Impacto",W244,"")),""))," ")</f>
        <v>0.36</v>
      </c>
      <c r="AP244" s="174" t="str">
        <f t="shared" ref="AP244" si="841">IF(ISBLANK(AD244), (IFERROR(IF(AO244="","",IF(AO244&lt;=0.2,"Muy Baja",IF(AO244&lt;=0.4,"Baja",IF(AO244&lt;=0.6,"Media",IF(AO244&lt;=0.8,"Alta","Muy Alta"))))),""))," ")</f>
        <v>Baja</v>
      </c>
      <c r="AQ244" s="225">
        <f t="shared" si="736"/>
        <v>0.36</v>
      </c>
      <c r="AR244" s="449" t="str">
        <f t="shared" si="737"/>
        <v>Moderado</v>
      </c>
      <c r="AS244" s="225">
        <f t="shared" ref="AS244" si="842">IFERROR(IF(AH244="Impacto",(AA244-(+AA244*AK244)),IF(AH244="Probabilidad",AA244,"")),"")</f>
        <v>0.6</v>
      </c>
      <c r="AT244" s="226" t="str">
        <f t="shared" si="738"/>
        <v>Moderado</v>
      </c>
      <c r="AU244" s="651"/>
      <c r="AV244" s="654" t="str">
        <f>IF(ISBLANK(AD244), " ", AD244)</f>
        <v xml:space="preserve"> </v>
      </c>
      <c r="AW244" s="648" t="str">
        <f t="shared" ref="AW244" si="843">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732" t="s">
        <v>335</v>
      </c>
      <c r="AY244" s="638" t="s">
        <v>1725</v>
      </c>
      <c r="AZ244" s="617" t="s">
        <v>1544</v>
      </c>
      <c r="BA244" s="617" t="s">
        <v>969</v>
      </c>
      <c r="BB244" s="619" t="s">
        <v>1057</v>
      </c>
      <c r="BC244" s="621" t="s">
        <v>1520</v>
      </c>
      <c r="BD244" s="621" t="s">
        <v>1521</v>
      </c>
      <c r="BE244" s="619" t="s">
        <v>1528</v>
      </c>
      <c r="BF244" s="619" t="s">
        <v>1529</v>
      </c>
      <c r="BG244" s="594" t="s">
        <v>1269</v>
      </c>
      <c r="BH244" s="388" t="s">
        <v>113</v>
      </c>
      <c r="BI244" s="384" t="s">
        <v>1965</v>
      </c>
      <c r="BJ244" s="374">
        <v>6</v>
      </c>
      <c r="BK244" s="376">
        <v>44804</v>
      </c>
      <c r="BL244" s="448" t="s">
        <v>1735</v>
      </c>
      <c r="BM244" s="468" t="s">
        <v>1844</v>
      </c>
      <c r="BN244" s="448" t="s">
        <v>1746</v>
      </c>
      <c r="BO244" s="441" t="s">
        <v>114</v>
      </c>
      <c r="BP244" s="441" t="s">
        <v>1746</v>
      </c>
      <c r="BQ244" s="498" t="s">
        <v>1746</v>
      </c>
      <c r="BR244" s="404"/>
      <c r="BS244" s="404"/>
      <c r="BT244" s="404"/>
      <c r="BU244" s="404"/>
    </row>
    <row r="245" spans="1:73" s="205" customFormat="1" ht="72.95" hidden="1" customHeight="1">
      <c r="A245" s="681"/>
      <c r="B245" s="703"/>
      <c r="C245" s="661"/>
      <c r="D245" s="661"/>
      <c r="E245" s="645"/>
      <c r="F245" s="645"/>
      <c r="G245" s="666"/>
      <c r="H245" s="360">
        <v>39</v>
      </c>
      <c r="I245" s="664"/>
      <c r="J245" s="647"/>
      <c r="K245" s="647"/>
      <c r="L245" s="647"/>
      <c r="M245" s="645" t="str">
        <f t="shared" si="779"/>
        <v xml:space="preserve">Posibilidad de perdida de  debido a amenazas como y vulderabilidades, afectando a los activos de información de </v>
      </c>
      <c r="N245" s="645"/>
      <c r="O245" s="645"/>
      <c r="P245" s="736"/>
      <c r="Q245" s="696"/>
      <c r="R245" s="642"/>
      <c r="S245" s="642"/>
      <c r="T245" s="642"/>
      <c r="U245" s="642"/>
      <c r="V245" s="727"/>
      <c r="W245" s="715"/>
      <c r="X245" s="730"/>
      <c r="Y245" s="709"/>
      <c r="Z245" s="712"/>
      <c r="AA245" s="715"/>
      <c r="AB245" s="718"/>
      <c r="AC245" s="721"/>
      <c r="AD245" s="724"/>
      <c r="AE245" s="649"/>
      <c r="AF245" s="201">
        <v>2</v>
      </c>
      <c r="AG245" s="202" t="s">
        <v>1395</v>
      </c>
      <c r="AH245" s="222" t="str">
        <f t="shared" si="658"/>
        <v>Probabilidad</v>
      </c>
      <c r="AI245" s="321" t="s">
        <v>312</v>
      </c>
      <c r="AJ245" s="321" t="s">
        <v>317</v>
      </c>
      <c r="AK245" s="223" t="str">
        <f t="shared" si="659"/>
        <v>40%</v>
      </c>
      <c r="AL245" s="322" t="s">
        <v>321</v>
      </c>
      <c r="AM245" s="322" t="s">
        <v>325</v>
      </c>
      <c r="AN245" s="323" t="s">
        <v>328</v>
      </c>
      <c r="AO245" s="224">
        <f t="shared" ref="AO245" si="844">IF(ISBLANK(AD244),(IFERROR(IF(AND(AH244="Probabilidad",AH245="Probabilidad"),(AQ244-(+AQ244*AK245)),IF(AH245="Probabilidad",(W244-(+W244*AK245)),IF(AH245="Impacto",AQ244,""))),""))," ")</f>
        <v>0.216</v>
      </c>
      <c r="AP245" s="174" t="str">
        <f t="shared" ref="AP245" si="845">IF(ISBLANK(AD244),(IFERROR(IF(AO245="","",IF(AO245&lt;=0.2,"Muy Baja",IF(AO245&lt;=0.4,"Baja",IF(AO245&lt;=0.6,"Media",IF(AO245&lt;=0.8,"Alta","Muy Alta"))))),""))," ")</f>
        <v>Baja</v>
      </c>
      <c r="AQ245" s="225">
        <f t="shared" si="736"/>
        <v>0.216</v>
      </c>
      <c r="AR245" s="449" t="str">
        <f t="shared" si="737"/>
        <v>Moderado</v>
      </c>
      <c r="AS245" s="225">
        <f t="shared" ref="AS245" si="846">IFERROR(IF(AND(AH244="Impacto",AH245="Impacto"),(AS244-(+AS244*AK245)),IF(AH245="Impacto",(AA244-(+AA244*AK245)),IF(AH245="Probabilidad",AS244,""))),"")</f>
        <v>0.6</v>
      </c>
      <c r="AT245" s="226" t="str">
        <f t="shared" si="738"/>
        <v>Moderado</v>
      </c>
      <c r="AU245" s="652"/>
      <c r="AV245" s="655"/>
      <c r="AW245" s="649"/>
      <c r="AX245" s="733"/>
      <c r="AY245" s="639"/>
      <c r="AZ245" s="618"/>
      <c r="BA245" s="618"/>
      <c r="BB245" s="620"/>
      <c r="BC245" s="622"/>
      <c r="BD245" s="622"/>
      <c r="BE245" s="620"/>
      <c r="BF245" s="620"/>
      <c r="BG245" s="628"/>
      <c r="BH245" s="400" t="s">
        <v>113</v>
      </c>
      <c r="BI245" s="625" t="s">
        <v>1966</v>
      </c>
      <c r="BJ245" s="594">
        <v>602</v>
      </c>
      <c r="BK245" s="596">
        <v>44804</v>
      </c>
      <c r="BL245" s="594" t="s">
        <v>1734</v>
      </c>
      <c r="BM245" s="611" t="s">
        <v>1845</v>
      </c>
      <c r="BN245" s="594" t="s">
        <v>1746</v>
      </c>
      <c r="BO245" s="594" t="s">
        <v>114</v>
      </c>
      <c r="BP245" s="594" t="s">
        <v>1746</v>
      </c>
      <c r="BQ245" s="600" t="s">
        <v>1746</v>
      </c>
      <c r="BR245" s="404"/>
      <c r="BS245" s="404"/>
      <c r="BT245" s="404"/>
      <c r="BU245" s="404"/>
    </row>
    <row r="246" spans="1:73" s="205" customFormat="1" ht="72.95" hidden="1" customHeight="1">
      <c r="A246" s="681"/>
      <c r="B246" s="703"/>
      <c r="C246" s="661"/>
      <c r="D246" s="661"/>
      <c r="E246" s="645"/>
      <c r="F246" s="645"/>
      <c r="G246" s="666"/>
      <c r="H246" s="360">
        <v>39</v>
      </c>
      <c r="I246" s="664"/>
      <c r="J246" s="647"/>
      <c r="K246" s="647"/>
      <c r="L246" s="647"/>
      <c r="M246" s="645" t="str">
        <f t="shared" si="779"/>
        <v xml:space="preserve">Posibilidad de perdida de  debido a amenazas como y vulderabilidades, afectando a los activos de información de </v>
      </c>
      <c r="N246" s="645"/>
      <c r="O246" s="645"/>
      <c r="P246" s="736"/>
      <c r="Q246" s="696"/>
      <c r="R246" s="642"/>
      <c r="S246" s="642"/>
      <c r="T246" s="642"/>
      <c r="U246" s="642"/>
      <c r="V246" s="727"/>
      <c r="W246" s="715"/>
      <c r="X246" s="730"/>
      <c r="Y246" s="709"/>
      <c r="Z246" s="712"/>
      <c r="AA246" s="715"/>
      <c r="AB246" s="718"/>
      <c r="AC246" s="721"/>
      <c r="AD246" s="724"/>
      <c r="AE246" s="649"/>
      <c r="AF246" s="201">
        <v>3</v>
      </c>
      <c r="AG246" s="202" t="s">
        <v>60</v>
      </c>
      <c r="AH246" s="222" t="str">
        <f t="shared" si="658"/>
        <v>Probabilidad</v>
      </c>
      <c r="AI246" s="321" t="s">
        <v>312</v>
      </c>
      <c r="AJ246" s="321" t="s">
        <v>317</v>
      </c>
      <c r="AK246" s="223" t="str">
        <f t="shared" si="659"/>
        <v>40%</v>
      </c>
      <c r="AL246" s="322" t="s">
        <v>321</v>
      </c>
      <c r="AM246" s="322" t="s">
        <v>325</v>
      </c>
      <c r="AN246" s="323" t="s">
        <v>328</v>
      </c>
      <c r="AO246" s="224">
        <f t="shared" ref="AO246" si="847">IF(ISBLANK(AD244),(IFERROR(IF(AND(AH245="Probabilidad",AH246="Probabilidad"),(AQ245-(+AQ245*AK246)),IF(AND(AH245="Impacto",AH246="Probabilidad"),(AQ244-(+AQ244*AK246)),IF(AH246="Impacto",AQ245,""))),""))," ")</f>
        <v>0.12959999999999999</v>
      </c>
      <c r="AP246" s="174" t="str">
        <f t="shared" ref="AP246" si="848">IF(ISBLANK(AD244),(IFERROR(IF(AO246="","",IF(AO246&lt;=0.2,"Muy Baja",IF(AO246&lt;=0.4,"Baja",IF(AO246&lt;=0.6,"Media",IF(AO246&lt;=0.8,"Alta","Muy Alta"))))),""))," ")</f>
        <v>Muy Baja</v>
      </c>
      <c r="AQ246" s="225">
        <f t="shared" si="736"/>
        <v>0.12959999999999999</v>
      </c>
      <c r="AR246" s="449" t="str">
        <f t="shared" si="737"/>
        <v>Moderado</v>
      </c>
      <c r="AS246" s="225">
        <f t="shared" ref="AS246:AS249" si="849">IFERROR(IF(AND(AH245="Impacto",AH246="Impacto"),(AS245-(+AS245*AK246)),IF(AND(AH245="Probabilidad",AH246="Impacto"),(AS244-(+AS244*AK246)),IF(AH246="Probabilidad",AS245,""))),"")</f>
        <v>0.6</v>
      </c>
      <c r="AT246" s="226" t="str">
        <f t="shared" si="738"/>
        <v>Moderado</v>
      </c>
      <c r="AU246" s="652"/>
      <c r="AV246" s="655"/>
      <c r="AW246" s="649"/>
      <c r="AX246" s="733"/>
      <c r="AY246" s="638" t="s">
        <v>1726</v>
      </c>
      <c r="AZ246" s="617" t="s">
        <v>1403</v>
      </c>
      <c r="BA246" s="617" t="s">
        <v>969</v>
      </c>
      <c r="BB246" s="619" t="s">
        <v>1052</v>
      </c>
      <c r="BC246" s="621" t="s">
        <v>1520</v>
      </c>
      <c r="BD246" s="621" t="s">
        <v>1521</v>
      </c>
      <c r="BE246" s="619" t="s">
        <v>1541</v>
      </c>
      <c r="BF246" s="619" t="s">
        <v>1540</v>
      </c>
      <c r="BG246" s="628"/>
      <c r="BH246" s="400" t="s">
        <v>113</v>
      </c>
      <c r="BI246" s="626"/>
      <c r="BJ246" s="628"/>
      <c r="BK246" s="629"/>
      <c r="BL246" s="628"/>
      <c r="BM246" s="630"/>
      <c r="BN246" s="628"/>
      <c r="BO246" s="628"/>
      <c r="BP246" s="628"/>
      <c r="BQ246" s="631"/>
      <c r="BR246" s="404"/>
      <c r="BS246" s="404"/>
      <c r="BT246" s="404"/>
      <c r="BU246" s="404"/>
    </row>
    <row r="247" spans="1:73" s="205" customFormat="1" ht="75" hidden="1" customHeight="1">
      <c r="A247" s="681"/>
      <c r="B247" s="703"/>
      <c r="C247" s="661"/>
      <c r="D247" s="661"/>
      <c r="E247" s="645"/>
      <c r="F247" s="645"/>
      <c r="G247" s="666"/>
      <c r="H247" s="360">
        <v>39</v>
      </c>
      <c r="I247" s="664"/>
      <c r="J247" s="647"/>
      <c r="K247" s="647"/>
      <c r="L247" s="647"/>
      <c r="M247" s="645" t="str">
        <f t="shared" si="779"/>
        <v xml:space="preserve">Posibilidad de perdida de  debido a amenazas como y vulderabilidades, afectando a los activos de información de </v>
      </c>
      <c r="N247" s="645"/>
      <c r="O247" s="645"/>
      <c r="P247" s="736"/>
      <c r="Q247" s="696"/>
      <c r="R247" s="642"/>
      <c r="S247" s="642"/>
      <c r="T247" s="642"/>
      <c r="U247" s="642"/>
      <c r="V247" s="727"/>
      <c r="W247" s="715"/>
      <c r="X247" s="730"/>
      <c r="Y247" s="709"/>
      <c r="Z247" s="712"/>
      <c r="AA247" s="715"/>
      <c r="AB247" s="718"/>
      <c r="AC247" s="721"/>
      <c r="AD247" s="724"/>
      <c r="AE247" s="649"/>
      <c r="AF247" s="201">
        <v>4</v>
      </c>
      <c r="AG247" s="202" t="s">
        <v>1396</v>
      </c>
      <c r="AH247" s="222" t="str">
        <f t="shared" si="658"/>
        <v>Probabilidad</v>
      </c>
      <c r="AI247" s="321" t="s">
        <v>312</v>
      </c>
      <c r="AJ247" s="321" t="s">
        <v>317</v>
      </c>
      <c r="AK247" s="223" t="str">
        <f t="shared" si="659"/>
        <v>40%</v>
      </c>
      <c r="AL247" s="322" t="s">
        <v>321</v>
      </c>
      <c r="AM247" s="322" t="s">
        <v>325</v>
      </c>
      <c r="AN247" s="323" t="s">
        <v>328</v>
      </c>
      <c r="AO247" s="224">
        <f t="shared" ref="AO247" si="850">IF(ISBLANK(AD244),(IFERROR(IF(AND(AH246="Probabilidad",AH247="Probabilidad"),(AQ246-(+AQ246*AK247)),IF(AND(AH246="Impacto",AH247="Probabilidad"),(AQ245-(+AQ245*AK247)),IF(AH247="Impacto",AQ246,""))),""))," ")</f>
        <v>7.7759999999999996E-2</v>
      </c>
      <c r="AP247" s="174" t="str">
        <f t="shared" ref="AP247" si="851">IF(ISBLANK(AD244),(IFERROR(IF(AO247="","",IF(AO247&lt;=0.2,"Muy Baja",IF(AO247&lt;=0.4,"Baja",IF(AO247&lt;=0.6,"Media",IF(AO247&lt;=0.8,"Alta","Muy Alta"))))),""))," ")</f>
        <v>Muy Baja</v>
      </c>
      <c r="AQ247" s="225">
        <f t="shared" si="736"/>
        <v>7.7759999999999996E-2</v>
      </c>
      <c r="AR247" s="449" t="str">
        <f t="shared" si="737"/>
        <v>Moderado</v>
      </c>
      <c r="AS247" s="225">
        <f t="shared" si="849"/>
        <v>0.6</v>
      </c>
      <c r="AT247" s="226" t="str">
        <f t="shared" si="738"/>
        <v>Moderado</v>
      </c>
      <c r="AU247" s="652"/>
      <c r="AV247" s="655"/>
      <c r="AW247" s="649"/>
      <c r="AX247" s="733"/>
      <c r="AY247" s="639"/>
      <c r="AZ247" s="618"/>
      <c r="BA247" s="618"/>
      <c r="BB247" s="620"/>
      <c r="BC247" s="622"/>
      <c r="BD247" s="622"/>
      <c r="BE247" s="620"/>
      <c r="BF247" s="620"/>
      <c r="BG247" s="628"/>
      <c r="BH247" s="400" t="s">
        <v>113</v>
      </c>
      <c r="BI247" s="627"/>
      <c r="BJ247" s="595"/>
      <c r="BK247" s="597"/>
      <c r="BL247" s="595"/>
      <c r="BM247" s="612"/>
      <c r="BN247" s="595"/>
      <c r="BO247" s="595"/>
      <c r="BP247" s="595"/>
      <c r="BQ247" s="601"/>
      <c r="BR247" s="404"/>
      <c r="BS247" s="404"/>
      <c r="BT247" s="404"/>
      <c r="BU247" s="404"/>
    </row>
    <row r="248" spans="1:73" s="205" customFormat="1" ht="19.5" hidden="1" customHeight="1">
      <c r="A248" s="681"/>
      <c r="B248" s="703"/>
      <c r="C248" s="661"/>
      <c r="D248" s="661"/>
      <c r="E248" s="645"/>
      <c r="F248" s="645"/>
      <c r="G248" s="666"/>
      <c r="H248" s="360">
        <v>39</v>
      </c>
      <c r="I248" s="664"/>
      <c r="J248" s="647"/>
      <c r="K248" s="647"/>
      <c r="L248" s="647"/>
      <c r="M248" s="645" t="str">
        <f t="shared" si="779"/>
        <v xml:space="preserve">Posibilidad de perdida de  debido a amenazas como y vulderabilidades, afectando a los activos de información de </v>
      </c>
      <c r="N248" s="645"/>
      <c r="O248" s="645"/>
      <c r="P248" s="736"/>
      <c r="Q248" s="696"/>
      <c r="R248" s="642"/>
      <c r="S248" s="642"/>
      <c r="T248" s="642"/>
      <c r="U248" s="642"/>
      <c r="V248" s="727"/>
      <c r="W248" s="715"/>
      <c r="X248" s="730"/>
      <c r="Y248" s="709"/>
      <c r="Z248" s="712"/>
      <c r="AA248" s="715"/>
      <c r="AB248" s="718"/>
      <c r="AC248" s="721"/>
      <c r="AD248" s="724"/>
      <c r="AE248" s="649"/>
      <c r="AF248" s="201">
        <v>5</v>
      </c>
      <c r="AG248" s="202"/>
      <c r="AH248" s="222" t="str">
        <f t="shared" si="658"/>
        <v/>
      </c>
      <c r="AI248" s="321"/>
      <c r="AJ248" s="321"/>
      <c r="AK248" s="223" t="str">
        <f t="shared" si="659"/>
        <v/>
      </c>
      <c r="AL248" s="322"/>
      <c r="AM248" s="322"/>
      <c r="AN248" s="323"/>
      <c r="AO248" s="224" t="str">
        <f t="shared" ref="AO248" si="852">IF(ISBLANK(AD244),(IFERROR(IF(AND(AH247="Probabilidad",AH248="Probabilidad"),(AQ247-(+AQ247*AK248)),IF(AND(AH247="Impacto",AH248="Probabilidad"),(AQ246-(+AQ246*AK248)),IF(AH248="Impacto",AQ247,""))),""))," ")</f>
        <v/>
      </c>
      <c r="AP248" s="174" t="str">
        <f t="shared" ref="AP248" si="853">IF(ISBLANK(AD244),(IFERROR(IF(AO248="","",IF(AO248&lt;=0.2,"Muy Baja",IF(AO248&lt;=0.4,"Baja",IF(AO248&lt;=0.6,"Media",IF(AO248&lt;=0.8,"Alta","Muy Alta"))))),""))," ")</f>
        <v/>
      </c>
      <c r="AQ248" s="225" t="str">
        <f t="shared" si="736"/>
        <v/>
      </c>
      <c r="AR248" s="449" t="str">
        <f t="shared" si="737"/>
        <v/>
      </c>
      <c r="AS248" s="225" t="str">
        <f t="shared" si="849"/>
        <v/>
      </c>
      <c r="AT248" s="226" t="str">
        <f t="shared" si="738"/>
        <v/>
      </c>
      <c r="AU248" s="652"/>
      <c r="AV248" s="655"/>
      <c r="AW248" s="649"/>
      <c r="AX248" s="733"/>
      <c r="AY248" s="324"/>
      <c r="AZ248" s="454"/>
      <c r="BA248" s="406"/>
      <c r="BB248" s="448"/>
      <c r="BC248" s="425"/>
      <c r="BD248" s="425"/>
      <c r="BE248" s="425"/>
      <c r="BF248" s="455"/>
      <c r="BG248" s="628"/>
      <c r="BH248" s="388"/>
      <c r="BI248" s="379"/>
      <c r="BJ248" s="374"/>
      <c r="BK248" s="374"/>
      <c r="BL248" s="448"/>
      <c r="BM248" s="468"/>
      <c r="BN248" s="448"/>
      <c r="BO248" s="441"/>
      <c r="BP248" s="441"/>
      <c r="BQ248" s="498"/>
      <c r="BR248" s="404"/>
      <c r="BS248" s="404"/>
      <c r="BT248" s="404"/>
      <c r="BU248" s="404"/>
    </row>
    <row r="249" spans="1:73" s="205" customFormat="1" ht="19.5" hidden="1" customHeight="1">
      <c r="A249" s="681"/>
      <c r="B249" s="703"/>
      <c r="C249" s="661"/>
      <c r="D249" s="661"/>
      <c r="E249" s="645"/>
      <c r="F249" s="645"/>
      <c r="G249" s="666"/>
      <c r="H249" s="360">
        <v>39</v>
      </c>
      <c r="I249" s="665"/>
      <c r="J249" s="604"/>
      <c r="K249" s="604"/>
      <c r="L249" s="604"/>
      <c r="M249" s="646" t="str">
        <f t="shared" si="779"/>
        <v xml:space="preserve">Posibilidad de perdida de  debido a amenazas como y vulderabilidades, afectando a los activos de información de </v>
      </c>
      <c r="N249" s="646"/>
      <c r="O249" s="646"/>
      <c r="P249" s="737"/>
      <c r="Q249" s="697"/>
      <c r="R249" s="643"/>
      <c r="S249" s="643"/>
      <c r="T249" s="643"/>
      <c r="U249" s="643"/>
      <c r="V249" s="728"/>
      <c r="W249" s="716"/>
      <c r="X249" s="731"/>
      <c r="Y249" s="710"/>
      <c r="Z249" s="713"/>
      <c r="AA249" s="716"/>
      <c r="AB249" s="719"/>
      <c r="AC249" s="722"/>
      <c r="AD249" s="725"/>
      <c r="AE249" s="650"/>
      <c r="AF249" s="201">
        <v>6</v>
      </c>
      <c r="AG249" s="202"/>
      <c r="AH249" s="222" t="str">
        <f t="shared" si="658"/>
        <v/>
      </c>
      <c r="AI249" s="321"/>
      <c r="AJ249" s="321"/>
      <c r="AK249" s="223" t="str">
        <f t="shared" si="659"/>
        <v/>
      </c>
      <c r="AL249" s="322"/>
      <c r="AM249" s="322"/>
      <c r="AN249" s="323"/>
      <c r="AO249" s="224" t="str">
        <f t="shared" ref="AO249" si="854">IF(ISBLANK(AD244),(IFERROR(IF(AND(AH248="Probabilidad",AH249="Probabilidad"),(AQ248-(+AQ248*AK249)),IF(AND(AH248="Impacto",AH249="Probabilidad"),(AQ247-(+AQ247*AK249)),IF(AH249="Impacto",AQ248,""))),""))," ")</f>
        <v/>
      </c>
      <c r="AP249" s="174" t="str">
        <f t="shared" ref="AP249" si="855">IF(ISBLANK(AD244),(IFERROR(IF(AO249="","",IF(AO249&lt;=0.2,"Muy Baja",IF(AO249&lt;=0.4,"Baja",IF(AO249&lt;=0.6,"Media",IF(AO249&lt;=0.8,"Alta","Muy Alta"))))),""))," ")</f>
        <v/>
      </c>
      <c r="AQ249" s="225" t="str">
        <f t="shared" si="736"/>
        <v/>
      </c>
      <c r="AR249" s="449" t="str">
        <f t="shared" si="737"/>
        <v/>
      </c>
      <c r="AS249" s="225" t="str">
        <f t="shared" si="849"/>
        <v/>
      </c>
      <c r="AT249" s="226" t="str">
        <f t="shared" si="738"/>
        <v/>
      </c>
      <c r="AU249" s="653"/>
      <c r="AV249" s="656"/>
      <c r="AW249" s="650"/>
      <c r="AX249" s="734"/>
      <c r="AY249" s="324"/>
      <c r="AZ249" s="454"/>
      <c r="BA249" s="406"/>
      <c r="BB249" s="448"/>
      <c r="BC249" s="425"/>
      <c r="BD249" s="425"/>
      <c r="BE249" s="425"/>
      <c r="BF249" s="455"/>
      <c r="BG249" s="595"/>
      <c r="BH249" s="388"/>
      <c r="BI249" s="379"/>
      <c r="BJ249" s="374"/>
      <c r="BK249" s="374"/>
      <c r="BL249" s="448"/>
      <c r="BM249" s="468"/>
      <c r="BN249" s="448"/>
      <c r="BO249" s="441"/>
      <c r="BP249" s="441"/>
      <c r="BQ249" s="498"/>
      <c r="BR249" s="404"/>
      <c r="BS249" s="404"/>
      <c r="BT249" s="404"/>
      <c r="BU249" s="404"/>
    </row>
    <row r="250" spans="1:73" s="205" customFormat="1" ht="165.75" hidden="1" customHeight="1">
      <c r="A250" s="681"/>
      <c r="B250" s="703" t="s">
        <v>955</v>
      </c>
      <c r="C250" s="661"/>
      <c r="D250" s="661" t="str">
        <f>IFERROR((VLOOKUP($B250,'Listados Datos'!$D$3:$F$18,3,FALSE))," ")</f>
        <v xml:space="preserve">Disponer de herramientas tecnológicas que apoyen de manera eficiente y oportuna las labores misionales y estratégicas de la entidad. Según lo establecido en el Plan Operativo Anual de la entidad. </v>
      </c>
      <c r="E250" s="645"/>
      <c r="F250" s="645" t="s">
        <v>969</v>
      </c>
      <c r="G250" s="666">
        <v>40</v>
      </c>
      <c r="H250" s="360">
        <v>40</v>
      </c>
      <c r="I250" s="663" t="s">
        <v>1655</v>
      </c>
      <c r="J250" s="603" t="s">
        <v>243</v>
      </c>
      <c r="K250" s="603" t="s">
        <v>1210</v>
      </c>
      <c r="L250" s="603" t="s">
        <v>1377</v>
      </c>
      <c r="M250" s="644" t="str">
        <f t="shared" si="779"/>
        <v>Posibilidad de perdida de Integridad y Disponibilidad debido a amenazas como Perdida integridad de la informacióny vulderabilidades, afectando a los activos de información de Información física o digital</v>
      </c>
      <c r="N250" s="644" t="s">
        <v>928</v>
      </c>
      <c r="O250" s="644" t="s">
        <v>833</v>
      </c>
      <c r="P250" s="735">
        <v>228</v>
      </c>
      <c r="Q250" s="695" t="s">
        <v>90</v>
      </c>
      <c r="R250" s="641" t="s">
        <v>1382</v>
      </c>
      <c r="S250" s="641" t="s">
        <v>1210</v>
      </c>
      <c r="T250" s="641"/>
      <c r="U250" s="641"/>
      <c r="V250" s="726" t="str">
        <f t="shared" ref="V250" si="856">IF(ISBLANK(AC250),(IF(P250&lt;=0,"",IF(P250&lt;=2,"Muy Baja",IF(P250&lt;=24,"Baja",IF(P250&lt;=500,"Media",IF(P250&lt;=5000,"Alta","Muy Alta"))))))," ")</f>
        <v>Media</v>
      </c>
      <c r="W250" s="714">
        <f t="shared" ref="W250" si="857">IF(ISBLANK(AC250),(IF(V250="","",IF(V250="Muy Baja",20%,IF(V250="Baja",40%,IF(V250="Media",60%,IF(V250="Alta",80%,IF(V250="Muy Alta",100%,0)))))))," ")</f>
        <v>0.6</v>
      </c>
      <c r="X250" s="729" t="s">
        <v>306</v>
      </c>
      <c r="Y250" s="708" t="str">
        <f>IF(X250&gt;0,IF(NOT(ISERROR(MATCH(X250,'Listados Datos'!$N$3:$N$4,0))),'Listados Datos'!$N$6&amp;"Por favor no seleccionar este criterios de impacto (Afectación Económica o presupuestal y/o Pérdida Reputacional)",'Listados Datos'!$N$7),"")</f>
        <v>✔</v>
      </c>
      <c r="Z250" s="711"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714">
        <f>IF(Z250="","",IF(Z250="Leve",20%,IF(Z250="Menor",40%,IF(Z250="Moderado",60%,IF(Z250="Mayor",80%,IF(Z250="Catastrófico",100%,0))))))</f>
        <v>0.6</v>
      </c>
      <c r="AB250" s="717"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720"/>
      <c r="AD250" s="723"/>
      <c r="AE250" s="648" t="str">
        <f t="shared" ref="AE250" si="858">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1">
        <v>1</v>
      </c>
      <c r="AG250" s="202" t="s">
        <v>1397</v>
      </c>
      <c r="AH250" s="222" t="str">
        <f t="shared" ref="AH250:AH309" si="859">IF(OR(AI250="Preventivo",AI250="Detectivo"),"Probabilidad",IF(AI250="Correctivo","Impacto",""))</f>
        <v>Probabilidad</v>
      </c>
      <c r="AI250" s="321" t="s">
        <v>312</v>
      </c>
      <c r="AJ250" s="321" t="s">
        <v>317</v>
      </c>
      <c r="AK250" s="223" t="str">
        <f t="shared" ref="AK250:AK309" si="860">IF(AND(AI250="Preventivo",AJ250="Automático"),"50%",IF(AND(AI250="Preventivo",AJ250="Manual"),"40%",IF(AND(AI250="Detectivo",AJ250="Automático"),"40%",IF(AND(AI250="Detectivo",AJ250="Manual"),"30%",IF(AND(AI250="Correctivo",AJ250="Automático"),"35%",IF(AND(AI250="Correctivo",AJ250="Manual"),"25%",""))))))</f>
        <v>40%</v>
      </c>
      <c r="AL250" s="322" t="s">
        <v>321</v>
      </c>
      <c r="AM250" s="322" t="s">
        <v>325</v>
      </c>
      <c r="AN250" s="323" t="s">
        <v>328</v>
      </c>
      <c r="AO250" s="224">
        <f t="shared" ref="AO250" si="861">IF(ISBLANK(AD250),(IFERROR(IF(AH250="Probabilidad",(W250-(+W250*AK250)),IF(AH250="Impacto",W250,"")),""))," ")</f>
        <v>0.36</v>
      </c>
      <c r="AP250" s="174" t="str">
        <f t="shared" ref="AP250" si="862">IF(ISBLANK(AD250), (IFERROR(IF(AO250="","",IF(AO250&lt;=0.2,"Muy Baja",IF(AO250&lt;=0.4,"Baja",IF(AO250&lt;=0.6,"Media",IF(AO250&lt;=0.8,"Alta","Muy Alta"))))),""))," ")</f>
        <v>Baja</v>
      </c>
      <c r="AQ250" s="225">
        <f t="shared" si="736"/>
        <v>0.36</v>
      </c>
      <c r="AR250" s="449" t="str">
        <f t="shared" si="737"/>
        <v>Moderado</v>
      </c>
      <c r="AS250" s="225">
        <f t="shared" ref="AS250" si="863">IFERROR(IF(AH250="Impacto",(AA250-(+AA250*AK250)),IF(AH250="Probabilidad",AA250,"")),"")</f>
        <v>0.6</v>
      </c>
      <c r="AT250" s="226" t="str">
        <f t="shared" si="738"/>
        <v>Moderado</v>
      </c>
      <c r="AU250" s="651"/>
      <c r="AV250" s="654" t="str">
        <f>IF(ISBLANK(AD250), " ", AD250)</f>
        <v xml:space="preserve"> </v>
      </c>
      <c r="AW250" s="648" t="str">
        <f t="shared" ref="AW250" si="864">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732" t="s">
        <v>335</v>
      </c>
      <c r="AY250" s="324" t="s">
        <v>1727</v>
      </c>
      <c r="AZ250" s="454" t="s">
        <v>1545</v>
      </c>
      <c r="BA250" s="406" t="s">
        <v>969</v>
      </c>
      <c r="BB250" s="448" t="s">
        <v>1052</v>
      </c>
      <c r="BC250" s="425">
        <v>44562</v>
      </c>
      <c r="BD250" s="425">
        <v>44926</v>
      </c>
      <c r="BE250" s="425" t="s">
        <v>1547</v>
      </c>
      <c r="BF250" s="455" t="s">
        <v>1548</v>
      </c>
      <c r="BG250" s="594" t="s">
        <v>1270</v>
      </c>
      <c r="BH250" s="388" t="s">
        <v>113</v>
      </c>
      <c r="BI250" s="379" t="s">
        <v>1967</v>
      </c>
      <c r="BJ250" s="385">
        <v>44</v>
      </c>
      <c r="BK250" s="376">
        <v>44804</v>
      </c>
      <c r="BL250" s="448" t="s">
        <v>1736</v>
      </c>
      <c r="BM250" s="468" t="s">
        <v>1846</v>
      </c>
      <c r="BN250" s="448" t="s">
        <v>1746</v>
      </c>
      <c r="BO250" s="441" t="s">
        <v>114</v>
      </c>
      <c r="BP250" s="441" t="s">
        <v>1746</v>
      </c>
      <c r="BQ250" s="498" t="s">
        <v>1746</v>
      </c>
      <c r="BR250" s="404"/>
      <c r="BS250" s="404"/>
      <c r="BT250" s="404"/>
      <c r="BU250" s="404"/>
    </row>
    <row r="251" spans="1:73" s="205" customFormat="1" ht="96.6" hidden="1" customHeight="1">
      <c r="A251" s="681"/>
      <c r="B251" s="703"/>
      <c r="C251" s="661"/>
      <c r="D251" s="661"/>
      <c r="E251" s="645"/>
      <c r="F251" s="645"/>
      <c r="G251" s="666"/>
      <c r="H251" s="360">
        <v>40</v>
      </c>
      <c r="I251" s="664"/>
      <c r="J251" s="647"/>
      <c r="K251" s="647"/>
      <c r="L251" s="647"/>
      <c r="M251" s="645" t="str">
        <f t="shared" si="779"/>
        <v xml:space="preserve">Posibilidad de perdida de  debido a amenazas como y vulderabilidades, afectando a los activos de información de </v>
      </c>
      <c r="N251" s="645"/>
      <c r="O251" s="645"/>
      <c r="P251" s="736"/>
      <c r="Q251" s="696"/>
      <c r="R251" s="642"/>
      <c r="S251" s="642"/>
      <c r="T251" s="642"/>
      <c r="U251" s="642"/>
      <c r="V251" s="727"/>
      <c r="W251" s="715"/>
      <c r="X251" s="730"/>
      <c r="Y251" s="709"/>
      <c r="Z251" s="712"/>
      <c r="AA251" s="715"/>
      <c r="AB251" s="718"/>
      <c r="AC251" s="721"/>
      <c r="AD251" s="724"/>
      <c r="AE251" s="649"/>
      <c r="AF251" s="201">
        <v>2</v>
      </c>
      <c r="AG251" s="202" t="s">
        <v>1398</v>
      </c>
      <c r="AH251" s="222" t="str">
        <f t="shared" si="859"/>
        <v>Probabilidad</v>
      </c>
      <c r="AI251" s="321" t="s">
        <v>312</v>
      </c>
      <c r="AJ251" s="321" t="s">
        <v>317</v>
      </c>
      <c r="AK251" s="223" t="str">
        <f t="shared" si="860"/>
        <v>40%</v>
      </c>
      <c r="AL251" s="322" t="s">
        <v>321</v>
      </c>
      <c r="AM251" s="322" t="s">
        <v>325</v>
      </c>
      <c r="AN251" s="323" t="s">
        <v>328</v>
      </c>
      <c r="AO251" s="224">
        <f t="shared" ref="AO251" si="865">IF(ISBLANK(AD250),(IFERROR(IF(AND(AH250="Probabilidad",AH251="Probabilidad"),(AQ250-(+AQ250*AK251)),IF(AH251="Probabilidad",(W250-(+W250*AK251)),IF(AH251="Impacto",AQ250,""))),""))," ")</f>
        <v>0.216</v>
      </c>
      <c r="AP251" s="174" t="str">
        <f t="shared" ref="AP251" si="866">IF(ISBLANK(AD250),(IFERROR(IF(AO251="","",IF(AO251&lt;=0.2,"Muy Baja",IF(AO251&lt;=0.4,"Baja",IF(AO251&lt;=0.6,"Media",IF(AO251&lt;=0.8,"Alta","Muy Alta"))))),""))," ")</f>
        <v>Baja</v>
      </c>
      <c r="AQ251" s="225">
        <f t="shared" si="736"/>
        <v>0.216</v>
      </c>
      <c r="AR251" s="449" t="str">
        <f t="shared" si="737"/>
        <v>Moderado</v>
      </c>
      <c r="AS251" s="225">
        <f t="shared" ref="AS251" si="867">IFERROR(IF(AND(AH250="Impacto",AH251="Impacto"),(AS250-(+AS250*AK251)),IF(AH251="Impacto",(AA250-(+AA250*AK251)),IF(AH251="Probabilidad",AS250,""))),"")</f>
        <v>0.6</v>
      </c>
      <c r="AT251" s="226" t="str">
        <f t="shared" si="738"/>
        <v>Moderado</v>
      </c>
      <c r="AU251" s="652"/>
      <c r="AV251" s="655"/>
      <c r="AW251" s="649"/>
      <c r="AX251" s="733"/>
      <c r="AY251" s="638" t="s">
        <v>1728</v>
      </c>
      <c r="AZ251" s="617" t="s">
        <v>1546</v>
      </c>
      <c r="BA251" s="617" t="s">
        <v>969</v>
      </c>
      <c r="BB251" s="619" t="s">
        <v>1052</v>
      </c>
      <c r="BC251" s="621" t="s">
        <v>1520</v>
      </c>
      <c r="BD251" s="621" t="s">
        <v>1521</v>
      </c>
      <c r="BE251" s="619" t="s">
        <v>1549</v>
      </c>
      <c r="BF251" s="619" t="s">
        <v>1550</v>
      </c>
      <c r="BG251" s="628"/>
      <c r="BH251" s="445" t="s">
        <v>113</v>
      </c>
      <c r="BI251" s="608" t="s">
        <v>1988</v>
      </c>
      <c r="BJ251" s="594">
        <v>10</v>
      </c>
      <c r="BK251" s="596">
        <v>44804</v>
      </c>
      <c r="BL251" s="594" t="s">
        <v>1737</v>
      </c>
      <c r="BM251" s="611" t="s">
        <v>1847</v>
      </c>
      <c r="BN251" s="594" t="s">
        <v>1746</v>
      </c>
      <c r="BO251" s="594" t="s">
        <v>114</v>
      </c>
      <c r="BP251" s="594" t="s">
        <v>1746</v>
      </c>
      <c r="BQ251" s="600" t="s">
        <v>1746</v>
      </c>
      <c r="BR251" s="404"/>
      <c r="BS251" s="404"/>
      <c r="BT251" s="404"/>
      <c r="BU251" s="404"/>
    </row>
    <row r="252" spans="1:73" s="205" customFormat="1" ht="96.6" hidden="1" customHeight="1">
      <c r="A252" s="681"/>
      <c r="B252" s="703"/>
      <c r="C252" s="661"/>
      <c r="D252" s="661"/>
      <c r="E252" s="645"/>
      <c r="F252" s="645"/>
      <c r="G252" s="666"/>
      <c r="H252" s="360">
        <v>40</v>
      </c>
      <c r="I252" s="664"/>
      <c r="J252" s="647"/>
      <c r="K252" s="647"/>
      <c r="L252" s="647"/>
      <c r="M252" s="645" t="str">
        <f t="shared" si="779"/>
        <v xml:space="preserve">Posibilidad de perdida de  debido a amenazas como y vulderabilidades, afectando a los activos de información de </v>
      </c>
      <c r="N252" s="645"/>
      <c r="O252" s="645"/>
      <c r="P252" s="736"/>
      <c r="Q252" s="696"/>
      <c r="R252" s="642"/>
      <c r="S252" s="642"/>
      <c r="T252" s="642"/>
      <c r="U252" s="642"/>
      <c r="V252" s="727"/>
      <c r="W252" s="715"/>
      <c r="X252" s="730"/>
      <c r="Y252" s="709"/>
      <c r="Z252" s="712"/>
      <c r="AA252" s="715"/>
      <c r="AB252" s="718"/>
      <c r="AC252" s="721"/>
      <c r="AD252" s="724"/>
      <c r="AE252" s="649"/>
      <c r="AF252" s="201">
        <v>3</v>
      </c>
      <c r="AG252" s="202" t="s">
        <v>1399</v>
      </c>
      <c r="AH252" s="222" t="str">
        <f t="shared" si="859"/>
        <v>Probabilidad</v>
      </c>
      <c r="AI252" s="321" t="s">
        <v>312</v>
      </c>
      <c r="AJ252" s="321" t="s">
        <v>317</v>
      </c>
      <c r="AK252" s="223" t="str">
        <f t="shared" si="860"/>
        <v>40%</v>
      </c>
      <c r="AL252" s="322" t="s">
        <v>321</v>
      </c>
      <c r="AM252" s="322" t="s">
        <v>325</v>
      </c>
      <c r="AN252" s="323" t="s">
        <v>328</v>
      </c>
      <c r="AO252" s="224">
        <f t="shared" ref="AO252" si="868">IF(ISBLANK(AD250),(IFERROR(IF(AND(AH251="Probabilidad",AH252="Probabilidad"),(AQ251-(+AQ251*AK252)),IF(AND(AH251="Impacto",AH252="Probabilidad"),(AQ250-(+AQ250*AK252)),IF(AH252="Impacto",AQ251,""))),""))," ")</f>
        <v>0.12959999999999999</v>
      </c>
      <c r="AP252" s="174" t="str">
        <f t="shared" ref="AP252" si="869">IF(ISBLANK(AD250),(IFERROR(IF(AO252="","",IF(AO252&lt;=0.2,"Muy Baja",IF(AO252&lt;=0.4,"Baja",IF(AO252&lt;=0.6,"Media",IF(AO252&lt;=0.8,"Alta","Muy Alta"))))),""))," ")</f>
        <v>Muy Baja</v>
      </c>
      <c r="AQ252" s="225">
        <f t="shared" si="736"/>
        <v>0.12959999999999999</v>
      </c>
      <c r="AR252" s="449" t="str">
        <f t="shared" si="737"/>
        <v>Moderado</v>
      </c>
      <c r="AS252" s="225">
        <f t="shared" ref="AS252:AS255" si="870">IFERROR(IF(AND(AH251="Impacto",AH252="Impacto"),(AS251-(+AS251*AK252)),IF(AND(AH251="Probabilidad",AH252="Impacto"),(AS250-(+AS250*AK252)),IF(AH252="Probabilidad",AS251,""))),"")</f>
        <v>0.6</v>
      </c>
      <c r="AT252" s="226" t="str">
        <f t="shared" si="738"/>
        <v>Moderado</v>
      </c>
      <c r="AU252" s="652"/>
      <c r="AV252" s="655"/>
      <c r="AW252" s="649"/>
      <c r="AX252" s="733"/>
      <c r="AY252" s="639"/>
      <c r="AZ252" s="618"/>
      <c r="BA252" s="618"/>
      <c r="BB252" s="620"/>
      <c r="BC252" s="622"/>
      <c r="BD252" s="622"/>
      <c r="BE252" s="620"/>
      <c r="BF252" s="620"/>
      <c r="BG252" s="628"/>
      <c r="BH252" s="445" t="s">
        <v>113</v>
      </c>
      <c r="BI252" s="609"/>
      <c r="BJ252" s="595"/>
      <c r="BK252" s="597"/>
      <c r="BL252" s="595"/>
      <c r="BM252" s="612"/>
      <c r="BN252" s="595"/>
      <c r="BO252" s="595"/>
      <c r="BP252" s="595"/>
      <c r="BQ252" s="601"/>
      <c r="BR252" s="404"/>
      <c r="BS252" s="404"/>
      <c r="BT252" s="404"/>
      <c r="BU252" s="404"/>
    </row>
    <row r="253" spans="1:73" s="205" customFormat="1" ht="19.5" hidden="1" customHeight="1">
      <c r="A253" s="681"/>
      <c r="B253" s="703"/>
      <c r="C253" s="661"/>
      <c r="D253" s="661"/>
      <c r="E253" s="645"/>
      <c r="F253" s="645"/>
      <c r="G253" s="666"/>
      <c r="H253" s="360">
        <v>40</v>
      </c>
      <c r="I253" s="664"/>
      <c r="J253" s="647"/>
      <c r="K253" s="647"/>
      <c r="L253" s="647"/>
      <c r="M253" s="645" t="str">
        <f t="shared" si="779"/>
        <v xml:space="preserve">Posibilidad de perdida de  debido a amenazas como y vulderabilidades, afectando a los activos de información de </v>
      </c>
      <c r="N253" s="645"/>
      <c r="O253" s="645"/>
      <c r="P253" s="736"/>
      <c r="Q253" s="696"/>
      <c r="R253" s="642"/>
      <c r="S253" s="642"/>
      <c r="T253" s="642"/>
      <c r="U253" s="642"/>
      <c r="V253" s="727"/>
      <c r="W253" s="715"/>
      <c r="X253" s="730"/>
      <c r="Y253" s="709"/>
      <c r="Z253" s="712"/>
      <c r="AA253" s="715"/>
      <c r="AB253" s="718"/>
      <c r="AC253" s="721"/>
      <c r="AD253" s="724"/>
      <c r="AE253" s="649"/>
      <c r="AF253" s="201">
        <v>4</v>
      </c>
      <c r="AG253" s="202"/>
      <c r="AH253" s="222" t="str">
        <f t="shared" si="859"/>
        <v/>
      </c>
      <c r="AI253" s="321"/>
      <c r="AJ253" s="321"/>
      <c r="AK253" s="223" t="str">
        <f t="shared" si="860"/>
        <v/>
      </c>
      <c r="AL253" s="322"/>
      <c r="AM253" s="322"/>
      <c r="AN253" s="323"/>
      <c r="AO253" s="224" t="str">
        <f t="shared" ref="AO253" si="871">IF(ISBLANK(AD250),(IFERROR(IF(AND(AH252="Probabilidad",AH253="Probabilidad"),(AQ252-(+AQ252*AK253)),IF(AND(AH252="Impacto",AH253="Probabilidad"),(AQ251-(+AQ251*AK253)),IF(AH253="Impacto",AQ252,""))),""))," ")</f>
        <v/>
      </c>
      <c r="AP253" s="174" t="str">
        <f t="shared" ref="AP253" si="872">IF(ISBLANK(AD250),(IFERROR(IF(AO253="","",IF(AO253&lt;=0.2,"Muy Baja",IF(AO253&lt;=0.4,"Baja",IF(AO253&lt;=0.6,"Media",IF(AO253&lt;=0.8,"Alta","Muy Alta"))))),""))," ")</f>
        <v/>
      </c>
      <c r="AQ253" s="225" t="str">
        <f t="shared" si="736"/>
        <v/>
      </c>
      <c r="AR253" s="449" t="str">
        <f t="shared" si="737"/>
        <v/>
      </c>
      <c r="AS253" s="225" t="str">
        <f t="shared" si="870"/>
        <v/>
      </c>
      <c r="AT253" s="226" t="str">
        <f t="shared" si="738"/>
        <v/>
      </c>
      <c r="AU253" s="652"/>
      <c r="AV253" s="655"/>
      <c r="AW253" s="649"/>
      <c r="AX253" s="733"/>
      <c r="AY253" s="324"/>
      <c r="AZ253" s="454"/>
      <c r="BA253" s="406"/>
      <c r="BB253" s="448"/>
      <c r="BC253" s="425"/>
      <c r="BD253" s="425"/>
      <c r="BE253" s="425"/>
      <c r="BF253" s="455"/>
      <c r="BG253" s="628"/>
      <c r="BH253" s="388"/>
      <c r="BI253" s="379"/>
      <c r="BJ253" s="374"/>
      <c r="BK253" s="374"/>
      <c r="BL253" s="448"/>
      <c r="BM253" s="468"/>
      <c r="BN253" s="448"/>
      <c r="BO253" s="441"/>
      <c r="BP253" s="441"/>
      <c r="BQ253" s="498"/>
      <c r="BR253" s="404"/>
      <c r="BS253" s="404"/>
      <c r="BT253" s="404"/>
      <c r="BU253" s="404"/>
    </row>
    <row r="254" spans="1:73" s="205" customFormat="1" ht="19.5" hidden="1" customHeight="1">
      <c r="A254" s="681"/>
      <c r="B254" s="703"/>
      <c r="C254" s="661"/>
      <c r="D254" s="661"/>
      <c r="E254" s="645"/>
      <c r="F254" s="645"/>
      <c r="G254" s="666"/>
      <c r="H254" s="360">
        <v>40</v>
      </c>
      <c r="I254" s="664"/>
      <c r="J254" s="647"/>
      <c r="K254" s="647"/>
      <c r="L254" s="647"/>
      <c r="M254" s="645" t="str">
        <f t="shared" si="779"/>
        <v xml:space="preserve">Posibilidad de perdida de  debido a amenazas como y vulderabilidades, afectando a los activos de información de </v>
      </c>
      <c r="N254" s="645"/>
      <c r="O254" s="645"/>
      <c r="P254" s="736"/>
      <c r="Q254" s="696"/>
      <c r="R254" s="642"/>
      <c r="S254" s="642"/>
      <c r="T254" s="642"/>
      <c r="U254" s="642"/>
      <c r="V254" s="727"/>
      <c r="W254" s="715"/>
      <c r="X254" s="730"/>
      <c r="Y254" s="709"/>
      <c r="Z254" s="712"/>
      <c r="AA254" s="715"/>
      <c r="AB254" s="718"/>
      <c r="AC254" s="721"/>
      <c r="AD254" s="724"/>
      <c r="AE254" s="649"/>
      <c r="AF254" s="201">
        <v>5</v>
      </c>
      <c r="AG254" s="202"/>
      <c r="AH254" s="222" t="str">
        <f t="shared" si="859"/>
        <v/>
      </c>
      <c r="AI254" s="321"/>
      <c r="AJ254" s="321"/>
      <c r="AK254" s="223" t="str">
        <f t="shared" si="860"/>
        <v/>
      </c>
      <c r="AL254" s="322"/>
      <c r="AM254" s="322"/>
      <c r="AN254" s="323"/>
      <c r="AO254" s="224" t="str">
        <f t="shared" ref="AO254" si="873">IF(ISBLANK(AD250),(IFERROR(IF(AND(AH253="Probabilidad",AH254="Probabilidad"),(AQ253-(+AQ253*AK254)),IF(AND(AH253="Impacto",AH254="Probabilidad"),(AQ252-(+AQ252*AK254)),IF(AH254="Impacto",AQ253,""))),""))," ")</f>
        <v/>
      </c>
      <c r="AP254" s="174" t="str">
        <f t="shared" ref="AP254" si="874">IF(ISBLANK(AD250),(IFERROR(IF(AO254="","",IF(AO254&lt;=0.2,"Muy Baja",IF(AO254&lt;=0.4,"Baja",IF(AO254&lt;=0.6,"Media",IF(AO254&lt;=0.8,"Alta","Muy Alta"))))),""))," ")</f>
        <v/>
      </c>
      <c r="AQ254" s="225" t="str">
        <f t="shared" si="736"/>
        <v/>
      </c>
      <c r="AR254" s="449" t="str">
        <f t="shared" si="737"/>
        <v/>
      </c>
      <c r="AS254" s="225" t="str">
        <f t="shared" si="870"/>
        <v/>
      </c>
      <c r="AT254" s="226" t="str">
        <f t="shared" si="738"/>
        <v/>
      </c>
      <c r="AU254" s="652"/>
      <c r="AV254" s="655"/>
      <c r="AW254" s="649"/>
      <c r="AX254" s="733"/>
      <c r="AY254" s="324"/>
      <c r="AZ254" s="454"/>
      <c r="BA254" s="406"/>
      <c r="BB254" s="448"/>
      <c r="BC254" s="425"/>
      <c r="BD254" s="425"/>
      <c r="BE254" s="425"/>
      <c r="BF254" s="455"/>
      <c r="BG254" s="628"/>
      <c r="BH254" s="388"/>
      <c r="BI254" s="379"/>
      <c r="BJ254" s="374"/>
      <c r="BK254" s="374"/>
      <c r="BL254" s="448"/>
      <c r="BM254" s="468"/>
      <c r="BN254" s="448"/>
      <c r="BO254" s="441"/>
      <c r="BP254" s="441"/>
      <c r="BQ254" s="498"/>
      <c r="BR254" s="404"/>
      <c r="BS254" s="404"/>
      <c r="BT254" s="404"/>
      <c r="BU254" s="404"/>
    </row>
    <row r="255" spans="1:73" s="205" customFormat="1" ht="19.5" hidden="1" customHeight="1">
      <c r="A255" s="681"/>
      <c r="B255" s="703"/>
      <c r="C255" s="661"/>
      <c r="D255" s="661"/>
      <c r="E255" s="645"/>
      <c r="F255" s="645"/>
      <c r="G255" s="666"/>
      <c r="H255" s="360">
        <v>40</v>
      </c>
      <c r="I255" s="665"/>
      <c r="J255" s="604"/>
      <c r="K255" s="604"/>
      <c r="L255" s="604"/>
      <c r="M255" s="646" t="str">
        <f t="shared" si="779"/>
        <v xml:space="preserve">Posibilidad de perdida de  debido a amenazas como y vulderabilidades, afectando a los activos de información de </v>
      </c>
      <c r="N255" s="646"/>
      <c r="O255" s="646"/>
      <c r="P255" s="737"/>
      <c r="Q255" s="697"/>
      <c r="R255" s="643"/>
      <c r="S255" s="643"/>
      <c r="T255" s="643"/>
      <c r="U255" s="643"/>
      <c r="V255" s="728"/>
      <c r="W255" s="716"/>
      <c r="X255" s="731"/>
      <c r="Y255" s="710"/>
      <c r="Z255" s="713"/>
      <c r="AA255" s="716"/>
      <c r="AB255" s="719"/>
      <c r="AC255" s="722"/>
      <c r="AD255" s="725"/>
      <c r="AE255" s="650"/>
      <c r="AF255" s="201">
        <v>6</v>
      </c>
      <c r="AG255" s="202"/>
      <c r="AH255" s="222" t="str">
        <f t="shared" si="859"/>
        <v/>
      </c>
      <c r="AI255" s="321"/>
      <c r="AJ255" s="321"/>
      <c r="AK255" s="223" t="str">
        <f t="shared" si="860"/>
        <v/>
      </c>
      <c r="AL255" s="322"/>
      <c r="AM255" s="322"/>
      <c r="AN255" s="323"/>
      <c r="AO255" s="224" t="str">
        <f t="shared" ref="AO255" si="875">IF(ISBLANK(AD250),(IFERROR(IF(AND(AH254="Probabilidad",AH255="Probabilidad"),(AQ254-(+AQ254*AK255)),IF(AND(AH254="Impacto",AH255="Probabilidad"),(AQ253-(+AQ253*AK255)),IF(AH255="Impacto",AQ254,""))),""))," ")</f>
        <v/>
      </c>
      <c r="AP255" s="174" t="str">
        <f t="shared" ref="AP255" si="876">IF(ISBLANK(AD250),(IFERROR(IF(AO255="","",IF(AO255&lt;=0.2,"Muy Baja",IF(AO255&lt;=0.4,"Baja",IF(AO255&lt;=0.6,"Media",IF(AO255&lt;=0.8,"Alta","Muy Alta"))))),""))," ")</f>
        <v/>
      </c>
      <c r="AQ255" s="225" t="str">
        <f t="shared" si="736"/>
        <v/>
      </c>
      <c r="AR255" s="449" t="str">
        <f t="shared" si="737"/>
        <v/>
      </c>
      <c r="AS255" s="225" t="str">
        <f t="shared" si="870"/>
        <v/>
      </c>
      <c r="AT255" s="226" t="str">
        <f t="shared" si="738"/>
        <v/>
      </c>
      <c r="AU255" s="653"/>
      <c r="AV255" s="656"/>
      <c r="AW255" s="650"/>
      <c r="AX255" s="734"/>
      <c r="AY255" s="324"/>
      <c r="AZ255" s="454"/>
      <c r="BA255" s="406"/>
      <c r="BB255" s="448"/>
      <c r="BC255" s="425"/>
      <c r="BD255" s="425"/>
      <c r="BE255" s="425"/>
      <c r="BF255" s="455"/>
      <c r="BG255" s="595"/>
      <c r="BH255" s="388"/>
      <c r="BI255" s="379"/>
      <c r="BJ255" s="374"/>
      <c r="BK255" s="374"/>
      <c r="BL255" s="448"/>
      <c r="BM255" s="468"/>
      <c r="BN255" s="448"/>
      <c r="BO255" s="441"/>
      <c r="BP255" s="441"/>
      <c r="BQ255" s="498"/>
      <c r="BR255" s="404"/>
      <c r="BS255" s="404"/>
      <c r="BT255" s="404"/>
      <c r="BU255" s="404"/>
    </row>
    <row r="256" spans="1:73" s="205" customFormat="1" ht="178.5" hidden="1" customHeight="1">
      <c r="A256" s="681"/>
      <c r="B256" s="703" t="s">
        <v>955</v>
      </c>
      <c r="C256" s="661"/>
      <c r="D256" s="661" t="str">
        <f>IFERROR((VLOOKUP($B256,'Listados Datos'!$D$3:$F$18,3,FALSE))," ")</f>
        <v xml:space="preserve">Disponer de herramientas tecnológicas que apoyen de manera eficiente y oportuna las labores misionales y estratégicas de la entidad. Según lo establecido en el Plan Operativo Anual de la entidad. </v>
      </c>
      <c r="E256" s="645"/>
      <c r="F256" s="645" t="s">
        <v>969</v>
      </c>
      <c r="G256" s="666">
        <v>41</v>
      </c>
      <c r="H256" s="360">
        <v>41</v>
      </c>
      <c r="I256" s="663" t="s">
        <v>1211</v>
      </c>
      <c r="J256" s="603" t="s">
        <v>244</v>
      </c>
      <c r="K256" s="603" t="s">
        <v>1211</v>
      </c>
      <c r="L256" s="603" t="s">
        <v>1378</v>
      </c>
      <c r="M256" s="644" t="str">
        <f t="shared" si="779"/>
        <v>Posibilidad de perdida de Integridad y Disponibilidad debido a amenazas como Daños ocasionados a los equipos de cómputo y vulderabilidades, afectando a los activos de información de equipos de computo (PCs, impresoras, servidores on premise, escáneres, video Beam, plotter, pantallas)</v>
      </c>
      <c r="N256" s="644" t="s">
        <v>928</v>
      </c>
      <c r="O256" s="644" t="s">
        <v>833</v>
      </c>
      <c r="P256" s="735">
        <v>228</v>
      </c>
      <c r="Q256" s="695" t="s">
        <v>90</v>
      </c>
      <c r="R256" s="641" t="s">
        <v>1383</v>
      </c>
      <c r="S256" s="641" t="s">
        <v>1211</v>
      </c>
      <c r="T256" s="641"/>
      <c r="U256" s="641"/>
      <c r="V256" s="726" t="str">
        <f t="shared" ref="V256" si="877">IF(ISBLANK(AC256),(IF(P256&lt;=0,"",IF(P256&lt;=2,"Muy Baja",IF(P256&lt;=24,"Baja",IF(P256&lt;=500,"Media",IF(P256&lt;=5000,"Alta","Muy Alta"))))))," ")</f>
        <v>Media</v>
      </c>
      <c r="W256" s="714">
        <f t="shared" ref="W256" si="878">IF(ISBLANK(AC256),(IF(V256="","",IF(V256="Muy Baja",20%,IF(V256="Baja",40%,IF(V256="Media",60%,IF(V256="Alta",80%,IF(V256="Muy Alta",100%,0)))))))," ")</f>
        <v>0.6</v>
      </c>
      <c r="X256" s="729" t="s">
        <v>306</v>
      </c>
      <c r="Y256" s="708" t="str">
        <f>IF(X256&gt;0,IF(NOT(ISERROR(MATCH(X256,'Listados Datos'!$N$3:$N$4,0))),'Listados Datos'!$N$6&amp;"Por favor no seleccionar este criterios de impacto (Afectación Económica o presupuestal y/o Pérdida Reputacional)",'Listados Datos'!$N$7),"")</f>
        <v>✔</v>
      </c>
      <c r="Z256" s="711"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714">
        <f>IF(Z256="","",IF(Z256="Leve",20%,IF(Z256="Menor",40%,IF(Z256="Moderado",60%,IF(Z256="Mayor",80%,IF(Z256="Catastrófico",100%,0))))))</f>
        <v>0.6</v>
      </c>
      <c r="AB256" s="717"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720"/>
      <c r="AD256" s="723"/>
      <c r="AE256" s="648" t="str">
        <f t="shared" ref="AE256" si="879">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1">
        <v>1</v>
      </c>
      <c r="AG256" s="202" t="s">
        <v>1400</v>
      </c>
      <c r="AH256" s="222" t="str">
        <f t="shared" si="859"/>
        <v>Probabilidad</v>
      </c>
      <c r="AI256" s="321" t="s">
        <v>312</v>
      </c>
      <c r="AJ256" s="321" t="s">
        <v>317</v>
      </c>
      <c r="AK256" s="223" t="str">
        <f t="shared" si="860"/>
        <v>40%</v>
      </c>
      <c r="AL256" s="322" t="s">
        <v>321</v>
      </c>
      <c r="AM256" s="322" t="s">
        <v>325</v>
      </c>
      <c r="AN256" s="323" t="s">
        <v>328</v>
      </c>
      <c r="AO256" s="224">
        <f t="shared" ref="AO256" si="880">IF(ISBLANK(AD256),(IFERROR(IF(AH256="Probabilidad",(W256-(+W256*AK256)),IF(AH256="Impacto",W256,"")),""))," ")</f>
        <v>0.36</v>
      </c>
      <c r="AP256" s="174" t="str">
        <f t="shared" ref="AP256" si="881">IF(ISBLANK(AD256), (IFERROR(IF(AO256="","",IF(AO256&lt;=0.2,"Muy Baja",IF(AO256&lt;=0.4,"Baja",IF(AO256&lt;=0.6,"Media",IF(AO256&lt;=0.8,"Alta","Muy Alta"))))),""))," ")</f>
        <v>Baja</v>
      </c>
      <c r="AQ256" s="225">
        <f t="shared" si="736"/>
        <v>0.36</v>
      </c>
      <c r="AR256" s="449" t="str">
        <f t="shared" si="737"/>
        <v>Moderado</v>
      </c>
      <c r="AS256" s="225">
        <f t="shared" ref="AS256" si="882">IFERROR(IF(AH256="Impacto",(AA256-(+AA256*AK256)),IF(AH256="Probabilidad",AA256,"")),"")</f>
        <v>0.6</v>
      </c>
      <c r="AT256" s="226" t="str">
        <f t="shared" si="738"/>
        <v>Moderado</v>
      </c>
      <c r="AU256" s="651"/>
      <c r="AV256" s="654" t="str">
        <f>IF(ISBLANK(AD256), " ", AD256)</f>
        <v xml:space="preserve"> </v>
      </c>
      <c r="AW256" s="648" t="str">
        <f t="shared" ref="AW256" si="883">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732" t="s">
        <v>335</v>
      </c>
      <c r="AY256" s="638" t="s">
        <v>1729</v>
      </c>
      <c r="AZ256" s="617" t="s">
        <v>1551</v>
      </c>
      <c r="BA256" s="617" t="s">
        <v>969</v>
      </c>
      <c r="BB256" s="619" t="s">
        <v>1052</v>
      </c>
      <c r="BC256" s="621" t="s">
        <v>1520</v>
      </c>
      <c r="BD256" s="621" t="s">
        <v>1521</v>
      </c>
      <c r="BE256" s="619" t="s">
        <v>1552</v>
      </c>
      <c r="BF256" s="619" t="s">
        <v>1271</v>
      </c>
      <c r="BG256" s="594" t="s">
        <v>1272</v>
      </c>
      <c r="BH256" s="388" t="s">
        <v>113</v>
      </c>
      <c r="BI256" s="386" t="s">
        <v>1989</v>
      </c>
      <c r="BJ256" s="387">
        <v>1</v>
      </c>
      <c r="BK256" s="376">
        <v>44804</v>
      </c>
      <c r="BL256" s="448" t="s">
        <v>1739</v>
      </c>
      <c r="BM256" s="468" t="s">
        <v>1848</v>
      </c>
      <c r="BN256" s="448" t="s">
        <v>1746</v>
      </c>
      <c r="BO256" s="441" t="s">
        <v>114</v>
      </c>
      <c r="BP256" s="441" t="s">
        <v>1746</v>
      </c>
      <c r="BQ256" s="498" t="s">
        <v>1746</v>
      </c>
      <c r="BR256" s="404"/>
      <c r="BS256" s="404"/>
      <c r="BT256" s="404"/>
      <c r="BU256" s="404"/>
    </row>
    <row r="257" spans="1:73" s="205" customFormat="1" ht="102.95" hidden="1" customHeight="1">
      <c r="A257" s="681"/>
      <c r="B257" s="703"/>
      <c r="C257" s="661"/>
      <c r="D257" s="661"/>
      <c r="E257" s="645"/>
      <c r="F257" s="645"/>
      <c r="G257" s="666"/>
      <c r="H257" s="360">
        <v>41</v>
      </c>
      <c r="I257" s="664"/>
      <c r="J257" s="647"/>
      <c r="K257" s="647"/>
      <c r="L257" s="647"/>
      <c r="M257" s="645" t="str">
        <f t="shared" si="779"/>
        <v xml:space="preserve">Posibilidad de perdida de  debido a amenazas como y vulderabilidades, afectando a los activos de información de </v>
      </c>
      <c r="N257" s="645"/>
      <c r="O257" s="645"/>
      <c r="P257" s="736"/>
      <c r="Q257" s="696"/>
      <c r="R257" s="642"/>
      <c r="S257" s="642"/>
      <c r="T257" s="642"/>
      <c r="U257" s="642"/>
      <c r="V257" s="727"/>
      <c r="W257" s="715"/>
      <c r="X257" s="730"/>
      <c r="Y257" s="709"/>
      <c r="Z257" s="712"/>
      <c r="AA257" s="715"/>
      <c r="AB257" s="718"/>
      <c r="AC257" s="721"/>
      <c r="AD257" s="724"/>
      <c r="AE257" s="649"/>
      <c r="AF257" s="201">
        <v>2</v>
      </c>
      <c r="AG257" s="202" t="s">
        <v>1401</v>
      </c>
      <c r="AH257" s="222" t="str">
        <f t="shared" si="859"/>
        <v>Probabilidad</v>
      </c>
      <c r="AI257" s="321" t="s">
        <v>312</v>
      </c>
      <c r="AJ257" s="321" t="s">
        <v>317</v>
      </c>
      <c r="AK257" s="223" t="str">
        <f t="shared" si="860"/>
        <v>40%</v>
      </c>
      <c r="AL257" s="322" t="s">
        <v>321</v>
      </c>
      <c r="AM257" s="322" t="s">
        <v>325</v>
      </c>
      <c r="AN257" s="323" t="s">
        <v>328</v>
      </c>
      <c r="AO257" s="224">
        <f t="shared" ref="AO257" si="884">IF(ISBLANK(AD256),(IFERROR(IF(AND(AH256="Probabilidad",AH257="Probabilidad"),(AQ256-(+AQ256*AK257)),IF(AH257="Probabilidad",(W256-(+W256*AK257)),IF(AH257="Impacto",AQ256,""))),""))," ")</f>
        <v>0.216</v>
      </c>
      <c r="AP257" s="174" t="str">
        <f t="shared" ref="AP257" si="885">IF(ISBLANK(AD256),(IFERROR(IF(AO257="","",IF(AO257&lt;=0.2,"Muy Baja",IF(AO257&lt;=0.4,"Baja",IF(AO257&lt;=0.6,"Media",IF(AO257&lt;=0.8,"Alta","Muy Alta"))))),""))," ")</f>
        <v>Baja</v>
      </c>
      <c r="AQ257" s="225">
        <f t="shared" si="736"/>
        <v>0.216</v>
      </c>
      <c r="AR257" s="449" t="str">
        <f t="shared" si="737"/>
        <v>Moderado</v>
      </c>
      <c r="AS257" s="225">
        <f t="shared" ref="AS257" si="886">IFERROR(IF(AND(AH256="Impacto",AH257="Impacto"),(AS256-(+AS256*AK257)),IF(AH257="Impacto",(AA256-(+AA256*AK257)),IF(AH257="Probabilidad",AS256,""))),"")</f>
        <v>0.6</v>
      </c>
      <c r="AT257" s="226" t="str">
        <f t="shared" si="738"/>
        <v>Moderado</v>
      </c>
      <c r="AU257" s="652"/>
      <c r="AV257" s="655"/>
      <c r="AW257" s="649"/>
      <c r="AX257" s="733"/>
      <c r="AY257" s="744"/>
      <c r="AZ257" s="745"/>
      <c r="BA257" s="745"/>
      <c r="BB257" s="637"/>
      <c r="BC257" s="636"/>
      <c r="BD257" s="636"/>
      <c r="BE257" s="637"/>
      <c r="BF257" s="637"/>
      <c r="BG257" s="628"/>
      <c r="BH257" s="445" t="s">
        <v>113</v>
      </c>
      <c r="BI257" s="608" t="s">
        <v>1990</v>
      </c>
      <c r="BJ257" s="634">
        <f>(100/100)*100</f>
        <v>100</v>
      </c>
      <c r="BK257" s="596">
        <v>44804</v>
      </c>
      <c r="BL257" s="594" t="s">
        <v>1738</v>
      </c>
      <c r="BM257" s="611" t="s">
        <v>1849</v>
      </c>
      <c r="BN257" s="594" t="s">
        <v>1746</v>
      </c>
      <c r="BO257" s="594" t="s">
        <v>114</v>
      </c>
      <c r="BP257" s="594" t="s">
        <v>1746</v>
      </c>
      <c r="BQ257" s="600" t="s">
        <v>1746</v>
      </c>
      <c r="BR257" s="404"/>
      <c r="BS257" s="404"/>
      <c r="BT257" s="404"/>
      <c r="BU257" s="404"/>
    </row>
    <row r="258" spans="1:73" s="205" customFormat="1" ht="102.95" hidden="1" customHeight="1">
      <c r="A258" s="681"/>
      <c r="B258" s="703"/>
      <c r="C258" s="661"/>
      <c r="D258" s="661"/>
      <c r="E258" s="645"/>
      <c r="F258" s="645"/>
      <c r="G258" s="666"/>
      <c r="H258" s="360">
        <v>41</v>
      </c>
      <c r="I258" s="664"/>
      <c r="J258" s="647"/>
      <c r="K258" s="647"/>
      <c r="L258" s="647"/>
      <c r="M258" s="645" t="str">
        <f t="shared" si="779"/>
        <v xml:space="preserve">Posibilidad de perdida de  debido a amenazas como y vulderabilidades, afectando a los activos de información de </v>
      </c>
      <c r="N258" s="645"/>
      <c r="O258" s="645"/>
      <c r="P258" s="736"/>
      <c r="Q258" s="696"/>
      <c r="R258" s="642"/>
      <c r="S258" s="642"/>
      <c r="T258" s="642"/>
      <c r="U258" s="642"/>
      <c r="V258" s="727"/>
      <c r="W258" s="715"/>
      <c r="X258" s="730"/>
      <c r="Y258" s="709"/>
      <c r="Z258" s="712"/>
      <c r="AA258" s="715"/>
      <c r="AB258" s="718"/>
      <c r="AC258" s="721"/>
      <c r="AD258" s="724"/>
      <c r="AE258" s="649"/>
      <c r="AF258" s="201">
        <v>3</v>
      </c>
      <c r="AG258" s="202" t="s">
        <v>1402</v>
      </c>
      <c r="AH258" s="222" t="str">
        <f t="shared" si="859"/>
        <v>Probabilidad</v>
      </c>
      <c r="AI258" s="321" t="s">
        <v>312</v>
      </c>
      <c r="AJ258" s="321" t="s">
        <v>317</v>
      </c>
      <c r="AK258" s="223" t="str">
        <f t="shared" si="860"/>
        <v>40%</v>
      </c>
      <c r="AL258" s="322" t="s">
        <v>321</v>
      </c>
      <c r="AM258" s="322" t="s">
        <v>325</v>
      </c>
      <c r="AN258" s="323" t="s">
        <v>328</v>
      </c>
      <c r="AO258" s="224">
        <f t="shared" ref="AO258" si="887">IF(ISBLANK(AD256),(IFERROR(IF(AND(AH257="Probabilidad",AH258="Probabilidad"),(AQ257-(+AQ257*AK258)),IF(AND(AH257="Impacto",AH258="Probabilidad"),(AQ256-(+AQ256*AK258)),IF(AH258="Impacto",AQ257,""))),""))," ")</f>
        <v>0.12959999999999999</v>
      </c>
      <c r="AP258" s="174" t="str">
        <f t="shared" ref="AP258" si="888">IF(ISBLANK(AD256),(IFERROR(IF(AO258="","",IF(AO258&lt;=0.2,"Muy Baja",IF(AO258&lt;=0.4,"Baja",IF(AO258&lt;=0.6,"Media",IF(AO258&lt;=0.8,"Alta","Muy Alta"))))),""))," ")</f>
        <v>Muy Baja</v>
      </c>
      <c r="AQ258" s="225">
        <f t="shared" si="736"/>
        <v>0.12959999999999999</v>
      </c>
      <c r="AR258" s="449" t="str">
        <f t="shared" si="737"/>
        <v>Moderado</v>
      </c>
      <c r="AS258" s="225">
        <f t="shared" ref="AS258:AS261" si="889">IFERROR(IF(AND(AH257="Impacto",AH258="Impacto"),(AS257-(+AS257*AK258)),IF(AND(AH257="Probabilidad",AH258="Impacto"),(AS256-(+AS256*AK258)),IF(AH258="Probabilidad",AS257,""))),"")</f>
        <v>0.6</v>
      </c>
      <c r="AT258" s="226" t="str">
        <f t="shared" si="738"/>
        <v>Moderado</v>
      </c>
      <c r="AU258" s="652"/>
      <c r="AV258" s="655"/>
      <c r="AW258" s="649"/>
      <c r="AX258" s="733"/>
      <c r="AY258" s="639"/>
      <c r="AZ258" s="618"/>
      <c r="BA258" s="618"/>
      <c r="BB258" s="620"/>
      <c r="BC258" s="622"/>
      <c r="BD258" s="622"/>
      <c r="BE258" s="620"/>
      <c r="BF258" s="620"/>
      <c r="BG258" s="628"/>
      <c r="BH258" s="445" t="s">
        <v>113</v>
      </c>
      <c r="BI258" s="609"/>
      <c r="BJ258" s="635"/>
      <c r="BK258" s="597"/>
      <c r="BL258" s="595"/>
      <c r="BM258" s="612"/>
      <c r="BN258" s="595"/>
      <c r="BO258" s="595"/>
      <c r="BP258" s="595"/>
      <c r="BQ258" s="601"/>
      <c r="BR258" s="404"/>
      <c r="BS258" s="404"/>
      <c r="BT258" s="404"/>
      <c r="BU258" s="404"/>
    </row>
    <row r="259" spans="1:73" s="205" customFormat="1" ht="19.5" hidden="1" customHeight="1">
      <c r="A259" s="681"/>
      <c r="B259" s="703"/>
      <c r="C259" s="661"/>
      <c r="D259" s="661"/>
      <c r="E259" s="645"/>
      <c r="F259" s="645"/>
      <c r="G259" s="666"/>
      <c r="H259" s="360">
        <v>41</v>
      </c>
      <c r="I259" s="664"/>
      <c r="J259" s="647"/>
      <c r="K259" s="647"/>
      <c r="L259" s="647"/>
      <c r="M259" s="645" t="str">
        <f t="shared" si="779"/>
        <v xml:space="preserve">Posibilidad de perdida de  debido a amenazas como y vulderabilidades, afectando a los activos de información de </v>
      </c>
      <c r="N259" s="645"/>
      <c r="O259" s="645"/>
      <c r="P259" s="736"/>
      <c r="Q259" s="696"/>
      <c r="R259" s="642"/>
      <c r="S259" s="642"/>
      <c r="T259" s="642"/>
      <c r="U259" s="642"/>
      <c r="V259" s="727"/>
      <c r="W259" s="715"/>
      <c r="X259" s="730"/>
      <c r="Y259" s="709"/>
      <c r="Z259" s="712"/>
      <c r="AA259" s="715"/>
      <c r="AB259" s="718"/>
      <c r="AC259" s="721"/>
      <c r="AD259" s="724"/>
      <c r="AE259" s="649"/>
      <c r="AF259" s="201">
        <v>4</v>
      </c>
      <c r="AG259" s="202"/>
      <c r="AH259" s="222" t="str">
        <f t="shared" si="859"/>
        <v/>
      </c>
      <c r="AI259" s="321"/>
      <c r="AJ259" s="321"/>
      <c r="AK259" s="223" t="str">
        <f t="shared" si="860"/>
        <v/>
      </c>
      <c r="AL259" s="322"/>
      <c r="AM259" s="322"/>
      <c r="AN259" s="323"/>
      <c r="AO259" s="224" t="str">
        <f t="shared" ref="AO259" si="890">IF(ISBLANK(AD256),(IFERROR(IF(AND(AH258="Probabilidad",AH259="Probabilidad"),(AQ258-(+AQ258*AK259)),IF(AND(AH258="Impacto",AH259="Probabilidad"),(AQ257-(+AQ257*AK259)),IF(AH259="Impacto",AQ258,""))),""))," ")</f>
        <v/>
      </c>
      <c r="AP259" s="174" t="str">
        <f t="shared" ref="AP259" si="891">IF(ISBLANK(AD256),(IFERROR(IF(AO259="","",IF(AO259&lt;=0.2,"Muy Baja",IF(AO259&lt;=0.4,"Baja",IF(AO259&lt;=0.6,"Media",IF(AO259&lt;=0.8,"Alta","Muy Alta"))))),""))," ")</f>
        <v/>
      </c>
      <c r="AQ259" s="225" t="str">
        <f t="shared" si="736"/>
        <v/>
      </c>
      <c r="AR259" s="449" t="str">
        <f t="shared" si="737"/>
        <v/>
      </c>
      <c r="AS259" s="225" t="str">
        <f t="shared" si="889"/>
        <v/>
      </c>
      <c r="AT259" s="226" t="str">
        <f t="shared" si="738"/>
        <v/>
      </c>
      <c r="AU259" s="652"/>
      <c r="AV259" s="655"/>
      <c r="AW259" s="649"/>
      <c r="AX259" s="733"/>
      <c r="AY259" s="324"/>
      <c r="AZ259" s="454"/>
      <c r="BA259" s="406"/>
      <c r="BB259" s="448"/>
      <c r="BC259" s="425"/>
      <c r="BD259" s="425"/>
      <c r="BE259" s="425"/>
      <c r="BF259" s="455"/>
      <c r="BG259" s="628"/>
      <c r="BH259" s="388"/>
      <c r="BI259" s="379"/>
      <c r="BJ259" s="374"/>
      <c r="BK259" s="374"/>
      <c r="BL259" s="448"/>
      <c r="BM259" s="468"/>
      <c r="BN259" s="448"/>
      <c r="BO259" s="441"/>
      <c r="BP259" s="441"/>
      <c r="BQ259" s="498"/>
      <c r="BR259" s="404"/>
      <c r="BS259" s="404"/>
      <c r="BT259" s="404"/>
      <c r="BU259" s="404"/>
    </row>
    <row r="260" spans="1:73" s="205" customFormat="1" ht="19.5" hidden="1" customHeight="1">
      <c r="A260" s="681"/>
      <c r="B260" s="703"/>
      <c r="C260" s="661"/>
      <c r="D260" s="661"/>
      <c r="E260" s="645"/>
      <c r="F260" s="645"/>
      <c r="G260" s="666"/>
      <c r="H260" s="360">
        <v>41</v>
      </c>
      <c r="I260" s="664"/>
      <c r="J260" s="647"/>
      <c r="K260" s="647"/>
      <c r="L260" s="647"/>
      <c r="M260" s="645" t="str">
        <f t="shared" si="779"/>
        <v xml:space="preserve">Posibilidad de perdida de  debido a amenazas como y vulderabilidades, afectando a los activos de información de </v>
      </c>
      <c r="N260" s="645"/>
      <c r="O260" s="645"/>
      <c r="P260" s="736"/>
      <c r="Q260" s="696"/>
      <c r="R260" s="642"/>
      <c r="S260" s="642"/>
      <c r="T260" s="642"/>
      <c r="U260" s="642"/>
      <c r="V260" s="727"/>
      <c r="W260" s="715"/>
      <c r="X260" s="730"/>
      <c r="Y260" s="709"/>
      <c r="Z260" s="712"/>
      <c r="AA260" s="715"/>
      <c r="AB260" s="718"/>
      <c r="AC260" s="721"/>
      <c r="AD260" s="724"/>
      <c r="AE260" s="649"/>
      <c r="AF260" s="201">
        <v>5</v>
      </c>
      <c r="AG260" s="202"/>
      <c r="AH260" s="222" t="str">
        <f t="shared" si="859"/>
        <v/>
      </c>
      <c r="AI260" s="321"/>
      <c r="AJ260" s="321"/>
      <c r="AK260" s="223" t="str">
        <f t="shared" si="860"/>
        <v/>
      </c>
      <c r="AL260" s="322"/>
      <c r="AM260" s="322"/>
      <c r="AN260" s="323"/>
      <c r="AO260" s="224" t="str">
        <f t="shared" ref="AO260" si="892">IF(ISBLANK(AD256),(IFERROR(IF(AND(AH259="Probabilidad",AH260="Probabilidad"),(AQ259-(+AQ259*AK260)),IF(AND(AH259="Impacto",AH260="Probabilidad"),(AQ258-(+AQ258*AK260)),IF(AH260="Impacto",AQ259,""))),""))," ")</f>
        <v/>
      </c>
      <c r="AP260" s="174" t="str">
        <f t="shared" ref="AP260" si="893">IF(ISBLANK(AD256),(IFERROR(IF(AO260="","",IF(AO260&lt;=0.2,"Muy Baja",IF(AO260&lt;=0.4,"Baja",IF(AO260&lt;=0.6,"Media",IF(AO260&lt;=0.8,"Alta","Muy Alta"))))),""))," ")</f>
        <v/>
      </c>
      <c r="AQ260" s="225" t="str">
        <f t="shared" si="736"/>
        <v/>
      </c>
      <c r="AR260" s="449" t="str">
        <f t="shared" si="737"/>
        <v/>
      </c>
      <c r="AS260" s="225" t="str">
        <f t="shared" si="889"/>
        <v/>
      </c>
      <c r="AT260" s="226" t="str">
        <f t="shared" si="738"/>
        <v/>
      </c>
      <c r="AU260" s="652"/>
      <c r="AV260" s="655"/>
      <c r="AW260" s="649"/>
      <c r="AX260" s="733"/>
      <c r="AY260" s="324"/>
      <c r="AZ260" s="454"/>
      <c r="BA260" s="406"/>
      <c r="BB260" s="448"/>
      <c r="BC260" s="425"/>
      <c r="BD260" s="425"/>
      <c r="BE260" s="425"/>
      <c r="BF260" s="455"/>
      <c r="BG260" s="628"/>
      <c r="BH260" s="388"/>
      <c r="BI260" s="379"/>
      <c r="BJ260" s="374"/>
      <c r="BK260" s="374"/>
      <c r="BL260" s="448"/>
      <c r="BM260" s="468"/>
      <c r="BN260" s="448"/>
      <c r="BO260" s="441"/>
      <c r="BP260" s="441"/>
      <c r="BQ260" s="498"/>
      <c r="BR260" s="404"/>
      <c r="BS260" s="404"/>
      <c r="BT260" s="404"/>
      <c r="BU260" s="404"/>
    </row>
    <row r="261" spans="1:73" s="205" customFormat="1" ht="19.5" hidden="1" customHeight="1">
      <c r="A261" s="681"/>
      <c r="B261" s="703"/>
      <c r="C261" s="661"/>
      <c r="D261" s="661"/>
      <c r="E261" s="645"/>
      <c r="F261" s="645"/>
      <c r="G261" s="666"/>
      <c r="H261" s="360">
        <v>41</v>
      </c>
      <c r="I261" s="665"/>
      <c r="J261" s="604"/>
      <c r="K261" s="604"/>
      <c r="L261" s="604"/>
      <c r="M261" s="646" t="str">
        <f t="shared" si="779"/>
        <v xml:space="preserve">Posibilidad de perdida de  debido a amenazas como y vulderabilidades, afectando a los activos de información de </v>
      </c>
      <c r="N261" s="646"/>
      <c r="O261" s="646"/>
      <c r="P261" s="737"/>
      <c r="Q261" s="697"/>
      <c r="R261" s="643"/>
      <c r="S261" s="643"/>
      <c r="T261" s="643"/>
      <c r="U261" s="643"/>
      <c r="V261" s="728"/>
      <c r="W261" s="716"/>
      <c r="X261" s="731"/>
      <c r="Y261" s="710"/>
      <c r="Z261" s="713"/>
      <c r="AA261" s="716"/>
      <c r="AB261" s="719"/>
      <c r="AC261" s="722"/>
      <c r="AD261" s="725"/>
      <c r="AE261" s="650"/>
      <c r="AF261" s="201">
        <v>6</v>
      </c>
      <c r="AG261" s="202"/>
      <c r="AH261" s="222" t="str">
        <f t="shared" si="859"/>
        <v/>
      </c>
      <c r="AI261" s="321"/>
      <c r="AJ261" s="321"/>
      <c r="AK261" s="223" t="str">
        <f t="shared" si="860"/>
        <v/>
      </c>
      <c r="AL261" s="322"/>
      <c r="AM261" s="322"/>
      <c r="AN261" s="323"/>
      <c r="AO261" s="224" t="str">
        <f t="shared" ref="AO261" si="894">IF(ISBLANK(AD256),(IFERROR(IF(AND(AH260="Probabilidad",AH261="Probabilidad"),(AQ260-(+AQ260*AK261)),IF(AND(AH260="Impacto",AH261="Probabilidad"),(AQ259-(+AQ259*AK261)),IF(AH261="Impacto",AQ260,""))),""))," ")</f>
        <v/>
      </c>
      <c r="AP261" s="174" t="str">
        <f t="shared" ref="AP261" si="895">IF(ISBLANK(AD256),(IFERROR(IF(AO261="","",IF(AO261&lt;=0.2,"Muy Baja",IF(AO261&lt;=0.4,"Baja",IF(AO261&lt;=0.6,"Media",IF(AO261&lt;=0.8,"Alta","Muy Alta"))))),""))," ")</f>
        <v/>
      </c>
      <c r="AQ261" s="225" t="str">
        <f t="shared" si="736"/>
        <v/>
      </c>
      <c r="AR261" s="449" t="str">
        <f t="shared" si="737"/>
        <v/>
      </c>
      <c r="AS261" s="225" t="str">
        <f t="shared" si="889"/>
        <v/>
      </c>
      <c r="AT261" s="226" t="str">
        <f t="shared" si="738"/>
        <v/>
      </c>
      <c r="AU261" s="653"/>
      <c r="AV261" s="656"/>
      <c r="AW261" s="650"/>
      <c r="AX261" s="734"/>
      <c r="AY261" s="324"/>
      <c r="AZ261" s="454"/>
      <c r="BA261" s="406"/>
      <c r="BB261" s="448"/>
      <c r="BC261" s="425"/>
      <c r="BD261" s="425"/>
      <c r="BE261" s="425"/>
      <c r="BF261" s="455"/>
      <c r="BG261" s="595"/>
      <c r="BH261" s="388"/>
      <c r="BI261" s="379"/>
      <c r="BJ261" s="374"/>
      <c r="BK261" s="374"/>
      <c r="BL261" s="448"/>
      <c r="BM261" s="468"/>
      <c r="BN261" s="448"/>
      <c r="BO261" s="441"/>
      <c r="BP261" s="441"/>
      <c r="BQ261" s="498"/>
      <c r="BR261" s="404"/>
      <c r="BS261" s="404"/>
      <c r="BT261" s="404"/>
      <c r="BU261" s="404"/>
    </row>
    <row r="262" spans="1:73" s="205" customFormat="1" ht="153" hidden="1" customHeight="1">
      <c r="A262" s="681"/>
      <c r="B262" s="703" t="s">
        <v>955</v>
      </c>
      <c r="C262" s="661"/>
      <c r="D262" s="661" t="str">
        <f>IFERROR((VLOOKUP($B262,'Listados Datos'!$D$3:$F$18,3,FALSE))," ")</f>
        <v xml:space="preserve">Disponer de herramientas tecnológicas que apoyen de manera eficiente y oportuna las labores misionales y estratégicas de la entidad. Según lo establecido en el Plan Operativo Anual de la entidad. </v>
      </c>
      <c r="E262" s="645"/>
      <c r="F262" s="645" t="s">
        <v>969</v>
      </c>
      <c r="G262" s="666">
        <v>42</v>
      </c>
      <c r="H262" s="360">
        <v>42</v>
      </c>
      <c r="I262" s="663" t="s">
        <v>1212</v>
      </c>
      <c r="J262" s="603" t="s">
        <v>243</v>
      </c>
      <c r="K262" s="603" t="s">
        <v>1212</v>
      </c>
      <c r="L262" s="603" t="s">
        <v>1379</v>
      </c>
      <c r="M262" s="644" t="str">
        <f t="shared" si="779"/>
        <v>Posibilidad de perdida de Disponibilidad debido a amenazas como Interrupción de la Operación de la Plataforma Tecnológica.y vulderabilidades, afectando a los activos de información de Información física o digital</v>
      </c>
      <c r="N262" s="644" t="s">
        <v>928</v>
      </c>
      <c r="O262" s="644" t="s">
        <v>833</v>
      </c>
      <c r="P262" s="735">
        <v>228</v>
      </c>
      <c r="Q262" s="695" t="s">
        <v>88</v>
      </c>
      <c r="R262" s="641" t="s">
        <v>1382</v>
      </c>
      <c r="S262" s="641" t="s">
        <v>1212</v>
      </c>
      <c r="T262" s="641"/>
      <c r="U262" s="641"/>
      <c r="V262" s="726" t="str">
        <f t="shared" ref="V262" si="896">IF(ISBLANK(AC262),(IF(P262&lt;=0,"",IF(P262&lt;=2,"Muy Baja",IF(P262&lt;=24,"Baja",IF(P262&lt;=500,"Media",IF(P262&lt;=5000,"Alta","Muy Alta"))))))," ")</f>
        <v>Media</v>
      </c>
      <c r="W262" s="714">
        <f t="shared" ref="W262" si="897">IF(ISBLANK(AC262),(IF(V262="","",IF(V262="Muy Baja",20%,IF(V262="Baja",40%,IF(V262="Media",60%,IF(V262="Alta",80%,IF(V262="Muy Alta",100%,0)))))))," ")</f>
        <v>0.6</v>
      </c>
      <c r="X262" s="729" t="s">
        <v>306</v>
      </c>
      <c r="Y262" s="708" t="str">
        <f>IF(X262&gt;0,IF(NOT(ISERROR(MATCH(X262,'Listados Datos'!$N$3:$N$4,0))),'Listados Datos'!$N$6&amp;"Por favor no seleccionar este criterios de impacto (Afectación Económica o presupuestal y/o Pérdida Reputacional)",'Listados Datos'!$N$7),"")</f>
        <v>✔</v>
      </c>
      <c r="Z262" s="711"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714">
        <f>IF(Z262="","",IF(Z262="Leve",20%,IF(Z262="Menor",40%,IF(Z262="Moderado",60%,IF(Z262="Mayor",80%,IF(Z262="Catastrófico",100%,0))))))</f>
        <v>0.6</v>
      </c>
      <c r="AB262" s="717"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720"/>
      <c r="AD262" s="723"/>
      <c r="AE262" s="648" t="str">
        <f t="shared" ref="AE262" si="898">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1">
        <v>1</v>
      </c>
      <c r="AG262" s="202" t="s">
        <v>1403</v>
      </c>
      <c r="AH262" s="222" t="str">
        <f t="shared" si="859"/>
        <v>Probabilidad</v>
      </c>
      <c r="AI262" s="321" t="s">
        <v>312</v>
      </c>
      <c r="AJ262" s="321" t="s">
        <v>317</v>
      </c>
      <c r="AK262" s="223" t="str">
        <f t="shared" si="860"/>
        <v>40%</v>
      </c>
      <c r="AL262" s="322" t="s">
        <v>321</v>
      </c>
      <c r="AM262" s="322" t="s">
        <v>325</v>
      </c>
      <c r="AN262" s="323" t="s">
        <v>328</v>
      </c>
      <c r="AO262" s="224">
        <f t="shared" ref="AO262" si="899">IF(ISBLANK(AD262),(IFERROR(IF(AH262="Probabilidad",(W262-(+W262*AK262)),IF(AH262="Impacto",W262,"")),""))," ")</f>
        <v>0.36</v>
      </c>
      <c r="AP262" s="174" t="str">
        <f t="shared" ref="AP262" si="900">IF(ISBLANK(AD262), (IFERROR(IF(AO262="","",IF(AO262&lt;=0.2,"Muy Baja",IF(AO262&lt;=0.4,"Baja",IF(AO262&lt;=0.6,"Media",IF(AO262&lt;=0.8,"Alta","Muy Alta"))))),""))," ")</f>
        <v>Baja</v>
      </c>
      <c r="AQ262" s="225">
        <f t="shared" si="736"/>
        <v>0.36</v>
      </c>
      <c r="AR262" s="449" t="str">
        <f t="shared" si="737"/>
        <v>Moderado</v>
      </c>
      <c r="AS262" s="225">
        <f t="shared" ref="AS262" si="901">IFERROR(IF(AH262="Impacto",(AA262-(+AA262*AK262)),IF(AH262="Probabilidad",AA262,"")),"")</f>
        <v>0.6</v>
      </c>
      <c r="AT262" s="226" t="str">
        <f t="shared" si="738"/>
        <v>Moderado</v>
      </c>
      <c r="AU262" s="651"/>
      <c r="AV262" s="654" t="str">
        <f>IF(ISBLANK(AD262), " ", AD262)</f>
        <v xml:space="preserve"> </v>
      </c>
      <c r="AW262" s="648" t="str">
        <f t="shared" ref="AW262" si="902">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732" t="s">
        <v>335</v>
      </c>
      <c r="AY262" s="638" t="s">
        <v>1730</v>
      </c>
      <c r="AZ262" s="617" t="s">
        <v>1553</v>
      </c>
      <c r="BA262" s="617" t="s">
        <v>969</v>
      </c>
      <c r="BB262" s="619" t="s">
        <v>1273</v>
      </c>
      <c r="BC262" s="621" t="s">
        <v>1520</v>
      </c>
      <c r="BD262" s="621" t="s">
        <v>1521</v>
      </c>
      <c r="BE262" s="619" t="s">
        <v>1274</v>
      </c>
      <c r="BF262" s="619" t="s">
        <v>1274</v>
      </c>
      <c r="BG262" s="594" t="s">
        <v>1275</v>
      </c>
      <c r="BH262" s="388" t="s">
        <v>113</v>
      </c>
      <c r="BI262" s="379" t="s">
        <v>1968</v>
      </c>
      <c r="BJ262" s="374">
        <v>2</v>
      </c>
      <c r="BK262" s="376">
        <v>44804</v>
      </c>
      <c r="BL262" s="448" t="s">
        <v>1741</v>
      </c>
      <c r="BM262" s="468" t="s">
        <v>1850</v>
      </c>
      <c r="BN262" s="448" t="s">
        <v>1746</v>
      </c>
      <c r="BO262" s="441" t="s">
        <v>114</v>
      </c>
      <c r="BP262" s="441" t="s">
        <v>1746</v>
      </c>
      <c r="BQ262" s="498" t="s">
        <v>1746</v>
      </c>
      <c r="BR262" s="404"/>
      <c r="BS262" s="404"/>
      <c r="BT262" s="404"/>
      <c r="BU262" s="404"/>
    </row>
    <row r="263" spans="1:73" s="205" customFormat="1" ht="72.95" hidden="1" customHeight="1">
      <c r="A263" s="681"/>
      <c r="B263" s="703"/>
      <c r="C263" s="661"/>
      <c r="D263" s="661"/>
      <c r="E263" s="645"/>
      <c r="F263" s="645"/>
      <c r="G263" s="666"/>
      <c r="H263" s="360">
        <v>42</v>
      </c>
      <c r="I263" s="664"/>
      <c r="J263" s="647"/>
      <c r="K263" s="647"/>
      <c r="L263" s="647"/>
      <c r="M263" s="645" t="str">
        <f t="shared" si="779"/>
        <v xml:space="preserve">Posibilidad de perdida de  debido a amenazas como y vulderabilidades, afectando a los activos de información de </v>
      </c>
      <c r="N263" s="645"/>
      <c r="O263" s="645"/>
      <c r="P263" s="736"/>
      <c r="Q263" s="696"/>
      <c r="R263" s="642"/>
      <c r="S263" s="642"/>
      <c r="T263" s="642"/>
      <c r="U263" s="642"/>
      <c r="V263" s="727"/>
      <c r="W263" s="715"/>
      <c r="X263" s="730"/>
      <c r="Y263" s="709"/>
      <c r="Z263" s="712"/>
      <c r="AA263" s="715"/>
      <c r="AB263" s="718"/>
      <c r="AC263" s="721"/>
      <c r="AD263" s="724"/>
      <c r="AE263" s="649"/>
      <c r="AF263" s="201">
        <v>2</v>
      </c>
      <c r="AG263" s="202" t="s">
        <v>1404</v>
      </c>
      <c r="AH263" s="222" t="str">
        <f t="shared" si="859"/>
        <v>Probabilidad</v>
      </c>
      <c r="AI263" s="321" t="s">
        <v>312</v>
      </c>
      <c r="AJ263" s="321" t="s">
        <v>317</v>
      </c>
      <c r="AK263" s="223" t="str">
        <f t="shared" si="860"/>
        <v>40%</v>
      </c>
      <c r="AL263" s="322" t="s">
        <v>321</v>
      </c>
      <c r="AM263" s="322" t="s">
        <v>325</v>
      </c>
      <c r="AN263" s="323" t="s">
        <v>328</v>
      </c>
      <c r="AO263" s="224">
        <f t="shared" ref="AO263" si="903">IF(ISBLANK(AD262),(IFERROR(IF(AND(AH262="Probabilidad",AH263="Probabilidad"),(AQ262-(+AQ262*AK263)),IF(AH263="Probabilidad",(W262-(+W262*AK263)),IF(AH263="Impacto",AQ262,""))),""))," ")</f>
        <v>0.216</v>
      </c>
      <c r="AP263" s="174" t="str">
        <f t="shared" ref="AP263" si="904">IF(ISBLANK(AD262),(IFERROR(IF(AO263="","",IF(AO263&lt;=0.2,"Muy Baja",IF(AO263&lt;=0.4,"Baja",IF(AO263&lt;=0.6,"Media",IF(AO263&lt;=0.8,"Alta","Muy Alta"))))),""))," ")</f>
        <v>Baja</v>
      </c>
      <c r="AQ263" s="225">
        <f t="shared" si="736"/>
        <v>0.216</v>
      </c>
      <c r="AR263" s="449" t="str">
        <f t="shared" si="737"/>
        <v>Moderado</v>
      </c>
      <c r="AS263" s="225">
        <f t="shared" ref="AS263" si="905">IFERROR(IF(AND(AH262="Impacto",AH263="Impacto"),(AS262-(+AS262*AK263)),IF(AH263="Impacto",(AA262-(+AA262*AK263)),IF(AH263="Probabilidad",AS262,""))),"")</f>
        <v>0.6</v>
      </c>
      <c r="AT263" s="226" t="str">
        <f t="shared" si="738"/>
        <v>Moderado</v>
      </c>
      <c r="AU263" s="652"/>
      <c r="AV263" s="655"/>
      <c r="AW263" s="649"/>
      <c r="AX263" s="733"/>
      <c r="AY263" s="744"/>
      <c r="AZ263" s="745"/>
      <c r="BA263" s="745"/>
      <c r="BB263" s="637"/>
      <c r="BC263" s="636"/>
      <c r="BD263" s="636"/>
      <c r="BE263" s="637"/>
      <c r="BF263" s="637"/>
      <c r="BG263" s="628"/>
      <c r="BH263" s="401" t="s">
        <v>113</v>
      </c>
      <c r="BI263" s="608" t="s">
        <v>1991</v>
      </c>
      <c r="BJ263" s="594" t="s">
        <v>1745</v>
      </c>
      <c r="BK263" s="596">
        <v>44804</v>
      </c>
      <c r="BL263" s="594" t="s">
        <v>1742</v>
      </c>
      <c r="BM263" s="611" t="s">
        <v>1851</v>
      </c>
      <c r="BN263" s="594" t="s">
        <v>1746</v>
      </c>
      <c r="BO263" s="594" t="s">
        <v>114</v>
      </c>
      <c r="BP263" s="594" t="s">
        <v>1746</v>
      </c>
      <c r="BQ263" s="600" t="s">
        <v>1746</v>
      </c>
      <c r="BR263" s="404"/>
      <c r="BS263" s="404"/>
      <c r="BT263" s="404"/>
      <c r="BU263" s="404"/>
    </row>
    <row r="264" spans="1:73" s="205" customFormat="1" ht="72.95" hidden="1" customHeight="1">
      <c r="A264" s="681"/>
      <c r="B264" s="703"/>
      <c r="C264" s="661"/>
      <c r="D264" s="661"/>
      <c r="E264" s="645"/>
      <c r="F264" s="645"/>
      <c r="G264" s="666"/>
      <c r="H264" s="360">
        <v>42</v>
      </c>
      <c r="I264" s="664"/>
      <c r="J264" s="647"/>
      <c r="K264" s="647"/>
      <c r="L264" s="647"/>
      <c r="M264" s="645" t="str">
        <f t="shared" si="779"/>
        <v xml:space="preserve">Posibilidad de perdida de  debido a amenazas como y vulderabilidades, afectando a los activos de información de </v>
      </c>
      <c r="N264" s="645"/>
      <c r="O264" s="645"/>
      <c r="P264" s="736"/>
      <c r="Q264" s="696"/>
      <c r="R264" s="642"/>
      <c r="S264" s="642"/>
      <c r="T264" s="642"/>
      <c r="U264" s="642"/>
      <c r="V264" s="727"/>
      <c r="W264" s="715"/>
      <c r="X264" s="730"/>
      <c r="Y264" s="709"/>
      <c r="Z264" s="712"/>
      <c r="AA264" s="715"/>
      <c r="AB264" s="718"/>
      <c r="AC264" s="721"/>
      <c r="AD264" s="724"/>
      <c r="AE264" s="649"/>
      <c r="AF264" s="201">
        <v>3</v>
      </c>
      <c r="AG264" s="202" t="s">
        <v>1405</v>
      </c>
      <c r="AH264" s="222" t="str">
        <f t="shared" si="859"/>
        <v>Probabilidad</v>
      </c>
      <c r="AI264" s="321" t="s">
        <v>312</v>
      </c>
      <c r="AJ264" s="321" t="s">
        <v>317</v>
      </c>
      <c r="AK264" s="223" t="str">
        <f t="shared" si="860"/>
        <v>40%</v>
      </c>
      <c r="AL264" s="322" t="s">
        <v>321</v>
      </c>
      <c r="AM264" s="322" t="s">
        <v>325</v>
      </c>
      <c r="AN264" s="323" t="s">
        <v>328</v>
      </c>
      <c r="AO264" s="224">
        <f t="shared" ref="AO264" si="906">IF(ISBLANK(AD262),(IFERROR(IF(AND(AH263="Probabilidad",AH264="Probabilidad"),(AQ263-(+AQ263*AK264)),IF(AND(AH263="Impacto",AH264="Probabilidad"),(AQ262-(+AQ262*AK264)),IF(AH264="Impacto",AQ263,""))),""))," ")</f>
        <v>0.12959999999999999</v>
      </c>
      <c r="AP264" s="174" t="str">
        <f t="shared" ref="AP264" si="907">IF(ISBLANK(AD262),(IFERROR(IF(AO264="","",IF(AO264&lt;=0.2,"Muy Baja",IF(AO264&lt;=0.4,"Baja",IF(AO264&lt;=0.6,"Media",IF(AO264&lt;=0.8,"Alta","Muy Alta"))))),""))," ")</f>
        <v>Muy Baja</v>
      </c>
      <c r="AQ264" s="225">
        <f t="shared" si="736"/>
        <v>0.12959999999999999</v>
      </c>
      <c r="AR264" s="449" t="str">
        <f t="shared" si="737"/>
        <v>Moderado</v>
      </c>
      <c r="AS264" s="225">
        <f t="shared" ref="AS264:AS267" si="908">IFERROR(IF(AND(AH263="Impacto",AH264="Impacto"),(AS263-(+AS263*AK264)),IF(AND(AH263="Probabilidad",AH264="Impacto"),(AS262-(+AS262*AK264)),IF(AH264="Probabilidad",AS263,""))),"")</f>
        <v>0.6</v>
      </c>
      <c r="AT264" s="226" t="str">
        <f t="shared" si="738"/>
        <v>Moderado</v>
      </c>
      <c r="AU264" s="652"/>
      <c r="AV264" s="655"/>
      <c r="AW264" s="649"/>
      <c r="AX264" s="733"/>
      <c r="AY264" s="744"/>
      <c r="AZ264" s="745"/>
      <c r="BA264" s="745"/>
      <c r="BB264" s="637"/>
      <c r="BC264" s="636"/>
      <c r="BD264" s="636"/>
      <c r="BE264" s="637"/>
      <c r="BF264" s="637"/>
      <c r="BG264" s="628"/>
      <c r="BH264" s="401" t="s">
        <v>113</v>
      </c>
      <c r="BI264" s="632"/>
      <c r="BJ264" s="628"/>
      <c r="BK264" s="629"/>
      <c r="BL264" s="628"/>
      <c r="BM264" s="630"/>
      <c r="BN264" s="628"/>
      <c r="BO264" s="628"/>
      <c r="BP264" s="628"/>
      <c r="BQ264" s="631"/>
      <c r="BR264" s="404"/>
      <c r="BS264" s="404"/>
      <c r="BT264" s="404"/>
      <c r="BU264" s="404"/>
    </row>
    <row r="265" spans="1:73" s="205" customFormat="1" ht="77.25" hidden="1" customHeight="1">
      <c r="A265" s="681"/>
      <c r="B265" s="703"/>
      <c r="C265" s="661"/>
      <c r="D265" s="661"/>
      <c r="E265" s="645"/>
      <c r="F265" s="645"/>
      <c r="G265" s="666"/>
      <c r="H265" s="360">
        <v>42</v>
      </c>
      <c r="I265" s="664"/>
      <c r="J265" s="647"/>
      <c r="K265" s="647"/>
      <c r="L265" s="647"/>
      <c r="M265" s="645" t="str">
        <f t="shared" si="779"/>
        <v xml:space="preserve">Posibilidad de perdida de  debido a amenazas como y vulderabilidades, afectando a los activos de información de </v>
      </c>
      <c r="N265" s="645"/>
      <c r="O265" s="645"/>
      <c r="P265" s="736"/>
      <c r="Q265" s="696"/>
      <c r="R265" s="642"/>
      <c r="S265" s="642"/>
      <c r="T265" s="642"/>
      <c r="U265" s="642"/>
      <c r="V265" s="727"/>
      <c r="W265" s="715"/>
      <c r="X265" s="730"/>
      <c r="Y265" s="709"/>
      <c r="Z265" s="712"/>
      <c r="AA265" s="715"/>
      <c r="AB265" s="718"/>
      <c r="AC265" s="721"/>
      <c r="AD265" s="724"/>
      <c r="AE265" s="649"/>
      <c r="AF265" s="201">
        <v>4</v>
      </c>
      <c r="AG265" s="202" t="s">
        <v>1406</v>
      </c>
      <c r="AH265" s="222" t="str">
        <f t="shared" si="859"/>
        <v>Probabilidad</v>
      </c>
      <c r="AI265" s="321" t="s">
        <v>312</v>
      </c>
      <c r="AJ265" s="321" t="s">
        <v>317</v>
      </c>
      <c r="AK265" s="223" t="str">
        <f t="shared" si="860"/>
        <v>40%</v>
      </c>
      <c r="AL265" s="322" t="s">
        <v>321</v>
      </c>
      <c r="AM265" s="322" t="s">
        <v>325</v>
      </c>
      <c r="AN265" s="323" t="s">
        <v>328</v>
      </c>
      <c r="AO265" s="224">
        <f t="shared" ref="AO265" si="909">IF(ISBLANK(AD262),(IFERROR(IF(AND(AH264="Probabilidad",AH265="Probabilidad"),(AQ264-(+AQ264*AK265)),IF(AND(AH264="Impacto",AH265="Probabilidad"),(AQ263-(+AQ263*AK265)),IF(AH265="Impacto",AQ264,""))),""))," ")</f>
        <v>7.7759999999999996E-2</v>
      </c>
      <c r="AP265" s="174" t="str">
        <f t="shared" ref="AP265" si="910">IF(ISBLANK(AD262),(IFERROR(IF(AO265="","",IF(AO265&lt;=0.2,"Muy Baja",IF(AO265&lt;=0.4,"Baja",IF(AO265&lt;=0.6,"Media",IF(AO265&lt;=0.8,"Alta","Muy Alta"))))),""))," ")</f>
        <v>Muy Baja</v>
      </c>
      <c r="AQ265" s="225">
        <f t="shared" si="736"/>
        <v>7.7759999999999996E-2</v>
      </c>
      <c r="AR265" s="449" t="str">
        <f t="shared" si="737"/>
        <v>Moderado</v>
      </c>
      <c r="AS265" s="225">
        <f t="shared" si="908"/>
        <v>0.6</v>
      </c>
      <c r="AT265" s="226" t="str">
        <f t="shared" si="738"/>
        <v>Moderado</v>
      </c>
      <c r="AU265" s="652"/>
      <c r="AV265" s="655"/>
      <c r="AW265" s="649"/>
      <c r="AX265" s="733"/>
      <c r="AY265" s="639"/>
      <c r="AZ265" s="618"/>
      <c r="BA265" s="618"/>
      <c r="BB265" s="620"/>
      <c r="BC265" s="622"/>
      <c r="BD265" s="622"/>
      <c r="BE265" s="620"/>
      <c r="BF265" s="620"/>
      <c r="BG265" s="628"/>
      <c r="BH265" s="401" t="s">
        <v>113</v>
      </c>
      <c r="BI265" s="609"/>
      <c r="BJ265" s="595"/>
      <c r="BK265" s="597"/>
      <c r="BL265" s="595"/>
      <c r="BM265" s="612"/>
      <c r="BN265" s="595"/>
      <c r="BO265" s="595"/>
      <c r="BP265" s="595"/>
      <c r="BQ265" s="601"/>
      <c r="BR265" s="404"/>
      <c r="BS265" s="404"/>
      <c r="BT265" s="404"/>
      <c r="BU265" s="404"/>
    </row>
    <row r="266" spans="1:73" s="205" customFormat="1" ht="19.5" hidden="1" customHeight="1">
      <c r="A266" s="681"/>
      <c r="B266" s="703"/>
      <c r="C266" s="661"/>
      <c r="D266" s="661"/>
      <c r="E266" s="645"/>
      <c r="F266" s="645"/>
      <c r="G266" s="666"/>
      <c r="H266" s="360">
        <v>42</v>
      </c>
      <c r="I266" s="664"/>
      <c r="J266" s="647"/>
      <c r="K266" s="647"/>
      <c r="L266" s="647"/>
      <c r="M266" s="645" t="str">
        <f t="shared" si="779"/>
        <v xml:space="preserve">Posibilidad de perdida de  debido a amenazas como y vulderabilidades, afectando a los activos de información de </v>
      </c>
      <c r="N266" s="645"/>
      <c r="O266" s="645"/>
      <c r="P266" s="736"/>
      <c r="Q266" s="696"/>
      <c r="R266" s="642"/>
      <c r="S266" s="642"/>
      <c r="T266" s="642"/>
      <c r="U266" s="642"/>
      <c r="V266" s="727"/>
      <c r="W266" s="715"/>
      <c r="X266" s="730"/>
      <c r="Y266" s="709"/>
      <c r="Z266" s="712"/>
      <c r="AA266" s="715"/>
      <c r="AB266" s="718"/>
      <c r="AC266" s="721"/>
      <c r="AD266" s="724"/>
      <c r="AE266" s="649"/>
      <c r="AF266" s="201">
        <v>5</v>
      </c>
      <c r="AG266" s="202"/>
      <c r="AH266" s="222" t="str">
        <f t="shared" si="859"/>
        <v/>
      </c>
      <c r="AI266" s="321"/>
      <c r="AJ266" s="321"/>
      <c r="AK266" s="223" t="str">
        <f t="shared" si="860"/>
        <v/>
      </c>
      <c r="AL266" s="322"/>
      <c r="AM266" s="322"/>
      <c r="AN266" s="323"/>
      <c r="AO266" s="224" t="str">
        <f t="shared" ref="AO266" si="911">IF(ISBLANK(AD262),(IFERROR(IF(AND(AH265="Probabilidad",AH266="Probabilidad"),(AQ265-(+AQ265*AK266)),IF(AND(AH265="Impacto",AH266="Probabilidad"),(AQ264-(+AQ264*AK266)),IF(AH266="Impacto",AQ265,""))),""))," ")</f>
        <v/>
      </c>
      <c r="AP266" s="174" t="str">
        <f t="shared" ref="AP266" si="912">IF(ISBLANK(AD262),(IFERROR(IF(AO266="","",IF(AO266&lt;=0.2,"Muy Baja",IF(AO266&lt;=0.4,"Baja",IF(AO266&lt;=0.6,"Media",IF(AO266&lt;=0.8,"Alta","Muy Alta"))))),""))," ")</f>
        <v/>
      </c>
      <c r="AQ266" s="225" t="str">
        <f t="shared" si="736"/>
        <v/>
      </c>
      <c r="AR266" s="449" t="str">
        <f t="shared" si="737"/>
        <v/>
      </c>
      <c r="AS266" s="225" t="str">
        <f t="shared" si="908"/>
        <v/>
      </c>
      <c r="AT266" s="226" t="str">
        <f t="shared" si="738"/>
        <v/>
      </c>
      <c r="AU266" s="652"/>
      <c r="AV266" s="655"/>
      <c r="AW266" s="649"/>
      <c r="AX266" s="733"/>
      <c r="AY266" s="324"/>
      <c r="AZ266" s="454"/>
      <c r="BA266" s="406"/>
      <c r="BB266" s="448"/>
      <c r="BC266" s="425"/>
      <c r="BD266" s="425"/>
      <c r="BE266" s="425"/>
      <c r="BF266" s="455"/>
      <c r="BG266" s="628"/>
      <c r="BH266" s="388"/>
      <c r="BI266" s="379"/>
      <c r="BJ266" s="374"/>
      <c r="BK266" s="374"/>
      <c r="BL266" s="448"/>
      <c r="BM266" s="468"/>
      <c r="BN266" s="448"/>
      <c r="BO266" s="441"/>
      <c r="BP266" s="441"/>
      <c r="BQ266" s="498"/>
      <c r="BR266" s="404"/>
      <c r="BS266" s="404"/>
      <c r="BT266" s="404"/>
      <c r="BU266" s="404"/>
    </row>
    <row r="267" spans="1:73" s="205" customFormat="1" ht="19.5" hidden="1" customHeight="1">
      <c r="A267" s="681"/>
      <c r="B267" s="703"/>
      <c r="C267" s="661"/>
      <c r="D267" s="661"/>
      <c r="E267" s="645"/>
      <c r="F267" s="645"/>
      <c r="G267" s="666"/>
      <c r="H267" s="360">
        <v>42</v>
      </c>
      <c r="I267" s="665"/>
      <c r="J267" s="604"/>
      <c r="K267" s="604"/>
      <c r="L267" s="604"/>
      <c r="M267" s="646" t="str">
        <f t="shared" si="779"/>
        <v xml:space="preserve">Posibilidad de perdida de  debido a amenazas como y vulderabilidades, afectando a los activos de información de </v>
      </c>
      <c r="N267" s="646"/>
      <c r="O267" s="646"/>
      <c r="P267" s="737"/>
      <c r="Q267" s="697"/>
      <c r="R267" s="643"/>
      <c r="S267" s="643"/>
      <c r="T267" s="643"/>
      <c r="U267" s="643"/>
      <c r="V267" s="728"/>
      <c r="W267" s="716"/>
      <c r="X267" s="731"/>
      <c r="Y267" s="710"/>
      <c r="Z267" s="713"/>
      <c r="AA267" s="716"/>
      <c r="AB267" s="719"/>
      <c r="AC267" s="722"/>
      <c r="AD267" s="725"/>
      <c r="AE267" s="650"/>
      <c r="AF267" s="201">
        <v>6</v>
      </c>
      <c r="AG267" s="202"/>
      <c r="AH267" s="222" t="str">
        <f t="shared" si="859"/>
        <v/>
      </c>
      <c r="AI267" s="321"/>
      <c r="AJ267" s="321"/>
      <c r="AK267" s="223" t="str">
        <f t="shared" si="860"/>
        <v/>
      </c>
      <c r="AL267" s="322"/>
      <c r="AM267" s="322"/>
      <c r="AN267" s="323"/>
      <c r="AO267" s="224" t="str">
        <f t="shared" ref="AO267" si="913">IF(ISBLANK(AD262),(IFERROR(IF(AND(AH266="Probabilidad",AH267="Probabilidad"),(AQ266-(+AQ266*AK267)),IF(AND(AH266="Impacto",AH267="Probabilidad"),(AQ265-(+AQ265*AK267)),IF(AH267="Impacto",AQ266,""))),""))," ")</f>
        <v/>
      </c>
      <c r="AP267" s="174" t="str">
        <f t="shared" ref="AP267" si="914">IF(ISBLANK(AD262),(IFERROR(IF(AO267="","",IF(AO267&lt;=0.2,"Muy Baja",IF(AO267&lt;=0.4,"Baja",IF(AO267&lt;=0.6,"Media",IF(AO267&lt;=0.8,"Alta","Muy Alta"))))),""))," ")</f>
        <v/>
      </c>
      <c r="AQ267" s="225" t="str">
        <f t="shared" si="736"/>
        <v/>
      </c>
      <c r="AR267" s="449" t="str">
        <f t="shared" si="737"/>
        <v/>
      </c>
      <c r="AS267" s="225" t="str">
        <f t="shared" si="908"/>
        <v/>
      </c>
      <c r="AT267" s="226" t="str">
        <f t="shared" si="738"/>
        <v/>
      </c>
      <c r="AU267" s="653"/>
      <c r="AV267" s="656"/>
      <c r="AW267" s="650"/>
      <c r="AX267" s="734"/>
      <c r="AY267" s="324"/>
      <c r="AZ267" s="454"/>
      <c r="BA267" s="406"/>
      <c r="BB267" s="448"/>
      <c r="BC267" s="425"/>
      <c r="BD267" s="425"/>
      <c r="BE267" s="425"/>
      <c r="BF267" s="455"/>
      <c r="BG267" s="595"/>
      <c r="BH267" s="388"/>
      <c r="BI267" s="379"/>
      <c r="BJ267" s="374"/>
      <c r="BK267" s="374"/>
      <c r="BL267" s="448"/>
      <c r="BM267" s="468"/>
      <c r="BN267" s="448"/>
      <c r="BO267" s="441"/>
      <c r="BP267" s="441"/>
      <c r="BQ267" s="498"/>
      <c r="BR267" s="404"/>
      <c r="BS267" s="404"/>
      <c r="BT267" s="404"/>
      <c r="BU267" s="404"/>
    </row>
    <row r="268" spans="1:73" s="205" customFormat="1" ht="75" hidden="1" customHeight="1">
      <c r="A268" s="681"/>
      <c r="B268" s="703" t="s">
        <v>955</v>
      </c>
      <c r="C268" s="661"/>
      <c r="D268" s="661" t="str">
        <f>IFERROR((VLOOKUP($B268,'Listados Datos'!$D$3:$F$18,3,FALSE))," ")</f>
        <v xml:space="preserve">Disponer de herramientas tecnológicas que apoyen de manera eficiente y oportuna las labores misionales y estratégicas de la entidad. Según lo establecido en el Plan Operativo Anual de la entidad. </v>
      </c>
      <c r="E268" s="645"/>
      <c r="F268" s="645" t="s">
        <v>969</v>
      </c>
      <c r="G268" s="666">
        <v>43</v>
      </c>
      <c r="H268" s="360">
        <v>43</v>
      </c>
      <c r="I268" s="663" t="s">
        <v>1213</v>
      </c>
      <c r="J268" s="603" t="s">
        <v>243</v>
      </c>
      <c r="K268" s="603" t="s">
        <v>1213</v>
      </c>
      <c r="L268" s="603" t="s">
        <v>1380</v>
      </c>
      <c r="M268" s="644" t="str">
        <f t="shared" si="779"/>
        <v xml:space="preserve">Posibilidad de perdida de Disponibilidad debido a amenazas como Accesibilidad a los sistemas de información alojados en la nubey vulderabilidades, afectando a los activos de información de Servidores virtuales </v>
      </c>
      <c r="N268" s="644" t="s">
        <v>928</v>
      </c>
      <c r="O268" s="644" t="s">
        <v>833</v>
      </c>
      <c r="P268" s="735">
        <v>228</v>
      </c>
      <c r="Q268" s="695" t="s">
        <v>88</v>
      </c>
      <c r="R268" s="641" t="s">
        <v>1384</v>
      </c>
      <c r="S268" s="641" t="s">
        <v>1213</v>
      </c>
      <c r="T268" s="641"/>
      <c r="U268" s="641"/>
      <c r="V268" s="726" t="str">
        <f t="shared" ref="V268" si="915">IF(ISBLANK(AC268),(IF(P268&lt;=0,"",IF(P268&lt;=2,"Muy Baja",IF(P268&lt;=24,"Baja",IF(P268&lt;=500,"Media",IF(P268&lt;=5000,"Alta","Muy Alta"))))))," ")</f>
        <v>Media</v>
      </c>
      <c r="W268" s="714">
        <f t="shared" ref="W268" si="916">IF(ISBLANK(AC268),(IF(V268="","",IF(V268="Muy Baja",20%,IF(V268="Baja",40%,IF(V268="Media",60%,IF(V268="Alta",80%,IF(V268="Muy Alta",100%,0)))))))," ")</f>
        <v>0.6</v>
      </c>
      <c r="X268" s="729" t="s">
        <v>306</v>
      </c>
      <c r="Y268" s="708" t="str">
        <f>IF(X268&gt;0,IF(NOT(ISERROR(MATCH(X268,'Listados Datos'!$N$3:$N$4,0))),'Listados Datos'!$N$6&amp;"Por favor no seleccionar este criterios de impacto (Afectación Económica o presupuestal y/o Pérdida Reputacional)",'Listados Datos'!$N$7),"")</f>
        <v>✔</v>
      </c>
      <c r="Z268" s="711"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714">
        <f>IF(Z268="","",IF(Z268="Leve",20%,IF(Z268="Menor",40%,IF(Z268="Moderado",60%,IF(Z268="Mayor",80%,IF(Z268="Catastrófico",100%,0))))))</f>
        <v>0.6</v>
      </c>
      <c r="AB268" s="717"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720"/>
      <c r="AD268" s="723"/>
      <c r="AE268" s="648" t="str">
        <f t="shared" ref="AE268" si="917">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1">
        <v>1</v>
      </c>
      <c r="AG268" s="202" t="s">
        <v>1403</v>
      </c>
      <c r="AH268" s="222" t="str">
        <f t="shared" si="859"/>
        <v>Probabilidad</v>
      </c>
      <c r="AI268" s="321" t="s">
        <v>312</v>
      </c>
      <c r="AJ268" s="321" t="s">
        <v>317</v>
      </c>
      <c r="AK268" s="223" t="str">
        <f t="shared" si="860"/>
        <v>40%</v>
      </c>
      <c r="AL268" s="322" t="s">
        <v>321</v>
      </c>
      <c r="AM268" s="322" t="s">
        <v>325</v>
      </c>
      <c r="AN268" s="323" t="s">
        <v>328</v>
      </c>
      <c r="AO268" s="224">
        <f t="shared" ref="AO268" si="918">IF(ISBLANK(AD268),(IFERROR(IF(AH268="Probabilidad",(W268-(+W268*AK268)),IF(AH268="Impacto",W268,"")),""))," ")</f>
        <v>0.36</v>
      </c>
      <c r="AP268" s="174" t="str">
        <f t="shared" ref="AP268" si="919">IF(ISBLANK(AD268), (IFERROR(IF(AO268="","",IF(AO268&lt;=0.2,"Muy Baja",IF(AO268&lt;=0.4,"Baja",IF(AO268&lt;=0.6,"Media",IF(AO268&lt;=0.8,"Alta","Muy Alta"))))),""))," ")</f>
        <v>Baja</v>
      </c>
      <c r="AQ268" s="225">
        <f t="shared" si="736"/>
        <v>0.36</v>
      </c>
      <c r="AR268" s="449" t="str">
        <f t="shared" si="737"/>
        <v>Moderado</v>
      </c>
      <c r="AS268" s="225">
        <f t="shared" ref="AS268" si="920">IFERROR(IF(AH268="Impacto",(AA268-(+AA268*AK268)),IF(AH268="Probabilidad",AA268,"")),"")</f>
        <v>0.6</v>
      </c>
      <c r="AT268" s="226" t="str">
        <f t="shared" si="738"/>
        <v>Moderado</v>
      </c>
      <c r="AU268" s="651"/>
      <c r="AV268" s="654" t="str">
        <f>IF(ISBLANK(AD268), " ", AD268)</f>
        <v xml:space="preserve"> </v>
      </c>
      <c r="AW268" s="648" t="str">
        <f t="shared" ref="AW268" si="921">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732" t="s">
        <v>335</v>
      </c>
      <c r="AY268" s="638" t="s">
        <v>1731</v>
      </c>
      <c r="AZ268" s="617" t="s">
        <v>1276</v>
      </c>
      <c r="BA268" s="617" t="s">
        <v>969</v>
      </c>
      <c r="BB268" s="619" t="s">
        <v>1052</v>
      </c>
      <c r="BC268" s="621">
        <v>44562</v>
      </c>
      <c r="BD268" s="621">
        <v>44926</v>
      </c>
      <c r="BE268" s="619" t="s">
        <v>1277</v>
      </c>
      <c r="BF268" s="619" t="s">
        <v>1277</v>
      </c>
      <c r="BG268" s="594" t="s">
        <v>1278</v>
      </c>
      <c r="BH268" s="445" t="s">
        <v>113</v>
      </c>
      <c r="BI268" s="608" t="s">
        <v>1969</v>
      </c>
      <c r="BJ268" s="594" t="s">
        <v>1744</v>
      </c>
      <c r="BK268" s="596">
        <v>44804</v>
      </c>
      <c r="BL268" s="594" t="s">
        <v>1743</v>
      </c>
      <c r="BM268" s="611" t="s">
        <v>1852</v>
      </c>
      <c r="BN268" s="594" t="s">
        <v>1746</v>
      </c>
      <c r="BO268" s="633" t="s">
        <v>114</v>
      </c>
      <c r="BP268" s="594" t="s">
        <v>1746</v>
      </c>
      <c r="BQ268" s="600" t="s">
        <v>1746</v>
      </c>
      <c r="BR268" s="404"/>
      <c r="BS268" s="404"/>
      <c r="BT268" s="404"/>
      <c r="BU268" s="404"/>
    </row>
    <row r="269" spans="1:73" s="205" customFormat="1" ht="72.95" hidden="1" customHeight="1">
      <c r="A269" s="681"/>
      <c r="B269" s="703"/>
      <c r="C269" s="661"/>
      <c r="D269" s="661"/>
      <c r="E269" s="645"/>
      <c r="F269" s="645"/>
      <c r="G269" s="666"/>
      <c r="H269" s="360">
        <v>43</v>
      </c>
      <c r="I269" s="664"/>
      <c r="J269" s="647"/>
      <c r="K269" s="647"/>
      <c r="L269" s="647"/>
      <c r="M269" s="645" t="str">
        <f t="shared" si="779"/>
        <v xml:space="preserve">Posibilidad de perdida de  debido a amenazas como y vulderabilidades, afectando a los activos de información de </v>
      </c>
      <c r="N269" s="645"/>
      <c r="O269" s="645"/>
      <c r="P269" s="736"/>
      <c r="Q269" s="696"/>
      <c r="R269" s="642"/>
      <c r="S269" s="642"/>
      <c r="T269" s="642"/>
      <c r="U269" s="642"/>
      <c r="V269" s="727"/>
      <c r="W269" s="715"/>
      <c r="X269" s="730"/>
      <c r="Y269" s="709"/>
      <c r="Z269" s="712"/>
      <c r="AA269" s="715"/>
      <c r="AB269" s="718"/>
      <c r="AC269" s="721"/>
      <c r="AD269" s="724"/>
      <c r="AE269" s="649"/>
      <c r="AF269" s="201">
        <v>2</v>
      </c>
      <c r="AG269" s="202" t="s">
        <v>1404</v>
      </c>
      <c r="AH269" s="222" t="str">
        <f t="shared" si="859"/>
        <v>Probabilidad</v>
      </c>
      <c r="AI269" s="321" t="s">
        <v>312</v>
      </c>
      <c r="AJ269" s="321" t="s">
        <v>317</v>
      </c>
      <c r="AK269" s="223" t="str">
        <f t="shared" si="860"/>
        <v>40%</v>
      </c>
      <c r="AL269" s="322" t="s">
        <v>321</v>
      </c>
      <c r="AM269" s="322" t="s">
        <v>325</v>
      </c>
      <c r="AN269" s="323" t="s">
        <v>328</v>
      </c>
      <c r="AO269" s="224">
        <f t="shared" ref="AO269" si="922">IF(ISBLANK(AD268),(IFERROR(IF(AND(AH268="Probabilidad",AH269="Probabilidad"),(AQ268-(+AQ268*AK269)),IF(AH269="Probabilidad",(W268-(+W268*AK269)),IF(AH269="Impacto",AQ268,""))),""))," ")</f>
        <v>0.216</v>
      </c>
      <c r="AP269" s="174" t="str">
        <f t="shared" ref="AP269" si="923">IF(ISBLANK(AD268),(IFERROR(IF(AO269="","",IF(AO269&lt;=0.2,"Muy Baja",IF(AO269&lt;=0.4,"Baja",IF(AO269&lt;=0.6,"Media",IF(AO269&lt;=0.8,"Alta","Muy Alta"))))),""))," ")</f>
        <v>Baja</v>
      </c>
      <c r="AQ269" s="225">
        <f t="shared" si="736"/>
        <v>0.216</v>
      </c>
      <c r="AR269" s="449" t="str">
        <f t="shared" si="737"/>
        <v>Moderado</v>
      </c>
      <c r="AS269" s="225">
        <f t="shared" ref="AS269" si="924">IFERROR(IF(AND(AH268="Impacto",AH269="Impacto"),(AS268-(+AS268*AK269)),IF(AH269="Impacto",(AA268-(+AA268*AK269)),IF(AH269="Probabilidad",AS268,""))),"")</f>
        <v>0.6</v>
      </c>
      <c r="AT269" s="226" t="str">
        <f t="shared" si="738"/>
        <v>Moderado</v>
      </c>
      <c r="AU269" s="652"/>
      <c r="AV269" s="655"/>
      <c r="AW269" s="649"/>
      <c r="AX269" s="733"/>
      <c r="AY269" s="744"/>
      <c r="AZ269" s="745"/>
      <c r="BA269" s="745"/>
      <c r="BB269" s="637"/>
      <c r="BC269" s="636"/>
      <c r="BD269" s="636"/>
      <c r="BE269" s="637"/>
      <c r="BF269" s="637"/>
      <c r="BG269" s="628"/>
      <c r="BH269" s="445" t="s">
        <v>113</v>
      </c>
      <c r="BI269" s="632"/>
      <c r="BJ269" s="628"/>
      <c r="BK269" s="629"/>
      <c r="BL269" s="628"/>
      <c r="BM269" s="630"/>
      <c r="BN269" s="628"/>
      <c r="BO269" s="633"/>
      <c r="BP269" s="628"/>
      <c r="BQ269" s="631"/>
      <c r="BR269" s="404"/>
      <c r="BS269" s="404"/>
      <c r="BT269" s="404"/>
      <c r="BU269" s="404"/>
    </row>
    <row r="270" spans="1:73" s="205" customFormat="1" ht="72.95" hidden="1" customHeight="1">
      <c r="A270" s="681"/>
      <c r="B270" s="703"/>
      <c r="C270" s="661"/>
      <c r="D270" s="661"/>
      <c r="E270" s="645"/>
      <c r="F270" s="645"/>
      <c r="G270" s="666"/>
      <c r="H270" s="360">
        <v>43</v>
      </c>
      <c r="I270" s="664"/>
      <c r="J270" s="647"/>
      <c r="K270" s="647"/>
      <c r="L270" s="647"/>
      <c r="M270" s="645" t="str">
        <f t="shared" si="779"/>
        <v xml:space="preserve">Posibilidad de perdida de  debido a amenazas como y vulderabilidades, afectando a los activos de información de </v>
      </c>
      <c r="N270" s="645"/>
      <c r="O270" s="645"/>
      <c r="P270" s="736"/>
      <c r="Q270" s="696"/>
      <c r="R270" s="642"/>
      <c r="S270" s="642"/>
      <c r="T270" s="642"/>
      <c r="U270" s="642"/>
      <c r="V270" s="727"/>
      <c r="W270" s="715"/>
      <c r="X270" s="730"/>
      <c r="Y270" s="709"/>
      <c r="Z270" s="712"/>
      <c r="AA270" s="715"/>
      <c r="AB270" s="718"/>
      <c r="AC270" s="721"/>
      <c r="AD270" s="724"/>
      <c r="AE270" s="649"/>
      <c r="AF270" s="201">
        <v>3</v>
      </c>
      <c r="AG270" s="202" t="s">
        <v>1405</v>
      </c>
      <c r="AH270" s="222" t="str">
        <f t="shared" si="859"/>
        <v>Probabilidad</v>
      </c>
      <c r="AI270" s="321" t="s">
        <v>312</v>
      </c>
      <c r="AJ270" s="321" t="s">
        <v>317</v>
      </c>
      <c r="AK270" s="223" t="str">
        <f t="shared" si="860"/>
        <v>40%</v>
      </c>
      <c r="AL270" s="322" t="s">
        <v>321</v>
      </c>
      <c r="AM270" s="322" t="s">
        <v>325</v>
      </c>
      <c r="AN270" s="323" t="s">
        <v>328</v>
      </c>
      <c r="AO270" s="224">
        <f t="shared" ref="AO270" si="925">IF(ISBLANK(AD268),(IFERROR(IF(AND(AH269="Probabilidad",AH270="Probabilidad"),(AQ269-(+AQ269*AK270)),IF(AND(AH269="Impacto",AH270="Probabilidad"),(AQ268-(+AQ268*AK270)),IF(AH270="Impacto",AQ269,""))),""))," ")</f>
        <v>0.12959999999999999</v>
      </c>
      <c r="AP270" s="174" t="str">
        <f t="shared" ref="AP270" si="926">IF(ISBLANK(AD268),(IFERROR(IF(AO270="","",IF(AO270&lt;=0.2,"Muy Baja",IF(AO270&lt;=0.4,"Baja",IF(AO270&lt;=0.6,"Media",IF(AO270&lt;=0.8,"Alta","Muy Alta"))))),""))," ")</f>
        <v>Muy Baja</v>
      </c>
      <c r="AQ270" s="225">
        <f t="shared" si="736"/>
        <v>0.12959999999999999</v>
      </c>
      <c r="AR270" s="449" t="str">
        <f t="shared" si="737"/>
        <v>Moderado</v>
      </c>
      <c r="AS270" s="225">
        <f t="shared" ref="AS270:AS273" si="927">IFERROR(IF(AND(AH269="Impacto",AH270="Impacto"),(AS269-(+AS269*AK270)),IF(AND(AH269="Probabilidad",AH270="Impacto"),(AS268-(+AS268*AK270)),IF(AH270="Probabilidad",AS269,""))),"")</f>
        <v>0.6</v>
      </c>
      <c r="AT270" s="226" t="str">
        <f t="shared" si="738"/>
        <v>Moderado</v>
      </c>
      <c r="AU270" s="652"/>
      <c r="AV270" s="655"/>
      <c r="AW270" s="649"/>
      <c r="AX270" s="733"/>
      <c r="AY270" s="744"/>
      <c r="AZ270" s="745"/>
      <c r="BA270" s="745"/>
      <c r="BB270" s="637"/>
      <c r="BC270" s="636"/>
      <c r="BD270" s="636"/>
      <c r="BE270" s="637"/>
      <c r="BF270" s="637"/>
      <c r="BG270" s="628"/>
      <c r="BH270" s="445" t="s">
        <v>113</v>
      </c>
      <c r="BI270" s="632"/>
      <c r="BJ270" s="628"/>
      <c r="BK270" s="629"/>
      <c r="BL270" s="628"/>
      <c r="BM270" s="630"/>
      <c r="BN270" s="628"/>
      <c r="BO270" s="633"/>
      <c r="BP270" s="628"/>
      <c r="BQ270" s="631"/>
      <c r="BR270" s="404"/>
      <c r="BS270" s="404"/>
      <c r="BT270" s="404"/>
      <c r="BU270" s="404"/>
    </row>
    <row r="271" spans="1:73" s="205" customFormat="1" ht="75" hidden="1" customHeight="1">
      <c r="A271" s="681"/>
      <c r="B271" s="703"/>
      <c r="C271" s="661"/>
      <c r="D271" s="661"/>
      <c r="E271" s="645"/>
      <c r="F271" s="645"/>
      <c r="G271" s="666"/>
      <c r="H271" s="360">
        <v>43</v>
      </c>
      <c r="I271" s="664"/>
      <c r="J271" s="647"/>
      <c r="K271" s="647"/>
      <c r="L271" s="647"/>
      <c r="M271" s="645" t="str">
        <f t="shared" si="779"/>
        <v xml:space="preserve">Posibilidad de perdida de  debido a amenazas como y vulderabilidades, afectando a los activos de información de </v>
      </c>
      <c r="N271" s="645"/>
      <c r="O271" s="645"/>
      <c r="P271" s="736"/>
      <c r="Q271" s="696"/>
      <c r="R271" s="642"/>
      <c r="S271" s="642"/>
      <c r="T271" s="642"/>
      <c r="U271" s="642"/>
      <c r="V271" s="727"/>
      <c r="W271" s="715"/>
      <c r="X271" s="730"/>
      <c r="Y271" s="709"/>
      <c r="Z271" s="712"/>
      <c r="AA271" s="715"/>
      <c r="AB271" s="718"/>
      <c r="AC271" s="721"/>
      <c r="AD271" s="724"/>
      <c r="AE271" s="649"/>
      <c r="AF271" s="201">
        <v>4</v>
      </c>
      <c r="AG271" s="202" t="s">
        <v>1406</v>
      </c>
      <c r="AH271" s="222" t="str">
        <f t="shared" si="859"/>
        <v>Probabilidad</v>
      </c>
      <c r="AI271" s="321" t="s">
        <v>312</v>
      </c>
      <c r="AJ271" s="321" t="s">
        <v>317</v>
      </c>
      <c r="AK271" s="223" t="str">
        <f t="shared" si="860"/>
        <v>40%</v>
      </c>
      <c r="AL271" s="322" t="s">
        <v>321</v>
      </c>
      <c r="AM271" s="322" t="s">
        <v>325</v>
      </c>
      <c r="AN271" s="323" t="s">
        <v>328</v>
      </c>
      <c r="AO271" s="224">
        <f t="shared" ref="AO271" si="928">IF(ISBLANK(AD268),(IFERROR(IF(AND(AH270="Probabilidad",AH271="Probabilidad"),(AQ270-(+AQ270*AK271)),IF(AND(AH270="Impacto",AH271="Probabilidad"),(AQ269-(+AQ269*AK271)),IF(AH271="Impacto",AQ270,""))),""))," ")</f>
        <v>7.7759999999999996E-2</v>
      </c>
      <c r="AP271" s="174" t="str">
        <f t="shared" ref="AP271" si="929">IF(ISBLANK(AD268),(IFERROR(IF(AO271="","",IF(AO271&lt;=0.2,"Muy Baja",IF(AO271&lt;=0.4,"Baja",IF(AO271&lt;=0.6,"Media",IF(AO271&lt;=0.8,"Alta","Muy Alta"))))),""))," ")</f>
        <v>Muy Baja</v>
      </c>
      <c r="AQ271" s="225">
        <f t="shared" si="736"/>
        <v>7.7759999999999996E-2</v>
      </c>
      <c r="AR271" s="449" t="str">
        <f t="shared" si="737"/>
        <v>Moderado</v>
      </c>
      <c r="AS271" s="225">
        <f t="shared" si="927"/>
        <v>0.6</v>
      </c>
      <c r="AT271" s="226" t="str">
        <f t="shared" si="738"/>
        <v>Moderado</v>
      </c>
      <c r="AU271" s="652"/>
      <c r="AV271" s="655"/>
      <c r="AW271" s="649"/>
      <c r="AX271" s="733"/>
      <c r="AY271" s="639"/>
      <c r="AZ271" s="618"/>
      <c r="BA271" s="618"/>
      <c r="BB271" s="620"/>
      <c r="BC271" s="622"/>
      <c r="BD271" s="622"/>
      <c r="BE271" s="620"/>
      <c r="BF271" s="620"/>
      <c r="BG271" s="628"/>
      <c r="BH271" s="445" t="s">
        <v>113</v>
      </c>
      <c r="BI271" s="609"/>
      <c r="BJ271" s="595"/>
      <c r="BK271" s="597"/>
      <c r="BL271" s="595"/>
      <c r="BM271" s="612"/>
      <c r="BN271" s="595"/>
      <c r="BO271" s="633"/>
      <c r="BP271" s="595"/>
      <c r="BQ271" s="601"/>
      <c r="BR271" s="404"/>
      <c r="BS271" s="404"/>
      <c r="BT271" s="404"/>
      <c r="BU271" s="404"/>
    </row>
    <row r="272" spans="1:73" s="205" customFormat="1" ht="19.5" hidden="1" customHeight="1">
      <c r="A272" s="681"/>
      <c r="B272" s="703"/>
      <c r="C272" s="661"/>
      <c r="D272" s="661"/>
      <c r="E272" s="645"/>
      <c r="F272" s="645"/>
      <c r="G272" s="666"/>
      <c r="H272" s="360">
        <v>43</v>
      </c>
      <c r="I272" s="664"/>
      <c r="J272" s="647"/>
      <c r="K272" s="647"/>
      <c r="L272" s="647"/>
      <c r="M272" s="645" t="str">
        <f t="shared" si="779"/>
        <v xml:space="preserve">Posibilidad de perdida de  debido a amenazas como y vulderabilidades, afectando a los activos de información de </v>
      </c>
      <c r="N272" s="645"/>
      <c r="O272" s="645"/>
      <c r="P272" s="736"/>
      <c r="Q272" s="696"/>
      <c r="R272" s="642"/>
      <c r="S272" s="642"/>
      <c r="T272" s="642"/>
      <c r="U272" s="642"/>
      <c r="V272" s="727"/>
      <c r="W272" s="715"/>
      <c r="X272" s="730"/>
      <c r="Y272" s="709"/>
      <c r="Z272" s="712"/>
      <c r="AA272" s="715"/>
      <c r="AB272" s="718"/>
      <c r="AC272" s="721"/>
      <c r="AD272" s="724"/>
      <c r="AE272" s="649"/>
      <c r="AF272" s="201">
        <v>5</v>
      </c>
      <c r="AG272" s="202"/>
      <c r="AH272" s="222" t="str">
        <f t="shared" si="859"/>
        <v/>
      </c>
      <c r="AI272" s="321"/>
      <c r="AJ272" s="321"/>
      <c r="AK272" s="223" t="str">
        <f t="shared" si="860"/>
        <v/>
      </c>
      <c r="AL272" s="322"/>
      <c r="AM272" s="322"/>
      <c r="AN272" s="323"/>
      <c r="AO272" s="224" t="str">
        <f t="shared" ref="AO272" si="930">IF(ISBLANK(AD268),(IFERROR(IF(AND(AH271="Probabilidad",AH272="Probabilidad"),(AQ271-(+AQ271*AK272)),IF(AND(AH271="Impacto",AH272="Probabilidad"),(AQ270-(+AQ270*AK272)),IF(AH272="Impacto",AQ271,""))),""))," ")</f>
        <v/>
      </c>
      <c r="AP272" s="174" t="str">
        <f t="shared" ref="AP272" si="931">IF(ISBLANK(AD268),(IFERROR(IF(AO272="","",IF(AO272&lt;=0.2,"Muy Baja",IF(AO272&lt;=0.4,"Baja",IF(AO272&lt;=0.6,"Media",IF(AO272&lt;=0.8,"Alta","Muy Alta"))))),""))," ")</f>
        <v/>
      </c>
      <c r="AQ272" s="225" t="str">
        <f t="shared" si="736"/>
        <v/>
      </c>
      <c r="AR272" s="449" t="str">
        <f t="shared" si="737"/>
        <v/>
      </c>
      <c r="AS272" s="225" t="str">
        <f t="shared" si="927"/>
        <v/>
      </c>
      <c r="AT272" s="226" t="str">
        <f t="shared" si="738"/>
        <v/>
      </c>
      <c r="AU272" s="652"/>
      <c r="AV272" s="655"/>
      <c r="AW272" s="649"/>
      <c r="AX272" s="733"/>
      <c r="AY272" s="324"/>
      <c r="AZ272" s="454"/>
      <c r="BA272" s="406"/>
      <c r="BB272" s="448"/>
      <c r="BC272" s="425"/>
      <c r="BD272" s="425"/>
      <c r="BE272" s="425"/>
      <c r="BF272" s="455"/>
      <c r="BG272" s="628"/>
      <c r="BH272" s="388"/>
      <c r="BI272" s="379"/>
      <c r="BJ272" s="374"/>
      <c r="BK272" s="374"/>
      <c r="BL272" s="448"/>
      <c r="BM272" s="468"/>
      <c r="BN272" s="448"/>
      <c r="BO272" s="441"/>
      <c r="BP272" s="441"/>
      <c r="BQ272" s="498"/>
      <c r="BR272" s="404"/>
      <c r="BS272" s="404"/>
      <c r="BT272" s="404"/>
      <c r="BU272" s="404"/>
    </row>
    <row r="273" spans="1:73" s="205" customFormat="1" ht="19.5" hidden="1" customHeight="1">
      <c r="A273" s="681"/>
      <c r="B273" s="703"/>
      <c r="C273" s="661"/>
      <c r="D273" s="661"/>
      <c r="E273" s="645"/>
      <c r="F273" s="645"/>
      <c r="G273" s="666"/>
      <c r="H273" s="360">
        <v>43</v>
      </c>
      <c r="I273" s="665"/>
      <c r="J273" s="604"/>
      <c r="K273" s="604"/>
      <c r="L273" s="604"/>
      <c r="M273" s="646" t="str">
        <f t="shared" si="779"/>
        <v xml:space="preserve">Posibilidad de perdida de  debido a amenazas como y vulderabilidades, afectando a los activos de información de </v>
      </c>
      <c r="N273" s="646"/>
      <c r="O273" s="646"/>
      <c r="P273" s="737"/>
      <c r="Q273" s="697"/>
      <c r="R273" s="643"/>
      <c r="S273" s="643"/>
      <c r="T273" s="643"/>
      <c r="U273" s="643"/>
      <c r="V273" s="728"/>
      <c r="W273" s="716"/>
      <c r="X273" s="731"/>
      <c r="Y273" s="710"/>
      <c r="Z273" s="713"/>
      <c r="AA273" s="716"/>
      <c r="AB273" s="719"/>
      <c r="AC273" s="722"/>
      <c r="AD273" s="725"/>
      <c r="AE273" s="650"/>
      <c r="AF273" s="201">
        <v>6</v>
      </c>
      <c r="AG273" s="202"/>
      <c r="AH273" s="222" t="str">
        <f t="shared" si="859"/>
        <v/>
      </c>
      <c r="AI273" s="321"/>
      <c r="AJ273" s="321"/>
      <c r="AK273" s="223" t="str">
        <f t="shared" si="860"/>
        <v/>
      </c>
      <c r="AL273" s="322"/>
      <c r="AM273" s="322"/>
      <c r="AN273" s="323"/>
      <c r="AO273" s="224" t="str">
        <f t="shared" ref="AO273" si="932">IF(ISBLANK(AD268),(IFERROR(IF(AND(AH272="Probabilidad",AH273="Probabilidad"),(AQ272-(+AQ272*AK273)),IF(AND(AH272="Impacto",AH273="Probabilidad"),(AQ271-(+AQ271*AK273)),IF(AH273="Impacto",AQ272,""))),""))," ")</f>
        <v/>
      </c>
      <c r="AP273" s="174" t="str">
        <f t="shared" ref="AP273" si="933">IF(ISBLANK(AD268),(IFERROR(IF(AO273="","",IF(AO273&lt;=0.2,"Muy Baja",IF(AO273&lt;=0.4,"Baja",IF(AO273&lt;=0.6,"Media",IF(AO273&lt;=0.8,"Alta","Muy Alta"))))),""))," ")</f>
        <v/>
      </c>
      <c r="AQ273" s="225" t="str">
        <f t="shared" si="736"/>
        <v/>
      </c>
      <c r="AR273" s="449" t="str">
        <f t="shared" si="737"/>
        <v/>
      </c>
      <c r="AS273" s="225" t="str">
        <f t="shared" si="927"/>
        <v/>
      </c>
      <c r="AT273" s="226" t="str">
        <f t="shared" si="738"/>
        <v/>
      </c>
      <c r="AU273" s="653"/>
      <c r="AV273" s="656"/>
      <c r="AW273" s="650"/>
      <c r="AX273" s="734"/>
      <c r="AY273" s="324"/>
      <c r="AZ273" s="454"/>
      <c r="BA273" s="406"/>
      <c r="BB273" s="448"/>
      <c r="BC273" s="425"/>
      <c r="BD273" s="425"/>
      <c r="BE273" s="425"/>
      <c r="BF273" s="455"/>
      <c r="BG273" s="595"/>
      <c r="BH273" s="388"/>
      <c r="BI273" s="379"/>
      <c r="BJ273" s="374"/>
      <c r="BK273" s="374"/>
      <c r="BL273" s="448"/>
      <c r="BM273" s="468"/>
      <c r="BN273" s="448"/>
      <c r="BO273" s="441"/>
      <c r="BP273" s="441"/>
      <c r="BQ273" s="498"/>
      <c r="BR273" s="404"/>
      <c r="BS273" s="404"/>
      <c r="BT273" s="404"/>
      <c r="BU273" s="404"/>
    </row>
    <row r="274" spans="1:73" s="205" customFormat="1" ht="153" hidden="1" customHeight="1">
      <c r="A274" s="681"/>
      <c r="B274" s="703" t="s">
        <v>955</v>
      </c>
      <c r="C274" s="661"/>
      <c r="D274" s="661" t="str">
        <f>IFERROR((VLOOKUP($B274,'Listados Datos'!$D$3:$F$18,3,FALSE))," ")</f>
        <v xml:space="preserve">Disponer de herramientas tecnológicas que apoyen de manera eficiente y oportuna las labores misionales y estratégicas de la entidad. Según lo establecido en el Plan Operativo Anual de la entidad. </v>
      </c>
      <c r="E274" s="645"/>
      <c r="F274" s="645" t="s">
        <v>969</v>
      </c>
      <c r="G274" s="666">
        <v>44</v>
      </c>
      <c r="H274" s="360">
        <v>44</v>
      </c>
      <c r="I274" s="663" t="s">
        <v>1656</v>
      </c>
      <c r="J274" s="603" t="s">
        <v>243</v>
      </c>
      <c r="K274" s="603" t="s">
        <v>1214</v>
      </c>
      <c r="L274" s="603" t="s">
        <v>1381</v>
      </c>
      <c r="M274" s="644" t="str">
        <f t="shared" si="779"/>
        <v>Posibilidad de perdida de Confidencialidad y Disponibilidad debido a amenazas como Ataques Ciberseguridady vulderabilidades, afectando a los activos de información de Servidores Cloud/on premise
Información digital</v>
      </c>
      <c r="N274" s="644" t="s">
        <v>928</v>
      </c>
      <c r="O274" s="644" t="s">
        <v>833</v>
      </c>
      <c r="P274" s="735">
        <v>228</v>
      </c>
      <c r="Q274" s="695" t="s">
        <v>89</v>
      </c>
      <c r="R274" s="641" t="s">
        <v>1385</v>
      </c>
      <c r="S274" s="641" t="s">
        <v>1214</v>
      </c>
      <c r="T274" s="641"/>
      <c r="U274" s="641"/>
      <c r="V274" s="726" t="str">
        <f t="shared" ref="V274" si="934">IF(ISBLANK(AC274),(IF(P274&lt;=0,"",IF(P274&lt;=2,"Muy Baja",IF(P274&lt;=24,"Baja",IF(P274&lt;=500,"Media",IF(P274&lt;=5000,"Alta","Muy Alta"))))))," ")</f>
        <v>Media</v>
      </c>
      <c r="W274" s="714">
        <f t="shared" ref="W274" si="935">IF(ISBLANK(AC274),(IF(V274="","",IF(V274="Muy Baja",20%,IF(V274="Baja",40%,IF(V274="Media",60%,IF(V274="Alta",80%,IF(V274="Muy Alta",100%,0)))))))," ")</f>
        <v>0.6</v>
      </c>
      <c r="X274" s="729" t="s">
        <v>306</v>
      </c>
      <c r="Y274" s="708" t="str">
        <f>IF(X274&gt;0,IF(NOT(ISERROR(MATCH(X274,'Listados Datos'!$N$3:$N$4,0))),'Listados Datos'!$N$6&amp;"Por favor no seleccionar este criterios de impacto (Afectación Económica o presupuestal y/o Pérdida Reputacional)",'Listados Datos'!$N$7),"")</f>
        <v>✔</v>
      </c>
      <c r="Z274" s="711"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714">
        <f>IF(Z274="","",IF(Z274="Leve",20%,IF(Z274="Menor",40%,IF(Z274="Moderado",60%,IF(Z274="Mayor",80%,IF(Z274="Catastrófico",100%,0))))))</f>
        <v>0.6</v>
      </c>
      <c r="AB274" s="717"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720"/>
      <c r="AD274" s="723"/>
      <c r="AE274" s="648" t="str">
        <f t="shared" ref="AE274" si="936">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1">
        <v>1</v>
      </c>
      <c r="AG274" s="202" t="s">
        <v>1407</v>
      </c>
      <c r="AH274" s="222" t="str">
        <f t="shared" si="859"/>
        <v>Probabilidad</v>
      </c>
      <c r="AI274" s="321" t="s">
        <v>312</v>
      </c>
      <c r="AJ274" s="321" t="s">
        <v>317</v>
      </c>
      <c r="AK274" s="223" t="str">
        <f t="shared" si="860"/>
        <v>40%</v>
      </c>
      <c r="AL274" s="322" t="s">
        <v>321</v>
      </c>
      <c r="AM274" s="322" t="s">
        <v>325</v>
      </c>
      <c r="AN274" s="323" t="s">
        <v>328</v>
      </c>
      <c r="AO274" s="224">
        <f t="shared" ref="AO274" si="937">IF(ISBLANK(AD274),(IFERROR(IF(AH274="Probabilidad",(W274-(+W274*AK274)),IF(AH274="Impacto",W274,"")),""))," ")</f>
        <v>0.36</v>
      </c>
      <c r="AP274" s="174" t="str">
        <f t="shared" ref="AP274" si="938">IF(ISBLANK(AD274), (IFERROR(IF(AO274="","",IF(AO274&lt;=0.2,"Muy Baja",IF(AO274&lt;=0.4,"Baja",IF(AO274&lt;=0.6,"Media",IF(AO274&lt;=0.8,"Alta","Muy Alta"))))),""))," ")</f>
        <v>Baja</v>
      </c>
      <c r="AQ274" s="225">
        <f t="shared" si="736"/>
        <v>0.36</v>
      </c>
      <c r="AR274" s="449" t="str">
        <f t="shared" si="737"/>
        <v>Moderado</v>
      </c>
      <c r="AS274" s="225">
        <f t="shared" ref="AS274" si="939">IFERROR(IF(AH274="Impacto",(AA274-(+AA274*AK274)),IF(AH274="Probabilidad",AA274,"")),"")</f>
        <v>0.6</v>
      </c>
      <c r="AT274" s="226" t="str">
        <f t="shared" si="738"/>
        <v>Moderado</v>
      </c>
      <c r="AU274" s="651"/>
      <c r="AV274" s="654" t="str">
        <f>IF(ISBLANK(AD274), " ", AD274)</f>
        <v xml:space="preserve"> </v>
      </c>
      <c r="AW274" s="648" t="str">
        <f t="shared" ref="AW274" si="940">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732" t="s">
        <v>335</v>
      </c>
      <c r="AY274" s="861" t="s">
        <v>1732</v>
      </c>
      <c r="AZ274" s="617" t="s">
        <v>1279</v>
      </c>
      <c r="BA274" s="617" t="s">
        <v>969</v>
      </c>
      <c r="BB274" s="619" t="s">
        <v>1273</v>
      </c>
      <c r="BC274" s="621">
        <v>44562</v>
      </c>
      <c r="BD274" s="621">
        <v>44926</v>
      </c>
      <c r="BE274" s="619" t="s">
        <v>1280</v>
      </c>
      <c r="BF274" s="619" t="s">
        <v>1280</v>
      </c>
      <c r="BG274" s="594" t="s">
        <v>1281</v>
      </c>
      <c r="BH274" s="388" t="s">
        <v>113</v>
      </c>
      <c r="BI274" s="379" t="s">
        <v>1970</v>
      </c>
      <c r="BJ274" s="374">
        <v>6</v>
      </c>
      <c r="BK274" s="376">
        <v>44804</v>
      </c>
      <c r="BL274" s="448" t="s">
        <v>1735</v>
      </c>
      <c r="BM274" s="468" t="s">
        <v>1853</v>
      </c>
      <c r="BN274" s="448" t="s">
        <v>1746</v>
      </c>
      <c r="BO274" s="448" t="s">
        <v>114</v>
      </c>
      <c r="BP274" s="441" t="s">
        <v>1746</v>
      </c>
      <c r="BQ274" s="498" t="s">
        <v>1746</v>
      </c>
      <c r="BR274" s="404"/>
      <c r="BS274" s="404"/>
      <c r="BT274" s="404"/>
      <c r="BU274" s="404"/>
    </row>
    <row r="275" spans="1:73" s="205" customFormat="1" ht="72.95" hidden="1" customHeight="1">
      <c r="A275" s="681"/>
      <c r="B275" s="703"/>
      <c r="C275" s="661"/>
      <c r="D275" s="661"/>
      <c r="E275" s="645"/>
      <c r="F275" s="645"/>
      <c r="G275" s="666"/>
      <c r="H275" s="360">
        <v>44</v>
      </c>
      <c r="I275" s="664"/>
      <c r="J275" s="647"/>
      <c r="K275" s="647"/>
      <c r="L275" s="647"/>
      <c r="M275" s="645" t="str">
        <f t="shared" si="779"/>
        <v xml:space="preserve">Posibilidad de perdida de  debido a amenazas como y vulderabilidades, afectando a los activos de información de </v>
      </c>
      <c r="N275" s="645"/>
      <c r="O275" s="645"/>
      <c r="P275" s="736"/>
      <c r="Q275" s="696"/>
      <c r="R275" s="642"/>
      <c r="S275" s="642"/>
      <c r="T275" s="642"/>
      <c r="U275" s="642"/>
      <c r="V275" s="727"/>
      <c r="W275" s="715"/>
      <c r="X275" s="730"/>
      <c r="Y275" s="709"/>
      <c r="Z275" s="712"/>
      <c r="AA275" s="715"/>
      <c r="AB275" s="718"/>
      <c r="AC275" s="721"/>
      <c r="AD275" s="724"/>
      <c r="AE275" s="649"/>
      <c r="AF275" s="201">
        <v>2</v>
      </c>
      <c r="AG275" s="202" t="s">
        <v>1408</v>
      </c>
      <c r="AH275" s="222" t="str">
        <f t="shared" si="859"/>
        <v>Probabilidad</v>
      </c>
      <c r="AI275" s="321" t="s">
        <v>312</v>
      </c>
      <c r="AJ275" s="321" t="s">
        <v>317</v>
      </c>
      <c r="AK275" s="223" t="str">
        <f t="shared" si="860"/>
        <v>40%</v>
      </c>
      <c r="AL275" s="322" t="s">
        <v>321</v>
      </c>
      <c r="AM275" s="322" t="s">
        <v>325</v>
      </c>
      <c r="AN275" s="323" t="s">
        <v>328</v>
      </c>
      <c r="AO275" s="224">
        <f t="shared" ref="AO275" si="941">IF(ISBLANK(AD274),(IFERROR(IF(AND(AH274="Probabilidad",AH275="Probabilidad"),(AQ274-(+AQ274*AK275)),IF(AH275="Probabilidad",(W274-(+W274*AK275)),IF(AH275="Impacto",AQ274,""))),""))," ")</f>
        <v>0.216</v>
      </c>
      <c r="AP275" s="174" t="str">
        <f t="shared" ref="AP275" si="942">IF(ISBLANK(AD274),(IFERROR(IF(AO275="","",IF(AO275&lt;=0.2,"Muy Baja",IF(AO275&lt;=0.4,"Baja",IF(AO275&lt;=0.6,"Media",IF(AO275&lt;=0.8,"Alta","Muy Alta"))))),""))," ")</f>
        <v>Baja</v>
      </c>
      <c r="AQ275" s="225">
        <f t="shared" si="736"/>
        <v>0.216</v>
      </c>
      <c r="AR275" s="449" t="str">
        <f t="shared" si="737"/>
        <v>Moderado</v>
      </c>
      <c r="AS275" s="225">
        <f t="shared" ref="AS275" si="943">IFERROR(IF(AND(AH274="Impacto",AH275="Impacto"),(AS274-(+AS274*AK275)),IF(AH275="Impacto",(AA274-(+AA274*AK275)),IF(AH275="Probabilidad",AS274,""))),"")</f>
        <v>0.6</v>
      </c>
      <c r="AT275" s="226" t="str">
        <f t="shared" si="738"/>
        <v>Moderado</v>
      </c>
      <c r="AU275" s="652"/>
      <c r="AV275" s="655"/>
      <c r="AW275" s="649"/>
      <c r="AX275" s="733"/>
      <c r="AY275" s="861"/>
      <c r="AZ275" s="745"/>
      <c r="BA275" s="745"/>
      <c r="BB275" s="637"/>
      <c r="BC275" s="636"/>
      <c r="BD275" s="636"/>
      <c r="BE275" s="637"/>
      <c r="BF275" s="637"/>
      <c r="BG275" s="628"/>
      <c r="BH275" s="445" t="s">
        <v>113</v>
      </c>
      <c r="BI275" s="608" t="s">
        <v>1971</v>
      </c>
      <c r="BJ275" s="623" t="s">
        <v>1904</v>
      </c>
      <c r="BK275" s="596">
        <v>44804</v>
      </c>
      <c r="BL275" s="594" t="s">
        <v>1740</v>
      </c>
      <c r="BM275" s="611" t="s">
        <v>1854</v>
      </c>
      <c r="BN275" s="594" t="s">
        <v>1746</v>
      </c>
      <c r="BO275" s="633" t="s">
        <v>114</v>
      </c>
      <c r="BP275" s="633" t="s">
        <v>1746</v>
      </c>
      <c r="BQ275" s="869" t="s">
        <v>1746</v>
      </c>
      <c r="BR275" s="404"/>
      <c r="BS275" s="404"/>
      <c r="BT275" s="404"/>
      <c r="BU275" s="404"/>
    </row>
    <row r="276" spans="1:73" s="205" customFormat="1" ht="72.95" hidden="1" customHeight="1">
      <c r="A276" s="681"/>
      <c r="B276" s="703"/>
      <c r="C276" s="661"/>
      <c r="D276" s="661"/>
      <c r="E276" s="645"/>
      <c r="F276" s="645"/>
      <c r="G276" s="666"/>
      <c r="H276" s="360">
        <v>44</v>
      </c>
      <c r="I276" s="664"/>
      <c r="J276" s="647"/>
      <c r="K276" s="647"/>
      <c r="L276" s="647"/>
      <c r="M276" s="645" t="str">
        <f t="shared" si="779"/>
        <v xml:space="preserve">Posibilidad de perdida de  debido a amenazas como y vulderabilidades, afectando a los activos de información de </v>
      </c>
      <c r="N276" s="645"/>
      <c r="O276" s="645"/>
      <c r="P276" s="736"/>
      <c r="Q276" s="696"/>
      <c r="R276" s="642"/>
      <c r="S276" s="642"/>
      <c r="T276" s="642"/>
      <c r="U276" s="642"/>
      <c r="V276" s="727"/>
      <c r="W276" s="715"/>
      <c r="X276" s="730"/>
      <c r="Y276" s="709"/>
      <c r="Z276" s="712"/>
      <c r="AA276" s="715"/>
      <c r="AB276" s="718"/>
      <c r="AC276" s="721"/>
      <c r="AD276" s="724"/>
      <c r="AE276" s="649"/>
      <c r="AF276" s="201">
        <v>3</v>
      </c>
      <c r="AG276" s="202" t="s">
        <v>1409</v>
      </c>
      <c r="AH276" s="222" t="str">
        <f t="shared" si="859"/>
        <v>Probabilidad</v>
      </c>
      <c r="AI276" s="321" t="s">
        <v>312</v>
      </c>
      <c r="AJ276" s="321" t="s">
        <v>317</v>
      </c>
      <c r="AK276" s="223" t="str">
        <f t="shared" si="860"/>
        <v>40%</v>
      </c>
      <c r="AL276" s="322" t="s">
        <v>321</v>
      </c>
      <c r="AM276" s="322" t="s">
        <v>325</v>
      </c>
      <c r="AN276" s="323" t="s">
        <v>328</v>
      </c>
      <c r="AO276" s="224">
        <f t="shared" ref="AO276" si="944">IF(ISBLANK(AD274),(IFERROR(IF(AND(AH275="Probabilidad",AH276="Probabilidad"),(AQ275-(+AQ275*AK276)),IF(AND(AH275="Impacto",AH276="Probabilidad"),(AQ274-(+AQ274*AK276)),IF(AH276="Impacto",AQ275,""))),""))," ")</f>
        <v>0.12959999999999999</v>
      </c>
      <c r="AP276" s="174" t="str">
        <f t="shared" ref="AP276" si="945">IF(ISBLANK(AD274),(IFERROR(IF(AO276="","",IF(AO276&lt;=0.2,"Muy Baja",IF(AO276&lt;=0.4,"Baja",IF(AO276&lt;=0.6,"Media",IF(AO276&lt;=0.8,"Alta","Muy Alta"))))),""))," ")</f>
        <v>Muy Baja</v>
      </c>
      <c r="AQ276" s="225">
        <f t="shared" si="736"/>
        <v>0.12959999999999999</v>
      </c>
      <c r="AR276" s="449" t="str">
        <f t="shared" si="737"/>
        <v>Moderado</v>
      </c>
      <c r="AS276" s="225">
        <f t="shared" ref="AS276:AS279" si="946">IFERROR(IF(AND(AH275="Impacto",AH276="Impacto"),(AS275-(+AS275*AK276)),IF(AND(AH275="Probabilidad",AH276="Impacto"),(AS274-(+AS274*AK276)),IF(AH276="Probabilidad",AS275,""))),"")</f>
        <v>0.6</v>
      </c>
      <c r="AT276" s="226" t="str">
        <f t="shared" si="738"/>
        <v>Moderado</v>
      </c>
      <c r="AU276" s="652"/>
      <c r="AV276" s="655"/>
      <c r="AW276" s="649"/>
      <c r="AX276" s="733"/>
      <c r="AY276" s="861"/>
      <c r="AZ276" s="618"/>
      <c r="BA276" s="618"/>
      <c r="BB276" s="620"/>
      <c r="BC276" s="622"/>
      <c r="BD276" s="622"/>
      <c r="BE276" s="620"/>
      <c r="BF276" s="620"/>
      <c r="BG276" s="628"/>
      <c r="BH276" s="445" t="s">
        <v>113</v>
      </c>
      <c r="BI276" s="632"/>
      <c r="BJ276" s="870"/>
      <c r="BK276" s="629"/>
      <c r="BL276" s="628"/>
      <c r="BM276" s="630"/>
      <c r="BN276" s="628"/>
      <c r="BO276" s="633"/>
      <c r="BP276" s="633"/>
      <c r="BQ276" s="869"/>
      <c r="BR276" s="404"/>
      <c r="BS276" s="404"/>
      <c r="BT276" s="404"/>
      <c r="BU276" s="404"/>
    </row>
    <row r="277" spans="1:73" s="205" customFormat="1" ht="18" hidden="1" customHeight="1">
      <c r="A277" s="681"/>
      <c r="B277" s="703"/>
      <c r="C277" s="661"/>
      <c r="D277" s="661"/>
      <c r="E277" s="645"/>
      <c r="F277" s="645"/>
      <c r="G277" s="666"/>
      <c r="H277" s="360">
        <v>44</v>
      </c>
      <c r="I277" s="664"/>
      <c r="J277" s="647"/>
      <c r="K277" s="647"/>
      <c r="L277" s="647"/>
      <c r="M277" s="645" t="str">
        <f t="shared" si="779"/>
        <v xml:space="preserve">Posibilidad de perdida de  debido a amenazas como y vulderabilidades, afectando a los activos de información de </v>
      </c>
      <c r="N277" s="645"/>
      <c r="O277" s="645"/>
      <c r="P277" s="736"/>
      <c r="Q277" s="696"/>
      <c r="R277" s="642"/>
      <c r="S277" s="642"/>
      <c r="T277" s="642"/>
      <c r="U277" s="642"/>
      <c r="V277" s="727"/>
      <c r="W277" s="715"/>
      <c r="X277" s="730"/>
      <c r="Y277" s="709"/>
      <c r="Z277" s="712"/>
      <c r="AA277" s="715"/>
      <c r="AB277" s="718"/>
      <c r="AC277" s="721"/>
      <c r="AD277" s="724"/>
      <c r="AE277" s="649"/>
      <c r="AF277" s="201">
        <v>4</v>
      </c>
      <c r="AG277" s="202"/>
      <c r="AH277" s="222" t="str">
        <f t="shared" si="859"/>
        <v/>
      </c>
      <c r="AI277" s="321"/>
      <c r="AJ277" s="321"/>
      <c r="AK277" s="223" t="str">
        <f t="shared" si="860"/>
        <v/>
      </c>
      <c r="AL277" s="322"/>
      <c r="AM277" s="322"/>
      <c r="AN277" s="323"/>
      <c r="AO277" s="224" t="str">
        <f t="shared" ref="AO277" si="947">IF(ISBLANK(AD274),(IFERROR(IF(AND(AH276="Probabilidad",AH277="Probabilidad"),(AQ276-(+AQ276*AK277)),IF(AND(AH276="Impacto",AH277="Probabilidad"),(AQ275-(+AQ275*AK277)),IF(AH277="Impacto",AQ276,""))),""))," ")</f>
        <v/>
      </c>
      <c r="AP277" s="174" t="str">
        <f t="shared" ref="AP277" si="948">IF(ISBLANK(AD274),(IFERROR(IF(AO277="","",IF(AO277&lt;=0.2,"Muy Baja",IF(AO277&lt;=0.4,"Baja",IF(AO277&lt;=0.6,"Media",IF(AO277&lt;=0.8,"Alta","Muy Alta"))))),""))," ")</f>
        <v/>
      </c>
      <c r="AQ277" s="225" t="str">
        <f t="shared" ref="AQ277:AQ340" si="949">+AO277</f>
        <v/>
      </c>
      <c r="AR277" s="449" t="str">
        <f t="shared" ref="AR277:AR340" si="950">IFERROR(IF(AS277="","",IF(AS277&lt;=0.2,"Leve",IF(AS277&lt;=0.4,"Menor",IF(AS277&lt;=0.6,"Moderado",IF(AS277&lt;=0.8,"Mayor","Catastrófico"))))),"")</f>
        <v/>
      </c>
      <c r="AS277" s="225" t="str">
        <f t="shared" si="946"/>
        <v/>
      </c>
      <c r="AT277" s="226" t="str">
        <f t="shared" ref="AT277:AT340" si="951">IFERROR(IF(OR(AND(AP277="Muy Baja",AR277="Leve"),AND(AP277="Muy Baja",AR277="Menor"),AND(AP277="Baja",AR277="Leve")),"Bajo",IF(OR(AND(AP277="Muy baja",AR277="Moderado"),AND(AP277="Baja",AR277="Menor"),AND(AP277="Baja",AR277="Moderado"),AND(AP277="Media",AR277="Leve"),AND(AP277="Media",AR277="Menor"),AND(AP277="Media",AR277="Moderado"),AND(AP277="Alta",AR277="Leve"),AND(AP277="Alta",AR277="Menor")),"Moderado",IF(OR(AND(AP277="Muy Baja",AR277="Mayor"),AND(AP277="Baja",AR277="Mayor"),AND(AP277="Media",AR277="Mayor"),AND(AP277="Alta",AR277="Moderado"),AND(AP277="Alta",AR277="Mayor"),AND(AP277="Muy Alta",AR277="Leve"),AND(AP277="Muy Alta",AR277="Menor"),AND(AP277="Muy Alta",AR277="Moderado"),AND(AP277="Muy Alta",AR277="Mayor")),"Alto",IF(OR(AND(AP277="Muy Baja",AR277="Catastrófico"),AND(AP277="Baja",AR277="Catastrófico"),AND(AP277="Media",AR277="Catastrófico"),AND(AP277="Alta",AR277="Catastrófico"),AND(AP277="Muy Alta",AR277="Catastrófico")),"Extremo","")))),"")</f>
        <v/>
      </c>
      <c r="AU277" s="652"/>
      <c r="AV277" s="655"/>
      <c r="AW277" s="649"/>
      <c r="AX277" s="733"/>
      <c r="AY277" s="437"/>
      <c r="AZ277" s="434"/>
      <c r="BA277" s="434"/>
      <c r="BB277" s="435"/>
      <c r="BC277" s="436"/>
      <c r="BD277" s="436"/>
      <c r="BE277" s="435"/>
      <c r="BF277" s="435"/>
      <c r="BG277" s="628"/>
      <c r="BH277" s="402"/>
      <c r="BI277" s="632"/>
      <c r="BJ277" s="870"/>
      <c r="BK277" s="629"/>
      <c r="BL277" s="628"/>
      <c r="BM277" s="630"/>
      <c r="BN277" s="628"/>
      <c r="BO277" s="633"/>
      <c r="BP277" s="633"/>
      <c r="BQ277" s="869"/>
      <c r="BR277" s="404"/>
      <c r="BS277" s="404"/>
      <c r="BT277" s="404"/>
      <c r="BU277" s="404"/>
    </row>
    <row r="278" spans="1:73" s="205" customFormat="1" ht="18" hidden="1" customHeight="1">
      <c r="A278" s="681"/>
      <c r="B278" s="703"/>
      <c r="C278" s="661"/>
      <c r="D278" s="661"/>
      <c r="E278" s="645"/>
      <c r="F278" s="645"/>
      <c r="G278" s="666"/>
      <c r="H278" s="360">
        <v>44</v>
      </c>
      <c r="I278" s="664"/>
      <c r="J278" s="647"/>
      <c r="K278" s="647"/>
      <c r="L278" s="647"/>
      <c r="M278" s="645" t="str">
        <f t="shared" si="779"/>
        <v xml:space="preserve">Posibilidad de perdida de  debido a amenazas como y vulderabilidades, afectando a los activos de información de </v>
      </c>
      <c r="N278" s="645"/>
      <c r="O278" s="645"/>
      <c r="P278" s="736"/>
      <c r="Q278" s="696"/>
      <c r="R278" s="642"/>
      <c r="S278" s="642"/>
      <c r="T278" s="642"/>
      <c r="U278" s="642"/>
      <c r="V278" s="727"/>
      <c r="W278" s="715"/>
      <c r="X278" s="730"/>
      <c r="Y278" s="709"/>
      <c r="Z278" s="712"/>
      <c r="AA278" s="715"/>
      <c r="AB278" s="718"/>
      <c r="AC278" s="721"/>
      <c r="AD278" s="724"/>
      <c r="AE278" s="649"/>
      <c r="AF278" s="201">
        <v>5</v>
      </c>
      <c r="AG278" s="202"/>
      <c r="AH278" s="222" t="str">
        <f t="shared" si="859"/>
        <v/>
      </c>
      <c r="AI278" s="321"/>
      <c r="AJ278" s="321"/>
      <c r="AK278" s="223" t="str">
        <f t="shared" si="860"/>
        <v/>
      </c>
      <c r="AL278" s="322"/>
      <c r="AM278" s="322"/>
      <c r="AN278" s="323"/>
      <c r="AO278" s="224" t="str">
        <f t="shared" ref="AO278" si="952">IF(ISBLANK(AD274),(IFERROR(IF(AND(AH277="Probabilidad",AH278="Probabilidad"),(AQ277-(+AQ277*AK278)),IF(AND(AH277="Impacto",AH278="Probabilidad"),(AQ276-(+AQ276*AK278)),IF(AH278="Impacto",AQ277,""))),""))," ")</f>
        <v/>
      </c>
      <c r="AP278" s="174" t="str">
        <f t="shared" ref="AP278" si="953">IF(ISBLANK(AD274),(IFERROR(IF(AO278="","",IF(AO278&lt;=0.2,"Muy Baja",IF(AO278&lt;=0.4,"Baja",IF(AO278&lt;=0.6,"Media",IF(AO278&lt;=0.8,"Alta","Muy Alta"))))),""))," ")</f>
        <v/>
      </c>
      <c r="AQ278" s="225" t="str">
        <f t="shared" si="949"/>
        <v/>
      </c>
      <c r="AR278" s="449" t="str">
        <f t="shared" si="950"/>
        <v/>
      </c>
      <c r="AS278" s="225" t="str">
        <f t="shared" si="946"/>
        <v/>
      </c>
      <c r="AT278" s="226" t="str">
        <f t="shared" si="951"/>
        <v/>
      </c>
      <c r="AU278" s="652"/>
      <c r="AV278" s="655"/>
      <c r="AW278" s="649"/>
      <c r="AX278" s="733"/>
      <c r="AY278" s="437"/>
      <c r="AZ278" s="434"/>
      <c r="BA278" s="434"/>
      <c r="BB278" s="435"/>
      <c r="BC278" s="436"/>
      <c r="BD278" s="436"/>
      <c r="BE278" s="435"/>
      <c r="BF278" s="435"/>
      <c r="BG278" s="628"/>
      <c r="BH278" s="402"/>
      <c r="BI278" s="632"/>
      <c r="BJ278" s="870"/>
      <c r="BK278" s="629"/>
      <c r="BL278" s="628"/>
      <c r="BM278" s="630"/>
      <c r="BN278" s="628"/>
      <c r="BO278" s="633"/>
      <c r="BP278" s="633"/>
      <c r="BQ278" s="869"/>
      <c r="BR278" s="404"/>
      <c r="BS278" s="404"/>
      <c r="BT278" s="404"/>
      <c r="BU278" s="404"/>
    </row>
    <row r="279" spans="1:73" s="205" customFormat="1" ht="18" hidden="1" customHeight="1">
      <c r="A279" s="682"/>
      <c r="B279" s="704"/>
      <c r="C279" s="662"/>
      <c r="D279" s="662"/>
      <c r="E279" s="646"/>
      <c r="F279" s="646"/>
      <c r="G279" s="666"/>
      <c r="H279" s="360">
        <v>44</v>
      </c>
      <c r="I279" s="665"/>
      <c r="J279" s="604"/>
      <c r="K279" s="604"/>
      <c r="L279" s="604"/>
      <c r="M279" s="646" t="str">
        <f t="shared" si="779"/>
        <v xml:space="preserve">Posibilidad de perdida de  debido a amenazas como y vulderabilidades, afectando a los activos de información de </v>
      </c>
      <c r="N279" s="646"/>
      <c r="O279" s="646"/>
      <c r="P279" s="737"/>
      <c r="Q279" s="697"/>
      <c r="R279" s="643"/>
      <c r="S279" s="643"/>
      <c r="T279" s="643"/>
      <c r="U279" s="643"/>
      <c r="V279" s="728"/>
      <c r="W279" s="716"/>
      <c r="X279" s="731"/>
      <c r="Y279" s="710"/>
      <c r="Z279" s="713"/>
      <c r="AA279" s="716"/>
      <c r="AB279" s="719"/>
      <c r="AC279" s="722"/>
      <c r="AD279" s="725"/>
      <c r="AE279" s="650"/>
      <c r="AF279" s="201">
        <v>6</v>
      </c>
      <c r="AG279" s="202"/>
      <c r="AH279" s="222" t="str">
        <f t="shared" si="859"/>
        <v/>
      </c>
      <c r="AI279" s="321"/>
      <c r="AJ279" s="321"/>
      <c r="AK279" s="223" t="str">
        <f t="shared" si="860"/>
        <v/>
      </c>
      <c r="AL279" s="322"/>
      <c r="AM279" s="322"/>
      <c r="AN279" s="323"/>
      <c r="AO279" s="224" t="str">
        <f t="shared" ref="AO279" si="954">IF(ISBLANK(AD274),(IFERROR(IF(AND(AH278="Probabilidad",AH279="Probabilidad"),(AQ278-(+AQ278*AK279)),IF(AND(AH278="Impacto",AH279="Probabilidad"),(AQ277-(+AQ277*AK279)),IF(AH279="Impacto",AQ278,""))),""))," ")</f>
        <v/>
      </c>
      <c r="AP279" s="174" t="str">
        <f t="shared" ref="AP279" si="955">IF(ISBLANK(AD274),(IFERROR(IF(AO279="","",IF(AO279&lt;=0.2,"Muy Baja",IF(AO279&lt;=0.4,"Baja",IF(AO279&lt;=0.6,"Media",IF(AO279&lt;=0.8,"Alta","Muy Alta"))))),""))," ")</f>
        <v/>
      </c>
      <c r="AQ279" s="225" t="str">
        <f t="shared" si="949"/>
        <v/>
      </c>
      <c r="AR279" s="449" t="str">
        <f t="shared" si="950"/>
        <v/>
      </c>
      <c r="AS279" s="225" t="str">
        <f t="shared" si="946"/>
        <v/>
      </c>
      <c r="AT279" s="226" t="str">
        <f t="shared" si="951"/>
        <v/>
      </c>
      <c r="AU279" s="653"/>
      <c r="AV279" s="656"/>
      <c r="AW279" s="650"/>
      <c r="AX279" s="734"/>
      <c r="AY279" s="437"/>
      <c r="AZ279" s="434"/>
      <c r="BA279" s="434"/>
      <c r="BB279" s="435"/>
      <c r="BC279" s="436"/>
      <c r="BD279" s="436"/>
      <c r="BE279" s="435"/>
      <c r="BF279" s="435"/>
      <c r="BG279" s="595"/>
      <c r="BH279" s="446"/>
      <c r="BI279" s="609"/>
      <c r="BJ279" s="624"/>
      <c r="BK279" s="597"/>
      <c r="BL279" s="595"/>
      <c r="BM279" s="612"/>
      <c r="BN279" s="595"/>
      <c r="BO279" s="633"/>
      <c r="BP279" s="633"/>
      <c r="BQ279" s="869"/>
      <c r="BR279" s="404"/>
      <c r="BS279" s="404"/>
      <c r="BT279" s="404"/>
      <c r="BU279" s="404"/>
    </row>
    <row r="280" spans="1:73" s="205" customFormat="1" ht="140.25" hidden="1" customHeight="1">
      <c r="A280" s="680">
        <v>8</v>
      </c>
      <c r="B280" s="702" t="s">
        <v>886</v>
      </c>
      <c r="C280" s="660" t="str">
        <f>IFERROR((VLOOKUP($B280,'Listados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0" s="660" t="str">
        <f>IFERROR((VLOOKUP($B280,'Listados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0" s="644" t="s">
        <v>1216</v>
      </c>
      <c r="F280" s="644" t="s">
        <v>964</v>
      </c>
      <c r="G280" s="666">
        <v>45</v>
      </c>
      <c r="H280" s="360">
        <v>45</v>
      </c>
      <c r="I280" s="663" t="s">
        <v>1217</v>
      </c>
      <c r="J280" s="603" t="s">
        <v>244</v>
      </c>
      <c r="K280" s="603" t="s">
        <v>1217</v>
      </c>
      <c r="L280" s="603" t="s">
        <v>1411</v>
      </c>
      <c r="M280" s="644" t="str">
        <f t="shared" ref="M280" si="956">+CONCATENATE("Posibilidad de afectación ", J280, " por ", K280," debido a ", L280)</f>
        <v>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v>
      </c>
      <c r="N280" s="644" t="s">
        <v>108</v>
      </c>
      <c r="O280" s="644" t="s">
        <v>832</v>
      </c>
      <c r="P280" s="735">
        <v>228</v>
      </c>
      <c r="Q280" s="695"/>
      <c r="R280" s="641"/>
      <c r="S280" s="641"/>
      <c r="T280" s="641"/>
      <c r="U280" s="641"/>
      <c r="V280" s="726" t="str">
        <f t="shared" ref="V280" si="957">IF(ISBLANK(AC280),(IF(P280&lt;=0,"",IF(P280&lt;=2,"Muy Baja",IF(P280&lt;=24,"Baja",IF(P280&lt;=500,"Media",IF(P280&lt;=5000,"Alta","Muy Alta"))))))," ")</f>
        <v>Media</v>
      </c>
      <c r="W280" s="714">
        <f t="shared" ref="W280" si="958">IF(ISBLANK(AC280),(IF(V280="","",IF(V280="Muy Baja",20%,IF(V280="Baja",40%,IF(V280="Media",60%,IF(V280="Alta",80%,IF(V280="Muy Alta",100%,0)))))))," ")</f>
        <v>0.6</v>
      </c>
      <c r="X280" s="729" t="s">
        <v>1633</v>
      </c>
      <c r="Y280" s="708" t="str">
        <f>IF(X280&gt;0,IF(NOT(ISERROR(MATCH(X280,'Listados Datos'!$N$3:$N$4,0))),'Listados Datos'!$N$6&amp;"Por favor no seleccionar este criterios de impacto (Afectación Económica o presupuestal y/o Pérdida Reputacional)",'Listados Datos'!$N$7),"")</f>
        <v>✔</v>
      </c>
      <c r="Z280" s="711" t="str">
        <f>IF(OR(X280='Listados Datos'!$R$3,X280='Listados Datos'!$S$3),"Leve",IF(OR(X280='Listados Datos'!$R$4,X280='Listados Datos'!$S$4),"Menor",IF(OR(X280='Listados Datos'!$R$5,X280='Listados Datos'!$S$5),"Moderado",IF(OR(X280='Listados Datos'!$R$6,X280='Listados Datos'!$S$6),"Mayor",IF(OR(X280='Listados Datos'!$R$7,X280='Listados Datos'!$S$7),"Catastrófico","")))))</f>
        <v>Menor</v>
      </c>
      <c r="AA280" s="714">
        <f>IF(Z280="","",IF(Z280="Leve",20%,IF(Z280="Menor",40%,IF(Z280="Moderado",60%,IF(Z280="Mayor",80%,IF(Z280="Catastrófico",100%,0))))))</f>
        <v>0.4</v>
      </c>
      <c r="AB280" s="717"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Moderado</v>
      </c>
      <c r="AC280" s="720"/>
      <c r="AD280" s="723"/>
      <c r="AE280" s="648" t="str">
        <f t="shared" ref="AE280" si="959">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1">
        <v>1</v>
      </c>
      <c r="AG280" s="202" t="s">
        <v>1451</v>
      </c>
      <c r="AH280" s="222" t="str">
        <f t="shared" si="859"/>
        <v>Probabilidad</v>
      </c>
      <c r="AI280" s="321" t="s">
        <v>312</v>
      </c>
      <c r="AJ280" s="321" t="s">
        <v>317</v>
      </c>
      <c r="AK280" s="223" t="str">
        <f t="shared" si="860"/>
        <v>40%</v>
      </c>
      <c r="AL280" s="322" t="s">
        <v>321</v>
      </c>
      <c r="AM280" s="322" t="s">
        <v>325</v>
      </c>
      <c r="AN280" s="323" t="s">
        <v>328</v>
      </c>
      <c r="AO280" s="224">
        <f t="shared" ref="AO280" si="960">IF(ISBLANK(AD280),(IFERROR(IF(AH280="Probabilidad",(W280-(+W280*AK280)),IF(AH280="Impacto",W280,"")),""))," ")</f>
        <v>0.36</v>
      </c>
      <c r="AP280" s="174" t="str">
        <f t="shared" ref="AP280" si="961">IF(ISBLANK(AD280), (IFERROR(IF(AO280="","",IF(AO280&lt;=0.2,"Muy Baja",IF(AO280&lt;=0.4,"Baja",IF(AO280&lt;=0.6,"Media",IF(AO280&lt;=0.8,"Alta","Muy Alta"))))),""))," ")</f>
        <v>Baja</v>
      </c>
      <c r="AQ280" s="225">
        <f t="shared" si="949"/>
        <v>0.36</v>
      </c>
      <c r="AR280" s="449" t="str">
        <f t="shared" si="950"/>
        <v>Menor</v>
      </c>
      <c r="AS280" s="225">
        <f t="shared" ref="AS280" si="962">IFERROR(IF(AH280="Impacto",(AA280-(+AA280*AK280)),IF(AH280="Probabilidad",AA280,"")),"")</f>
        <v>0.4</v>
      </c>
      <c r="AT280" s="226" t="str">
        <f t="shared" si="951"/>
        <v>Moderado</v>
      </c>
      <c r="AU280" s="651"/>
      <c r="AV280" s="654" t="str">
        <f>IF(ISBLANK(AD280), " ", AD280)</f>
        <v xml:space="preserve"> </v>
      </c>
      <c r="AW280" s="648" t="str">
        <f t="shared" ref="AW280" si="963">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732" t="s">
        <v>335</v>
      </c>
      <c r="AY280" s="324" t="s">
        <v>1554</v>
      </c>
      <c r="AZ280" s="454" t="s">
        <v>1282</v>
      </c>
      <c r="BA280" s="406" t="s">
        <v>964</v>
      </c>
      <c r="BB280" s="448" t="s">
        <v>1057</v>
      </c>
      <c r="BC280" s="425">
        <v>44562</v>
      </c>
      <c r="BD280" s="425">
        <v>44926</v>
      </c>
      <c r="BE280" s="425" t="s">
        <v>1179</v>
      </c>
      <c r="BF280" s="455" t="s">
        <v>1555</v>
      </c>
      <c r="BG280" s="594" t="s">
        <v>1283</v>
      </c>
      <c r="BH280" s="430" t="s">
        <v>113</v>
      </c>
      <c r="BI280" s="374" t="s">
        <v>1832</v>
      </c>
      <c r="BJ280" s="374" t="s">
        <v>1833</v>
      </c>
      <c r="BK280" s="376">
        <v>44804</v>
      </c>
      <c r="BL280" s="448" t="s">
        <v>1905</v>
      </c>
      <c r="BM280" s="468" t="s">
        <v>1906</v>
      </c>
      <c r="BN280" s="448" t="s">
        <v>1834</v>
      </c>
      <c r="BO280" s="448" t="s">
        <v>114</v>
      </c>
      <c r="BP280" s="448" t="s">
        <v>1746</v>
      </c>
      <c r="BQ280" s="499" t="s">
        <v>1746</v>
      </c>
      <c r="BR280" s="404"/>
      <c r="BS280" s="404"/>
      <c r="BT280" s="404"/>
      <c r="BU280" s="404"/>
    </row>
    <row r="281" spans="1:73" s="205" customFormat="1" ht="19.5" hidden="1" customHeight="1">
      <c r="A281" s="681"/>
      <c r="B281" s="703"/>
      <c r="C281" s="661"/>
      <c r="D281" s="661"/>
      <c r="E281" s="645"/>
      <c r="F281" s="645"/>
      <c r="G281" s="666"/>
      <c r="H281" s="360">
        <v>45</v>
      </c>
      <c r="I281" s="664"/>
      <c r="J281" s="647"/>
      <c r="K281" s="647"/>
      <c r="L281" s="647"/>
      <c r="M281" s="645"/>
      <c r="N281" s="645"/>
      <c r="O281" s="645"/>
      <c r="P281" s="736"/>
      <c r="Q281" s="696"/>
      <c r="R281" s="642"/>
      <c r="S281" s="642"/>
      <c r="T281" s="642"/>
      <c r="U281" s="642"/>
      <c r="V281" s="727"/>
      <c r="W281" s="715"/>
      <c r="X281" s="730"/>
      <c r="Y281" s="709"/>
      <c r="Z281" s="712"/>
      <c r="AA281" s="715"/>
      <c r="AB281" s="718"/>
      <c r="AC281" s="721"/>
      <c r="AD281" s="724"/>
      <c r="AE281" s="649"/>
      <c r="AF281" s="201">
        <v>2</v>
      </c>
      <c r="AG281" s="202"/>
      <c r="AH281" s="222" t="str">
        <f t="shared" si="859"/>
        <v/>
      </c>
      <c r="AI281" s="321"/>
      <c r="AJ281" s="321"/>
      <c r="AK281" s="223" t="str">
        <f t="shared" si="860"/>
        <v/>
      </c>
      <c r="AL281" s="322"/>
      <c r="AM281" s="322"/>
      <c r="AN281" s="323"/>
      <c r="AO281" s="224" t="str">
        <f t="shared" ref="AO281" si="964">IF(ISBLANK(AD280),(IFERROR(IF(AND(AH280="Probabilidad",AH281="Probabilidad"),(AQ280-(+AQ280*AK281)),IF(AH281="Probabilidad",(W280-(+W280*AK281)),IF(AH281="Impacto",AQ280,""))),""))," ")</f>
        <v/>
      </c>
      <c r="AP281" s="174" t="str">
        <f t="shared" ref="AP281" si="965">IF(ISBLANK(AD280),(IFERROR(IF(AO281="","",IF(AO281&lt;=0.2,"Muy Baja",IF(AO281&lt;=0.4,"Baja",IF(AO281&lt;=0.6,"Media",IF(AO281&lt;=0.8,"Alta","Muy Alta"))))),""))," ")</f>
        <v/>
      </c>
      <c r="AQ281" s="225" t="str">
        <f t="shared" si="949"/>
        <v/>
      </c>
      <c r="AR281" s="449" t="str">
        <f t="shared" si="950"/>
        <v/>
      </c>
      <c r="AS281" s="225" t="str">
        <f t="shared" ref="AS281" si="966">IFERROR(IF(AND(AH280="Impacto",AH281="Impacto"),(AS280-(+AS280*AK281)),IF(AH281="Impacto",(AA280-(+AA280*AK281)),IF(AH281="Probabilidad",AS280,""))),"")</f>
        <v/>
      </c>
      <c r="AT281" s="226" t="str">
        <f t="shared" si="951"/>
        <v/>
      </c>
      <c r="AU281" s="652"/>
      <c r="AV281" s="655"/>
      <c r="AW281" s="649"/>
      <c r="AX281" s="733"/>
      <c r="AY281" s="324"/>
      <c r="AZ281" s="454"/>
      <c r="BA281" s="406"/>
      <c r="BB281" s="448"/>
      <c r="BC281" s="425"/>
      <c r="BD281" s="425"/>
      <c r="BE281" s="425"/>
      <c r="BF281" s="455"/>
      <c r="BG281" s="628"/>
      <c r="BH281" s="388"/>
      <c r="BI281" s="374"/>
      <c r="BJ281" s="374"/>
      <c r="BK281" s="374"/>
      <c r="BL281" s="448"/>
      <c r="BM281" s="468"/>
      <c r="BN281" s="448"/>
      <c r="BO281" s="441"/>
      <c r="BP281" s="441"/>
      <c r="BQ281" s="498"/>
      <c r="BR281" s="404"/>
      <c r="BS281" s="404"/>
      <c r="BT281" s="404"/>
      <c r="BU281" s="404"/>
    </row>
    <row r="282" spans="1:73" s="205" customFormat="1" ht="19.5" hidden="1" customHeight="1">
      <c r="A282" s="681"/>
      <c r="B282" s="703"/>
      <c r="C282" s="661"/>
      <c r="D282" s="661"/>
      <c r="E282" s="645"/>
      <c r="F282" s="645"/>
      <c r="G282" s="666"/>
      <c r="H282" s="360">
        <v>45</v>
      </c>
      <c r="I282" s="664"/>
      <c r="J282" s="647"/>
      <c r="K282" s="647"/>
      <c r="L282" s="647"/>
      <c r="M282" s="645"/>
      <c r="N282" s="645"/>
      <c r="O282" s="645"/>
      <c r="P282" s="736"/>
      <c r="Q282" s="696"/>
      <c r="R282" s="642"/>
      <c r="S282" s="642"/>
      <c r="T282" s="642"/>
      <c r="U282" s="642"/>
      <c r="V282" s="727"/>
      <c r="W282" s="715"/>
      <c r="X282" s="730"/>
      <c r="Y282" s="709"/>
      <c r="Z282" s="712"/>
      <c r="AA282" s="715"/>
      <c r="AB282" s="718"/>
      <c r="AC282" s="721"/>
      <c r="AD282" s="724"/>
      <c r="AE282" s="649"/>
      <c r="AF282" s="201">
        <v>3</v>
      </c>
      <c r="AG282" s="202"/>
      <c r="AH282" s="222" t="str">
        <f t="shared" si="859"/>
        <v/>
      </c>
      <c r="AI282" s="321"/>
      <c r="AJ282" s="321"/>
      <c r="AK282" s="223" t="str">
        <f t="shared" si="860"/>
        <v/>
      </c>
      <c r="AL282" s="322"/>
      <c r="AM282" s="322"/>
      <c r="AN282" s="323"/>
      <c r="AO282" s="224" t="str">
        <f t="shared" ref="AO282" si="967">IF(ISBLANK(AD280),(IFERROR(IF(AND(AH281="Probabilidad",AH282="Probabilidad"),(AQ281-(+AQ281*AK282)),IF(AND(AH281="Impacto",AH282="Probabilidad"),(AQ280-(+AQ280*AK282)),IF(AH282="Impacto",AQ281,""))),""))," ")</f>
        <v/>
      </c>
      <c r="AP282" s="174" t="str">
        <f t="shared" ref="AP282" si="968">IF(ISBLANK(AD280),(IFERROR(IF(AO282="","",IF(AO282&lt;=0.2,"Muy Baja",IF(AO282&lt;=0.4,"Baja",IF(AO282&lt;=0.6,"Media",IF(AO282&lt;=0.8,"Alta","Muy Alta"))))),""))," ")</f>
        <v/>
      </c>
      <c r="AQ282" s="225" t="str">
        <f t="shared" si="949"/>
        <v/>
      </c>
      <c r="AR282" s="449" t="str">
        <f t="shared" si="950"/>
        <v/>
      </c>
      <c r="AS282" s="225" t="str">
        <f t="shared" ref="AS282:AS285" si="969">IFERROR(IF(AND(AH281="Impacto",AH282="Impacto"),(AS281-(+AS281*AK282)),IF(AND(AH281="Probabilidad",AH282="Impacto"),(AS280-(+AS280*AK282)),IF(AH282="Probabilidad",AS281,""))),"")</f>
        <v/>
      </c>
      <c r="AT282" s="226" t="str">
        <f t="shared" si="951"/>
        <v/>
      </c>
      <c r="AU282" s="652"/>
      <c r="AV282" s="655"/>
      <c r="AW282" s="649"/>
      <c r="AX282" s="733"/>
      <c r="AY282" s="324"/>
      <c r="AZ282" s="454"/>
      <c r="BA282" s="406"/>
      <c r="BB282" s="448"/>
      <c r="BC282" s="425"/>
      <c r="BD282" s="425"/>
      <c r="BE282" s="425"/>
      <c r="BF282" s="455"/>
      <c r="BG282" s="628"/>
      <c r="BH282" s="388"/>
      <c r="BI282" s="374"/>
      <c r="BJ282" s="374"/>
      <c r="BK282" s="374"/>
      <c r="BL282" s="448"/>
      <c r="BM282" s="468"/>
      <c r="BN282" s="448"/>
      <c r="BO282" s="441"/>
      <c r="BP282" s="441"/>
      <c r="BQ282" s="498"/>
      <c r="BR282" s="404"/>
      <c r="BS282" s="404"/>
      <c r="BT282" s="404"/>
      <c r="BU282" s="404"/>
    </row>
    <row r="283" spans="1:73" s="205" customFormat="1" ht="19.5" hidden="1" customHeight="1">
      <c r="A283" s="681"/>
      <c r="B283" s="703"/>
      <c r="C283" s="661"/>
      <c r="D283" s="661"/>
      <c r="E283" s="645"/>
      <c r="F283" s="645"/>
      <c r="G283" s="666"/>
      <c r="H283" s="360">
        <v>45</v>
      </c>
      <c r="I283" s="664"/>
      <c r="J283" s="647"/>
      <c r="K283" s="647"/>
      <c r="L283" s="647"/>
      <c r="M283" s="645"/>
      <c r="N283" s="645"/>
      <c r="O283" s="645"/>
      <c r="P283" s="736"/>
      <c r="Q283" s="696"/>
      <c r="R283" s="642"/>
      <c r="S283" s="642"/>
      <c r="T283" s="642"/>
      <c r="U283" s="642"/>
      <c r="V283" s="727"/>
      <c r="W283" s="715"/>
      <c r="X283" s="730"/>
      <c r="Y283" s="709"/>
      <c r="Z283" s="712"/>
      <c r="AA283" s="715"/>
      <c r="AB283" s="718"/>
      <c r="AC283" s="721"/>
      <c r="AD283" s="724"/>
      <c r="AE283" s="649"/>
      <c r="AF283" s="201">
        <v>4</v>
      </c>
      <c r="AG283" s="202"/>
      <c r="AH283" s="222" t="str">
        <f t="shared" si="859"/>
        <v/>
      </c>
      <c r="AI283" s="321"/>
      <c r="AJ283" s="321"/>
      <c r="AK283" s="223" t="str">
        <f t="shared" si="860"/>
        <v/>
      </c>
      <c r="AL283" s="322"/>
      <c r="AM283" s="322"/>
      <c r="AN283" s="323"/>
      <c r="AO283" s="224" t="str">
        <f t="shared" ref="AO283" si="970">IF(ISBLANK(AD280),(IFERROR(IF(AND(AH282="Probabilidad",AH283="Probabilidad"),(AQ282-(+AQ282*AK283)),IF(AND(AH282="Impacto",AH283="Probabilidad"),(AQ281-(+AQ281*AK283)),IF(AH283="Impacto",AQ282,""))),""))," ")</f>
        <v/>
      </c>
      <c r="AP283" s="174" t="str">
        <f t="shared" ref="AP283" si="971">IF(ISBLANK(AD280),(IFERROR(IF(AO283="","",IF(AO283&lt;=0.2,"Muy Baja",IF(AO283&lt;=0.4,"Baja",IF(AO283&lt;=0.6,"Media",IF(AO283&lt;=0.8,"Alta","Muy Alta"))))),""))," ")</f>
        <v/>
      </c>
      <c r="AQ283" s="225" t="str">
        <f t="shared" si="949"/>
        <v/>
      </c>
      <c r="AR283" s="449" t="str">
        <f t="shared" si="950"/>
        <v/>
      </c>
      <c r="AS283" s="225" t="str">
        <f t="shared" si="969"/>
        <v/>
      </c>
      <c r="AT283" s="226" t="str">
        <f t="shared" si="951"/>
        <v/>
      </c>
      <c r="AU283" s="652"/>
      <c r="AV283" s="655"/>
      <c r="AW283" s="649"/>
      <c r="AX283" s="733"/>
      <c r="AY283" s="324"/>
      <c r="AZ283" s="454"/>
      <c r="BA283" s="406"/>
      <c r="BB283" s="448"/>
      <c r="BC283" s="425"/>
      <c r="BD283" s="425"/>
      <c r="BE283" s="425"/>
      <c r="BF283" s="455"/>
      <c r="BG283" s="628"/>
      <c r="BH283" s="388"/>
      <c r="BI283" s="374"/>
      <c r="BJ283" s="374"/>
      <c r="BK283" s="374"/>
      <c r="BL283" s="448"/>
      <c r="BM283" s="468"/>
      <c r="BN283" s="448"/>
      <c r="BO283" s="441"/>
      <c r="BP283" s="441"/>
      <c r="BQ283" s="498"/>
      <c r="BR283" s="404"/>
      <c r="BS283" s="404"/>
      <c r="BT283" s="404"/>
      <c r="BU283" s="404"/>
    </row>
    <row r="284" spans="1:73" s="205" customFormat="1" ht="19.5" hidden="1" customHeight="1">
      <c r="A284" s="681"/>
      <c r="B284" s="703"/>
      <c r="C284" s="661"/>
      <c r="D284" s="661"/>
      <c r="E284" s="645"/>
      <c r="F284" s="645"/>
      <c r="G284" s="666"/>
      <c r="H284" s="360">
        <v>45</v>
      </c>
      <c r="I284" s="664"/>
      <c r="J284" s="647"/>
      <c r="K284" s="647"/>
      <c r="L284" s="647"/>
      <c r="M284" s="645"/>
      <c r="N284" s="645"/>
      <c r="O284" s="645"/>
      <c r="P284" s="736"/>
      <c r="Q284" s="696"/>
      <c r="R284" s="642"/>
      <c r="S284" s="642"/>
      <c r="T284" s="642"/>
      <c r="U284" s="642"/>
      <c r="V284" s="727"/>
      <c r="W284" s="715"/>
      <c r="X284" s="730"/>
      <c r="Y284" s="709"/>
      <c r="Z284" s="712"/>
      <c r="AA284" s="715"/>
      <c r="AB284" s="718"/>
      <c r="AC284" s="721"/>
      <c r="AD284" s="724"/>
      <c r="AE284" s="649"/>
      <c r="AF284" s="201">
        <v>5</v>
      </c>
      <c r="AG284" s="202"/>
      <c r="AH284" s="222" t="str">
        <f t="shared" si="859"/>
        <v/>
      </c>
      <c r="AI284" s="321"/>
      <c r="AJ284" s="321"/>
      <c r="AK284" s="223" t="str">
        <f t="shared" si="860"/>
        <v/>
      </c>
      <c r="AL284" s="322"/>
      <c r="AM284" s="322"/>
      <c r="AN284" s="323"/>
      <c r="AO284" s="224" t="str">
        <f t="shared" ref="AO284" si="972">IF(ISBLANK(AD280),(IFERROR(IF(AND(AH283="Probabilidad",AH284="Probabilidad"),(AQ283-(+AQ283*AK284)),IF(AND(AH283="Impacto",AH284="Probabilidad"),(AQ282-(+AQ282*AK284)),IF(AH284="Impacto",AQ283,""))),""))," ")</f>
        <v/>
      </c>
      <c r="AP284" s="174" t="str">
        <f t="shared" ref="AP284" si="973">IF(ISBLANK(AD280),(IFERROR(IF(AO284="","",IF(AO284&lt;=0.2,"Muy Baja",IF(AO284&lt;=0.4,"Baja",IF(AO284&lt;=0.6,"Media",IF(AO284&lt;=0.8,"Alta","Muy Alta"))))),""))," ")</f>
        <v/>
      </c>
      <c r="AQ284" s="225" t="str">
        <f t="shared" si="949"/>
        <v/>
      </c>
      <c r="AR284" s="449" t="str">
        <f t="shared" si="950"/>
        <v/>
      </c>
      <c r="AS284" s="225" t="str">
        <f t="shared" si="969"/>
        <v/>
      </c>
      <c r="AT284" s="226" t="str">
        <f t="shared" si="951"/>
        <v/>
      </c>
      <c r="AU284" s="652"/>
      <c r="AV284" s="655"/>
      <c r="AW284" s="649"/>
      <c r="AX284" s="733"/>
      <c r="AY284" s="324"/>
      <c r="AZ284" s="454"/>
      <c r="BA284" s="406"/>
      <c r="BB284" s="448"/>
      <c r="BC284" s="425"/>
      <c r="BD284" s="425"/>
      <c r="BE284" s="425"/>
      <c r="BF284" s="455"/>
      <c r="BG284" s="628"/>
      <c r="BH284" s="388"/>
      <c r="BI284" s="374"/>
      <c r="BJ284" s="374"/>
      <c r="BK284" s="374"/>
      <c r="BL284" s="448"/>
      <c r="BM284" s="468"/>
      <c r="BN284" s="448"/>
      <c r="BO284" s="441"/>
      <c r="BP284" s="441"/>
      <c r="BQ284" s="498"/>
      <c r="BR284" s="404"/>
      <c r="BS284" s="404"/>
      <c r="BT284" s="404"/>
      <c r="BU284" s="404"/>
    </row>
    <row r="285" spans="1:73" s="205" customFormat="1" ht="19.5" hidden="1" customHeight="1">
      <c r="A285" s="681"/>
      <c r="B285" s="703"/>
      <c r="C285" s="661"/>
      <c r="D285" s="661"/>
      <c r="E285" s="645"/>
      <c r="F285" s="645"/>
      <c r="G285" s="666"/>
      <c r="H285" s="360">
        <v>45</v>
      </c>
      <c r="I285" s="665"/>
      <c r="J285" s="604"/>
      <c r="K285" s="604"/>
      <c r="L285" s="604"/>
      <c r="M285" s="646"/>
      <c r="N285" s="646"/>
      <c r="O285" s="646"/>
      <c r="P285" s="737"/>
      <c r="Q285" s="697"/>
      <c r="R285" s="643"/>
      <c r="S285" s="643"/>
      <c r="T285" s="643"/>
      <c r="U285" s="643"/>
      <c r="V285" s="728"/>
      <c r="W285" s="716"/>
      <c r="X285" s="731"/>
      <c r="Y285" s="710"/>
      <c r="Z285" s="713"/>
      <c r="AA285" s="716"/>
      <c r="AB285" s="719"/>
      <c r="AC285" s="722"/>
      <c r="AD285" s="725"/>
      <c r="AE285" s="650"/>
      <c r="AF285" s="201">
        <v>6</v>
      </c>
      <c r="AG285" s="202"/>
      <c r="AH285" s="222" t="str">
        <f t="shared" si="859"/>
        <v/>
      </c>
      <c r="AI285" s="321"/>
      <c r="AJ285" s="321"/>
      <c r="AK285" s="223" t="str">
        <f t="shared" si="860"/>
        <v/>
      </c>
      <c r="AL285" s="322"/>
      <c r="AM285" s="322"/>
      <c r="AN285" s="323"/>
      <c r="AO285" s="224" t="str">
        <f t="shared" ref="AO285" si="974">IF(ISBLANK(AD280),(IFERROR(IF(AND(AH284="Probabilidad",AH285="Probabilidad"),(AQ284-(+AQ284*AK285)),IF(AND(AH284="Impacto",AH285="Probabilidad"),(AQ283-(+AQ283*AK285)),IF(AH285="Impacto",AQ284,""))),""))," ")</f>
        <v/>
      </c>
      <c r="AP285" s="174" t="str">
        <f t="shared" ref="AP285" si="975">IF(ISBLANK(AD280),(IFERROR(IF(AO285="","",IF(AO285&lt;=0.2,"Muy Baja",IF(AO285&lt;=0.4,"Baja",IF(AO285&lt;=0.6,"Media",IF(AO285&lt;=0.8,"Alta","Muy Alta"))))),""))," ")</f>
        <v/>
      </c>
      <c r="AQ285" s="225" t="str">
        <f t="shared" si="949"/>
        <v/>
      </c>
      <c r="AR285" s="449" t="str">
        <f t="shared" si="950"/>
        <v/>
      </c>
      <c r="AS285" s="225" t="str">
        <f t="shared" si="969"/>
        <v/>
      </c>
      <c r="AT285" s="226" t="str">
        <f t="shared" si="951"/>
        <v/>
      </c>
      <c r="AU285" s="653"/>
      <c r="AV285" s="656"/>
      <c r="AW285" s="650"/>
      <c r="AX285" s="734"/>
      <c r="AY285" s="324"/>
      <c r="AZ285" s="454"/>
      <c r="BA285" s="406"/>
      <c r="BB285" s="448"/>
      <c r="BC285" s="425"/>
      <c r="BD285" s="425"/>
      <c r="BE285" s="425"/>
      <c r="BF285" s="455"/>
      <c r="BG285" s="595"/>
      <c r="BH285" s="388"/>
      <c r="BI285" s="374"/>
      <c r="BJ285" s="374"/>
      <c r="BK285" s="374"/>
      <c r="BL285" s="448"/>
      <c r="BM285" s="468"/>
      <c r="BN285" s="448"/>
      <c r="BO285" s="441"/>
      <c r="BP285" s="441"/>
      <c r="BQ285" s="498"/>
      <c r="BR285" s="404"/>
      <c r="BS285" s="404"/>
      <c r="BT285" s="404"/>
      <c r="BU285" s="404"/>
    </row>
    <row r="286" spans="1:73" s="205" customFormat="1" ht="127.5" hidden="1" customHeight="1">
      <c r="A286" s="681"/>
      <c r="B286" s="703" t="s">
        <v>886</v>
      </c>
      <c r="C286" s="661"/>
      <c r="D286" s="661"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645"/>
      <c r="F286" s="645" t="s">
        <v>964</v>
      </c>
      <c r="G286" s="666">
        <v>46</v>
      </c>
      <c r="H286" s="360">
        <v>46</v>
      </c>
      <c r="I286" s="663" t="s">
        <v>1218</v>
      </c>
      <c r="J286" s="603" t="s">
        <v>244</v>
      </c>
      <c r="K286" s="603" t="s">
        <v>1218</v>
      </c>
      <c r="L286" s="603" t="s">
        <v>1412</v>
      </c>
      <c r="M286" s="644" t="str">
        <f t="shared" ref="M286" si="976">+CONCATENATE("Posibilidad de afectación ", J286, " por ", K286," debido a ", L286)</f>
        <v>Posibilidad de afectación Económico y Reputacional por Inadecuada formulación y elaboración del Plan Anual de Adquisiciones debido a Plan Anual de Adquisiciones mal formulado.</v>
      </c>
      <c r="N286" s="644" t="s">
        <v>108</v>
      </c>
      <c r="O286" s="644" t="s">
        <v>832</v>
      </c>
      <c r="P286" s="735">
        <v>1</v>
      </c>
      <c r="Q286" s="695"/>
      <c r="R286" s="641"/>
      <c r="S286" s="641"/>
      <c r="T286" s="641"/>
      <c r="U286" s="641"/>
      <c r="V286" s="726" t="str">
        <f t="shared" ref="V286" si="977">IF(ISBLANK(AC286),(IF(P286&lt;=0,"",IF(P286&lt;=2,"Muy Baja",IF(P286&lt;=24,"Baja",IF(P286&lt;=500,"Media",IF(P286&lt;=5000,"Alta","Muy Alta"))))))," ")</f>
        <v>Muy Baja</v>
      </c>
      <c r="W286" s="714">
        <f t="shared" ref="W286" si="978">IF(ISBLANK(AC286),(IF(V286="","",IF(V286="Muy Baja",20%,IF(V286="Baja",40%,IF(V286="Media",60%,IF(V286="Alta",80%,IF(V286="Muy Alta",100%,0)))))))," ")</f>
        <v>0.2</v>
      </c>
      <c r="X286" s="729" t="s">
        <v>306</v>
      </c>
      <c r="Y286" s="708" t="str">
        <f>IF(X286&gt;0,IF(NOT(ISERROR(MATCH(X286,'Listados Datos'!$N$3:$N$4,0))),'Listados Datos'!$N$6&amp;"Por favor no seleccionar este criterios de impacto (Afectación Económica o presupuestal y/o Pérdida Reputacional)",'Listados Datos'!$N$7),"")</f>
        <v>✔</v>
      </c>
      <c r="Z286" s="711" t="str">
        <f>IF(OR(X286='Listados Datos'!$R$3,X286='Listados Datos'!$S$3),"Leve",IF(OR(X286='Listados Datos'!$R$4,X286='Listados Datos'!$S$4),"Menor",IF(OR(X286='Listados Datos'!$R$5,X286='Listados Datos'!$S$5),"Moderado",IF(OR(X286='Listados Datos'!$R$6,X286='Listados Datos'!$S$6),"Mayor",IF(OR(X286='Listados Datos'!$R$7,X286='Listados Datos'!$S$7),"Catastrófico","")))))</f>
        <v>Moderado</v>
      </c>
      <c r="AA286" s="714">
        <f>IF(Z286="","",IF(Z286="Leve",20%,IF(Z286="Menor",40%,IF(Z286="Moderado",60%,IF(Z286="Mayor",80%,IF(Z286="Catastrófico",100%,0))))))</f>
        <v>0.6</v>
      </c>
      <c r="AB286" s="717"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720"/>
      <c r="AD286" s="723"/>
      <c r="AE286" s="648" t="str">
        <f t="shared" ref="AE286" si="979">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1">
        <v>1</v>
      </c>
      <c r="AG286" s="202" t="s">
        <v>1452</v>
      </c>
      <c r="AH286" s="222" t="str">
        <f t="shared" si="859"/>
        <v>Probabilidad</v>
      </c>
      <c r="AI286" s="321" t="s">
        <v>312</v>
      </c>
      <c r="AJ286" s="321" t="s">
        <v>317</v>
      </c>
      <c r="AK286" s="223" t="str">
        <f t="shared" si="860"/>
        <v>40%</v>
      </c>
      <c r="AL286" s="322" t="s">
        <v>321</v>
      </c>
      <c r="AM286" s="322" t="s">
        <v>325</v>
      </c>
      <c r="AN286" s="323" t="s">
        <v>328</v>
      </c>
      <c r="AO286" s="224">
        <f t="shared" ref="AO286" si="980">IF(ISBLANK(AD286),(IFERROR(IF(AH286="Probabilidad",(W286-(+W286*AK286)),IF(AH286="Impacto",W286,"")),""))," ")</f>
        <v>0.12</v>
      </c>
      <c r="AP286" s="174" t="str">
        <f t="shared" ref="AP286" si="981">IF(ISBLANK(AD286), (IFERROR(IF(AO286="","",IF(AO286&lt;=0.2,"Muy Baja",IF(AO286&lt;=0.4,"Baja",IF(AO286&lt;=0.6,"Media",IF(AO286&lt;=0.8,"Alta","Muy Alta"))))),""))," ")</f>
        <v>Muy Baja</v>
      </c>
      <c r="AQ286" s="225">
        <f t="shared" si="949"/>
        <v>0.12</v>
      </c>
      <c r="AR286" s="449" t="str">
        <f t="shared" si="950"/>
        <v>Moderado</v>
      </c>
      <c r="AS286" s="225">
        <f t="shared" ref="AS286" si="982">IFERROR(IF(AH286="Impacto",(AA286-(+AA286*AK286)),IF(AH286="Probabilidad",AA286,"")),"")</f>
        <v>0.6</v>
      </c>
      <c r="AT286" s="226" t="str">
        <f t="shared" si="951"/>
        <v>Moderado</v>
      </c>
      <c r="AU286" s="651"/>
      <c r="AV286" s="654" t="str">
        <f>IF(ISBLANK(AD286), " ", AD286)</f>
        <v xml:space="preserve"> </v>
      </c>
      <c r="AW286" s="648" t="str">
        <f t="shared" ref="AW286" si="983">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732" t="s">
        <v>335</v>
      </c>
      <c r="AY286" s="324" t="s">
        <v>1556</v>
      </c>
      <c r="AZ286" s="454" t="s">
        <v>1557</v>
      </c>
      <c r="BA286" s="406" t="s">
        <v>964</v>
      </c>
      <c r="BB286" s="448" t="s">
        <v>1057</v>
      </c>
      <c r="BC286" s="425">
        <v>44562</v>
      </c>
      <c r="BD286" s="425">
        <v>44926</v>
      </c>
      <c r="BE286" s="425" t="s">
        <v>1284</v>
      </c>
      <c r="BF286" s="455" t="s">
        <v>1284</v>
      </c>
      <c r="BG286" s="594" t="s">
        <v>1285</v>
      </c>
      <c r="BH286" s="396" t="s">
        <v>113</v>
      </c>
      <c r="BI286" s="387" t="s">
        <v>1972</v>
      </c>
      <c r="BJ286" s="392" t="s">
        <v>1831</v>
      </c>
      <c r="BK286" s="393">
        <v>44804</v>
      </c>
      <c r="BL286" s="392" t="s">
        <v>1747</v>
      </c>
      <c r="BM286" s="474" t="s">
        <v>1841</v>
      </c>
      <c r="BN286" s="394" t="s">
        <v>1748</v>
      </c>
      <c r="BO286" s="440" t="s">
        <v>114</v>
      </c>
      <c r="BP286" s="395" t="s">
        <v>1746</v>
      </c>
      <c r="BQ286" s="501" t="s">
        <v>1746</v>
      </c>
      <c r="BR286" s="404"/>
      <c r="BS286" s="404"/>
      <c r="BT286" s="404"/>
      <c r="BU286" s="404"/>
    </row>
    <row r="287" spans="1:73" s="205" customFormat="1" ht="19.5" hidden="1" customHeight="1">
      <c r="A287" s="681"/>
      <c r="B287" s="703"/>
      <c r="C287" s="661"/>
      <c r="D287" s="661"/>
      <c r="E287" s="645"/>
      <c r="F287" s="645"/>
      <c r="G287" s="666"/>
      <c r="H287" s="360">
        <v>46</v>
      </c>
      <c r="I287" s="664"/>
      <c r="J287" s="647"/>
      <c r="K287" s="647"/>
      <c r="L287" s="647"/>
      <c r="M287" s="645"/>
      <c r="N287" s="645"/>
      <c r="O287" s="645"/>
      <c r="P287" s="736"/>
      <c r="Q287" s="696"/>
      <c r="R287" s="642"/>
      <c r="S287" s="642"/>
      <c r="T287" s="642"/>
      <c r="U287" s="642"/>
      <c r="V287" s="727"/>
      <c r="W287" s="715"/>
      <c r="X287" s="730"/>
      <c r="Y287" s="709"/>
      <c r="Z287" s="712"/>
      <c r="AA287" s="715"/>
      <c r="AB287" s="718"/>
      <c r="AC287" s="721"/>
      <c r="AD287" s="724"/>
      <c r="AE287" s="649"/>
      <c r="AF287" s="201">
        <v>2</v>
      </c>
      <c r="AG287" s="202"/>
      <c r="AH287" s="222" t="str">
        <f t="shared" si="859"/>
        <v/>
      </c>
      <c r="AI287" s="321"/>
      <c r="AJ287" s="321"/>
      <c r="AK287" s="223" t="str">
        <f t="shared" si="860"/>
        <v/>
      </c>
      <c r="AL287" s="322"/>
      <c r="AM287" s="322"/>
      <c r="AN287" s="323"/>
      <c r="AO287" s="224" t="str">
        <f t="shared" ref="AO287" si="984">IF(ISBLANK(AD286),(IFERROR(IF(AND(AH286="Probabilidad",AH287="Probabilidad"),(AQ286-(+AQ286*AK287)),IF(AH287="Probabilidad",(W286-(+W286*AK287)),IF(AH287="Impacto",AQ286,""))),""))," ")</f>
        <v/>
      </c>
      <c r="AP287" s="174" t="str">
        <f t="shared" ref="AP287" si="985">IF(ISBLANK(AD286),(IFERROR(IF(AO287="","",IF(AO287&lt;=0.2,"Muy Baja",IF(AO287&lt;=0.4,"Baja",IF(AO287&lt;=0.6,"Media",IF(AO287&lt;=0.8,"Alta","Muy Alta"))))),""))," ")</f>
        <v/>
      </c>
      <c r="AQ287" s="225" t="str">
        <f t="shared" si="949"/>
        <v/>
      </c>
      <c r="AR287" s="449" t="str">
        <f t="shared" si="950"/>
        <v/>
      </c>
      <c r="AS287" s="225" t="str">
        <f t="shared" ref="AS287" si="986">IFERROR(IF(AND(AH286="Impacto",AH287="Impacto"),(AS286-(+AS286*AK287)),IF(AH287="Impacto",(AA286-(+AA286*AK287)),IF(AH287="Probabilidad",AS286,""))),"")</f>
        <v/>
      </c>
      <c r="AT287" s="226" t="str">
        <f t="shared" si="951"/>
        <v/>
      </c>
      <c r="AU287" s="652"/>
      <c r="AV287" s="655"/>
      <c r="AW287" s="649"/>
      <c r="AX287" s="733"/>
      <c r="AY287" s="324"/>
      <c r="AZ287" s="454"/>
      <c r="BA287" s="406"/>
      <c r="BB287" s="448"/>
      <c r="BC287" s="425"/>
      <c r="BD287" s="425"/>
      <c r="BE287" s="425"/>
      <c r="BF287" s="455"/>
      <c r="BG287" s="628"/>
      <c r="BH287" s="374"/>
      <c r="BI287" s="374"/>
      <c r="BJ287" s="374"/>
      <c r="BK287" s="374"/>
      <c r="BL287" s="448"/>
      <c r="BM287" s="468"/>
      <c r="BN287" s="448"/>
      <c r="BO287" s="441"/>
      <c r="BP287" s="441"/>
      <c r="BQ287" s="498"/>
      <c r="BR287" s="404"/>
      <c r="BS287" s="404"/>
      <c r="BT287" s="404"/>
      <c r="BU287" s="404"/>
    </row>
    <row r="288" spans="1:73" s="205" customFormat="1" ht="19.5" hidden="1" customHeight="1">
      <c r="A288" s="681"/>
      <c r="B288" s="703"/>
      <c r="C288" s="661"/>
      <c r="D288" s="661"/>
      <c r="E288" s="645"/>
      <c r="F288" s="645"/>
      <c r="G288" s="666"/>
      <c r="H288" s="360">
        <v>46</v>
      </c>
      <c r="I288" s="664"/>
      <c r="J288" s="647"/>
      <c r="K288" s="647"/>
      <c r="L288" s="647"/>
      <c r="M288" s="645"/>
      <c r="N288" s="645"/>
      <c r="O288" s="645"/>
      <c r="P288" s="736"/>
      <c r="Q288" s="696"/>
      <c r="R288" s="642"/>
      <c r="S288" s="642"/>
      <c r="T288" s="642"/>
      <c r="U288" s="642"/>
      <c r="V288" s="727"/>
      <c r="W288" s="715"/>
      <c r="X288" s="730"/>
      <c r="Y288" s="709"/>
      <c r="Z288" s="712"/>
      <c r="AA288" s="715"/>
      <c r="AB288" s="718"/>
      <c r="AC288" s="721"/>
      <c r="AD288" s="724"/>
      <c r="AE288" s="649"/>
      <c r="AF288" s="201">
        <v>3</v>
      </c>
      <c r="AG288" s="202"/>
      <c r="AH288" s="222" t="str">
        <f t="shared" si="859"/>
        <v/>
      </c>
      <c r="AI288" s="321"/>
      <c r="AJ288" s="321"/>
      <c r="AK288" s="223" t="str">
        <f t="shared" si="860"/>
        <v/>
      </c>
      <c r="AL288" s="322"/>
      <c r="AM288" s="322"/>
      <c r="AN288" s="323"/>
      <c r="AO288" s="224" t="str">
        <f t="shared" ref="AO288" si="987">IF(ISBLANK(AD286),(IFERROR(IF(AND(AH287="Probabilidad",AH288="Probabilidad"),(AQ287-(+AQ287*AK288)),IF(AND(AH287="Impacto",AH288="Probabilidad"),(AQ286-(+AQ286*AK288)),IF(AH288="Impacto",AQ287,""))),""))," ")</f>
        <v/>
      </c>
      <c r="AP288" s="174" t="str">
        <f t="shared" ref="AP288" si="988">IF(ISBLANK(AD286),(IFERROR(IF(AO288="","",IF(AO288&lt;=0.2,"Muy Baja",IF(AO288&lt;=0.4,"Baja",IF(AO288&lt;=0.6,"Media",IF(AO288&lt;=0.8,"Alta","Muy Alta"))))),""))," ")</f>
        <v/>
      </c>
      <c r="AQ288" s="225" t="str">
        <f t="shared" si="949"/>
        <v/>
      </c>
      <c r="AR288" s="449" t="str">
        <f t="shared" si="950"/>
        <v/>
      </c>
      <c r="AS288" s="225" t="str">
        <f t="shared" ref="AS288:AS291" si="989">IFERROR(IF(AND(AH287="Impacto",AH288="Impacto"),(AS287-(+AS287*AK288)),IF(AND(AH287="Probabilidad",AH288="Impacto"),(AS286-(+AS286*AK288)),IF(AH288="Probabilidad",AS287,""))),"")</f>
        <v/>
      </c>
      <c r="AT288" s="226" t="str">
        <f t="shared" si="951"/>
        <v/>
      </c>
      <c r="AU288" s="652"/>
      <c r="AV288" s="655"/>
      <c r="AW288" s="649"/>
      <c r="AX288" s="733"/>
      <c r="AY288" s="324"/>
      <c r="AZ288" s="454"/>
      <c r="BA288" s="406"/>
      <c r="BB288" s="448"/>
      <c r="BC288" s="425"/>
      <c r="BD288" s="425"/>
      <c r="BE288" s="425"/>
      <c r="BF288" s="455"/>
      <c r="BG288" s="628"/>
      <c r="BH288" s="374"/>
      <c r="BI288" s="374"/>
      <c r="BJ288" s="374"/>
      <c r="BK288" s="374"/>
      <c r="BL288" s="448"/>
      <c r="BM288" s="468"/>
      <c r="BN288" s="448"/>
      <c r="BO288" s="441"/>
      <c r="BP288" s="441"/>
      <c r="BQ288" s="498"/>
      <c r="BR288" s="404"/>
      <c r="BS288" s="404"/>
      <c r="BT288" s="404"/>
      <c r="BU288" s="404"/>
    </row>
    <row r="289" spans="1:73" s="205" customFormat="1" ht="19.5" hidden="1" customHeight="1">
      <c r="A289" s="681"/>
      <c r="B289" s="703"/>
      <c r="C289" s="661"/>
      <c r="D289" s="661"/>
      <c r="E289" s="645"/>
      <c r="F289" s="645"/>
      <c r="G289" s="666"/>
      <c r="H289" s="360">
        <v>46</v>
      </c>
      <c r="I289" s="664"/>
      <c r="J289" s="647"/>
      <c r="K289" s="647"/>
      <c r="L289" s="647"/>
      <c r="M289" s="645"/>
      <c r="N289" s="645"/>
      <c r="O289" s="645"/>
      <c r="P289" s="736"/>
      <c r="Q289" s="696"/>
      <c r="R289" s="642"/>
      <c r="S289" s="642"/>
      <c r="T289" s="642"/>
      <c r="U289" s="642"/>
      <c r="V289" s="727"/>
      <c r="W289" s="715"/>
      <c r="X289" s="730"/>
      <c r="Y289" s="709"/>
      <c r="Z289" s="712"/>
      <c r="AA289" s="715"/>
      <c r="AB289" s="718"/>
      <c r="AC289" s="721"/>
      <c r="AD289" s="724"/>
      <c r="AE289" s="649"/>
      <c r="AF289" s="201">
        <v>4</v>
      </c>
      <c r="AG289" s="202"/>
      <c r="AH289" s="222" t="str">
        <f t="shared" si="859"/>
        <v/>
      </c>
      <c r="AI289" s="321"/>
      <c r="AJ289" s="321"/>
      <c r="AK289" s="223" t="str">
        <f t="shared" si="860"/>
        <v/>
      </c>
      <c r="AL289" s="322"/>
      <c r="AM289" s="322"/>
      <c r="AN289" s="323"/>
      <c r="AO289" s="224" t="str">
        <f t="shared" ref="AO289" si="990">IF(ISBLANK(AD286),(IFERROR(IF(AND(AH288="Probabilidad",AH289="Probabilidad"),(AQ288-(+AQ288*AK289)),IF(AND(AH288="Impacto",AH289="Probabilidad"),(AQ287-(+AQ287*AK289)),IF(AH289="Impacto",AQ288,""))),""))," ")</f>
        <v/>
      </c>
      <c r="AP289" s="174" t="str">
        <f t="shared" ref="AP289" si="991">IF(ISBLANK(AD286),(IFERROR(IF(AO289="","",IF(AO289&lt;=0.2,"Muy Baja",IF(AO289&lt;=0.4,"Baja",IF(AO289&lt;=0.6,"Media",IF(AO289&lt;=0.8,"Alta","Muy Alta"))))),""))," ")</f>
        <v/>
      </c>
      <c r="AQ289" s="225" t="str">
        <f t="shared" si="949"/>
        <v/>
      </c>
      <c r="AR289" s="449" t="str">
        <f t="shared" si="950"/>
        <v/>
      </c>
      <c r="AS289" s="225" t="str">
        <f t="shared" si="989"/>
        <v/>
      </c>
      <c r="AT289" s="226" t="str">
        <f t="shared" si="951"/>
        <v/>
      </c>
      <c r="AU289" s="652"/>
      <c r="AV289" s="655"/>
      <c r="AW289" s="649"/>
      <c r="AX289" s="733"/>
      <c r="AY289" s="324"/>
      <c r="AZ289" s="454"/>
      <c r="BA289" s="406"/>
      <c r="BB289" s="448"/>
      <c r="BC289" s="425"/>
      <c r="BD289" s="425"/>
      <c r="BE289" s="425"/>
      <c r="BF289" s="455"/>
      <c r="BG289" s="628"/>
      <c r="BH289" s="374"/>
      <c r="BI289" s="374"/>
      <c r="BJ289" s="374"/>
      <c r="BK289" s="374"/>
      <c r="BL289" s="448"/>
      <c r="BM289" s="468"/>
      <c r="BN289" s="448"/>
      <c r="BO289" s="441"/>
      <c r="BP289" s="441"/>
      <c r="BQ289" s="498"/>
      <c r="BR289" s="404"/>
      <c r="BS289" s="404"/>
      <c r="BT289" s="404"/>
      <c r="BU289" s="404"/>
    </row>
    <row r="290" spans="1:73" s="205" customFormat="1" ht="19.5" hidden="1" customHeight="1">
      <c r="A290" s="681"/>
      <c r="B290" s="703"/>
      <c r="C290" s="661"/>
      <c r="D290" s="661"/>
      <c r="E290" s="645"/>
      <c r="F290" s="645"/>
      <c r="G290" s="666"/>
      <c r="H290" s="360">
        <v>46</v>
      </c>
      <c r="I290" s="664"/>
      <c r="J290" s="647"/>
      <c r="K290" s="647"/>
      <c r="L290" s="647"/>
      <c r="M290" s="645"/>
      <c r="N290" s="645"/>
      <c r="O290" s="645"/>
      <c r="P290" s="736"/>
      <c r="Q290" s="696"/>
      <c r="R290" s="642"/>
      <c r="S290" s="642"/>
      <c r="T290" s="642"/>
      <c r="U290" s="642"/>
      <c r="V290" s="727"/>
      <c r="W290" s="715"/>
      <c r="X290" s="730"/>
      <c r="Y290" s="709"/>
      <c r="Z290" s="712"/>
      <c r="AA290" s="715"/>
      <c r="AB290" s="718"/>
      <c r="AC290" s="721"/>
      <c r="AD290" s="724"/>
      <c r="AE290" s="649"/>
      <c r="AF290" s="201">
        <v>5</v>
      </c>
      <c r="AG290" s="202"/>
      <c r="AH290" s="222" t="str">
        <f t="shared" si="859"/>
        <v/>
      </c>
      <c r="AI290" s="321"/>
      <c r="AJ290" s="321"/>
      <c r="AK290" s="223" t="str">
        <f t="shared" si="860"/>
        <v/>
      </c>
      <c r="AL290" s="322"/>
      <c r="AM290" s="322"/>
      <c r="AN290" s="323"/>
      <c r="AO290" s="224" t="str">
        <f t="shared" ref="AO290" si="992">IF(ISBLANK(AD286),(IFERROR(IF(AND(AH289="Probabilidad",AH290="Probabilidad"),(AQ289-(+AQ289*AK290)),IF(AND(AH289="Impacto",AH290="Probabilidad"),(AQ288-(+AQ288*AK290)),IF(AH290="Impacto",AQ289,""))),""))," ")</f>
        <v/>
      </c>
      <c r="AP290" s="174" t="str">
        <f t="shared" ref="AP290" si="993">IF(ISBLANK(AD286),(IFERROR(IF(AO290="","",IF(AO290&lt;=0.2,"Muy Baja",IF(AO290&lt;=0.4,"Baja",IF(AO290&lt;=0.6,"Media",IF(AO290&lt;=0.8,"Alta","Muy Alta"))))),""))," ")</f>
        <v/>
      </c>
      <c r="AQ290" s="225" t="str">
        <f t="shared" si="949"/>
        <v/>
      </c>
      <c r="AR290" s="449" t="str">
        <f t="shared" si="950"/>
        <v/>
      </c>
      <c r="AS290" s="225" t="str">
        <f t="shared" si="989"/>
        <v/>
      </c>
      <c r="AT290" s="226" t="str">
        <f t="shared" si="951"/>
        <v/>
      </c>
      <c r="AU290" s="652"/>
      <c r="AV290" s="655"/>
      <c r="AW290" s="649"/>
      <c r="AX290" s="733"/>
      <c r="AY290" s="324"/>
      <c r="AZ290" s="454"/>
      <c r="BA290" s="406"/>
      <c r="BB290" s="448"/>
      <c r="BC290" s="425"/>
      <c r="BD290" s="425"/>
      <c r="BE290" s="425"/>
      <c r="BF290" s="455"/>
      <c r="BG290" s="628"/>
      <c r="BH290" s="374"/>
      <c r="BI290" s="374"/>
      <c r="BJ290" s="374"/>
      <c r="BK290" s="374"/>
      <c r="BL290" s="448"/>
      <c r="BM290" s="468"/>
      <c r="BN290" s="448"/>
      <c r="BO290" s="441"/>
      <c r="BP290" s="441"/>
      <c r="BQ290" s="498"/>
      <c r="BR290" s="404"/>
      <c r="BS290" s="404"/>
      <c r="BT290" s="404"/>
      <c r="BU290" s="404"/>
    </row>
    <row r="291" spans="1:73" s="205" customFormat="1" ht="19.5" hidden="1" customHeight="1">
      <c r="A291" s="681"/>
      <c r="B291" s="703"/>
      <c r="C291" s="661"/>
      <c r="D291" s="661"/>
      <c r="E291" s="645"/>
      <c r="F291" s="645"/>
      <c r="G291" s="666"/>
      <c r="H291" s="360">
        <v>46</v>
      </c>
      <c r="I291" s="665"/>
      <c r="J291" s="604"/>
      <c r="K291" s="604"/>
      <c r="L291" s="604"/>
      <c r="M291" s="646"/>
      <c r="N291" s="646"/>
      <c r="O291" s="646"/>
      <c r="P291" s="737"/>
      <c r="Q291" s="697"/>
      <c r="R291" s="643"/>
      <c r="S291" s="643"/>
      <c r="T291" s="643"/>
      <c r="U291" s="643"/>
      <c r="V291" s="728"/>
      <c r="W291" s="716"/>
      <c r="X291" s="731"/>
      <c r="Y291" s="710"/>
      <c r="Z291" s="713"/>
      <c r="AA291" s="716"/>
      <c r="AB291" s="719"/>
      <c r="AC291" s="722"/>
      <c r="AD291" s="725"/>
      <c r="AE291" s="650"/>
      <c r="AF291" s="201">
        <v>6</v>
      </c>
      <c r="AG291" s="202"/>
      <c r="AH291" s="222" t="str">
        <f t="shared" si="859"/>
        <v/>
      </c>
      <c r="AI291" s="321"/>
      <c r="AJ291" s="321"/>
      <c r="AK291" s="223" t="str">
        <f t="shared" si="860"/>
        <v/>
      </c>
      <c r="AL291" s="322"/>
      <c r="AM291" s="322"/>
      <c r="AN291" s="323"/>
      <c r="AO291" s="224" t="str">
        <f t="shared" ref="AO291" si="994">IF(ISBLANK(AD286),(IFERROR(IF(AND(AH290="Probabilidad",AH291="Probabilidad"),(AQ290-(+AQ290*AK291)),IF(AND(AH290="Impacto",AH291="Probabilidad"),(AQ289-(+AQ289*AK291)),IF(AH291="Impacto",AQ290,""))),""))," ")</f>
        <v/>
      </c>
      <c r="AP291" s="174" t="str">
        <f t="shared" ref="AP291" si="995">IF(ISBLANK(AD286),(IFERROR(IF(AO291="","",IF(AO291&lt;=0.2,"Muy Baja",IF(AO291&lt;=0.4,"Baja",IF(AO291&lt;=0.6,"Media",IF(AO291&lt;=0.8,"Alta","Muy Alta"))))),""))," ")</f>
        <v/>
      </c>
      <c r="AQ291" s="225" t="str">
        <f t="shared" si="949"/>
        <v/>
      </c>
      <c r="AR291" s="449" t="str">
        <f t="shared" si="950"/>
        <v/>
      </c>
      <c r="AS291" s="225" t="str">
        <f t="shared" si="989"/>
        <v/>
      </c>
      <c r="AT291" s="226" t="str">
        <f t="shared" si="951"/>
        <v/>
      </c>
      <c r="AU291" s="653"/>
      <c r="AV291" s="656"/>
      <c r="AW291" s="650"/>
      <c r="AX291" s="734"/>
      <c r="AY291" s="324"/>
      <c r="AZ291" s="454"/>
      <c r="BA291" s="406"/>
      <c r="BB291" s="448"/>
      <c r="BC291" s="425"/>
      <c r="BD291" s="425"/>
      <c r="BE291" s="425"/>
      <c r="BF291" s="455"/>
      <c r="BG291" s="595"/>
      <c r="BH291" s="388"/>
      <c r="BI291" s="374"/>
      <c r="BJ291" s="374"/>
      <c r="BK291" s="374"/>
      <c r="BL291" s="448"/>
      <c r="BM291" s="468"/>
      <c r="BN291" s="448"/>
      <c r="BO291" s="441"/>
      <c r="BP291" s="441"/>
      <c r="BQ291" s="498"/>
      <c r="BR291" s="404"/>
      <c r="BS291" s="404"/>
      <c r="BT291" s="404"/>
      <c r="BU291" s="404"/>
    </row>
    <row r="292" spans="1:73" s="205" customFormat="1" ht="127.5" hidden="1" customHeight="1">
      <c r="A292" s="681"/>
      <c r="B292" s="703" t="s">
        <v>886</v>
      </c>
      <c r="C292" s="661"/>
      <c r="D292" s="661"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645"/>
      <c r="F292" s="645" t="s">
        <v>964</v>
      </c>
      <c r="G292" s="666">
        <v>47</v>
      </c>
      <c r="H292" s="360">
        <v>47</v>
      </c>
      <c r="I292" s="663" t="s">
        <v>1219</v>
      </c>
      <c r="J292" s="603" t="s">
        <v>243</v>
      </c>
      <c r="K292" s="603" t="s">
        <v>1219</v>
      </c>
      <c r="L292" s="603" t="s">
        <v>1413</v>
      </c>
      <c r="M292" s="644" t="str">
        <f t="shared" ref="M292" si="996">+CONCATENATE("Posibilidad de afectación ", J292, " por ", K292," debido a ", L292)</f>
        <v>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v>
      </c>
      <c r="N292" s="644" t="s">
        <v>108</v>
      </c>
      <c r="O292" s="644" t="s">
        <v>832</v>
      </c>
      <c r="P292" s="735">
        <v>12</v>
      </c>
      <c r="Q292" s="695"/>
      <c r="R292" s="641"/>
      <c r="S292" s="641"/>
      <c r="T292" s="641"/>
      <c r="U292" s="641"/>
      <c r="V292" s="726" t="str">
        <f t="shared" ref="V292" si="997">IF(ISBLANK(AC292),(IF(P292&lt;=0,"",IF(P292&lt;=2,"Muy Baja",IF(P292&lt;=24,"Baja",IF(P292&lt;=500,"Media",IF(P292&lt;=5000,"Alta","Muy Alta"))))))," ")</f>
        <v>Baja</v>
      </c>
      <c r="W292" s="714">
        <f t="shared" ref="W292" si="998">IF(ISBLANK(AC292),(IF(V292="","",IF(V292="Muy Baja",20%,IF(V292="Baja",40%,IF(V292="Media",60%,IF(V292="Alta",80%,IF(V292="Muy Alta",100%,0)))))))," ")</f>
        <v>0.4</v>
      </c>
      <c r="X292" s="729" t="s">
        <v>306</v>
      </c>
      <c r="Y292" s="708" t="str">
        <f>IF(X292&gt;0,IF(NOT(ISERROR(MATCH(X292,'Listados Datos'!$N$3:$N$4,0))),'Listados Datos'!$N$6&amp;"Por favor no seleccionar este criterios de impacto (Afectación Económica o presupuestal y/o Pérdida Reputacional)",'Listados Datos'!$N$7),"")</f>
        <v>✔</v>
      </c>
      <c r="Z292" s="711"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714">
        <f>IF(Z292="","",IF(Z292="Leve",20%,IF(Z292="Menor",40%,IF(Z292="Moderado",60%,IF(Z292="Mayor",80%,IF(Z292="Catastrófico",100%,0))))))</f>
        <v>0.6</v>
      </c>
      <c r="AB292" s="717"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720"/>
      <c r="AD292" s="723"/>
      <c r="AE292" s="648" t="str">
        <f t="shared" ref="AE292" si="999">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1">
        <v>1</v>
      </c>
      <c r="AG292" s="202" t="s">
        <v>1453</v>
      </c>
      <c r="AH292" s="222" t="str">
        <f t="shared" si="859"/>
        <v>Probabilidad</v>
      </c>
      <c r="AI292" s="321" t="s">
        <v>312</v>
      </c>
      <c r="AJ292" s="321" t="s">
        <v>317</v>
      </c>
      <c r="AK292" s="223" t="str">
        <f t="shared" si="860"/>
        <v>40%</v>
      </c>
      <c r="AL292" s="322" t="s">
        <v>321</v>
      </c>
      <c r="AM292" s="322" t="s">
        <v>325</v>
      </c>
      <c r="AN292" s="323" t="s">
        <v>328</v>
      </c>
      <c r="AO292" s="224">
        <f t="shared" ref="AO292" si="1000">IF(ISBLANK(AD292),(IFERROR(IF(AH292="Probabilidad",(W292-(+W292*AK292)),IF(AH292="Impacto",W292,"")),""))," ")</f>
        <v>0.24</v>
      </c>
      <c r="AP292" s="174" t="str">
        <f t="shared" ref="AP292" si="1001">IF(ISBLANK(AD292), (IFERROR(IF(AO292="","",IF(AO292&lt;=0.2,"Muy Baja",IF(AO292&lt;=0.4,"Baja",IF(AO292&lt;=0.6,"Media",IF(AO292&lt;=0.8,"Alta","Muy Alta"))))),""))," ")</f>
        <v>Baja</v>
      </c>
      <c r="AQ292" s="225">
        <f t="shared" si="949"/>
        <v>0.24</v>
      </c>
      <c r="AR292" s="449" t="str">
        <f t="shared" si="950"/>
        <v>Moderado</v>
      </c>
      <c r="AS292" s="225">
        <f t="shared" ref="AS292" si="1002">IFERROR(IF(AH292="Impacto",(AA292-(+AA292*AK292)),IF(AH292="Probabilidad",AA292,"")),"")</f>
        <v>0.6</v>
      </c>
      <c r="AT292" s="226" t="str">
        <f t="shared" si="951"/>
        <v>Moderado</v>
      </c>
      <c r="AU292" s="651"/>
      <c r="AV292" s="654" t="str">
        <f>IF(ISBLANK(AD292), " ", AD292)</f>
        <v xml:space="preserve"> </v>
      </c>
      <c r="AW292" s="648" t="str">
        <f t="shared" ref="AW292" si="1003">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732" t="s">
        <v>335</v>
      </c>
      <c r="AY292" s="324" t="s">
        <v>1558</v>
      </c>
      <c r="AZ292" s="454" t="s">
        <v>1286</v>
      </c>
      <c r="BA292" s="406" t="s">
        <v>964</v>
      </c>
      <c r="BB292" s="448" t="s">
        <v>1057</v>
      </c>
      <c r="BC292" s="425">
        <v>44562</v>
      </c>
      <c r="BD292" s="425">
        <v>44926</v>
      </c>
      <c r="BE292" s="425" t="s">
        <v>1286</v>
      </c>
      <c r="BF292" s="455" t="s">
        <v>1286</v>
      </c>
      <c r="BG292" s="594" t="s">
        <v>1287</v>
      </c>
      <c r="BH292" s="388" t="s">
        <v>33</v>
      </c>
      <c r="BI292" s="387" t="s">
        <v>1973</v>
      </c>
      <c r="BJ292" s="392" t="s">
        <v>1835</v>
      </c>
      <c r="BK292" s="393">
        <v>44804</v>
      </c>
      <c r="BL292" s="389" t="s">
        <v>1907</v>
      </c>
      <c r="BM292" s="469" t="s">
        <v>1836</v>
      </c>
      <c r="BN292" s="394" t="s">
        <v>1748</v>
      </c>
      <c r="BO292" s="440" t="s">
        <v>114</v>
      </c>
      <c r="BP292" s="395" t="s">
        <v>1746</v>
      </c>
      <c r="BQ292" s="501" t="s">
        <v>1746</v>
      </c>
      <c r="BR292" s="404"/>
      <c r="BS292" s="404"/>
      <c r="BT292" s="404"/>
      <c r="BU292" s="404"/>
    </row>
    <row r="293" spans="1:73" s="205" customFormat="1" ht="19.5" hidden="1" customHeight="1">
      <c r="A293" s="681"/>
      <c r="B293" s="703"/>
      <c r="C293" s="661"/>
      <c r="D293" s="661"/>
      <c r="E293" s="645"/>
      <c r="F293" s="645"/>
      <c r="G293" s="666"/>
      <c r="H293" s="360">
        <v>47</v>
      </c>
      <c r="I293" s="664"/>
      <c r="J293" s="647"/>
      <c r="K293" s="647"/>
      <c r="L293" s="647"/>
      <c r="M293" s="645"/>
      <c r="N293" s="645"/>
      <c r="O293" s="645"/>
      <c r="P293" s="736"/>
      <c r="Q293" s="696"/>
      <c r="R293" s="642"/>
      <c r="S293" s="642"/>
      <c r="T293" s="642"/>
      <c r="U293" s="642"/>
      <c r="V293" s="727"/>
      <c r="W293" s="715"/>
      <c r="X293" s="730"/>
      <c r="Y293" s="709"/>
      <c r="Z293" s="712"/>
      <c r="AA293" s="715"/>
      <c r="AB293" s="718"/>
      <c r="AC293" s="721"/>
      <c r="AD293" s="724"/>
      <c r="AE293" s="649"/>
      <c r="AF293" s="201">
        <v>2</v>
      </c>
      <c r="AG293" s="202"/>
      <c r="AH293" s="222" t="str">
        <f t="shared" si="859"/>
        <v/>
      </c>
      <c r="AI293" s="321"/>
      <c r="AJ293" s="321"/>
      <c r="AK293" s="223" t="str">
        <f t="shared" si="860"/>
        <v/>
      </c>
      <c r="AL293" s="322"/>
      <c r="AM293" s="322"/>
      <c r="AN293" s="323"/>
      <c r="AO293" s="224" t="str">
        <f t="shared" ref="AO293" si="1004">IF(ISBLANK(AD292),(IFERROR(IF(AND(AH292="Probabilidad",AH293="Probabilidad"),(AQ292-(+AQ292*AK293)),IF(AH293="Probabilidad",(W292-(+W292*AK293)),IF(AH293="Impacto",AQ292,""))),""))," ")</f>
        <v/>
      </c>
      <c r="AP293" s="174" t="str">
        <f t="shared" ref="AP293" si="1005">IF(ISBLANK(AD292),(IFERROR(IF(AO293="","",IF(AO293&lt;=0.2,"Muy Baja",IF(AO293&lt;=0.4,"Baja",IF(AO293&lt;=0.6,"Media",IF(AO293&lt;=0.8,"Alta","Muy Alta"))))),""))," ")</f>
        <v/>
      </c>
      <c r="AQ293" s="225" t="str">
        <f t="shared" si="949"/>
        <v/>
      </c>
      <c r="AR293" s="449" t="str">
        <f t="shared" si="950"/>
        <v/>
      </c>
      <c r="AS293" s="225" t="str">
        <f t="shared" ref="AS293" si="1006">IFERROR(IF(AND(AH292="Impacto",AH293="Impacto"),(AS292-(+AS292*AK293)),IF(AH293="Impacto",(AA292-(+AA292*AK293)),IF(AH293="Probabilidad",AS292,""))),"")</f>
        <v/>
      </c>
      <c r="AT293" s="226" t="str">
        <f t="shared" si="951"/>
        <v/>
      </c>
      <c r="AU293" s="652"/>
      <c r="AV293" s="655"/>
      <c r="AW293" s="649"/>
      <c r="AX293" s="733"/>
      <c r="AY293" s="324"/>
      <c r="AZ293" s="454"/>
      <c r="BA293" s="406"/>
      <c r="BB293" s="448"/>
      <c r="BC293" s="425"/>
      <c r="BD293" s="425"/>
      <c r="BE293" s="425"/>
      <c r="BF293" s="455"/>
      <c r="BG293" s="628"/>
      <c r="BH293" s="388"/>
      <c r="BI293" s="374"/>
      <c r="BJ293" s="374"/>
      <c r="BK293" s="374"/>
      <c r="BL293" s="448"/>
      <c r="BM293" s="468"/>
      <c r="BN293" s="448"/>
      <c r="BO293" s="441"/>
      <c r="BP293" s="441"/>
      <c r="BQ293" s="498"/>
      <c r="BR293" s="404"/>
      <c r="BS293" s="404"/>
      <c r="BT293" s="404"/>
      <c r="BU293" s="404"/>
    </row>
    <row r="294" spans="1:73" s="205" customFormat="1" ht="19.5" hidden="1" customHeight="1">
      <c r="A294" s="681"/>
      <c r="B294" s="703"/>
      <c r="C294" s="661"/>
      <c r="D294" s="661"/>
      <c r="E294" s="645"/>
      <c r="F294" s="645"/>
      <c r="G294" s="666"/>
      <c r="H294" s="360">
        <v>47</v>
      </c>
      <c r="I294" s="664"/>
      <c r="J294" s="647"/>
      <c r="K294" s="647"/>
      <c r="L294" s="647"/>
      <c r="M294" s="645"/>
      <c r="N294" s="645"/>
      <c r="O294" s="645"/>
      <c r="P294" s="736"/>
      <c r="Q294" s="696"/>
      <c r="R294" s="642"/>
      <c r="S294" s="642"/>
      <c r="T294" s="642"/>
      <c r="U294" s="642"/>
      <c r="V294" s="727"/>
      <c r="W294" s="715"/>
      <c r="X294" s="730"/>
      <c r="Y294" s="709"/>
      <c r="Z294" s="712"/>
      <c r="AA294" s="715"/>
      <c r="AB294" s="718"/>
      <c r="AC294" s="721"/>
      <c r="AD294" s="724"/>
      <c r="AE294" s="649"/>
      <c r="AF294" s="201">
        <v>3</v>
      </c>
      <c r="AG294" s="202"/>
      <c r="AH294" s="222" t="str">
        <f t="shared" si="859"/>
        <v/>
      </c>
      <c r="AI294" s="321"/>
      <c r="AJ294" s="321"/>
      <c r="AK294" s="223" t="str">
        <f t="shared" si="860"/>
        <v/>
      </c>
      <c r="AL294" s="322"/>
      <c r="AM294" s="322"/>
      <c r="AN294" s="323"/>
      <c r="AO294" s="224" t="str">
        <f t="shared" ref="AO294" si="1007">IF(ISBLANK(AD292),(IFERROR(IF(AND(AH293="Probabilidad",AH294="Probabilidad"),(AQ293-(+AQ293*AK294)),IF(AND(AH293="Impacto",AH294="Probabilidad"),(AQ292-(+AQ292*AK294)),IF(AH294="Impacto",AQ293,""))),""))," ")</f>
        <v/>
      </c>
      <c r="AP294" s="174" t="str">
        <f t="shared" ref="AP294" si="1008">IF(ISBLANK(AD292),(IFERROR(IF(AO294="","",IF(AO294&lt;=0.2,"Muy Baja",IF(AO294&lt;=0.4,"Baja",IF(AO294&lt;=0.6,"Media",IF(AO294&lt;=0.8,"Alta","Muy Alta"))))),""))," ")</f>
        <v/>
      </c>
      <c r="AQ294" s="225" t="str">
        <f t="shared" si="949"/>
        <v/>
      </c>
      <c r="AR294" s="449" t="str">
        <f t="shared" si="950"/>
        <v/>
      </c>
      <c r="AS294" s="225" t="str">
        <f t="shared" ref="AS294:AS297" si="1009">IFERROR(IF(AND(AH293="Impacto",AH294="Impacto"),(AS293-(+AS293*AK294)),IF(AND(AH293="Probabilidad",AH294="Impacto"),(AS292-(+AS292*AK294)),IF(AH294="Probabilidad",AS293,""))),"")</f>
        <v/>
      </c>
      <c r="AT294" s="226" t="str">
        <f t="shared" si="951"/>
        <v/>
      </c>
      <c r="AU294" s="652"/>
      <c r="AV294" s="655"/>
      <c r="AW294" s="649"/>
      <c r="AX294" s="733"/>
      <c r="AY294" s="324"/>
      <c r="AZ294" s="454"/>
      <c r="BA294" s="406"/>
      <c r="BB294" s="448"/>
      <c r="BC294" s="425"/>
      <c r="BD294" s="425"/>
      <c r="BE294" s="425"/>
      <c r="BF294" s="455"/>
      <c r="BG294" s="628"/>
      <c r="BH294" s="388"/>
      <c r="BI294" s="374"/>
      <c r="BJ294" s="374"/>
      <c r="BK294" s="374"/>
      <c r="BL294" s="448"/>
      <c r="BM294" s="468"/>
      <c r="BN294" s="448"/>
      <c r="BO294" s="441"/>
      <c r="BP294" s="441"/>
      <c r="BQ294" s="498"/>
      <c r="BR294" s="404"/>
      <c r="BS294" s="404"/>
      <c r="BT294" s="404"/>
      <c r="BU294" s="404"/>
    </row>
    <row r="295" spans="1:73" s="205" customFormat="1" ht="19.5" hidden="1" customHeight="1">
      <c r="A295" s="681"/>
      <c r="B295" s="703"/>
      <c r="C295" s="661"/>
      <c r="D295" s="661"/>
      <c r="E295" s="645"/>
      <c r="F295" s="645"/>
      <c r="G295" s="666"/>
      <c r="H295" s="360">
        <v>47</v>
      </c>
      <c r="I295" s="664"/>
      <c r="J295" s="647"/>
      <c r="K295" s="647"/>
      <c r="L295" s="647"/>
      <c r="M295" s="645"/>
      <c r="N295" s="645"/>
      <c r="O295" s="645"/>
      <c r="P295" s="736"/>
      <c r="Q295" s="696"/>
      <c r="R295" s="642"/>
      <c r="S295" s="642"/>
      <c r="T295" s="642"/>
      <c r="U295" s="642"/>
      <c r="V295" s="727"/>
      <c r="W295" s="715"/>
      <c r="X295" s="730"/>
      <c r="Y295" s="709"/>
      <c r="Z295" s="712"/>
      <c r="AA295" s="715"/>
      <c r="AB295" s="718"/>
      <c r="AC295" s="721"/>
      <c r="AD295" s="724"/>
      <c r="AE295" s="649"/>
      <c r="AF295" s="201">
        <v>4</v>
      </c>
      <c r="AG295" s="202"/>
      <c r="AH295" s="222" t="str">
        <f t="shared" si="859"/>
        <v/>
      </c>
      <c r="AI295" s="321"/>
      <c r="AJ295" s="321"/>
      <c r="AK295" s="223" t="str">
        <f t="shared" si="860"/>
        <v/>
      </c>
      <c r="AL295" s="322"/>
      <c r="AM295" s="322"/>
      <c r="AN295" s="323"/>
      <c r="AO295" s="224" t="str">
        <f t="shared" ref="AO295" si="1010">IF(ISBLANK(AD292),(IFERROR(IF(AND(AH294="Probabilidad",AH295="Probabilidad"),(AQ294-(+AQ294*AK295)),IF(AND(AH294="Impacto",AH295="Probabilidad"),(AQ293-(+AQ293*AK295)),IF(AH295="Impacto",AQ294,""))),""))," ")</f>
        <v/>
      </c>
      <c r="AP295" s="174" t="str">
        <f t="shared" ref="AP295" si="1011">IF(ISBLANK(AD292),(IFERROR(IF(AO295="","",IF(AO295&lt;=0.2,"Muy Baja",IF(AO295&lt;=0.4,"Baja",IF(AO295&lt;=0.6,"Media",IF(AO295&lt;=0.8,"Alta","Muy Alta"))))),""))," ")</f>
        <v/>
      </c>
      <c r="AQ295" s="225" t="str">
        <f t="shared" si="949"/>
        <v/>
      </c>
      <c r="AR295" s="449" t="str">
        <f t="shared" si="950"/>
        <v/>
      </c>
      <c r="AS295" s="225" t="str">
        <f t="shared" si="1009"/>
        <v/>
      </c>
      <c r="AT295" s="226" t="str">
        <f t="shared" si="951"/>
        <v/>
      </c>
      <c r="AU295" s="652"/>
      <c r="AV295" s="655"/>
      <c r="AW295" s="649"/>
      <c r="AX295" s="733"/>
      <c r="AY295" s="324"/>
      <c r="AZ295" s="454"/>
      <c r="BA295" s="406"/>
      <c r="BB295" s="448"/>
      <c r="BC295" s="425"/>
      <c r="BD295" s="425"/>
      <c r="BE295" s="425"/>
      <c r="BF295" s="455"/>
      <c r="BG295" s="628"/>
      <c r="BH295" s="388"/>
      <c r="BI295" s="374"/>
      <c r="BJ295" s="374"/>
      <c r="BK295" s="374"/>
      <c r="BL295" s="448"/>
      <c r="BM295" s="468"/>
      <c r="BN295" s="448"/>
      <c r="BO295" s="441"/>
      <c r="BP295" s="441"/>
      <c r="BQ295" s="498"/>
      <c r="BR295" s="404"/>
      <c r="BS295" s="404"/>
      <c r="BT295" s="404"/>
      <c r="BU295" s="404"/>
    </row>
    <row r="296" spans="1:73" s="205" customFormat="1" ht="19.5" hidden="1" customHeight="1">
      <c r="A296" s="681"/>
      <c r="B296" s="703"/>
      <c r="C296" s="661"/>
      <c r="D296" s="661"/>
      <c r="E296" s="645"/>
      <c r="F296" s="645"/>
      <c r="G296" s="666"/>
      <c r="H296" s="360">
        <v>47</v>
      </c>
      <c r="I296" s="664"/>
      <c r="J296" s="647"/>
      <c r="K296" s="647"/>
      <c r="L296" s="647"/>
      <c r="M296" s="645"/>
      <c r="N296" s="645"/>
      <c r="O296" s="645"/>
      <c r="P296" s="736"/>
      <c r="Q296" s="696"/>
      <c r="R296" s="642"/>
      <c r="S296" s="642"/>
      <c r="T296" s="642"/>
      <c r="U296" s="642"/>
      <c r="V296" s="727"/>
      <c r="W296" s="715"/>
      <c r="X296" s="730"/>
      <c r="Y296" s="709"/>
      <c r="Z296" s="712"/>
      <c r="AA296" s="715"/>
      <c r="AB296" s="718"/>
      <c r="AC296" s="721"/>
      <c r="AD296" s="724"/>
      <c r="AE296" s="649"/>
      <c r="AF296" s="201">
        <v>5</v>
      </c>
      <c r="AG296" s="202"/>
      <c r="AH296" s="222" t="str">
        <f t="shared" si="859"/>
        <v/>
      </c>
      <c r="AI296" s="321"/>
      <c r="AJ296" s="321"/>
      <c r="AK296" s="223" t="str">
        <f t="shared" si="860"/>
        <v/>
      </c>
      <c r="AL296" s="322"/>
      <c r="AM296" s="322"/>
      <c r="AN296" s="323"/>
      <c r="AO296" s="224" t="str">
        <f t="shared" ref="AO296" si="1012">IF(ISBLANK(AD292),(IFERROR(IF(AND(AH295="Probabilidad",AH296="Probabilidad"),(AQ295-(+AQ295*AK296)),IF(AND(AH295="Impacto",AH296="Probabilidad"),(AQ294-(+AQ294*AK296)),IF(AH296="Impacto",AQ295,""))),""))," ")</f>
        <v/>
      </c>
      <c r="AP296" s="174" t="str">
        <f t="shared" ref="AP296" si="1013">IF(ISBLANK(AD292),(IFERROR(IF(AO296="","",IF(AO296&lt;=0.2,"Muy Baja",IF(AO296&lt;=0.4,"Baja",IF(AO296&lt;=0.6,"Media",IF(AO296&lt;=0.8,"Alta","Muy Alta"))))),""))," ")</f>
        <v/>
      </c>
      <c r="AQ296" s="225" t="str">
        <f t="shared" si="949"/>
        <v/>
      </c>
      <c r="AR296" s="449" t="str">
        <f t="shared" si="950"/>
        <v/>
      </c>
      <c r="AS296" s="225" t="str">
        <f t="shared" si="1009"/>
        <v/>
      </c>
      <c r="AT296" s="226" t="str">
        <f t="shared" si="951"/>
        <v/>
      </c>
      <c r="AU296" s="652"/>
      <c r="AV296" s="655"/>
      <c r="AW296" s="649"/>
      <c r="AX296" s="733"/>
      <c r="AY296" s="324"/>
      <c r="AZ296" s="454"/>
      <c r="BA296" s="406"/>
      <c r="BB296" s="448"/>
      <c r="BC296" s="425"/>
      <c r="BD296" s="425"/>
      <c r="BE296" s="425"/>
      <c r="BF296" s="455"/>
      <c r="BG296" s="628"/>
      <c r="BH296" s="388"/>
      <c r="BI296" s="374"/>
      <c r="BJ296" s="374"/>
      <c r="BK296" s="374"/>
      <c r="BL296" s="448"/>
      <c r="BM296" s="468"/>
      <c r="BN296" s="448"/>
      <c r="BO296" s="441"/>
      <c r="BP296" s="441"/>
      <c r="BQ296" s="498"/>
      <c r="BR296" s="404"/>
      <c r="BS296" s="404"/>
      <c r="BT296" s="404"/>
      <c r="BU296" s="404"/>
    </row>
    <row r="297" spans="1:73" s="205" customFormat="1" ht="19.5" hidden="1" customHeight="1">
      <c r="A297" s="681"/>
      <c r="B297" s="703"/>
      <c r="C297" s="661"/>
      <c r="D297" s="661"/>
      <c r="E297" s="645"/>
      <c r="F297" s="645"/>
      <c r="G297" s="666"/>
      <c r="H297" s="360">
        <v>47</v>
      </c>
      <c r="I297" s="665"/>
      <c r="J297" s="604"/>
      <c r="K297" s="604"/>
      <c r="L297" s="604"/>
      <c r="M297" s="646"/>
      <c r="N297" s="646"/>
      <c r="O297" s="646"/>
      <c r="P297" s="737"/>
      <c r="Q297" s="697"/>
      <c r="R297" s="643"/>
      <c r="S297" s="643"/>
      <c r="T297" s="643"/>
      <c r="U297" s="643"/>
      <c r="V297" s="728"/>
      <c r="W297" s="716"/>
      <c r="X297" s="731"/>
      <c r="Y297" s="710"/>
      <c r="Z297" s="713"/>
      <c r="AA297" s="716"/>
      <c r="AB297" s="719"/>
      <c r="AC297" s="722"/>
      <c r="AD297" s="725"/>
      <c r="AE297" s="650"/>
      <c r="AF297" s="201">
        <v>6</v>
      </c>
      <c r="AG297" s="202"/>
      <c r="AH297" s="222" t="str">
        <f t="shared" si="859"/>
        <v/>
      </c>
      <c r="AI297" s="321"/>
      <c r="AJ297" s="321"/>
      <c r="AK297" s="223" t="str">
        <f t="shared" si="860"/>
        <v/>
      </c>
      <c r="AL297" s="322"/>
      <c r="AM297" s="322"/>
      <c r="AN297" s="323"/>
      <c r="AO297" s="224" t="str">
        <f t="shared" ref="AO297" si="1014">IF(ISBLANK(AD292),(IFERROR(IF(AND(AH296="Probabilidad",AH297="Probabilidad"),(AQ296-(+AQ296*AK297)),IF(AND(AH296="Impacto",AH297="Probabilidad"),(AQ295-(+AQ295*AK297)),IF(AH297="Impacto",AQ296,""))),""))," ")</f>
        <v/>
      </c>
      <c r="AP297" s="174" t="str">
        <f t="shared" ref="AP297" si="1015">IF(ISBLANK(AD292),(IFERROR(IF(AO297="","",IF(AO297&lt;=0.2,"Muy Baja",IF(AO297&lt;=0.4,"Baja",IF(AO297&lt;=0.6,"Media",IF(AO297&lt;=0.8,"Alta","Muy Alta"))))),""))," ")</f>
        <v/>
      </c>
      <c r="AQ297" s="225" t="str">
        <f t="shared" si="949"/>
        <v/>
      </c>
      <c r="AR297" s="449" t="str">
        <f t="shared" si="950"/>
        <v/>
      </c>
      <c r="AS297" s="225" t="str">
        <f t="shared" si="1009"/>
        <v/>
      </c>
      <c r="AT297" s="226" t="str">
        <f t="shared" si="951"/>
        <v/>
      </c>
      <c r="AU297" s="653"/>
      <c r="AV297" s="656"/>
      <c r="AW297" s="650"/>
      <c r="AX297" s="734"/>
      <c r="AY297" s="324"/>
      <c r="AZ297" s="454"/>
      <c r="BA297" s="406"/>
      <c r="BB297" s="448"/>
      <c r="BC297" s="425"/>
      <c r="BD297" s="425"/>
      <c r="BE297" s="425"/>
      <c r="BF297" s="455"/>
      <c r="BG297" s="595"/>
      <c r="BH297" s="388"/>
      <c r="BI297" s="374"/>
      <c r="BJ297" s="374"/>
      <c r="BK297" s="374"/>
      <c r="BL297" s="448"/>
      <c r="BM297" s="468"/>
      <c r="BN297" s="448"/>
      <c r="BO297" s="441"/>
      <c r="BP297" s="441"/>
      <c r="BQ297" s="498"/>
      <c r="BR297" s="404"/>
      <c r="BS297" s="404"/>
      <c r="BT297" s="404"/>
      <c r="BU297" s="404"/>
    </row>
    <row r="298" spans="1:73" s="205" customFormat="1" ht="405" hidden="1" customHeight="1">
      <c r="A298" s="681"/>
      <c r="B298" s="703" t="s">
        <v>886</v>
      </c>
      <c r="C298" s="661"/>
      <c r="D298" s="661"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645"/>
      <c r="F298" s="645" t="s">
        <v>964</v>
      </c>
      <c r="G298" s="666">
        <v>48</v>
      </c>
      <c r="H298" s="360">
        <v>48</v>
      </c>
      <c r="I298" s="663" t="s">
        <v>1220</v>
      </c>
      <c r="J298" s="603" t="s">
        <v>243</v>
      </c>
      <c r="K298" s="603" t="s">
        <v>1220</v>
      </c>
      <c r="L298" s="603" t="s">
        <v>1414</v>
      </c>
      <c r="M298" s="644" t="str">
        <f t="shared" ref="M298" si="1016">+CONCATENATE("Posibilidad de afectación ", J298, " por ", K298," debido a ", L298)</f>
        <v>Posibilidad de afectación Reputacional por Deficiencias en la justificación de la necesidad que se pretende suplir con la contratación a realizar. debido a Justificación insuficiente o inadecuada de la necesidad que se pretende satisfacer con la contratación.</v>
      </c>
      <c r="N298" s="644" t="s">
        <v>108</v>
      </c>
      <c r="O298" s="644" t="s">
        <v>832</v>
      </c>
      <c r="P298" s="735">
        <v>12</v>
      </c>
      <c r="Q298" s="695"/>
      <c r="R298" s="641"/>
      <c r="S298" s="641"/>
      <c r="T298" s="641"/>
      <c r="U298" s="641"/>
      <c r="V298" s="726" t="str">
        <f t="shared" ref="V298" si="1017">IF(ISBLANK(AC298),(IF(P298&lt;=0,"",IF(P298&lt;=2,"Muy Baja",IF(P298&lt;=24,"Baja",IF(P298&lt;=500,"Media",IF(P298&lt;=5000,"Alta","Muy Alta"))))))," ")</f>
        <v>Baja</v>
      </c>
      <c r="W298" s="714">
        <f t="shared" ref="W298" si="1018">IF(ISBLANK(AC298),(IF(V298="","",IF(V298="Muy Baja",20%,IF(V298="Baja",40%,IF(V298="Media",60%,IF(V298="Alta",80%,IF(V298="Muy Alta",100%,0)))))))," ")</f>
        <v>0.4</v>
      </c>
      <c r="X298" s="729" t="s">
        <v>306</v>
      </c>
      <c r="Y298" s="708" t="str">
        <f>IF(X298&gt;0,IF(NOT(ISERROR(MATCH(X298,'Listados Datos'!$N$3:$N$4,0))),'Listados Datos'!$N$6&amp;"Por favor no seleccionar este criterios de impacto (Afectación Económica o presupuestal y/o Pérdida Reputacional)",'Listados Datos'!$N$7),"")</f>
        <v>✔</v>
      </c>
      <c r="Z298" s="711"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714">
        <f>IF(Z298="","",IF(Z298="Leve",20%,IF(Z298="Menor",40%,IF(Z298="Moderado",60%,IF(Z298="Mayor",80%,IF(Z298="Catastrófico",100%,0))))))</f>
        <v>0.6</v>
      </c>
      <c r="AB298" s="717"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720"/>
      <c r="AD298" s="723"/>
      <c r="AE298" s="648" t="str">
        <f t="shared" ref="AE298" si="1019">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1">
        <v>1</v>
      </c>
      <c r="AG298" s="202" t="s">
        <v>1454</v>
      </c>
      <c r="AH298" s="222" t="str">
        <f t="shared" si="859"/>
        <v>Probabilidad</v>
      </c>
      <c r="AI298" s="321" t="s">
        <v>312</v>
      </c>
      <c r="AJ298" s="321" t="s">
        <v>317</v>
      </c>
      <c r="AK298" s="223" t="str">
        <f t="shared" si="860"/>
        <v>40%</v>
      </c>
      <c r="AL298" s="322" t="s">
        <v>321</v>
      </c>
      <c r="AM298" s="322" t="s">
        <v>325</v>
      </c>
      <c r="AN298" s="323" t="s">
        <v>328</v>
      </c>
      <c r="AO298" s="224">
        <f t="shared" ref="AO298" si="1020">IF(ISBLANK(AD298),(IFERROR(IF(AH298="Probabilidad",(W298-(+W298*AK298)),IF(AH298="Impacto",W298,"")),""))," ")</f>
        <v>0.24</v>
      </c>
      <c r="AP298" s="174" t="str">
        <f t="shared" ref="AP298" si="1021">IF(ISBLANK(AD298), (IFERROR(IF(AO298="","",IF(AO298&lt;=0.2,"Muy Baja",IF(AO298&lt;=0.4,"Baja",IF(AO298&lt;=0.6,"Media",IF(AO298&lt;=0.8,"Alta","Muy Alta"))))),""))," ")</f>
        <v>Baja</v>
      </c>
      <c r="AQ298" s="225">
        <f t="shared" si="949"/>
        <v>0.24</v>
      </c>
      <c r="AR298" s="449" t="str">
        <f t="shared" si="950"/>
        <v>Moderado</v>
      </c>
      <c r="AS298" s="225">
        <f t="shared" ref="AS298" si="1022">IFERROR(IF(AH298="Impacto",(AA298-(+AA298*AK298)),IF(AH298="Probabilidad",AA298,"")),"")</f>
        <v>0.6</v>
      </c>
      <c r="AT298" s="226" t="str">
        <f t="shared" si="951"/>
        <v>Moderado</v>
      </c>
      <c r="AU298" s="651"/>
      <c r="AV298" s="654" t="str">
        <f>IF(ISBLANK(AD298), " ", AD298)</f>
        <v xml:space="preserve"> </v>
      </c>
      <c r="AW298" s="648" t="str">
        <f t="shared" ref="AW298" si="1023">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732" t="s">
        <v>335</v>
      </c>
      <c r="AY298" s="324" t="s">
        <v>1559</v>
      </c>
      <c r="AZ298" s="454" t="s">
        <v>1288</v>
      </c>
      <c r="BA298" s="406" t="s">
        <v>964</v>
      </c>
      <c r="BB298" s="448" t="s">
        <v>1057</v>
      </c>
      <c r="BC298" s="425">
        <v>44562</v>
      </c>
      <c r="BD298" s="425">
        <v>44926</v>
      </c>
      <c r="BE298" s="425" t="s">
        <v>1288</v>
      </c>
      <c r="BF298" s="455" t="s">
        <v>1288</v>
      </c>
      <c r="BG298" s="594" t="s">
        <v>1289</v>
      </c>
      <c r="BH298" s="388"/>
      <c r="BI298" s="387" t="s">
        <v>1908</v>
      </c>
      <c r="BJ298" s="387" t="s">
        <v>1837</v>
      </c>
      <c r="BK298" s="398">
        <v>44804</v>
      </c>
      <c r="BL298" s="389" t="s">
        <v>1909</v>
      </c>
      <c r="BM298" s="469" t="s">
        <v>1838</v>
      </c>
      <c r="BN298" s="389" t="s">
        <v>1748</v>
      </c>
      <c r="BO298" s="441" t="s">
        <v>114</v>
      </c>
      <c r="BP298" s="441" t="s">
        <v>1746</v>
      </c>
      <c r="BQ298" s="498" t="s">
        <v>1746</v>
      </c>
      <c r="BR298" s="404"/>
      <c r="BS298" s="404"/>
      <c r="BT298" s="404"/>
      <c r="BU298" s="404"/>
    </row>
    <row r="299" spans="1:73" s="205" customFormat="1" ht="19.5" hidden="1" customHeight="1">
      <c r="A299" s="681"/>
      <c r="B299" s="703"/>
      <c r="C299" s="661"/>
      <c r="D299" s="661"/>
      <c r="E299" s="645"/>
      <c r="F299" s="645"/>
      <c r="G299" s="666"/>
      <c r="H299" s="360">
        <v>48</v>
      </c>
      <c r="I299" s="664"/>
      <c r="J299" s="647"/>
      <c r="K299" s="647"/>
      <c r="L299" s="647"/>
      <c r="M299" s="645"/>
      <c r="N299" s="645"/>
      <c r="O299" s="645"/>
      <c r="P299" s="736"/>
      <c r="Q299" s="696"/>
      <c r="R299" s="642"/>
      <c r="S299" s="642"/>
      <c r="T299" s="642"/>
      <c r="U299" s="642"/>
      <c r="V299" s="727"/>
      <c r="W299" s="715"/>
      <c r="X299" s="730"/>
      <c r="Y299" s="709"/>
      <c r="Z299" s="712"/>
      <c r="AA299" s="715"/>
      <c r="AB299" s="718"/>
      <c r="AC299" s="721"/>
      <c r="AD299" s="724"/>
      <c r="AE299" s="649"/>
      <c r="AF299" s="201">
        <v>2</v>
      </c>
      <c r="AG299" s="202"/>
      <c r="AH299" s="222" t="str">
        <f t="shared" si="859"/>
        <v/>
      </c>
      <c r="AI299" s="321"/>
      <c r="AJ299" s="321"/>
      <c r="AK299" s="223" t="str">
        <f t="shared" si="860"/>
        <v/>
      </c>
      <c r="AL299" s="322"/>
      <c r="AM299" s="322"/>
      <c r="AN299" s="323"/>
      <c r="AO299" s="224" t="str">
        <f t="shared" ref="AO299" si="1024">IF(ISBLANK(AD298),(IFERROR(IF(AND(AH298="Probabilidad",AH299="Probabilidad"),(AQ298-(+AQ298*AK299)),IF(AH299="Probabilidad",(W298-(+W298*AK299)),IF(AH299="Impacto",AQ298,""))),""))," ")</f>
        <v/>
      </c>
      <c r="AP299" s="174" t="str">
        <f t="shared" ref="AP299" si="1025">IF(ISBLANK(AD298),(IFERROR(IF(AO299="","",IF(AO299&lt;=0.2,"Muy Baja",IF(AO299&lt;=0.4,"Baja",IF(AO299&lt;=0.6,"Media",IF(AO299&lt;=0.8,"Alta","Muy Alta"))))),""))," ")</f>
        <v/>
      </c>
      <c r="AQ299" s="225" t="str">
        <f t="shared" si="949"/>
        <v/>
      </c>
      <c r="AR299" s="449" t="str">
        <f t="shared" si="950"/>
        <v/>
      </c>
      <c r="AS299" s="225" t="str">
        <f t="shared" ref="AS299" si="1026">IFERROR(IF(AND(AH298="Impacto",AH299="Impacto"),(AS298-(+AS298*AK299)),IF(AH299="Impacto",(AA298-(+AA298*AK299)),IF(AH299="Probabilidad",AS298,""))),"")</f>
        <v/>
      </c>
      <c r="AT299" s="226" t="str">
        <f t="shared" si="951"/>
        <v/>
      </c>
      <c r="AU299" s="652"/>
      <c r="AV299" s="655"/>
      <c r="AW299" s="649"/>
      <c r="AX299" s="733"/>
      <c r="AY299" s="324"/>
      <c r="AZ299" s="454"/>
      <c r="BA299" s="406"/>
      <c r="BB299" s="448"/>
      <c r="BC299" s="425"/>
      <c r="BD299" s="425"/>
      <c r="BE299" s="425"/>
      <c r="BF299" s="455"/>
      <c r="BG299" s="628"/>
      <c r="BH299" s="388"/>
      <c r="BI299" s="374"/>
      <c r="BJ299" s="374"/>
      <c r="BK299" s="374"/>
      <c r="BL299" s="448"/>
      <c r="BM299" s="468"/>
      <c r="BN299" s="448"/>
      <c r="BO299" s="441"/>
      <c r="BP299" s="441"/>
      <c r="BQ299" s="498"/>
      <c r="BR299" s="404"/>
      <c r="BS299" s="404"/>
      <c r="BT299" s="404"/>
      <c r="BU299" s="404"/>
    </row>
    <row r="300" spans="1:73" s="205" customFormat="1" ht="19.5" hidden="1" customHeight="1">
      <c r="A300" s="681"/>
      <c r="B300" s="703"/>
      <c r="C300" s="661"/>
      <c r="D300" s="661"/>
      <c r="E300" s="645"/>
      <c r="F300" s="645"/>
      <c r="G300" s="666"/>
      <c r="H300" s="360">
        <v>48</v>
      </c>
      <c r="I300" s="664"/>
      <c r="J300" s="647"/>
      <c r="K300" s="647"/>
      <c r="L300" s="647"/>
      <c r="M300" s="645"/>
      <c r="N300" s="645"/>
      <c r="O300" s="645"/>
      <c r="P300" s="736"/>
      <c r="Q300" s="696"/>
      <c r="R300" s="642"/>
      <c r="S300" s="642"/>
      <c r="T300" s="642"/>
      <c r="U300" s="642"/>
      <c r="V300" s="727"/>
      <c r="W300" s="715"/>
      <c r="X300" s="730"/>
      <c r="Y300" s="709"/>
      <c r="Z300" s="712"/>
      <c r="AA300" s="715"/>
      <c r="AB300" s="718"/>
      <c r="AC300" s="721"/>
      <c r="AD300" s="724"/>
      <c r="AE300" s="649"/>
      <c r="AF300" s="201">
        <v>3</v>
      </c>
      <c r="AG300" s="202"/>
      <c r="AH300" s="222" t="str">
        <f t="shared" si="859"/>
        <v/>
      </c>
      <c r="AI300" s="321"/>
      <c r="AJ300" s="321"/>
      <c r="AK300" s="223" t="str">
        <f t="shared" si="860"/>
        <v/>
      </c>
      <c r="AL300" s="322"/>
      <c r="AM300" s="322"/>
      <c r="AN300" s="323"/>
      <c r="AO300" s="224" t="str">
        <f t="shared" ref="AO300" si="1027">IF(ISBLANK(AD298),(IFERROR(IF(AND(AH299="Probabilidad",AH300="Probabilidad"),(AQ299-(+AQ299*AK300)),IF(AND(AH299="Impacto",AH300="Probabilidad"),(AQ298-(+AQ298*AK300)),IF(AH300="Impacto",AQ299,""))),""))," ")</f>
        <v/>
      </c>
      <c r="AP300" s="174" t="str">
        <f t="shared" ref="AP300" si="1028">IF(ISBLANK(AD298),(IFERROR(IF(AO300="","",IF(AO300&lt;=0.2,"Muy Baja",IF(AO300&lt;=0.4,"Baja",IF(AO300&lt;=0.6,"Media",IF(AO300&lt;=0.8,"Alta","Muy Alta"))))),""))," ")</f>
        <v/>
      </c>
      <c r="AQ300" s="225" t="str">
        <f t="shared" si="949"/>
        <v/>
      </c>
      <c r="AR300" s="449" t="str">
        <f t="shared" si="950"/>
        <v/>
      </c>
      <c r="AS300" s="225" t="str">
        <f t="shared" ref="AS300:AS303" si="1029">IFERROR(IF(AND(AH299="Impacto",AH300="Impacto"),(AS299-(+AS299*AK300)),IF(AND(AH299="Probabilidad",AH300="Impacto"),(AS298-(+AS298*AK300)),IF(AH300="Probabilidad",AS299,""))),"")</f>
        <v/>
      </c>
      <c r="AT300" s="226" t="str">
        <f t="shared" si="951"/>
        <v/>
      </c>
      <c r="AU300" s="652"/>
      <c r="AV300" s="655"/>
      <c r="AW300" s="649"/>
      <c r="AX300" s="733"/>
      <c r="AY300" s="324"/>
      <c r="AZ300" s="454"/>
      <c r="BA300" s="406"/>
      <c r="BB300" s="448"/>
      <c r="BC300" s="425"/>
      <c r="BD300" s="425"/>
      <c r="BE300" s="425"/>
      <c r="BF300" s="455"/>
      <c r="BG300" s="628"/>
      <c r="BH300" s="388"/>
      <c r="BI300" s="374"/>
      <c r="BJ300" s="374"/>
      <c r="BK300" s="374"/>
      <c r="BL300" s="448"/>
      <c r="BM300" s="468"/>
      <c r="BN300" s="448"/>
      <c r="BO300" s="441"/>
      <c r="BP300" s="441"/>
      <c r="BQ300" s="498"/>
      <c r="BR300" s="404"/>
      <c r="BS300" s="404"/>
      <c r="BT300" s="404"/>
      <c r="BU300" s="404"/>
    </row>
    <row r="301" spans="1:73" s="205" customFormat="1" ht="19.5" hidden="1" customHeight="1">
      <c r="A301" s="681"/>
      <c r="B301" s="703"/>
      <c r="C301" s="661"/>
      <c r="D301" s="661"/>
      <c r="E301" s="645"/>
      <c r="F301" s="645"/>
      <c r="G301" s="666"/>
      <c r="H301" s="360">
        <v>48</v>
      </c>
      <c r="I301" s="664"/>
      <c r="J301" s="647"/>
      <c r="K301" s="647"/>
      <c r="L301" s="647"/>
      <c r="M301" s="645"/>
      <c r="N301" s="645"/>
      <c r="O301" s="645"/>
      <c r="P301" s="736"/>
      <c r="Q301" s="696"/>
      <c r="R301" s="642"/>
      <c r="S301" s="642"/>
      <c r="T301" s="642"/>
      <c r="U301" s="642"/>
      <c r="V301" s="727"/>
      <c r="W301" s="715"/>
      <c r="X301" s="730"/>
      <c r="Y301" s="709"/>
      <c r="Z301" s="712"/>
      <c r="AA301" s="715"/>
      <c r="AB301" s="718"/>
      <c r="AC301" s="721"/>
      <c r="AD301" s="724"/>
      <c r="AE301" s="649"/>
      <c r="AF301" s="201">
        <v>4</v>
      </c>
      <c r="AG301" s="202"/>
      <c r="AH301" s="222" t="str">
        <f t="shared" si="859"/>
        <v/>
      </c>
      <c r="AI301" s="321"/>
      <c r="AJ301" s="321"/>
      <c r="AK301" s="223" t="str">
        <f t="shared" si="860"/>
        <v/>
      </c>
      <c r="AL301" s="322"/>
      <c r="AM301" s="322"/>
      <c r="AN301" s="323"/>
      <c r="AO301" s="224" t="str">
        <f t="shared" ref="AO301" si="1030">IF(ISBLANK(AD298),(IFERROR(IF(AND(AH300="Probabilidad",AH301="Probabilidad"),(AQ300-(+AQ300*AK301)),IF(AND(AH300="Impacto",AH301="Probabilidad"),(AQ299-(+AQ299*AK301)),IF(AH301="Impacto",AQ300,""))),""))," ")</f>
        <v/>
      </c>
      <c r="AP301" s="174" t="str">
        <f t="shared" ref="AP301" si="1031">IF(ISBLANK(AD298),(IFERROR(IF(AO301="","",IF(AO301&lt;=0.2,"Muy Baja",IF(AO301&lt;=0.4,"Baja",IF(AO301&lt;=0.6,"Media",IF(AO301&lt;=0.8,"Alta","Muy Alta"))))),""))," ")</f>
        <v/>
      </c>
      <c r="AQ301" s="225" t="str">
        <f t="shared" si="949"/>
        <v/>
      </c>
      <c r="AR301" s="449" t="str">
        <f t="shared" si="950"/>
        <v/>
      </c>
      <c r="AS301" s="225" t="str">
        <f t="shared" si="1029"/>
        <v/>
      </c>
      <c r="AT301" s="226" t="str">
        <f t="shared" si="951"/>
        <v/>
      </c>
      <c r="AU301" s="652"/>
      <c r="AV301" s="655"/>
      <c r="AW301" s="649"/>
      <c r="AX301" s="733"/>
      <c r="AY301" s="324"/>
      <c r="AZ301" s="454"/>
      <c r="BA301" s="406"/>
      <c r="BB301" s="448"/>
      <c r="BC301" s="425"/>
      <c r="BD301" s="425"/>
      <c r="BE301" s="425"/>
      <c r="BF301" s="455"/>
      <c r="BG301" s="628"/>
      <c r="BH301" s="388"/>
      <c r="BI301" s="374"/>
      <c r="BJ301" s="374"/>
      <c r="BK301" s="374"/>
      <c r="BL301" s="448"/>
      <c r="BM301" s="468"/>
      <c r="BN301" s="448"/>
      <c r="BO301" s="441"/>
      <c r="BP301" s="441"/>
      <c r="BQ301" s="498"/>
      <c r="BR301" s="404"/>
      <c r="BS301" s="404"/>
      <c r="BT301" s="404"/>
      <c r="BU301" s="404"/>
    </row>
    <row r="302" spans="1:73" s="205" customFormat="1" ht="19.5" hidden="1" customHeight="1">
      <c r="A302" s="681"/>
      <c r="B302" s="703"/>
      <c r="C302" s="661"/>
      <c r="D302" s="661"/>
      <c r="E302" s="645"/>
      <c r="F302" s="645"/>
      <c r="G302" s="666"/>
      <c r="H302" s="360">
        <v>48</v>
      </c>
      <c r="I302" s="664"/>
      <c r="J302" s="647"/>
      <c r="K302" s="647"/>
      <c r="L302" s="647"/>
      <c r="M302" s="645"/>
      <c r="N302" s="645"/>
      <c r="O302" s="645"/>
      <c r="P302" s="736"/>
      <c r="Q302" s="696"/>
      <c r="R302" s="642"/>
      <c r="S302" s="642"/>
      <c r="T302" s="642"/>
      <c r="U302" s="642"/>
      <c r="V302" s="727"/>
      <c r="W302" s="715"/>
      <c r="X302" s="730"/>
      <c r="Y302" s="709"/>
      <c r="Z302" s="712"/>
      <c r="AA302" s="715"/>
      <c r="AB302" s="718"/>
      <c r="AC302" s="721"/>
      <c r="AD302" s="724"/>
      <c r="AE302" s="649"/>
      <c r="AF302" s="201">
        <v>5</v>
      </c>
      <c r="AG302" s="202"/>
      <c r="AH302" s="222" t="str">
        <f t="shared" si="859"/>
        <v/>
      </c>
      <c r="AI302" s="321"/>
      <c r="AJ302" s="321"/>
      <c r="AK302" s="223" t="str">
        <f t="shared" si="860"/>
        <v/>
      </c>
      <c r="AL302" s="322"/>
      <c r="AM302" s="322"/>
      <c r="AN302" s="323"/>
      <c r="AO302" s="224" t="str">
        <f t="shared" ref="AO302" si="1032">IF(ISBLANK(AD298),(IFERROR(IF(AND(AH301="Probabilidad",AH302="Probabilidad"),(AQ301-(+AQ301*AK302)),IF(AND(AH301="Impacto",AH302="Probabilidad"),(AQ300-(+AQ300*AK302)),IF(AH302="Impacto",AQ301,""))),""))," ")</f>
        <v/>
      </c>
      <c r="AP302" s="174" t="str">
        <f t="shared" ref="AP302" si="1033">IF(ISBLANK(AD298),(IFERROR(IF(AO302="","",IF(AO302&lt;=0.2,"Muy Baja",IF(AO302&lt;=0.4,"Baja",IF(AO302&lt;=0.6,"Media",IF(AO302&lt;=0.8,"Alta","Muy Alta"))))),""))," ")</f>
        <v/>
      </c>
      <c r="AQ302" s="225" t="str">
        <f t="shared" si="949"/>
        <v/>
      </c>
      <c r="AR302" s="449" t="str">
        <f t="shared" si="950"/>
        <v/>
      </c>
      <c r="AS302" s="225" t="str">
        <f t="shared" si="1029"/>
        <v/>
      </c>
      <c r="AT302" s="226" t="str">
        <f t="shared" si="951"/>
        <v/>
      </c>
      <c r="AU302" s="652"/>
      <c r="AV302" s="655"/>
      <c r="AW302" s="649"/>
      <c r="AX302" s="733"/>
      <c r="AY302" s="324"/>
      <c r="AZ302" s="454"/>
      <c r="BA302" s="406"/>
      <c r="BB302" s="448"/>
      <c r="BC302" s="425"/>
      <c r="BD302" s="425"/>
      <c r="BE302" s="425"/>
      <c r="BF302" s="455"/>
      <c r="BG302" s="628"/>
      <c r="BH302" s="388"/>
      <c r="BI302" s="374"/>
      <c r="BJ302" s="374"/>
      <c r="BK302" s="374"/>
      <c r="BL302" s="448"/>
      <c r="BM302" s="468"/>
      <c r="BN302" s="448"/>
      <c r="BO302" s="441"/>
      <c r="BP302" s="441"/>
      <c r="BQ302" s="498"/>
      <c r="BR302" s="404"/>
      <c r="BS302" s="404"/>
      <c r="BT302" s="404"/>
      <c r="BU302" s="404"/>
    </row>
    <row r="303" spans="1:73" s="205" customFormat="1" ht="19.5" hidden="1" customHeight="1">
      <c r="A303" s="681"/>
      <c r="B303" s="703"/>
      <c r="C303" s="661"/>
      <c r="D303" s="661"/>
      <c r="E303" s="645"/>
      <c r="F303" s="645"/>
      <c r="G303" s="666"/>
      <c r="H303" s="360">
        <v>48</v>
      </c>
      <c r="I303" s="665"/>
      <c r="J303" s="604"/>
      <c r="K303" s="604"/>
      <c r="L303" s="604"/>
      <c r="M303" s="646"/>
      <c r="N303" s="646"/>
      <c r="O303" s="646"/>
      <c r="P303" s="737"/>
      <c r="Q303" s="697"/>
      <c r="R303" s="643"/>
      <c r="S303" s="643"/>
      <c r="T303" s="643"/>
      <c r="U303" s="643"/>
      <c r="V303" s="728"/>
      <c r="W303" s="716"/>
      <c r="X303" s="731"/>
      <c r="Y303" s="710"/>
      <c r="Z303" s="713"/>
      <c r="AA303" s="716"/>
      <c r="AB303" s="719"/>
      <c r="AC303" s="722"/>
      <c r="AD303" s="725"/>
      <c r="AE303" s="650"/>
      <c r="AF303" s="201">
        <v>6</v>
      </c>
      <c r="AG303" s="202"/>
      <c r="AH303" s="222" t="str">
        <f t="shared" si="859"/>
        <v/>
      </c>
      <c r="AI303" s="321"/>
      <c r="AJ303" s="321"/>
      <c r="AK303" s="223" t="str">
        <f t="shared" si="860"/>
        <v/>
      </c>
      <c r="AL303" s="322"/>
      <c r="AM303" s="322"/>
      <c r="AN303" s="323"/>
      <c r="AO303" s="224" t="str">
        <f t="shared" ref="AO303" si="1034">IF(ISBLANK(AD298),(IFERROR(IF(AND(AH302="Probabilidad",AH303="Probabilidad"),(AQ302-(+AQ302*AK303)),IF(AND(AH302="Impacto",AH303="Probabilidad"),(AQ301-(+AQ301*AK303)),IF(AH303="Impacto",AQ302,""))),""))," ")</f>
        <v/>
      </c>
      <c r="AP303" s="174" t="str">
        <f t="shared" ref="AP303" si="1035">IF(ISBLANK(AD298),(IFERROR(IF(AO303="","",IF(AO303&lt;=0.2,"Muy Baja",IF(AO303&lt;=0.4,"Baja",IF(AO303&lt;=0.6,"Media",IF(AO303&lt;=0.8,"Alta","Muy Alta"))))),""))," ")</f>
        <v/>
      </c>
      <c r="AQ303" s="225" t="str">
        <f t="shared" si="949"/>
        <v/>
      </c>
      <c r="AR303" s="449" t="str">
        <f t="shared" si="950"/>
        <v/>
      </c>
      <c r="AS303" s="225" t="str">
        <f t="shared" si="1029"/>
        <v/>
      </c>
      <c r="AT303" s="226" t="str">
        <f t="shared" si="951"/>
        <v/>
      </c>
      <c r="AU303" s="653"/>
      <c r="AV303" s="656"/>
      <c r="AW303" s="650"/>
      <c r="AX303" s="734"/>
      <c r="AY303" s="324"/>
      <c r="AZ303" s="454"/>
      <c r="BA303" s="406"/>
      <c r="BB303" s="448"/>
      <c r="BC303" s="425"/>
      <c r="BD303" s="425"/>
      <c r="BE303" s="425"/>
      <c r="BF303" s="455"/>
      <c r="BG303" s="595"/>
      <c r="BH303" s="388"/>
      <c r="BI303" s="374"/>
      <c r="BJ303" s="374"/>
      <c r="BK303" s="374"/>
      <c r="BL303" s="448"/>
      <c r="BM303" s="468"/>
      <c r="BN303" s="448"/>
      <c r="BO303" s="441"/>
      <c r="BP303" s="441"/>
      <c r="BQ303" s="498"/>
      <c r="BR303" s="404"/>
      <c r="BS303" s="404"/>
      <c r="BT303" s="404"/>
      <c r="BU303" s="404"/>
    </row>
    <row r="304" spans="1:73" s="205" customFormat="1" ht="189" hidden="1" customHeight="1">
      <c r="A304" s="681"/>
      <c r="B304" s="703" t="s">
        <v>886</v>
      </c>
      <c r="C304" s="661"/>
      <c r="D304" s="661"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645"/>
      <c r="F304" s="645" t="s">
        <v>964</v>
      </c>
      <c r="G304" s="666">
        <v>49</v>
      </c>
      <c r="H304" s="360">
        <v>49</v>
      </c>
      <c r="I304" s="663" t="s">
        <v>1221</v>
      </c>
      <c r="J304" s="603" t="s">
        <v>243</v>
      </c>
      <c r="K304" s="603" t="s">
        <v>1221</v>
      </c>
      <c r="L304" s="603" t="s">
        <v>1415</v>
      </c>
      <c r="M304" s="644" t="str">
        <f t="shared" ref="M304" si="1036">+CONCATENATE("Posibilidad de afectación ", J304, " por ", K304," debido a ", L304)</f>
        <v>Posibilidad de afectación Reputacional por Suscripción del contrato sin el lleno de requisitos. debido a Contrato sin el lleno de los requisitos</v>
      </c>
      <c r="N304" s="644" t="s">
        <v>108</v>
      </c>
      <c r="O304" s="644" t="s">
        <v>832</v>
      </c>
      <c r="P304" s="735">
        <v>12</v>
      </c>
      <c r="Q304" s="695"/>
      <c r="R304" s="641"/>
      <c r="S304" s="641"/>
      <c r="T304" s="641"/>
      <c r="U304" s="641"/>
      <c r="V304" s="726" t="str">
        <f t="shared" ref="V304" si="1037">IF(ISBLANK(AC304),(IF(P304&lt;=0,"",IF(P304&lt;=2,"Muy Baja",IF(P304&lt;=24,"Baja",IF(P304&lt;=500,"Media",IF(P304&lt;=5000,"Alta","Muy Alta"))))))," ")</f>
        <v>Baja</v>
      </c>
      <c r="W304" s="714">
        <f t="shared" ref="W304" si="1038">IF(ISBLANK(AC304),(IF(V304="","",IF(V304="Muy Baja",20%,IF(V304="Baja",40%,IF(V304="Media",60%,IF(V304="Alta",80%,IF(V304="Muy Alta",100%,0)))))))," ")</f>
        <v>0.4</v>
      </c>
      <c r="X304" s="729" t="s">
        <v>306</v>
      </c>
      <c r="Y304" s="708" t="str">
        <f>IF(X304&gt;0,IF(NOT(ISERROR(MATCH(X304,'Listados Datos'!$N$3:$N$4,0))),'Listados Datos'!$N$6&amp;"Por favor no seleccionar este criterios de impacto (Afectación Económica o presupuestal y/o Pérdida Reputacional)",'Listados Datos'!$N$7),"")</f>
        <v>✔</v>
      </c>
      <c r="Z304" s="711"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714">
        <f>IF(Z304="","",IF(Z304="Leve",20%,IF(Z304="Menor",40%,IF(Z304="Moderado",60%,IF(Z304="Mayor",80%,IF(Z304="Catastrófico",100%,0))))))</f>
        <v>0.6</v>
      </c>
      <c r="AB304" s="717"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720"/>
      <c r="AD304" s="723"/>
      <c r="AE304" s="648" t="str">
        <f t="shared" ref="AE304" si="1039">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1">
        <v>1</v>
      </c>
      <c r="AG304" s="202" t="s">
        <v>1453</v>
      </c>
      <c r="AH304" s="222" t="str">
        <f t="shared" si="859"/>
        <v>Probabilidad</v>
      </c>
      <c r="AI304" s="321" t="s">
        <v>312</v>
      </c>
      <c r="AJ304" s="321" t="s">
        <v>317</v>
      </c>
      <c r="AK304" s="223" t="str">
        <f t="shared" si="860"/>
        <v>40%</v>
      </c>
      <c r="AL304" s="322" t="s">
        <v>321</v>
      </c>
      <c r="AM304" s="322" t="s">
        <v>325</v>
      </c>
      <c r="AN304" s="323" t="s">
        <v>328</v>
      </c>
      <c r="AO304" s="224">
        <f t="shared" ref="AO304" si="1040">IF(ISBLANK(AD304),(IFERROR(IF(AH304="Probabilidad",(W304-(+W304*AK304)),IF(AH304="Impacto",W304,"")),""))," ")</f>
        <v>0.24</v>
      </c>
      <c r="AP304" s="174" t="str">
        <f t="shared" ref="AP304" si="1041">IF(ISBLANK(AD304), (IFERROR(IF(AO304="","",IF(AO304&lt;=0.2,"Muy Baja",IF(AO304&lt;=0.4,"Baja",IF(AO304&lt;=0.6,"Media",IF(AO304&lt;=0.8,"Alta","Muy Alta"))))),""))," ")</f>
        <v>Baja</v>
      </c>
      <c r="AQ304" s="225">
        <f t="shared" si="949"/>
        <v>0.24</v>
      </c>
      <c r="AR304" s="449" t="str">
        <f t="shared" si="950"/>
        <v>Moderado</v>
      </c>
      <c r="AS304" s="225">
        <f t="shared" ref="AS304" si="1042">IFERROR(IF(AH304="Impacto",(AA304-(+AA304*AK304)),IF(AH304="Probabilidad",AA304,"")),"")</f>
        <v>0.6</v>
      </c>
      <c r="AT304" s="226" t="str">
        <f t="shared" si="951"/>
        <v>Moderado</v>
      </c>
      <c r="AU304" s="651"/>
      <c r="AV304" s="654" t="str">
        <f>IF(ISBLANK(AD304), " ", AD304)</f>
        <v xml:space="preserve"> </v>
      </c>
      <c r="AW304" s="648" t="str">
        <f t="shared" ref="AW304" si="1043">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732" t="s">
        <v>335</v>
      </c>
      <c r="AY304" s="324" t="s">
        <v>1560</v>
      </c>
      <c r="AZ304" s="454" t="s">
        <v>1290</v>
      </c>
      <c r="BA304" s="406" t="s">
        <v>964</v>
      </c>
      <c r="BB304" s="448" t="s">
        <v>1057</v>
      </c>
      <c r="BC304" s="425">
        <v>44562</v>
      </c>
      <c r="BD304" s="425">
        <v>44926</v>
      </c>
      <c r="BE304" s="425" t="s">
        <v>1290</v>
      </c>
      <c r="BF304" s="455" t="s">
        <v>1290</v>
      </c>
      <c r="BG304" s="594" t="s">
        <v>1291</v>
      </c>
      <c r="BH304" s="388" t="s">
        <v>113</v>
      </c>
      <c r="BI304" s="387" t="s">
        <v>1992</v>
      </c>
      <c r="BJ304" s="387" t="s">
        <v>1837</v>
      </c>
      <c r="BK304" s="398">
        <v>44804</v>
      </c>
      <c r="BL304" s="389" t="s">
        <v>1910</v>
      </c>
      <c r="BM304" s="469" t="s">
        <v>1911</v>
      </c>
      <c r="BN304" s="448" t="s">
        <v>1749</v>
      </c>
      <c r="BO304" s="441" t="s">
        <v>114</v>
      </c>
      <c r="BP304" s="441" t="s">
        <v>1746</v>
      </c>
      <c r="BQ304" s="498" t="s">
        <v>1746</v>
      </c>
      <c r="BR304" s="404"/>
      <c r="BS304" s="404"/>
      <c r="BT304" s="404"/>
      <c r="BU304" s="404"/>
    </row>
    <row r="305" spans="1:73" s="205" customFormat="1" ht="19.5" hidden="1" customHeight="1">
      <c r="A305" s="681"/>
      <c r="B305" s="703"/>
      <c r="C305" s="661"/>
      <c r="D305" s="661"/>
      <c r="E305" s="645"/>
      <c r="F305" s="645"/>
      <c r="G305" s="666"/>
      <c r="H305" s="360">
        <v>49</v>
      </c>
      <c r="I305" s="664"/>
      <c r="J305" s="647"/>
      <c r="K305" s="647"/>
      <c r="L305" s="647"/>
      <c r="M305" s="645"/>
      <c r="N305" s="645"/>
      <c r="O305" s="645"/>
      <c r="P305" s="736"/>
      <c r="Q305" s="696"/>
      <c r="R305" s="642"/>
      <c r="S305" s="642"/>
      <c r="T305" s="642"/>
      <c r="U305" s="642"/>
      <c r="V305" s="727"/>
      <c r="W305" s="715"/>
      <c r="X305" s="730"/>
      <c r="Y305" s="709"/>
      <c r="Z305" s="712"/>
      <c r="AA305" s="715"/>
      <c r="AB305" s="718"/>
      <c r="AC305" s="721"/>
      <c r="AD305" s="724"/>
      <c r="AE305" s="649"/>
      <c r="AF305" s="201">
        <v>2</v>
      </c>
      <c r="AG305" s="202"/>
      <c r="AH305" s="222" t="str">
        <f t="shared" si="859"/>
        <v/>
      </c>
      <c r="AI305" s="321"/>
      <c r="AJ305" s="321"/>
      <c r="AK305" s="223" t="str">
        <f t="shared" si="860"/>
        <v/>
      </c>
      <c r="AL305" s="322"/>
      <c r="AM305" s="322"/>
      <c r="AN305" s="323"/>
      <c r="AO305" s="224" t="str">
        <f t="shared" ref="AO305" si="1044">IF(ISBLANK(AD304),(IFERROR(IF(AND(AH304="Probabilidad",AH305="Probabilidad"),(AQ304-(+AQ304*AK305)),IF(AH305="Probabilidad",(W304-(+W304*AK305)),IF(AH305="Impacto",AQ304,""))),""))," ")</f>
        <v/>
      </c>
      <c r="AP305" s="174" t="str">
        <f t="shared" ref="AP305" si="1045">IF(ISBLANK(AD304),(IFERROR(IF(AO305="","",IF(AO305&lt;=0.2,"Muy Baja",IF(AO305&lt;=0.4,"Baja",IF(AO305&lt;=0.6,"Media",IF(AO305&lt;=0.8,"Alta","Muy Alta"))))),""))," ")</f>
        <v/>
      </c>
      <c r="AQ305" s="225" t="str">
        <f t="shared" si="949"/>
        <v/>
      </c>
      <c r="AR305" s="449" t="str">
        <f t="shared" si="950"/>
        <v/>
      </c>
      <c r="AS305" s="225" t="str">
        <f t="shared" ref="AS305" si="1046">IFERROR(IF(AND(AH304="Impacto",AH305="Impacto"),(AS304-(+AS304*AK305)),IF(AH305="Impacto",(AA304-(+AA304*AK305)),IF(AH305="Probabilidad",AS304,""))),"")</f>
        <v/>
      </c>
      <c r="AT305" s="226" t="str">
        <f t="shared" si="951"/>
        <v/>
      </c>
      <c r="AU305" s="652"/>
      <c r="AV305" s="655"/>
      <c r="AW305" s="649"/>
      <c r="AX305" s="733"/>
      <c r="AY305" s="324"/>
      <c r="AZ305" s="454"/>
      <c r="BA305" s="406"/>
      <c r="BB305" s="448"/>
      <c r="BC305" s="425"/>
      <c r="BD305" s="425"/>
      <c r="BE305" s="425"/>
      <c r="BF305" s="455"/>
      <c r="BG305" s="628"/>
      <c r="BH305" s="388"/>
      <c r="BI305" s="374"/>
      <c r="BJ305" s="374"/>
      <c r="BK305" s="374"/>
      <c r="BL305" s="448"/>
      <c r="BM305" s="468"/>
      <c r="BN305" s="448"/>
      <c r="BO305" s="441"/>
      <c r="BP305" s="441"/>
      <c r="BQ305" s="498"/>
      <c r="BR305" s="404"/>
      <c r="BS305" s="404"/>
      <c r="BT305" s="404"/>
      <c r="BU305" s="404"/>
    </row>
    <row r="306" spans="1:73" s="205" customFormat="1" ht="19.5" hidden="1" customHeight="1">
      <c r="A306" s="681"/>
      <c r="B306" s="703"/>
      <c r="C306" s="661"/>
      <c r="D306" s="661"/>
      <c r="E306" s="645"/>
      <c r="F306" s="645"/>
      <c r="G306" s="666"/>
      <c r="H306" s="360">
        <v>49</v>
      </c>
      <c r="I306" s="664"/>
      <c r="J306" s="647"/>
      <c r="K306" s="647"/>
      <c r="L306" s="647"/>
      <c r="M306" s="645"/>
      <c r="N306" s="645"/>
      <c r="O306" s="645"/>
      <c r="P306" s="736"/>
      <c r="Q306" s="696"/>
      <c r="R306" s="642"/>
      <c r="S306" s="642"/>
      <c r="T306" s="642"/>
      <c r="U306" s="642"/>
      <c r="V306" s="727"/>
      <c r="W306" s="715"/>
      <c r="X306" s="730"/>
      <c r="Y306" s="709"/>
      <c r="Z306" s="712"/>
      <c r="AA306" s="715"/>
      <c r="AB306" s="718"/>
      <c r="AC306" s="721"/>
      <c r="AD306" s="724"/>
      <c r="AE306" s="649"/>
      <c r="AF306" s="201">
        <v>3</v>
      </c>
      <c r="AG306" s="202"/>
      <c r="AH306" s="222" t="str">
        <f t="shared" si="859"/>
        <v/>
      </c>
      <c r="AI306" s="321"/>
      <c r="AJ306" s="321"/>
      <c r="AK306" s="223" t="str">
        <f t="shared" si="860"/>
        <v/>
      </c>
      <c r="AL306" s="322"/>
      <c r="AM306" s="322"/>
      <c r="AN306" s="323"/>
      <c r="AO306" s="224" t="str">
        <f t="shared" ref="AO306" si="1047">IF(ISBLANK(AD304),(IFERROR(IF(AND(AH305="Probabilidad",AH306="Probabilidad"),(AQ305-(+AQ305*AK306)),IF(AND(AH305="Impacto",AH306="Probabilidad"),(AQ304-(+AQ304*AK306)),IF(AH306="Impacto",AQ305,""))),""))," ")</f>
        <v/>
      </c>
      <c r="AP306" s="174" t="str">
        <f t="shared" ref="AP306" si="1048">IF(ISBLANK(AD304),(IFERROR(IF(AO306="","",IF(AO306&lt;=0.2,"Muy Baja",IF(AO306&lt;=0.4,"Baja",IF(AO306&lt;=0.6,"Media",IF(AO306&lt;=0.8,"Alta","Muy Alta"))))),""))," ")</f>
        <v/>
      </c>
      <c r="AQ306" s="225" t="str">
        <f t="shared" si="949"/>
        <v/>
      </c>
      <c r="AR306" s="449" t="str">
        <f t="shared" si="950"/>
        <v/>
      </c>
      <c r="AS306" s="225" t="str">
        <f t="shared" ref="AS306:AS309" si="1049">IFERROR(IF(AND(AH305="Impacto",AH306="Impacto"),(AS305-(+AS305*AK306)),IF(AND(AH305="Probabilidad",AH306="Impacto"),(AS304-(+AS304*AK306)),IF(AH306="Probabilidad",AS305,""))),"")</f>
        <v/>
      </c>
      <c r="AT306" s="226" t="str">
        <f t="shared" si="951"/>
        <v/>
      </c>
      <c r="AU306" s="652"/>
      <c r="AV306" s="655"/>
      <c r="AW306" s="649"/>
      <c r="AX306" s="733"/>
      <c r="AY306" s="324"/>
      <c r="AZ306" s="454"/>
      <c r="BA306" s="406"/>
      <c r="BB306" s="448"/>
      <c r="BC306" s="425"/>
      <c r="BD306" s="425"/>
      <c r="BE306" s="425"/>
      <c r="BF306" s="455"/>
      <c r="BG306" s="628"/>
      <c r="BH306" s="388"/>
      <c r="BI306" s="374"/>
      <c r="BJ306" s="374"/>
      <c r="BK306" s="374"/>
      <c r="BL306" s="448"/>
      <c r="BM306" s="468"/>
      <c r="BN306" s="448"/>
      <c r="BO306" s="441"/>
      <c r="BP306" s="441"/>
      <c r="BQ306" s="498"/>
      <c r="BR306" s="404"/>
      <c r="BS306" s="404"/>
      <c r="BT306" s="404"/>
      <c r="BU306" s="404"/>
    </row>
    <row r="307" spans="1:73" s="205" customFormat="1" ht="19.5" hidden="1" customHeight="1">
      <c r="A307" s="681"/>
      <c r="B307" s="703"/>
      <c r="C307" s="661"/>
      <c r="D307" s="661"/>
      <c r="E307" s="645"/>
      <c r="F307" s="645"/>
      <c r="G307" s="666"/>
      <c r="H307" s="360">
        <v>49</v>
      </c>
      <c r="I307" s="664"/>
      <c r="J307" s="647"/>
      <c r="K307" s="647"/>
      <c r="L307" s="647"/>
      <c r="M307" s="645"/>
      <c r="N307" s="645"/>
      <c r="O307" s="645"/>
      <c r="P307" s="736"/>
      <c r="Q307" s="696"/>
      <c r="R307" s="642"/>
      <c r="S307" s="642"/>
      <c r="T307" s="642"/>
      <c r="U307" s="642"/>
      <c r="V307" s="727"/>
      <c r="W307" s="715"/>
      <c r="X307" s="730"/>
      <c r="Y307" s="709"/>
      <c r="Z307" s="712"/>
      <c r="AA307" s="715"/>
      <c r="AB307" s="718"/>
      <c r="AC307" s="721"/>
      <c r="AD307" s="724"/>
      <c r="AE307" s="649"/>
      <c r="AF307" s="201">
        <v>4</v>
      </c>
      <c r="AG307" s="202"/>
      <c r="AH307" s="222" t="str">
        <f t="shared" si="859"/>
        <v/>
      </c>
      <c r="AI307" s="321"/>
      <c r="AJ307" s="321"/>
      <c r="AK307" s="223" t="str">
        <f t="shared" si="860"/>
        <v/>
      </c>
      <c r="AL307" s="322"/>
      <c r="AM307" s="322"/>
      <c r="AN307" s="323"/>
      <c r="AO307" s="224" t="str">
        <f t="shared" ref="AO307" si="1050">IF(ISBLANK(AD304),(IFERROR(IF(AND(AH306="Probabilidad",AH307="Probabilidad"),(AQ306-(+AQ306*AK307)),IF(AND(AH306="Impacto",AH307="Probabilidad"),(AQ305-(+AQ305*AK307)),IF(AH307="Impacto",AQ306,""))),""))," ")</f>
        <v/>
      </c>
      <c r="AP307" s="174" t="str">
        <f t="shared" ref="AP307" si="1051">IF(ISBLANK(AD304),(IFERROR(IF(AO307="","",IF(AO307&lt;=0.2,"Muy Baja",IF(AO307&lt;=0.4,"Baja",IF(AO307&lt;=0.6,"Media",IF(AO307&lt;=0.8,"Alta","Muy Alta"))))),""))," ")</f>
        <v/>
      </c>
      <c r="AQ307" s="225" t="str">
        <f t="shared" si="949"/>
        <v/>
      </c>
      <c r="AR307" s="449" t="str">
        <f t="shared" si="950"/>
        <v/>
      </c>
      <c r="AS307" s="225" t="str">
        <f t="shared" si="1049"/>
        <v/>
      </c>
      <c r="AT307" s="226" t="str">
        <f t="shared" si="951"/>
        <v/>
      </c>
      <c r="AU307" s="652"/>
      <c r="AV307" s="655"/>
      <c r="AW307" s="649"/>
      <c r="AX307" s="733"/>
      <c r="AY307" s="324"/>
      <c r="AZ307" s="454"/>
      <c r="BA307" s="406"/>
      <c r="BB307" s="448"/>
      <c r="BC307" s="425"/>
      <c r="BD307" s="425"/>
      <c r="BE307" s="425"/>
      <c r="BF307" s="455"/>
      <c r="BG307" s="628"/>
      <c r="BH307" s="388"/>
      <c r="BI307" s="374"/>
      <c r="BJ307" s="374"/>
      <c r="BK307" s="374"/>
      <c r="BL307" s="448"/>
      <c r="BM307" s="468"/>
      <c r="BN307" s="448"/>
      <c r="BO307" s="441"/>
      <c r="BP307" s="441"/>
      <c r="BQ307" s="498"/>
      <c r="BR307" s="404"/>
      <c r="BS307" s="404"/>
      <c r="BT307" s="404"/>
      <c r="BU307" s="404"/>
    </row>
    <row r="308" spans="1:73" s="205" customFormat="1" ht="19.5" hidden="1" customHeight="1">
      <c r="A308" s="681"/>
      <c r="B308" s="703"/>
      <c r="C308" s="661"/>
      <c r="D308" s="661"/>
      <c r="E308" s="645"/>
      <c r="F308" s="645"/>
      <c r="G308" s="666"/>
      <c r="H308" s="360">
        <v>49</v>
      </c>
      <c r="I308" s="664"/>
      <c r="J308" s="647"/>
      <c r="K308" s="647"/>
      <c r="L308" s="647"/>
      <c r="M308" s="645"/>
      <c r="N308" s="645"/>
      <c r="O308" s="645"/>
      <c r="P308" s="736"/>
      <c r="Q308" s="696"/>
      <c r="R308" s="642"/>
      <c r="S308" s="642"/>
      <c r="T308" s="642"/>
      <c r="U308" s="642"/>
      <c r="V308" s="727"/>
      <c r="W308" s="715"/>
      <c r="X308" s="730"/>
      <c r="Y308" s="709"/>
      <c r="Z308" s="712"/>
      <c r="AA308" s="715"/>
      <c r="AB308" s="718"/>
      <c r="AC308" s="721"/>
      <c r="AD308" s="724"/>
      <c r="AE308" s="649"/>
      <c r="AF308" s="201">
        <v>5</v>
      </c>
      <c r="AG308" s="202"/>
      <c r="AH308" s="222" t="str">
        <f t="shared" si="859"/>
        <v/>
      </c>
      <c r="AI308" s="321"/>
      <c r="AJ308" s="321"/>
      <c r="AK308" s="223" t="str">
        <f t="shared" si="860"/>
        <v/>
      </c>
      <c r="AL308" s="322"/>
      <c r="AM308" s="322"/>
      <c r="AN308" s="323"/>
      <c r="AO308" s="224" t="str">
        <f t="shared" ref="AO308" si="1052">IF(ISBLANK(AD304),(IFERROR(IF(AND(AH307="Probabilidad",AH308="Probabilidad"),(AQ307-(+AQ307*AK308)),IF(AND(AH307="Impacto",AH308="Probabilidad"),(AQ306-(+AQ306*AK308)),IF(AH308="Impacto",AQ307,""))),""))," ")</f>
        <v/>
      </c>
      <c r="AP308" s="174" t="str">
        <f t="shared" ref="AP308" si="1053">IF(ISBLANK(AD304),(IFERROR(IF(AO308="","",IF(AO308&lt;=0.2,"Muy Baja",IF(AO308&lt;=0.4,"Baja",IF(AO308&lt;=0.6,"Media",IF(AO308&lt;=0.8,"Alta","Muy Alta"))))),""))," ")</f>
        <v/>
      </c>
      <c r="AQ308" s="225" t="str">
        <f t="shared" si="949"/>
        <v/>
      </c>
      <c r="AR308" s="449" t="str">
        <f t="shared" si="950"/>
        <v/>
      </c>
      <c r="AS308" s="225" t="str">
        <f t="shared" si="1049"/>
        <v/>
      </c>
      <c r="AT308" s="226" t="str">
        <f t="shared" si="951"/>
        <v/>
      </c>
      <c r="AU308" s="652"/>
      <c r="AV308" s="655"/>
      <c r="AW308" s="649"/>
      <c r="AX308" s="733"/>
      <c r="AY308" s="324"/>
      <c r="AZ308" s="454"/>
      <c r="BA308" s="406"/>
      <c r="BB308" s="448"/>
      <c r="BC308" s="425"/>
      <c r="BD308" s="425"/>
      <c r="BE308" s="425"/>
      <c r="BF308" s="455"/>
      <c r="BG308" s="628"/>
      <c r="BH308" s="388"/>
      <c r="BI308" s="374"/>
      <c r="BJ308" s="374"/>
      <c r="BK308" s="374"/>
      <c r="BL308" s="448"/>
      <c r="BM308" s="468"/>
      <c r="BN308" s="448"/>
      <c r="BO308" s="441"/>
      <c r="BP308" s="441"/>
      <c r="BQ308" s="498"/>
      <c r="BR308" s="404"/>
      <c r="BS308" s="404"/>
      <c r="BT308" s="404"/>
      <c r="BU308" s="404"/>
    </row>
    <row r="309" spans="1:73" s="205" customFormat="1" ht="19.5" hidden="1" customHeight="1">
      <c r="A309" s="681"/>
      <c r="B309" s="703"/>
      <c r="C309" s="661"/>
      <c r="D309" s="661"/>
      <c r="E309" s="645"/>
      <c r="F309" s="645"/>
      <c r="G309" s="666"/>
      <c r="H309" s="360">
        <v>49</v>
      </c>
      <c r="I309" s="665"/>
      <c r="J309" s="604"/>
      <c r="K309" s="604"/>
      <c r="L309" s="604"/>
      <c r="M309" s="646"/>
      <c r="N309" s="646"/>
      <c r="O309" s="646"/>
      <c r="P309" s="737"/>
      <c r="Q309" s="697"/>
      <c r="R309" s="643"/>
      <c r="S309" s="643"/>
      <c r="T309" s="643"/>
      <c r="U309" s="643"/>
      <c r="V309" s="728"/>
      <c r="W309" s="716"/>
      <c r="X309" s="731"/>
      <c r="Y309" s="710"/>
      <c r="Z309" s="713"/>
      <c r="AA309" s="716"/>
      <c r="AB309" s="719"/>
      <c r="AC309" s="722"/>
      <c r="AD309" s="725"/>
      <c r="AE309" s="650"/>
      <c r="AF309" s="201">
        <v>6</v>
      </c>
      <c r="AG309" s="202"/>
      <c r="AH309" s="222" t="str">
        <f t="shared" si="859"/>
        <v/>
      </c>
      <c r="AI309" s="321"/>
      <c r="AJ309" s="321"/>
      <c r="AK309" s="223" t="str">
        <f t="shared" si="860"/>
        <v/>
      </c>
      <c r="AL309" s="322"/>
      <c r="AM309" s="322"/>
      <c r="AN309" s="323"/>
      <c r="AO309" s="224" t="str">
        <f t="shared" ref="AO309" si="1054">IF(ISBLANK(AD304),(IFERROR(IF(AND(AH308="Probabilidad",AH309="Probabilidad"),(AQ308-(+AQ308*AK309)),IF(AND(AH308="Impacto",AH309="Probabilidad"),(AQ307-(+AQ307*AK309)),IF(AH309="Impacto",AQ308,""))),""))," ")</f>
        <v/>
      </c>
      <c r="AP309" s="174" t="str">
        <f t="shared" ref="AP309" si="1055">IF(ISBLANK(AD304),(IFERROR(IF(AO309="","",IF(AO309&lt;=0.2,"Muy Baja",IF(AO309&lt;=0.4,"Baja",IF(AO309&lt;=0.6,"Media",IF(AO309&lt;=0.8,"Alta","Muy Alta"))))),""))," ")</f>
        <v/>
      </c>
      <c r="AQ309" s="225" t="str">
        <f t="shared" si="949"/>
        <v/>
      </c>
      <c r="AR309" s="449" t="str">
        <f t="shared" si="950"/>
        <v/>
      </c>
      <c r="AS309" s="225" t="str">
        <f t="shared" si="1049"/>
        <v/>
      </c>
      <c r="AT309" s="226" t="str">
        <f t="shared" si="951"/>
        <v/>
      </c>
      <c r="AU309" s="653"/>
      <c r="AV309" s="656"/>
      <c r="AW309" s="650"/>
      <c r="AX309" s="734"/>
      <c r="AY309" s="324"/>
      <c r="AZ309" s="454"/>
      <c r="BA309" s="406"/>
      <c r="BB309" s="448"/>
      <c r="BC309" s="425"/>
      <c r="BD309" s="425"/>
      <c r="BE309" s="425"/>
      <c r="BF309" s="455"/>
      <c r="BG309" s="595"/>
      <c r="BH309" s="388"/>
      <c r="BI309" s="374"/>
      <c r="BJ309" s="374"/>
      <c r="BK309" s="374"/>
      <c r="BL309" s="448"/>
      <c r="BM309" s="468"/>
      <c r="BN309" s="448"/>
      <c r="BO309" s="441"/>
      <c r="BP309" s="441"/>
      <c r="BQ309" s="498"/>
      <c r="BR309" s="404"/>
      <c r="BS309" s="404"/>
      <c r="BT309" s="404"/>
      <c r="BU309" s="404"/>
    </row>
    <row r="310" spans="1:73" s="205" customFormat="1" ht="207.95" hidden="1" customHeight="1">
      <c r="A310" s="681"/>
      <c r="B310" s="703" t="s">
        <v>886</v>
      </c>
      <c r="C310" s="661"/>
      <c r="D310" s="661"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645"/>
      <c r="F310" s="645" t="s">
        <v>964</v>
      </c>
      <c r="G310" s="666">
        <v>50</v>
      </c>
      <c r="H310" s="360">
        <v>50</v>
      </c>
      <c r="I310" s="663" t="s">
        <v>1222</v>
      </c>
      <c r="J310" s="603" t="s">
        <v>244</v>
      </c>
      <c r="K310" s="603" t="s">
        <v>1222</v>
      </c>
      <c r="L310" s="603" t="s">
        <v>1416</v>
      </c>
      <c r="M310" s="644" t="str">
        <f t="shared" ref="M310" si="1056">+CONCATENATE("Posibilidad de afectación ", J310, " por ", K310," debido a ", L310)</f>
        <v>Posibilidad de afectación Económico y Reputacional por Incumplimiento de lo pactado en las obligaciones contractuales, por parte de los contratistas. debido a Incumplimiento de las obligaciones pactadas en el contrato.</v>
      </c>
      <c r="N310" s="644" t="s">
        <v>108</v>
      </c>
      <c r="O310" s="644" t="s">
        <v>832</v>
      </c>
      <c r="P310" s="735">
        <v>228</v>
      </c>
      <c r="Q310" s="695"/>
      <c r="R310" s="641"/>
      <c r="S310" s="641"/>
      <c r="T310" s="641"/>
      <c r="U310" s="641"/>
      <c r="V310" s="726" t="str">
        <f t="shared" ref="V310" si="1057">IF(ISBLANK(AC310),(IF(P310&lt;=0,"",IF(P310&lt;=2,"Muy Baja",IF(P310&lt;=24,"Baja",IF(P310&lt;=500,"Media",IF(P310&lt;=5000,"Alta","Muy Alta"))))))," ")</f>
        <v>Media</v>
      </c>
      <c r="W310" s="714">
        <f t="shared" ref="W310" si="1058">IF(ISBLANK(AC310),(IF(V310="","",IF(V310="Muy Baja",20%,IF(V310="Baja",40%,IF(V310="Media",60%,IF(V310="Alta",80%,IF(V310="Muy Alta",100%,0)))))))," ")</f>
        <v>0.6</v>
      </c>
      <c r="X310" s="729" t="s">
        <v>306</v>
      </c>
      <c r="Y310" s="708" t="str">
        <f>IF(X310&gt;0,IF(NOT(ISERROR(MATCH(X310,'Listados Datos'!$N$3:$N$4,0))),'Listados Datos'!$N$6&amp;"Por favor no seleccionar este criterios de impacto (Afectación Económica o presupuestal y/o Pérdida Reputacional)",'Listados Datos'!$N$7),"")</f>
        <v>✔</v>
      </c>
      <c r="Z310" s="711"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714">
        <f>IF(Z310="","",IF(Z310="Leve",20%,IF(Z310="Menor",40%,IF(Z310="Moderado",60%,IF(Z310="Mayor",80%,IF(Z310="Catastrófico",100%,0))))))</f>
        <v>0.6</v>
      </c>
      <c r="AB310" s="717"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720"/>
      <c r="AD310" s="723"/>
      <c r="AE310" s="648" t="str">
        <f t="shared" ref="AE310" si="1059">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1">
        <v>1</v>
      </c>
      <c r="AG310" s="202" t="s">
        <v>1455</v>
      </c>
      <c r="AH310" s="222" t="str">
        <f t="shared" ref="AH310:AH369" si="1060">IF(OR(AI310="Preventivo",AI310="Detectivo"),"Probabilidad",IF(AI310="Correctivo","Impacto",""))</f>
        <v>Probabilidad</v>
      </c>
      <c r="AI310" s="321" t="s">
        <v>312</v>
      </c>
      <c r="AJ310" s="321" t="s">
        <v>317</v>
      </c>
      <c r="AK310" s="223" t="str">
        <f t="shared" ref="AK310:AK369" si="1061">IF(AND(AI310="Preventivo",AJ310="Automático"),"50%",IF(AND(AI310="Preventivo",AJ310="Manual"),"40%",IF(AND(AI310="Detectivo",AJ310="Automático"),"40%",IF(AND(AI310="Detectivo",AJ310="Manual"),"30%",IF(AND(AI310="Correctivo",AJ310="Automático"),"35%",IF(AND(AI310="Correctivo",AJ310="Manual"),"25%",""))))))</f>
        <v>40%</v>
      </c>
      <c r="AL310" s="322" t="s">
        <v>321</v>
      </c>
      <c r="AM310" s="322" t="s">
        <v>325</v>
      </c>
      <c r="AN310" s="323" t="s">
        <v>328</v>
      </c>
      <c r="AO310" s="224">
        <f t="shared" ref="AO310" si="1062">IF(ISBLANK(AD310),(IFERROR(IF(AH310="Probabilidad",(W310-(+W310*AK310)),IF(AH310="Impacto",W310,"")),""))," ")</f>
        <v>0.36</v>
      </c>
      <c r="AP310" s="174" t="str">
        <f t="shared" ref="AP310" si="1063">IF(ISBLANK(AD310), (IFERROR(IF(AO310="","",IF(AO310&lt;=0.2,"Muy Baja",IF(AO310&lt;=0.4,"Baja",IF(AO310&lt;=0.6,"Media",IF(AO310&lt;=0.8,"Alta","Muy Alta"))))),""))," ")</f>
        <v>Baja</v>
      </c>
      <c r="AQ310" s="225">
        <f t="shared" si="949"/>
        <v>0.36</v>
      </c>
      <c r="AR310" s="449" t="str">
        <f t="shared" si="950"/>
        <v>Moderado</v>
      </c>
      <c r="AS310" s="225">
        <f t="shared" ref="AS310" si="1064">IFERROR(IF(AH310="Impacto",(AA310-(+AA310*AK310)),IF(AH310="Probabilidad",AA310,"")),"")</f>
        <v>0.6</v>
      </c>
      <c r="AT310" s="226" t="str">
        <f t="shared" si="951"/>
        <v>Moderado</v>
      </c>
      <c r="AU310" s="651"/>
      <c r="AV310" s="654" t="str">
        <f>IF(ISBLANK(AD310), " ", AD310)</f>
        <v xml:space="preserve"> </v>
      </c>
      <c r="AW310" s="648" t="str">
        <f t="shared" ref="AW310" si="1065">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732" t="s">
        <v>335</v>
      </c>
      <c r="AY310" s="638" t="s">
        <v>1561</v>
      </c>
      <c r="AZ310" s="617" t="s">
        <v>1292</v>
      </c>
      <c r="BA310" s="617" t="s">
        <v>964</v>
      </c>
      <c r="BB310" s="619" t="s">
        <v>1057</v>
      </c>
      <c r="BC310" s="621">
        <v>44562</v>
      </c>
      <c r="BD310" s="621">
        <v>44926</v>
      </c>
      <c r="BE310" s="619" t="s">
        <v>1292</v>
      </c>
      <c r="BF310" s="619" t="s">
        <v>1292</v>
      </c>
      <c r="BG310" s="594" t="s">
        <v>1287</v>
      </c>
      <c r="BH310" s="577" t="s">
        <v>113</v>
      </c>
      <c r="BI310" s="623" t="s">
        <v>1974</v>
      </c>
      <c r="BJ310" s="623">
        <v>1</v>
      </c>
      <c r="BK310" s="880">
        <v>44804</v>
      </c>
      <c r="BL310" s="623" t="s">
        <v>1912</v>
      </c>
      <c r="BM310" s="889" t="s">
        <v>1913</v>
      </c>
      <c r="BN310" s="623" t="s">
        <v>1839</v>
      </c>
      <c r="BO310" s="623" t="s">
        <v>114</v>
      </c>
      <c r="BP310" s="623" t="s">
        <v>1746</v>
      </c>
      <c r="BQ310" s="883" t="s">
        <v>1746</v>
      </c>
      <c r="BR310" s="404"/>
      <c r="BS310" s="404"/>
      <c r="BT310" s="404"/>
      <c r="BU310" s="404"/>
    </row>
    <row r="311" spans="1:73" s="205" customFormat="1" ht="77.25" hidden="1" customHeight="1">
      <c r="A311" s="681"/>
      <c r="B311" s="703"/>
      <c r="C311" s="661"/>
      <c r="D311" s="661"/>
      <c r="E311" s="645"/>
      <c r="F311" s="645"/>
      <c r="G311" s="666"/>
      <c r="H311" s="360">
        <v>50</v>
      </c>
      <c r="I311" s="664"/>
      <c r="J311" s="647"/>
      <c r="K311" s="647"/>
      <c r="L311" s="647"/>
      <c r="M311" s="645"/>
      <c r="N311" s="645"/>
      <c r="O311" s="645"/>
      <c r="P311" s="736"/>
      <c r="Q311" s="696"/>
      <c r="R311" s="642"/>
      <c r="S311" s="642"/>
      <c r="T311" s="642"/>
      <c r="U311" s="642"/>
      <c r="V311" s="727"/>
      <c r="W311" s="715"/>
      <c r="X311" s="730"/>
      <c r="Y311" s="709"/>
      <c r="Z311" s="712"/>
      <c r="AA311" s="715"/>
      <c r="AB311" s="718"/>
      <c r="AC311" s="721"/>
      <c r="AD311" s="724"/>
      <c r="AE311" s="649"/>
      <c r="AF311" s="201">
        <v>2</v>
      </c>
      <c r="AG311" s="202" t="s">
        <v>1456</v>
      </c>
      <c r="AH311" s="222" t="str">
        <f t="shared" si="1060"/>
        <v>Probabilidad</v>
      </c>
      <c r="AI311" s="321" t="s">
        <v>312</v>
      </c>
      <c r="AJ311" s="321" t="s">
        <v>317</v>
      </c>
      <c r="AK311" s="223" t="str">
        <f t="shared" si="1061"/>
        <v>40%</v>
      </c>
      <c r="AL311" s="322" t="s">
        <v>321</v>
      </c>
      <c r="AM311" s="322" t="s">
        <v>325</v>
      </c>
      <c r="AN311" s="323" t="s">
        <v>328</v>
      </c>
      <c r="AO311" s="224">
        <f t="shared" ref="AO311" si="1066">IF(ISBLANK(AD310),(IFERROR(IF(AND(AH310="Probabilidad",AH311="Probabilidad"),(AQ310-(+AQ310*AK311)),IF(AH311="Probabilidad",(W310-(+W310*AK311)),IF(AH311="Impacto",AQ310,""))),""))," ")</f>
        <v>0.216</v>
      </c>
      <c r="AP311" s="174" t="str">
        <f t="shared" ref="AP311" si="1067">IF(ISBLANK(AD310),(IFERROR(IF(AO311="","",IF(AO311&lt;=0.2,"Muy Baja",IF(AO311&lt;=0.4,"Baja",IF(AO311&lt;=0.6,"Media",IF(AO311&lt;=0.8,"Alta","Muy Alta"))))),""))," ")</f>
        <v>Baja</v>
      </c>
      <c r="AQ311" s="225">
        <f t="shared" si="949"/>
        <v>0.216</v>
      </c>
      <c r="AR311" s="449" t="str">
        <f t="shared" si="950"/>
        <v>Moderado</v>
      </c>
      <c r="AS311" s="225">
        <f t="shared" ref="AS311" si="1068">IFERROR(IF(AND(AH310="Impacto",AH311="Impacto"),(AS310-(+AS310*AK311)),IF(AH311="Impacto",(AA310-(+AA310*AK311)),IF(AH311="Probabilidad",AS310,""))),"")</f>
        <v>0.6</v>
      </c>
      <c r="AT311" s="226" t="str">
        <f t="shared" si="951"/>
        <v>Moderado</v>
      </c>
      <c r="AU311" s="652"/>
      <c r="AV311" s="655"/>
      <c r="AW311" s="649"/>
      <c r="AX311" s="733"/>
      <c r="AY311" s="639"/>
      <c r="AZ311" s="618"/>
      <c r="BA311" s="618"/>
      <c r="BB311" s="620"/>
      <c r="BC311" s="622"/>
      <c r="BD311" s="622"/>
      <c r="BE311" s="620"/>
      <c r="BF311" s="620"/>
      <c r="BG311" s="628"/>
      <c r="BH311" s="578"/>
      <c r="BI311" s="624"/>
      <c r="BJ311" s="624"/>
      <c r="BK311" s="885"/>
      <c r="BL311" s="624"/>
      <c r="BM311" s="882"/>
      <c r="BN311" s="624"/>
      <c r="BO311" s="624"/>
      <c r="BP311" s="624"/>
      <c r="BQ311" s="884"/>
      <c r="BR311" s="404"/>
      <c r="BS311" s="404"/>
      <c r="BT311" s="404"/>
      <c r="BU311" s="404"/>
    </row>
    <row r="312" spans="1:73" s="205" customFormat="1" ht="19.5" hidden="1" customHeight="1">
      <c r="A312" s="681"/>
      <c r="B312" s="703"/>
      <c r="C312" s="661"/>
      <c r="D312" s="661"/>
      <c r="E312" s="645"/>
      <c r="F312" s="645"/>
      <c r="G312" s="666"/>
      <c r="H312" s="360">
        <v>50</v>
      </c>
      <c r="I312" s="664"/>
      <c r="J312" s="647"/>
      <c r="K312" s="647"/>
      <c r="L312" s="647"/>
      <c r="M312" s="645"/>
      <c r="N312" s="645"/>
      <c r="O312" s="645"/>
      <c r="P312" s="736"/>
      <c r="Q312" s="696"/>
      <c r="R312" s="642"/>
      <c r="S312" s="642"/>
      <c r="T312" s="642"/>
      <c r="U312" s="642"/>
      <c r="V312" s="727"/>
      <c r="W312" s="715"/>
      <c r="X312" s="730"/>
      <c r="Y312" s="709"/>
      <c r="Z312" s="712"/>
      <c r="AA312" s="715"/>
      <c r="AB312" s="718"/>
      <c r="AC312" s="721"/>
      <c r="AD312" s="724"/>
      <c r="AE312" s="649"/>
      <c r="AF312" s="201">
        <v>3</v>
      </c>
      <c r="AG312" s="202"/>
      <c r="AH312" s="222" t="str">
        <f t="shared" si="1060"/>
        <v/>
      </c>
      <c r="AI312" s="321"/>
      <c r="AJ312" s="321"/>
      <c r="AK312" s="223" t="str">
        <f t="shared" si="1061"/>
        <v/>
      </c>
      <c r="AL312" s="322"/>
      <c r="AM312" s="322"/>
      <c r="AN312" s="323"/>
      <c r="AO312" s="224" t="str">
        <f t="shared" ref="AO312" si="1069">IF(ISBLANK(AD310),(IFERROR(IF(AND(AH311="Probabilidad",AH312="Probabilidad"),(AQ311-(+AQ311*AK312)),IF(AND(AH311="Impacto",AH312="Probabilidad"),(AQ310-(+AQ310*AK312)),IF(AH312="Impacto",AQ311,""))),""))," ")</f>
        <v/>
      </c>
      <c r="AP312" s="174" t="str">
        <f t="shared" ref="AP312" si="1070">IF(ISBLANK(AD310),(IFERROR(IF(AO312="","",IF(AO312&lt;=0.2,"Muy Baja",IF(AO312&lt;=0.4,"Baja",IF(AO312&lt;=0.6,"Media",IF(AO312&lt;=0.8,"Alta","Muy Alta"))))),""))," ")</f>
        <v/>
      </c>
      <c r="AQ312" s="225" t="str">
        <f t="shared" si="949"/>
        <v/>
      </c>
      <c r="AR312" s="449" t="str">
        <f t="shared" si="950"/>
        <v/>
      </c>
      <c r="AS312" s="225" t="str">
        <f t="shared" ref="AS312:AS315" si="1071">IFERROR(IF(AND(AH311="Impacto",AH312="Impacto"),(AS311-(+AS311*AK312)),IF(AND(AH311="Probabilidad",AH312="Impacto"),(AS310-(+AS310*AK312)),IF(AH312="Probabilidad",AS311,""))),"")</f>
        <v/>
      </c>
      <c r="AT312" s="226" t="str">
        <f t="shared" si="951"/>
        <v/>
      </c>
      <c r="AU312" s="652"/>
      <c r="AV312" s="655"/>
      <c r="AW312" s="649"/>
      <c r="AX312" s="733"/>
      <c r="AY312" s="324"/>
      <c r="AZ312" s="454"/>
      <c r="BA312" s="406"/>
      <c r="BB312" s="448"/>
      <c r="BC312" s="425"/>
      <c r="BD312" s="425"/>
      <c r="BE312" s="425"/>
      <c r="BF312" s="455"/>
      <c r="BG312" s="628"/>
      <c r="BH312" s="388"/>
      <c r="BI312" s="374"/>
      <c r="BJ312" s="374"/>
      <c r="BK312" s="374"/>
      <c r="BL312" s="448"/>
      <c r="BM312" s="468"/>
      <c r="BN312" s="448"/>
      <c r="BO312" s="441"/>
      <c r="BP312" s="441"/>
      <c r="BQ312" s="498"/>
      <c r="BR312" s="404"/>
      <c r="BS312" s="404"/>
      <c r="BT312" s="404"/>
      <c r="BU312" s="404"/>
    </row>
    <row r="313" spans="1:73" s="205" customFormat="1" ht="19.5" hidden="1" customHeight="1">
      <c r="A313" s="681"/>
      <c r="B313" s="703"/>
      <c r="C313" s="661"/>
      <c r="D313" s="661"/>
      <c r="E313" s="645"/>
      <c r="F313" s="645"/>
      <c r="G313" s="666"/>
      <c r="H313" s="360">
        <v>50</v>
      </c>
      <c r="I313" s="664"/>
      <c r="J313" s="647"/>
      <c r="K313" s="647"/>
      <c r="L313" s="647"/>
      <c r="M313" s="645"/>
      <c r="N313" s="645"/>
      <c r="O313" s="645"/>
      <c r="P313" s="736"/>
      <c r="Q313" s="696"/>
      <c r="R313" s="642"/>
      <c r="S313" s="642"/>
      <c r="T313" s="642"/>
      <c r="U313" s="642"/>
      <c r="V313" s="727"/>
      <c r="W313" s="715"/>
      <c r="X313" s="730"/>
      <c r="Y313" s="709"/>
      <c r="Z313" s="712"/>
      <c r="AA313" s="715"/>
      <c r="AB313" s="718"/>
      <c r="AC313" s="721"/>
      <c r="AD313" s="724"/>
      <c r="AE313" s="649"/>
      <c r="AF313" s="201">
        <v>4</v>
      </c>
      <c r="AG313" s="202"/>
      <c r="AH313" s="222" t="str">
        <f t="shared" si="1060"/>
        <v/>
      </c>
      <c r="AI313" s="321"/>
      <c r="AJ313" s="321"/>
      <c r="AK313" s="223" t="str">
        <f t="shared" si="1061"/>
        <v/>
      </c>
      <c r="AL313" s="322"/>
      <c r="AM313" s="322"/>
      <c r="AN313" s="323"/>
      <c r="AO313" s="224" t="str">
        <f t="shared" ref="AO313" si="1072">IF(ISBLANK(AD310),(IFERROR(IF(AND(AH312="Probabilidad",AH313="Probabilidad"),(AQ312-(+AQ312*AK313)),IF(AND(AH312="Impacto",AH313="Probabilidad"),(AQ311-(+AQ311*AK313)),IF(AH313="Impacto",AQ312,""))),""))," ")</f>
        <v/>
      </c>
      <c r="AP313" s="174" t="str">
        <f t="shared" ref="AP313" si="1073">IF(ISBLANK(AD310),(IFERROR(IF(AO313="","",IF(AO313&lt;=0.2,"Muy Baja",IF(AO313&lt;=0.4,"Baja",IF(AO313&lt;=0.6,"Media",IF(AO313&lt;=0.8,"Alta","Muy Alta"))))),""))," ")</f>
        <v/>
      </c>
      <c r="AQ313" s="225" t="str">
        <f t="shared" si="949"/>
        <v/>
      </c>
      <c r="AR313" s="449" t="str">
        <f t="shared" si="950"/>
        <v/>
      </c>
      <c r="AS313" s="225" t="str">
        <f t="shared" si="1071"/>
        <v/>
      </c>
      <c r="AT313" s="226" t="str">
        <f t="shared" si="951"/>
        <v/>
      </c>
      <c r="AU313" s="652"/>
      <c r="AV313" s="655"/>
      <c r="AW313" s="649"/>
      <c r="AX313" s="733"/>
      <c r="AY313" s="324"/>
      <c r="AZ313" s="454"/>
      <c r="BA313" s="406"/>
      <c r="BB313" s="448"/>
      <c r="BC313" s="425"/>
      <c r="BD313" s="425"/>
      <c r="BE313" s="425"/>
      <c r="BF313" s="455"/>
      <c r="BG313" s="628"/>
      <c r="BH313" s="388"/>
      <c r="BI313" s="374"/>
      <c r="BJ313" s="374"/>
      <c r="BK313" s="374"/>
      <c r="BL313" s="448"/>
      <c r="BM313" s="468"/>
      <c r="BN313" s="448"/>
      <c r="BO313" s="441"/>
      <c r="BP313" s="441"/>
      <c r="BQ313" s="498"/>
      <c r="BR313" s="404"/>
      <c r="BS313" s="404"/>
      <c r="BT313" s="404"/>
      <c r="BU313" s="404"/>
    </row>
    <row r="314" spans="1:73" s="205" customFormat="1" ht="19.5" hidden="1" customHeight="1">
      <c r="A314" s="681"/>
      <c r="B314" s="703"/>
      <c r="C314" s="661"/>
      <c r="D314" s="661"/>
      <c r="E314" s="645"/>
      <c r="F314" s="645"/>
      <c r="G314" s="666"/>
      <c r="H314" s="360">
        <v>50</v>
      </c>
      <c r="I314" s="664"/>
      <c r="J314" s="647"/>
      <c r="K314" s="647"/>
      <c r="L314" s="647"/>
      <c r="M314" s="645"/>
      <c r="N314" s="645"/>
      <c r="O314" s="645"/>
      <c r="P314" s="736"/>
      <c r="Q314" s="696"/>
      <c r="R314" s="642"/>
      <c r="S314" s="642"/>
      <c r="T314" s="642"/>
      <c r="U314" s="642"/>
      <c r="V314" s="727"/>
      <c r="W314" s="715"/>
      <c r="X314" s="730"/>
      <c r="Y314" s="709"/>
      <c r="Z314" s="712"/>
      <c r="AA314" s="715"/>
      <c r="AB314" s="718"/>
      <c r="AC314" s="721"/>
      <c r="AD314" s="724"/>
      <c r="AE314" s="649"/>
      <c r="AF314" s="201">
        <v>5</v>
      </c>
      <c r="AG314" s="202"/>
      <c r="AH314" s="222" t="str">
        <f t="shared" si="1060"/>
        <v/>
      </c>
      <c r="AI314" s="321"/>
      <c r="AJ314" s="321"/>
      <c r="AK314" s="223" t="str">
        <f t="shared" si="1061"/>
        <v/>
      </c>
      <c r="AL314" s="322"/>
      <c r="AM314" s="322"/>
      <c r="AN314" s="323"/>
      <c r="AO314" s="224" t="str">
        <f t="shared" ref="AO314" si="1074">IF(ISBLANK(AD310),(IFERROR(IF(AND(AH313="Probabilidad",AH314="Probabilidad"),(AQ313-(+AQ313*AK314)),IF(AND(AH313="Impacto",AH314="Probabilidad"),(AQ312-(+AQ312*AK314)),IF(AH314="Impacto",AQ313,""))),""))," ")</f>
        <v/>
      </c>
      <c r="AP314" s="174" t="str">
        <f t="shared" ref="AP314" si="1075">IF(ISBLANK(AD310),(IFERROR(IF(AO314="","",IF(AO314&lt;=0.2,"Muy Baja",IF(AO314&lt;=0.4,"Baja",IF(AO314&lt;=0.6,"Media",IF(AO314&lt;=0.8,"Alta","Muy Alta"))))),""))," ")</f>
        <v/>
      </c>
      <c r="AQ314" s="225" t="str">
        <f t="shared" si="949"/>
        <v/>
      </c>
      <c r="AR314" s="449" t="str">
        <f t="shared" si="950"/>
        <v/>
      </c>
      <c r="AS314" s="225" t="str">
        <f t="shared" si="1071"/>
        <v/>
      </c>
      <c r="AT314" s="226" t="str">
        <f t="shared" si="951"/>
        <v/>
      </c>
      <c r="AU314" s="652"/>
      <c r="AV314" s="655"/>
      <c r="AW314" s="649"/>
      <c r="AX314" s="733"/>
      <c r="AY314" s="324"/>
      <c r="AZ314" s="454"/>
      <c r="BA314" s="406"/>
      <c r="BB314" s="448"/>
      <c r="BC314" s="425"/>
      <c r="BD314" s="425"/>
      <c r="BE314" s="425"/>
      <c r="BF314" s="455"/>
      <c r="BG314" s="628"/>
      <c r="BH314" s="388"/>
      <c r="BI314" s="374"/>
      <c r="BJ314" s="374"/>
      <c r="BK314" s="374"/>
      <c r="BL314" s="448"/>
      <c r="BM314" s="468"/>
      <c r="BN314" s="448"/>
      <c r="BO314" s="441"/>
      <c r="BP314" s="441"/>
      <c r="BQ314" s="498"/>
      <c r="BR314" s="404"/>
      <c r="BS314" s="404"/>
      <c r="BT314" s="404"/>
      <c r="BU314" s="404"/>
    </row>
    <row r="315" spans="1:73" s="205" customFormat="1" ht="19.5" hidden="1" customHeight="1">
      <c r="A315" s="681"/>
      <c r="B315" s="703"/>
      <c r="C315" s="661"/>
      <c r="D315" s="661"/>
      <c r="E315" s="645"/>
      <c r="F315" s="645"/>
      <c r="G315" s="666"/>
      <c r="H315" s="360">
        <v>50</v>
      </c>
      <c r="I315" s="665"/>
      <c r="J315" s="604"/>
      <c r="K315" s="604"/>
      <c r="L315" s="604"/>
      <c r="M315" s="646"/>
      <c r="N315" s="646"/>
      <c r="O315" s="646"/>
      <c r="P315" s="737"/>
      <c r="Q315" s="697"/>
      <c r="R315" s="643"/>
      <c r="S315" s="643"/>
      <c r="T315" s="643"/>
      <c r="U315" s="643"/>
      <c r="V315" s="728"/>
      <c r="W315" s="716"/>
      <c r="X315" s="731"/>
      <c r="Y315" s="710"/>
      <c r="Z315" s="713"/>
      <c r="AA315" s="716"/>
      <c r="AB315" s="719"/>
      <c r="AC315" s="722"/>
      <c r="AD315" s="725"/>
      <c r="AE315" s="650"/>
      <c r="AF315" s="201">
        <v>6</v>
      </c>
      <c r="AG315" s="202"/>
      <c r="AH315" s="222" t="str">
        <f t="shared" si="1060"/>
        <v/>
      </c>
      <c r="AI315" s="321"/>
      <c r="AJ315" s="321"/>
      <c r="AK315" s="223" t="str">
        <f t="shared" si="1061"/>
        <v/>
      </c>
      <c r="AL315" s="322"/>
      <c r="AM315" s="322"/>
      <c r="AN315" s="323"/>
      <c r="AO315" s="224" t="str">
        <f t="shared" ref="AO315" si="1076">IF(ISBLANK(AD310),(IFERROR(IF(AND(AH314="Probabilidad",AH315="Probabilidad"),(AQ314-(+AQ314*AK315)),IF(AND(AH314="Impacto",AH315="Probabilidad"),(AQ313-(+AQ313*AK315)),IF(AH315="Impacto",AQ314,""))),""))," ")</f>
        <v/>
      </c>
      <c r="AP315" s="174" t="str">
        <f t="shared" ref="AP315" si="1077">IF(ISBLANK(AD310),(IFERROR(IF(AO315="","",IF(AO315&lt;=0.2,"Muy Baja",IF(AO315&lt;=0.4,"Baja",IF(AO315&lt;=0.6,"Media",IF(AO315&lt;=0.8,"Alta","Muy Alta"))))),""))," ")</f>
        <v/>
      </c>
      <c r="AQ315" s="225" t="str">
        <f t="shared" si="949"/>
        <v/>
      </c>
      <c r="AR315" s="449" t="str">
        <f t="shared" si="950"/>
        <v/>
      </c>
      <c r="AS315" s="225" t="str">
        <f t="shared" si="1071"/>
        <v/>
      </c>
      <c r="AT315" s="226" t="str">
        <f t="shared" si="951"/>
        <v/>
      </c>
      <c r="AU315" s="653"/>
      <c r="AV315" s="656"/>
      <c r="AW315" s="650"/>
      <c r="AX315" s="734"/>
      <c r="AY315" s="324"/>
      <c r="AZ315" s="454"/>
      <c r="BA315" s="406"/>
      <c r="BB315" s="448"/>
      <c r="BC315" s="425"/>
      <c r="BD315" s="425"/>
      <c r="BE315" s="425"/>
      <c r="BF315" s="455"/>
      <c r="BG315" s="595"/>
      <c r="BH315" s="388"/>
      <c r="BI315" s="374"/>
      <c r="BJ315" s="374"/>
      <c r="BK315" s="374"/>
      <c r="BL315" s="448"/>
      <c r="BM315" s="468"/>
      <c r="BN315" s="448"/>
      <c r="BO315" s="441"/>
      <c r="BP315" s="441"/>
      <c r="BQ315" s="498"/>
      <c r="BR315" s="404"/>
      <c r="BS315" s="404"/>
      <c r="BT315" s="404"/>
      <c r="BU315" s="404"/>
    </row>
    <row r="316" spans="1:73" s="205" customFormat="1" ht="153" hidden="1" customHeight="1">
      <c r="A316" s="681"/>
      <c r="B316" s="703" t="s">
        <v>886</v>
      </c>
      <c r="C316" s="661"/>
      <c r="D316" s="661"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645"/>
      <c r="F316" s="645" t="s">
        <v>964</v>
      </c>
      <c r="G316" s="666">
        <v>51</v>
      </c>
      <c r="H316" s="360">
        <v>51</v>
      </c>
      <c r="I316" s="663" t="s">
        <v>1223</v>
      </c>
      <c r="J316" s="603" t="s">
        <v>244</v>
      </c>
      <c r="K316" s="603" t="s">
        <v>1223</v>
      </c>
      <c r="L316" s="603" t="s">
        <v>1417</v>
      </c>
      <c r="M316" s="644" t="str">
        <f t="shared" ref="M316" si="1078">+CONCATENATE("Posibilidad de afectación ", J316, " por ", K316," debido a ", L316)</f>
        <v>Posibilidad de afectación Económico y Reputacional por Incumplimiento de los términos contractuales o legales para liquidar. debido a Pedida de competencia para liquidar el contrato</v>
      </c>
      <c r="N316" s="644" t="s">
        <v>108</v>
      </c>
      <c r="O316" s="644" t="s">
        <v>832</v>
      </c>
      <c r="P316" s="735">
        <v>228</v>
      </c>
      <c r="Q316" s="695"/>
      <c r="R316" s="641"/>
      <c r="S316" s="641"/>
      <c r="T316" s="641"/>
      <c r="U316" s="641"/>
      <c r="V316" s="726" t="str">
        <f t="shared" ref="V316" si="1079">IF(ISBLANK(AC316),(IF(P316&lt;=0,"",IF(P316&lt;=2,"Muy Baja",IF(P316&lt;=24,"Baja",IF(P316&lt;=500,"Media",IF(P316&lt;=5000,"Alta","Muy Alta"))))))," ")</f>
        <v>Media</v>
      </c>
      <c r="W316" s="714">
        <f t="shared" ref="W316" si="1080">IF(ISBLANK(AC316),(IF(V316="","",IF(V316="Muy Baja",20%,IF(V316="Baja",40%,IF(V316="Media",60%,IF(V316="Alta",80%,IF(V316="Muy Alta",100%,0)))))))," ")</f>
        <v>0.6</v>
      </c>
      <c r="X316" s="729" t="s">
        <v>306</v>
      </c>
      <c r="Y316" s="708" t="str">
        <f>IF(X316&gt;0,IF(NOT(ISERROR(MATCH(X316,'Listados Datos'!$N$3:$N$4,0))),'Listados Datos'!$N$6&amp;"Por favor no seleccionar este criterios de impacto (Afectación Económica o presupuestal y/o Pérdida Reputacional)",'Listados Datos'!$N$7),"")</f>
        <v>✔</v>
      </c>
      <c r="Z316" s="711"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714">
        <f>IF(Z316="","",IF(Z316="Leve",20%,IF(Z316="Menor",40%,IF(Z316="Moderado",60%,IF(Z316="Mayor",80%,IF(Z316="Catastrófico",100%,0))))))</f>
        <v>0.6</v>
      </c>
      <c r="AB316" s="717"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720"/>
      <c r="AD316" s="723"/>
      <c r="AE316" s="648" t="str">
        <f t="shared" ref="AE316" si="1081">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1">
        <v>1</v>
      </c>
      <c r="AG316" s="202" t="s">
        <v>1457</v>
      </c>
      <c r="AH316" s="222" t="str">
        <f t="shared" si="1060"/>
        <v>Probabilidad</v>
      </c>
      <c r="AI316" s="321" t="s">
        <v>312</v>
      </c>
      <c r="AJ316" s="321" t="s">
        <v>317</v>
      </c>
      <c r="AK316" s="223" t="str">
        <f t="shared" si="1061"/>
        <v>40%</v>
      </c>
      <c r="AL316" s="322" t="s">
        <v>321</v>
      </c>
      <c r="AM316" s="322" t="s">
        <v>325</v>
      </c>
      <c r="AN316" s="323" t="s">
        <v>328</v>
      </c>
      <c r="AO316" s="224">
        <f t="shared" ref="AO316" si="1082">IF(ISBLANK(AD316),(IFERROR(IF(AH316="Probabilidad",(W316-(+W316*AK316)),IF(AH316="Impacto",W316,"")),""))," ")</f>
        <v>0.36</v>
      </c>
      <c r="AP316" s="174" t="str">
        <f t="shared" ref="AP316" si="1083">IF(ISBLANK(AD316), (IFERROR(IF(AO316="","",IF(AO316&lt;=0.2,"Muy Baja",IF(AO316&lt;=0.4,"Baja",IF(AO316&lt;=0.6,"Media",IF(AO316&lt;=0.8,"Alta","Muy Alta"))))),""))," ")</f>
        <v>Baja</v>
      </c>
      <c r="AQ316" s="225">
        <f t="shared" si="949"/>
        <v>0.36</v>
      </c>
      <c r="AR316" s="449" t="str">
        <f t="shared" si="950"/>
        <v>Moderado</v>
      </c>
      <c r="AS316" s="225">
        <f t="shared" ref="AS316" si="1084">IFERROR(IF(AH316="Impacto",(AA316-(+AA316*AK316)),IF(AH316="Probabilidad",AA316,"")),"")</f>
        <v>0.6</v>
      </c>
      <c r="AT316" s="226" t="str">
        <f t="shared" si="951"/>
        <v>Moderado</v>
      </c>
      <c r="AU316" s="651"/>
      <c r="AV316" s="654" t="str">
        <f>IF(ISBLANK(AD316), " ", AD316)</f>
        <v xml:space="preserve"> </v>
      </c>
      <c r="AW316" s="648" t="str">
        <f t="shared" ref="AW316" si="1085">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732" t="s">
        <v>335</v>
      </c>
      <c r="AY316" s="324" t="s">
        <v>1562</v>
      </c>
      <c r="AZ316" s="454" t="s">
        <v>1292</v>
      </c>
      <c r="BA316" s="406" t="s">
        <v>964</v>
      </c>
      <c r="BB316" s="448" t="s">
        <v>1057</v>
      </c>
      <c r="BC316" s="425">
        <v>44562</v>
      </c>
      <c r="BD316" s="425">
        <v>44926</v>
      </c>
      <c r="BE316" s="425" t="s">
        <v>1292</v>
      </c>
      <c r="BF316" s="425" t="s">
        <v>1292</v>
      </c>
      <c r="BG316" s="594" t="s">
        <v>1293</v>
      </c>
      <c r="BH316" s="388" t="s">
        <v>113</v>
      </c>
      <c r="BI316" s="387" t="s">
        <v>1974</v>
      </c>
      <c r="BJ316" s="387">
        <v>1</v>
      </c>
      <c r="BK316" s="398">
        <v>44804</v>
      </c>
      <c r="BL316" s="389" t="s">
        <v>1912</v>
      </c>
      <c r="BM316" s="469" t="s">
        <v>1913</v>
      </c>
      <c r="BN316" s="448" t="s">
        <v>1839</v>
      </c>
      <c r="BO316" s="441" t="s">
        <v>114</v>
      </c>
      <c r="BP316" s="441" t="s">
        <v>1746</v>
      </c>
      <c r="BQ316" s="498" t="s">
        <v>1746</v>
      </c>
      <c r="BR316" s="404"/>
      <c r="BS316" s="404"/>
      <c r="BT316" s="404"/>
      <c r="BU316" s="404"/>
    </row>
    <row r="317" spans="1:73" s="205" customFormat="1" ht="19.5" hidden="1" customHeight="1">
      <c r="A317" s="681"/>
      <c r="B317" s="703"/>
      <c r="C317" s="661"/>
      <c r="D317" s="661"/>
      <c r="E317" s="645"/>
      <c r="F317" s="645"/>
      <c r="G317" s="666"/>
      <c r="H317" s="360">
        <v>51</v>
      </c>
      <c r="I317" s="664"/>
      <c r="J317" s="647"/>
      <c r="K317" s="647"/>
      <c r="L317" s="647"/>
      <c r="M317" s="645"/>
      <c r="N317" s="645"/>
      <c r="O317" s="645"/>
      <c r="P317" s="736"/>
      <c r="Q317" s="696"/>
      <c r="R317" s="642"/>
      <c r="S317" s="642"/>
      <c r="T317" s="642"/>
      <c r="U317" s="642"/>
      <c r="V317" s="727"/>
      <c r="W317" s="715"/>
      <c r="X317" s="730"/>
      <c r="Y317" s="709"/>
      <c r="Z317" s="712"/>
      <c r="AA317" s="715"/>
      <c r="AB317" s="718"/>
      <c r="AC317" s="721"/>
      <c r="AD317" s="724"/>
      <c r="AE317" s="649"/>
      <c r="AF317" s="201">
        <v>2</v>
      </c>
      <c r="AG317" s="202"/>
      <c r="AH317" s="222" t="str">
        <f t="shared" si="1060"/>
        <v/>
      </c>
      <c r="AI317" s="321"/>
      <c r="AJ317" s="321"/>
      <c r="AK317" s="223" t="str">
        <f t="shared" si="1061"/>
        <v/>
      </c>
      <c r="AL317" s="322"/>
      <c r="AM317" s="322"/>
      <c r="AN317" s="323"/>
      <c r="AO317" s="224" t="str">
        <f t="shared" ref="AO317" si="1086">IF(ISBLANK(AD316),(IFERROR(IF(AND(AH316="Probabilidad",AH317="Probabilidad"),(AQ316-(+AQ316*AK317)),IF(AH317="Probabilidad",(W316-(+W316*AK317)),IF(AH317="Impacto",AQ316,""))),""))," ")</f>
        <v/>
      </c>
      <c r="AP317" s="174" t="str">
        <f t="shared" ref="AP317" si="1087">IF(ISBLANK(AD316),(IFERROR(IF(AO317="","",IF(AO317&lt;=0.2,"Muy Baja",IF(AO317&lt;=0.4,"Baja",IF(AO317&lt;=0.6,"Media",IF(AO317&lt;=0.8,"Alta","Muy Alta"))))),""))," ")</f>
        <v/>
      </c>
      <c r="AQ317" s="225" t="str">
        <f t="shared" si="949"/>
        <v/>
      </c>
      <c r="AR317" s="449" t="str">
        <f t="shared" si="950"/>
        <v/>
      </c>
      <c r="AS317" s="225" t="str">
        <f t="shared" ref="AS317" si="1088">IFERROR(IF(AND(AH316="Impacto",AH317="Impacto"),(AS316-(+AS316*AK317)),IF(AH317="Impacto",(AA316-(+AA316*AK317)),IF(AH317="Probabilidad",AS316,""))),"")</f>
        <v/>
      </c>
      <c r="AT317" s="226" t="str">
        <f t="shared" si="951"/>
        <v/>
      </c>
      <c r="AU317" s="652"/>
      <c r="AV317" s="655"/>
      <c r="AW317" s="649"/>
      <c r="AX317" s="733"/>
      <c r="AY317" s="324"/>
      <c r="AZ317" s="454"/>
      <c r="BA317" s="406"/>
      <c r="BB317" s="448"/>
      <c r="BC317" s="425"/>
      <c r="BD317" s="425"/>
      <c r="BE317" s="425"/>
      <c r="BF317" s="455"/>
      <c r="BG317" s="628"/>
      <c r="BH317" s="388"/>
      <c r="BI317" s="374"/>
      <c r="BJ317" s="374"/>
      <c r="BK317" s="374"/>
      <c r="BL317" s="448"/>
      <c r="BM317" s="468"/>
      <c r="BN317" s="448"/>
      <c r="BO317" s="441"/>
      <c r="BP317" s="441"/>
      <c r="BQ317" s="498"/>
      <c r="BR317" s="404"/>
      <c r="BS317" s="404"/>
      <c r="BT317" s="404"/>
      <c r="BU317" s="404"/>
    </row>
    <row r="318" spans="1:73" s="205" customFormat="1" ht="19.5" hidden="1" customHeight="1">
      <c r="A318" s="681"/>
      <c r="B318" s="703"/>
      <c r="C318" s="661"/>
      <c r="D318" s="661"/>
      <c r="E318" s="645"/>
      <c r="F318" s="645"/>
      <c r="G318" s="666"/>
      <c r="H318" s="360">
        <v>51</v>
      </c>
      <c r="I318" s="664"/>
      <c r="J318" s="647"/>
      <c r="K318" s="647"/>
      <c r="L318" s="647"/>
      <c r="M318" s="645"/>
      <c r="N318" s="645"/>
      <c r="O318" s="645"/>
      <c r="P318" s="736"/>
      <c r="Q318" s="696"/>
      <c r="R318" s="642"/>
      <c r="S318" s="642"/>
      <c r="T318" s="642"/>
      <c r="U318" s="642"/>
      <c r="V318" s="727"/>
      <c r="W318" s="715"/>
      <c r="X318" s="730"/>
      <c r="Y318" s="709"/>
      <c r="Z318" s="712"/>
      <c r="AA318" s="715"/>
      <c r="AB318" s="718"/>
      <c r="AC318" s="721"/>
      <c r="AD318" s="724"/>
      <c r="AE318" s="649"/>
      <c r="AF318" s="201">
        <v>3</v>
      </c>
      <c r="AG318" s="202"/>
      <c r="AH318" s="222" t="str">
        <f t="shared" si="1060"/>
        <v/>
      </c>
      <c r="AI318" s="321"/>
      <c r="AJ318" s="321"/>
      <c r="AK318" s="223" t="str">
        <f t="shared" si="1061"/>
        <v/>
      </c>
      <c r="AL318" s="322"/>
      <c r="AM318" s="322"/>
      <c r="AN318" s="323"/>
      <c r="AO318" s="224" t="str">
        <f t="shared" ref="AO318" si="1089">IF(ISBLANK(AD316),(IFERROR(IF(AND(AH317="Probabilidad",AH318="Probabilidad"),(AQ317-(+AQ317*AK318)),IF(AND(AH317="Impacto",AH318="Probabilidad"),(AQ316-(+AQ316*AK318)),IF(AH318="Impacto",AQ317,""))),""))," ")</f>
        <v/>
      </c>
      <c r="AP318" s="174" t="str">
        <f t="shared" ref="AP318" si="1090">IF(ISBLANK(AD316),(IFERROR(IF(AO318="","",IF(AO318&lt;=0.2,"Muy Baja",IF(AO318&lt;=0.4,"Baja",IF(AO318&lt;=0.6,"Media",IF(AO318&lt;=0.8,"Alta","Muy Alta"))))),""))," ")</f>
        <v/>
      </c>
      <c r="AQ318" s="225" t="str">
        <f t="shared" si="949"/>
        <v/>
      </c>
      <c r="AR318" s="449" t="str">
        <f t="shared" si="950"/>
        <v/>
      </c>
      <c r="AS318" s="225" t="str">
        <f t="shared" ref="AS318:AS321" si="1091">IFERROR(IF(AND(AH317="Impacto",AH318="Impacto"),(AS317-(+AS317*AK318)),IF(AND(AH317="Probabilidad",AH318="Impacto"),(AS316-(+AS316*AK318)),IF(AH318="Probabilidad",AS317,""))),"")</f>
        <v/>
      </c>
      <c r="AT318" s="226" t="str">
        <f t="shared" si="951"/>
        <v/>
      </c>
      <c r="AU318" s="652"/>
      <c r="AV318" s="655"/>
      <c r="AW318" s="649"/>
      <c r="AX318" s="733"/>
      <c r="AY318" s="324"/>
      <c r="AZ318" s="454"/>
      <c r="BA318" s="406"/>
      <c r="BB318" s="448"/>
      <c r="BC318" s="425"/>
      <c r="BD318" s="425"/>
      <c r="BE318" s="425"/>
      <c r="BF318" s="455"/>
      <c r="BG318" s="628"/>
      <c r="BH318" s="388"/>
      <c r="BI318" s="374"/>
      <c r="BJ318" s="374"/>
      <c r="BK318" s="374"/>
      <c r="BL318" s="448"/>
      <c r="BM318" s="468"/>
      <c r="BN318" s="448"/>
      <c r="BO318" s="441"/>
      <c r="BP318" s="441"/>
      <c r="BQ318" s="498"/>
      <c r="BR318" s="404"/>
      <c r="BS318" s="404"/>
      <c r="BT318" s="404"/>
      <c r="BU318" s="404"/>
    </row>
    <row r="319" spans="1:73" s="205" customFormat="1" ht="19.5" hidden="1" customHeight="1">
      <c r="A319" s="681"/>
      <c r="B319" s="703"/>
      <c r="C319" s="661"/>
      <c r="D319" s="661"/>
      <c r="E319" s="645"/>
      <c r="F319" s="645"/>
      <c r="G319" s="666"/>
      <c r="H319" s="360">
        <v>51</v>
      </c>
      <c r="I319" s="664"/>
      <c r="J319" s="647"/>
      <c r="K319" s="647"/>
      <c r="L319" s="647"/>
      <c r="M319" s="645"/>
      <c r="N319" s="645"/>
      <c r="O319" s="645"/>
      <c r="P319" s="736"/>
      <c r="Q319" s="696"/>
      <c r="R319" s="642"/>
      <c r="S319" s="642"/>
      <c r="T319" s="642"/>
      <c r="U319" s="642"/>
      <c r="V319" s="727"/>
      <c r="W319" s="715"/>
      <c r="X319" s="730"/>
      <c r="Y319" s="709"/>
      <c r="Z319" s="712"/>
      <c r="AA319" s="715"/>
      <c r="AB319" s="718"/>
      <c r="AC319" s="721"/>
      <c r="AD319" s="724"/>
      <c r="AE319" s="649"/>
      <c r="AF319" s="201">
        <v>4</v>
      </c>
      <c r="AG319" s="202"/>
      <c r="AH319" s="222" t="str">
        <f t="shared" si="1060"/>
        <v/>
      </c>
      <c r="AI319" s="321"/>
      <c r="AJ319" s="321"/>
      <c r="AK319" s="223" t="str">
        <f t="shared" si="1061"/>
        <v/>
      </c>
      <c r="AL319" s="322"/>
      <c r="AM319" s="322"/>
      <c r="AN319" s="323"/>
      <c r="AO319" s="224" t="str">
        <f t="shared" ref="AO319" si="1092">IF(ISBLANK(AD316),(IFERROR(IF(AND(AH318="Probabilidad",AH319="Probabilidad"),(AQ318-(+AQ318*AK319)),IF(AND(AH318="Impacto",AH319="Probabilidad"),(AQ317-(+AQ317*AK319)),IF(AH319="Impacto",AQ318,""))),""))," ")</f>
        <v/>
      </c>
      <c r="AP319" s="174" t="str">
        <f t="shared" ref="AP319" si="1093">IF(ISBLANK(AD316),(IFERROR(IF(AO319="","",IF(AO319&lt;=0.2,"Muy Baja",IF(AO319&lt;=0.4,"Baja",IF(AO319&lt;=0.6,"Media",IF(AO319&lt;=0.8,"Alta","Muy Alta"))))),""))," ")</f>
        <v/>
      </c>
      <c r="AQ319" s="225" t="str">
        <f t="shared" si="949"/>
        <v/>
      </c>
      <c r="AR319" s="449" t="str">
        <f t="shared" si="950"/>
        <v/>
      </c>
      <c r="AS319" s="225" t="str">
        <f t="shared" si="1091"/>
        <v/>
      </c>
      <c r="AT319" s="226" t="str">
        <f t="shared" si="951"/>
        <v/>
      </c>
      <c r="AU319" s="652"/>
      <c r="AV319" s="655"/>
      <c r="AW319" s="649"/>
      <c r="AX319" s="733"/>
      <c r="AY319" s="324"/>
      <c r="AZ319" s="454"/>
      <c r="BA319" s="406"/>
      <c r="BB319" s="448"/>
      <c r="BC319" s="425"/>
      <c r="BD319" s="425"/>
      <c r="BE319" s="425"/>
      <c r="BF319" s="455"/>
      <c r="BG319" s="628"/>
      <c r="BH319" s="388"/>
      <c r="BI319" s="374"/>
      <c r="BJ319" s="374"/>
      <c r="BK319" s="374"/>
      <c r="BL319" s="448"/>
      <c r="BM319" s="468"/>
      <c r="BN319" s="448"/>
      <c r="BO319" s="441"/>
      <c r="BP319" s="441"/>
      <c r="BQ319" s="498"/>
      <c r="BR319" s="404"/>
      <c r="BS319" s="404"/>
      <c r="BT319" s="404"/>
      <c r="BU319" s="404"/>
    </row>
    <row r="320" spans="1:73" s="205" customFormat="1" ht="19.5" hidden="1" customHeight="1">
      <c r="A320" s="681"/>
      <c r="B320" s="703"/>
      <c r="C320" s="661"/>
      <c r="D320" s="661"/>
      <c r="E320" s="645"/>
      <c r="F320" s="645"/>
      <c r="G320" s="666"/>
      <c r="H320" s="360">
        <v>51</v>
      </c>
      <c r="I320" s="664"/>
      <c r="J320" s="647"/>
      <c r="K320" s="647"/>
      <c r="L320" s="647"/>
      <c r="M320" s="645"/>
      <c r="N320" s="645"/>
      <c r="O320" s="645"/>
      <c r="P320" s="736"/>
      <c r="Q320" s="696"/>
      <c r="R320" s="642"/>
      <c r="S320" s="642"/>
      <c r="T320" s="642"/>
      <c r="U320" s="642"/>
      <c r="V320" s="727"/>
      <c r="W320" s="715"/>
      <c r="X320" s="730"/>
      <c r="Y320" s="709"/>
      <c r="Z320" s="712"/>
      <c r="AA320" s="715"/>
      <c r="AB320" s="718"/>
      <c r="AC320" s="721"/>
      <c r="AD320" s="724"/>
      <c r="AE320" s="649"/>
      <c r="AF320" s="201">
        <v>5</v>
      </c>
      <c r="AG320" s="202"/>
      <c r="AH320" s="222" t="str">
        <f t="shared" si="1060"/>
        <v/>
      </c>
      <c r="AI320" s="321"/>
      <c r="AJ320" s="321"/>
      <c r="AK320" s="223" t="str">
        <f t="shared" si="1061"/>
        <v/>
      </c>
      <c r="AL320" s="322"/>
      <c r="AM320" s="322"/>
      <c r="AN320" s="323"/>
      <c r="AO320" s="224" t="str">
        <f t="shared" ref="AO320" si="1094">IF(ISBLANK(AD316),(IFERROR(IF(AND(AH319="Probabilidad",AH320="Probabilidad"),(AQ319-(+AQ319*AK320)),IF(AND(AH319="Impacto",AH320="Probabilidad"),(AQ318-(+AQ318*AK320)),IF(AH320="Impacto",AQ319,""))),""))," ")</f>
        <v/>
      </c>
      <c r="AP320" s="174" t="str">
        <f t="shared" ref="AP320" si="1095">IF(ISBLANK(AD316),(IFERROR(IF(AO320="","",IF(AO320&lt;=0.2,"Muy Baja",IF(AO320&lt;=0.4,"Baja",IF(AO320&lt;=0.6,"Media",IF(AO320&lt;=0.8,"Alta","Muy Alta"))))),""))," ")</f>
        <v/>
      </c>
      <c r="AQ320" s="225" t="str">
        <f t="shared" si="949"/>
        <v/>
      </c>
      <c r="AR320" s="449" t="str">
        <f t="shared" si="950"/>
        <v/>
      </c>
      <c r="AS320" s="225" t="str">
        <f t="shared" si="1091"/>
        <v/>
      </c>
      <c r="AT320" s="226" t="str">
        <f t="shared" si="951"/>
        <v/>
      </c>
      <c r="AU320" s="652"/>
      <c r="AV320" s="655"/>
      <c r="AW320" s="649"/>
      <c r="AX320" s="733"/>
      <c r="AY320" s="324"/>
      <c r="AZ320" s="454"/>
      <c r="BA320" s="406"/>
      <c r="BB320" s="448"/>
      <c r="BC320" s="425"/>
      <c r="BD320" s="425"/>
      <c r="BE320" s="425"/>
      <c r="BF320" s="455"/>
      <c r="BG320" s="628"/>
      <c r="BH320" s="388"/>
      <c r="BI320" s="374"/>
      <c r="BJ320" s="374"/>
      <c r="BK320" s="374"/>
      <c r="BL320" s="448"/>
      <c r="BM320" s="468"/>
      <c r="BN320" s="448"/>
      <c r="BO320" s="441"/>
      <c r="BP320" s="441"/>
      <c r="BQ320" s="498"/>
      <c r="BR320" s="404"/>
      <c r="BS320" s="404"/>
      <c r="BT320" s="404"/>
      <c r="BU320" s="404"/>
    </row>
    <row r="321" spans="1:73" s="205" customFormat="1" ht="19.5" hidden="1" customHeight="1">
      <c r="A321" s="681"/>
      <c r="B321" s="703"/>
      <c r="C321" s="661"/>
      <c r="D321" s="661"/>
      <c r="E321" s="645"/>
      <c r="F321" s="645"/>
      <c r="G321" s="666"/>
      <c r="H321" s="360">
        <v>51</v>
      </c>
      <c r="I321" s="665"/>
      <c r="J321" s="604"/>
      <c r="K321" s="604"/>
      <c r="L321" s="604"/>
      <c r="M321" s="646"/>
      <c r="N321" s="646"/>
      <c r="O321" s="646"/>
      <c r="P321" s="737"/>
      <c r="Q321" s="697"/>
      <c r="R321" s="643"/>
      <c r="S321" s="643"/>
      <c r="T321" s="643"/>
      <c r="U321" s="643"/>
      <c r="V321" s="728"/>
      <c r="W321" s="716"/>
      <c r="X321" s="731"/>
      <c r="Y321" s="710"/>
      <c r="Z321" s="713"/>
      <c r="AA321" s="716"/>
      <c r="AB321" s="719"/>
      <c r="AC321" s="722"/>
      <c r="AD321" s="725"/>
      <c r="AE321" s="650"/>
      <c r="AF321" s="201">
        <v>6</v>
      </c>
      <c r="AG321" s="202"/>
      <c r="AH321" s="222" t="str">
        <f t="shared" si="1060"/>
        <v/>
      </c>
      <c r="AI321" s="321"/>
      <c r="AJ321" s="321"/>
      <c r="AK321" s="223" t="str">
        <f t="shared" si="1061"/>
        <v/>
      </c>
      <c r="AL321" s="322"/>
      <c r="AM321" s="322"/>
      <c r="AN321" s="323"/>
      <c r="AO321" s="224" t="str">
        <f t="shared" ref="AO321" si="1096">IF(ISBLANK(AD316),(IFERROR(IF(AND(AH320="Probabilidad",AH321="Probabilidad"),(AQ320-(+AQ320*AK321)),IF(AND(AH320="Impacto",AH321="Probabilidad"),(AQ319-(+AQ319*AK321)),IF(AH321="Impacto",AQ320,""))),""))," ")</f>
        <v/>
      </c>
      <c r="AP321" s="174" t="str">
        <f t="shared" ref="AP321" si="1097">IF(ISBLANK(AD316),(IFERROR(IF(AO321="","",IF(AO321&lt;=0.2,"Muy Baja",IF(AO321&lt;=0.4,"Baja",IF(AO321&lt;=0.6,"Media",IF(AO321&lt;=0.8,"Alta","Muy Alta"))))),""))," ")</f>
        <v/>
      </c>
      <c r="AQ321" s="225" t="str">
        <f t="shared" si="949"/>
        <v/>
      </c>
      <c r="AR321" s="449" t="str">
        <f t="shared" si="950"/>
        <v/>
      </c>
      <c r="AS321" s="225" t="str">
        <f t="shared" si="1091"/>
        <v/>
      </c>
      <c r="AT321" s="226" t="str">
        <f t="shared" si="951"/>
        <v/>
      </c>
      <c r="AU321" s="653"/>
      <c r="AV321" s="656"/>
      <c r="AW321" s="650"/>
      <c r="AX321" s="734"/>
      <c r="AY321" s="324"/>
      <c r="AZ321" s="454"/>
      <c r="BA321" s="406"/>
      <c r="BB321" s="448"/>
      <c r="BC321" s="425"/>
      <c r="BD321" s="425"/>
      <c r="BE321" s="425"/>
      <c r="BF321" s="455"/>
      <c r="BG321" s="595"/>
      <c r="BH321" s="388"/>
      <c r="BI321" s="374"/>
      <c r="BJ321" s="374"/>
      <c r="BK321" s="374"/>
      <c r="BL321" s="448"/>
      <c r="BM321" s="468"/>
      <c r="BN321" s="448"/>
      <c r="BO321" s="441"/>
      <c r="BP321" s="441"/>
      <c r="BQ321" s="498"/>
      <c r="BR321" s="404"/>
      <c r="BS321" s="404"/>
      <c r="BT321" s="404"/>
      <c r="BU321" s="404"/>
    </row>
    <row r="322" spans="1:73" s="205" customFormat="1" ht="409.5" hidden="1" customHeight="1">
      <c r="A322" s="681"/>
      <c r="B322" s="703" t="s">
        <v>886</v>
      </c>
      <c r="C322" s="661"/>
      <c r="D322" s="661"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645"/>
      <c r="F322" s="645" t="s">
        <v>964</v>
      </c>
      <c r="G322" s="666">
        <v>52</v>
      </c>
      <c r="H322" s="360">
        <v>52</v>
      </c>
      <c r="I322" s="663" t="s">
        <v>1224</v>
      </c>
      <c r="J322" s="603" t="s">
        <v>243</v>
      </c>
      <c r="K322" s="603" t="s">
        <v>1224</v>
      </c>
      <c r="L322" s="603" t="s">
        <v>1418</v>
      </c>
      <c r="M322" s="644" t="str">
        <f t="shared" ref="M322" si="1098">+CONCATENATE("Posibilidad de afectación ", J322, " por ", K322," debido a ", L322)</f>
        <v>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v>
      </c>
      <c r="N322" s="644" t="s">
        <v>108</v>
      </c>
      <c r="O322" s="644" t="s">
        <v>832</v>
      </c>
      <c r="P322" s="735">
        <v>12</v>
      </c>
      <c r="Q322" s="695"/>
      <c r="R322" s="641"/>
      <c r="S322" s="641"/>
      <c r="T322" s="641"/>
      <c r="U322" s="641"/>
      <c r="V322" s="726" t="str">
        <f t="shared" ref="V322" si="1099">IF(ISBLANK(AC322),(IF(P322&lt;=0,"",IF(P322&lt;=2,"Muy Baja",IF(P322&lt;=24,"Baja",IF(P322&lt;=500,"Media",IF(P322&lt;=5000,"Alta","Muy Alta"))))))," ")</f>
        <v>Baja</v>
      </c>
      <c r="W322" s="714">
        <f t="shared" ref="W322" si="1100">IF(ISBLANK(AC322),(IF(V322="","",IF(V322="Muy Baja",20%,IF(V322="Baja",40%,IF(V322="Media",60%,IF(V322="Alta",80%,IF(V322="Muy Alta",100%,0)))))))," ")</f>
        <v>0.4</v>
      </c>
      <c r="X322" s="729" t="s">
        <v>306</v>
      </c>
      <c r="Y322" s="708" t="str">
        <f>IF(X322&gt;0,IF(NOT(ISERROR(MATCH(X322,'Listados Datos'!$N$3:$N$4,0))),'Listados Datos'!$N$6&amp;"Por favor no seleccionar este criterios de impacto (Afectación Económica o presupuestal y/o Pérdida Reputacional)",'Listados Datos'!$N$7),"")</f>
        <v>✔</v>
      </c>
      <c r="Z322" s="711"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714">
        <f>IF(Z322="","",IF(Z322="Leve",20%,IF(Z322="Menor",40%,IF(Z322="Moderado",60%,IF(Z322="Mayor",80%,IF(Z322="Catastrófico",100%,0))))))</f>
        <v>0.6</v>
      </c>
      <c r="AB322" s="717"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720"/>
      <c r="AD322" s="723"/>
      <c r="AE322" s="648" t="str">
        <f t="shared" ref="AE322" si="1101">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1">
        <v>1</v>
      </c>
      <c r="AG322" s="202" t="s">
        <v>1458</v>
      </c>
      <c r="AH322" s="222" t="str">
        <f t="shared" si="1060"/>
        <v>Probabilidad</v>
      </c>
      <c r="AI322" s="321" t="s">
        <v>312</v>
      </c>
      <c r="AJ322" s="321" t="s">
        <v>317</v>
      </c>
      <c r="AK322" s="223" t="str">
        <f t="shared" si="1061"/>
        <v>40%</v>
      </c>
      <c r="AL322" s="322" t="s">
        <v>321</v>
      </c>
      <c r="AM322" s="322" t="s">
        <v>325</v>
      </c>
      <c r="AN322" s="323" t="s">
        <v>328</v>
      </c>
      <c r="AO322" s="224">
        <f t="shared" ref="AO322" si="1102">IF(ISBLANK(AD322),(IFERROR(IF(AH322="Probabilidad",(W322-(+W322*AK322)),IF(AH322="Impacto",W322,"")),""))," ")</f>
        <v>0.24</v>
      </c>
      <c r="AP322" s="174" t="str">
        <f t="shared" ref="AP322" si="1103">IF(ISBLANK(AD322), (IFERROR(IF(AO322="","",IF(AO322&lt;=0.2,"Muy Baja",IF(AO322&lt;=0.4,"Baja",IF(AO322&lt;=0.6,"Media",IF(AO322&lt;=0.8,"Alta","Muy Alta"))))),""))," ")</f>
        <v>Baja</v>
      </c>
      <c r="AQ322" s="225">
        <f t="shared" si="949"/>
        <v>0.24</v>
      </c>
      <c r="AR322" s="449" t="str">
        <f t="shared" si="950"/>
        <v>Moderado</v>
      </c>
      <c r="AS322" s="225">
        <f t="shared" ref="AS322" si="1104">IFERROR(IF(AH322="Impacto",(AA322-(+AA322*AK322)),IF(AH322="Probabilidad",AA322,"")),"")</f>
        <v>0.6</v>
      </c>
      <c r="AT322" s="226" t="str">
        <f t="shared" si="951"/>
        <v>Moderado</v>
      </c>
      <c r="AU322" s="651"/>
      <c r="AV322" s="654" t="str">
        <f>IF(ISBLANK(AD322), " ", AD322)</f>
        <v xml:space="preserve"> </v>
      </c>
      <c r="AW322" s="648" t="str">
        <f t="shared" ref="AW322" si="1105">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732" t="s">
        <v>335</v>
      </c>
      <c r="AY322" s="324" t="s">
        <v>1294</v>
      </c>
      <c r="AZ322" s="454" t="s">
        <v>1563</v>
      </c>
      <c r="BA322" s="406" t="s">
        <v>964</v>
      </c>
      <c r="BB322" s="448" t="s">
        <v>1057</v>
      </c>
      <c r="BC322" s="425">
        <v>44562</v>
      </c>
      <c r="BD322" s="425">
        <v>44926</v>
      </c>
      <c r="BE322" s="425" t="s">
        <v>1295</v>
      </c>
      <c r="BF322" s="455" t="s">
        <v>1295</v>
      </c>
      <c r="BG322" s="594" t="s">
        <v>1296</v>
      </c>
      <c r="BH322" s="388" t="s">
        <v>113</v>
      </c>
      <c r="BI322" s="374" t="s">
        <v>1975</v>
      </c>
      <c r="BJ322" s="374" t="s">
        <v>1833</v>
      </c>
      <c r="BK322" s="376">
        <v>44804</v>
      </c>
      <c r="BL322" s="448" t="s">
        <v>1914</v>
      </c>
      <c r="BM322" s="468" t="s">
        <v>1840</v>
      </c>
      <c r="BN322" s="448" t="s">
        <v>1746</v>
      </c>
      <c r="BO322" s="441" t="s">
        <v>114</v>
      </c>
      <c r="BP322" s="441" t="s">
        <v>1746</v>
      </c>
      <c r="BQ322" s="498" t="s">
        <v>1746</v>
      </c>
      <c r="BR322" s="404"/>
      <c r="BS322" s="404"/>
      <c r="BT322" s="404"/>
      <c r="BU322" s="404"/>
    </row>
    <row r="323" spans="1:73" s="205" customFormat="1" ht="19.5" hidden="1" customHeight="1">
      <c r="A323" s="681"/>
      <c r="B323" s="703"/>
      <c r="C323" s="661"/>
      <c r="D323" s="661"/>
      <c r="E323" s="645"/>
      <c r="F323" s="645"/>
      <c r="G323" s="666"/>
      <c r="H323" s="360">
        <v>52</v>
      </c>
      <c r="I323" s="664"/>
      <c r="J323" s="647"/>
      <c r="K323" s="647"/>
      <c r="L323" s="647"/>
      <c r="M323" s="645"/>
      <c r="N323" s="645"/>
      <c r="O323" s="645"/>
      <c r="P323" s="736"/>
      <c r="Q323" s="696"/>
      <c r="R323" s="642"/>
      <c r="S323" s="642"/>
      <c r="T323" s="642"/>
      <c r="U323" s="642"/>
      <c r="V323" s="727"/>
      <c r="W323" s="715"/>
      <c r="X323" s="730"/>
      <c r="Y323" s="709"/>
      <c r="Z323" s="712"/>
      <c r="AA323" s="715"/>
      <c r="AB323" s="718"/>
      <c r="AC323" s="721"/>
      <c r="AD323" s="724"/>
      <c r="AE323" s="649"/>
      <c r="AF323" s="201">
        <v>2</v>
      </c>
      <c r="AG323" s="202"/>
      <c r="AH323" s="222" t="str">
        <f t="shared" si="1060"/>
        <v/>
      </c>
      <c r="AI323" s="321"/>
      <c r="AJ323" s="321"/>
      <c r="AK323" s="223" t="str">
        <f t="shared" si="1061"/>
        <v/>
      </c>
      <c r="AL323" s="322"/>
      <c r="AM323" s="322"/>
      <c r="AN323" s="323"/>
      <c r="AO323" s="224" t="str">
        <f t="shared" ref="AO323" si="1106">IF(ISBLANK(AD322),(IFERROR(IF(AND(AH322="Probabilidad",AH323="Probabilidad"),(AQ322-(+AQ322*AK323)),IF(AH323="Probabilidad",(W322-(+W322*AK323)),IF(AH323="Impacto",AQ322,""))),""))," ")</f>
        <v/>
      </c>
      <c r="AP323" s="174" t="str">
        <f t="shared" ref="AP323" si="1107">IF(ISBLANK(AD322),(IFERROR(IF(AO323="","",IF(AO323&lt;=0.2,"Muy Baja",IF(AO323&lt;=0.4,"Baja",IF(AO323&lt;=0.6,"Media",IF(AO323&lt;=0.8,"Alta","Muy Alta"))))),""))," ")</f>
        <v/>
      </c>
      <c r="AQ323" s="225" t="str">
        <f t="shared" si="949"/>
        <v/>
      </c>
      <c r="AR323" s="449" t="str">
        <f t="shared" si="950"/>
        <v/>
      </c>
      <c r="AS323" s="225" t="str">
        <f t="shared" ref="AS323" si="1108">IFERROR(IF(AND(AH322="Impacto",AH323="Impacto"),(AS322-(+AS322*AK323)),IF(AH323="Impacto",(AA322-(+AA322*AK323)),IF(AH323="Probabilidad",AS322,""))),"")</f>
        <v/>
      </c>
      <c r="AT323" s="226" t="str">
        <f t="shared" si="951"/>
        <v/>
      </c>
      <c r="AU323" s="652"/>
      <c r="AV323" s="655"/>
      <c r="AW323" s="649"/>
      <c r="AX323" s="733"/>
      <c r="AY323" s="324"/>
      <c r="AZ323" s="454"/>
      <c r="BA323" s="406"/>
      <c r="BB323" s="448"/>
      <c r="BC323" s="425"/>
      <c r="BD323" s="425"/>
      <c r="BE323" s="425"/>
      <c r="BF323" s="455"/>
      <c r="BG323" s="628"/>
      <c r="BH323" s="388"/>
      <c r="BI323" s="374"/>
      <c r="BJ323" s="374"/>
      <c r="BK323" s="374"/>
      <c r="BL323" s="448"/>
      <c r="BM323" s="468"/>
      <c r="BN323" s="448"/>
      <c r="BO323" s="441"/>
      <c r="BP323" s="441"/>
      <c r="BQ323" s="498"/>
      <c r="BR323" s="404"/>
      <c r="BS323" s="404"/>
      <c r="BT323" s="404"/>
      <c r="BU323" s="404"/>
    </row>
    <row r="324" spans="1:73" s="205" customFormat="1" ht="19.5" hidden="1" customHeight="1">
      <c r="A324" s="681"/>
      <c r="B324" s="703"/>
      <c r="C324" s="661"/>
      <c r="D324" s="661"/>
      <c r="E324" s="645"/>
      <c r="F324" s="645"/>
      <c r="G324" s="666"/>
      <c r="H324" s="360">
        <v>52</v>
      </c>
      <c r="I324" s="664"/>
      <c r="J324" s="647"/>
      <c r="K324" s="647"/>
      <c r="L324" s="647"/>
      <c r="M324" s="645"/>
      <c r="N324" s="645"/>
      <c r="O324" s="645"/>
      <c r="P324" s="736"/>
      <c r="Q324" s="696"/>
      <c r="R324" s="642"/>
      <c r="S324" s="642"/>
      <c r="T324" s="642"/>
      <c r="U324" s="642"/>
      <c r="V324" s="727"/>
      <c r="W324" s="715"/>
      <c r="X324" s="730"/>
      <c r="Y324" s="709"/>
      <c r="Z324" s="712"/>
      <c r="AA324" s="715"/>
      <c r="AB324" s="718"/>
      <c r="AC324" s="721"/>
      <c r="AD324" s="724"/>
      <c r="AE324" s="649"/>
      <c r="AF324" s="201">
        <v>3</v>
      </c>
      <c r="AG324" s="202"/>
      <c r="AH324" s="222" t="str">
        <f t="shared" si="1060"/>
        <v/>
      </c>
      <c r="AI324" s="321"/>
      <c r="AJ324" s="321"/>
      <c r="AK324" s="223" t="str">
        <f t="shared" si="1061"/>
        <v/>
      </c>
      <c r="AL324" s="322"/>
      <c r="AM324" s="322"/>
      <c r="AN324" s="323"/>
      <c r="AO324" s="224" t="str">
        <f t="shared" ref="AO324" si="1109">IF(ISBLANK(AD322),(IFERROR(IF(AND(AH323="Probabilidad",AH324="Probabilidad"),(AQ323-(+AQ323*AK324)),IF(AND(AH323="Impacto",AH324="Probabilidad"),(AQ322-(+AQ322*AK324)),IF(AH324="Impacto",AQ323,""))),""))," ")</f>
        <v/>
      </c>
      <c r="AP324" s="174" t="str">
        <f t="shared" ref="AP324" si="1110">IF(ISBLANK(AD322),(IFERROR(IF(AO324="","",IF(AO324&lt;=0.2,"Muy Baja",IF(AO324&lt;=0.4,"Baja",IF(AO324&lt;=0.6,"Media",IF(AO324&lt;=0.8,"Alta","Muy Alta"))))),""))," ")</f>
        <v/>
      </c>
      <c r="AQ324" s="225" t="str">
        <f t="shared" si="949"/>
        <v/>
      </c>
      <c r="AR324" s="449" t="str">
        <f t="shared" si="950"/>
        <v/>
      </c>
      <c r="AS324" s="225" t="str">
        <f t="shared" ref="AS324:AS327" si="1111">IFERROR(IF(AND(AH323="Impacto",AH324="Impacto"),(AS323-(+AS323*AK324)),IF(AND(AH323="Probabilidad",AH324="Impacto"),(AS322-(+AS322*AK324)),IF(AH324="Probabilidad",AS323,""))),"")</f>
        <v/>
      </c>
      <c r="AT324" s="226" t="str">
        <f t="shared" si="951"/>
        <v/>
      </c>
      <c r="AU324" s="652"/>
      <c r="AV324" s="655"/>
      <c r="AW324" s="649"/>
      <c r="AX324" s="733"/>
      <c r="AY324" s="324"/>
      <c r="AZ324" s="454"/>
      <c r="BA324" s="406"/>
      <c r="BB324" s="448"/>
      <c r="BC324" s="425"/>
      <c r="BD324" s="425"/>
      <c r="BE324" s="425"/>
      <c r="BF324" s="455"/>
      <c r="BG324" s="628"/>
      <c r="BH324" s="388"/>
      <c r="BI324" s="374"/>
      <c r="BJ324" s="374"/>
      <c r="BK324" s="374"/>
      <c r="BL324" s="448"/>
      <c r="BM324" s="468"/>
      <c r="BN324" s="448"/>
      <c r="BO324" s="441"/>
      <c r="BP324" s="441"/>
      <c r="BQ324" s="498"/>
      <c r="BR324" s="404"/>
      <c r="BS324" s="404"/>
      <c r="BT324" s="404"/>
      <c r="BU324" s="404"/>
    </row>
    <row r="325" spans="1:73" s="205" customFormat="1" ht="19.5" hidden="1" customHeight="1">
      <c r="A325" s="681"/>
      <c r="B325" s="703"/>
      <c r="C325" s="661"/>
      <c r="D325" s="661"/>
      <c r="E325" s="645"/>
      <c r="F325" s="645"/>
      <c r="G325" s="666"/>
      <c r="H325" s="360">
        <v>52</v>
      </c>
      <c r="I325" s="664"/>
      <c r="J325" s="647"/>
      <c r="K325" s="647"/>
      <c r="L325" s="647"/>
      <c r="M325" s="645"/>
      <c r="N325" s="645"/>
      <c r="O325" s="645"/>
      <c r="P325" s="736"/>
      <c r="Q325" s="696"/>
      <c r="R325" s="642"/>
      <c r="S325" s="642"/>
      <c r="T325" s="642"/>
      <c r="U325" s="642"/>
      <c r="V325" s="727"/>
      <c r="W325" s="715"/>
      <c r="X325" s="730"/>
      <c r="Y325" s="709"/>
      <c r="Z325" s="712"/>
      <c r="AA325" s="715"/>
      <c r="AB325" s="718"/>
      <c r="AC325" s="721"/>
      <c r="AD325" s="724"/>
      <c r="AE325" s="649"/>
      <c r="AF325" s="201">
        <v>4</v>
      </c>
      <c r="AG325" s="202"/>
      <c r="AH325" s="222" t="str">
        <f t="shared" si="1060"/>
        <v/>
      </c>
      <c r="AI325" s="321"/>
      <c r="AJ325" s="321"/>
      <c r="AK325" s="223" t="str">
        <f t="shared" si="1061"/>
        <v/>
      </c>
      <c r="AL325" s="322"/>
      <c r="AM325" s="322"/>
      <c r="AN325" s="323"/>
      <c r="AO325" s="224" t="str">
        <f t="shared" ref="AO325" si="1112">IF(ISBLANK(AD322),(IFERROR(IF(AND(AH324="Probabilidad",AH325="Probabilidad"),(AQ324-(+AQ324*AK325)),IF(AND(AH324="Impacto",AH325="Probabilidad"),(AQ323-(+AQ323*AK325)),IF(AH325="Impacto",AQ324,""))),""))," ")</f>
        <v/>
      </c>
      <c r="AP325" s="174" t="str">
        <f t="shared" ref="AP325" si="1113">IF(ISBLANK(AD322),(IFERROR(IF(AO325="","",IF(AO325&lt;=0.2,"Muy Baja",IF(AO325&lt;=0.4,"Baja",IF(AO325&lt;=0.6,"Media",IF(AO325&lt;=0.8,"Alta","Muy Alta"))))),""))," ")</f>
        <v/>
      </c>
      <c r="AQ325" s="225" t="str">
        <f t="shared" si="949"/>
        <v/>
      </c>
      <c r="AR325" s="449" t="str">
        <f t="shared" si="950"/>
        <v/>
      </c>
      <c r="AS325" s="225" t="str">
        <f t="shared" si="1111"/>
        <v/>
      </c>
      <c r="AT325" s="226" t="str">
        <f t="shared" si="951"/>
        <v/>
      </c>
      <c r="AU325" s="652"/>
      <c r="AV325" s="655"/>
      <c r="AW325" s="649"/>
      <c r="AX325" s="733"/>
      <c r="AY325" s="324"/>
      <c r="AZ325" s="454"/>
      <c r="BA325" s="406"/>
      <c r="BB325" s="448"/>
      <c r="BC325" s="425"/>
      <c r="BD325" s="425"/>
      <c r="BE325" s="425"/>
      <c r="BF325" s="455"/>
      <c r="BG325" s="628"/>
      <c r="BH325" s="388"/>
      <c r="BI325" s="374"/>
      <c r="BJ325" s="374"/>
      <c r="BK325" s="374"/>
      <c r="BL325" s="448"/>
      <c r="BM325" s="468"/>
      <c r="BN325" s="448"/>
      <c r="BO325" s="441"/>
      <c r="BP325" s="441"/>
      <c r="BQ325" s="498"/>
      <c r="BR325" s="404"/>
      <c r="BS325" s="404"/>
      <c r="BT325" s="404"/>
      <c r="BU325" s="404"/>
    </row>
    <row r="326" spans="1:73" s="205" customFormat="1" ht="19.5" hidden="1" customHeight="1">
      <c r="A326" s="681"/>
      <c r="B326" s="703"/>
      <c r="C326" s="661"/>
      <c r="D326" s="661"/>
      <c r="E326" s="645"/>
      <c r="F326" s="645"/>
      <c r="G326" s="666"/>
      <c r="H326" s="360">
        <v>52</v>
      </c>
      <c r="I326" s="664"/>
      <c r="J326" s="647"/>
      <c r="K326" s="647"/>
      <c r="L326" s="647"/>
      <c r="M326" s="645"/>
      <c r="N326" s="645"/>
      <c r="O326" s="645"/>
      <c r="P326" s="736"/>
      <c r="Q326" s="696"/>
      <c r="R326" s="642"/>
      <c r="S326" s="642"/>
      <c r="T326" s="642"/>
      <c r="U326" s="642"/>
      <c r="V326" s="727"/>
      <c r="W326" s="715"/>
      <c r="X326" s="730"/>
      <c r="Y326" s="709"/>
      <c r="Z326" s="712"/>
      <c r="AA326" s="715"/>
      <c r="AB326" s="718"/>
      <c r="AC326" s="721"/>
      <c r="AD326" s="724"/>
      <c r="AE326" s="649"/>
      <c r="AF326" s="201">
        <v>5</v>
      </c>
      <c r="AG326" s="202"/>
      <c r="AH326" s="222" t="str">
        <f t="shared" si="1060"/>
        <v/>
      </c>
      <c r="AI326" s="321"/>
      <c r="AJ326" s="321"/>
      <c r="AK326" s="223" t="str">
        <f t="shared" si="1061"/>
        <v/>
      </c>
      <c r="AL326" s="322"/>
      <c r="AM326" s="322"/>
      <c r="AN326" s="323"/>
      <c r="AO326" s="224" t="str">
        <f t="shared" ref="AO326" si="1114">IF(ISBLANK(AD322),(IFERROR(IF(AND(AH325="Probabilidad",AH326="Probabilidad"),(AQ325-(+AQ325*AK326)),IF(AND(AH325="Impacto",AH326="Probabilidad"),(AQ324-(+AQ324*AK326)),IF(AH326="Impacto",AQ325,""))),""))," ")</f>
        <v/>
      </c>
      <c r="AP326" s="174" t="str">
        <f t="shared" ref="AP326" si="1115">IF(ISBLANK(AD322),(IFERROR(IF(AO326="","",IF(AO326&lt;=0.2,"Muy Baja",IF(AO326&lt;=0.4,"Baja",IF(AO326&lt;=0.6,"Media",IF(AO326&lt;=0.8,"Alta","Muy Alta"))))),""))," ")</f>
        <v/>
      </c>
      <c r="AQ326" s="225" t="str">
        <f t="shared" si="949"/>
        <v/>
      </c>
      <c r="AR326" s="449" t="str">
        <f t="shared" si="950"/>
        <v/>
      </c>
      <c r="AS326" s="225" t="str">
        <f t="shared" si="1111"/>
        <v/>
      </c>
      <c r="AT326" s="226" t="str">
        <f t="shared" si="951"/>
        <v/>
      </c>
      <c r="AU326" s="652"/>
      <c r="AV326" s="655"/>
      <c r="AW326" s="649"/>
      <c r="AX326" s="733"/>
      <c r="AY326" s="324"/>
      <c r="AZ326" s="454"/>
      <c r="BA326" s="406"/>
      <c r="BB326" s="448"/>
      <c r="BC326" s="425"/>
      <c r="BD326" s="425"/>
      <c r="BE326" s="425"/>
      <c r="BF326" s="455"/>
      <c r="BG326" s="628"/>
      <c r="BH326" s="388"/>
      <c r="BI326" s="374"/>
      <c r="BJ326" s="374"/>
      <c r="BK326" s="374"/>
      <c r="BL326" s="448"/>
      <c r="BM326" s="468"/>
      <c r="BN326" s="448"/>
      <c r="BO326" s="441"/>
      <c r="BP326" s="441"/>
      <c r="BQ326" s="498"/>
      <c r="BR326" s="404"/>
      <c r="BS326" s="404"/>
      <c r="BT326" s="404"/>
      <c r="BU326" s="404"/>
    </row>
    <row r="327" spans="1:73" s="205" customFormat="1" ht="19.5" hidden="1" customHeight="1">
      <c r="A327" s="681"/>
      <c r="B327" s="703"/>
      <c r="C327" s="661"/>
      <c r="D327" s="661"/>
      <c r="E327" s="645"/>
      <c r="F327" s="645"/>
      <c r="G327" s="666"/>
      <c r="H327" s="360">
        <v>52</v>
      </c>
      <c r="I327" s="665"/>
      <c r="J327" s="604"/>
      <c r="K327" s="604"/>
      <c r="L327" s="604"/>
      <c r="M327" s="646"/>
      <c r="N327" s="646"/>
      <c r="O327" s="646"/>
      <c r="P327" s="737"/>
      <c r="Q327" s="697"/>
      <c r="R327" s="643"/>
      <c r="S327" s="643"/>
      <c r="T327" s="643"/>
      <c r="U327" s="643"/>
      <c r="V327" s="728"/>
      <c r="W327" s="716"/>
      <c r="X327" s="731"/>
      <c r="Y327" s="710"/>
      <c r="Z327" s="713"/>
      <c r="AA327" s="716"/>
      <c r="AB327" s="719"/>
      <c r="AC327" s="722"/>
      <c r="AD327" s="725"/>
      <c r="AE327" s="650"/>
      <c r="AF327" s="201">
        <v>6</v>
      </c>
      <c r="AG327" s="202"/>
      <c r="AH327" s="222" t="str">
        <f t="shared" si="1060"/>
        <v/>
      </c>
      <c r="AI327" s="321"/>
      <c r="AJ327" s="321"/>
      <c r="AK327" s="223" t="str">
        <f t="shared" si="1061"/>
        <v/>
      </c>
      <c r="AL327" s="322"/>
      <c r="AM327" s="322"/>
      <c r="AN327" s="323"/>
      <c r="AO327" s="224" t="str">
        <f t="shared" ref="AO327" si="1116">IF(ISBLANK(AD322),(IFERROR(IF(AND(AH326="Probabilidad",AH327="Probabilidad"),(AQ326-(+AQ326*AK327)),IF(AND(AH326="Impacto",AH327="Probabilidad"),(AQ325-(+AQ325*AK327)),IF(AH327="Impacto",AQ326,""))),""))," ")</f>
        <v/>
      </c>
      <c r="AP327" s="174" t="str">
        <f t="shared" ref="AP327" si="1117">IF(ISBLANK(AD322),(IFERROR(IF(AO327="","",IF(AO327&lt;=0.2,"Muy Baja",IF(AO327&lt;=0.4,"Baja",IF(AO327&lt;=0.6,"Media",IF(AO327&lt;=0.8,"Alta","Muy Alta"))))),""))," ")</f>
        <v/>
      </c>
      <c r="AQ327" s="225" t="str">
        <f t="shared" si="949"/>
        <v/>
      </c>
      <c r="AR327" s="449" t="str">
        <f t="shared" si="950"/>
        <v/>
      </c>
      <c r="AS327" s="225" t="str">
        <f t="shared" si="1111"/>
        <v/>
      </c>
      <c r="AT327" s="226" t="str">
        <f t="shared" si="951"/>
        <v/>
      </c>
      <c r="AU327" s="653"/>
      <c r="AV327" s="656"/>
      <c r="AW327" s="650"/>
      <c r="AX327" s="734"/>
      <c r="AY327" s="324"/>
      <c r="AZ327" s="454"/>
      <c r="BA327" s="406"/>
      <c r="BB327" s="448"/>
      <c r="BC327" s="425"/>
      <c r="BD327" s="425"/>
      <c r="BE327" s="425"/>
      <c r="BF327" s="455"/>
      <c r="BG327" s="595"/>
      <c r="BH327" s="388"/>
      <c r="BI327" s="374"/>
      <c r="BJ327" s="374"/>
      <c r="BK327" s="374"/>
      <c r="BL327" s="448"/>
      <c r="BM327" s="468"/>
      <c r="BN327" s="448"/>
      <c r="BO327" s="441"/>
      <c r="BP327" s="441"/>
      <c r="BQ327" s="498"/>
      <c r="BR327" s="404"/>
      <c r="BS327" s="404"/>
      <c r="BT327" s="404"/>
      <c r="BU327" s="404"/>
    </row>
    <row r="328" spans="1:73" s="205" customFormat="1" ht="125.1" hidden="1" customHeight="1">
      <c r="A328" s="681"/>
      <c r="B328" s="703" t="s">
        <v>886</v>
      </c>
      <c r="C328" s="661"/>
      <c r="D328" s="661"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645"/>
      <c r="F328" s="645" t="s">
        <v>964</v>
      </c>
      <c r="G328" s="666">
        <v>53</v>
      </c>
      <c r="H328" s="360">
        <v>53</v>
      </c>
      <c r="I328" s="663" t="s">
        <v>1225</v>
      </c>
      <c r="J328" s="603" t="s">
        <v>244</v>
      </c>
      <c r="K328" s="603" t="s">
        <v>1225</v>
      </c>
      <c r="L328" s="603" t="s">
        <v>1419</v>
      </c>
      <c r="M328" s="644" t="str">
        <f t="shared" ref="M328" si="1118">+CONCATENATE("Posibilidad de afectación ", J328, " por ", K328," debido a ", L328)</f>
        <v>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v>
      </c>
      <c r="N328" s="644" t="s">
        <v>108</v>
      </c>
      <c r="O328" s="644" t="s">
        <v>832</v>
      </c>
      <c r="P328" s="735">
        <v>12</v>
      </c>
      <c r="Q328" s="695"/>
      <c r="R328" s="641"/>
      <c r="S328" s="641"/>
      <c r="T328" s="641"/>
      <c r="U328" s="641"/>
      <c r="V328" s="726" t="str">
        <f t="shared" ref="V328" si="1119">IF(ISBLANK(AC328),(IF(P328&lt;=0,"",IF(P328&lt;=2,"Muy Baja",IF(P328&lt;=24,"Baja",IF(P328&lt;=500,"Media",IF(P328&lt;=5000,"Alta","Muy Alta"))))))," ")</f>
        <v>Baja</v>
      </c>
      <c r="W328" s="714">
        <f t="shared" ref="W328" si="1120">IF(ISBLANK(AC328),(IF(V328="","",IF(V328="Muy Baja",20%,IF(V328="Baja",40%,IF(V328="Media",60%,IF(V328="Alta",80%,IF(V328="Muy Alta",100%,0)))))))," ")</f>
        <v>0.4</v>
      </c>
      <c r="X328" s="729" t="s">
        <v>306</v>
      </c>
      <c r="Y328" s="708" t="str">
        <f>IF(X328&gt;0,IF(NOT(ISERROR(MATCH(X328,'Listados Datos'!$N$3:$N$4,0))),'Listados Datos'!$N$6&amp;"Por favor no seleccionar este criterios de impacto (Afectación Económica o presupuestal y/o Pérdida Reputacional)",'Listados Datos'!$N$7),"")</f>
        <v>✔</v>
      </c>
      <c r="Z328" s="711"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714">
        <f>IF(Z328="","",IF(Z328="Leve",20%,IF(Z328="Menor",40%,IF(Z328="Moderado",60%,IF(Z328="Mayor",80%,IF(Z328="Catastrófico",100%,0))))))</f>
        <v>0.6</v>
      </c>
      <c r="AB328" s="717"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720"/>
      <c r="AD328" s="723"/>
      <c r="AE328" s="648" t="str">
        <f t="shared" ref="AE328" si="1121">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201">
        <v>1</v>
      </c>
      <c r="AG328" s="202" t="s">
        <v>1458</v>
      </c>
      <c r="AH328" s="222" t="str">
        <f t="shared" si="1060"/>
        <v>Probabilidad</v>
      </c>
      <c r="AI328" s="321" t="s">
        <v>312</v>
      </c>
      <c r="AJ328" s="321" t="s">
        <v>317</v>
      </c>
      <c r="AK328" s="223" t="str">
        <f t="shared" si="1061"/>
        <v>40%</v>
      </c>
      <c r="AL328" s="322" t="s">
        <v>321</v>
      </c>
      <c r="AM328" s="322" t="s">
        <v>325</v>
      </c>
      <c r="AN328" s="323" t="s">
        <v>328</v>
      </c>
      <c r="AO328" s="224">
        <f t="shared" ref="AO328" si="1122">IF(ISBLANK(AD328),(IFERROR(IF(AH328="Probabilidad",(W328-(+W328*AK328)),IF(AH328="Impacto",W328,"")),""))," ")</f>
        <v>0.24</v>
      </c>
      <c r="AP328" s="174" t="str">
        <f t="shared" ref="AP328" si="1123">IF(ISBLANK(AD328), (IFERROR(IF(AO328="","",IF(AO328&lt;=0.2,"Muy Baja",IF(AO328&lt;=0.4,"Baja",IF(AO328&lt;=0.6,"Media",IF(AO328&lt;=0.8,"Alta","Muy Alta"))))),""))," ")</f>
        <v>Baja</v>
      </c>
      <c r="AQ328" s="225">
        <f t="shared" si="949"/>
        <v>0.24</v>
      </c>
      <c r="AR328" s="449" t="str">
        <f t="shared" si="950"/>
        <v>Moderado</v>
      </c>
      <c r="AS328" s="225">
        <f t="shared" ref="AS328" si="1124">IFERROR(IF(AH328="Impacto",(AA328-(+AA328*AK328)),IF(AH328="Probabilidad",AA328,"")),"")</f>
        <v>0.6</v>
      </c>
      <c r="AT328" s="226" t="str">
        <f t="shared" si="951"/>
        <v>Moderado</v>
      </c>
      <c r="AU328" s="651"/>
      <c r="AV328" s="654" t="str">
        <f>IF(ISBLANK(AD328), " ", AD328)</f>
        <v xml:space="preserve"> </v>
      </c>
      <c r="AW328" s="648" t="str">
        <f t="shared" ref="AW328" si="1125">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732" t="s">
        <v>335</v>
      </c>
      <c r="AY328" s="324" t="s">
        <v>1297</v>
      </c>
      <c r="AZ328" s="454" t="s">
        <v>1564</v>
      </c>
      <c r="BA328" s="406" t="s">
        <v>964</v>
      </c>
      <c r="BB328" s="448" t="s">
        <v>1057</v>
      </c>
      <c r="BC328" s="425">
        <v>44562</v>
      </c>
      <c r="BD328" s="425">
        <v>44926</v>
      </c>
      <c r="BE328" s="425" t="s">
        <v>1295</v>
      </c>
      <c r="BF328" s="455" t="s">
        <v>1295</v>
      </c>
      <c r="BG328" s="594" t="s">
        <v>1298</v>
      </c>
      <c r="BH328" s="388" t="s">
        <v>113</v>
      </c>
      <c r="BI328" s="374" t="s">
        <v>1976</v>
      </c>
      <c r="BJ328" s="374">
        <v>0</v>
      </c>
      <c r="BK328" s="376">
        <v>44804</v>
      </c>
      <c r="BL328" s="374" t="s">
        <v>1746</v>
      </c>
      <c r="BM328" s="475" t="s">
        <v>1746</v>
      </c>
      <c r="BN328" s="374" t="s">
        <v>1746</v>
      </c>
      <c r="BO328" s="374" t="s">
        <v>114</v>
      </c>
      <c r="BP328" s="374" t="s">
        <v>1746</v>
      </c>
      <c r="BQ328" s="498" t="s">
        <v>1746</v>
      </c>
      <c r="BR328" s="404"/>
      <c r="BS328" s="404"/>
      <c r="BT328" s="404"/>
      <c r="BU328" s="404"/>
    </row>
    <row r="329" spans="1:73" s="205" customFormat="1" ht="19.5" hidden="1" customHeight="1">
      <c r="A329" s="681"/>
      <c r="B329" s="703"/>
      <c r="C329" s="661"/>
      <c r="D329" s="661"/>
      <c r="E329" s="645"/>
      <c r="F329" s="645"/>
      <c r="G329" s="666"/>
      <c r="H329" s="360">
        <v>53</v>
      </c>
      <c r="I329" s="664"/>
      <c r="J329" s="647"/>
      <c r="K329" s="647"/>
      <c r="L329" s="647"/>
      <c r="M329" s="645"/>
      <c r="N329" s="645"/>
      <c r="O329" s="645"/>
      <c r="P329" s="736"/>
      <c r="Q329" s="696"/>
      <c r="R329" s="642"/>
      <c r="S329" s="642"/>
      <c r="T329" s="642"/>
      <c r="U329" s="642"/>
      <c r="V329" s="727"/>
      <c r="W329" s="715"/>
      <c r="X329" s="730"/>
      <c r="Y329" s="709"/>
      <c r="Z329" s="712"/>
      <c r="AA329" s="715"/>
      <c r="AB329" s="718"/>
      <c r="AC329" s="721"/>
      <c r="AD329" s="724"/>
      <c r="AE329" s="649"/>
      <c r="AF329" s="201">
        <v>2</v>
      </c>
      <c r="AG329" s="202"/>
      <c r="AH329" s="222" t="str">
        <f t="shared" si="1060"/>
        <v/>
      </c>
      <c r="AI329" s="321"/>
      <c r="AJ329" s="321"/>
      <c r="AK329" s="223" t="str">
        <f t="shared" si="1061"/>
        <v/>
      </c>
      <c r="AL329" s="322"/>
      <c r="AM329" s="322"/>
      <c r="AN329" s="323"/>
      <c r="AO329" s="224" t="str">
        <f t="shared" ref="AO329" si="1126">IF(ISBLANK(AD328),(IFERROR(IF(AND(AH328="Probabilidad",AH329="Probabilidad"),(AQ328-(+AQ328*AK329)),IF(AH329="Probabilidad",(W328-(+W328*AK329)),IF(AH329="Impacto",AQ328,""))),""))," ")</f>
        <v/>
      </c>
      <c r="AP329" s="174" t="str">
        <f t="shared" ref="AP329" si="1127">IF(ISBLANK(AD328),(IFERROR(IF(AO329="","",IF(AO329&lt;=0.2,"Muy Baja",IF(AO329&lt;=0.4,"Baja",IF(AO329&lt;=0.6,"Media",IF(AO329&lt;=0.8,"Alta","Muy Alta"))))),""))," ")</f>
        <v/>
      </c>
      <c r="AQ329" s="225" t="str">
        <f t="shared" si="949"/>
        <v/>
      </c>
      <c r="AR329" s="449" t="str">
        <f t="shared" si="950"/>
        <v/>
      </c>
      <c r="AS329" s="225" t="str">
        <f t="shared" ref="AS329" si="1128">IFERROR(IF(AND(AH328="Impacto",AH329="Impacto"),(AS328-(+AS328*AK329)),IF(AH329="Impacto",(AA328-(+AA328*AK329)),IF(AH329="Probabilidad",AS328,""))),"")</f>
        <v/>
      </c>
      <c r="AT329" s="226" t="str">
        <f t="shared" si="951"/>
        <v/>
      </c>
      <c r="AU329" s="652"/>
      <c r="AV329" s="655"/>
      <c r="AW329" s="649"/>
      <c r="AX329" s="733"/>
      <c r="AY329" s="324"/>
      <c r="AZ329" s="454"/>
      <c r="BA329" s="406"/>
      <c r="BB329" s="448"/>
      <c r="BC329" s="425"/>
      <c r="BD329" s="425"/>
      <c r="BE329" s="425"/>
      <c r="BF329" s="455"/>
      <c r="BG329" s="628"/>
      <c r="BH329" s="388"/>
      <c r="BI329" s="374"/>
      <c r="BJ329" s="374"/>
      <c r="BK329" s="374"/>
      <c r="BL329" s="448"/>
      <c r="BM329" s="468"/>
      <c r="BN329" s="448"/>
      <c r="BO329" s="441"/>
      <c r="BP329" s="441"/>
      <c r="BQ329" s="498"/>
      <c r="BR329" s="404"/>
      <c r="BS329" s="404"/>
      <c r="BT329" s="404"/>
      <c r="BU329" s="404"/>
    </row>
    <row r="330" spans="1:73" s="205" customFormat="1" ht="19.5" hidden="1" customHeight="1">
      <c r="A330" s="681"/>
      <c r="B330" s="703"/>
      <c r="C330" s="661"/>
      <c r="D330" s="661"/>
      <c r="E330" s="645"/>
      <c r="F330" s="645"/>
      <c r="G330" s="666"/>
      <c r="H330" s="360">
        <v>53</v>
      </c>
      <c r="I330" s="664"/>
      <c r="J330" s="647"/>
      <c r="K330" s="647"/>
      <c r="L330" s="647"/>
      <c r="M330" s="645"/>
      <c r="N330" s="645"/>
      <c r="O330" s="645"/>
      <c r="P330" s="736"/>
      <c r="Q330" s="696"/>
      <c r="R330" s="642"/>
      <c r="S330" s="642"/>
      <c r="T330" s="642"/>
      <c r="U330" s="642"/>
      <c r="V330" s="727"/>
      <c r="W330" s="715"/>
      <c r="X330" s="730"/>
      <c r="Y330" s="709"/>
      <c r="Z330" s="712"/>
      <c r="AA330" s="715"/>
      <c r="AB330" s="718"/>
      <c r="AC330" s="721"/>
      <c r="AD330" s="724"/>
      <c r="AE330" s="649"/>
      <c r="AF330" s="201">
        <v>3</v>
      </c>
      <c r="AG330" s="202"/>
      <c r="AH330" s="222" t="str">
        <f t="shared" si="1060"/>
        <v/>
      </c>
      <c r="AI330" s="321"/>
      <c r="AJ330" s="321"/>
      <c r="AK330" s="223" t="str">
        <f t="shared" si="1061"/>
        <v/>
      </c>
      <c r="AL330" s="322"/>
      <c r="AM330" s="322"/>
      <c r="AN330" s="323"/>
      <c r="AO330" s="224" t="str">
        <f t="shared" ref="AO330" si="1129">IF(ISBLANK(AD328),(IFERROR(IF(AND(AH329="Probabilidad",AH330="Probabilidad"),(AQ329-(+AQ329*AK330)),IF(AND(AH329="Impacto",AH330="Probabilidad"),(AQ328-(+AQ328*AK330)),IF(AH330="Impacto",AQ329,""))),""))," ")</f>
        <v/>
      </c>
      <c r="AP330" s="174" t="str">
        <f t="shared" ref="AP330" si="1130">IF(ISBLANK(AD328),(IFERROR(IF(AO330="","",IF(AO330&lt;=0.2,"Muy Baja",IF(AO330&lt;=0.4,"Baja",IF(AO330&lt;=0.6,"Media",IF(AO330&lt;=0.8,"Alta","Muy Alta"))))),""))," ")</f>
        <v/>
      </c>
      <c r="AQ330" s="225" t="str">
        <f t="shared" si="949"/>
        <v/>
      </c>
      <c r="AR330" s="449" t="str">
        <f t="shared" si="950"/>
        <v/>
      </c>
      <c r="AS330" s="225" t="str">
        <f t="shared" ref="AS330:AS333" si="1131">IFERROR(IF(AND(AH329="Impacto",AH330="Impacto"),(AS329-(+AS329*AK330)),IF(AND(AH329="Probabilidad",AH330="Impacto"),(AS328-(+AS328*AK330)),IF(AH330="Probabilidad",AS329,""))),"")</f>
        <v/>
      </c>
      <c r="AT330" s="226" t="str">
        <f t="shared" si="951"/>
        <v/>
      </c>
      <c r="AU330" s="652"/>
      <c r="AV330" s="655"/>
      <c r="AW330" s="649"/>
      <c r="AX330" s="733"/>
      <c r="AY330" s="324"/>
      <c r="AZ330" s="454"/>
      <c r="BA330" s="406"/>
      <c r="BB330" s="448"/>
      <c r="BC330" s="425"/>
      <c r="BD330" s="425"/>
      <c r="BE330" s="425"/>
      <c r="BF330" s="455"/>
      <c r="BG330" s="628"/>
      <c r="BH330" s="388"/>
      <c r="BI330" s="374"/>
      <c r="BJ330" s="374"/>
      <c r="BK330" s="374"/>
      <c r="BL330" s="448"/>
      <c r="BM330" s="468"/>
      <c r="BN330" s="448"/>
      <c r="BO330" s="441"/>
      <c r="BP330" s="441"/>
      <c r="BQ330" s="498"/>
      <c r="BR330" s="404"/>
      <c r="BS330" s="404"/>
      <c r="BT330" s="404"/>
      <c r="BU330" s="404"/>
    </row>
    <row r="331" spans="1:73" s="205" customFormat="1" ht="19.5" hidden="1" customHeight="1">
      <c r="A331" s="681"/>
      <c r="B331" s="703"/>
      <c r="C331" s="661"/>
      <c r="D331" s="661"/>
      <c r="E331" s="645"/>
      <c r="F331" s="645"/>
      <c r="G331" s="666"/>
      <c r="H331" s="360">
        <v>53</v>
      </c>
      <c r="I331" s="664"/>
      <c r="J331" s="647"/>
      <c r="K331" s="647"/>
      <c r="L331" s="647"/>
      <c r="M331" s="645"/>
      <c r="N331" s="645"/>
      <c r="O331" s="645"/>
      <c r="P331" s="736"/>
      <c r="Q331" s="696"/>
      <c r="R331" s="642"/>
      <c r="S331" s="642"/>
      <c r="T331" s="642"/>
      <c r="U331" s="642"/>
      <c r="V331" s="727"/>
      <c r="W331" s="715"/>
      <c r="X331" s="730"/>
      <c r="Y331" s="709"/>
      <c r="Z331" s="712"/>
      <c r="AA331" s="715"/>
      <c r="AB331" s="718"/>
      <c r="AC331" s="721"/>
      <c r="AD331" s="724"/>
      <c r="AE331" s="649"/>
      <c r="AF331" s="201">
        <v>4</v>
      </c>
      <c r="AG331" s="202"/>
      <c r="AH331" s="222" t="str">
        <f t="shared" si="1060"/>
        <v/>
      </c>
      <c r="AI331" s="321"/>
      <c r="AJ331" s="321"/>
      <c r="AK331" s="223" t="str">
        <f t="shared" si="1061"/>
        <v/>
      </c>
      <c r="AL331" s="322"/>
      <c r="AM331" s="322"/>
      <c r="AN331" s="323"/>
      <c r="AO331" s="224" t="str">
        <f t="shared" ref="AO331" si="1132">IF(ISBLANK(AD328),(IFERROR(IF(AND(AH330="Probabilidad",AH331="Probabilidad"),(AQ330-(+AQ330*AK331)),IF(AND(AH330="Impacto",AH331="Probabilidad"),(AQ329-(+AQ329*AK331)),IF(AH331="Impacto",AQ330,""))),""))," ")</f>
        <v/>
      </c>
      <c r="AP331" s="174" t="str">
        <f t="shared" ref="AP331" si="1133">IF(ISBLANK(AD328),(IFERROR(IF(AO331="","",IF(AO331&lt;=0.2,"Muy Baja",IF(AO331&lt;=0.4,"Baja",IF(AO331&lt;=0.6,"Media",IF(AO331&lt;=0.8,"Alta","Muy Alta"))))),""))," ")</f>
        <v/>
      </c>
      <c r="AQ331" s="225" t="str">
        <f t="shared" si="949"/>
        <v/>
      </c>
      <c r="AR331" s="449" t="str">
        <f t="shared" si="950"/>
        <v/>
      </c>
      <c r="AS331" s="225" t="str">
        <f t="shared" si="1131"/>
        <v/>
      </c>
      <c r="AT331" s="226" t="str">
        <f t="shared" si="951"/>
        <v/>
      </c>
      <c r="AU331" s="652"/>
      <c r="AV331" s="655"/>
      <c r="AW331" s="649"/>
      <c r="AX331" s="733"/>
      <c r="AY331" s="324"/>
      <c r="AZ331" s="454"/>
      <c r="BA331" s="406"/>
      <c r="BB331" s="448"/>
      <c r="BC331" s="425"/>
      <c r="BD331" s="425"/>
      <c r="BE331" s="425"/>
      <c r="BF331" s="455"/>
      <c r="BG331" s="628"/>
      <c r="BH331" s="388"/>
      <c r="BI331" s="374"/>
      <c r="BJ331" s="374"/>
      <c r="BK331" s="374"/>
      <c r="BL331" s="448"/>
      <c r="BM331" s="468"/>
      <c r="BN331" s="448"/>
      <c r="BO331" s="441"/>
      <c r="BP331" s="441"/>
      <c r="BQ331" s="498"/>
      <c r="BR331" s="404"/>
      <c r="BS331" s="404"/>
      <c r="BT331" s="404"/>
      <c r="BU331" s="404"/>
    </row>
    <row r="332" spans="1:73" s="205" customFormat="1" ht="19.5" hidden="1" customHeight="1">
      <c r="A332" s="681"/>
      <c r="B332" s="703"/>
      <c r="C332" s="661"/>
      <c r="D332" s="661"/>
      <c r="E332" s="645"/>
      <c r="F332" s="645"/>
      <c r="G332" s="666"/>
      <c r="H332" s="360">
        <v>53</v>
      </c>
      <c r="I332" s="664"/>
      <c r="J332" s="647"/>
      <c r="K332" s="647"/>
      <c r="L332" s="647"/>
      <c r="M332" s="645"/>
      <c r="N332" s="645"/>
      <c r="O332" s="645"/>
      <c r="P332" s="736"/>
      <c r="Q332" s="696"/>
      <c r="R332" s="642"/>
      <c r="S332" s="642"/>
      <c r="T332" s="642"/>
      <c r="U332" s="642"/>
      <c r="V332" s="727"/>
      <c r="W332" s="715"/>
      <c r="X332" s="730"/>
      <c r="Y332" s="709"/>
      <c r="Z332" s="712"/>
      <c r="AA332" s="715"/>
      <c r="AB332" s="718"/>
      <c r="AC332" s="721"/>
      <c r="AD332" s="724"/>
      <c r="AE332" s="649"/>
      <c r="AF332" s="201">
        <v>5</v>
      </c>
      <c r="AG332" s="202"/>
      <c r="AH332" s="222" t="str">
        <f t="shared" si="1060"/>
        <v/>
      </c>
      <c r="AI332" s="321"/>
      <c r="AJ332" s="321"/>
      <c r="AK332" s="223" t="str">
        <f t="shared" si="1061"/>
        <v/>
      </c>
      <c r="AL332" s="322"/>
      <c r="AM332" s="322"/>
      <c r="AN332" s="323"/>
      <c r="AO332" s="224" t="str">
        <f t="shared" ref="AO332" si="1134">IF(ISBLANK(AD328),(IFERROR(IF(AND(AH331="Probabilidad",AH332="Probabilidad"),(AQ331-(+AQ331*AK332)),IF(AND(AH331="Impacto",AH332="Probabilidad"),(AQ330-(+AQ330*AK332)),IF(AH332="Impacto",AQ331,""))),""))," ")</f>
        <v/>
      </c>
      <c r="AP332" s="174" t="str">
        <f t="shared" ref="AP332" si="1135">IF(ISBLANK(AD328),(IFERROR(IF(AO332="","",IF(AO332&lt;=0.2,"Muy Baja",IF(AO332&lt;=0.4,"Baja",IF(AO332&lt;=0.6,"Media",IF(AO332&lt;=0.8,"Alta","Muy Alta"))))),""))," ")</f>
        <v/>
      </c>
      <c r="AQ332" s="225" t="str">
        <f t="shared" si="949"/>
        <v/>
      </c>
      <c r="AR332" s="449" t="str">
        <f t="shared" si="950"/>
        <v/>
      </c>
      <c r="AS332" s="225" t="str">
        <f t="shared" si="1131"/>
        <v/>
      </c>
      <c r="AT332" s="226" t="str">
        <f t="shared" si="951"/>
        <v/>
      </c>
      <c r="AU332" s="652"/>
      <c r="AV332" s="655"/>
      <c r="AW332" s="649"/>
      <c r="AX332" s="733"/>
      <c r="AY332" s="324"/>
      <c r="AZ332" s="454"/>
      <c r="BA332" s="406"/>
      <c r="BB332" s="448"/>
      <c r="BC332" s="425"/>
      <c r="BD332" s="425"/>
      <c r="BE332" s="425"/>
      <c r="BF332" s="455"/>
      <c r="BG332" s="628"/>
      <c r="BH332" s="388"/>
      <c r="BI332" s="374"/>
      <c r="BJ332" s="374"/>
      <c r="BK332" s="374"/>
      <c r="BL332" s="448"/>
      <c r="BM332" s="468"/>
      <c r="BN332" s="448"/>
      <c r="BO332" s="441"/>
      <c r="BP332" s="441"/>
      <c r="BQ332" s="498"/>
      <c r="BR332" s="404"/>
      <c r="BS332" s="404"/>
      <c r="BT332" s="404"/>
      <c r="BU332" s="404"/>
    </row>
    <row r="333" spans="1:73" s="205" customFormat="1" ht="19.5" hidden="1" customHeight="1">
      <c r="A333" s="681"/>
      <c r="B333" s="703"/>
      <c r="C333" s="661"/>
      <c r="D333" s="661"/>
      <c r="E333" s="645"/>
      <c r="F333" s="645"/>
      <c r="G333" s="666"/>
      <c r="H333" s="360">
        <v>53</v>
      </c>
      <c r="I333" s="665"/>
      <c r="J333" s="604"/>
      <c r="K333" s="604"/>
      <c r="L333" s="604"/>
      <c r="M333" s="646"/>
      <c r="N333" s="646"/>
      <c r="O333" s="646"/>
      <c r="P333" s="737"/>
      <c r="Q333" s="697"/>
      <c r="R333" s="643"/>
      <c r="S333" s="643"/>
      <c r="T333" s="643"/>
      <c r="U333" s="643"/>
      <c r="V333" s="728"/>
      <c r="W333" s="716"/>
      <c r="X333" s="731"/>
      <c r="Y333" s="710"/>
      <c r="Z333" s="713"/>
      <c r="AA333" s="716"/>
      <c r="AB333" s="719"/>
      <c r="AC333" s="722"/>
      <c r="AD333" s="725"/>
      <c r="AE333" s="650"/>
      <c r="AF333" s="201">
        <v>6</v>
      </c>
      <c r="AG333" s="202"/>
      <c r="AH333" s="222" t="str">
        <f t="shared" si="1060"/>
        <v/>
      </c>
      <c r="AI333" s="321"/>
      <c r="AJ333" s="321"/>
      <c r="AK333" s="223" t="str">
        <f t="shared" si="1061"/>
        <v/>
      </c>
      <c r="AL333" s="322"/>
      <c r="AM333" s="322"/>
      <c r="AN333" s="323"/>
      <c r="AO333" s="224" t="str">
        <f t="shared" ref="AO333" si="1136">IF(ISBLANK(AD328),(IFERROR(IF(AND(AH332="Probabilidad",AH333="Probabilidad"),(AQ332-(+AQ332*AK333)),IF(AND(AH332="Impacto",AH333="Probabilidad"),(AQ331-(+AQ331*AK333)),IF(AH333="Impacto",AQ332,""))),""))," ")</f>
        <v/>
      </c>
      <c r="AP333" s="174" t="str">
        <f t="shared" ref="AP333" si="1137">IF(ISBLANK(AD328),(IFERROR(IF(AO333="","",IF(AO333&lt;=0.2,"Muy Baja",IF(AO333&lt;=0.4,"Baja",IF(AO333&lt;=0.6,"Media",IF(AO333&lt;=0.8,"Alta","Muy Alta"))))),""))," ")</f>
        <v/>
      </c>
      <c r="AQ333" s="225" t="str">
        <f t="shared" si="949"/>
        <v/>
      </c>
      <c r="AR333" s="449" t="str">
        <f t="shared" si="950"/>
        <v/>
      </c>
      <c r="AS333" s="225" t="str">
        <f t="shared" si="1131"/>
        <v/>
      </c>
      <c r="AT333" s="226" t="str">
        <f t="shared" si="951"/>
        <v/>
      </c>
      <c r="AU333" s="653"/>
      <c r="AV333" s="656"/>
      <c r="AW333" s="650"/>
      <c r="AX333" s="734"/>
      <c r="AY333" s="324"/>
      <c r="AZ333" s="454"/>
      <c r="BA333" s="406"/>
      <c r="BB333" s="448"/>
      <c r="BC333" s="425"/>
      <c r="BD333" s="425"/>
      <c r="BE333" s="425"/>
      <c r="BF333" s="455"/>
      <c r="BG333" s="595"/>
      <c r="BH333" s="388"/>
      <c r="BI333" s="374"/>
      <c r="BJ333" s="374"/>
      <c r="BK333" s="374"/>
      <c r="BL333" s="448"/>
      <c r="BM333" s="468"/>
      <c r="BN333" s="448"/>
      <c r="BO333" s="441"/>
      <c r="BP333" s="441"/>
      <c r="BQ333" s="498"/>
      <c r="BR333" s="404"/>
      <c r="BS333" s="404"/>
      <c r="BT333" s="404"/>
      <c r="BU333" s="404"/>
    </row>
    <row r="334" spans="1:73" s="205" customFormat="1" ht="187.5" customHeight="1">
      <c r="A334" s="681"/>
      <c r="B334" s="703" t="s">
        <v>886</v>
      </c>
      <c r="C334" s="661"/>
      <c r="D334" s="661"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645"/>
      <c r="F334" s="645" t="s">
        <v>964</v>
      </c>
      <c r="G334" s="666">
        <v>54</v>
      </c>
      <c r="H334" s="360">
        <v>54</v>
      </c>
      <c r="I334" s="663" t="s">
        <v>1620</v>
      </c>
      <c r="J334" s="603" t="s">
        <v>243</v>
      </c>
      <c r="K334" s="603" t="s">
        <v>1420</v>
      </c>
      <c r="L334" s="603" t="s">
        <v>1610</v>
      </c>
      <c r="M334" s="644" t="str">
        <f t="shared" ref="M334:M345" si="1138">+I334</f>
        <v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v>
      </c>
      <c r="N334" s="644" t="s">
        <v>109</v>
      </c>
      <c r="O334" s="644" t="s">
        <v>247</v>
      </c>
      <c r="P334" s="735">
        <v>228</v>
      </c>
      <c r="Q334" s="695"/>
      <c r="R334" s="641"/>
      <c r="S334" s="641"/>
      <c r="T334" s="641"/>
      <c r="U334" s="641"/>
      <c r="V334" s="726" t="str">
        <f t="shared" ref="V334" si="1139">IF(ISBLANK(AC334),(IF(P334&lt;=0,"",IF(P334&lt;=2,"Muy Baja",IF(P334&lt;=24,"Baja",IF(P334&lt;=500,"Media",IF(P334&lt;=5000,"Alta","Muy Alta"))))))," ")</f>
        <v xml:space="preserve"> </v>
      </c>
      <c r="W334" s="714" t="str">
        <f t="shared" ref="W334" si="1140">IF(ISBLANK(AC334),(IF(V334="","",IF(V334="Muy Baja",20%,IF(V334="Baja",40%,IF(V334="Media",60%,IF(V334="Alta",80%,IF(V334="Muy Alta",100%,0)))))))," ")</f>
        <v xml:space="preserve"> </v>
      </c>
      <c r="X334" s="729"/>
      <c r="Y334" s="708" t="str">
        <f>IF(X334&gt;0,IF(NOT(ISERROR(MATCH(X334,'Listados Datos'!$N$3:$N$4,0))),'Listados Datos'!$N$6&amp;"Por favor no seleccionar este criterios de impacto (Afectación Económica o presupuestal y/o Pérdida Reputacional)",'Listados Datos'!$N$7),"")</f>
        <v/>
      </c>
      <c r="Z334" s="711" t="str">
        <f>IF(OR(X334='Listados Datos'!$R$3,X334='Listados Datos'!$S$3),"Leve",IF(OR(X334='Listados Datos'!$R$4,X334='Listados Datos'!$S$4),"Menor",IF(OR(X334='Listados Datos'!$R$5,X334='Listados Datos'!$S$5),"Moderado",IF(OR(X334='Listados Datos'!$R$6,X334='Listados Datos'!$S$6),"Mayor",IF(OR(X334='Listados Datos'!$R$7,X334='Listados Datos'!$S$7),"Catastrófico","")))))</f>
        <v/>
      </c>
      <c r="AA334" s="714" t="str">
        <f>IF(Z334="","",IF(Z334="Leve",20%,IF(Z334="Menor",40%,IF(Z334="Moderado",60%,IF(Z334="Mayor",80%,IF(Z334="Catastrófico",100%,0))))))</f>
        <v/>
      </c>
      <c r="AB334" s="717"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
      </c>
      <c r="AC334" s="720" t="s">
        <v>346</v>
      </c>
      <c r="AD334" s="723" t="s">
        <v>12</v>
      </c>
      <c r="AE334" s="648" t="str">
        <f t="shared" ref="AE334" si="1141">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MODERADA</v>
      </c>
      <c r="AF334" s="201">
        <v>1</v>
      </c>
      <c r="AG334" s="202" t="s">
        <v>1453</v>
      </c>
      <c r="AH334" s="222" t="str">
        <f t="shared" si="1060"/>
        <v>Probabilidad</v>
      </c>
      <c r="AI334" s="321" t="s">
        <v>312</v>
      </c>
      <c r="AJ334" s="321" t="s">
        <v>317</v>
      </c>
      <c r="AK334" s="223" t="str">
        <f t="shared" si="1061"/>
        <v>40%</v>
      </c>
      <c r="AL334" s="322" t="s">
        <v>321</v>
      </c>
      <c r="AM334" s="322" t="s">
        <v>325</v>
      </c>
      <c r="AN334" s="323" t="s">
        <v>328</v>
      </c>
      <c r="AO334" s="224" t="str">
        <f t="shared" ref="AO334" si="1142">IF(ISBLANK(AD334),(IFERROR(IF(AH334="Probabilidad",(W334-(+W334*AK334)),IF(AH334="Impacto",W334,"")),""))," ")</f>
        <v xml:space="preserve"> </v>
      </c>
      <c r="AP334" s="174" t="str">
        <f t="shared" ref="AP334" si="1143">IF(ISBLANK(AD334), (IFERROR(IF(AO334="","",IF(AO334&lt;=0.2,"Muy Baja",IF(AO334&lt;=0.4,"Baja",IF(AO334&lt;=0.6,"Media",IF(AO334&lt;=0.8,"Alta","Muy Alta"))))),""))," ")</f>
        <v xml:space="preserve"> </v>
      </c>
      <c r="AQ334" s="225" t="str">
        <f t="shared" si="949"/>
        <v xml:space="preserve"> </v>
      </c>
      <c r="AR334" s="449" t="str">
        <f t="shared" si="950"/>
        <v/>
      </c>
      <c r="AS334" s="225" t="str">
        <f t="shared" ref="AS334" si="1144">IFERROR(IF(AH334="Impacto",(AA334-(+AA334*AK334)),IF(AH334="Probabilidad",AA334,"")),"")</f>
        <v/>
      </c>
      <c r="AT334" s="226" t="str">
        <f t="shared" si="951"/>
        <v/>
      </c>
      <c r="AU334" s="651" t="s">
        <v>346</v>
      </c>
      <c r="AV334" s="654" t="str">
        <f>IF(ISBLANK(AD334), " ", AD334)</f>
        <v>Moderado</v>
      </c>
      <c r="AW334" s="648" t="str">
        <f t="shared" ref="AW334" si="1145">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MODERADA</v>
      </c>
      <c r="AX334" s="732" t="s">
        <v>335</v>
      </c>
      <c r="AY334" s="324" t="s">
        <v>1565</v>
      </c>
      <c r="AZ334" s="454" t="s">
        <v>1299</v>
      </c>
      <c r="BA334" s="406" t="s">
        <v>964</v>
      </c>
      <c r="BB334" s="448" t="s">
        <v>1057</v>
      </c>
      <c r="BC334" s="425">
        <v>44562</v>
      </c>
      <c r="BD334" s="425">
        <v>44926</v>
      </c>
      <c r="BE334" s="425" t="s">
        <v>1299</v>
      </c>
      <c r="BF334" s="455" t="s">
        <v>1299</v>
      </c>
      <c r="BG334" s="594" t="s">
        <v>1300</v>
      </c>
      <c r="BH334" s="388" t="s">
        <v>113</v>
      </c>
      <c r="BI334" s="387" t="s">
        <v>2091</v>
      </c>
      <c r="BJ334" s="374"/>
      <c r="BK334" s="376">
        <v>44926</v>
      </c>
      <c r="BL334" s="524" t="s">
        <v>2092</v>
      </c>
      <c r="BM334" s="468" t="s">
        <v>2074</v>
      </c>
      <c r="BN334" s="374" t="s">
        <v>2093</v>
      </c>
      <c r="BO334" s="520" t="s">
        <v>32</v>
      </c>
      <c r="BP334" s="520" t="s">
        <v>2074</v>
      </c>
      <c r="BQ334" s="525" t="s">
        <v>2074</v>
      </c>
      <c r="BR334" s="1124" t="s">
        <v>2108</v>
      </c>
      <c r="BS334" s="516" t="s">
        <v>1939</v>
      </c>
      <c r="BT334" s="511" t="s">
        <v>1746</v>
      </c>
      <c r="BU334" s="513" t="s">
        <v>2062</v>
      </c>
    </row>
    <row r="335" spans="1:73" s="205" customFormat="1" ht="19.5" hidden="1" customHeight="1">
      <c r="A335" s="681"/>
      <c r="B335" s="703"/>
      <c r="C335" s="661"/>
      <c r="D335" s="661"/>
      <c r="E335" s="645"/>
      <c r="F335" s="645"/>
      <c r="G335" s="666"/>
      <c r="H335" s="360">
        <v>54</v>
      </c>
      <c r="I335" s="664"/>
      <c r="J335" s="647"/>
      <c r="K335" s="647"/>
      <c r="L335" s="647"/>
      <c r="M335" s="645">
        <f t="shared" si="1138"/>
        <v>0</v>
      </c>
      <c r="N335" s="645"/>
      <c r="O335" s="645"/>
      <c r="P335" s="736"/>
      <c r="Q335" s="696"/>
      <c r="R335" s="642"/>
      <c r="S335" s="642"/>
      <c r="T335" s="642"/>
      <c r="U335" s="642"/>
      <c r="V335" s="727"/>
      <c r="W335" s="715"/>
      <c r="X335" s="730"/>
      <c r="Y335" s="709"/>
      <c r="Z335" s="712"/>
      <c r="AA335" s="715"/>
      <c r="AB335" s="718"/>
      <c r="AC335" s="721"/>
      <c r="AD335" s="724"/>
      <c r="AE335" s="649"/>
      <c r="AF335" s="201">
        <v>2</v>
      </c>
      <c r="AG335" s="202"/>
      <c r="AH335" s="222" t="str">
        <f t="shared" si="1060"/>
        <v/>
      </c>
      <c r="AI335" s="321"/>
      <c r="AJ335" s="321"/>
      <c r="AK335" s="223" t="str">
        <f t="shared" si="1061"/>
        <v/>
      </c>
      <c r="AL335" s="322"/>
      <c r="AM335" s="322"/>
      <c r="AN335" s="323"/>
      <c r="AO335" s="224" t="str">
        <f t="shared" ref="AO335" si="1146">IF(ISBLANK(AD334),(IFERROR(IF(AND(AH334="Probabilidad",AH335="Probabilidad"),(AQ334-(+AQ334*AK335)),IF(AH335="Probabilidad",(W334-(+W334*AK335)),IF(AH335="Impacto",AQ334,""))),""))," ")</f>
        <v xml:space="preserve"> </v>
      </c>
      <c r="AP335" s="174" t="str">
        <f t="shared" ref="AP335" si="1147">IF(ISBLANK(AD334),(IFERROR(IF(AO335="","",IF(AO335&lt;=0.2,"Muy Baja",IF(AO335&lt;=0.4,"Baja",IF(AO335&lt;=0.6,"Media",IF(AO335&lt;=0.8,"Alta","Muy Alta"))))),""))," ")</f>
        <v xml:space="preserve"> </v>
      </c>
      <c r="AQ335" s="225" t="str">
        <f t="shared" si="949"/>
        <v xml:space="preserve"> </v>
      </c>
      <c r="AR335" s="449" t="str">
        <f t="shared" si="950"/>
        <v/>
      </c>
      <c r="AS335" s="225" t="str">
        <f t="shared" ref="AS335" si="1148">IFERROR(IF(AND(AH334="Impacto",AH335="Impacto"),(AS334-(+AS334*AK335)),IF(AH335="Impacto",(AA334-(+AA334*AK335)),IF(AH335="Probabilidad",AS334,""))),"")</f>
        <v/>
      </c>
      <c r="AT335" s="226" t="str">
        <f t="shared" si="951"/>
        <v/>
      </c>
      <c r="AU335" s="652"/>
      <c r="AV335" s="655"/>
      <c r="AW335" s="649"/>
      <c r="AX335" s="733"/>
      <c r="AY335" s="324"/>
      <c r="AZ335" s="454"/>
      <c r="BA335" s="406"/>
      <c r="BB335" s="448"/>
      <c r="BC335" s="425"/>
      <c r="BD335" s="425"/>
      <c r="BE335" s="425"/>
      <c r="BF335" s="455"/>
      <c r="BG335" s="628"/>
      <c r="BH335" s="388"/>
      <c r="BI335" s="374"/>
      <c r="BJ335" s="374"/>
      <c r="BK335" s="374"/>
      <c r="BL335" s="448"/>
      <c r="BM335" s="468"/>
      <c r="BN335" s="448"/>
      <c r="BO335" s="441"/>
      <c r="BP335" s="441"/>
      <c r="BQ335" s="498"/>
      <c r="BR335" s="404"/>
      <c r="BS335" s="404"/>
      <c r="BT335" s="404"/>
      <c r="BU335" s="404"/>
    </row>
    <row r="336" spans="1:73" s="205" customFormat="1" ht="19.5" hidden="1" customHeight="1">
      <c r="A336" s="681"/>
      <c r="B336" s="703"/>
      <c r="C336" s="661"/>
      <c r="D336" s="661"/>
      <c r="E336" s="645"/>
      <c r="F336" s="645"/>
      <c r="G336" s="666"/>
      <c r="H336" s="360">
        <v>54</v>
      </c>
      <c r="I336" s="664"/>
      <c r="J336" s="647"/>
      <c r="K336" s="647"/>
      <c r="L336" s="647"/>
      <c r="M336" s="645">
        <f t="shared" si="1138"/>
        <v>0</v>
      </c>
      <c r="N336" s="645"/>
      <c r="O336" s="645"/>
      <c r="P336" s="736"/>
      <c r="Q336" s="696"/>
      <c r="R336" s="642"/>
      <c r="S336" s="642"/>
      <c r="T336" s="642"/>
      <c r="U336" s="642"/>
      <c r="V336" s="727"/>
      <c r="W336" s="715"/>
      <c r="X336" s="730"/>
      <c r="Y336" s="709"/>
      <c r="Z336" s="712"/>
      <c r="AA336" s="715"/>
      <c r="AB336" s="718"/>
      <c r="AC336" s="721"/>
      <c r="AD336" s="724"/>
      <c r="AE336" s="649"/>
      <c r="AF336" s="201">
        <v>3</v>
      </c>
      <c r="AG336" s="202"/>
      <c r="AH336" s="222" t="str">
        <f t="shared" si="1060"/>
        <v/>
      </c>
      <c r="AI336" s="321"/>
      <c r="AJ336" s="321"/>
      <c r="AK336" s="223" t="str">
        <f t="shared" si="1061"/>
        <v/>
      </c>
      <c r="AL336" s="322"/>
      <c r="AM336" s="322"/>
      <c r="AN336" s="323"/>
      <c r="AO336" s="224" t="str">
        <f t="shared" ref="AO336" si="1149">IF(ISBLANK(AD334),(IFERROR(IF(AND(AH335="Probabilidad",AH336="Probabilidad"),(AQ335-(+AQ335*AK336)),IF(AND(AH335="Impacto",AH336="Probabilidad"),(AQ334-(+AQ334*AK336)),IF(AH336="Impacto",AQ335,""))),""))," ")</f>
        <v xml:space="preserve"> </v>
      </c>
      <c r="AP336" s="174" t="str">
        <f t="shared" ref="AP336" si="1150">IF(ISBLANK(AD334),(IFERROR(IF(AO336="","",IF(AO336&lt;=0.2,"Muy Baja",IF(AO336&lt;=0.4,"Baja",IF(AO336&lt;=0.6,"Media",IF(AO336&lt;=0.8,"Alta","Muy Alta"))))),""))," ")</f>
        <v xml:space="preserve"> </v>
      </c>
      <c r="AQ336" s="225" t="str">
        <f t="shared" si="949"/>
        <v xml:space="preserve"> </v>
      </c>
      <c r="AR336" s="449" t="str">
        <f t="shared" si="950"/>
        <v/>
      </c>
      <c r="AS336" s="225" t="str">
        <f t="shared" ref="AS336:AS339" si="1151">IFERROR(IF(AND(AH335="Impacto",AH336="Impacto"),(AS335-(+AS335*AK336)),IF(AND(AH335="Probabilidad",AH336="Impacto"),(AS334-(+AS334*AK336)),IF(AH336="Probabilidad",AS335,""))),"")</f>
        <v/>
      </c>
      <c r="AT336" s="226" t="str">
        <f t="shared" si="951"/>
        <v/>
      </c>
      <c r="AU336" s="652"/>
      <c r="AV336" s="655"/>
      <c r="AW336" s="649"/>
      <c r="AX336" s="733"/>
      <c r="AY336" s="324"/>
      <c r="AZ336" s="454"/>
      <c r="BA336" s="406"/>
      <c r="BB336" s="448"/>
      <c r="BC336" s="425"/>
      <c r="BD336" s="425"/>
      <c r="BE336" s="425"/>
      <c r="BF336" s="455"/>
      <c r="BG336" s="628"/>
      <c r="BH336" s="388"/>
      <c r="BI336" s="374"/>
      <c r="BJ336" s="374"/>
      <c r="BK336" s="374"/>
      <c r="BL336" s="448"/>
      <c r="BM336" s="468"/>
      <c r="BN336" s="448"/>
      <c r="BO336" s="441"/>
      <c r="BP336" s="441"/>
      <c r="BQ336" s="498"/>
      <c r="BR336" s="404"/>
      <c r="BS336" s="404"/>
      <c r="BT336" s="404"/>
      <c r="BU336" s="404"/>
    </row>
    <row r="337" spans="1:79" s="205" customFormat="1" ht="19.5" hidden="1" customHeight="1">
      <c r="A337" s="681"/>
      <c r="B337" s="703"/>
      <c r="C337" s="661"/>
      <c r="D337" s="661"/>
      <c r="E337" s="645"/>
      <c r="F337" s="645"/>
      <c r="G337" s="666"/>
      <c r="H337" s="360">
        <v>54</v>
      </c>
      <c r="I337" s="664"/>
      <c r="J337" s="647"/>
      <c r="K337" s="647"/>
      <c r="L337" s="647"/>
      <c r="M337" s="645">
        <f t="shared" si="1138"/>
        <v>0</v>
      </c>
      <c r="N337" s="645"/>
      <c r="O337" s="645"/>
      <c r="P337" s="736"/>
      <c r="Q337" s="696"/>
      <c r="R337" s="642"/>
      <c r="S337" s="642"/>
      <c r="T337" s="642"/>
      <c r="U337" s="642"/>
      <c r="V337" s="727"/>
      <c r="W337" s="715"/>
      <c r="X337" s="730"/>
      <c r="Y337" s="709"/>
      <c r="Z337" s="712"/>
      <c r="AA337" s="715"/>
      <c r="AB337" s="718"/>
      <c r="AC337" s="721"/>
      <c r="AD337" s="724"/>
      <c r="AE337" s="649"/>
      <c r="AF337" s="201">
        <v>4</v>
      </c>
      <c r="AG337" s="202"/>
      <c r="AH337" s="222" t="str">
        <f t="shared" si="1060"/>
        <v/>
      </c>
      <c r="AI337" s="321"/>
      <c r="AJ337" s="321"/>
      <c r="AK337" s="223" t="str">
        <f t="shared" si="1061"/>
        <v/>
      </c>
      <c r="AL337" s="322"/>
      <c r="AM337" s="322"/>
      <c r="AN337" s="323"/>
      <c r="AO337" s="224" t="str">
        <f t="shared" ref="AO337" si="1152">IF(ISBLANK(AD334),(IFERROR(IF(AND(AH336="Probabilidad",AH337="Probabilidad"),(AQ336-(+AQ336*AK337)),IF(AND(AH336="Impacto",AH337="Probabilidad"),(AQ335-(+AQ335*AK337)),IF(AH337="Impacto",AQ336,""))),""))," ")</f>
        <v xml:space="preserve"> </v>
      </c>
      <c r="AP337" s="174" t="str">
        <f t="shared" ref="AP337" si="1153">IF(ISBLANK(AD334),(IFERROR(IF(AO337="","",IF(AO337&lt;=0.2,"Muy Baja",IF(AO337&lt;=0.4,"Baja",IF(AO337&lt;=0.6,"Media",IF(AO337&lt;=0.8,"Alta","Muy Alta"))))),""))," ")</f>
        <v xml:space="preserve"> </v>
      </c>
      <c r="AQ337" s="225" t="str">
        <f t="shared" si="949"/>
        <v xml:space="preserve"> </v>
      </c>
      <c r="AR337" s="449" t="str">
        <f t="shared" si="950"/>
        <v/>
      </c>
      <c r="AS337" s="225" t="str">
        <f t="shared" si="1151"/>
        <v/>
      </c>
      <c r="AT337" s="226" t="str">
        <f t="shared" si="951"/>
        <v/>
      </c>
      <c r="AU337" s="652"/>
      <c r="AV337" s="655"/>
      <c r="AW337" s="649"/>
      <c r="AX337" s="733"/>
      <c r="AY337" s="324"/>
      <c r="AZ337" s="454"/>
      <c r="BA337" s="406"/>
      <c r="BB337" s="448"/>
      <c r="BC337" s="425"/>
      <c r="BD337" s="425"/>
      <c r="BE337" s="425"/>
      <c r="BF337" s="455"/>
      <c r="BG337" s="628"/>
      <c r="BH337" s="388"/>
      <c r="BI337" s="374"/>
      <c r="BJ337" s="374"/>
      <c r="BK337" s="374"/>
      <c r="BL337" s="448"/>
      <c r="BM337" s="468"/>
      <c r="BN337" s="448"/>
      <c r="BO337" s="441"/>
      <c r="BP337" s="441"/>
      <c r="BQ337" s="498"/>
      <c r="BR337" s="404"/>
      <c r="BS337" s="404"/>
      <c r="BT337" s="404"/>
      <c r="BU337" s="404"/>
    </row>
    <row r="338" spans="1:79" s="205" customFormat="1" ht="19.5" hidden="1" customHeight="1">
      <c r="A338" s="681"/>
      <c r="B338" s="703"/>
      <c r="C338" s="661"/>
      <c r="D338" s="661"/>
      <c r="E338" s="645"/>
      <c r="F338" s="645"/>
      <c r="G338" s="666"/>
      <c r="H338" s="360">
        <v>54</v>
      </c>
      <c r="I338" s="664"/>
      <c r="J338" s="647"/>
      <c r="K338" s="647"/>
      <c r="L338" s="647"/>
      <c r="M338" s="645">
        <f t="shared" si="1138"/>
        <v>0</v>
      </c>
      <c r="N338" s="645"/>
      <c r="O338" s="645"/>
      <c r="P338" s="736"/>
      <c r="Q338" s="696"/>
      <c r="R338" s="642"/>
      <c r="S338" s="642"/>
      <c r="T338" s="642"/>
      <c r="U338" s="642"/>
      <c r="V338" s="727"/>
      <c r="W338" s="715"/>
      <c r="X338" s="730"/>
      <c r="Y338" s="709"/>
      <c r="Z338" s="712"/>
      <c r="AA338" s="715"/>
      <c r="AB338" s="718"/>
      <c r="AC338" s="721"/>
      <c r="AD338" s="724"/>
      <c r="AE338" s="649"/>
      <c r="AF338" s="201">
        <v>5</v>
      </c>
      <c r="AG338" s="202"/>
      <c r="AH338" s="222" t="str">
        <f t="shared" si="1060"/>
        <v/>
      </c>
      <c r="AI338" s="321"/>
      <c r="AJ338" s="321"/>
      <c r="AK338" s="223" t="str">
        <f t="shared" si="1061"/>
        <v/>
      </c>
      <c r="AL338" s="322"/>
      <c r="AM338" s="322"/>
      <c r="AN338" s="323"/>
      <c r="AO338" s="224" t="str">
        <f t="shared" ref="AO338" si="1154">IF(ISBLANK(AD334),(IFERROR(IF(AND(AH337="Probabilidad",AH338="Probabilidad"),(AQ337-(+AQ337*AK338)),IF(AND(AH337="Impacto",AH338="Probabilidad"),(AQ336-(+AQ336*AK338)),IF(AH338="Impacto",AQ337,""))),""))," ")</f>
        <v xml:space="preserve"> </v>
      </c>
      <c r="AP338" s="174" t="str">
        <f t="shared" ref="AP338" si="1155">IF(ISBLANK(AD334),(IFERROR(IF(AO338="","",IF(AO338&lt;=0.2,"Muy Baja",IF(AO338&lt;=0.4,"Baja",IF(AO338&lt;=0.6,"Media",IF(AO338&lt;=0.8,"Alta","Muy Alta"))))),""))," ")</f>
        <v xml:space="preserve"> </v>
      </c>
      <c r="AQ338" s="225" t="str">
        <f t="shared" si="949"/>
        <v xml:space="preserve"> </v>
      </c>
      <c r="AR338" s="449" t="str">
        <f t="shared" si="950"/>
        <v/>
      </c>
      <c r="AS338" s="225" t="str">
        <f t="shared" si="1151"/>
        <v/>
      </c>
      <c r="AT338" s="226" t="str">
        <f t="shared" si="951"/>
        <v/>
      </c>
      <c r="AU338" s="652"/>
      <c r="AV338" s="655"/>
      <c r="AW338" s="649"/>
      <c r="AX338" s="733"/>
      <c r="AY338" s="324"/>
      <c r="AZ338" s="454"/>
      <c r="BA338" s="406"/>
      <c r="BB338" s="448"/>
      <c r="BC338" s="425"/>
      <c r="BD338" s="425"/>
      <c r="BE338" s="425"/>
      <c r="BF338" s="455"/>
      <c r="BG338" s="628"/>
      <c r="BH338" s="388"/>
      <c r="BI338" s="374"/>
      <c r="BJ338" s="374"/>
      <c r="BK338" s="374"/>
      <c r="BL338" s="448"/>
      <c r="BM338" s="468"/>
      <c r="BN338" s="448"/>
      <c r="BO338" s="441"/>
      <c r="BP338" s="441"/>
      <c r="BQ338" s="498"/>
      <c r="BR338" s="404"/>
      <c r="BS338" s="404"/>
      <c r="BT338" s="404"/>
      <c r="BU338" s="404"/>
    </row>
    <row r="339" spans="1:79" s="205" customFormat="1" ht="19.5" hidden="1" customHeight="1">
      <c r="A339" s="681"/>
      <c r="B339" s="703"/>
      <c r="C339" s="661"/>
      <c r="D339" s="661"/>
      <c r="E339" s="645"/>
      <c r="F339" s="645"/>
      <c r="G339" s="666"/>
      <c r="H339" s="360">
        <v>54</v>
      </c>
      <c r="I339" s="665"/>
      <c r="J339" s="604"/>
      <c r="K339" s="604"/>
      <c r="L339" s="604"/>
      <c r="M339" s="646">
        <f t="shared" si="1138"/>
        <v>0</v>
      </c>
      <c r="N339" s="646"/>
      <c r="O339" s="646"/>
      <c r="P339" s="737"/>
      <c r="Q339" s="697"/>
      <c r="R339" s="643"/>
      <c r="S339" s="643"/>
      <c r="T339" s="643"/>
      <c r="U339" s="643"/>
      <c r="V339" s="728"/>
      <c r="W339" s="716"/>
      <c r="X339" s="731"/>
      <c r="Y339" s="710"/>
      <c r="Z339" s="713"/>
      <c r="AA339" s="716"/>
      <c r="AB339" s="719"/>
      <c r="AC339" s="722"/>
      <c r="AD339" s="725"/>
      <c r="AE339" s="650"/>
      <c r="AF339" s="201">
        <v>6</v>
      </c>
      <c r="AG339" s="202"/>
      <c r="AH339" s="222" t="str">
        <f t="shared" si="1060"/>
        <v/>
      </c>
      <c r="AI339" s="321"/>
      <c r="AJ339" s="321"/>
      <c r="AK339" s="223" t="str">
        <f t="shared" si="1061"/>
        <v/>
      </c>
      <c r="AL339" s="322"/>
      <c r="AM339" s="322"/>
      <c r="AN339" s="323"/>
      <c r="AO339" s="224" t="str">
        <f t="shared" ref="AO339" si="1156">IF(ISBLANK(AD334),(IFERROR(IF(AND(AH338="Probabilidad",AH339="Probabilidad"),(AQ338-(+AQ338*AK339)),IF(AND(AH338="Impacto",AH339="Probabilidad"),(AQ337-(+AQ337*AK339)),IF(AH339="Impacto",AQ338,""))),""))," ")</f>
        <v xml:space="preserve"> </v>
      </c>
      <c r="AP339" s="174" t="str">
        <f t="shared" ref="AP339" si="1157">IF(ISBLANK(AD334),(IFERROR(IF(AO339="","",IF(AO339&lt;=0.2,"Muy Baja",IF(AO339&lt;=0.4,"Baja",IF(AO339&lt;=0.6,"Media",IF(AO339&lt;=0.8,"Alta","Muy Alta"))))),""))," ")</f>
        <v xml:space="preserve"> </v>
      </c>
      <c r="AQ339" s="225" t="str">
        <f t="shared" si="949"/>
        <v xml:space="preserve"> </v>
      </c>
      <c r="AR339" s="449" t="str">
        <f t="shared" si="950"/>
        <v/>
      </c>
      <c r="AS339" s="225" t="str">
        <f t="shared" si="1151"/>
        <v/>
      </c>
      <c r="AT339" s="226" t="str">
        <f t="shared" si="951"/>
        <v/>
      </c>
      <c r="AU339" s="653"/>
      <c r="AV339" s="656"/>
      <c r="AW339" s="650"/>
      <c r="AX339" s="734"/>
      <c r="AY339" s="324"/>
      <c r="AZ339" s="454"/>
      <c r="BA339" s="406"/>
      <c r="BB339" s="448"/>
      <c r="BC339" s="425"/>
      <c r="BD339" s="425"/>
      <c r="BE339" s="425"/>
      <c r="BF339" s="455"/>
      <c r="BG339" s="595"/>
      <c r="BH339" s="388"/>
      <c r="BI339" s="374"/>
      <c r="BJ339" s="374"/>
      <c r="BK339" s="374"/>
      <c r="BL339" s="448"/>
      <c r="BM339" s="468"/>
      <c r="BN339" s="448"/>
      <c r="BO339" s="441"/>
      <c r="BP339" s="441"/>
      <c r="BQ339" s="498"/>
      <c r="BR339" s="404"/>
      <c r="BS339" s="404"/>
      <c r="BT339" s="404"/>
      <c r="BU339" s="404"/>
    </row>
    <row r="340" spans="1:79" s="205" customFormat="1" ht="228" customHeight="1">
      <c r="A340" s="681"/>
      <c r="B340" s="703" t="s">
        <v>886</v>
      </c>
      <c r="C340" s="661"/>
      <c r="D340" s="661"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645"/>
      <c r="F340" s="645" t="s">
        <v>964</v>
      </c>
      <c r="G340" s="666">
        <v>55</v>
      </c>
      <c r="H340" s="360">
        <v>55</v>
      </c>
      <c r="I340" s="663" t="s">
        <v>1621</v>
      </c>
      <c r="J340" s="603" t="s">
        <v>243</v>
      </c>
      <c r="K340" s="603" t="s">
        <v>1421</v>
      </c>
      <c r="L340" s="603" t="s">
        <v>1611</v>
      </c>
      <c r="M340" s="644" t="str">
        <f t="shared" si="1138"/>
        <v>Posibilidad de recibir o solicitar cualquier dádiva o beneficio a nombre propio o de terceros con el fin de generar filtración de la información de los procesos contractuales en beneficio propio o de un tercero.</v>
      </c>
      <c r="N340" s="644" t="s">
        <v>109</v>
      </c>
      <c r="O340" s="644" t="s">
        <v>247</v>
      </c>
      <c r="P340" s="735">
        <v>228</v>
      </c>
      <c r="Q340" s="695"/>
      <c r="R340" s="641"/>
      <c r="S340" s="641"/>
      <c r="T340" s="641"/>
      <c r="U340" s="641"/>
      <c r="V340" s="726" t="str">
        <f t="shared" ref="V340" si="1158">IF(ISBLANK(AC340),(IF(P340&lt;=0,"",IF(P340&lt;=2,"Muy Baja",IF(P340&lt;=24,"Baja",IF(P340&lt;=500,"Media",IF(P340&lt;=5000,"Alta","Muy Alta"))))))," ")</f>
        <v xml:space="preserve"> </v>
      </c>
      <c r="W340" s="714" t="str">
        <f t="shared" ref="W340" si="1159">IF(ISBLANK(AC340),(IF(V340="","",IF(V340="Muy Baja",20%,IF(V340="Baja",40%,IF(V340="Media",60%,IF(V340="Alta",80%,IF(V340="Muy Alta",100%,0)))))))," ")</f>
        <v xml:space="preserve"> </v>
      </c>
      <c r="X340" s="729"/>
      <c r="Y340" s="708" t="str">
        <f>IF(X340&gt;0,IF(NOT(ISERROR(MATCH(X340,'Listados Datos'!$N$3:$N$4,0))),'Listados Datos'!$N$6&amp;"Por favor no seleccionar este criterios de impacto (Afectación Económica o presupuestal y/o Pérdida Reputacional)",'Listados Datos'!$N$7),"")</f>
        <v/>
      </c>
      <c r="Z340" s="711" t="str">
        <f>IF(OR(X340='Listados Datos'!$R$3,X340='Listados Datos'!$S$3),"Leve",IF(OR(X340='Listados Datos'!$R$4,X340='Listados Datos'!$S$4),"Menor",IF(OR(X340='Listados Datos'!$R$5,X340='Listados Datos'!$S$5),"Moderado",IF(OR(X340='Listados Datos'!$R$6,X340='Listados Datos'!$S$6),"Mayor",IF(OR(X340='Listados Datos'!$R$7,X340='Listados Datos'!$S$7),"Catastrófico","")))))</f>
        <v/>
      </c>
      <c r="AA340" s="714" t="str">
        <f>IF(Z340="","",IF(Z340="Leve",20%,IF(Z340="Menor",40%,IF(Z340="Moderado",60%,IF(Z340="Mayor",80%,IF(Z340="Catastrófico",100%,0))))))</f>
        <v/>
      </c>
      <c r="AB340" s="717"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720" t="s">
        <v>346</v>
      </c>
      <c r="AD340" s="723" t="s">
        <v>12</v>
      </c>
      <c r="AE340" s="648" t="str">
        <f t="shared" ref="AE340" si="1160">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201">
        <v>1</v>
      </c>
      <c r="AG340" s="202" t="s">
        <v>1459</v>
      </c>
      <c r="AH340" s="222" t="str">
        <f t="shared" si="1060"/>
        <v>Probabilidad</v>
      </c>
      <c r="AI340" s="321" t="s">
        <v>312</v>
      </c>
      <c r="AJ340" s="321" t="s">
        <v>317</v>
      </c>
      <c r="AK340" s="223" t="str">
        <f t="shared" si="1061"/>
        <v>40%</v>
      </c>
      <c r="AL340" s="322" t="s">
        <v>321</v>
      </c>
      <c r="AM340" s="322" t="s">
        <v>325</v>
      </c>
      <c r="AN340" s="323" t="s">
        <v>328</v>
      </c>
      <c r="AO340" s="224" t="str">
        <f t="shared" ref="AO340" si="1161">IF(ISBLANK(AD340),(IFERROR(IF(AH340="Probabilidad",(W340-(+W340*AK340)),IF(AH340="Impacto",W340,"")),""))," ")</f>
        <v xml:space="preserve"> </v>
      </c>
      <c r="AP340" s="174" t="str">
        <f t="shared" ref="AP340" si="1162">IF(ISBLANK(AD340), (IFERROR(IF(AO340="","",IF(AO340&lt;=0.2,"Muy Baja",IF(AO340&lt;=0.4,"Baja",IF(AO340&lt;=0.6,"Media",IF(AO340&lt;=0.8,"Alta","Muy Alta"))))),""))," ")</f>
        <v xml:space="preserve"> </v>
      </c>
      <c r="AQ340" s="225" t="str">
        <f t="shared" si="949"/>
        <v xml:space="preserve"> </v>
      </c>
      <c r="AR340" s="449" t="str">
        <f t="shared" si="950"/>
        <v/>
      </c>
      <c r="AS340" s="225" t="str">
        <f t="shared" ref="AS340" si="1163">IFERROR(IF(AH340="Impacto",(AA340-(+AA340*AK340)),IF(AH340="Probabilidad",AA340,"")),"")</f>
        <v/>
      </c>
      <c r="AT340" s="226" t="str">
        <f t="shared" si="951"/>
        <v/>
      </c>
      <c r="AU340" s="651" t="s">
        <v>346</v>
      </c>
      <c r="AV340" s="654" t="str">
        <f>IF(ISBLANK(AD340), " ", AD340)</f>
        <v>Moderado</v>
      </c>
      <c r="AW340" s="648" t="str">
        <f t="shared" ref="AW340" si="1164">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732" t="s">
        <v>335</v>
      </c>
      <c r="AY340" s="638" t="s">
        <v>1566</v>
      </c>
      <c r="AZ340" s="617" t="s">
        <v>1301</v>
      </c>
      <c r="BA340" s="617" t="s">
        <v>964</v>
      </c>
      <c r="BB340" s="619" t="s">
        <v>1057</v>
      </c>
      <c r="BC340" s="621">
        <v>44562</v>
      </c>
      <c r="BD340" s="621">
        <v>44926</v>
      </c>
      <c r="BE340" s="619" t="s">
        <v>1301</v>
      </c>
      <c r="BF340" s="619" t="s">
        <v>1301</v>
      </c>
      <c r="BG340" s="594" t="s">
        <v>1300</v>
      </c>
      <c r="BH340" s="445" t="s">
        <v>113</v>
      </c>
      <c r="BI340" s="526" t="s">
        <v>2094</v>
      </c>
      <c r="BJ340" s="594"/>
      <c r="BK340" s="596">
        <v>44926</v>
      </c>
      <c r="BL340" s="623" t="s">
        <v>2095</v>
      </c>
      <c r="BM340" s="889" t="s">
        <v>2074</v>
      </c>
      <c r="BN340" s="594" t="s">
        <v>2093</v>
      </c>
      <c r="BO340" s="594" t="s">
        <v>32</v>
      </c>
      <c r="BP340" s="594" t="s">
        <v>2074</v>
      </c>
      <c r="BQ340" s="594" t="s">
        <v>2074</v>
      </c>
      <c r="BR340" s="1124" t="s">
        <v>2063</v>
      </c>
      <c r="BS340" s="517" t="s">
        <v>1993</v>
      </c>
      <c r="BT340" s="511" t="s">
        <v>1746</v>
      </c>
      <c r="BU340" s="513" t="s">
        <v>2064</v>
      </c>
    </row>
    <row r="341" spans="1:79" s="205" customFormat="1" ht="77.25" hidden="1" customHeight="1">
      <c r="A341" s="681"/>
      <c r="B341" s="703"/>
      <c r="C341" s="661"/>
      <c r="D341" s="661"/>
      <c r="E341" s="645"/>
      <c r="F341" s="645"/>
      <c r="G341" s="666"/>
      <c r="H341" s="360">
        <v>55</v>
      </c>
      <c r="I341" s="664"/>
      <c r="J341" s="647"/>
      <c r="K341" s="647"/>
      <c r="L341" s="647"/>
      <c r="M341" s="645">
        <f t="shared" si="1138"/>
        <v>0</v>
      </c>
      <c r="N341" s="645"/>
      <c r="O341" s="645"/>
      <c r="P341" s="736"/>
      <c r="Q341" s="696"/>
      <c r="R341" s="642"/>
      <c r="S341" s="642"/>
      <c r="T341" s="642"/>
      <c r="U341" s="642"/>
      <c r="V341" s="727"/>
      <c r="W341" s="715"/>
      <c r="X341" s="730"/>
      <c r="Y341" s="709"/>
      <c r="Z341" s="712"/>
      <c r="AA341" s="715"/>
      <c r="AB341" s="718"/>
      <c r="AC341" s="721"/>
      <c r="AD341" s="724"/>
      <c r="AE341" s="649"/>
      <c r="AF341" s="201">
        <v>2</v>
      </c>
      <c r="AG341" s="202" t="s">
        <v>1460</v>
      </c>
      <c r="AH341" s="222" t="str">
        <f t="shared" si="1060"/>
        <v>Probabilidad</v>
      </c>
      <c r="AI341" s="321" t="s">
        <v>312</v>
      </c>
      <c r="AJ341" s="321" t="s">
        <v>317</v>
      </c>
      <c r="AK341" s="223" t="str">
        <f t="shared" si="1061"/>
        <v>40%</v>
      </c>
      <c r="AL341" s="322" t="s">
        <v>321</v>
      </c>
      <c r="AM341" s="322" t="s">
        <v>325</v>
      </c>
      <c r="AN341" s="323" t="s">
        <v>328</v>
      </c>
      <c r="AO341" s="224" t="str">
        <f t="shared" ref="AO341" si="1165">IF(ISBLANK(AD340),(IFERROR(IF(AND(AH340="Probabilidad",AH341="Probabilidad"),(AQ340-(+AQ340*AK341)),IF(AH341="Probabilidad",(W340-(+W340*AK341)),IF(AH341="Impacto",AQ340,""))),""))," ")</f>
        <v xml:space="preserve"> </v>
      </c>
      <c r="AP341" s="174" t="str">
        <f t="shared" ref="AP341" si="1166">IF(ISBLANK(AD340),(IFERROR(IF(AO341="","",IF(AO341&lt;=0.2,"Muy Baja",IF(AO341&lt;=0.4,"Baja",IF(AO341&lt;=0.6,"Media",IF(AO341&lt;=0.8,"Alta","Muy Alta"))))),""))," ")</f>
        <v xml:space="preserve"> </v>
      </c>
      <c r="AQ341" s="225" t="str">
        <f t="shared" ref="AQ341:AQ404" si="1167">+AO341</f>
        <v xml:space="preserve"> </v>
      </c>
      <c r="AR341" s="449" t="str">
        <f t="shared" ref="AR341:AR404" si="1168">IFERROR(IF(AS341="","",IF(AS341&lt;=0.2,"Leve",IF(AS341&lt;=0.4,"Menor",IF(AS341&lt;=0.6,"Moderado",IF(AS341&lt;=0.8,"Mayor","Catastrófico"))))),"")</f>
        <v/>
      </c>
      <c r="AS341" s="225" t="str">
        <f t="shared" ref="AS341" si="1169">IFERROR(IF(AND(AH340="Impacto",AH341="Impacto"),(AS340-(+AS340*AK341)),IF(AH341="Impacto",(AA340-(+AA340*AK341)),IF(AH341="Probabilidad",AS340,""))),"")</f>
        <v/>
      </c>
      <c r="AT341" s="226" t="str">
        <f t="shared" ref="AT341:AT404" si="1170">IFERROR(IF(OR(AND(AP341="Muy Baja",AR341="Leve"),AND(AP341="Muy Baja",AR341="Menor"),AND(AP341="Baja",AR341="Leve")),"Bajo",IF(OR(AND(AP341="Muy baja",AR341="Moderado"),AND(AP341="Baja",AR341="Menor"),AND(AP341="Baja",AR341="Moderado"),AND(AP341="Media",AR341="Leve"),AND(AP341="Media",AR341="Menor"),AND(AP341="Media",AR341="Moderado"),AND(AP341="Alta",AR341="Leve"),AND(AP341="Alta",AR341="Menor")),"Moderado",IF(OR(AND(AP341="Muy Baja",AR341="Mayor"),AND(AP341="Baja",AR341="Mayor"),AND(AP341="Media",AR341="Mayor"),AND(AP341="Alta",AR341="Moderado"),AND(AP341="Alta",AR341="Mayor"),AND(AP341="Muy Alta",AR341="Leve"),AND(AP341="Muy Alta",AR341="Menor"),AND(AP341="Muy Alta",AR341="Moderado"),AND(AP341="Muy Alta",AR341="Mayor")),"Alto",IF(OR(AND(AP341="Muy Baja",AR341="Catastrófico"),AND(AP341="Baja",AR341="Catastrófico"),AND(AP341="Media",AR341="Catastrófico"),AND(AP341="Alta",AR341="Catastrófico"),AND(AP341="Muy Alta",AR341="Catastrófico")),"Extremo","")))),"")</f>
        <v/>
      </c>
      <c r="AU341" s="652"/>
      <c r="AV341" s="655"/>
      <c r="AW341" s="649"/>
      <c r="AX341" s="733"/>
      <c r="AY341" s="639"/>
      <c r="AZ341" s="618"/>
      <c r="BA341" s="618"/>
      <c r="BB341" s="620"/>
      <c r="BC341" s="622"/>
      <c r="BD341" s="622"/>
      <c r="BE341" s="620"/>
      <c r="BF341" s="620"/>
      <c r="BG341" s="628"/>
      <c r="BH341" s="445" t="s">
        <v>113</v>
      </c>
      <c r="BI341" s="523"/>
      <c r="BJ341" s="595"/>
      <c r="BK341" s="595"/>
      <c r="BL341" s="624"/>
      <c r="BM341" s="882"/>
      <c r="BN341" s="595"/>
      <c r="BO341" s="595"/>
      <c r="BP341" s="595"/>
      <c r="BQ341" s="601"/>
      <c r="BR341" s="404"/>
      <c r="BS341" s="404"/>
      <c r="BT341" s="404"/>
      <c r="BU341" s="404"/>
    </row>
    <row r="342" spans="1:79" s="205" customFormat="1" ht="19.5" hidden="1" customHeight="1">
      <c r="A342" s="681"/>
      <c r="B342" s="703"/>
      <c r="C342" s="661"/>
      <c r="D342" s="661"/>
      <c r="E342" s="645"/>
      <c r="F342" s="645"/>
      <c r="G342" s="666"/>
      <c r="H342" s="360">
        <v>55</v>
      </c>
      <c r="I342" s="664"/>
      <c r="J342" s="647"/>
      <c r="K342" s="647"/>
      <c r="L342" s="647"/>
      <c r="M342" s="645">
        <f t="shared" si="1138"/>
        <v>0</v>
      </c>
      <c r="N342" s="645"/>
      <c r="O342" s="645"/>
      <c r="P342" s="736"/>
      <c r="Q342" s="696"/>
      <c r="R342" s="642"/>
      <c r="S342" s="642"/>
      <c r="T342" s="642"/>
      <c r="U342" s="642"/>
      <c r="V342" s="727"/>
      <c r="W342" s="715"/>
      <c r="X342" s="730"/>
      <c r="Y342" s="709"/>
      <c r="Z342" s="712"/>
      <c r="AA342" s="715"/>
      <c r="AB342" s="718"/>
      <c r="AC342" s="721"/>
      <c r="AD342" s="724"/>
      <c r="AE342" s="649"/>
      <c r="AF342" s="201">
        <v>3</v>
      </c>
      <c r="AG342" s="202"/>
      <c r="AH342" s="222" t="str">
        <f t="shared" si="1060"/>
        <v/>
      </c>
      <c r="AI342" s="321"/>
      <c r="AJ342" s="321"/>
      <c r="AK342" s="223" t="str">
        <f t="shared" si="1061"/>
        <v/>
      </c>
      <c r="AL342" s="322"/>
      <c r="AM342" s="322"/>
      <c r="AN342" s="323"/>
      <c r="AO342" s="224" t="str">
        <f t="shared" ref="AO342" si="1171">IF(ISBLANK(AD340),(IFERROR(IF(AND(AH341="Probabilidad",AH342="Probabilidad"),(AQ341-(+AQ341*AK342)),IF(AND(AH341="Impacto",AH342="Probabilidad"),(AQ340-(+AQ340*AK342)),IF(AH342="Impacto",AQ341,""))),""))," ")</f>
        <v xml:space="preserve"> </v>
      </c>
      <c r="AP342" s="174" t="str">
        <f t="shared" ref="AP342" si="1172">IF(ISBLANK(AD340),(IFERROR(IF(AO342="","",IF(AO342&lt;=0.2,"Muy Baja",IF(AO342&lt;=0.4,"Baja",IF(AO342&lt;=0.6,"Media",IF(AO342&lt;=0.8,"Alta","Muy Alta"))))),""))," ")</f>
        <v xml:space="preserve"> </v>
      </c>
      <c r="AQ342" s="225" t="str">
        <f t="shared" si="1167"/>
        <v xml:space="preserve"> </v>
      </c>
      <c r="AR342" s="449" t="str">
        <f t="shared" si="1168"/>
        <v/>
      </c>
      <c r="AS342" s="225" t="str">
        <f t="shared" ref="AS342:AS345" si="1173">IFERROR(IF(AND(AH341="Impacto",AH342="Impacto"),(AS341-(+AS341*AK342)),IF(AND(AH341="Probabilidad",AH342="Impacto"),(AS340-(+AS340*AK342)),IF(AH342="Probabilidad",AS341,""))),"")</f>
        <v/>
      </c>
      <c r="AT342" s="226" t="str">
        <f t="shared" si="1170"/>
        <v/>
      </c>
      <c r="AU342" s="652"/>
      <c r="AV342" s="655"/>
      <c r="AW342" s="649"/>
      <c r="AX342" s="733"/>
      <c r="AY342" s="324"/>
      <c r="AZ342" s="454"/>
      <c r="BA342" s="406"/>
      <c r="BB342" s="448"/>
      <c r="BC342" s="425"/>
      <c r="BD342" s="425"/>
      <c r="BE342" s="425"/>
      <c r="BF342" s="455"/>
      <c r="BG342" s="628"/>
      <c r="BH342" s="388"/>
      <c r="BI342" s="374"/>
      <c r="BJ342" s="374"/>
      <c r="BK342" s="374"/>
      <c r="BL342" s="448"/>
      <c r="BM342" s="468"/>
      <c r="BN342" s="448"/>
      <c r="BO342" s="441"/>
      <c r="BP342" s="441"/>
      <c r="BQ342" s="498"/>
      <c r="BR342" s="404"/>
      <c r="BS342" s="404"/>
      <c r="BT342" s="404"/>
      <c r="BU342" s="404"/>
    </row>
    <row r="343" spans="1:79" s="205" customFormat="1" ht="19.5" hidden="1" customHeight="1">
      <c r="A343" s="681"/>
      <c r="B343" s="703"/>
      <c r="C343" s="661"/>
      <c r="D343" s="661"/>
      <c r="E343" s="645"/>
      <c r="F343" s="645"/>
      <c r="G343" s="666"/>
      <c r="H343" s="360">
        <v>55</v>
      </c>
      <c r="I343" s="664"/>
      <c r="J343" s="647"/>
      <c r="K343" s="647"/>
      <c r="L343" s="647"/>
      <c r="M343" s="645">
        <f t="shared" si="1138"/>
        <v>0</v>
      </c>
      <c r="N343" s="645"/>
      <c r="O343" s="645"/>
      <c r="P343" s="736"/>
      <c r="Q343" s="696"/>
      <c r="R343" s="642"/>
      <c r="S343" s="642"/>
      <c r="T343" s="642"/>
      <c r="U343" s="642"/>
      <c r="V343" s="727"/>
      <c r="W343" s="715"/>
      <c r="X343" s="730"/>
      <c r="Y343" s="709"/>
      <c r="Z343" s="712"/>
      <c r="AA343" s="715"/>
      <c r="AB343" s="718"/>
      <c r="AC343" s="721"/>
      <c r="AD343" s="724"/>
      <c r="AE343" s="649"/>
      <c r="AF343" s="201">
        <v>4</v>
      </c>
      <c r="AG343" s="202"/>
      <c r="AH343" s="222" t="str">
        <f t="shared" si="1060"/>
        <v/>
      </c>
      <c r="AI343" s="321"/>
      <c r="AJ343" s="321"/>
      <c r="AK343" s="223" t="str">
        <f t="shared" si="1061"/>
        <v/>
      </c>
      <c r="AL343" s="322"/>
      <c r="AM343" s="322"/>
      <c r="AN343" s="323"/>
      <c r="AO343" s="224" t="str">
        <f t="shared" ref="AO343" si="1174">IF(ISBLANK(AD340),(IFERROR(IF(AND(AH342="Probabilidad",AH343="Probabilidad"),(AQ342-(+AQ342*AK343)),IF(AND(AH342="Impacto",AH343="Probabilidad"),(AQ341-(+AQ341*AK343)),IF(AH343="Impacto",AQ342,""))),""))," ")</f>
        <v xml:space="preserve"> </v>
      </c>
      <c r="AP343" s="174" t="str">
        <f t="shared" ref="AP343" si="1175">IF(ISBLANK(AD340),(IFERROR(IF(AO343="","",IF(AO343&lt;=0.2,"Muy Baja",IF(AO343&lt;=0.4,"Baja",IF(AO343&lt;=0.6,"Media",IF(AO343&lt;=0.8,"Alta","Muy Alta"))))),""))," ")</f>
        <v xml:space="preserve"> </v>
      </c>
      <c r="AQ343" s="225" t="str">
        <f t="shared" si="1167"/>
        <v xml:space="preserve"> </v>
      </c>
      <c r="AR343" s="449" t="str">
        <f t="shared" si="1168"/>
        <v/>
      </c>
      <c r="AS343" s="225" t="str">
        <f t="shared" si="1173"/>
        <v/>
      </c>
      <c r="AT343" s="226" t="str">
        <f t="shared" si="1170"/>
        <v/>
      </c>
      <c r="AU343" s="652"/>
      <c r="AV343" s="655"/>
      <c r="AW343" s="649"/>
      <c r="AX343" s="733"/>
      <c r="AY343" s="324"/>
      <c r="AZ343" s="454"/>
      <c r="BA343" s="406"/>
      <c r="BB343" s="448"/>
      <c r="BC343" s="425"/>
      <c r="BD343" s="425"/>
      <c r="BE343" s="425"/>
      <c r="BF343" s="455"/>
      <c r="BG343" s="628"/>
      <c r="BH343" s="388"/>
      <c r="BI343" s="374"/>
      <c r="BJ343" s="374"/>
      <c r="BK343" s="374"/>
      <c r="BL343" s="448"/>
      <c r="BM343" s="468"/>
      <c r="BN343" s="448"/>
      <c r="BO343" s="441"/>
      <c r="BP343" s="441"/>
      <c r="BQ343" s="498"/>
      <c r="BR343" s="404"/>
      <c r="BS343" s="404"/>
      <c r="BT343" s="404"/>
      <c r="BU343" s="404"/>
    </row>
    <row r="344" spans="1:79" s="205" customFormat="1" ht="19.5" hidden="1" customHeight="1">
      <c r="A344" s="681"/>
      <c r="B344" s="703"/>
      <c r="C344" s="661"/>
      <c r="D344" s="661"/>
      <c r="E344" s="645"/>
      <c r="F344" s="645"/>
      <c r="G344" s="666"/>
      <c r="H344" s="360">
        <v>55</v>
      </c>
      <c r="I344" s="664"/>
      <c r="J344" s="647"/>
      <c r="K344" s="647"/>
      <c r="L344" s="647"/>
      <c r="M344" s="645">
        <f t="shared" si="1138"/>
        <v>0</v>
      </c>
      <c r="N344" s="645"/>
      <c r="O344" s="645"/>
      <c r="P344" s="736"/>
      <c r="Q344" s="696"/>
      <c r="R344" s="642"/>
      <c r="S344" s="642"/>
      <c r="T344" s="642"/>
      <c r="U344" s="642"/>
      <c r="V344" s="727"/>
      <c r="W344" s="715"/>
      <c r="X344" s="730"/>
      <c r="Y344" s="709"/>
      <c r="Z344" s="712"/>
      <c r="AA344" s="715"/>
      <c r="AB344" s="718"/>
      <c r="AC344" s="721"/>
      <c r="AD344" s="724"/>
      <c r="AE344" s="649"/>
      <c r="AF344" s="201">
        <v>5</v>
      </c>
      <c r="AG344" s="202"/>
      <c r="AH344" s="222" t="str">
        <f t="shared" si="1060"/>
        <v/>
      </c>
      <c r="AI344" s="321"/>
      <c r="AJ344" s="321"/>
      <c r="AK344" s="223" t="str">
        <f t="shared" si="1061"/>
        <v/>
      </c>
      <c r="AL344" s="322"/>
      <c r="AM344" s="322"/>
      <c r="AN344" s="323"/>
      <c r="AO344" s="224" t="str">
        <f t="shared" ref="AO344" si="1176">IF(ISBLANK(AD340),(IFERROR(IF(AND(AH343="Probabilidad",AH344="Probabilidad"),(AQ343-(+AQ343*AK344)),IF(AND(AH343="Impacto",AH344="Probabilidad"),(AQ342-(+AQ342*AK344)),IF(AH344="Impacto",AQ343,""))),""))," ")</f>
        <v xml:space="preserve"> </v>
      </c>
      <c r="AP344" s="174" t="str">
        <f t="shared" ref="AP344" si="1177">IF(ISBLANK(AD340),(IFERROR(IF(AO344="","",IF(AO344&lt;=0.2,"Muy Baja",IF(AO344&lt;=0.4,"Baja",IF(AO344&lt;=0.6,"Media",IF(AO344&lt;=0.8,"Alta","Muy Alta"))))),""))," ")</f>
        <v xml:space="preserve"> </v>
      </c>
      <c r="AQ344" s="225" t="str">
        <f t="shared" si="1167"/>
        <v xml:space="preserve"> </v>
      </c>
      <c r="AR344" s="449" t="str">
        <f t="shared" si="1168"/>
        <v/>
      </c>
      <c r="AS344" s="225" t="str">
        <f t="shared" si="1173"/>
        <v/>
      </c>
      <c r="AT344" s="226" t="str">
        <f t="shared" si="1170"/>
        <v/>
      </c>
      <c r="AU344" s="652"/>
      <c r="AV344" s="655"/>
      <c r="AW344" s="649"/>
      <c r="AX344" s="733"/>
      <c r="AY344" s="324"/>
      <c r="AZ344" s="454"/>
      <c r="BA344" s="406"/>
      <c r="BB344" s="448"/>
      <c r="BC344" s="425"/>
      <c r="BD344" s="425"/>
      <c r="BE344" s="425"/>
      <c r="BF344" s="455"/>
      <c r="BG344" s="628"/>
      <c r="BH344" s="388"/>
      <c r="BI344" s="374"/>
      <c r="BJ344" s="374"/>
      <c r="BK344" s="374"/>
      <c r="BL344" s="448"/>
      <c r="BM344" s="468"/>
      <c r="BN344" s="448"/>
      <c r="BO344" s="441"/>
      <c r="BP344" s="441"/>
      <c r="BQ344" s="498"/>
      <c r="BR344" s="404"/>
      <c r="BS344" s="404"/>
      <c r="BT344" s="404"/>
      <c r="BU344" s="404"/>
    </row>
    <row r="345" spans="1:79" s="205" customFormat="1" ht="19.5" hidden="1" customHeight="1">
      <c r="A345" s="681"/>
      <c r="B345" s="703"/>
      <c r="C345" s="661"/>
      <c r="D345" s="661"/>
      <c r="E345" s="645"/>
      <c r="F345" s="645"/>
      <c r="G345" s="666"/>
      <c r="H345" s="360">
        <v>55</v>
      </c>
      <c r="I345" s="665"/>
      <c r="J345" s="604"/>
      <c r="K345" s="604"/>
      <c r="L345" s="604"/>
      <c r="M345" s="646">
        <f t="shared" si="1138"/>
        <v>0</v>
      </c>
      <c r="N345" s="646"/>
      <c r="O345" s="646"/>
      <c r="P345" s="737"/>
      <c r="Q345" s="697"/>
      <c r="R345" s="643"/>
      <c r="S345" s="643"/>
      <c r="T345" s="643"/>
      <c r="U345" s="643"/>
      <c r="V345" s="728"/>
      <c r="W345" s="716"/>
      <c r="X345" s="731"/>
      <c r="Y345" s="710"/>
      <c r="Z345" s="713"/>
      <c r="AA345" s="716"/>
      <c r="AB345" s="719"/>
      <c r="AC345" s="722"/>
      <c r="AD345" s="725"/>
      <c r="AE345" s="650"/>
      <c r="AF345" s="201">
        <v>6</v>
      </c>
      <c r="AG345" s="202"/>
      <c r="AH345" s="222" t="str">
        <f t="shared" si="1060"/>
        <v/>
      </c>
      <c r="AI345" s="321"/>
      <c r="AJ345" s="321"/>
      <c r="AK345" s="223" t="str">
        <f t="shared" si="1061"/>
        <v/>
      </c>
      <c r="AL345" s="322"/>
      <c r="AM345" s="322"/>
      <c r="AN345" s="323"/>
      <c r="AO345" s="224" t="str">
        <f t="shared" ref="AO345" si="1178">IF(ISBLANK(AD340),(IFERROR(IF(AND(AH344="Probabilidad",AH345="Probabilidad"),(AQ344-(+AQ344*AK345)),IF(AND(AH344="Impacto",AH345="Probabilidad"),(AQ343-(+AQ343*AK345)),IF(AH345="Impacto",AQ344,""))),""))," ")</f>
        <v xml:space="preserve"> </v>
      </c>
      <c r="AP345" s="174" t="str">
        <f t="shared" ref="AP345" si="1179">IF(ISBLANK(AD340),(IFERROR(IF(AO345="","",IF(AO345&lt;=0.2,"Muy Baja",IF(AO345&lt;=0.4,"Baja",IF(AO345&lt;=0.6,"Media",IF(AO345&lt;=0.8,"Alta","Muy Alta"))))),""))," ")</f>
        <v xml:space="preserve"> </v>
      </c>
      <c r="AQ345" s="225" t="str">
        <f t="shared" si="1167"/>
        <v xml:space="preserve"> </v>
      </c>
      <c r="AR345" s="449" t="str">
        <f t="shared" si="1168"/>
        <v/>
      </c>
      <c r="AS345" s="225" t="str">
        <f t="shared" si="1173"/>
        <v/>
      </c>
      <c r="AT345" s="226" t="str">
        <f t="shared" si="1170"/>
        <v/>
      </c>
      <c r="AU345" s="653"/>
      <c r="AV345" s="656"/>
      <c r="AW345" s="650"/>
      <c r="AX345" s="734"/>
      <c r="AY345" s="324"/>
      <c r="AZ345" s="454"/>
      <c r="BA345" s="406"/>
      <c r="BB345" s="448"/>
      <c r="BC345" s="425"/>
      <c r="BD345" s="425"/>
      <c r="BE345" s="425"/>
      <c r="BF345" s="455"/>
      <c r="BG345" s="595"/>
      <c r="BH345" s="388"/>
      <c r="BI345" s="374"/>
      <c r="BJ345" s="374"/>
      <c r="BK345" s="374"/>
      <c r="BL345" s="448"/>
      <c r="BM345" s="468"/>
      <c r="BN345" s="448"/>
      <c r="BO345" s="441"/>
      <c r="BP345" s="441"/>
      <c r="BQ345" s="498"/>
      <c r="BR345" s="404"/>
      <c r="BS345" s="404"/>
      <c r="BT345" s="404"/>
      <c r="BU345" s="404"/>
    </row>
    <row r="346" spans="1:79" s="205" customFormat="1" ht="19.5" hidden="1" customHeight="1">
      <c r="A346" s="681"/>
      <c r="B346" s="703" t="s">
        <v>886</v>
      </c>
      <c r="C346" s="661"/>
      <c r="D346" s="661"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645"/>
      <c r="F346" s="645" t="s">
        <v>964</v>
      </c>
      <c r="G346" s="666">
        <v>56</v>
      </c>
      <c r="H346" s="360">
        <v>56</v>
      </c>
      <c r="I346" s="667" t="s">
        <v>1228</v>
      </c>
      <c r="J346" s="603"/>
      <c r="K346" s="603" t="s">
        <v>1228</v>
      </c>
      <c r="L346" s="603"/>
      <c r="M346" s="644" t="str">
        <f t="shared" ref="M346:M351" si="1180">+CONCATENATE("Posibilidad de perdida de ", Q346, " debido a amenazas como ", S346, "y vulderabilidades,", T346, " afectando a los activos de información de ", R346)</f>
        <v xml:space="preserve">Posibilidad de perdida de  debido a amenazas como y vulderabilidades, afectando a los activos de información de </v>
      </c>
      <c r="N346" s="644"/>
      <c r="O346" s="644"/>
      <c r="P346" s="735"/>
      <c r="Q346" s="695"/>
      <c r="R346" s="641"/>
      <c r="S346" s="641"/>
      <c r="T346" s="641"/>
      <c r="U346" s="641"/>
      <c r="V346" s="726" t="str">
        <f t="shared" ref="V346" si="1181">IF(ISBLANK(AC346),(IF(P346&lt;=0,"",IF(P346&lt;=2,"Muy Baja",IF(P346&lt;=24,"Baja",IF(P346&lt;=500,"Media",IF(P346&lt;=5000,"Alta","Muy Alta"))))))," ")</f>
        <v/>
      </c>
      <c r="W346" s="714" t="str">
        <f t="shared" ref="W346" si="1182">IF(ISBLANK(AC346),(IF(V346="","",IF(V346="Muy Baja",20%,IF(V346="Baja",40%,IF(V346="Media",60%,IF(V346="Alta",80%,IF(V346="Muy Alta",100%,0)))))))," ")</f>
        <v/>
      </c>
      <c r="X346" s="729"/>
      <c r="Y346" s="708" t="str">
        <f>IF(X346&gt;0,IF(NOT(ISERROR(MATCH(X346,'Listados Datos'!$N$3:$N$4,0))),'Listados Datos'!$N$6&amp;"Por favor no seleccionar este criterios de impacto (Afectación Económica o presupuestal y/o Pérdida Reputacional)",'Listados Datos'!$N$7),"")</f>
        <v/>
      </c>
      <c r="Z346" s="711" t="str">
        <f>IF(OR(X346='Listados Datos'!$R$3,X346='Listados Datos'!$S$3),"Leve",IF(OR(X346='Listados Datos'!$R$4,X346='Listados Datos'!$S$4),"Menor",IF(OR(X346='Listados Datos'!$R$5,X346='Listados Datos'!$S$5),"Moderado",IF(OR(X346='Listados Datos'!$R$6,X346='Listados Datos'!$S$6),"Mayor",IF(OR(X346='Listados Datos'!$R$7,X346='Listados Datos'!$S$7),"Catastrófico","")))))</f>
        <v/>
      </c>
      <c r="AA346" s="714" t="str">
        <f>IF(Z346="","",IF(Z346="Leve",20%,IF(Z346="Menor",40%,IF(Z346="Moderado",60%,IF(Z346="Mayor",80%,IF(Z346="Catastrófico",100%,0))))))</f>
        <v/>
      </c>
      <c r="AB346" s="717"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720"/>
      <c r="AD346" s="723"/>
      <c r="AE346" s="648" t="str">
        <f t="shared" ref="AE346" si="1183">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VALORAR</v>
      </c>
      <c r="AF346" s="201">
        <v>1</v>
      </c>
      <c r="AG346" s="202"/>
      <c r="AH346" s="222" t="str">
        <f t="shared" si="1060"/>
        <v/>
      </c>
      <c r="AI346" s="321"/>
      <c r="AJ346" s="321"/>
      <c r="AK346" s="223" t="str">
        <f t="shared" si="1061"/>
        <v/>
      </c>
      <c r="AL346" s="322"/>
      <c r="AM346" s="322"/>
      <c r="AN346" s="323"/>
      <c r="AO346" s="224" t="str">
        <f t="shared" ref="AO346" si="1184">IF(ISBLANK(AD346),(IFERROR(IF(AH346="Probabilidad",(W346-(+W346*AK346)),IF(AH346="Impacto",W346,"")),""))," ")</f>
        <v/>
      </c>
      <c r="AP346" s="174" t="str">
        <f t="shared" ref="AP346" si="1185">IF(ISBLANK(AD346), (IFERROR(IF(AO346="","",IF(AO346&lt;=0.2,"Muy Baja",IF(AO346&lt;=0.4,"Baja",IF(AO346&lt;=0.6,"Media",IF(AO346&lt;=0.8,"Alta","Muy Alta"))))),""))," ")</f>
        <v/>
      </c>
      <c r="AQ346" s="225" t="str">
        <f t="shared" si="1167"/>
        <v/>
      </c>
      <c r="AR346" s="449" t="str">
        <f t="shared" si="1168"/>
        <v/>
      </c>
      <c r="AS346" s="225" t="str">
        <f t="shared" ref="AS346" si="1186">IFERROR(IF(AH346="Impacto",(AA346-(+AA346*AK346)),IF(AH346="Probabilidad",AA346,"")),"")</f>
        <v/>
      </c>
      <c r="AT346" s="226" t="str">
        <f t="shared" si="1170"/>
        <v/>
      </c>
      <c r="AU346" s="651"/>
      <c r="AV346" s="654" t="str">
        <f>IF(ISBLANK(AD346), " ", AD346)</f>
        <v xml:space="preserve"> </v>
      </c>
      <c r="AW346" s="648" t="str">
        <f t="shared" ref="AW346" si="1187">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VALORAR</v>
      </c>
      <c r="AX346" s="732"/>
      <c r="AY346" s="324"/>
      <c r="AZ346" s="454"/>
      <c r="BA346" s="406"/>
      <c r="BB346" s="448"/>
      <c r="BC346" s="425"/>
      <c r="BD346" s="425"/>
      <c r="BE346" s="425"/>
      <c r="BF346" s="455"/>
      <c r="BG346" s="594"/>
      <c r="BH346" s="388"/>
      <c r="BI346" s="374"/>
      <c r="BJ346" s="374"/>
      <c r="BK346" s="374"/>
      <c r="BL346" s="448"/>
      <c r="BM346" s="468"/>
      <c r="BN346" s="448"/>
      <c r="BO346" s="441"/>
      <c r="BP346" s="441"/>
      <c r="BQ346" s="498"/>
      <c r="BR346" s="404"/>
      <c r="BS346" s="404"/>
      <c r="BT346" s="404"/>
      <c r="BU346" s="404"/>
    </row>
    <row r="347" spans="1:79" s="205" customFormat="1" ht="19.5" hidden="1" customHeight="1">
      <c r="A347" s="681"/>
      <c r="B347" s="703"/>
      <c r="C347" s="661"/>
      <c r="D347" s="661"/>
      <c r="E347" s="645"/>
      <c r="F347" s="645"/>
      <c r="G347" s="666"/>
      <c r="H347" s="360">
        <v>56</v>
      </c>
      <c r="I347" s="668"/>
      <c r="J347" s="647"/>
      <c r="K347" s="647"/>
      <c r="L347" s="647"/>
      <c r="M347" s="645" t="str">
        <f t="shared" si="1180"/>
        <v xml:space="preserve">Posibilidad de perdida de  debido a amenazas como y vulderabilidades, afectando a los activos de información de </v>
      </c>
      <c r="N347" s="645"/>
      <c r="O347" s="645"/>
      <c r="P347" s="736"/>
      <c r="Q347" s="696"/>
      <c r="R347" s="642"/>
      <c r="S347" s="642"/>
      <c r="T347" s="642"/>
      <c r="U347" s="642"/>
      <c r="V347" s="727"/>
      <c r="W347" s="715"/>
      <c r="X347" s="730"/>
      <c r="Y347" s="709"/>
      <c r="Z347" s="712"/>
      <c r="AA347" s="715"/>
      <c r="AB347" s="718"/>
      <c r="AC347" s="721"/>
      <c r="AD347" s="724"/>
      <c r="AE347" s="649"/>
      <c r="AF347" s="201">
        <v>2</v>
      </c>
      <c r="AG347" s="202"/>
      <c r="AH347" s="222" t="str">
        <f t="shared" si="1060"/>
        <v/>
      </c>
      <c r="AI347" s="321"/>
      <c r="AJ347" s="321"/>
      <c r="AK347" s="223" t="str">
        <f t="shared" si="1061"/>
        <v/>
      </c>
      <c r="AL347" s="322"/>
      <c r="AM347" s="322"/>
      <c r="AN347" s="323"/>
      <c r="AO347" s="224" t="str">
        <f t="shared" ref="AO347" si="1188">IF(ISBLANK(AD346),(IFERROR(IF(AND(AH346="Probabilidad",AH347="Probabilidad"),(AQ346-(+AQ346*AK347)),IF(AH347="Probabilidad",(W346-(+W346*AK347)),IF(AH347="Impacto",AQ346,""))),""))," ")</f>
        <v/>
      </c>
      <c r="AP347" s="174" t="str">
        <f t="shared" ref="AP347" si="1189">IF(ISBLANK(AD346),(IFERROR(IF(AO347="","",IF(AO347&lt;=0.2,"Muy Baja",IF(AO347&lt;=0.4,"Baja",IF(AO347&lt;=0.6,"Media",IF(AO347&lt;=0.8,"Alta","Muy Alta"))))),""))," ")</f>
        <v/>
      </c>
      <c r="AQ347" s="225" t="str">
        <f t="shared" si="1167"/>
        <v/>
      </c>
      <c r="AR347" s="449" t="str">
        <f t="shared" si="1168"/>
        <v/>
      </c>
      <c r="AS347" s="225" t="str">
        <f t="shared" ref="AS347" si="1190">IFERROR(IF(AND(AH346="Impacto",AH347="Impacto"),(AS346-(+AS346*AK347)),IF(AH347="Impacto",(AA346-(+AA346*AK347)),IF(AH347="Probabilidad",AS346,""))),"")</f>
        <v/>
      </c>
      <c r="AT347" s="226" t="str">
        <f t="shared" si="1170"/>
        <v/>
      </c>
      <c r="AU347" s="652"/>
      <c r="AV347" s="655"/>
      <c r="AW347" s="649"/>
      <c r="AX347" s="733"/>
      <c r="AY347" s="324"/>
      <c r="AZ347" s="454"/>
      <c r="BA347" s="406"/>
      <c r="BB347" s="448"/>
      <c r="BC347" s="425"/>
      <c r="BD347" s="425"/>
      <c r="BE347" s="425"/>
      <c r="BF347" s="455"/>
      <c r="BG347" s="628"/>
      <c r="BH347" s="388"/>
      <c r="BI347" s="374"/>
      <c r="BJ347" s="374"/>
      <c r="BK347" s="374"/>
      <c r="BL347" s="448"/>
      <c r="BM347" s="468"/>
      <c r="BN347" s="448"/>
      <c r="BO347" s="441"/>
      <c r="BP347" s="441"/>
      <c r="BQ347" s="498"/>
      <c r="BR347" s="404"/>
      <c r="BS347" s="404"/>
      <c r="BT347" s="404"/>
      <c r="BU347" s="404"/>
    </row>
    <row r="348" spans="1:79" s="205" customFormat="1" ht="19.5" hidden="1" customHeight="1">
      <c r="A348" s="681"/>
      <c r="B348" s="703"/>
      <c r="C348" s="661"/>
      <c r="D348" s="661"/>
      <c r="E348" s="645"/>
      <c r="F348" s="645"/>
      <c r="G348" s="666"/>
      <c r="H348" s="360">
        <v>56</v>
      </c>
      <c r="I348" s="668"/>
      <c r="J348" s="647"/>
      <c r="K348" s="647"/>
      <c r="L348" s="647"/>
      <c r="M348" s="645" t="str">
        <f t="shared" si="1180"/>
        <v xml:space="preserve">Posibilidad de perdida de  debido a amenazas como y vulderabilidades, afectando a los activos de información de </v>
      </c>
      <c r="N348" s="645"/>
      <c r="O348" s="645"/>
      <c r="P348" s="736"/>
      <c r="Q348" s="696"/>
      <c r="R348" s="642"/>
      <c r="S348" s="642"/>
      <c r="T348" s="642"/>
      <c r="U348" s="642"/>
      <c r="V348" s="727"/>
      <c r="W348" s="715"/>
      <c r="X348" s="730"/>
      <c r="Y348" s="709"/>
      <c r="Z348" s="712"/>
      <c r="AA348" s="715"/>
      <c r="AB348" s="718"/>
      <c r="AC348" s="721"/>
      <c r="AD348" s="724"/>
      <c r="AE348" s="649"/>
      <c r="AF348" s="201">
        <v>3</v>
      </c>
      <c r="AG348" s="202"/>
      <c r="AH348" s="222" t="str">
        <f t="shared" si="1060"/>
        <v/>
      </c>
      <c r="AI348" s="321"/>
      <c r="AJ348" s="321"/>
      <c r="AK348" s="223" t="str">
        <f t="shared" si="1061"/>
        <v/>
      </c>
      <c r="AL348" s="322"/>
      <c r="AM348" s="322"/>
      <c r="AN348" s="323"/>
      <c r="AO348" s="224" t="str">
        <f t="shared" ref="AO348" si="1191">IF(ISBLANK(AD346),(IFERROR(IF(AND(AH347="Probabilidad",AH348="Probabilidad"),(AQ347-(+AQ347*AK348)),IF(AND(AH347="Impacto",AH348="Probabilidad"),(AQ346-(+AQ346*AK348)),IF(AH348="Impacto",AQ347,""))),""))," ")</f>
        <v/>
      </c>
      <c r="AP348" s="174" t="str">
        <f t="shared" ref="AP348" si="1192">IF(ISBLANK(AD346),(IFERROR(IF(AO348="","",IF(AO348&lt;=0.2,"Muy Baja",IF(AO348&lt;=0.4,"Baja",IF(AO348&lt;=0.6,"Media",IF(AO348&lt;=0.8,"Alta","Muy Alta"))))),""))," ")</f>
        <v/>
      </c>
      <c r="AQ348" s="225" t="str">
        <f t="shared" si="1167"/>
        <v/>
      </c>
      <c r="AR348" s="449" t="str">
        <f t="shared" si="1168"/>
        <v/>
      </c>
      <c r="AS348" s="225" t="str">
        <f t="shared" ref="AS348:AS351" si="1193">IFERROR(IF(AND(AH347="Impacto",AH348="Impacto"),(AS347-(+AS347*AK348)),IF(AND(AH347="Probabilidad",AH348="Impacto"),(AS346-(+AS346*AK348)),IF(AH348="Probabilidad",AS347,""))),"")</f>
        <v/>
      </c>
      <c r="AT348" s="226" t="str">
        <f t="shared" si="1170"/>
        <v/>
      </c>
      <c r="AU348" s="652"/>
      <c r="AV348" s="655"/>
      <c r="AW348" s="649"/>
      <c r="AX348" s="733"/>
      <c r="AY348" s="324"/>
      <c r="AZ348" s="454"/>
      <c r="BA348" s="406"/>
      <c r="BB348" s="448"/>
      <c r="BC348" s="425"/>
      <c r="BD348" s="425"/>
      <c r="BE348" s="425"/>
      <c r="BF348" s="455"/>
      <c r="BG348" s="628"/>
      <c r="BH348" s="388"/>
      <c r="BI348" s="374"/>
      <c r="BJ348" s="374"/>
      <c r="BK348" s="374"/>
      <c r="BL348" s="448"/>
      <c r="BM348" s="468"/>
      <c r="BN348" s="448"/>
      <c r="BO348" s="441"/>
      <c r="BP348" s="441"/>
      <c r="BQ348" s="498"/>
      <c r="BR348" s="404"/>
      <c r="BS348" s="404"/>
      <c r="BT348" s="404"/>
      <c r="BU348" s="404"/>
    </row>
    <row r="349" spans="1:79" s="205" customFormat="1" ht="19.5" hidden="1" customHeight="1">
      <c r="A349" s="681"/>
      <c r="B349" s="703"/>
      <c r="C349" s="661"/>
      <c r="D349" s="661"/>
      <c r="E349" s="645"/>
      <c r="F349" s="645"/>
      <c r="G349" s="666"/>
      <c r="H349" s="360">
        <v>56</v>
      </c>
      <c r="I349" s="668"/>
      <c r="J349" s="647"/>
      <c r="K349" s="647"/>
      <c r="L349" s="647"/>
      <c r="M349" s="645" t="str">
        <f t="shared" si="1180"/>
        <v xml:space="preserve">Posibilidad de perdida de  debido a amenazas como y vulderabilidades, afectando a los activos de información de </v>
      </c>
      <c r="N349" s="645"/>
      <c r="O349" s="645"/>
      <c r="P349" s="736"/>
      <c r="Q349" s="696"/>
      <c r="R349" s="642"/>
      <c r="S349" s="642"/>
      <c r="T349" s="642"/>
      <c r="U349" s="642"/>
      <c r="V349" s="727"/>
      <c r="W349" s="715"/>
      <c r="X349" s="730"/>
      <c r="Y349" s="709"/>
      <c r="Z349" s="712"/>
      <c r="AA349" s="715"/>
      <c r="AB349" s="718"/>
      <c r="AC349" s="721"/>
      <c r="AD349" s="724"/>
      <c r="AE349" s="649"/>
      <c r="AF349" s="201">
        <v>4</v>
      </c>
      <c r="AG349" s="202"/>
      <c r="AH349" s="222" t="str">
        <f t="shared" si="1060"/>
        <v/>
      </c>
      <c r="AI349" s="321"/>
      <c r="AJ349" s="321"/>
      <c r="AK349" s="223" t="str">
        <f t="shared" si="1061"/>
        <v/>
      </c>
      <c r="AL349" s="322"/>
      <c r="AM349" s="322"/>
      <c r="AN349" s="323"/>
      <c r="AO349" s="224" t="str">
        <f t="shared" ref="AO349" si="1194">IF(ISBLANK(AD346),(IFERROR(IF(AND(AH348="Probabilidad",AH349="Probabilidad"),(AQ348-(+AQ348*AK349)),IF(AND(AH348="Impacto",AH349="Probabilidad"),(AQ347-(+AQ347*AK349)),IF(AH349="Impacto",AQ348,""))),""))," ")</f>
        <v/>
      </c>
      <c r="AP349" s="174" t="str">
        <f t="shared" ref="AP349" si="1195">IF(ISBLANK(AD346),(IFERROR(IF(AO349="","",IF(AO349&lt;=0.2,"Muy Baja",IF(AO349&lt;=0.4,"Baja",IF(AO349&lt;=0.6,"Media",IF(AO349&lt;=0.8,"Alta","Muy Alta"))))),""))," ")</f>
        <v/>
      </c>
      <c r="AQ349" s="225" t="str">
        <f t="shared" si="1167"/>
        <v/>
      </c>
      <c r="AR349" s="449" t="str">
        <f t="shared" si="1168"/>
        <v/>
      </c>
      <c r="AS349" s="225" t="str">
        <f t="shared" si="1193"/>
        <v/>
      </c>
      <c r="AT349" s="226" t="str">
        <f t="shared" si="1170"/>
        <v/>
      </c>
      <c r="AU349" s="652"/>
      <c r="AV349" s="655"/>
      <c r="AW349" s="649"/>
      <c r="AX349" s="733"/>
      <c r="AY349" s="324"/>
      <c r="AZ349" s="454"/>
      <c r="BA349" s="406"/>
      <c r="BB349" s="448"/>
      <c r="BC349" s="425"/>
      <c r="BD349" s="425"/>
      <c r="BE349" s="425"/>
      <c r="BF349" s="455"/>
      <c r="BG349" s="628"/>
      <c r="BH349" s="388"/>
      <c r="BI349" s="374"/>
      <c r="BJ349" s="374"/>
      <c r="BK349" s="374"/>
      <c r="BL349" s="448"/>
      <c r="BM349" s="468"/>
      <c r="BN349" s="448"/>
      <c r="BO349" s="441"/>
      <c r="BP349" s="441"/>
      <c r="BQ349" s="498"/>
      <c r="BR349" s="404"/>
      <c r="BS349" s="404"/>
      <c r="BT349" s="404"/>
      <c r="BU349" s="404"/>
    </row>
    <row r="350" spans="1:79" s="205" customFormat="1" ht="19.5" hidden="1" customHeight="1">
      <c r="A350" s="681"/>
      <c r="B350" s="703"/>
      <c r="C350" s="661"/>
      <c r="D350" s="661"/>
      <c r="E350" s="645"/>
      <c r="F350" s="645"/>
      <c r="G350" s="666"/>
      <c r="H350" s="360">
        <v>56</v>
      </c>
      <c r="I350" s="668"/>
      <c r="J350" s="647"/>
      <c r="K350" s="647"/>
      <c r="L350" s="647"/>
      <c r="M350" s="645" t="str">
        <f t="shared" si="1180"/>
        <v xml:space="preserve">Posibilidad de perdida de  debido a amenazas como y vulderabilidades, afectando a los activos de información de </v>
      </c>
      <c r="N350" s="645"/>
      <c r="O350" s="645"/>
      <c r="P350" s="736"/>
      <c r="Q350" s="696"/>
      <c r="R350" s="642"/>
      <c r="S350" s="642"/>
      <c r="T350" s="642"/>
      <c r="U350" s="642"/>
      <c r="V350" s="727"/>
      <c r="W350" s="715"/>
      <c r="X350" s="730"/>
      <c r="Y350" s="709"/>
      <c r="Z350" s="712"/>
      <c r="AA350" s="715"/>
      <c r="AB350" s="718"/>
      <c r="AC350" s="721"/>
      <c r="AD350" s="724"/>
      <c r="AE350" s="649"/>
      <c r="AF350" s="201">
        <v>5</v>
      </c>
      <c r="AG350" s="202"/>
      <c r="AH350" s="222" t="str">
        <f t="shared" si="1060"/>
        <v/>
      </c>
      <c r="AI350" s="321"/>
      <c r="AJ350" s="321"/>
      <c r="AK350" s="223" t="str">
        <f t="shared" si="1061"/>
        <v/>
      </c>
      <c r="AL350" s="322"/>
      <c r="AM350" s="322"/>
      <c r="AN350" s="323"/>
      <c r="AO350" s="224" t="str">
        <f t="shared" ref="AO350" si="1196">IF(ISBLANK(AD346),(IFERROR(IF(AND(AH349="Probabilidad",AH350="Probabilidad"),(AQ349-(+AQ349*AK350)),IF(AND(AH349="Impacto",AH350="Probabilidad"),(AQ348-(+AQ348*AK350)),IF(AH350="Impacto",AQ349,""))),""))," ")</f>
        <v/>
      </c>
      <c r="AP350" s="174" t="str">
        <f t="shared" ref="AP350" si="1197">IF(ISBLANK(AD346),(IFERROR(IF(AO350="","",IF(AO350&lt;=0.2,"Muy Baja",IF(AO350&lt;=0.4,"Baja",IF(AO350&lt;=0.6,"Media",IF(AO350&lt;=0.8,"Alta","Muy Alta"))))),""))," ")</f>
        <v/>
      </c>
      <c r="AQ350" s="225" t="str">
        <f t="shared" si="1167"/>
        <v/>
      </c>
      <c r="AR350" s="449" t="str">
        <f t="shared" si="1168"/>
        <v/>
      </c>
      <c r="AS350" s="225" t="str">
        <f t="shared" si="1193"/>
        <v/>
      </c>
      <c r="AT350" s="226" t="str">
        <f t="shared" si="1170"/>
        <v/>
      </c>
      <c r="AU350" s="652"/>
      <c r="AV350" s="655"/>
      <c r="AW350" s="649"/>
      <c r="AX350" s="733"/>
      <c r="AY350" s="324"/>
      <c r="AZ350" s="454"/>
      <c r="BA350" s="406"/>
      <c r="BB350" s="448"/>
      <c r="BC350" s="425"/>
      <c r="BD350" s="425"/>
      <c r="BE350" s="425"/>
      <c r="BF350" s="455"/>
      <c r="BG350" s="628"/>
      <c r="BH350" s="388"/>
      <c r="BI350" s="374"/>
      <c r="BJ350" s="374"/>
      <c r="BK350" s="374"/>
      <c r="BL350" s="448"/>
      <c r="BM350" s="468"/>
      <c r="BN350" s="448"/>
      <c r="BO350" s="441"/>
      <c r="BP350" s="441"/>
      <c r="BQ350" s="498"/>
      <c r="BR350" s="404"/>
      <c r="BS350" s="404"/>
      <c r="BT350" s="404"/>
      <c r="BU350" s="404"/>
    </row>
    <row r="351" spans="1:79" s="205" customFormat="1" ht="19.5" hidden="1" customHeight="1">
      <c r="A351" s="682"/>
      <c r="B351" s="704"/>
      <c r="C351" s="662"/>
      <c r="D351" s="662"/>
      <c r="E351" s="646"/>
      <c r="F351" s="646"/>
      <c r="G351" s="666"/>
      <c r="H351" s="360">
        <v>56</v>
      </c>
      <c r="I351" s="669"/>
      <c r="J351" s="604"/>
      <c r="K351" s="604"/>
      <c r="L351" s="604"/>
      <c r="M351" s="646" t="str">
        <f t="shared" si="1180"/>
        <v xml:space="preserve">Posibilidad de perdida de  debido a amenazas como y vulderabilidades, afectando a los activos de información de </v>
      </c>
      <c r="N351" s="646"/>
      <c r="O351" s="646"/>
      <c r="P351" s="737"/>
      <c r="Q351" s="697"/>
      <c r="R351" s="643"/>
      <c r="S351" s="643"/>
      <c r="T351" s="643"/>
      <c r="U351" s="643"/>
      <c r="V351" s="728"/>
      <c r="W351" s="716"/>
      <c r="X351" s="731"/>
      <c r="Y351" s="710"/>
      <c r="Z351" s="713"/>
      <c r="AA351" s="716"/>
      <c r="AB351" s="719"/>
      <c r="AC351" s="722"/>
      <c r="AD351" s="725"/>
      <c r="AE351" s="650"/>
      <c r="AF351" s="201">
        <v>6</v>
      </c>
      <c r="AG351" s="202"/>
      <c r="AH351" s="222" t="str">
        <f t="shared" si="1060"/>
        <v/>
      </c>
      <c r="AI351" s="321"/>
      <c r="AJ351" s="321"/>
      <c r="AK351" s="223" t="str">
        <f t="shared" si="1061"/>
        <v/>
      </c>
      <c r="AL351" s="322"/>
      <c r="AM351" s="322"/>
      <c r="AN351" s="323"/>
      <c r="AO351" s="224" t="str">
        <f t="shared" ref="AO351" si="1198">IF(ISBLANK(AD346),(IFERROR(IF(AND(AH350="Probabilidad",AH351="Probabilidad"),(AQ350-(+AQ350*AK351)),IF(AND(AH350="Impacto",AH351="Probabilidad"),(AQ349-(+AQ349*AK351)),IF(AH351="Impacto",AQ350,""))),""))," ")</f>
        <v/>
      </c>
      <c r="AP351" s="174" t="str">
        <f t="shared" ref="AP351" si="1199">IF(ISBLANK(AD346),(IFERROR(IF(AO351="","",IF(AO351&lt;=0.2,"Muy Baja",IF(AO351&lt;=0.4,"Baja",IF(AO351&lt;=0.6,"Media",IF(AO351&lt;=0.8,"Alta","Muy Alta"))))),""))," ")</f>
        <v/>
      </c>
      <c r="AQ351" s="225" t="str">
        <f t="shared" si="1167"/>
        <v/>
      </c>
      <c r="AR351" s="449" t="str">
        <f t="shared" si="1168"/>
        <v/>
      </c>
      <c r="AS351" s="225" t="str">
        <f t="shared" si="1193"/>
        <v/>
      </c>
      <c r="AT351" s="226" t="str">
        <f t="shared" si="1170"/>
        <v/>
      </c>
      <c r="AU351" s="653"/>
      <c r="AV351" s="656"/>
      <c r="AW351" s="650"/>
      <c r="AX351" s="734"/>
      <c r="AY351" s="324"/>
      <c r="AZ351" s="454"/>
      <c r="BA351" s="406"/>
      <c r="BB351" s="448"/>
      <c r="BC351" s="425"/>
      <c r="BD351" s="425"/>
      <c r="BE351" s="425"/>
      <c r="BF351" s="455"/>
      <c r="BG351" s="595"/>
      <c r="BH351" s="388"/>
      <c r="BI351" s="374"/>
      <c r="BJ351" s="374"/>
      <c r="BK351" s="374"/>
      <c r="BL351" s="448"/>
      <c r="BM351" s="468"/>
      <c r="BN351" s="448"/>
      <c r="BO351" s="441"/>
      <c r="BP351" s="441"/>
      <c r="BQ351" s="498"/>
      <c r="BR351" s="404"/>
      <c r="BS351" s="404"/>
      <c r="BT351" s="404"/>
      <c r="BU351" s="404"/>
    </row>
    <row r="352" spans="1:79" s="367" customFormat="1" ht="119.1" hidden="1" customHeight="1">
      <c r="A352" s="680">
        <v>9</v>
      </c>
      <c r="B352" s="702" t="s">
        <v>956</v>
      </c>
      <c r="C352" s="660" t="str">
        <f>IFERROR((VLOOKUP($B352,'Listados Datos'!$D$3:$E$18,2,FALSE))," ")</f>
        <v>Suministrar oportunamente los bienes y/o servicios que la entidad requiere para cumplir su misión.</v>
      </c>
      <c r="D352" s="660" t="str">
        <f>IFERROR((VLOOKUP($B352,'Listados Datos'!$D$3:$F$18,3,FALSE))," ")</f>
        <v>El proceso inicia con la identificación de las necesidades de recursos y finaliza con la entrega del bien y/o servicio y su registro en los hechos financieros. Aplica a todos los procesos de la entidad.</v>
      </c>
      <c r="E352" s="644" t="s">
        <v>1215</v>
      </c>
      <c r="F352" s="644" t="s">
        <v>972</v>
      </c>
      <c r="G352" s="666">
        <v>57</v>
      </c>
      <c r="H352" s="366">
        <v>57</v>
      </c>
      <c r="I352" s="663" t="s">
        <v>1229</v>
      </c>
      <c r="J352" s="603" t="s">
        <v>243</v>
      </c>
      <c r="K352" s="603" t="s">
        <v>1230</v>
      </c>
      <c r="L352" s="603" t="s">
        <v>1915</v>
      </c>
      <c r="M352" s="644" t="str">
        <f>+CONCATENATE("Posibilidad de afectación ", J352, " por ", K352," debido a: ", L352)</f>
        <v>Posibilidad de afectación Reputacional por Incumplimiento en la ejecución de los programas del Sistema de Gestión Ambiental  - Plan Institucional de Gestión Ambiental (PIGA) y sus planes asociados (Planes como: PIGA, PAI, RESPEL, PIMS,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352" s="644" t="s">
        <v>108</v>
      </c>
      <c r="O352" s="644" t="s">
        <v>832</v>
      </c>
      <c r="P352" s="735">
        <v>228</v>
      </c>
      <c r="Q352" s="695"/>
      <c r="R352" s="641"/>
      <c r="S352" s="641"/>
      <c r="T352" s="641"/>
      <c r="U352" s="641"/>
      <c r="V352" s="752" t="str">
        <f t="shared" ref="V352" si="1200">IF(ISBLANK(AC352),(IF(P352&lt;=0,"",IF(P352&lt;=2,"Muy Baja",IF(P352&lt;=24,"Baja",IF(P352&lt;=500,"Media",IF(P352&lt;=5000,"Alta","Muy Alta"))))))," ")</f>
        <v>Media</v>
      </c>
      <c r="W352" s="714">
        <f t="shared" ref="W352" si="1201">IF(ISBLANK(AC352),(IF(V352="","",IF(V352="Muy Baja",20%,IF(V352="Baja",40%,IF(V352="Media",60%,IF(V352="Alta",80%,IF(V352="Muy Alta",100%,0)))))))," ")</f>
        <v>0.6</v>
      </c>
      <c r="X352" s="729" t="s">
        <v>1633</v>
      </c>
      <c r="Y352" s="708" t="str">
        <f>IF(X352&gt;0,IF(NOT(ISERROR(MATCH(X352,'Listados Datos'!$N$3:$N$4,0))),'Listados Datos'!$N$6&amp;"Por favor no seleccionar este criterios de impacto (Afectación Económica o presupuestal y/o Pérdida Reputacional)",'Listados Datos'!$N$7),"")</f>
        <v>✔</v>
      </c>
      <c r="Z352" s="755" t="str">
        <f>IF(OR(X352='Listados Datos'!$R$3,X352='Listados Datos'!$S$3),"Leve",IF(OR(X352='Listados Datos'!$R$4,X352='Listados Datos'!$S$4),"Menor",IF(OR(X352='Listados Datos'!$R$5,X352='Listados Datos'!$S$5),"Moderado",IF(OR(X352='Listados Datos'!$R$6,X352='Listados Datos'!$S$6),"Mayor",IF(OR(X352='Listados Datos'!$R$7,X352='Listados Datos'!$S$7),"Catastrófico","")))))</f>
        <v>Menor</v>
      </c>
      <c r="AA352" s="714">
        <f>IF(Z352="","",IF(Z352="Leve",20%,IF(Z352="Menor",40%,IF(Z352="Moderado",60%,IF(Z352="Mayor",80%,IF(Z352="Catastrófico",100%,0))))))</f>
        <v>0.4</v>
      </c>
      <c r="AB352" s="717"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Moderado</v>
      </c>
      <c r="AC352" s="720"/>
      <c r="AD352" s="723"/>
      <c r="AE352" s="648" t="str">
        <f t="shared" ref="AE352" si="1202">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1">
        <v>1</v>
      </c>
      <c r="AG352" s="202" t="s">
        <v>1231</v>
      </c>
      <c r="AH352" s="222" t="str">
        <f t="shared" si="1060"/>
        <v>Probabilidad</v>
      </c>
      <c r="AI352" s="321" t="s">
        <v>312</v>
      </c>
      <c r="AJ352" s="321" t="s">
        <v>317</v>
      </c>
      <c r="AK352" s="223" t="str">
        <f t="shared" si="1061"/>
        <v>40%</v>
      </c>
      <c r="AL352" s="322" t="s">
        <v>321</v>
      </c>
      <c r="AM352" s="322" t="s">
        <v>325</v>
      </c>
      <c r="AN352" s="323" t="s">
        <v>328</v>
      </c>
      <c r="AO352" s="224">
        <f t="shared" ref="AO352" si="1203">IF(ISBLANK(AD352),(IFERROR(IF(AH352="Probabilidad",(W352-(+W352*AK352)),IF(AH352="Impacto",W352,"")),""))," ")</f>
        <v>0.36</v>
      </c>
      <c r="AP352" s="368" t="str">
        <f t="shared" ref="AP352" si="1204">IF(ISBLANK(AD352), (IFERROR(IF(AO352="","",IF(AO352&lt;=0.2,"Muy Baja",IF(AO352&lt;=0.4,"Baja",IF(AO352&lt;=0.6,"Media",IF(AO352&lt;=0.8,"Alta","Muy Alta"))))),""))," ")</f>
        <v>Baja</v>
      </c>
      <c r="AQ352" s="225">
        <f t="shared" si="1167"/>
        <v>0.36</v>
      </c>
      <c r="AR352" s="462" t="str">
        <f t="shared" si="1168"/>
        <v>Menor</v>
      </c>
      <c r="AS352" s="225">
        <f t="shared" ref="AS352" si="1205">IFERROR(IF(AH352="Impacto",(AA352-(+AA352*AK352)),IF(AH352="Probabilidad",AA352,"")),"")</f>
        <v>0.4</v>
      </c>
      <c r="AT352" s="226" t="str">
        <f t="shared" si="1170"/>
        <v>Moderado</v>
      </c>
      <c r="AU352" s="746"/>
      <c r="AV352" s="749" t="str">
        <f>IF(ISBLANK(AD352), " ", AD352)</f>
        <v xml:space="preserve"> </v>
      </c>
      <c r="AW352" s="648" t="str">
        <f t="shared" ref="AW352" si="1206">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732" t="s">
        <v>335</v>
      </c>
      <c r="AY352" s="324" t="s">
        <v>1232</v>
      </c>
      <c r="AZ352" s="454" t="s">
        <v>1234</v>
      </c>
      <c r="BA352" s="406" t="s">
        <v>1233</v>
      </c>
      <c r="BB352" s="448" t="s">
        <v>1057</v>
      </c>
      <c r="BC352" s="425">
        <v>44562</v>
      </c>
      <c r="BD352" s="425">
        <v>44926</v>
      </c>
      <c r="BE352" s="425" t="s">
        <v>1234</v>
      </c>
      <c r="BF352" s="455" t="s">
        <v>1234</v>
      </c>
      <c r="BG352" s="594" t="s">
        <v>1235</v>
      </c>
      <c r="BH352" s="388" t="s">
        <v>113</v>
      </c>
      <c r="BI352" s="374" t="s">
        <v>1764</v>
      </c>
      <c r="BJ352" s="374" t="s">
        <v>1767</v>
      </c>
      <c r="BK352" s="376">
        <v>44804</v>
      </c>
      <c r="BL352" s="448" t="s">
        <v>1765</v>
      </c>
      <c r="BM352" s="468" t="s">
        <v>1916</v>
      </c>
      <c r="BN352" s="448" t="s">
        <v>1766</v>
      </c>
      <c r="BO352" s="441" t="s">
        <v>114</v>
      </c>
      <c r="BP352" s="441" t="s">
        <v>1746</v>
      </c>
      <c r="BQ352" s="498" t="s">
        <v>1746</v>
      </c>
      <c r="BR352" s="404"/>
      <c r="BS352" s="404"/>
      <c r="BT352" s="404"/>
      <c r="BU352" s="404"/>
      <c r="BV352" s="205"/>
      <c r="BW352" s="205"/>
      <c r="BX352" s="205"/>
      <c r="BY352" s="205"/>
      <c r="BZ352" s="205"/>
      <c r="CA352" s="205"/>
    </row>
    <row r="353" spans="1:79" s="367" customFormat="1" ht="19.5" hidden="1" customHeight="1">
      <c r="A353" s="681"/>
      <c r="B353" s="703"/>
      <c r="C353" s="661"/>
      <c r="D353" s="661"/>
      <c r="E353" s="645"/>
      <c r="F353" s="645"/>
      <c r="G353" s="666"/>
      <c r="H353" s="366">
        <v>57</v>
      </c>
      <c r="I353" s="664"/>
      <c r="J353" s="647"/>
      <c r="K353" s="647"/>
      <c r="L353" s="647"/>
      <c r="M353" s="645"/>
      <c r="N353" s="645"/>
      <c r="O353" s="645"/>
      <c r="P353" s="736"/>
      <c r="Q353" s="696"/>
      <c r="R353" s="642"/>
      <c r="S353" s="642"/>
      <c r="T353" s="642"/>
      <c r="U353" s="642"/>
      <c r="V353" s="753"/>
      <c r="W353" s="715"/>
      <c r="X353" s="730"/>
      <c r="Y353" s="709"/>
      <c r="Z353" s="756"/>
      <c r="AA353" s="715"/>
      <c r="AB353" s="718"/>
      <c r="AC353" s="721"/>
      <c r="AD353" s="724"/>
      <c r="AE353" s="649"/>
      <c r="AF353" s="201">
        <v>2</v>
      </c>
      <c r="AG353" s="202"/>
      <c r="AH353" s="222" t="str">
        <f t="shared" si="1060"/>
        <v/>
      </c>
      <c r="AI353" s="321"/>
      <c r="AJ353" s="321"/>
      <c r="AK353" s="223" t="str">
        <f t="shared" si="1061"/>
        <v/>
      </c>
      <c r="AL353" s="322"/>
      <c r="AM353" s="322"/>
      <c r="AN353" s="323"/>
      <c r="AO353" s="224" t="str">
        <f t="shared" ref="AO353" si="1207">IF(ISBLANK(AD352),(IFERROR(IF(AND(AH352="Probabilidad",AH353="Probabilidad"),(AQ352-(+AQ352*AK353)),IF(AH353="Probabilidad",(W352-(+W352*AK353)),IF(AH353="Impacto",AQ352,""))),""))," ")</f>
        <v/>
      </c>
      <c r="AP353" s="368" t="str">
        <f t="shared" ref="AP353" si="1208">IF(ISBLANK(AD352),(IFERROR(IF(AO353="","",IF(AO353&lt;=0.2,"Muy Baja",IF(AO353&lt;=0.4,"Baja",IF(AO353&lt;=0.6,"Media",IF(AO353&lt;=0.8,"Alta","Muy Alta"))))),""))," ")</f>
        <v/>
      </c>
      <c r="AQ353" s="225" t="str">
        <f t="shared" si="1167"/>
        <v/>
      </c>
      <c r="AR353" s="462" t="str">
        <f t="shared" si="1168"/>
        <v/>
      </c>
      <c r="AS353" s="225" t="str">
        <f t="shared" ref="AS353" si="1209">IFERROR(IF(AND(AH352="Impacto",AH353="Impacto"),(AS352-(+AS352*AK353)),IF(AH353="Impacto",(AA352-(+AA352*AK353)),IF(AH353="Probabilidad",AS352,""))),"")</f>
        <v/>
      </c>
      <c r="AT353" s="226" t="str">
        <f t="shared" si="1170"/>
        <v/>
      </c>
      <c r="AU353" s="747"/>
      <c r="AV353" s="750"/>
      <c r="AW353" s="649"/>
      <c r="AX353" s="733"/>
      <c r="AY353" s="324"/>
      <c r="AZ353" s="454"/>
      <c r="BA353" s="406"/>
      <c r="BB353" s="448"/>
      <c r="BC353" s="425"/>
      <c r="BD353" s="425"/>
      <c r="BE353" s="425"/>
      <c r="BF353" s="455"/>
      <c r="BG353" s="628"/>
      <c r="BH353" s="388"/>
      <c r="BI353" s="374"/>
      <c r="BJ353" s="374"/>
      <c r="BK353" s="374"/>
      <c r="BL353" s="448"/>
      <c r="BM353" s="468"/>
      <c r="BN353" s="448"/>
      <c r="BO353" s="441"/>
      <c r="BP353" s="441"/>
      <c r="BQ353" s="498"/>
      <c r="BR353" s="404"/>
      <c r="BS353" s="404"/>
      <c r="BT353" s="404"/>
      <c r="BU353" s="404"/>
      <c r="BV353" s="205"/>
      <c r="BW353" s="205"/>
      <c r="BX353" s="205"/>
      <c r="BY353" s="205"/>
      <c r="BZ353" s="205"/>
      <c r="CA353" s="205"/>
    </row>
    <row r="354" spans="1:79" s="367" customFormat="1" ht="19.5" hidden="1" customHeight="1">
      <c r="A354" s="681"/>
      <c r="B354" s="703"/>
      <c r="C354" s="661"/>
      <c r="D354" s="661"/>
      <c r="E354" s="645"/>
      <c r="F354" s="645"/>
      <c r="G354" s="666"/>
      <c r="H354" s="366">
        <v>57</v>
      </c>
      <c r="I354" s="664"/>
      <c r="J354" s="647"/>
      <c r="K354" s="647"/>
      <c r="L354" s="647"/>
      <c r="M354" s="645"/>
      <c r="N354" s="645"/>
      <c r="O354" s="645"/>
      <c r="P354" s="736"/>
      <c r="Q354" s="696"/>
      <c r="R354" s="642"/>
      <c r="S354" s="642"/>
      <c r="T354" s="642"/>
      <c r="U354" s="642"/>
      <c r="V354" s="753"/>
      <c r="W354" s="715"/>
      <c r="X354" s="730"/>
      <c r="Y354" s="709"/>
      <c r="Z354" s="756"/>
      <c r="AA354" s="715"/>
      <c r="AB354" s="718"/>
      <c r="AC354" s="721"/>
      <c r="AD354" s="724"/>
      <c r="AE354" s="649"/>
      <c r="AF354" s="201">
        <v>3</v>
      </c>
      <c r="AG354" s="202"/>
      <c r="AH354" s="222" t="str">
        <f t="shared" si="1060"/>
        <v/>
      </c>
      <c r="AI354" s="321"/>
      <c r="AJ354" s="321"/>
      <c r="AK354" s="223" t="str">
        <f t="shared" si="1061"/>
        <v/>
      </c>
      <c r="AL354" s="322"/>
      <c r="AM354" s="322"/>
      <c r="AN354" s="323"/>
      <c r="AO354" s="224" t="str">
        <f t="shared" ref="AO354" si="1210">IF(ISBLANK(AD352),(IFERROR(IF(AND(AH353="Probabilidad",AH354="Probabilidad"),(AQ353-(+AQ353*AK354)),IF(AND(AH353="Impacto",AH354="Probabilidad"),(AQ352-(+AQ352*AK354)),IF(AH354="Impacto",AQ353,""))),""))," ")</f>
        <v/>
      </c>
      <c r="AP354" s="368" t="str">
        <f t="shared" ref="AP354" si="1211">IF(ISBLANK(AD352),(IFERROR(IF(AO354="","",IF(AO354&lt;=0.2,"Muy Baja",IF(AO354&lt;=0.4,"Baja",IF(AO354&lt;=0.6,"Media",IF(AO354&lt;=0.8,"Alta","Muy Alta"))))),""))," ")</f>
        <v/>
      </c>
      <c r="AQ354" s="225" t="str">
        <f t="shared" si="1167"/>
        <v/>
      </c>
      <c r="AR354" s="462" t="str">
        <f t="shared" si="1168"/>
        <v/>
      </c>
      <c r="AS354" s="225" t="str">
        <f t="shared" ref="AS354:AS357" si="1212">IFERROR(IF(AND(AH353="Impacto",AH354="Impacto"),(AS353-(+AS353*AK354)),IF(AND(AH353="Probabilidad",AH354="Impacto"),(AS352-(+AS352*AK354)),IF(AH354="Probabilidad",AS353,""))),"")</f>
        <v/>
      </c>
      <c r="AT354" s="226" t="str">
        <f t="shared" si="1170"/>
        <v/>
      </c>
      <c r="AU354" s="747"/>
      <c r="AV354" s="750"/>
      <c r="AW354" s="649"/>
      <c r="AX354" s="733"/>
      <c r="AY354" s="324"/>
      <c r="AZ354" s="454"/>
      <c r="BA354" s="406"/>
      <c r="BB354" s="448"/>
      <c r="BC354" s="425"/>
      <c r="BD354" s="425"/>
      <c r="BE354" s="425"/>
      <c r="BF354" s="455"/>
      <c r="BG354" s="628"/>
      <c r="BH354" s="388"/>
      <c r="BI354" s="374"/>
      <c r="BJ354" s="374"/>
      <c r="BK354" s="374"/>
      <c r="BL354" s="448"/>
      <c r="BM354" s="468"/>
      <c r="BN354" s="448"/>
      <c r="BO354" s="441"/>
      <c r="BP354" s="441"/>
      <c r="BQ354" s="498"/>
      <c r="BR354" s="404"/>
      <c r="BS354" s="404"/>
      <c r="BT354" s="404"/>
      <c r="BU354" s="404"/>
      <c r="BV354" s="205"/>
      <c r="BW354" s="205"/>
      <c r="BX354" s="205"/>
      <c r="BY354" s="205"/>
      <c r="BZ354" s="205"/>
      <c r="CA354" s="205"/>
    </row>
    <row r="355" spans="1:79" s="367" customFormat="1" ht="19.5" hidden="1" customHeight="1">
      <c r="A355" s="681"/>
      <c r="B355" s="703"/>
      <c r="C355" s="661"/>
      <c r="D355" s="661"/>
      <c r="E355" s="645"/>
      <c r="F355" s="645"/>
      <c r="G355" s="666"/>
      <c r="H355" s="366">
        <v>57</v>
      </c>
      <c r="I355" s="664"/>
      <c r="J355" s="647"/>
      <c r="K355" s="647"/>
      <c r="L355" s="647"/>
      <c r="M355" s="645"/>
      <c r="N355" s="645"/>
      <c r="O355" s="645"/>
      <c r="P355" s="736"/>
      <c r="Q355" s="696"/>
      <c r="R355" s="642"/>
      <c r="S355" s="642"/>
      <c r="T355" s="642"/>
      <c r="U355" s="642"/>
      <c r="V355" s="753"/>
      <c r="W355" s="715"/>
      <c r="X355" s="730"/>
      <c r="Y355" s="709"/>
      <c r="Z355" s="756"/>
      <c r="AA355" s="715"/>
      <c r="AB355" s="718"/>
      <c r="AC355" s="721"/>
      <c r="AD355" s="724"/>
      <c r="AE355" s="649"/>
      <c r="AF355" s="201">
        <v>4</v>
      </c>
      <c r="AG355" s="202"/>
      <c r="AH355" s="222" t="str">
        <f t="shared" si="1060"/>
        <v/>
      </c>
      <c r="AI355" s="321"/>
      <c r="AJ355" s="321"/>
      <c r="AK355" s="223" t="str">
        <f t="shared" si="1061"/>
        <v/>
      </c>
      <c r="AL355" s="322"/>
      <c r="AM355" s="322"/>
      <c r="AN355" s="323"/>
      <c r="AO355" s="224" t="str">
        <f t="shared" ref="AO355" si="1213">IF(ISBLANK(AD352),(IFERROR(IF(AND(AH354="Probabilidad",AH355="Probabilidad"),(AQ354-(+AQ354*AK355)),IF(AND(AH354="Impacto",AH355="Probabilidad"),(AQ353-(+AQ353*AK355)),IF(AH355="Impacto",AQ354,""))),""))," ")</f>
        <v/>
      </c>
      <c r="AP355" s="368" t="str">
        <f t="shared" ref="AP355" si="1214">IF(ISBLANK(AD352),(IFERROR(IF(AO355="","",IF(AO355&lt;=0.2,"Muy Baja",IF(AO355&lt;=0.4,"Baja",IF(AO355&lt;=0.6,"Media",IF(AO355&lt;=0.8,"Alta","Muy Alta"))))),""))," ")</f>
        <v/>
      </c>
      <c r="AQ355" s="225" t="str">
        <f t="shared" si="1167"/>
        <v/>
      </c>
      <c r="AR355" s="462" t="str">
        <f t="shared" si="1168"/>
        <v/>
      </c>
      <c r="AS355" s="225" t="str">
        <f t="shared" si="1212"/>
        <v/>
      </c>
      <c r="AT355" s="226" t="str">
        <f t="shared" si="1170"/>
        <v/>
      </c>
      <c r="AU355" s="747"/>
      <c r="AV355" s="750"/>
      <c r="AW355" s="649"/>
      <c r="AX355" s="733"/>
      <c r="AY355" s="324"/>
      <c r="AZ355" s="454"/>
      <c r="BA355" s="406"/>
      <c r="BB355" s="448"/>
      <c r="BC355" s="425"/>
      <c r="BD355" s="425"/>
      <c r="BE355" s="425"/>
      <c r="BF355" s="455"/>
      <c r="BG355" s="628"/>
      <c r="BH355" s="388"/>
      <c r="BI355" s="374"/>
      <c r="BJ355" s="374"/>
      <c r="BK355" s="374"/>
      <c r="BL355" s="448"/>
      <c r="BM355" s="468"/>
      <c r="BN355" s="448"/>
      <c r="BO355" s="441"/>
      <c r="BP355" s="441"/>
      <c r="BQ355" s="498"/>
      <c r="BR355" s="404"/>
      <c r="BS355" s="404"/>
      <c r="BT355" s="404"/>
      <c r="BU355" s="404"/>
      <c r="BV355" s="205"/>
      <c r="BW355" s="205"/>
      <c r="BX355" s="205"/>
      <c r="BY355" s="205"/>
      <c r="BZ355" s="205"/>
      <c r="CA355" s="205"/>
    </row>
    <row r="356" spans="1:79" s="367" customFormat="1" ht="19.5" hidden="1" customHeight="1">
      <c r="A356" s="681"/>
      <c r="B356" s="703"/>
      <c r="C356" s="661"/>
      <c r="D356" s="661"/>
      <c r="E356" s="645"/>
      <c r="F356" s="645"/>
      <c r="G356" s="666"/>
      <c r="H356" s="366">
        <v>57</v>
      </c>
      <c r="I356" s="664"/>
      <c r="J356" s="647"/>
      <c r="K356" s="647"/>
      <c r="L356" s="647"/>
      <c r="M356" s="645"/>
      <c r="N356" s="645"/>
      <c r="O356" s="645"/>
      <c r="P356" s="736"/>
      <c r="Q356" s="696"/>
      <c r="R356" s="642"/>
      <c r="S356" s="642"/>
      <c r="T356" s="642"/>
      <c r="U356" s="642"/>
      <c r="V356" s="753"/>
      <c r="W356" s="715"/>
      <c r="X356" s="730"/>
      <c r="Y356" s="709"/>
      <c r="Z356" s="756"/>
      <c r="AA356" s="715"/>
      <c r="AB356" s="718"/>
      <c r="AC356" s="721"/>
      <c r="AD356" s="724"/>
      <c r="AE356" s="649"/>
      <c r="AF356" s="201">
        <v>5</v>
      </c>
      <c r="AG356" s="202"/>
      <c r="AH356" s="222" t="str">
        <f t="shared" si="1060"/>
        <v/>
      </c>
      <c r="AI356" s="321"/>
      <c r="AJ356" s="321"/>
      <c r="AK356" s="223" t="str">
        <f t="shared" si="1061"/>
        <v/>
      </c>
      <c r="AL356" s="322"/>
      <c r="AM356" s="322"/>
      <c r="AN356" s="323"/>
      <c r="AO356" s="224" t="str">
        <f t="shared" ref="AO356" si="1215">IF(ISBLANK(AD352),(IFERROR(IF(AND(AH355="Probabilidad",AH356="Probabilidad"),(AQ355-(+AQ355*AK356)),IF(AND(AH355="Impacto",AH356="Probabilidad"),(AQ354-(+AQ354*AK356)),IF(AH356="Impacto",AQ355,""))),""))," ")</f>
        <v/>
      </c>
      <c r="AP356" s="368" t="str">
        <f t="shared" ref="AP356" si="1216">IF(ISBLANK(AD352),(IFERROR(IF(AO356="","",IF(AO356&lt;=0.2,"Muy Baja",IF(AO356&lt;=0.4,"Baja",IF(AO356&lt;=0.6,"Media",IF(AO356&lt;=0.8,"Alta","Muy Alta"))))),""))," ")</f>
        <v/>
      </c>
      <c r="AQ356" s="225" t="str">
        <f t="shared" si="1167"/>
        <v/>
      </c>
      <c r="AR356" s="462" t="str">
        <f t="shared" si="1168"/>
        <v/>
      </c>
      <c r="AS356" s="225" t="str">
        <f t="shared" si="1212"/>
        <v/>
      </c>
      <c r="AT356" s="226" t="str">
        <f t="shared" si="1170"/>
        <v/>
      </c>
      <c r="AU356" s="747"/>
      <c r="AV356" s="750"/>
      <c r="AW356" s="649"/>
      <c r="AX356" s="733"/>
      <c r="AY356" s="324"/>
      <c r="AZ356" s="454"/>
      <c r="BA356" s="406"/>
      <c r="BB356" s="448"/>
      <c r="BC356" s="425"/>
      <c r="BD356" s="425"/>
      <c r="BE356" s="425"/>
      <c r="BF356" s="455"/>
      <c r="BG356" s="628"/>
      <c r="BH356" s="388"/>
      <c r="BI356" s="374"/>
      <c r="BJ356" s="374"/>
      <c r="BK356" s="374"/>
      <c r="BL356" s="448"/>
      <c r="BM356" s="468"/>
      <c r="BN356" s="448"/>
      <c r="BO356" s="441"/>
      <c r="BP356" s="441"/>
      <c r="BQ356" s="498"/>
      <c r="BR356" s="404"/>
      <c r="BS356" s="404"/>
      <c r="BT356" s="404"/>
      <c r="BU356" s="404"/>
      <c r="BV356" s="205"/>
      <c r="BW356" s="205"/>
      <c r="BX356" s="205"/>
      <c r="BY356" s="205"/>
      <c r="BZ356" s="205"/>
      <c r="CA356" s="205"/>
    </row>
    <row r="357" spans="1:79" s="367" customFormat="1" ht="19.5" hidden="1" customHeight="1">
      <c r="A357" s="681"/>
      <c r="B357" s="703"/>
      <c r="C357" s="661"/>
      <c r="D357" s="661"/>
      <c r="E357" s="645"/>
      <c r="F357" s="645"/>
      <c r="G357" s="666"/>
      <c r="H357" s="366">
        <v>57</v>
      </c>
      <c r="I357" s="665"/>
      <c r="J357" s="604"/>
      <c r="K357" s="604"/>
      <c r="L357" s="604"/>
      <c r="M357" s="646"/>
      <c r="N357" s="646"/>
      <c r="O357" s="646"/>
      <c r="P357" s="737"/>
      <c r="Q357" s="697"/>
      <c r="R357" s="643"/>
      <c r="S357" s="643"/>
      <c r="T357" s="643"/>
      <c r="U357" s="643"/>
      <c r="V357" s="754"/>
      <c r="W357" s="716"/>
      <c r="X357" s="731"/>
      <c r="Y357" s="710"/>
      <c r="Z357" s="757"/>
      <c r="AA357" s="716"/>
      <c r="AB357" s="719"/>
      <c r="AC357" s="722"/>
      <c r="AD357" s="725"/>
      <c r="AE357" s="650"/>
      <c r="AF357" s="201">
        <v>6</v>
      </c>
      <c r="AG357" s="202"/>
      <c r="AH357" s="222" t="str">
        <f t="shared" si="1060"/>
        <v/>
      </c>
      <c r="AI357" s="321"/>
      <c r="AJ357" s="321"/>
      <c r="AK357" s="223" t="str">
        <f t="shared" si="1061"/>
        <v/>
      </c>
      <c r="AL357" s="322"/>
      <c r="AM357" s="322"/>
      <c r="AN357" s="323"/>
      <c r="AO357" s="224" t="str">
        <f t="shared" ref="AO357" si="1217">IF(ISBLANK(AD352),(IFERROR(IF(AND(AH356="Probabilidad",AH357="Probabilidad"),(AQ356-(+AQ356*AK357)),IF(AND(AH356="Impacto",AH357="Probabilidad"),(AQ355-(+AQ355*AK357)),IF(AH357="Impacto",AQ356,""))),""))," ")</f>
        <v/>
      </c>
      <c r="AP357" s="368" t="str">
        <f t="shared" ref="AP357" si="1218">IF(ISBLANK(AD352),(IFERROR(IF(AO357="","",IF(AO357&lt;=0.2,"Muy Baja",IF(AO357&lt;=0.4,"Baja",IF(AO357&lt;=0.6,"Media",IF(AO357&lt;=0.8,"Alta","Muy Alta"))))),""))," ")</f>
        <v/>
      </c>
      <c r="AQ357" s="225" t="str">
        <f t="shared" si="1167"/>
        <v/>
      </c>
      <c r="AR357" s="462" t="str">
        <f t="shared" si="1168"/>
        <v/>
      </c>
      <c r="AS357" s="225" t="str">
        <f t="shared" si="1212"/>
        <v/>
      </c>
      <c r="AT357" s="226" t="str">
        <f t="shared" si="1170"/>
        <v/>
      </c>
      <c r="AU357" s="748"/>
      <c r="AV357" s="751"/>
      <c r="AW357" s="650"/>
      <c r="AX357" s="734"/>
      <c r="AY357" s="324"/>
      <c r="AZ357" s="454"/>
      <c r="BA357" s="406"/>
      <c r="BB357" s="448"/>
      <c r="BC357" s="425"/>
      <c r="BD357" s="425"/>
      <c r="BE357" s="425"/>
      <c r="BF357" s="455"/>
      <c r="BG357" s="595"/>
      <c r="BH357" s="388"/>
      <c r="BI357" s="374"/>
      <c r="BJ357" s="374"/>
      <c r="BK357" s="374"/>
      <c r="BL357" s="448"/>
      <c r="BM357" s="468"/>
      <c r="BN357" s="448"/>
      <c r="BO357" s="441"/>
      <c r="BP357" s="441"/>
      <c r="BQ357" s="498"/>
      <c r="BR357" s="404"/>
      <c r="BS357" s="404"/>
      <c r="BT357" s="404"/>
      <c r="BU357" s="404"/>
      <c r="BV357" s="205"/>
      <c r="BW357" s="205"/>
      <c r="BX357" s="205"/>
      <c r="BY357" s="205"/>
      <c r="BZ357" s="205"/>
      <c r="CA357" s="205"/>
    </row>
    <row r="358" spans="1:79" s="205" customFormat="1" ht="19.5" hidden="1" customHeight="1">
      <c r="A358" s="681"/>
      <c r="B358" s="703" t="s">
        <v>956</v>
      </c>
      <c r="C358" s="661"/>
      <c r="D358" s="661" t="str">
        <f>IFERROR((VLOOKUP($B358,'Listados Datos'!$D$3:$F$18,3,FALSE))," ")</f>
        <v>El proceso inicia con la identificación de las necesidades de recursos y finaliza con la entrega del bien y/o servicio y su registro en los hechos financieros. Aplica a todos los procesos de la entidad.</v>
      </c>
      <c r="E358" s="645" t="s">
        <v>1215</v>
      </c>
      <c r="F358" s="645" t="s">
        <v>972</v>
      </c>
      <c r="G358" s="666">
        <v>58</v>
      </c>
      <c r="H358" s="360">
        <v>58</v>
      </c>
      <c r="I358" s="667" t="s">
        <v>1250</v>
      </c>
      <c r="J358" s="603"/>
      <c r="K358" s="603" t="s">
        <v>1250</v>
      </c>
      <c r="L358" s="603"/>
      <c r="M358" s="644" t="str">
        <f t="shared" ref="M358" si="1219">+CONCATENATE("Posibilidad de afectación ", J358, " por ", K358," debido a ", L358)</f>
        <v xml:space="preserve">Posibilidad de afectación  por Financiero debido a </v>
      </c>
      <c r="N358" s="644"/>
      <c r="O358" s="644"/>
      <c r="P358" s="735"/>
      <c r="Q358" s="695"/>
      <c r="R358" s="641"/>
      <c r="S358" s="641"/>
      <c r="T358" s="641"/>
      <c r="U358" s="641"/>
      <c r="V358" s="726" t="str">
        <f t="shared" ref="V358" si="1220">IF(ISBLANK(AC358),(IF(P358&lt;=0,"",IF(P358&lt;=2,"Muy Baja",IF(P358&lt;=24,"Baja",IF(P358&lt;=500,"Media",IF(P358&lt;=5000,"Alta","Muy Alta"))))))," ")</f>
        <v/>
      </c>
      <c r="W358" s="714" t="str">
        <f t="shared" ref="W358" si="1221">IF(ISBLANK(AC358),(IF(V358="","",IF(V358="Muy Baja",20%,IF(V358="Baja",40%,IF(V358="Media",60%,IF(V358="Alta",80%,IF(V358="Muy Alta",100%,0)))))))," ")</f>
        <v/>
      </c>
      <c r="X358" s="729"/>
      <c r="Y358" s="708" t="str">
        <f>IF(X358&gt;0,IF(NOT(ISERROR(MATCH(X358,'Listados Datos'!$N$3:$N$4,0))),'Listados Datos'!$N$6&amp;"Por favor no seleccionar este criterios de impacto (Afectación Económica o presupuestal y/o Pérdida Reputacional)",'Listados Datos'!$N$7),"")</f>
        <v/>
      </c>
      <c r="Z358" s="711" t="str">
        <f>IF(OR(X358='Listados Datos'!$R$3,X358='Listados Datos'!$S$3),"Leve",IF(OR(X358='Listados Datos'!$R$4,X358='Listados Datos'!$S$4),"Menor",IF(OR(X358='Listados Datos'!$R$5,X358='Listados Datos'!$S$5),"Moderado",IF(OR(X358='Listados Datos'!$R$6,X358='Listados Datos'!$S$6),"Mayor",IF(OR(X358='Listados Datos'!$R$7,X358='Listados Datos'!$S$7),"Catastrófico","")))))</f>
        <v/>
      </c>
      <c r="AA358" s="714" t="str">
        <f>IF(Z358="","",IF(Z358="Leve",20%,IF(Z358="Menor",40%,IF(Z358="Moderado",60%,IF(Z358="Mayor",80%,IF(Z358="Catastrófico",100%,0))))))</f>
        <v/>
      </c>
      <c r="AB358" s="717"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
      </c>
      <c r="AC358" s="720"/>
      <c r="AD358" s="723"/>
      <c r="AE358" s="648" t="str">
        <f t="shared" ref="AE358" si="1222">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1">
        <v>1</v>
      </c>
      <c r="AG358" s="202"/>
      <c r="AH358" s="222" t="str">
        <f t="shared" si="1060"/>
        <v/>
      </c>
      <c r="AI358" s="321"/>
      <c r="AJ358" s="321"/>
      <c r="AK358" s="223" t="str">
        <f t="shared" si="1061"/>
        <v/>
      </c>
      <c r="AL358" s="322"/>
      <c r="AM358" s="322"/>
      <c r="AN358" s="323"/>
      <c r="AO358" s="224" t="str">
        <f t="shared" ref="AO358" si="1223">IF(ISBLANK(AD358),(IFERROR(IF(AH358="Probabilidad",(W358-(+W358*AK358)),IF(AH358="Impacto",W358,"")),""))," ")</f>
        <v/>
      </c>
      <c r="AP358" s="174" t="str">
        <f t="shared" ref="AP358" si="1224">IF(ISBLANK(AD358), (IFERROR(IF(AO358="","",IF(AO358&lt;=0.2,"Muy Baja",IF(AO358&lt;=0.4,"Baja",IF(AO358&lt;=0.6,"Media",IF(AO358&lt;=0.8,"Alta","Muy Alta"))))),""))," ")</f>
        <v/>
      </c>
      <c r="AQ358" s="225" t="str">
        <f t="shared" si="1167"/>
        <v/>
      </c>
      <c r="AR358" s="449" t="str">
        <f t="shared" si="1168"/>
        <v/>
      </c>
      <c r="AS358" s="225" t="str">
        <f t="shared" ref="AS358" si="1225">IFERROR(IF(AH358="Impacto",(AA358-(+AA358*AK358)),IF(AH358="Probabilidad",AA358,"")),"")</f>
        <v/>
      </c>
      <c r="AT358" s="226" t="str">
        <f t="shared" si="1170"/>
        <v/>
      </c>
      <c r="AU358" s="651"/>
      <c r="AV358" s="654" t="str">
        <f>IF(ISBLANK(AD358), " ", AD358)</f>
        <v xml:space="preserve"> </v>
      </c>
      <c r="AW358" s="648" t="str">
        <f t="shared" ref="AW358" si="1226">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732" t="s">
        <v>335</v>
      </c>
      <c r="AY358" s="324"/>
      <c r="AZ358" s="454"/>
      <c r="BA358" s="406"/>
      <c r="BB358" s="448"/>
      <c r="BC358" s="425"/>
      <c r="BD358" s="425"/>
      <c r="BE358" s="425"/>
      <c r="BF358" s="455"/>
      <c r="BG358" s="594"/>
      <c r="BH358" s="388"/>
      <c r="BI358" s="374"/>
      <c r="BJ358" s="374"/>
      <c r="BK358" s="374"/>
      <c r="BL358" s="448"/>
      <c r="BM358" s="468"/>
      <c r="BN358" s="448"/>
      <c r="BO358" s="441"/>
      <c r="BP358" s="441"/>
      <c r="BQ358" s="498"/>
      <c r="BR358" s="404"/>
      <c r="BS358" s="404"/>
      <c r="BT358" s="404"/>
      <c r="BU358" s="404"/>
    </row>
    <row r="359" spans="1:79" s="205" customFormat="1" ht="19.5" hidden="1" customHeight="1">
      <c r="A359" s="681"/>
      <c r="B359" s="703"/>
      <c r="C359" s="661"/>
      <c r="D359" s="661"/>
      <c r="E359" s="645"/>
      <c r="F359" s="645"/>
      <c r="G359" s="666"/>
      <c r="H359" s="360">
        <v>58</v>
      </c>
      <c r="I359" s="668"/>
      <c r="J359" s="647"/>
      <c r="K359" s="647"/>
      <c r="L359" s="647"/>
      <c r="M359" s="645"/>
      <c r="N359" s="645"/>
      <c r="O359" s="645"/>
      <c r="P359" s="736"/>
      <c r="Q359" s="696"/>
      <c r="R359" s="642"/>
      <c r="S359" s="642"/>
      <c r="T359" s="642"/>
      <c r="U359" s="642"/>
      <c r="V359" s="727"/>
      <c r="W359" s="715"/>
      <c r="X359" s="730"/>
      <c r="Y359" s="709"/>
      <c r="Z359" s="712"/>
      <c r="AA359" s="715"/>
      <c r="AB359" s="718"/>
      <c r="AC359" s="721"/>
      <c r="AD359" s="724"/>
      <c r="AE359" s="649"/>
      <c r="AF359" s="201">
        <v>2</v>
      </c>
      <c r="AG359" s="202"/>
      <c r="AH359" s="222" t="str">
        <f t="shared" si="1060"/>
        <v/>
      </c>
      <c r="AI359" s="321"/>
      <c r="AJ359" s="321"/>
      <c r="AK359" s="223" t="str">
        <f t="shared" si="1061"/>
        <v/>
      </c>
      <c r="AL359" s="322"/>
      <c r="AM359" s="322"/>
      <c r="AN359" s="323"/>
      <c r="AO359" s="224" t="str">
        <f t="shared" ref="AO359" si="1227">IF(ISBLANK(AD358),(IFERROR(IF(AND(AH358="Probabilidad",AH359="Probabilidad"),(AQ358-(+AQ358*AK359)),IF(AH359="Probabilidad",(W358-(+W358*AK359)),IF(AH359="Impacto",AQ358,""))),""))," ")</f>
        <v/>
      </c>
      <c r="AP359" s="174" t="str">
        <f t="shared" ref="AP359" si="1228">IF(ISBLANK(AD358),(IFERROR(IF(AO359="","",IF(AO359&lt;=0.2,"Muy Baja",IF(AO359&lt;=0.4,"Baja",IF(AO359&lt;=0.6,"Media",IF(AO359&lt;=0.8,"Alta","Muy Alta"))))),""))," ")</f>
        <v/>
      </c>
      <c r="AQ359" s="225" t="str">
        <f t="shared" si="1167"/>
        <v/>
      </c>
      <c r="AR359" s="449" t="str">
        <f t="shared" si="1168"/>
        <v/>
      </c>
      <c r="AS359" s="225" t="str">
        <f t="shared" ref="AS359" si="1229">IFERROR(IF(AND(AH358="Impacto",AH359="Impacto"),(AS358-(+AS358*AK359)),IF(AH359="Impacto",(AA358-(+AA358*AK359)),IF(AH359="Probabilidad",AS358,""))),"")</f>
        <v/>
      </c>
      <c r="AT359" s="226" t="str">
        <f t="shared" si="1170"/>
        <v/>
      </c>
      <c r="AU359" s="652"/>
      <c r="AV359" s="655"/>
      <c r="AW359" s="649"/>
      <c r="AX359" s="733"/>
      <c r="AY359" s="324"/>
      <c r="AZ359" s="454"/>
      <c r="BA359" s="406"/>
      <c r="BB359" s="448"/>
      <c r="BC359" s="425"/>
      <c r="BD359" s="425"/>
      <c r="BE359" s="425"/>
      <c r="BF359" s="455"/>
      <c r="BG359" s="628"/>
      <c r="BH359" s="388"/>
      <c r="BI359" s="374"/>
      <c r="BJ359" s="374"/>
      <c r="BK359" s="374"/>
      <c r="BL359" s="448"/>
      <c r="BM359" s="468"/>
      <c r="BN359" s="448"/>
      <c r="BO359" s="441"/>
      <c r="BP359" s="441"/>
      <c r="BQ359" s="498"/>
      <c r="BR359" s="404"/>
      <c r="BS359" s="404"/>
      <c r="BT359" s="404"/>
      <c r="BU359" s="404"/>
    </row>
    <row r="360" spans="1:79" s="205" customFormat="1" ht="19.5" hidden="1" customHeight="1">
      <c r="A360" s="681"/>
      <c r="B360" s="703"/>
      <c r="C360" s="661"/>
      <c r="D360" s="661"/>
      <c r="E360" s="645"/>
      <c r="F360" s="645"/>
      <c r="G360" s="666"/>
      <c r="H360" s="360">
        <v>58</v>
      </c>
      <c r="I360" s="668"/>
      <c r="J360" s="647"/>
      <c r="K360" s="647"/>
      <c r="L360" s="647"/>
      <c r="M360" s="645"/>
      <c r="N360" s="645"/>
      <c r="O360" s="645"/>
      <c r="P360" s="736"/>
      <c r="Q360" s="696"/>
      <c r="R360" s="642"/>
      <c r="S360" s="642"/>
      <c r="T360" s="642"/>
      <c r="U360" s="642"/>
      <c r="V360" s="727"/>
      <c r="W360" s="715"/>
      <c r="X360" s="730"/>
      <c r="Y360" s="709"/>
      <c r="Z360" s="712"/>
      <c r="AA360" s="715"/>
      <c r="AB360" s="718"/>
      <c r="AC360" s="721"/>
      <c r="AD360" s="724"/>
      <c r="AE360" s="649"/>
      <c r="AF360" s="201">
        <v>3</v>
      </c>
      <c r="AG360" s="202"/>
      <c r="AH360" s="222" t="str">
        <f t="shared" si="1060"/>
        <v/>
      </c>
      <c r="AI360" s="321"/>
      <c r="AJ360" s="321"/>
      <c r="AK360" s="223" t="str">
        <f t="shared" si="1061"/>
        <v/>
      </c>
      <c r="AL360" s="322"/>
      <c r="AM360" s="322"/>
      <c r="AN360" s="323"/>
      <c r="AO360" s="224" t="str">
        <f t="shared" ref="AO360" si="1230">IF(ISBLANK(AD358),(IFERROR(IF(AND(AH359="Probabilidad",AH360="Probabilidad"),(AQ359-(+AQ359*AK360)),IF(AND(AH359="Impacto",AH360="Probabilidad"),(AQ358-(+AQ358*AK360)),IF(AH360="Impacto",AQ359,""))),""))," ")</f>
        <v/>
      </c>
      <c r="AP360" s="174" t="str">
        <f t="shared" ref="AP360" si="1231">IF(ISBLANK(AD358),(IFERROR(IF(AO360="","",IF(AO360&lt;=0.2,"Muy Baja",IF(AO360&lt;=0.4,"Baja",IF(AO360&lt;=0.6,"Media",IF(AO360&lt;=0.8,"Alta","Muy Alta"))))),""))," ")</f>
        <v/>
      </c>
      <c r="AQ360" s="225" t="str">
        <f t="shared" si="1167"/>
        <v/>
      </c>
      <c r="AR360" s="449" t="str">
        <f t="shared" si="1168"/>
        <v/>
      </c>
      <c r="AS360" s="225" t="str">
        <f t="shared" ref="AS360:AS363" si="1232">IFERROR(IF(AND(AH359="Impacto",AH360="Impacto"),(AS359-(+AS359*AK360)),IF(AND(AH359="Probabilidad",AH360="Impacto"),(AS358-(+AS358*AK360)),IF(AH360="Probabilidad",AS359,""))),"")</f>
        <v/>
      </c>
      <c r="AT360" s="226" t="str">
        <f t="shared" si="1170"/>
        <v/>
      </c>
      <c r="AU360" s="652"/>
      <c r="AV360" s="655"/>
      <c r="AW360" s="649"/>
      <c r="AX360" s="733"/>
      <c r="AY360" s="324"/>
      <c r="AZ360" s="454"/>
      <c r="BA360" s="406"/>
      <c r="BB360" s="448"/>
      <c r="BC360" s="425"/>
      <c r="BD360" s="425"/>
      <c r="BE360" s="425"/>
      <c r="BF360" s="455"/>
      <c r="BG360" s="628"/>
      <c r="BH360" s="388"/>
      <c r="BI360" s="374"/>
      <c r="BJ360" s="374"/>
      <c r="BK360" s="374"/>
      <c r="BL360" s="448"/>
      <c r="BM360" s="468"/>
      <c r="BN360" s="448"/>
      <c r="BO360" s="441"/>
      <c r="BP360" s="441"/>
      <c r="BQ360" s="498"/>
      <c r="BR360" s="404"/>
      <c r="BS360" s="404"/>
      <c r="BT360" s="404"/>
      <c r="BU360" s="404"/>
    </row>
    <row r="361" spans="1:79" s="205" customFormat="1" ht="19.5" hidden="1" customHeight="1">
      <c r="A361" s="681"/>
      <c r="B361" s="703"/>
      <c r="C361" s="661"/>
      <c r="D361" s="661"/>
      <c r="E361" s="645"/>
      <c r="F361" s="645"/>
      <c r="G361" s="666"/>
      <c r="H361" s="360">
        <v>58</v>
      </c>
      <c r="I361" s="668"/>
      <c r="J361" s="647"/>
      <c r="K361" s="647"/>
      <c r="L361" s="647"/>
      <c r="M361" s="645"/>
      <c r="N361" s="645"/>
      <c r="O361" s="645"/>
      <c r="P361" s="736"/>
      <c r="Q361" s="696"/>
      <c r="R361" s="642"/>
      <c r="S361" s="642"/>
      <c r="T361" s="642"/>
      <c r="U361" s="642"/>
      <c r="V361" s="727"/>
      <c r="W361" s="715"/>
      <c r="X361" s="730"/>
      <c r="Y361" s="709"/>
      <c r="Z361" s="712"/>
      <c r="AA361" s="715"/>
      <c r="AB361" s="718"/>
      <c r="AC361" s="721"/>
      <c r="AD361" s="724"/>
      <c r="AE361" s="649"/>
      <c r="AF361" s="201">
        <v>4</v>
      </c>
      <c r="AG361" s="202"/>
      <c r="AH361" s="222" t="str">
        <f t="shared" si="1060"/>
        <v/>
      </c>
      <c r="AI361" s="321"/>
      <c r="AJ361" s="321"/>
      <c r="AK361" s="223" t="str">
        <f t="shared" si="1061"/>
        <v/>
      </c>
      <c r="AL361" s="322"/>
      <c r="AM361" s="322"/>
      <c r="AN361" s="323"/>
      <c r="AO361" s="224" t="str">
        <f t="shared" ref="AO361" si="1233">IF(ISBLANK(AD358),(IFERROR(IF(AND(AH360="Probabilidad",AH361="Probabilidad"),(AQ360-(+AQ360*AK361)),IF(AND(AH360="Impacto",AH361="Probabilidad"),(AQ359-(+AQ359*AK361)),IF(AH361="Impacto",AQ360,""))),""))," ")</f>
        <v/>
      </c>
      <c r="AP361" s="174" t="str">
        <f t="shared" ref="AP361" si="1234">IF(ISBLANK(AD358),(IFERROR(IF(AO361="","",IF(AO361&lt;=0.2,"Muy Baja",IF(AO361&lt;=0.4,"Baja",IF(AO361&lt;=0.6,"Media",IF(AO361&lt;=0.8,"Alta","Muy Alta"))))),""))," ")</f>
        <v/>
      </c>
      <c r="AQ361" s="225" t="str">
        <f t="shared" si="1167"/>
        <v/>
      </c>
      <c r="AR361" s="449" t="str">
        <f t="shared" si="1168"/>
        <v/>
      </c>
      <c r="AS361" s="225" t="str">
        <f t="shared" si="1232"/>
        <v/>
      </c>
      <c r="AT361" s="226" t="str">
        <f t="shared" si="1170"/>
        <v/>
      </c>
      <c r="AU361" s="652"/>
      <c r="AV361" s="655"/>
      <c r="AW361" s="649"/>
      <c r="AX361" s="733"/>
      <c r="AY361" s="324"/>
      <c r="AZ361" s="454"/>
      <c r="BA361" s="406"/>
      <c r="BB361" s="448"/>
      <c r="BC361" s="425"/>
      <c r="BD361" s="425"/>
      <c r="BE361" s="425"/>
      <c r="BF361" s="455"/>
      <c r="BG361" s="628"/>
      <c r="BH361" s="388"/>
      <c r="BI361" s="374"/>
      <c r="BJ361" s="374"/>
      <c r="BK361" s="374"/>
      <c r="BL361" s="448"/>
      <c r="BM361" s="468"/>
      <c r="BN361" s="448"/>
      <c r="BO361" s="441"/>
      <c r="BP361" s="441"/>
      <c r="BQ361" s="498"/>
      <c r="BR361" s="404"/>
      <c r="BS361" s="404"/>
      <c r="BT361" s="404"/>
      <c r="BU361" s="404"/>
    </row>
    <row r="362" spans="1:79" s="205" customFormat="1" ht="19.5" hidden="1" customHeight="1">
      <c r="A362" s="681"/>
      <c r="B362" s="703"/>
      <c r="C362" s="661"/>
      <c r="D362" s="661"/>
      <c r="E362" s="645"/>
      <c r="F362" s="645"/>
      <c r="G362" s="666"/>
      <c r="H362" s="360">
        <v>58</v>
      </c>
      <c r="I362" s="668"/>
      <c r="J362" s="647"/>
      <c r="K362" s="647"/>
      <c r="L362" s="647"/>
      <c r="M362" s="645"/>
      <c r="N362" s="645"/>
      <c r="O362" s="645"/>
      <c r="P362" s="736"/>
      <c r="Q362" s="696"/>
      <c r="R362" s="642"/>
      <c r="S362" s="642"/>
      <c r="T362" s="642"/>
      <c r="U362" s="642"/>
      <c r="V362" s="727"/>
      <c r="W362" s="715"/>
      <c r="X362" s="730"/>
      <c r="Y362" s="709"/>
      <c r="Z362" s="712"/>
      <c r="AA362" s="715"/>
      <c r="AB362" s="718"/>
      <c r="AC362" s="721"/>
      <c r="AD362" s="724"/>
      <c r="AE362" s="649"/>
      <c r="AF362" s="201">
        <v>5</v>
      </c>
      <c r="AG362" s="202"/>
      <c r="AH362" s="222" t="str">
        <f t="shared" si="1060"/>
        <v/>
      </c>
      <c r="AI362" s="321"/>
      <c r="AJ362" s="321"/>
      <c r="AK362" s="223" t="str">
        <f t="shared" si="1061"/>
        <v/>
      </c>
      <c r="AL362" s="322"/>
      <c r="AM362" s="322"/>
      <c r="AN362" s="323"/>
      <c r="AO362" s="224" t="str">
        <f t="shared" ref="AO362" si="1235">IF(ISBLANK(AD358),(IFERROR(IF(AND(AH361="Probabilidad",AH362="Probabilidad"),(AQ361-(+AQ361*AK362)),IF(AND(AH361="Impacto",AH362="Probabilidad"),(AQ360-(+AQ360*AK362)),IF(AH362="Impacto",AQ361,""))),""))," ")</f>
        <v/>
      </c>
      <c r="AP362" s="174" t="str">
        <f t="shared" ref="AP362" si="1236">IF(ISBLANK(AD358),(IFERROR(IF(AO362="","",IF(AO362&lt;=0.2,"Muy Baja",IF(AO362&lt;=0.4,"Baja",IF(AO362&lt;=0.6,"Media",IF(AO362&lt;=0.8,"Alta","Muy Alta"))))),""))," ")</f>
        <v/>
      </c>
      <c r="AQ362" s="225" t="str">
        <f t="shared" si="1167"/>
        <v/>
      </c>
      <c r="AR362" s="449" t="str">
        <f t="shared" si="1168"/>
        <v/>
      </c>
      <c r="AS362" s="225" t="str">
        <f t="shared" si="1232"/>
        <v/>
      </c>
      <c r="AT362" s="226" t="str">
        <f t="shared" si="1170"/>
        <v/>
      </c>
      <c r="AU362" s="652"/>
      <c r="AV362" s="655"/>
      <c r="AW362" s="649"/>
      <c r="AX362" s="733"/>
      <c r="AY362" s="324"/>
      <c r="AZ362" s="454"/>
      <c r="BA362" s="406"/>
      <c r="BB362" s="448"/>
      <c r="BC362" s="425"/>
      <c r="BD362" s="425"/>
      <c r="BE362" s="425"/>
      <c r="BF362" s="455"/>
      <c r="BG362" s="628"/>
      <c r="BH362" s="388"/>
      <c r="BI362" s="374"/>
      <c r="BJ362" s="374"/>
      <c r="BK362" s="374"/>
      <c r="BL362" s="448"/>
      <c r="BM362" s="468"/>
      <c r="BN362" s="448"/>
      <c r="BO362" s="441"/>
      <c r="BP362" s="441"/>
      <c r="BQ362" s="498"/>
      <c r="BR362" s="404"/>
      <c r="BS362" s="404"/>
      <c r="BT362" s="404"/>
      <c r="BU362" s="404"/>
    </row>
    <row r="363" spans="1:79" s="205" customFormat="1" ht="19.5" hidden="1" customHeight="1">
      <c r="A363" s="681"/>
      <c r="B363" s="703"/>
      <c r="C363" s="661"/>
      <c r="D363" s="661"/>
      <c r="E363" s="645"/>
      <c r="F363" s="645"/>
      <c r="G363" s="666"/>
      <c r="H363" s="360">
        <v>58</v>
      </c>
      <c r="I363" s="669"/>
      <c r="J363" s="604"/>
      <c r="K363" s="604"/>
      <c r="L363" s="604"/>
      <c r="M363" s="646"/>
      <c r="N363" s="646"/>
      <c r="O363" s="646"/>
      <c r="P363" s="737"/>
      <c r="Q363" s="697"/>
      <c r="R363" s="643"/>
      <c r="S363" s="643"/>
      <c r="T363" s="643"/>
      <c r="U363" s="643"/>
      <c r="V363" s="728"/>
      <c r="W363" s="716"/>
      <c r="X363" s="731"/>
      <c r="Y363" s="710"/>
      <c r="Z363" s="713"/>
      <c r="AA363" s="716"/>
      <c r="AB363" s="719"/>
      <c r="AC363" s="722"/>
      <c r="AD363" s="725"/>
      <c r="AE363" s="650"/>
      <c r="AF363" s="201">
        <v>6</v>
      </c>
      <c r="AG363" s="202"/>
      <c r="AH363" s="222" t="str">
        <f t="shared" si="1060"/>
        <v/>
      </c>
      <c r="AI363" s="321"/>
      <c r="AJ363" s="321"/>
      <c r="AK363" s="223" t="str">
        <f t="shared" si="1061"/>
        <v/>
      </c>
      <c r="AL363" s="322"/>
      <c r="AM363" s="322"/>
      <c r="AN363" s="323"/>
      <c r="AO363" s="224" t="str">
        <f t="shared" ref="AO363" si="1237">IF(ISBLANK(AD358),(IFERROR(IF(AND(AH362="Probabilidad",AH363="Probabilidad"),(AQ362-(+AQ362*AK363)),IF(AND(AH362="Impacto",AH363="Probabilidad"),(AQ361-(+AQ361*AK363)),IF(AH363="Impacto",AQ362,""))),""))," ")</f>
        <v/>
      </c>
      <c r="AP363" s="174" t="str">
        <f t="shared" ref="AP363" si="1238">IF(ISBLANK(AD358),(IFERROR(IF(AO363="","",IF(AO363&lt;=0.2,"Muy Baja",IF(AO363&lt;=0.4,"Baja",IF(AO363&lt;=0.6,"Media",IF(AO363&lt;=0.8,"Alta","Muy Alta"))))),""))," ")</f>
        <v/>
      </c>
      <c r="AQ363" s="225" t="str">
        <f t="shared" si="1167"/>
        <v/>
      </c>
      <c r="AR363" s="449" t="str">
        <f t="shared" si="1168"/>
        <v/>
      </c>
      <c r="AS363" s="225" t="str">
        <f t="shared" si="1232"/>
        <v/>
      </c>
      <c r="AT363" s="226" t="str">
        <f t="shared" si="1170"/>
        <v/>
      </c>
      <c r="AU363" s="653"/>
      <c r="AV363" s="656"/>
      <c r="AW363" s="650"/>
      <c r="AX363" s="734"/>
      <c r="AY363" s="324"/>
      <c r="AZ363" s="454"/>
      <c r="BA363" s="406"/>
      <c r="BB363" s="448"/>
      <c r="BC363" s="425"/>
      <c r="BD363" s="425"/>
      <c r="BE363" s="425"/>
      <c r="BF363" s="455"/>
      <c r="BG363" s="595"/>
      <c r="BH363" s="388"/>
      <c r="BI363" s="374"/>
      <c r="BJ363" s="374"/>
      <c r="BK363" s="374"/>
      <c r="BL363" s="448"/>
      <c r="BM363" s="468"/>
      <c r="BN363" s="448"/>
      <c r="BO363" s="441"/>
      <c r="BP363" s="441"/>
      <c r="BQ363" s="498"/>
      <c r="BR363" s="404"/>
      <c r="BS363" s="404"/>
      <c r="BT363" s="404"/>
      <c r="BU363" s="404"/>
    </row>
    <row r="364" spans="1:79" s="205" customFormat="1" ht="19.5" hidden="1" customHeight="1">
      <c r="A364" s="681"/>
      <c r="B364" s="703" t="s">
        <v>956</v>
      </c>
      <c r="C364" s="661"/>
      <c r="D364" s="661" t="str">
        <f>IFERROR((VLOOKUP($B364,'Listados Datos'!$D$3:$F$18,3,FALSE))," ")</f>
        <v>El proceso inicia con la identificación de las necesidades de recursos y finaliza con la entrega del bien y/o servicio y su registro en los hechos financieros. Aplica a todos los procesos de la entidad.</v>
      </c>
      <c r="E364" s="645" t="s">
        <v>1215</v>
      </c>
      <c r="F364" s="645" t="s">
        <v>972</v>
      </c>
      <c r="G364" s="666">
        <v>59</v>
      </c>
      <c r="H364" s="360">
        <v>59</v>
      </c>
      <c r="I364" s="667" t="s">
        <v>1250</v>
      </c>
      <c r="J364" s="603"/>
      <c r="K364" s="603" t="s">
        <v>1250</v>
      </c>
      <c r="L364" s="603"/>
      <c r="M364" s="644" t="str">
        <f t="shared" ref="M364" si="1239">+CONCATENATE("Posibilidad de afectación ", J364, " por ", K364," debido a ", L364)</f>
        <v xml:space="preserve">Posibilidad de afectación  por Financiero debido a </v>
      </c>
      <c r="N364" s="644"/>
      <c r="O364" s="644"/>
      <c r="P364" s="735"/>
      <c r="Q364" s="695"/>
      <c r="R364" s="641"/>
      <c r="S364" s="641"/>
      <c r="T364" s="641"/>
      <c r="U364" s="641"/>
      <c r="V364" s="726" t="str">
        <f t="shared" ref="V364" si="1240">IF(ISBLANK(AC364),(IF(P364&lt;=0,"",IF(P364&lt;=2,"Muy Baja",IF(P364&lt;=24,"Baja",IF(P364&lt;=500,"Media",IF(P364&lt;=5000,"Alta","Muy Alta"))))))," ")</f>
        <v/>
      </c>
      <c r="W364" s="714" t="str">
        <f t="shared" ref="W364" si="1241">IF(ISBLANK(AC364),(IF(V364="","",IF(V364="Muy Baja",20%,IF(V364="Baja",40%,IF(V364="Media",60%,IF(V364="Alta",80%,IF(V364="Muy Alta",100%,0)))))))," ")</f>
        <v/>
      </c>
      <c r="X364" s="729"/>
      <c r="Y364" s="708" t="str">
        <f>IF(X364&gt;0,IF(NOT(ISERROR(MATCH(X364,'Listados Datos'!$N$3:$N$4,0))),'Listados Datos'!$N$6&amp;"Por favor no seleccionar este criterios de impacto (Afectación Económica o presupuestal y/o Pérdida Reputacional)",'Listados Datos'!$N$7),"")</f>
        <v/>
      </c>
      <c r="Z364" s="711" t="str">
        <f>IF(OR(X364='Listados Datos'!$R$3,X364='Listados Datos'!$S$3),"Leve",IF(OR(X364='Listados Datos'!$R$4,X364='Listados Datos'!$S$4),"Menor",IF(OR(X364='Listados Datos'!$R$5,X364='Listados Datos'!$S$5),"Moderado",IF(OR(X364='Listados Datos'!$R$6,X364='Listados Datos'!$S$6),"Mayor",IF(OR(X364='Listados Datos'!$R$7,X364='Listados Datos'!$S$7),"Catastrófico","")))))</f>
        <v/>
      </c>
      <c r="AA364" s="714" t="str">
        <f>IF(Z364="","",IF(Z364="Leve",20%,IF(Z364="Menor",40%,IF(Z364="Moderado",60%,IF(Z364="Mayor",80%,IF(Z364="Catastrófico",100%,0))))))</f>
        <v/>
      </c>
      <c r="AB364" s="717"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
      </c>
      <c r="AC364" s="720"/>
      <c r="AD364" s="723"/>
      <c r="AE364" s="648" t="str">
        <f t="shared" ref="AE364" si="1242">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1">
        <v>1</v>
      </c>
      <c r="AG364" s="202"/>
      <c r="AH364" s="222" t="str">
        <f t="shared" si="1060"/>
        <v/>
      </c>
      <c r="AI364" s="321"/>
      <c r="AJ364" s="321"/>
      <c r="AK364" s="223" t="str">
        <f t="shared" si="1061"/>
        <v/>
      </c>
      <c r="AL364" s="322"/>
      <c r="AM364" s="322"/>
      <c r="AN364" s="323"/>
      <c r="AO364" s="224" t="str">
        <f t="shared" ref="AO364" si="1243">IF(ISBLANK(AD364),(IFERROR(IF(AH364="Probabilidad",(W364-(+W364*AK364)),IF(AH364="Impacto",W364,"")),""))," ")</f>
        <v/>
      </c>
      <c r="AP364" s="174" t="str">
        <f t="shared" ref="AP364" si="1244">IF(ISBLANK(AD364), (IFERROR(IF(AO364="","",IF(AO364&lt;=0.2,"Muy Baja",IF(AO364&lt;=0.4,"Baja",IF(AO364&lt;=0.6,"Media",IF(AO364&lt;=0.8,"Alta","Muy Alta"))))),""))," ")</f>
        <v/>
      </c>
      <c r="AQ364" s="225" t="str">
        <f t="shared" si="1167"/>
        <v/>
      </c>
      <c r="AR364" s="449" t="str">
        <f t="shared" si="1168"/>
        <v/>
      </c>
      <c r="AS364" s="225" t="str">
        <f t="shared" ref="AS364" si="1245">IFERROR(IF(AH364="Impacto",(AA364-(+AA364*AK364)),IF(AH364="Probabilidad",AA364,"")),"")</f>
        <v/>
      </c>
      <c r="AT364" s="226" t="str">
        <f t="shared" si="1170"/>
        <v/>
      </c>
      <c r="AU364" s="651"/>
      <c r="AV364" s="654" t="str">
        <f>IF(ISBLANK(AD364), " ", AD364)</f>
        <v xml:space="preserve"> </v>
      </c>
      <c r="AW364" s="648" t="str">
        <f t="shared" ref="AW364" si="1246">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732" t="s">
        <v>335</v>
      </c>
      <c r="AY364" s="324"/>
      <c r="AZ364" s="454"/>
      <c r="BA364" s="406"/>
      <c r="BB364" s="448"/>
      <c r="BC364" s="425"/>
      <c r="BD364" s="425"/>
      <c r="BE364" s="425"/>
      <c r="BF364" s="455"/>
      <c r="BG364" s="594"/>
      <c r="BH364" s="388"/>
      <c r="BI364" s="374"/>
      <c r="BJ364" s="374"/>
      <c r="BK364" s="374"/>
      <c r="BL364" s="448"/>
      <c r="BM364" s="468"/>
      <c r="BN364" s="448"/>
      <c r="BO364" s="441"/>
      <c r="BP364" s="441"/>
      <c r="BQ364" s="498"/>
      <c r="BR364" s="404"/>
      <c r="BS364" s="404"/>
      <c r="BT364" s="404"/>
      <c r="BU364" s="404"/>
    </row>
    <row r="365" spans="1:79" s="205" customFormat="1" ht="19.5" hidden="1" customHeight="1">
      <c r="A365" s="681"/>
      <c r="B365" s="703"/>
      <c r="C365" s="661"/>
      <c r="D365" s="661"/>
      <c r="E365" s="645"/>
      <c r="F365" s="645"/>
      <c r="G365" s="666"/>
      <c r="H365" s="360">
        <v>59</v>
      </c>
      <c r="I365" s="668"/>
      <c r="J365" s="647"/>
      <c r="K365" s="647"/>
      <c r="L365" s="647"/>
      <c r="M365" s="645"/>
      <c r="N365" s="645"/>
      <c r="O365" s="645"/>
      <c r="P365" s="736"/>
      <c r="Q365" s="696"/>
      <c r="R365" s="642"/>
      <c r="S365" s="642"/>
      <c r="T365" s="642"/>
      <c r="U365" s="642"/>
      <c r="V365" s="727"/>
      <c r="W365" s="715"/>
      <c r="X365" s="730"/>
      <c r="Y365" s="709"/>
      <c r="Z365" s="712"/>
      <c r="AA365" s="715"/>
      <c r="AB365" s="718"/>
      <c r="AC365" s="721"/>
      <c r="AD365" s="724"/>
      <c r="AE365" s="649"/>
      <c r="AF365" s="201">
        <v>2</v>
      </c>
      <c r="AG365" s="202"/>
      <c r="AH365" s="222" t="str">
        <f t="shared" si="1060"/>
        <v/>
      </c>
      <c r="AI365" s="321"/>
      <c r="AJ365" s="321"/>
      <c r="AK365" s="223" t="str">
        <f t="shared" si="1061"/>
        <v/>
      </c>
      <c r="AL365" s="322"/>
      <c r="AM365" s="322"/>
      <c r="AN365" s="323"/>
      <c r="AO365" s="224" t="str">
        <f t="shared" ref="AO365" si="1247">IF(ISBLANK(AD364),(IFERROR(IF(AND(AH364="Probabilidad",AH365="Probabilidad"),(AQ364-(+AQ364*AK365)),IF(AH365="Probabilidad",(W364-(+W364*AK365)),IF(AH365="Impacto",AQ364,""))),""))," ")</f>
        <v/>
      </c>
      <c r="AP365" s="174" t="str">
        <f t="shared" ref="AP365" si="1248">IF(ISBLANK(AD364),(IFERROR(IF(AO365="","",IF(AO365&lt;=0.2,"Muy Baja",IF(AO365&lt;=0.4,"Baja",IF(AO365&lt;=0.6,"Media",IF(AO365&lt;=0.8,"Alta","Muy Alta"))))),""))," ")</f>
        <v/>
      </c>
      <c r="AQ365" s="225" t="str">
        <f t="shared" si="1167"/>
        <v/>
      </c>
      <c r="AR365" s="449" t="str">
        <f t="shared" si="1168"/>
        <v/>
      </c>
      <c r="AS365" s="225" t="str">
        <f t="shared" ref="AS365" si="1249">IFERROR(IF(AND(AH364="Impacto",AH365="Impacto"),(AS364-(+AS364*AK365)),IF(AH365="Impacto",(AA364-(+AA364*AK365)),IF(AH365="Probabilidad",AS364,""))),"")</f>
        <v/>
      </c>
      <c r="AT365" s="226" t="str">
        <f t="shared" si="1170"/>
        <v/>
      </c>
      <c r="AU365" s="652"/>
      <c r="AV365" s="655"/>
      <c r="AW365" s="649"/>
      <c r="AX365" s="733"/>
      <c r="AY365" s="324"/>
      <c r="AZ365" s="454"/>
      <c r="BA365" s="406"/>
      <c r="BB365" s="448"/>
      <c r="BC365" s="425"/>
      <c r="BD365" s="425"/>
      <c r="BE365" s="425"/>
      <c r="BF365" s="455"/>
      <c r="BG365" s="628"/>
      <c r="BH365" s="388"/>
      <c r="BI365" s="374"/>
      <c r="BJ365" s="374"/>
      <c r="BK365" s="374"/>
      <c r="BL365" s="448"/>
      <c r="BM365" s="468"/>
      <c r="BN365" s="448"/>
      <c r="BO365" s="441"/>
      <c r="BP365" s="441"/>
      <c r="BQ365" s="498"/>
      <c r="BR365" s="404"/>
      <c r="BS365" s="404"/>
      <c r="BT365" s="404"/>
      <c r="BU365" s="404"/>
    </row>
    <row r="366" spans="1:79" s="205" customFormat="1" ht="19.5" hidden="1" customHeight="1">
      <c r="A366" s="681"/>
      <c r="B366" s="703"/>
      <c r="C366" s="661"/>
      <c r="D366" s="661"/>
      <c r="E366" s="645"/>
      <c r="F366" s="645"/>
      <c r="G366" s="666"/>
      <c r="H366" s="360">
        <v>59</v>
      </c>
      <c r="I366" s="668"/>
      <c r="J366" s="647"/>
      <c r="K366" s="647"/>
      <c r="L366" s="647"/>
      <c r="M366" s="645"/>
      <c r="N366" s="645"/>
      <c r="O366" s="645"/>
      <c r="P366" s="736"/>
      <c r="Q366" s="696"/>
      <c r="R366" s="642"/>
      <c r="S366" s="642"/>
      <c r="T366" s="642"/>
      <c r="U366" s="642"/>
      <c r="V366" s="727"/>
      <c r="W366" s="715"/>
      <c r="X366" s="730"/>
      <c r="Y366" s="709"/>
      <c r="Z366" s="712"/>
      <c r="AA366" s="715"/>
      <c r="AB366" s="718"/>
      <c r="AC366" s="721"/>
      <c r="AD366" s="724"/>
      <c r="AE366" s="649"/>
      <c r="AF366" s="201">
        <v>3</v>
      </c>
      <c r="AG366" s="202"/>
      <c r="AH366" s="222" t="str">
        <f t="shared" si="1060"/>
        <v/>
      </c>
      <c r="AI366" s="321"/>
      <c r="AJ366" s="321"/>
      <c r="AK366" s="223" t="str">
        <f t="shared" si="1061"/>
        <v/>
      </c>
      <c r="AL366" s="322"/>
      <c r="AM366" s="322"/>
      <c r="AN366" s="323"/>
      <c r="AO366" s="224" t="str">
        <f t="shared" ref="AO366" si="1250">IF(ISBLANK(AD364),(IFERROR(IF(AND(AH365="Probabilidad",AH366="Probabilidad"),(AQ365-(+AQ365*AK366)),IF(AND(AH365="Impacto",AH366="Probabilidad"),(AQ364-(+AQ364*AK366)),IF(AH366="Impacto",AQ365,""))),""))," ")</f>
        <v/>
      </c>
      <c r="AP366" s="174" t="str">
        <f t="shared" ref="AP366" si="1251">IF(ISBLANK(AD364),(IFERROR(IF(AO366="","",IF(AO366&lt;=0.2,"Muy Baja",IF(AO366&lt;=0.4,"Baja",IF(AO366&lt;=0.6,"Media",IF(AO366&lt;=0.8,"Alta","Muy Alta"))))),""))," ")</f>
        <v/>
      </c>
      <c r="AQ366" s="225" t="str">
        <f t="shared" si="1167"/>
        <v/>
      </c>
      <c r="AR366" s="449" t="str">
        <f t="shared" si="1168"/>
        <v/>
      </c>
      <c r="AS366" s="225" t="str">
        <f t="shared" ref="AS366:AS369" si="1252">IFERROR(IF(AND(AH365="Impacto",AH366="Impacto"),(AS365-(+AS365*AK366)),IF(AND(AH365="Probabilidad",AH366="Impacto"),(AS364-(+AS364*AK366)),IF(AH366="Probabilidad",AS365,""))),"")</f>
        <v/>
      </c>
      <c r="AT366" s="226" t="str">
        <f t="shared" si="1170"/>
        <v/>
      </c>
      <c r="AU366" s="652"/>
      <c r="AV366" s="655"/>
      <c r="AW366" s="649"/>
      <c r="AX366" s="733"/>
      <c r="AY366" s="324"/>
      <c r="AZ366" s="454"/>
      <c r="BA366" s="406"/>
      <c r="BB366" s="448"/>
      <c r="BC366" s="425"/>
      <c r="BD366" s="425"/>
      <c r="BE366" s="425"/>
      <c r="BF366" s="455"/>
      <c r="BG366" s="628"/>
      <c r="BH366" s="388"/>
      <c r="BI366" s="374"/>
      <c r="BJ366" s="374"/>
      <c r="BK366" s="374"/>
      <c r="BL366" s="448"/>
      <c r="BM366" s="468"/>
      <c r="BN366" s="448"/>
      <c r="BO366" s="441"/>
      <c r="BP366" s="441"/>
      <c r="BQ366" s="498"/>
      <c r="BR366" s="404"/>
      <c r="BS366" s="404"/>
      <c r="BT366" s="404"/>
      <c r="BU366" s="404"/>
    </row>
    <row r="367" spans="1:79" s="205" customFormat="1" ht="19.5" hidden="1" customHeight="1">
      <c r="A367" s="681"/>
      <c r="B367" s="703"/>
      <c r="C367" s="661"/>
      <c r="D367" s="661"/>
      <c r="E367" s="645"/>
      <c r="F367" s="645"/>
      <c r="G367" s="666"/>
      <c r="H367" s="360">
        <v>59</v>
      </c>
      <c r="I367" s="668"/>
      <c r="J367" s="647"/>
      <c r="K367" s="647"/>
      <c r="L367" s="647"/>
      <c r="M367" s="645"/>
      <c r="N367" s="645"/>
      <c r="O367" s="645"/>
      <c r="P367" s="736"/>
      <c r="Q367" s="696"/>
      <c r="R367" s="642"/>
      <c r="S367" s="642"/>
      <c r="T367" s="642"/>
      <c r="U367" s="642"/>
      <c r="V367" s="727"/>
      <c r="W367" s="715"/>
      <c r="X367" s="730"/>
      <c r="Y367" s="709"/>
      <c r="Z367" s="712"/>
      <c r="AA367" s="715"/>
      <c r="AB367" s="718"/>
      <c r="AC367" s="721"/>
      <c r="AD367" s="724"/>
      <c r="AE367" s="649"/>
      <c r="AF367" s="201">
        <v>4</v>
      </c>
      <c r="AG367" s="202"/>
      <c r="AH367" s="222" t="str">
        <f t="shared" si="1060"/>
        <v/>
      </c>
      <c r="AI367" s="321"/>
      <c r="AJ367" s="321"/>
      <c r="AK367" s="223" t="str">
        <f t="shared" si="1061"/>
        <v/>
      </c>
      <c r="AL367" s="322"/>
      <c r="AM367" s="322"/>
      <c r="AN367" s="323"/>
      <c r="AO367" s="224" t="str">
        <f t="shared" ref="AO367" si="1253">IF(ISBLANK(AD364),(IFERROR(IF(AND(AH366="Probabilidad",AH367="Probabilidad"),(AQ366-(+AQ366*AK367)),IF(AND(AH366="Impacto",AH367="Probabilidad"),(AQ365-(+AQ365*AK367)),IF(AH367="Impacto",AQ366,""))),""))," ")</f>
        <v/>
      </c>
      <c r="AP367" s="174" t="str">
        <f t="shared" ref="AP367" si="1254">IF(ISBLANK(AD364),(IFERROR(IF(AO367="","",IF(AO367&lt;=0.2,"Muy Baja",IF(AO367&lt;=0.4,"Baja",IF(AO367&lt;=0.6,"Media",IF(AO367&lt;=0.8,"Alta","Muy Alta"))))),""))," ")</f>
        <v/>
      </c>
      <c r="AQ367" s="225" t="str">
        <f t="shared" si="1167"/>
        <v/>
      </c>
      <c r="AR367" s="449" t="str">
        <f t="shared" si="1168"/>
        <v/>
      </c>
      <c r="AS367" s="225" t="str">
        <f t="shared" si="1252"/>
        <v/>
      </c>
      <c r="AT367" s="226" t="str">
        <f t="shared" si="1170"/>
        <v/>
      </c>
      <c r="AU367" s="652"/>
      <c r="AV367" s="655"/>
      <c r="AW367" s="649"/>
      <c r="AX367" s="733"/>
      <c r="AY367" s="324"/>
      <c r="AZ367" s="454"/>
      <c r="BA367" s="406"/>
      <c r="BB367" s="448"/>
      <c r="BC367" s="425"/>
      <c r="BD367" s="425"/>
      <c r="BE367" s="425"/>
      <c r="BF367" s="455"/>
      <c r="BG367" s="628"/>
      <c r="BH367" s="388"/>
      <c r="BI367" s="374"/>
      <c r="BJ367" s="374"/>
      <c r="BK367" s="374"/>
      <c r="BL367" s="448"/>
      <c r="BM367" s="468"/>
      <c r="BN367" s="448"/>
      <c r="BO367" s="441"/>
      <c r="BP367" s="441"/>
      <c r="BQ367" s="498"/>
      <c r="BR367" s="404"/>
      <c r="BS367" s="404"/>
      <c r="BT367" s="404"/>
      <c r="BU367" s="404"/>
    </row>
    <row r="368" spans="1:79" s="205" customFormat="1" ht="19.5" hidden="1" customHeight="1">
      <c r="A368" s="681"/>
      <c r="B368" s="703"/>
      <c r="C368" s="661"/>
      <c r="D368" s="661"/>
      <c r="E368" s="645"/>
      <c r="F368" s="645"/>
      <c r="G368" s="666"/>
      <c r="H368" s="360">
        <v>59</v>
      </c>
      <c r="I368" s="668"/>
      <c r="J368" s="647"/>
      <c r="K368" s="647"/>
      <c r="L368" s="647"/>
      <c r="M368" s="645"/>
      <c r="N368" s="645"/>
      <c r="O368" s="645"/>
      <c r="P368" s="736"/>
      <c r="Q368" s="696"/>
      <c r="R368" s="642"/>
      <c r="S368" s="642"/>
      <c r="T368" s="642"/>
      <c r="U368" s="642"/>
      <c r="V368" s="727"/>
      <c r="W368" s="715"/>
      <c r="X368" s="730"/>
      <c r="Y368" s="709"/>
      <c r="Z368" s="712"/>
      <c r="AA368" s="715"/>
      <c r="AB368" s="718"/>
      <c r="AC368" s="721"/>
      <c r="AD368" s="724"/>
      <c r="AE368" s="649"/>
      <c r="AF368" s="201">
        <v>5</v>
      </c>
      <c r="AG368" s="202"/>
      <c r="AH368" s="222" t="str">
        <f t="shared" si="1060"/>
        <v/>
      </c>
      <c r="AI368" s="321"/>
      <c r="AJ368" s="321"/>
      <c r="AK368" s="223" t="str">
        <f t="shared" si="1061"/>
        <v/>
      </c>
      <c r="AL368" s="322"/>
      <c r="AM368" s="322"/>
      <c r="AN368" s="323"/>
      <c r="AO368" s="224" t="str">
        <f t="shared" ref="AO368" si="1255">IF(ISBLANK(AD364),(IFERROR(IF(AND(AH367="Probabilidad",AH368="Probabilidad"),(AQ367-(+AQ367*AK368)),IF(AND(AH367="Impacto",AH368="Probabilidad"),(AQ366-(+AQ366*AK368)),IF(AH368="Impacto",AQ367,""))),""))," ")</f>
        <v/>
      </c>
      <c r="AP368" s="174" t="str">
        <f t="shared" ref="AP368" si="1256">IF(ISBLANK(AD364),(IFERROR(IF(AO368="","",IF(AO368&lt;=0.2,"Muy Baja",IF(AO368&lt;=0.4,"Baja",IF(AO368&lt;=0.6,"Media",IF(AO368&lt;=0.8,"Alta","Muy Alta"))))),""))," ")</f>
        <v/>
      </c>
      <c r="AQ368" s="225" t="str">
        <f t="shared" si="1167"/>
        <v/>
      </c>
      <c r="AR368" s="449" t="str">
        <f t="shared" si="1168"/>
        <v/>
      </c>
      <c r="AS368" s="225" t="str">
        <f t="shared" si="1252"/>
        <v/>
      </c>
      <c r="AT368" s="226" t="str">
        <f t="shared" si="1170"/>
        <v/>
      </c>
      <c r="AU368" s="652"/>
      <c r="AV368" s="655"/>
      <c r="AW368" s="649"/>
      <c r="AX368" s="733"/>
      <c r="AY368" s="324"/>
      <c r="AZ368" s="454"/>
      <c r="BA368" s="406"/>
      <c r="BB368" s="448"/>
      <c r="BC368" s="425"/>
      <c r="BD368" s="425"/>
      <c r="BE368" s="425"/>
      <c r="BF368" s="455"/>
      <c r="BG368" s="628"/>
      <c r="BH368" s="388"/>
      <c r="BI368" s="374"/>
      <c r="BJ368" s="374"/>
      <c r="BK368" s="374"/>
      <c r="BL368" s="448"/>
      <c r="BM368" s="468"/>
      <c r="BN368" s="448"/>
      <c r="BO368" s="441"/>
      <c r="BP368" s="441"/>
      <c r="BQ368" s="498"/>
      <c r="BR368" s="404"/>
      <c r="BS368" s="404"/>
      <c r="BT368" s="404"/>
      <c r="BU368" s="404"/>
    </row>
    <row r="369" spans="1:73" s="205" customFormat="1" ht="19.5" hidden="1" customHeight="1">
      <c r="A369" s="681"/>
      <c r="B369" s="703"/>
      <c r="C369" s="661"/>
      <c r="D369" s="661"/>
      <c r="E369" s="645"/>
      <c r="F369" s="645"/>
      <c r="G369" s="666"/>
      <c r="H369" s="360">
        <v>59</v>
      </c>
      <c r="I369" s="669"/>
      <c r="J369" s="604"/>
      <c r="K369" s="604"/>
      <c r="L369" s="604"/>
      <c r="M369" s="646"/>
      <c r="N369" s="646"/>
      <c r="O369" s="646"/>
      <c r="P369" s="737"/>
      <c r="Q369" s="697"/>
      <c r="R369" s="643"/>
      <c r="S369" s="643"/>
      <c r="T369" s="643"/>
      <c r="U369" s="643"/>
      <c r="V369" s="728"/>
      <c r="W369" s="716"/>
      <c r="X369" s="731"/>
      <c r="Y369" s="710"/>
      <c r="Z369" s="713"/>
      <c r="AA369" s="716"/>
      <c r="AB369" s="719"/>
      <c r="AC369" s="722"/>
      <c r="AD369" s="725"/>
      <c r="AE369" s="650"/>
      <c r="AF369" s="201">
        <v>6</v>
      </c>
      <c r="AG369" s="202"/>
      <c r="AH369" s="222" t="str">
        <f t="shared" si="1060"/>
        <v/>
      </c>
      <c r="AI369" s="321"/>
      <c r="AJ369" s="321"/>
      <c r="AK369" s="223" t="str">
        <f t="shared" si="1061"/>
        <v/>
      </c>
      <c r="AL369" s="322"/>
      <c r="AM369" s="322"/>
      <c r="AN369" s="323"/>
      <c r="AO369" s="224" t="str">
        <f t="shared" ref="AO369" si="1257">IF(ISBLANK(AD364),(IFERROR(IF(AND(AH368="Probabilidad",AH369="Probabilidad"),(AQ368-(+AQ368*AK369)),IF(AND(AH368="Impacto",AH369="Probabilidad"),(AQ367-(+AQ367*AK369)),IF(AH369="Impacto",AQ368,""))),""))," ")</f>
        <v/>
      </c>
      <c r="AP369" s="174" t="str">
        <f t="shared" ref="AP369" si="1258">IF(ISBLANK(AD364),(IFERROR(IF(AO369="","",IF(AO369&lt;=0.2,"Muy Baja",IF(AO369&lt;=0.4,"Baja",IF(AO369&lt;=0.6,"Media",IF(AO369&lt;=0.8,"Alta","Muy Alta"))))),""))," ")</f>
        <v/>
      </c>
      <c r="AQ369" s="225" t="str">
        <f t="shared" si="1167"/>
        <v/>
      </c>
      <c r="AR369" s="449" t="str">
        <f t="shared" si="1168"/>
        <v/>
      </c>
      <c r="AS369" s="225" t="str">
        <f t="shared" si="1252"/>
        <v/>
      </c>
      <c r="AT369" s="226" t="str">
        <f t="shared" si="1170"/>
        <v/>
      </c>
      <c r="AU369" s="653"/>
      <c r="AV369" s="656"/>
      <c r="AW369" s="650"/>
      <c r="AX369" s="734"/>
      <c r="AY369" s="324"/>
      <c r="AZ369" s="454"/>
      <c r="BA369" s="406"/>
      <c r="BB369" s="448"/>
      <c r="BC369" s="425"/>
      <c r="BD369" s="425"/>
      <c r="BE369" s="425"/>
      <c r="BF369" s="455"/>
      <c r="BG369" s="595"/>
      <c r="BH369" s="388"/>
      <c r="BI369" s="374"/>
      <c r="BJ369" s="374"/>
      <c r="BK369" s="374"/>
      <c r="BL369" s="448"/>
      <c r="BM369" s="468"/>
      <c r="BN369" s="448"/>
      <c r="BO369" s="441"/>
      <c r="BP369" s="441"/>
      <c r="BQ369" s="498"/>
      <c r="BR369" s="404"/>
      <c r="BS369" s="404"/>
      <c r="BT369" s="404"/>
      <c r="BU369" s="404"/>
    </row>
    <row r="370" spans="1:73" s="205" customFormat="1" ht="72.95" hidden="1" customHeight="1">
      <c r="A370" s="681"/>
      <c r="B370" s="703" t="s">
        <v>956</v>
      </c>
      <c r="C370" s="661"/>
      <c r="D370" s="661" t="str">
        <f>IFERROR((VLOOKUP($B370,'Listados Datos'!$D$3:$F$18,3,FALSE))," ")</f>
        <v>El proceso inicia con la identificación de las necesidades de recursos y finaliza con la entrega del bien y/o servicio y su registro en los hechos financieros. Aplica a todos los procesos de la entidad.</v>
      </c>
      <c r="E370" s="645" t="s">
        <v>1215</v>
      </c>
      <c r="F370" s="645" t="s">
        <v>972</v>
      </c>
      <c r="G370" s="666">
        <v>60</v>
      </c>
      <c r="H370" s="360">
        <v>60</v>
      </c>
      <c r="I370" s="663" t="s">
        <v>1236</v>
      </c>
      <c r="J370" s="603" t="s">
        <v>244</v>
      </c>
      <c r="K370" s="603" t="s">
        <v>1236</v>
      </c>
      <c r="L370" s="603" t="s">
        <v>1422</v>
      </c>
      <c r="M370" s="644" t="str">
        <f t="shared" ref="M370" si="1259">+CONCATENATE("Posibilidad de afectación ", J370, " por ", K370," debido a ", L370)</f>
        <v>Posibilidad de afectación Económico y Reputacional por Pérdida o daño o uso inadecuado de los bienes muebles. debido a Pérdida o daño o uso inadecuado de los bienes muebles por el control inadecuado.</v>
      </c>
      <c r="N370" s="644" t="s">
        <v>108</v>
      </c>
      <c r="O370" s="644" t="s">
        <v>832</v>
      </c>
      <c r="P370" s="735">
        <v>228</v>
      </c>
      <c r="Q370" s="695"/>
      <c r="R370" s="641"/>
      <c r="S370" s="641"/>
      <c r="T370" s="641"/>
      <c r="U370" s="641"/>
      <c r="V370" s="726" t="str">
        <f t="shared" ref="V370" si="1260">IF(ISBLANK(AC370),(IF(P370&lt;=0,"",IF(P370&lt;=2,"Muy Baja",IF(P370&lt;=24,"Baja",IF(P370&lt;=500,"Media",IF(P370&lt;=5000,"Alta","Muy Alta"))))))," ")</f>
        <v>Media</v>
      </c>
      <c r="W370" s="714">
        <f t="shared" ref="W370" si="1261">IF(ISBLANK(AC370),(IF(V370="","",IF(V370="Muy Baja",20%,IF(V370="Baja",40%,IF(V370="Media",60%,IF(V370="Alta",80%,IF(V370="Muy Alta",100%,0)))))))," ")</f>
        <v>0.6</v>
      </c>
      <c r="X370" s="729" t="s">
        <v>306</v>
      </c>
      <c r="Y370" s="708" t="str">
        <f>IF(X370&gt;0,IF(NOT(ISERROR(MATCH(X370,'Listados Datos'!$N$3:$N$4,0))),'Listados Datos'!$N$6&amp;"Por favor no seleccionar este criterios de impacto (Afectación Económica o presupuestal y/o Pérdida Reputacional)",'Listados Datos'!$N$7),"")</f>
        <v>✔</v>
      </c>
      <c r="Z370" s="711"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714">
        <f>IF(Z370="","",IF(Z370="Leve",20%,IF(Z370="Menor",40%,IF(Z370="Moderado",60%,IF(Z370="Mayor",80%,IF(Z370="Catastrófico",100%,0))))))</f>
        <v>0.6</v>
      </c>
      <c r="AB370" s="717"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720"/>
      <c r="AD370" s="723"/>
      <c r="AE370" s="648" t="str">
        <f t="shared" ref="AE370" si="1262">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1">
        <v>1</v>
      </c>
      <c r="AG370" s="202" t="s">
        <v>1461</v>
      </c>
      <c r="AH370" s="222" t="str">
        <f t="shared" ref="AH370:AH429" si="1263">IF(OR(AI370="Preventivo",AI370="Detectivo"),"Probabilidad",IF(AI370="Correctivo","Impacto",""))</f>
        <v>Probabilidad</v>
      </c>
      <c r="AI370" s="321" t="s">
        <v>312</v>
      </c>
      <c r="AJ370" s="321" t="s">
        <v>317</v>
      </c>
      <c r="AK370" s="223" t="str">
        <f t="shared" ref="AK370:AK429" si="1264">IF(AND(AI370="Preventivo",AJ370="Automático"),"50%",IF(AND(AI370="Preventivo",AJ370="Manual"),"40%",IF(AND(AI370="Detectivo",AJ370="Automático"),"40%",IF(AND(AI370="Detectivo",AJ370="Manual"),"30%",IF(AND(AI370="Correctivo",AJ370="Automático"),"35%",IF(AND(AI370="Correctivo",AJ370="Manual"),"25%",""))))))</f>
        <v>40%</v>
      </c>
      <c r="AL370" s="322" t="s">
        <v>321</v>
      </c>
      <c r="AM370" s="322" t="s">
        <v>325</v>
      </c>
      <c r="AN370" s="323" t="s">
        <v>328</v>
      </c>
      <c r="AO370" s="224">
        <f t="shared" ref="AO370" si="1265">IF(ISBLANK(AD370),(IFERROR(IF(AH370="Probabilidad",(W370-(+W370*AK370)),IF(AH370="Impacto",W370,"")),""))," ")</f>
        <v>0.36</v>
      </c>
      <c r="AP370" s="174" t="str">
        <f t="shared" ref="AP370" si="1266">IF(ISBLANK(AD370), (IFERROR(IF(AO370="","",IF(AO370&lt;=0.2,"Muy Baja",IF(AO370&lt;=0.4,"Baja",IF(AO370&lt;=0.6,"Media",IF(AO370&lt;=0.8,"Alta","Muy Alta"))))),""))," ")</f>
        <v>Baja</v>
      </c>
      <c r="AQ370" s="225">
        <f t="shared" si="1167"/>
        <v>0.36</v>
      </c>
      <c r="AR370" s="449" t="str">
        <f t="shared" si="1168"/>
        <v>Moderado</v>
      </c>
      <c r="AS370" s="225">
        <f t="shared" ref="AS370" si="1267">IFERROR(IF(AH370="Impacto",(AA370-(+AA370*AK370)),IF(AH370="Probabilidad",AA370,"")),"")</f>
        <v>0.6</v>
      </c>
      <c r="AT370" s="226" t="str">
        <f t="shared" si="1170"/>
        <v>Moderado</v>
      </c>
      <c r="AU370" s="651"/>
      <c r="AV370" s="654" t="str">
        <f>IF(ISBLANK(AD370), " ", AD370)</f>
        <v xml:space="preserve"> </v>
      </c>
      <c r="AW370" s="648" t="str">
        <f t="shared" ref="AW370" si="1268">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732" t="s">
        <v>335</v>
      </c>
      <c r="AY370" s="638" t="s">
        <v>1583</v>
      </c>
      <c r="AZ370" s="617" t="s">
        <v>1585</v>
      </c>
      <c r="BA370" s="617" t="s">
        <v>1233</v>
      </c>
      <c r="BB370" s="619" t="s">
        <v>1057</v>
      </c>
      <c r="BC370" s="621">
        <v>44562</v>
      </c>
      <c r="BD370" s="621">
        <v>44926</v>
      </c>
      <c r="BE370" s="619" t="s">
        <v>1581</v>
      </c>
      <c r="BF370" s="619" t="s">
        <v>1581</v>
      </c>
      <c r="BG370" s="594" t="s">
        <v>1302</v>
      </c>
      <c r="BH370" s="445" t="s">
        <v>113</v>
      </c>
      <c r="BI370" s="594" t="s">
        <v>1917</v>
      </c>
      <c r="BJ370" s="594" t="s">
        <v>1768</v>
      </c>
      <c r="BK370" s="596">
        <v>44804</v>
      </c>
      <c r="BL370" s="594" t="s">
        <v>1769</v>
      </c>
      <c r="BM370" s="611" t="s">
        <v>1808</v>
      </c>
      <c r="BN370" s="594" t="s">
        <v>1771</v>
      </c>
      <c r="BO370" s="594" t="s">
        <v>114</v>
      </c>
      <c r="BP370" s="594" t="s">
        <v>1746</v>
      </c>
      <c r="BQ370" s="600" t="s">
        <v>1746</v>
      </c>
      <c r="BR370" s="404"/>
      <c r="BS370" s="404"/>
      <c r="BT370" s="404"/>
      <c r="BU370" s="404"/>
    </row>
    <row r="371" spans="1:73" s="205" customFormat="1" ht="72.95" hidden="1" customHeight="1">
      <c r="A371" s="681"/>
      <c r="B371" s="703"/>
      <c r="C371" s="661"/>
      <c r="D371" s="661"/>
      <c r="E371" s="645"/>
      <c r="F371" s="645"/>
      <c r="G371" s="666"/>
      <c r="H371" s="360">
        <v>60</v>
      </c>
      <c r="I371" s="664"/>
      <c r="J371" s="647"/>
      <c r="K371" s="647"/>
      <c r="L371" s="647"/>
      <c r="M371" s="645"/>
      <c r="N371" s="645"/>
      <c r="O371" s="645"/>
      <c r="P371" s="736"/>
      <c r="Q371" s="696"/>
      <c r="R371" s="642"/>
      <c r="S371" s="642"/>
      <c r="T371" s="642"/>
      <c r="U371" s="642"/>
      <c r="V371" s="727"/>
      <c r="W371" s="715"/>
      <c r="X371" s="730"/>
      <c r="Y371" s="709"/>
      <c r="Z371" s="712"/>
      <c r="AA371" s="715"/>
      <c r="AB371" s="718"/>
      <c r="AC371" s="721"/>
      <c r="AD371" s="724"/>
      <c r="AE371" s="649"/>
      <c r="AF371" s="201">
        <v>2</v>
      </c>
      <c r="AG371" s="202" t="s">
        <v>1462</v>
      </c>
      <c r="AH371" s="222" t="str">
        <f t="shared" si="1263"/>
        <v>Probabilidad</v>
      </c>
      <c r="AI371" s="321" t="s">
        <v>312</v>
      </c>
      <c r="AJ371" s="321" t="s">
        <v>317</v>
      </c>
      <c r="AK371" s="223" t="str">
        <f t="shared" si="1264"/>
        <v>40%</v>
      </c>
      <c r="AL371" s="322" t="s">
        <v>321</v>
      </c>
      <c r="AM371" s="322" t="s">
        <v>325</v>
      </c>
      <c r="AN371" s="323" t="s">
        <v>328</v>
      </c>
      <c r="AO371" s="224">
        <f t="shared" ref="AO371" si="1269">IF(ISBLANK(AD370),(IFERROR(IF(AND(AH370="Probabilidad",AH371="Probabilidad"),(AQ370-(+AQ370*AK371)),IF(AH371="Probabilidad",(W370-(+W370*AK371)),IF(AH371="Impacto",AQ370,""))),""))," ")</f>
        <v>0.216</v>
      </c>
      <c r="AP371" s="174" t="str">
        <f t="shared" ref="AP371" si="1270">IF(ISBLANK(AD370),(IFERROR(IF(AO371="","",IF(AO371&lt;=0.2,"Muy Baja",IF(AO371&lt;=0.4,"Baja",IF(AO371&lt;=0.6,"Media",IF(AO371&lt;=0.8,"Alta","Muy Alta"))))),""))," ")</f>
        <v>Baja</v>
      </c>
      <c r="AQ371" s="225">
        <f t="shared" si="1167"/>
        <v>0.216</v>
      </c>
      <c r="AR371" s="449" t="str">
        <f t="shared" si="1168"/>
        <v>Moderado</v>
      </c>
      <c r="AS371" s="225">
        <f t="shared" ref="AS371" si="1271">IFERROR(IF(AND(AH370="Impacto",AH371="Impacto"),(AS370-(+AS370*AK371)),IF(AH371="Impacto",(AA370-(+AA370*AK371)),IF(AH371="Probabilidad",AS370,""))),"")</f>
        <v>0.6</v>
      </c>
      <c r="AT371" s="226" t="str">
        <f t="shared" si="1170"/>
        <v>Moderado</v>
      </c>
      <c r="AU371" s="652"/>
      <c r="AV371" s="655"/>
      <c r="AW371" s="649"/>
      <c r="AX371" s="733"/>
      <c r="AY371" s="639"/>
      <c r="AZ371" s="618"/>
      <c r="BA371" s="618"/>
      <c r="BB371" s="620"/>
      <c r="BC371" s="622"/>
      <c r="BD371" s="622"/>
      <c r="BE371" s="620"/>
      <c r="BF371" s="620"/>
      <c r="BG371" s="628"/>
      <c r="BH371" s="445" t="s">
        <v>113</v>
      </c>
      <c r="BI371" s="595"/>
      <c r="BJ371" s="595"/>
      <c r="BK371" s="597"/>
      <c r="BL371" s="595"/>
      <c r="BM371" s="612"/>
      <c r="BN371" s="595"/>
      <c r="BO371" s="595"/>
      <c r="BP371" s="595"/>
      <c r="BQ371" s="601"/>
      <c r="BR371" s="404"/>
      <c r="BS371" s="404"/>
      <c r="BT371" s="404"/>
      <c r="BU371" s="404"/>
    </row>
    <row r="372" spans="1:73" s="205" customFormat="1" ht="77.25" hidden="1" customHeight="1">
      <c r="A372" s="681"/>
      <c r="B372" s="703"/>
      <c r="C372" s="661"/>
      <c r="D372" s="661"/>
      <c r="E372" s="645"/>
      <c r="F372" s="645"/>
      <c r="G372" s="666"/>
      <c r="H372" s="360">
        <v>60</v>
      </c>
      <c r="I372" s="664"/>
      <c r="J372" s="647"/>
      <c r="K372" s="647"/>
      <c r="L372" s="647"/>
      <c r="M372" s="645"/>
      <c r="N372" s="645"/>
      <c r="O372" s="645"/>
      <c r="P372" s="736"/>
      <c r="Q372" s="696"/>
      <c r="R372" s="642"/>
      <c r="S372" s="642"/>
      <c r="T372" s="642"/>
      <c r="U372" s="642"/>
      <c r="V372" s="727"/>
      <c r="W372" s="715"/>
      <c r="X372" s="730"/>
      <c r="Y372" s="709"/>
      <c r="Z372" s="712"/>
      <c r="AA372" s="715"/>
      <c r="AB372" s="718"/>
      <c r="AC372" s="721"/>
      <c r="AD372" s="724"/>
      <c r="AE372" s="649"/>
      <c r="AF372" s="201">
        <v>3</v>
      </c>
      <c r="AG372" s="202" t="s">
        <v>1463</v>
      </c>
      <c r="AH372" s="222" t="str">
        <f t="shared" si="1263"/>
        <v>Probabilidad</v>
      </c>
      <c r="AI372" s="321" t="s">
        <v>312</v>
      </c>
      <c r="AJ372" s="321" t="s">
        <v>317</v>
      </c>
      <c r="AK372" s="223" t="str">
        <f t="shared" si="1264"/>
        <v>40%</v>
      </c>
      <c r="AL372" s="322" t="s">
        <v>321</v>
      </c>
      <c r="AM372" s="322" t="s">
        <v>325</v>
      </c>
      <c r="AN372" s="323" t="s">
        <v>328</v>
      </c>
      <c r="AO372" s="224">
        <f t="shared" ref="AO372" si="1272">IF(ISBLANK(AD370),(IFERROR(IF(AND(AH371="Probabilidad",AH372="Probabilidad"),(AQ371-(+AQ371*AK372)),IF(AND(AH371="Impacto",AH372="Probabilidad"),(AQ370-(+AQ370*AK372)),IF(AH372="Impacto",AQ371,""))),""))," ")</f>
        <v>0.12959999999999999</v>
      </c>
      <c r="AP372" s="174" t="str">
        <f t="shared" ref="AP372" si="1273">IF(ISBLANK(AD370),(IFERROR(IF(AO372="","",IF(AO372&lt;=0.2,"Muy Baja",IF(AO372&lt;=0.4,"Baja",IF(AO372&lt;=0.6,"Media",IF(AO372&lt;=0.8,"Alta","Muy Alta"))))),""))," ")</f>
        <v>Muy Baja</v>
      </c>
      <c r="AQ372" s="225">
        <f t="shared" si="1167"/>
        <v>0.12959999999999999</v>
      </c>
      <c r="AR372" s="449" t="str">
        <f t="shared" si="1168"/>
        <v>Moderado</v>
      </c>
      <c r="AS372" s="225">
        <f t="shared" ref="AS372:AS375" si="1274">IFERROR(IF(AND(AH371="Impacto",AH372="Impacto"),(AS371-(+AS371*AK372)),IF(AND(AH371="Probabilidad",AH372="Impacto"),(AS370-(+AS370*AK372)),IF(AH372="Probabilidad",AS371,""))),"")</f>
        <v>0.6</v>
      </c>
      <c r="AT372" s="226" t="str">
        <f t="shared" si="1170"/>
        <v>Moderado</v>
      </c>
      <c r="AU372" s="652"/>
      <c r="AV372" s="655"/>
      <c r="AW372" s="649"/>
      <c r="AX372" s="733"/>
      <c r="AY372" s="638" t="s">
        <v>1584</v>
      </c>
      <c r="AZ372" s="617" t="s">
        <v>1586</v>
      </c>
      <c r="BA372" s="617" t="s">
        <v>1233</v>
      </c>
      <c r="BB372" s="619" t="s">
        <v>1057</v>
      </c>
      <c r="BC372" s="621">
        <v>44562</v>
      </c>
      <c r="BD372" s="621">
        <v>44926</v>
      </c>
      <c r="BE372" s="619" t="s">
        <v>1582</v>
      </c>
      <c r="BF372" s="619" t="s">
        <v>1582</v>
      </c>
      <c r="BG372" s="628"/>
      <c r="BH372" s="445" t="s">
        <v>113</v>
      </c>
      <c r="BI372" s="594" t="s">
        <v>1772</v>
      </c>
      <c r="BJ372" s="594" t="s">
        <v>1773</v>
      </c>
      <c r="BK372" s="596">
        <v>44804</v>
      </c>
      <c r="BL372" s="594" t="s">
        <v>1774</v>
      </c>
      <c r="BM372" s="611" t="s">
        <v>1809</v>
      </c>
      <c r="BN372" s="594" t="s">
        <v>1775</v>
      </c>
      <c r="BO372" s="594" t="s">
        <v>114</v>
      </c>
      <c r="BP372" s="594" t="s">
        <v>1746</v>
      </c>
      <c r="BQ372" s="600" t="s">
        <v>1746</v>
      </c>
      <c r="BR372" s="404"/>
      <c r="BS372" s="404"/>
      <c r="BT372" s="404"/>
      <c r="BU372" s="404"/>
    </row>
    <row r="373" spans="1:73" s="205" customFormat="1" ht="77.25" hidden="1" customHeight="1">
      <c r="A373" s="681"/>
      <c r="B373" s="703"/>
      <c r="C373" s="661"/>
      <c r="D373" s="661"/>
      <c r="E373" s="645"/>
      <c r="F373" s="645"/>
      <c r="G373" s="666"/>
      <c r="H373" s="360">
        <v>60</v>
      </c>
      <c r="I373" s="664"/>
      <c r="J373" s="647"/>
      <c r="K373" s="647"/>
      <c r="L373" s="647"/>
      <c r="M373" s="645"/>
      <c r="N373" s="645"/>
      <c r="O373" s="645"/>
      <c r="P373" s="736"/>
      <c r="Q373" s="696"/>
      <c r="R373" s="642"/>
      <c r="S373" s="642"/>
      <c r="T373" s="642"/>
      <c r="U373" s="642"/>
      <c r="V373" s="727"/>
      <c r="W373" s="715"/>
      <c r="X373" s="730"/>
      <c r="Y373" s="709"/>
      <c r="Z373" s="712"/>
      <c r="AA373" s="715"/>
      <c r="AB373" s="718"/>
      <c r="AC373" s="721"/>
      <c r="AD373" s="724"/>
      <c r="AE373" s="649"/>
      <c r="AF373" s="201">
        <v>4</v>
      </c>
      <c r="AG373" s="202" t="s">
        <v>1464</v>
      </c>
      <c r="AH373" s="222" t="str">
        <f t="shared" si="1263"/>
        <v>Probabilidad</v>
      </c>
      <c r="AI373" s="321" t="s">
        <v>312</v>
      </c>
      <c r="AJ373" s="321" t="s">
        <v>317</v>
      </c>
      <c r="AK373" s="223" t="str">
        <f t="shared" si="1264"/>
        <v>40%</v>
      </c>
      <c r="AL373" s="322" t="s">
        <v>321</v>
      </c>
      <c r="AM373" s="322" t="s">
        <v>325</v>
      </c>
      <c r="AN373" s="323" t="s">
        <v>328</v>
      </c>
      <c r="AO373" s="224">
        <f t="shared" ref="AO373" si="1275">IF(ISBLANK(AD370),(IFERROR(IF(AND(AH372="Probabilidad",AH373="Probabilidad"),(AQ372-(+AQ372*AK373)),IF(AND(AH372="Impacto",AH373="Probabilidad"),(AQ371-(+AQ371*AK373)),IF(AH373="Impacto",AQ372,""))),""))," ")</f>
        <v>7.7759999999999996E-2</v>
      </c>
      <c r="AP373" s="174" t="str">
        <f t="shared" ref="AP373" si="1276">IF(ISBLANK(AD370),(IFERROR(IF(AO373="","",IF(AO373&lt;=0.2,"Muy Baja",IF(AO373&lt;=0.4,"Baja",IF(AO373&lt;=0.6,"Media",IF(AO373&lt;=0.8,"Alta","Muy Alta"))))),""))," ")</f>
        <v>Muy Baja</v>
      </c>
      <c r="AQ373" s="225">
        <f t="shared" si="1167"/>
        <v>7.7759999999999996E-2</v>
      </c>
      <c r="AR373" s="449" t="str">
        <f t="shared" si="1168"/>
        <v>Moderado</v>
      </c>
      <c r="AS373" s="225">
        <f t="shared" si="1274"/>
        <v>0.6</v>
      </c>
      <c r="AT373" s="226" t="str">
        <f t="shared" si="1170"/>
        <v>Moderado</v>
      </c>
      <c r="AU373" s="652"/>
      <c r="AV373" s="655"/>
      <c r="AW373" s="649"/>
      <c r="AX373" s="733"/>
      <c r="AY373" s="639"/>
      <c r="AZ373" s="618"/>
      <c r="BA373" s="618"/>
      <c r="BB373" s="620"/>
      <c r="BC373" s="622"/>
      <c r="BD373" s="622"/>
      <c r="BE373" s="620"/>
      <c r="BF373" s="620"/>
      <c r="BG373" s="628"/>
      <c r="BH373" s="445" t="s">
        <v>113</v>
      </c>
      <c r="BI373" s="595"/>
      <c r="BJ373" s="595"/>
      <c r="BK373" s="597"/>
      <c r="BL373" s="595"/>
      <c r="BM373" s="612"/>
      <c r="BN373" s="595"/>
      <c r="BO373" s="595"/>
      <c r="BP373" s="595"/>
      <c r="BQ373" s="601"/>
      <c r="BR373" s="404"/>
      <c r="BS373" s="404"/>
      <c r="BT373" s="404"/>
      <c r="BU373" s="404"/>
    </row>
    <row r="374" spans="1:73" s="205" customFormat="1" ht="19.5" hidden="1" customHeight="1">
      <c r="A374" s="681"/>
      <c r="B374" s="703"/>
      <c r="C374" s="661"/>
      <c r="D374" s="661"/>
      <c r="E374" s="645"/>
      <c r="F374" s="645"/>
      <c r="G374" s="666"/>
      <c r="H374" s="360">
        <v>60</v>
      </c>
      <c r="I374" s="664"/>
      <c r="J374" s="647"/>
      <c r="K374" s="647"/>
      <c r="L374" s="647"/>
      <c r="M374" s="645"/>
      <c r="N374" s="645"/>
      <c r="O374" s="645"/>
      <c r="P374" s="736"/>
      <c r="Q374" s="696"/>
      <c r="R374" s="642"/>
      <c r="S374" s="642"/>
      <c r="T374" s="642"/>
      <c r="U374" s="642"/>
      <c r="V374" s="727"/>
      <c r="W374" s="715"/>
      <c r="X374" s="730"/>
      <c r="Y374" s="709"/>
      <c r="Z374" s="712"/>
      <c r="AA374" s="715"/>
      <c r="AB374" s="718"/>
      <c r="AC374" s="721"/>
      <c r="AD374" s="724"/>
      <c r="AE374" s="649"/>
      <c r="AF374" s="201">
        <v>5</v>
      </c>
      <c r="AG374" s="202"/>
      <c r="AH374" s="222" t="str">
        <f t="shared" si="1263"/>
        <v/>
      </c>
      <c r="AI374" s="321"/>
      <c r="AJ374" s="321"/>
      <c r="AK374" s="223" t="str">
        <f t="shared" si="1264"/>
        <v/>
      </c>
      <c r="AL374" s="322"/>
      <c r="AM374" s="322"/>
      <c r="AN374" s="323"/>
      <c r="AO374" s="224" t="str">
        <f t="shared" ref="AO374" si="1277">IF(ISBLANK(AD370),(IFERROR(IF(AND(AH373="Probabilidad",AH374="Probabilidad"),(AQ373-(+AQ373*AK374)),IF(AND(AH373="Impacto",AH374="Probabilidad"),(AQ372-(+AQ372*AK374)),IF(AH374="Impacto",AQ373,""))),""))," ")</f>
        <v/>
      </c>
      <c r="AP374" s="174" t="str">
        <f t="shared" ref="AP374" si="1278">IF(ISBLANK(AD370),(IFERROR(IF(AO374="","",IF(AO374&lt;=0.2,"Muy Baja",IF(AO374&lt;=0.4,"Baja",IF(AO374&lt;=0.6,"Media",IF(AO374&lt;=0.8,"Alta","Muy Alta"))))),""))," ")</f>
        <v/>
      </c>
      <c r="AQ374" s="225" t="str">
        <f t="shared" si="1167"/>
        <v/>
      </c>
      <c r="AR374" s="449" t="str">
        <f t="shared" si="1168"/>
        <v/>
      </c>
      <c r="AS374" s="225" t="str">
        <f t="shared" si="1274"/>
        <v/>
      </c>
      <c r="AT374" s="226" t="str">
        <f t="shared" si="1170"/>
        <v/>
      </c>
      <c r="AU374" s="652"/>
      <c r="AV374" s="655"/>
      <c r="AW374" s="649"/>
      <c r="AX374" s="733"/>
      <c r="AY374" s="324"/>
      <c r="AZ374" s="454"/>
      <c r="BA374" s="406"/>
      <c r="BB374" s="448"/>
      <c r="BC374" s="425"/>
      <c r="BD374" s="425"/>
      <c r="BE374" s="425"/>
      <c r="BF374" s="455"/>
      <c r="BG374" s="628"/>
      <c r="BH374" s="388"/>
      <c r="BI374" s="374"/>
      <c r="BJ374" s="374"/>
      <c r="BK374" s="374"/>
      <c r="BL374" s="448"/>
      <c r="BM374" s="468"/>
      <c r="BN374" s="448"/>
      <c r="BO374" s="441"/>
      <c r="BP374" s="441"/>
      <c r="BQ374" s="498"/>
      <c r="BR374" s="404"/>
      <c r="BS374" s="404"/>
      <c r="BT374" s="404"/>
      <c r="BU374" s="404"/>
    </row>
    <row r="375" spans="1:73" s="205" customFormat="1" ht="19.5" hidden="1" customHeight="1">
      <c r="A375" s="681"/>
      <c r="B375" s="703"/>
      <c r="C375" s="661"/>
      <c r="D375" s="661"/>
      <c r="E375" s="645"/>
      <c r="F375" s="645"/>
      <c r="G375" s="666"/>
      <c r="H375" s="360">
        <v>60</v>
      </c>
      <c r="I375" s="665"/>
      <c r="J375" s="604"/>
      <c r="K375" s="604"/>
      <c r="L375" s="604"/>
      <c r="M375" s="646"/>
      <c r="N375" s="646"/>
      <c r="O375" s="646"/>
      <c r="P375" s="737"/>
      <c r="Q375" s="697"/>
      <c r="R375" s="643"/>
      <c r="S375" s="643"/>
      <c r="T375" s="643"/>
      <c r="U375" s="643"/>
      <c r="V375" s="728"/>
      <c r="W375" s="716"/>
      <c r="X375" s="731"/>
      <c r="Y375" s="710"/>
      <c r="Z375" s="713"/>
      <c r="AA375" s="716"/>
      <c r="AB375" s="719"/>
      <c r="AC375" s="722"/>
      <c r="AD375" s="725"/>
      <c r="AE375" s="650"/>
      <c r="AF375" s="201">
        <v>6</v>
      </c>
      <c r="AG375" s="202"/>
      <c r="AH375" s="222" t="str">
        <f t="shared" si="1263"/>
        <v/>
      </c>
      <c r="AI375" s="321"/>
      <c r="AJ375" s="321"/>
      <c r="AK375" s="223" t="str">
        <f t="shared" si="1264"/>
        <v/>
      </c>
      <c r="AL375" s="322"/>
      <c r="AM375" s="322"/>
      <c r="AN375" s="323"/>
      <c r="AO375" s="224" t="str">
        <f t="shared" ref="AO375" si="1279">IF(ISBLANK(AD370),(IFERROR(IF(AND(AH374="Probabilidad",AH375="Probabilidad"),(AQ374-(+AQ374*AK375)),IF(AND(AH374="Impacto",AH375="Probabilidad"),(AQ373-(+AQ373*AK375)),IF(AH375="Impacto",AQ374,""))),""))," ")</f>
        <v/>
      </c>
      <c r="AP375" s="174" t="str">
        <f t="shared" ref="AP375" si="1280">IF(ISBLANK(AD370),(IFERROR(IF(AO375="","",IF(AO375&lt;=0.2,"Muy Baja",IF(AO375&lt;=0.4,"Baja",IF(AO375&lt;=0.6,"Media",IF(AO375&lt;=0.8,"Alta","Muy Alta"))))),""))," ")</f>
        <v/>
      </c>
      <c r="AQ375" s="225" t="str">
        <f t="shared" si="1167"/>
        <v/>
      </c>
      <c r="AR375" s="449" t="str">
        <f t="shared" si="1168"/>
        <v/>
      </c>
      <c r="AS375" s="225" t="str">
        <f t="shared" si="1274"/>
        <v/>
      </c>
      <c r="AT375" s="226" t="str">
        <f t="shared" si="1170"/>
        <v/>
      </c>
      <c r="AU375" s="653"/>
      <c r="AV375" s="656"/>
      <c r="AW375" s="650"/>
      <c r="AX375" s="734"/>
      <c r="AY375" s="324"/>
      <c r="AZ375" s="454"/>
      <c r="BA375" s="406"/>
      <c r="BB375" s="448"/>
      <c r="BC375" s="425"/>
      <c r="BD375" s="425"/>
      <c r="BE375" s="425"/>
      <c r="BF375" s="455"/>
      <c r="BG375" s="595"/>
      <c r="BH375" s="388"/>
      <c r="BI375" s="374"/>
      <c r="BJ375" s="374"/>
      <c r="BK375" s="374"/>
      <c r="BL375" s="448"/>
      <c r="BM375" s="468"/>
      <c r="BN375" s="448"/>
      <c r="BO375" s="441"/>
      <c r="BP375" s="441"/>
      <c r="BQ375" s="498"/>
      <c r="BR375" s="404"/>
      <c r="BS375" s="404"/>
      <c r="BT375" s="404"/>
      <c r="BU375" s="404"/>
    </row>
    <row r="376" spans="1:73" s="205" customFormat="1" ht="70.5" hidden="1" customHeight="1">
      <c r="A376" s="681"/>
      <c r="B376" s="703" t="s">
        <v>956</v>
      </c>
      <c r="C376" s="661"/>
      <c r="D376" s="661" t="str">
        <f>IFERROR((VLOOKUP($B376,'Listados Datos'!$D$3:$F$18,3,FALSE))," ")</f>
        <v>El proceso inicia con la identificación de las necesidades de recursos y finaliza con la entrega del bien y/o servicio y su registro en los hechos financieros. Aplica a todos los procesos de la entidad.</v>
      </c>
      <c r="E376" s="645" t="s">
        <v>1215</v>
      </c>
      <c r="F376" s="645" t="s">
        <v>972</v>
      </c>
      <c r="G376" s="666">
        <v>61</v>
      </c>
      <c r="H376" s="360">
        <v>61</v>
      </c>
      <c r="I376" s="663" t="s">
        <v>1237</v>
      </c>
      <c r="J376" s="603" t="s">
        <v>243</v>
      </c>
      <c r="K376" s="603" t="s">
        <v>1237</v>
      </c>
      <c r="L376" s="603" t="s">
        <v>1423</v>
      </c>
      <c r="M376" s="644" t="str">
        <f t="shared" ref="M376" si="1281">+CONCATENATE("Posibilidad de afectación ", J376, " por ", K376," debido a ", L376)</f>
        <v>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v>
      </c>
      <c r="N376" s="644" t="s">
        <v>108</v>
      </c>
      <c r="O376" s="644" t="s">
        <v>832</v>
      </c>
      <c r="P376" s="735">
        <v>228</v>
      </c>
      <c r="Q376" s="695"/>
      <c r="R376" s="641"/>
      <c r="S376" s="641"/>
      <c r="T376" s="641"/>
      <c r="U376" s="641"/>
      <c r="V376" s="726" t="str">
        <f t="shared" ref="V376" si="1282">IF(ISBLANK(AC376),(IF(P376&lt;=0,"",IF(P376&lt;=2,"Muy Baja",IF(P376&lt;=24,"Baja",IF(P376&lt;=500,"Media",IF(P376&lt;=5000,"Alta","Muy Alta"))))))," ")</f>
        <v>Media</v>
      </c>
      <c r="W376" s="714">
        <f t="shared" ref="W376" si="1283">IF(ISBLANK(AC376),(IF(V376="","",IF(V376="Muy Baja",20%,IF(V376="Baja",40%,IF(V376="Media",60%,IF(V376="Alta",80%,IF(V376="Muy Alta",100%,0)))))))," ")</f>
        <v>0.6</v>
      </c>
      <c r="X376" s="729" t="s">
        <v>306</v>
      </c>
      <c r="Y376" s="708" t="str">
        <f>IF(X376&gt;0,IF(NOT(ISERROR(MATCH(X376,'Listados Datos'!$N$3:$N$4,0))),'Listados Datos'!$N$6&amp;"Por favor no seleccionar este criterios de impacto (Afectación Económica o presupuestal y/o Pérdida Reputacional)",'Listados Datos'!$N$7),"")</f>
        <v>✔</v>
      </c>
      <c r="Z376" s="711"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714">
        <f>IF(Z376="","",IF(Z376="Leve",20%,IF(Z376="Menor",40%,IF(Z376="Moderado",60%,IF(Z376="Mayor",80%,IF(Z376="Catastrófico",100%,0))))))</f>
        <v>0.6</v>
      </c>
      <c r="AB376" s="717"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720"/>
      <c r="AD376" s="723"/>
      <c r="AE376" s="648" t="str">
        <f t="shared" ref="AE376" si="1284">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1">
        <v>1</v>
      </c>
      <c r="AG376" s="202" t="s">
        <v>1461</v>
      </c>
      <c r="AH376" s="222" t="str">
        <f t="shared" si="1263"/>
        <v>Probabilidad</v>
      </c>
      <c r="AI376" s="321" t="s">
        <v>312</v>
      </c>
      <c r="AJ376" s="321" t="s">
        <v>317</v>
      </c>
      <c r="AK376" s="223" t="str">
        <f t="shared" si="1264"/>
        <v>40%</v>
      </c>
      <c r="AL376" s="322" t="s">
        <v>321</v>
      </c>
      <c r="AM376" s="322" t="s">
        <v>325</v>
      </c>
      <c r="AN376" s="323" t="s">
        <v>328</v>
      </c>
      <c r="AO376" s="224">
        <f t="shared" ref="AO376" si="1285">IF(ISBLANK(AD376),(IFERROR(IF(AH376="Probabilidad",(W376-(+W376*AK376)),IF(AH376="Impacto",W376,"")),""))," ")</f>
        <v>0.36</v>
      </c>
      <c r="AP376" s="174" t="str">
        <f t="shared" ref="AP376" si="1286">IF(ISBLANK(AD376), (IFERROR(IF(AO376="","",IF(AO376&lt;=0.2,"Muy Baja",IF(AO376&lt;=0.4,"Baja",IF(AO376&lt;=0.6,"Media",IF(AO376&lt;=0.8,"Alta","Muy Alta"))))),""))," ")</f>
        <v>Baja</v>
      </c>
      <c r="AQ376" s="225">
        <f t="shared" si="1167"/>
        <v>0.36</v>
      </c>
      <c r="AR376" s="449" t="str">
        <f t="shared" si="1168"/>
        <v>Moderado</v>
      </c>
      <c r="AS376" s="225">
        <f t="shared" ref="AS376" si="1287">IFERROR(IF(AH376="Impacto",(AA376-(+AA376*AK376)),IF(AH376="Probabilidad",AA376,"")),"")</f>
        <v>0.6</v>
      </c>
      <c r="AT376" s="226" t="str">
        <f t="shared" si="1170"/>
        <v>Moderado</v>
      </c>
      <c r="AU376" s="651"/>
      <c r="AV376" s="654" t="str">
        <f>IF(ISBLANK(AD376), " ", AD376)</f>
        <v xml:space="preserve"> </v>
      </c>
      <c r="AW376" s="648" t="str">
        <f t="shared" ref="AW376" si="1288">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732" t="s">
        <v>335</v>
      </c>
      <c r="AY376" s="638" t="s">
        <v>1567</v>
      </c>
      <c r="AZ376" s="617" t="s">
        <v>1303</v>
      </c>
      <c r="BA376" s="617" t="s">
        <v>1233</v>
      </c>
      <c r="BB376" s="619" t="s">
        <v>1057</v>
      </c>
      <c r="BC376" s="621">
        <v>44562</v>
      </c>
      <c r="BD376" s="621">
        <v>44926</v>
      </c>
      <c r="BE376" s="619" t="s">
        <v>1303</v>
      </c>
      <c r="BF376" s="619" t="s">
        <v>1303</v>
      </c>
      <c r="BG376" s="594" t="s">
        <v>1304</v>
      </c>
      <c r="BH376" s="445" t="s">
        <v>113</v>
      </c>
      <c r="BI376" s="594" t="s">
        <v>1776</v>
      </c>
      <c r="BJ376" s="594" t="s">
        <v>1918</v>
      </c>
      <c r="BK376" s="596">
        <v>44804</v>
      </c>
      <c r="BL376" s="594" t="s">
        <v>1919</v>
      </c>
      <c r="BM376" s="611" t="s">
        <v>1808</v>
      </c>
      <c r="BN376" s="594" t="s">
        <v>1770</v>
      </c>
      <c r="BO376" s="594" t="s">
        <v>114</v>
      </c>
      <c r="BP376" s="594" t="s">
        <v>1746</v>
      </c>
      <c r="BQ376" s="600" t="s">
        <v>1746</v>
      </c>
      <c r="BR376" s="404"/>
      <c r="BS376" s="404"/>
      <c r="BT376" s="404"/>
      <c r="BU376" s="404"/>
    </row>
    <row r="377" spans="1:73" s="205" customFormat="1" ht="72.95" hidden="1" customHeight="1">
      <c r="A377" s="681"/>
      <c r="B377" s="703"/>
      <c r="C377" s="661"/>
      <c r="D377" s="661"/>
      <c r="E377" s="645"/>
      <c r="F377" s="645"/>
      <c r="G377" s="666"/>
      <c r="H377" s="360">
        <v>61</v>
      </c>
      <c r="I377" s="664"/>
      <c r="J377" s="647"/>
      <c r="K377" s="647"/>
      <c r="L377" s="647"/>
      <c r="M377" s="645"/>
      <c r="N377" s="645"/>
      <c r="O377" s="645"/>
      <c r="P377" s="736"/>
      <c r="Q377" s="696"/>
      <c r="R377" s="642"/>
      <c r="S377" s="642"/>
      <c r="T377" s="642"/>
      <c r="U377" s="642"/>
      <c r="V377" s="727"/>
      <c r="W377" s="715"/>
      <c r="X377" s="730"/>
      <c r="Y377" s="709"/>
      <c r="Z377" s="712"/>
      <c r="AA377" s="715"/>
      <c r="AB377" s="718"/>
      <c r="AC377" s="721"/>
      <c r="AD377" s="724"/>
      <c r="AE377" s="649"/>
      <c r="AF377" s="201">
        <v>2</v>
      </c>
      <c r="AG377" s="202" t="s">
        <v>1465</v>
      </c>
      <c r="AH377" s="222" t="str">
        <f t="shared" si="1263"/>
        <v>Probabilidad</v>
      </c>
      <c r="AI377" s="321" t="s">
        <v>312</v>
      </c>
      <c r="AJ377" s="321" t="s">
        <v>317</v>
      </c>
      <c r="AK377" s="223" t="str">
        <f t="shared" si="1264"/>
        <v>40%</v>
      </c>
      <c r="AL377" s="322" t="s">
        <v>321</v>
      </c>
      <c r="AM377" s="322" t="s">
        <v>325</v>
      </c>
      <c r="AN377" s="323" t="s">
        <v>328</v>
      </c>
      <c r="AO377" s="224">
        <f t="shared" ref="AO377" si="1289">IF(ISBLANK(AD376),(IFERROR(IF(AND(AH376="Probabilidad",AH377="Probabilidad"),(AQ376-(+AQ376*AK377)),IF(AH377="Probabilidad",(W376-(+W376*AK377)),IF(AH377="Impacto",AQ376,""))),""))," ")</f>
        <v>0.216</v>
      </c>
      <c r="AP377" s="174" t="str">
        <f t="shared" ref="AP377" si="1290">IF(ISBLANK(AD376),(IFERROR(IF(AO377="","",IF(AO377&lt;=0.2,"Muy Baja",IF(AO377&lt;=0.4,"Baja",IF(AO377&lt;=0.6,"Media",IF(AO377&lt;=0.8,"Alta","Muy Alta"))))),""))," ")</f>
        <v>Baja</v>
      </c>
      <c r="AQ377" s="225">
        <f t="shared" si="1167"/>
        <v>0.216</v>
      </c>
      <c r="AR377" s="449" t="str">
        <f t="shared" si="1168"/>
        <v>Moderado</v>
      </c>
      <c r="AS377" s="225">
        <f t="shared" ref="AS377" si="1291">IFERROR(IF(AND(AH376="Impacto",AH377="Impacto"),(AS376-(+AS376*AK377)),IF(AH377="Impacto",(AA376-(+AA376*AK377)),IF(AH377="Probabilidad",AS376,""))),"")</f>
        <v>0.6</v>
      </c>
      <c r="AT377" s="226" t="str">
        <f t="shared" si="1170"/>
        <v>Moderado</v>
      </c>
      <c r="AU377" s="652"/>
      <c r="AV377" s="655"/>
      <c r="AW377" s="649"/>
      <c r="AX377" s="733"/>
      <c r="AY377" s="744"/>
      <c r="AZ377" s="745"/>
      <c r="BA377" s="745"/>
      <c r="BB377" s="637"/>
      <c r="BC377" s="636"/>
      <c r="BD377" s="636"/>
      <c r="BE377" s="637"/>
      <c r="BF377" s="637"/>
      <c r="BG377" s="628"/>
      <c r="BH377" s="445" t="s">
        <v>113</v>
      </c>
      <c r="BI377" s="628"/>
      <c r="BJ377" s="628"/>
      <c r="BK377" s="628"/>
      <c r="BL377" s="628"/>
      <c r="BM377" s="630"/>
      <c r="BN377" s="628"/>
      <c r="BO377" s="628"/>
      <c r="BP377" s="628"/>
      <c r="BQ377" s="631"/>
      <c r="BR377" s="404"/>
      <c r="BS377" s="404"/>
      <c r="BT377" s="404"/>
      <c r="BU377" s="404"/>
    </row>
    <row r="378" spans="1:73" s="205" customFormat="1" ht="77.25" hidden="1" customHeight="1">
      <c r="A378" s="681"/>
      <c r="B378" s="703"/>
      <c r="C378" s="661"/>
      <c r="D378" s="661"/>
      <c r="E378" s="645"/>
      <c r="F378" s="645"/>
      <c r="G378" s="666"/>
      <c r="H378" s="360">
        <v>61</v>
      </c>
      <c r="I378" s="664"/>
      <c r="J378" s="647"/>
      <c r="K378" s="647"/>
      <c r="L378" s="647"/>
      <c r="M378" s="645"/>
      <c r="N378" s="645"/>
      <c r="O378" s="645"/>
      <c r="P378" s="736"/>
      <c r="Q378" s="696"/>
      <c r="R378" s="642"/>
      <c r="S378" s="642"/>
      <c r="T378" s="642"/>
      <c r="U378" s="642"/>
      <c r="V378" s="727"/>
      <c r="W378" s="715"/>
      <c r="X378" s="730"/>
      <c r="Y378" s="709"/>
      <c r="Z378" s="712"/>
      <c r="AA378" s="715"/>
      <c r="AB378" s="718"/>
      <c r="AC378" s="721"/>
      <c r="AD378" s="724"/>
      <c r="AE378" s="649"/>
      <c r="AF378" s="201">
        <v>3</v>
      </c>
      <c r="AG378" s="202" t="s">
        <v>1466</v>
      </c>
      <c r="AH378" s="222" t="str">
        <f t="shared" si="1263"/>
        <v>Probabilidad</v>
      </c>
      <c r="AI378" s="321" t="s">
        <v>312</v>
      </c>
      <c r="AJ378" s="321" t="s">
        <v>317</v>
      </c>
      <c r="AK378" s="223" t="str">
        <f t="shared" si="1264"/>
        <v>40%</v>
      </c>
      <c r="AL378" s="322" t="s">
        <v>321</v>
      </c>
      <c r="AM378" s="322" t="s">
        <v>325</v>
      </c>
      <c r="AN378" s="323" t="s">
        <v>328</v>
      </c>
      <c r="AO378" s="224">
        <f t="shared" ref="AO378" si="1292">IF(ISBLANK(AD376),(IFERROR(IF(AND(AH377="Probabilidad",AH378="Probabilidad"),(AQ377-(+AQ377*AK378)),IF(AND(AH377="Impacto",AH378="Probabilidad"),(AQ376-(+AQ376*AK378)),IF(AH378="Impacto",AQ377,""))),""))," ")</f>
        <v>0.12959999999999999</v>
      </c>
      <c r="AP378" s="174" t="str">
        <f t="shared" ref="AP378" si="1293">IF(ISBLANK(AD376),(IFERROR(IF(AO378="","",IF(AO378&lt;=0.2,"Muy Baja",IF(AO378&lt;=0.4,"Baja",IF(AO378&lt;=0.6,"Media",IF(AO378&lt;=0.8,"Alta","Muy Alta"))))),""))," ")</f>
        <v>Muy Baja</v>
      </c>
      <c r="AQ378" s="225">
        <f t="shared" si="1167"/>
        <v>0.12959999999999999</v>
      </c>
      <c r="AR378" s="449" t="str">
        <f t="shared" si="1168"/>
        <v>Moderado</v>
      </c>
      <c r="AS378" s="225">
        <f t="shared" ref="AS378:AS381" si="1294">IFERROR(IF(AND(AH377="Impacto",AH378="Impacto"),(AS377-(+AS377*AK378)),IF(AND(AH377="Probabilidad",AH378="Impacto"),(AS376-(+AS376*AK378)),IF(AH378="Probabilidad",AS377,""))),"")</f>
        <v>0.6</v>
      </c>
      <c r="AT378" s="226" t="str">
        <f t="shared" si="1170"/>
        <v>Moderado</v>
      </c>
      <c r="AU378" s="652"/>
      <c r="AV378" s="655"/>
      <c r="AW378" s="649"/>
      <c r="AX378" s="733"/>
      <c r="AY378" s="639"/>
      <c r="AZ378" s="618"/>
      <c r="BA378" s="618"/>
      <c r="BB378" s="620"/>
      <c r="BC378" s="622"/>
      <c r="BD378" s="622"/>
      <c r="BE378" s="620"/>
      <c r="BF378" s="620"/>
      <c r="BG378" s="628"/>
      <c r="BH378" s="445" t="s">
        <v>113</v>
      </c>
      <c r="BI378" s="595"/>
      <c r="BJ378" s="595"/>
      <c r="BK378" s="595"/>
      <c r="BL378" s="595"/>
      <c r="BM378" s="612"/>
      <c r="BN378" s="595"/>
      <c r="BO378" s="595"/>
      <c r="BP378" s="595"/>
      <c r="BQ378" s="601"/>
      <c r="BR378" s="404"/>
      <c r="BS378" s="404"/>
      <c r="BT378" s="404"/>
      <c r="BU378" s="404"/>
    </row>
    <row r="379" spans="1:73" s="205" customFormat="1" ht="19.5" hidden="1" customHeight="1">
      <c r="A379" s="681"/>
      <c r="B379" s="703"/>
      <c r="C379" s="661"/>
      <c r="D379" s="661"/>
      <c r="E379" s="645"/>
      <c r="F379" s="645"/>
      <c r="G379" s="666"/>
      <c r="H379" s="360">
        <v>61</v>
      </c>
      <c r="I379" s="664"/>
      <c r="J379" s="647"/>
      <c r="K379" s="647"/>
      <c r="L379" s="647"/>
      <c r="M379" s="645"/>
      <c r="N379" s="645"/>
      <c r="O379" s="645"/>
      <c r="P379" s="736"/>
      <c r="Q379" s="696"/>
      <c r="R379" s="642"/>
      <c r="S379" s="642"/>
      <c r="T379" s="642"/>
      <c r="U379" s="642"/>
      <c r="V379" s="727"/>
      <c r="W379" s="715"/>
      <c r="X379" s="730"/>
      <c r="Y379" s="709"/>
      <c r="Z379" s="712"/>
      <c r="AA379" s="715"/>
      <c r="AB379" s="718"/>
      <c r="AC379" s="721"/>
      <c r="AD379" s="724"/>
      <c r="AE379" s="649"/>
      <c r="AF379" s="201">
        <v>4</v>
      </c>
      <c r="AG379" s="202"/>
      <c r="AH379" s="222" t="str">
        <f t="shared" si="1263"/>
        <v/>
      </c>
      <c r="AI379" s="321"/>
      <c r="AJ379" s="321"/>
      <c r="AK379" s="223" t="str">
        <f t="shared" si="1264"/>
        <v/>
      </c>
      <c r="AL379" s="322"/>
      <c r="AM379" s="322"/>
      <c r="AN379" s="323"/>
      <c r="AO379" s="224" t="str">
        <f t="shared" ref="AO379" si="1295">IF(ISBLANK(AD376),(IFERROR(IF(AND(AH378="Probabilidad",AH379="Probabilidad"),(AQ378-(+AQ378*AK379)),IF(AND(AH378="Impacto",AH379="Probabilidad"),(AQ377-(+AQ377*AK379)),IF(AH379="Impacto",AQ378,""))),""))," ")</f>
        <v/>
      </c>
      <c r="AP379" s="174" t="str">
        <f t="shared" ref="AP379" si="1296">IF(ISBLANK(AD376),(IFERROR(IF(AO379="","",IF(AO379&lt;=0.2,"Muy Baja",IF(AO379&lt;=0.4,"Baja",IF(AO379&lt;=0.6,"Media",IF(AO379&lt;=0.8,"Alta","Muy Alta"))))),""))," ")</f>
        <v/>
      </c>
      <c r="AQ379" s="225" t="str">
        <f t="shared" si="1167"/>
        <v/>
      </c>
      <c r="AR379" s="449" t="str">
        <f t="shared" si="1168"/>
        <v/>
      </c>
      <c r="AS379" s="225" t="str">
        <f t="shared" si="1294"/>
        <v/>
      </c>
      <c r="AT379" s="226" t="str">
        <f t="shared" si="1170"/>
        <v/>
      </c>
      <c r="AU379" s="652"/>
      <c r="AV379" s="655"/>
      <c r="AW379" s="649"/>
      <c r="AX379" s="733"/>
      <c r="AY379" s="324"/>
      <c r="AZ379" s="454"/>
      <c r="BA379" s="617"/>
      <c r="BB379" s="619"/>
      <c r="BC379" s="621"/>
      <c r="BD379" s="621"/>
      <c r="BE379" s="619"/>
      <c r="BF379" s="619"/>
      <c r="BG379" s="628"/>
      <c r="BH379" s="388"/>
      <c r="BI379" s="374"/>
      <c r="BJ379" s="374"/>
      <c r="BK379" s="374"/>
      <c r="BL379" s="448"/>
      <c r="BM379" s="468"/>
      <c r="BN379" s="448"/>
      <c r="BO379" s="441"/>
      <c r="BP379" s="441"/>
      <c r="BQ379" s="498"/>
      <c r="BR379" s="404"/>
      <c r="BS379" s="404"/>
      <c r="BT379" s="404"/>
      <c r="BU379" s="404"/>
    </row>
    <row r="380" spans="1:73" s="205" customFormat="1" ht="19.5" hidden="1" customHeight="1">
      <c r="A380" s="681"/>
      <c r="B380" s="703"/>
      <c r="C380" s="661"/>
      <c r="D380" s="661"/>
      <c r="E380" s="645"/>
      <c r="F380" s="645"/>
      <c r="G380" s="666"/>
      <c r="H380" s="360">
        <v>61</v>
      </c>
      <c r="I380" s="664"/>
      <c r="J380" s="647"/>
      <c r="K380" s="647"/>
      <c r="L380" s="647"/>
      <c r="M380" s="645"/>
      <c r="N380" s="645"/>
      <c r="O380" s="645"/>
      <c r="P380" s="736"/>
      <c r="Q380" s="696"/>
      <c r="R380" s="642"/>
      <c r="S380" s="642"/>
      <c r="T380" s="642"/>
      <c r="U380" s="642"/>
      <c r="V380" s="727"/>
      <c r="W380" s="715"/>
      <c r="X380" s="730"/>
      <c r="Y380" s="709"/>
      <c r="Z380" s="712"/>
      <c r="AA380" s="715"/>
      <c r="AB380" s="718"/>
      <c r="AC380" s="721"/>
      <c r="AD380" s="724"/>
      <c r="AE380" s="649"/>
      <c r="AF380" s="201">
        <v>5</v>
      </c>
      <c r="AG380" s="202"/>
      <c r="AH380" s="222" t="str">
        <f t="shared" si="1263"/>
        <v/>
      </c>
      <c r="AI380" s="321"/>
      <c r="AJ380" s="321"/>
      <c r="AK380" s="223" t="str">
        <f t="shared" si="1264"/>
        <v/>
      </c>
      <c r="AL380" s="322"/>
      <c r="AM380" s="322"/>
      <c r="AN380" s="323"/>
      <c r="AO380" s="224" t="str">
        <f t="shared" ref="AO380" si="1297">IF(ISBLANK(AD376),(IFERROR(IF(AND(AH379="Probabilidad",AH380="Probabilidad"),(AQ379-(+AQ379*AK380)),IF(AND(AH379="Impacto",AH380="Probabilidad"),(AQ378-(+AQ378*AK380)),IF(AH380="Impacto",AQ379,""))),""))," ")</f>
        <v/>
      </c>
      <c r="AP380" s="174" t="str">
        <f t="shared" ref="AP380" si="1298">IF(ISBLANK(AD376),(IFERROR(IF(AO380="","",IF(AO380&lt;=0.2,"Muy Baja",IF(AO380&lt;=0.4,"Baja",IF(AO380&lt;=0.6,"Media",IF(AO380&lt;=0.8,"Alta","Muy Alta"))))),""))," ")</f>
        <v/>
      </c>
      <c r="AQ380" s="225" t="str">
        <f t="shared" si="1167"/>
        <v/>
      </c>
      <c r="AR380" s="449" t="str">
        <f t="shared" si="1168"/>
        <v/>
      </c>
      <c r="AS380" s="225" t="str">
        <f t="shared" si="1294"/>
        <v/>
      </c>
      <c r="AT380" s="226" t="str">
        <f t="shared" si="1170"/>
        <v/>
      </c>
      <c r="AU380" s="652"/>
      <c r="AV380" s="655"/>
      <c r="AW380" s="649"/>
      <c r="AX380" s="733"/>
      <c r="AY380" s="324"/>
      <c r="AZ380" s="454"/>
      <c r="BA380" s="745"/>
      <c r="BB380" s="637"/>
      <c r="BC380" s="636"/>
      <c r="BD380" s="636"/>
      <c r="BE380" s="637"/>
      <c r="BF380" s="637"/>
      <c r="BG380" s="628"/>
      <c r="BH380" s="388"/>
      <c r="BI380" s="374"/>
      <c r="BJ380" s="374"/>
      <c r="BK380" s="374"/>
      <c r="BL380" s="448"/>
      <c r="BM380" s="468"/>
      <c r="BN380" s="448"/>
      <c r="BO380" s="441"/>
      <c r="BP380" s="441"/>
      <c r="BQ380" s="498"/>
      <c r="BR380" s="404"/>
      <c r="BS380" s="404"/>
      <c r="BT380" s="404"/>
      <c r="BU380" s="404"/>
    </row>
    <row r="381" spans="1:73" s="205" customFormat="1" ht="19.5" hidden="1" customHeight="1">
      <c r="A381" s="681"/>
      <c r="B381" s="703"/>
      <c r="C381" s="661"/>
      <c r="D381" s="661"/>
      <c r="E381" s="645"/>
      <c r="F381" s="645"/>
      <c r="G381" s="666"/>
      <c r="H381" s="360">
        <v>61</v>
      </c>
      <c r="I381" s="665"/>
      <c r="J381" s="604"/>
      <c r="K381" s="604"/>
      <c r="L381" s="604"/>
      <c r="M381" s="646"/>
      <c r="N381" s="646"/>
      <c r="O381" s="646"/>
      <c r="P381" s="737"/>
      <c r="Q381" s="697"/>
      <c r="R381" s="643"/>
      <c r="S381" s="643"/>
      <c r="T381" s="643"/>
      <c r="U381" s="643"/>
      <c r="V381" s="728"/>
      <c r="W381" s="716"/>
      <c r="X381" s="731"/>
      <c r="Y381" s="710"/>
      <c r="Z381" s="713"/>
      <c r="AA381" s="716"/>
      <c r="AB381" s="719"/>
      <c r="AC381" s="722"/>
      <c r="AD381" s="725"/>
      <c r="AE381" s="650"/>
      <c r="AF381" s="201">
        <v>6</v>
      </c>
      <c r="AG381" s="202"/>
      <c r="AH381" s="222" t="str">
        <f t="shared" si="1263"/>
        <v/>
      </c>
      <c r="AI381" s="321"/>
      <c r="AJ381" s="321"/>
      <c r="AK381" s="223" t="str">
        <f t="shared" si="1264"/>
        <v/>
      </c>
      <c r="AL381" s="322"/>
      <c r="AM381" s="322"/>
      <c r="AN381" s="323"/>
      <c r="AO381" s="224" t="str">
        <f t="shared" ref="AO381" si="1299">IF(ISBLANK(AD376),(IFERROR(IF(AND(AH380="Probabilidad",AH381="Probabilidad"),(AQ380-(+AQ380*AK381)),IF(AND(AH380="Impacto",AH381="Probabilidad"),(AQ379-(+AQ379*AK381)),IF(AH381="Impacto",AQ380,""))),""))," ")</f>
        <v/>
      </c>
      <c r="AP381" s="174" t="str">
        <f t="shared" ref="AP381" si="1300">IF(ISBLANK(AD376),(IFERROR(IF(AO381="","",IF(AO381&lt;=0.2,"Muy Baja",IF(AO381&lt;=0.4,"Baja",IF(AO381&lt;=0.6,"Media",IF(AO381&lt;=0.8,"Alta","Muy Alta"))))),""))," ")</f>
        <v/>
      </c>
      <c r="AQ381" s="225" t="str">
        <f t="shared" si="1167"/>
        <v/>
      </c>
      <c r="AR381" s="449" t="str">
        <f t="shared" si="1168"/>
        <v/>
      </c>
      <c r="AS381" s="225" t="str">
        <f t="shared" si="1294"/>
        <v/>
      </c>
      <c r="AT381" s="226" t="str">
        <f t="shared" si="1170"/>
        <v/>
      </c>
      <c r="AU381" s="653"/>
      <c r="AV381" s="656"/>
      <c r="AW381" s="650"/>
      <c r="AX381" s="734"/>
      <c r="AY381" s="324"/>
      <c r="AZ381" s="454"/>
      <c r="BA381" s="618"/>
      <c r="BB381" s="620"/>
      <c r="BC381" s="622"/>
      <c r="BD381" s="622"/>
      <c r="BE381" s="620"/>
      <c r="BF381" s="620"/>
      <c r="BG381" s="595"/>
      <c r="BH381" s="388"/>
      <c r="BI381" s="374"/>
      <c r="BJ381" s="374"/>
      <c r="BK381" s="374"/>
      <c r="BL381" s="448"/>
      <c r="BM381" s="468"/>
      <c r="BN381" s="448"/>
      <c r="BO381" s="441"/>
      <c r="BP381" s="441"/>
      <c r="BQ381" s="498"/>
      <c r="BR381" s="404"/>
      <c r="BS381" s="404"/>
      <c r="BT381" s="404"/>
      <c r="BU381" s="404"/>
    </row>
    <row r="382" spans="1:73" s="205" customFormat="1" ht="81" hidden="1" customHeight="1">
      <c r="A382" s="681"/>
      <c r="B382" s="703" t="s">
        <v>956</v>
      </c>
      <c r="C382" s="661"/>
      <c r="D382" s="661" t="str">
        <f>IFERROR((VLOOKUP($B382,'Listados Datos'!$D$3:$F$18,3,FALSE))," ")</f>
        <v>El proceso inicia con la identificación de las necesidades de recursos y finaliza con la entrega del bien y/o servicio y su registro en los hechos financieros. Aplica a todos los procesos de la entidad.</v>
      </c>
      <c r="E382" s="645" t="s">
        <v>1216</v>
      </c>
      <c r="F382" s="645" t="s">
        <v>972</v>
      </c>
      <c r="G382" s="666">
        <v>62</v>
      </c>
      <c r="H382" s="360">
        <v>62</v>
      </c>
      <c r="I382" s="663" t="s">
        <v>1238</v>
      </c>
      <c r="J382" s="603" t="s">
        <v>244</v>
      </c>
      <c r="K382" s="603" t="s">
        <v>1238</v>
      </c>
      <c r="L382" s="603" t="s">
        <v>1424</v>
      </c>
      <c r="M382" s="644" t="str">
        <f t="shared" ref="M382" si="1301">+CONCATENATE("Posibilidad de afectación ", J382, " por ", K382," debido a ", L382)</f>
        <v>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v>
      </c>
      <c r="N382" s="644" t="s">
        <v>108</v>
      </c>
      <c r="O382" s="644" t="s">
        <v>832</v>
      </c>
      <c r="P382" s="735">
        <v>12</v>
      </c>
      <c r="Q382" s="695"/>
      <c r="R382" s="641"/>
      <c r="S382" s="641"/>
      <c r="T382" s="641"/>
      <c r="U382" s="641"/>
      <c r="V382" s="726" t="str">
        <f t="shared" ref="V382" si="1302">IF(ISBLANK(AC382),(IF(P382&lt;=0,"",IF(P382&lt;=2,"Muy Baja",IF(P382&lt;=24,"Baja",IF(P382&lt;=500,"Media",IF(P382&lt;=5000,"Alta","Muy Alta"))))))," ")</f>
        <v>Baja</v>
      </c>
      <c r="W382" s="714">
        <f t="shared" ref="W382" si="1303">IF(ISBLANK(AC382),(IF(V382="","",IF(V382="Muy Baja",20%,IF(V382="Baja",40%,IF(V382="Media",60%,IF(V382="Alta",80%,IF(V382="Muy Alta",100%,0)))))))," ")</f>
        <v>0.4</v>
      </c>
      <c r="X382" s="729" t="s">
        <v>306</v>
      </c>
      <c r="Y382" s="708" t="str">
        <f>IF(X382&gt;0,IF(NOT(ISERROR(MATCH(X382,'Listados Datos'!$N$3:$N$4,0))),'Listados Datos'!$N$6&amp;"Por favor no seleccionar este criterios de impacto (Afectación Económica o presupuestal y/o Pérdida Reputacional)",'Listados Datos'!$N$7),"")</f>
        <v>✔</v>
      </c>
      <c r="Z382" s="711"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714">
        <f>IF(Z382="","",IF(Z382="Leve",20%,IF(Z382="Menor",40%,IF(Z382="Moderado",60%,IF(Z382="Mayor",80%,IF(Z382="Catastrófico",100%,0))))))</f>
        <v>0.6</v>
      </c>
      <c r="AB382" s="717"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720"/>
      <c r="AD382" s="723"/>
      <c r="AE382" s="648" t="str">
        <f t="shared" ref="AE382" si="1304">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1">
        <v>1</v>
      </c>
      <c r="AG382" s="202" t="s">
        <v>1467</v>
      </c>
      <c r="AH382" s="222" t="str">
        <f t="shared" si="1263"/>
        <v>Probabilidad</v>
      </c>
      <c r="AI382" s="321" t="s">
        <v>312</v>
      </c>
      <c r="AJ382" s="321" t="s">
        <v>317</v>
      </c>
      <c r="AK382" s="223" t="str">
        <f t="shared" si="1264"/>
        <v>40%</v>
      </c>
      <c r="AL382" s="322" t="s">
        <v>321</v>
      </c>
      <c r="AM382" s="322" t="s">
        <v>325</v>
      </c>
      <c r="AN382" s="323" t="s">
        <v>328</v>
      </c>
      <c r="AO382" s="224">
        <f t="shared" ref="AO382" si="1305">IF(ISBLANK(AD382),(IFERROR(IF(AH382="Probabilidad",(W382-(+W382*AK382)),IF(AH382="Impacto",W382,"")),""))," ")</f>
        <v>0.24</v>
      </c>
      <c r="AP382" s="174" t="str">
        <f t="shared" ref="AP382" si="1306">IF(ISBLANK(AD382), (IFERROR(IF(AO382="","",IF(AO382&lt;=0.2,"Muy Baja",IF(AO382&lt;=0.4,"Baja",IF(AO382&lt;=0.6,"Media",IF(AO382&lt;=0.8,"Alta","Muy Alta"))))),""))," ")</f>
        <v>Baja</v>
      </c>
      <c r="AQ382" s="225">
        <f t="shared" si="1167"/>
        <v>0.24</v>
      </c>
      <c r="AR382" s="449" t="str">
        <f t="shared" si="1168"/>
        <v>Moderado</v>
      </c>
      <c r="AS382" s="225">
        <f t="shared" ref="AS382" si="1307">IFERROR(IF(AH382="Impacto",(AA382-(+AA382*AK382)),IF(AH382="Probabilidad",AA382,"")),"")</f>
        <v>0.6</v>
      </c>
      <c r="AT382" s="226" t="str">
        <f t="shared" si="1170"/>
        <v>Moderado</v>
      </c>
      <c r="AU382" s="651"/>
      <c r="AV382" s="654" t="str">
        <f>IF(ISBLANK(AD382), " ", AD382)</f>
        <v xml:space="preserve"> </v>
      </c>
      <c r="AW382" s="648" t="str">
        <f t="shared" ref="AW382" si="1308">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732" t="s">
        <v>335</v>
      </c>
      <c r="AY382" s="638" t="s">
        <v>1568</v>
      </c>
      <c r="AZ382" s="617" t="s">
        <v>1569</v>
      </c>
      <c r="BA382" s="617" t="s">
        <v>1233</v>
      </c>
      <c r="BB382" s="619" t="s">
        <v>1057</v>
      </c>
      <c r="BC382" s="621">
        <v>44562</v>
      </c>
      <c r="BD382" s="621">
        <v>44926</v>
      </c>
      <c r="BE382" s="619" t="s">
        <v>1305</v>
      </c>
      <c r="BF382" s="619" t="s">
        <v>1305</v>
      </c>
      <c r="BG382" s="594" t="s">
        <v>1306</v>
      </c>
      <c r="BH382" s="445" t="s">
        <v>113</v>
      </c>
      <c r="BI382" s="594" t="s">
        <v>1777</v>
      </c>
      <c r="BJ382" s="887" t="s">
        <v>1920</v>
      </c>
      <c r="BK382" s="596">
        <v>44804</v>
      </c>
      <c r="BL382" s="448" t="s">
        <v>1778</v>
      </c>
      <c r="BM382" s="891" t="s">
        <v>1810</v>
      </c>
      <c r="BN382" s="594" t="s">
        <v>1779</v>
      </c>
      <c r="BO382" s="594" t="s">
        <v>114</v>
      </c>
      <c r="BP382" s="594" t="s">
        <v>1746</v>
      </c>
      <c r="BQ382" s="600" t="s">
        <v>1746</v>
      </c>
      <c r="BR382" s="404"/>
      <c r="BS382" s="404"/>
      <c r="BT382" s="404"/>
      <c r="BU382" s="404"/>
    </row>
    <row r="383" spans="1:73" s="205" customFormat="1" ht="72.95" hidden="1" customHeight="1">
      <c r="A383" s="681"/>
      <c r="B383" s="703"/>
      <c r="C383" s="661"/>
      <c r="D383" s="661"/>
      <c r="E383" s="645"/>
      <c r="F383" s="645"/>
      <c r="G383" s="666"/>
      <c r="H383" s="360">
        <v>62</v>
      </c>
      <c r="I383" s="664"/>
      <c r="J383" s="647"/>
      <c r="K383" s="647"/>
      <c r="L383" s="647"/>
      <c r="M383" s="645"/>
      <c r="N383" s="645"/>
      <c r="O383" s="645"/>
      <c r="P383" s="736"/>
      <c r="Q383" s="696"/>
      <c r="R383" s="642"/>
      <c r="S383" s="642"/>
      <c r="T383" s="642"/>
      <c r="U383" s="642"/>
      <c r="V383" s="727"/>
      <c r="W383" s="715"/>
      <c r="X383" s="730"/>
      <c r="Y383" s="709"/>
      <c r="Z383" s="712"/>
      <c r="AA383" s="715"/>
      <c r="AB383" s="718"/>
      <c r="AC383" s="721"/>
      <c r="AD383" s="724"/>
      <c r="AE383" s="649"/>
      <c r="AF383" s="201">
        <v>2</v>
      </c>
      <c r="AG383" s="202" t="s">
        <v>1468</v>
      </c>
      <c r="AH383" s="222" t="str">
        <f t="shared" si="1263"/>
        <v>Probabilidad</v>
      </c>
      <c r="AI383" s="321" t="s">
        <v>312</v>
      </c>
      <c r="AJ383" s="321" t="s">
        <v>317</v>
      </c>
      <c r="AK383" s="223" t="str">
        <f t="shared" si="1264"/>
        <v>40%</v>
      </c>
      <c r="AL383" s="322" t="s">
        <v>321</v>
      </c>
      <c r="AM383" s="322" t="s">
        <v>325</v>
      </c>
      <c r="AN383" s="323" t="s">
        <v>328</v>
      </c>
      <c r="AO383" s="224">
        <f t="shared" ref="AO383" si="1309">IF(ISBLANK(AD382),(IFERROR(IF(AND(AH382="Probabilidad",AH383="Probabilidad"),(AQ382-(+AQ382*AK383)),IF(AH383="Probabilidad",(W382-(+W382*AK383)),IF(AH383="Impacto",AQ382,""))),""))," ")</f>
        <v>0.14399999999999999</v>
      </c>
      <c r="AP383" s="174" t="str">
        <f t="shared" ref="AP383" si="1310">IF(ISBLANK(AD382),(IFERROR(IF(AO383="","",IF(AO383&lt;=0.2,"Muy Baja",IF(AO383&lt;=0.4,"Baja",IF(AO383&lt;=0.6,"Media",IF(AO383&lt;=0.8,"Alta","Muy Alta"))))),""))," ")</f>
        <v>Muy Baja</v>
      </c>
      <c r="AQ383" s="225">
        <f t="shared" si="1167"/>
        <v>0.14399999999999999</v>
      </c>
      <c r="AR383" s="449" t="str">
        <f t="shared" si="1168"/>
        <v>Moderado</v>
      </c>
      <c r="AS383" s="225">
        <f t="shared" ref="AS383" si="1311">IFERROR(IF(AND(AH382="Impacto",AH383="Impacto"),(AS382-(+AS382*AK383)),IF(AH383="Impacto",(AA382-(+AA382*AK383)),IF(AH383="Probabilidad",AS382,""))),"")</f>
        <v>0.6</v>
      </c>
      <c r="AT383" s="226" t="str">
        <f t="shared" si="1170"/>
        <v>Moderado</v>
      </c>
      <c r="AU383" s="652"/>
      <c r="AV383" s="655"/>
      <c r="AW383" s="649"/>
      <c r="AX383" s="733"/>
      <c r="AY383" s="744"/>
      <c r="AZ383" s="745"/>
      <c r="BA383" s="745"/>
      <c r="BB383" s="637"/>
      <c r="BC383" s="636"/>
      <c r="BD383" s="636"/>
      <c r="BE383" s="637"/>
      <c r="BF383" s="637"/>
      <c r="BG383" s="628"/>
      <c r="BH383" s="445" t="s">
        <v>113</v>
      </c>
      <c r="BI383" s="628"/>
      <c r="BJ383" s="890"/>
      <c r="BK383" s="629"/>
      <c r="BL383" s="448" t="s">
        <v>1921</v>
      </c>
      <c r="BM383" s="892"/>
      <c r="BN383" s="628"/>
      <c r="BO383" s="628"/>
      <c r="BP383" s="628"/>
      <c r="BQ383" s="631"/>
      <c r="BR383" s="404"/>
      <c r="BS383" s="404"/>
      <c r="BT383" s="404"/>
      <c r="BU383" s="404"/>
    </row>
    <row r="384" spans="1:73" s="205" customFormat="1" ht="77.25" hidden="1" customHeight="1">
      <c r="A384" s="681"/>
      <c r="B384" s="703"/>
      <c r="C384" s="661"/>
      <c r="D384" s="661"/>
      <c r="E384" s="645"/>
      <c r="F384" s="645"/>
      <c r="G384" s="666"/>
      <c r="H384" s="360">
        <v>62</v>
      </c>
      <c r="I384" s="664"/>
      <c r="J384" s="647"/>
      <c r="K384" s="647"/>
      <c r="L384" s="647"/>
      <c r="M384" s="645"/>
      <c r="N384" s="645"/>
      <c r="O384" s="645"/>
      <c r="P384" s="736"/>
      <c r="Q384" s="696"/>
      <c r="R384" s="642"/>
      <c r="S384" s="642"/>
      <c r="T384" s="642"/>
      <c r="U384" s="642"/>
      <c r="V384" s="727"/>
      <c r="W384" s="715"/>
      <c r="X384" s="730"/>
      <c r="Y384" s="709"/>
      <c r="Z384" s="712"/>
      <c r="AA384" s="715"/>
      <c r="AB384" s="718"/>
      <c r="AC384" s="721"/>
      <c r="AD384" s="724"/>
      <c r="AE384" s="649"/>
      <c r="AF384" s="201">
        <v>3</v>
      </c>
      <c r="AG384" s="202" t="s">
        <v>1469</v>
      </c>
      <c r="AH384" s="222" t="str">
        <f t="shared" si="1263"/>
        <v>Probabilidad</v>
      </c>
      <c r="AI384" s="321" t="s">
        <v>312</v>
      </c>
      <c r="AJ384" s="321" t="s">
        <v>317</v>
      </c>
      <c r="AK384" s="223" t="str">
        <f t="shared" si="1264"/>
        <v>40%</v>
      </c>
      <c r="AL384" s="322" t="s">
        <v>321</v>
      </c>
      <c r="AM384" s="322" t="s">
        <v>325</v>
      </c>
      <c r="AN384" s="323" t="s">
        <v>328</v>
      </c>
      <c r="AO384" s="224">
        <f t="shared" ref="AO384" si="1312">IF(ISBLANK(AD382),(IFERROR(IF(AND(AH383="Probabilidad",AH384="Probabilidad"),(AQ383-(+AQ383*AK384)),IF(AND(AH383="Impacto",AH384="Probabilidad"),(AQ382-(+AQ382*AK384)),IF(AH384="Impacto",AQ383,""))),""))," ")</f>
        <v>8.6399999999999991E-2</v>
      </c>
      <c r="AP384" s="174" t="str">
        <f t="shared" ref="AP384" si="1313">IF(ISBLANK(AD382),(IFERROR(IF(AO384="","",IF(AO384&lt;=0.2,"Muy Baja",IF(AO384&lt;=0.4,"Baja",IF(AO384&lt;=0.6,"Media",IF(AO384&lt;=0.8,"Alta","Muy Alta"))))),""))," ")</f>
        <v>Muy Baja</v>
      </c>
      <c r="AQ384" s="225">
        <f t="shared" si="1167"/>
        <v>8.6399999999999991E-2</v>
      </c>
      <c r="AR384" s="449" t="str">
        <f t="shared" si="1168"/>
        <v>Moderado</v>
      </c>
      <c r="AS384" s="225">
        <f t="shared" ref="AS384:AS387" si="1314">IFERROR(IF(AND(AH383="Impacto",AH384="Impacto"),(AS383-(+AS383*AK384)),IF(AND(AH383="Probabilidad",AH384="Impacto"),(AS382-(+AS382*AK384)),IF(AH384="Probabilidad",AS383,""))),"")</f>
        <v>0.6</v>
      </c>
      <c r="AT384" s="226" t="str">
        <f t="shared" si="1170"/>
        <v>Moderado</v>
      </c>
      <c r="AU384" s="652"/>
      <c r="AV384" s="655"/>
      <c r="AW384" s="649"/>
      <c r="AX384" s="733"/>
      <c r="AY384" s="639"/>
      <c r="AZ384" s="618"/>
      <c r="BA384" s="618"/>
      <c r="BB384" s="620"/>
      <c r="BC384" s="622"/>
      <c r="BD384" s="622"/>
      <c r="BE384" s="620"/>
      <c r="BF384" s="620"/>
      <c r="BG384" s="628"/>
      <c r="BH384" s="445" t="s">
        <v>113</v>
      </c>
      <c r="BI384" s="595"/>
      <c r="BJ384" s="888"/>
      <c r="BK384" s="597"/>
      <c r="BL384" s="448" t="s">
        <v>1780</v>
      </c>
      <c r="BM384" s="882"/>
      <c r="BN384" s="595"/>
      <c r="BO384" s="595"/>
      <c r="BP384" s="595"/>
      <c r="BQ384" s="601"/>
      <c r="BR384" s="404"/>
      <c r="BS384" s="404"/>
      <c r="BT384" s="404"/>
      <c r="BU384" s="404"/>
    </row>
    <row r="385" spans="1:73" s="205" customFormat="1" ht="19.5" hidden="1" customHeight="1">
      <c r="A385" s="681"/>
      <c r="B385" s="703"/>
      <c r="C385" s="661"/>
      <c r="D385" s="661"/>
      <c r="E385" s="645"/>
      <c r="F385" s="645"/>
      <c r="G385" s="666"/>
      <c r="H385" s="360">
        <v>62</v>
      </c>
      <c r="I385" s="664"/>
      <c r="J385" s="647"/>
      <c r="K385" s="647"/>
      <c r="L385" s="647"/>
      <c r="M385" s="645"/>
      <c r="N385" s="645"/>
      <c r="O385" s="645"/>
      <c r="P385" s="736"/>
      <c r="Q385" s="696"/>
      <c r="R385" s="642"/>
      <c r="S385" s="642"/>
      <c r="T385" s="642"/>
      <c r="U385" s="642"/>
      <c r="V385" s="727"/>
      <c r="W385" s="715"/>
      <c r="X385" s="730"/>
      <c r="Y385" s="709"/>
      <c r="Z385" s="712"/>
      <c r="AA385" s="715"/>
      <c r="AB385" s="718"/>
      <c r="AC385" s="721"/>
      <c r="AD385" s="724"/>
      <c r="AE385" s="649"/>
      <c r="AF385" s="201">
        <v>4</v>
      </c>
      <c r="AG385" s="202"/>
      <c r="AH385" s="222" t="str">
        <f t="shared" si="1263"/>
        <v/>
      </c>
      <c r="AI385" s="321"/>
      <c r="AJ385" s="321"/>
      <c r="AK385" s="223" t="str">
        <f t="shared" si="1264"/>
        <v/>
      </c>
      <c r="AL385" s="322"/>
      <c r="AM385" s="322"/>
      <c r="AN385" s="323"/>
      <c r="AO385" s="224" t="str">
        <f t="shared" ref="AO385" si="1315">IF(ISBLANK(AD382),(IFERROR(IF(AND(AH384="Probabilidad",AH385="Probabilidad"),(AQ384-(+AQ384*AK385)),IF(AND(AH384="Impacto",AH385="Probabilidad"),(AQ383-(+AQ383*AK385)),IF(AH385="Impacto",AQ384,""))),""))," ")</f>
        <v/>
      </c>
      <c r="AP385" s="174" t="str">
        <f t="shared" ref="AP385" si="1316">IF(ISBLANK(AD382),(IFERROR(IF(AO385="","",IF(AO385&lt;=0.2,"Muy Baja",IF(AO385&lt;=0.4,"Baja",IF(AO385&lt;=0.6,"Media",IF(AO385&lt;=0.8,"Alta","Muy Alta"))))),""))," ")</f>
        <v/>
      </c>
      <c r="AQ385" s="225" t="str">
        <f t="shared" si="1167"/>
        <v/>
      </c>
      <c r="AR385" s="449" t="str">
        <f t="shared" si="1168"/>
        <v/>
      </c>
      <c r="AS385" s="225" t="str">
        <f t="shared" si="1314"/>
        <v/>
      </c>
      <c r="AT385" s="226" t="str">
        <f t="shared" si="1170"/>
        <v/>
      </c>
      <c r="AU385" s="652"/>
      <c r="AV385" s="655"/>
      <c r="AW385" s="649"/>
      <c r="AX385" s="733"/>
      <c r="AY385" s="324"/>
      <c r="AZ385" s="454"/>
      <c r="BA385" s="406"/>
      <c r="BB385" s="448"/>
      <c r="BC385" s="425"/>
      <c r="BD385" s="425"/>
      <c r="BE385" s="425"/>
      <c r="BF385" s="455"/>
      <c r="BG385" s="628"/>
      <c r="BH385" s="388"/>
      <c r="BI385" s="374"/>
      <c r="BJ385" s="374"/>
      <c r="BK385" s="374"/>
      <c r="BL385" s="448"/>
      <c r="BM385" s="468"/>
      <c r="BN385" s="448"/>
      <c r="BO385" s="441"/>
      <c r="BP385" s="441"/>
      <c r="BQ385" s="498"/>
      <c r="BR385" s="404"/>
      <c r="BS385" s="404"/>
      <c r="BT385" s="404"/>
      <c r="BU385" s="404"/>
    </row>
    <row r="386" spans="1:73" s="205" customFormat="1" ht="19.5" hidden="1" customHeight="1">
      <c r="A386" s="681"/>
      <c r="B386" s="703"/>
      <c r="C386" s="661"/>
      <c r="D386" s="661"/>
      <c r="E386" s="645"/>
      <c r="F386" s="645"/>
      <c r="G386" s="666"/>
      <c r="H386" s="360">
        <v>62</v>
      </c>
      <c r="I386" s="664"/>
      <c r="J386" s="647"/>
      <c r="K386" s="647"/>
      <c r="L386" s="647"/>
      <c r="M386" s="645"/>
      <c r="N386" s="645"/>
      <c r="O386" s="645"/>
      <c r="P386" s="736"/>
      <c r="Q386" s="696"/>
      <c r="R386" s="642"/>
      <c r="S386" s="642"/>
      <c r="T386" s="642"/>
      <c r="U386" s="642"/>
      <c r="V386" s="727"/>
      <c r="W386" s="715"/>
      <c r="X386" s="730"/>
      <c r="Y386" s="709"/>
      <c r="Z386" s="712"/>
      <c r="AA386" s="715"/>
      <c r="AB386" s="718"/>
      <c r="AC386" s="721"/>
      <c r="AD386" s="724"/>
      <c r="AE386" s="649"/>
      <c r="AF386" s="201">
        <v>5</v>
      </c>
      <c r="AG386" s="202"/>
      <c r="AH386" s="222" t="str">
        <f t="shared" si="1263"/>
        <v/>
      </c>
      <c r="AI386" s="321"/>
      <c r="AJ386" s="321"/>
      <c r="AK386" s="223" t="str">
        <f t="shared" si="1264"/>
        <v/>
      </c>
      <c r="AL386" s="322"/>
      <c r="AM386" s="322"/>
      <c r="AN386" s="323"/>
      <c r="AO386" s="224" t="str">
        <f t="shared" ref="AO386" si="1317">IF(ISBLANK(AD382),(IFERROR(IF(AND(AH385="Probabilidad",AH386="Probabilidad"),(AQ385-(+AQ385*AK386)),IF(AND(AH385="Impacto",AH386="Probabilidad"),(AQ384-(+AQ384*AK386)),IF(AH386="Impacto",AQ385,""))),""))," ")</f>
        <v/>
      </c>
      <c r="AP386" s="174" t="str">
        <f t="shared" ref="AP386" si="1318">IF(ISBLANK(AD382),(IFERROR(IF(AO386="","",IF(AO386&lt;=0.2,"Muy Baja",IF(AO386&lt;=0.4,"Baja",IF(AO386&lt;=0.6,"Media",IF(AO386&lt;=0.8,"Alta","Muy Alta"))))),""))," ")</f>
        <v/>
      </c>
      <c r="AQ386" s="225" t="str">
        <f t="shared" si="1167"/>
        <v/>
      </c>
      <c r="AR386" s="449" t="str">
        <f t="shared" si="1168"/>
        <v/>
      </c>
      <c r="AS386" s="225" t="str">
        <f t="shared" si="1314"/>
        <v/>
      </c>
      <c r="AT386" s="226" t="str">
        <f t="shared" si="1170"/>
        <v/>
      </c>
      <c r="AU386" s="652"/>
      <c r="AV386" s="655"/>
      <c r="AW386" s="649"/>
      <c r="AX386" s="733"/>
      <c r="AY386" s="324"/>
      <c r="AZ386" s="454"/>
      <c r="BA386" s="406"/>
      <c r="BB386" s="448"/>
      <c r="BC386" s="425"/>
      <c r="BD386" s="425"/>
      <c r="BE386" s="425"/>
      <c r="BF386" s="455"/>
      <c r="BG386" s="628"/>
      <c r="BH386" s="388"/>
      <c r="BI386" s="374"/>
      <c r="BJ386" s="374"/>
      <c r="BK386" s="374"/>
      <c r="BL386" s="448"/>
      <c r="BM386" s="468"/>
      <c r="BN386" s="448"/>
      <c r="BO386" s="441"/>
      <c r="BP386" s="441"/>
      <c r="BQ386" s="498"/>
      <c r="BR386" s="404"/>
      <c r="BS386" s="404"/>
      <c r="BT386" s="404"/>
      <c r="BU386" s="404"/>
    </row>
    <row r="387" spans="1:73" s="205" customFormat="1" ht="19.5" hidden="1" customHeight="1">
      <c r="A387" s="681"/>
      <c r="B387" s="703"/>
      <c r="C387" s="661"/>
      <c r="D387" s="661"/>
      <c r="E387" s="645"/>
      <c r="F387" s="645"/>
      <c r="G387" s="666"/>
      <c r="H387" s="360">
        <v>62</v>
      </c>
      <c r="I387" s="665"/>
      <c r="J387" s="604"/>
      <c r="K387" s="604"/>
      <c r="L387" s="604"/>
      <c r="M387" s="646"/>
      <c r="N387" s="646"/>
      <c r="O387" s="646"/>
      <c r="P387" s="737"/>
      <c r="Q387" s="697"/>
      <c r="R387" s="643"/>
      <c r="S387" s="643"/>
      <c r="T387" s="643"/>
      <c r="U387" s="643"/>
      <c r="V387" s="728"/>
      <c r="W387" s="716"/>
      <c r="X387" s="731"/>
      <c r="Y387" s="710"/>
      <c r="Z387" s="713"/>
      <c r="AA387" s="716"/>
      <c r="AB387" s="719"/>
      <c r="AC387" s="722"/>
      <c r="AD387" s="725"/>
      <c r="AE387" s="650"/>
      <c r="AF387" s="201">
        <v>6</v>
      </c>
      <c r="AG387" s="202"/>
      <c r="AH387" s="222" t="str">
        <f t="shared" si="1263"/>
        <v/>
      </c>
      <c r="AI387" s="321"/>
      <c r="AJ387" s="321"/>
      <c r="AK387" s="223" t="str">
        <f t="shared" si="1264"/>
        <v/>
      </c>
      <c r="AL387" s="322"/>
      <c r="AM387" s="322"/>
      <c r="AN387" s="323"/>
      <c r="AO387" s="224" t="str">
        <f t="shared" ref="AO387" si="1319">IF(ISBLANK(AD382),(IFERROR(IF(AND(AH386="Probabilidad",AH387="Probabilidad"),(AQ386-(+AQ386*AK387)),IF(AND(AH386="Impacto",AH387="Probabilidad"),(AQ385-(+AQ385*AK387)),IF(AH387="Impacto",AQ386,""))),""))," ")</f>
        <v/>
      </c>
      <c r="AP387" s="174" t="str">
        <f t="shared" ref="AP387" si="1320">IF(ISBLANK(AD382),(IFERROR(IF(AO387="","",IF(AO387&lt;=0.2,"Muy Baja",IF(AO387&lt;=0.4,"Baja",IF(AO387&lt;=0.6,"Media",IF(AO387&lt;=0.8,"Alta","Muy Alta"))))),""))," ")</f>
        <v/>
      </c>
      <c r="AQ387" s="225" t="str">
        <f t="shared" si="1167"/>
        <v/>
      </c>
      <c r="AR387" s="449" t="str">
        <f t="shared" si="1168"/>
        <v/>
      </c>
      <c r="AS387" s="225" t="str">
        <f t="shared" si="1314"/>
        <v/>
      </c>
      <c r="AT387" s="226" t="str">
        <f t="shared" si="1170"/>
        <v/>
      </c>
      <c r="AU387" s="653"/>
      <c r="AV387" s="656"/>
      <c r="AW387" s="650"/>
      <c r="AX387" s="734"/>
      <c r="AY387" s="324"/>
      <c r="AZ387" s="454"/>
      <c r="BA387" s="406"/>
      <c r="BB387" s="448"/>
      <c r="BC387" s="425"/>
      <c r="BD387" s="425"/>
      <c r="BE387" s="425"/>
      <c r="BF387" s="455"/>
      <c r="BG387" s="595"/>
      <c r="BH387" s="388"/>
      <c r="BI387" s="374"/>
      <c r="BJ387" s="374"/>
      <c r="BK387" s="374"/>
      <c r="BL387" s="448"/>
      <c r="BM387" s="468"/>
      <c r="BN387" s="448"/>
      <c r="BO387" s="441"/>
      <c r="BP387" s="441"/>
      <c r="BQ387" s="498"/>
      <c r="BR387" s="404"/>
      <c r="BS387" s="404"/>
      <c r="BT387" s="404"/>
      <c r="BU387" s="404"/>
    </row>
    <row r="388" spans="1:73" s="205" customFormat="1" ht="19.5" hidden="1" customHeight="1">
      <c r="A388" s="681"/>
      <c r="B388" s="703" t="s">
        <v>956</v>
      </c>
      <c r="C388" s="661"/>
      <c r="D388" s="661" t="str">
        <f>IFERROR((VLOOKUP($B388,'Listados Datos'!$D$3:$F$18,3,FALSE))," ")</f>
        <v>El proceso inicia con la identificación de las necesidades de recursos y finaliza con la entrega del bien y/o servicio y su registro en los hechos financieros. Aplica a todos los procesos de la entidad.</v>
      </c>
      <c r="E388" s="645" t="s">
        <v>1216</v>
      </c>
      <c r="F388" s="645" t="s">
        <v>972</v>
      </c>
      <c r="G388" s="666">
        <v>63</v>
      </c>
      <c r="H388" s="360">
        <v>63</v>
      </c>
      <c r="I388" s="667" t="s">
        <v>112</v>
      </c>
      <c r="J388" s="603"/>
      <c r="K388" s="603" t="s">
        <v>112</v>
      </c>
      <c r="L388" s="603"/>
      <c r="M388" s="644" t="str">
        <f t="shared" ref="M388:M393" si="1321">+I388</f>
        <v>Corrupción</v>
      </c>
      <c r="N388" s="644"/>
      <c r="O388" s="644"/>
      <c r="P388" s="735"/>
      <c r="Q388" s="695"/>
      <c r="R388" s="641"/>
      <c r="S388" s="641"/>
      <c r="T388" s="641"/>
      <c r="U388" s="641"/>
      <c r="V388" s="726" t="str">
        <f t="shared" ref="V388" si="1322">IF(ISBLANK(AC388),(IF(P388&lt;=0,"",IF(P388&lt;=2,"Muy Baja",IF(P388&lt;=24,"Baja",IF(P388&lt;=500,"Media",IF(P388&lt;=5000,"Alta","Muy Alta"))))))," ")</f>
        <v/>
      </c>
      <c r="W388" s="714" t="str">
        <f t="shared" ref="W388" si="1323">IF(ISBLANK(AC388),(IF(V388="","",IF(V388="Muy Baja",20%,IF(V388="Baja",40%,IF(V388="Media",60%,IF(V388="Alta",80%,IF(V388="Muy Alta",100%,0)))))))," ")</f>
        <v/>
      </c>
      <c r="X388" s="729"/>
      <c r="Y388" s="708" t="str">
        <f>IF(X388&gt;0,IF(NOT(ISERROR(MATCH(X388,'Listados Datos'!$N$3:$N$4,0))),'Listados Datos'!$N$6&amp;"Por favor no seleccionar este criterios de impacto (Afectación Económica o presupuestal y/o Pérdida Reputacional)",'Listados Datos'!$N$7),"")</f>
        <v/>
      </c>
      <c r="Z388" s="711" t="str">
        <f>IF(OR(X388='Listados Datos'!$R$3,X388='Listados Datos'!$S$3),"Leve",IF(OR(X388='Listados Datos'!$R$4,X388='Listados Datos'!$S$4),"Menor",IF(OR(X388='Listados Datos'!$R$5,X388='Listados Datos'!$S$5),"Moderado",IF(OR(X388='Listados Datos'!$R$6,X388='Listados Datos'!$S$6),"Mayor",IF(OR(X388='Listados Datos'!$R$7,X388='Listados Datos'!$S$7),"Catastrófico","")))))</f>
        <v/>
      </c>
      <c r="AA388" s="714" t="str">
        <f>IF(Z388="","",IF(Z388="Leve",20%,IF(Z388="Menor",40%,IF(Z388="Moderado",60%,IF(Z388="Mayor",80%,IF(Z388="Catastrófico",100%,0))))))</f>
        <v/>
      </c>
      <c r="AB388" s="717"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
      </c>
      <c r="AC388" s="720"/>
      <c r="AD388" s="723"/>
      <c r="AE388" s="648" t="str">
        <f t="shared" ref="AE388" si="1324">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1">
        <v>1</v>
      </c>
      <c r="AG388" s="202"/>
      <c r="AH388" s="222" t="str">
        <f t="shared" si="1263"/>
        <v/>
      </c>
      <c r="AI388" s="321"/>
      <c r="AJ388" s="321"/>
      <c r="AK388" s="223" t="str">
        <f t="shared" si="1264"/>
        <v/>
      </c>
      <c r="AL388" s="322"/>
      <c r="AM388" s="322"/>
      <c r="AN388" s="323"/>
      <c r="AO388" s="224" t="str">
        <f t="shared" ref="AO388" si="1325">IF(ISBLANK(AD388),(IFERROR(IF(AH388="Probabilidad",(W388-(+W388*AK388)),IF(AH388="Impacto",W388,"")),""))," ")</f>
        <v/>
      </c>
      <c r="AP388" s="174" t="str">
        <f t="shared" ref="AP388" si="1326">IF(ISBLANK(AD388), (IFERROR(IF(AO388="","",IF(AO388&lt;=0.2,"Muy Baja",IF(AO388&lt;=0.4,"Baja",IF(AO388&lt;=0.6,"Media",IF(AO388&lt;=0.8,"Alta","Muy Alta"))))),""))," ")</f>
        <v/>
      </c>
      <c r="AQ388" s="225" t="str">
        <f t="shared" si="1167"/>
        <v/>
      </c>
      <c r="AR388" s="449" t="str">
        <f t="shared" si="1168"/>
        <v/>
      </c>
      <c r="AS388" s="225" t="str">
        <f t="shared" ref="AS388" si="1327">IFERROR(IF(AH388="Impacto",(AA388-(+AA388*AK388)),IF(AH388="Probabilidad",AA388,"")),"")</f>
        <v/>
      </c>
      <c r="AT388" s="226" t="str">
        <f t="shared" si="1170"/>
        <v/>
      </c>
      <c r="AU388" s="651"/>
      <c r="AV388" s="654" t="str">
        <f>IF(ISBLANK(AD388), " ", AD388)</f>
        <v xml:space="preserve"> </v>
      </c>
      <c r="AW388" s="648" t="str">
        <f t="shared" ref="AW388" si="1328">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732"/>
      <c r="AY388" s="324"/>
      <c r="AZ388" s="454"/>
      <c r="BA388" s="406"/>
      <c r="BB388" s="448"/>
      <c r="BC388" s="425"/>
      <c r="BD388" s="425"/>
      <c r="BE388" s="425"/>
      <c r="BF388" s="455"/>
      <c r="BG388" s="594"/>
      <c r="BH388" s="388"/>
      <c r="BI388" s="374"/>
      <c r="BJ388" s="374"/>
      <c r="BK388" s="374"/>
      <c r="BL388" s="448"/>
      <c r="BM388" s="468"/>
      <c r="BN388" s="448"/>
      <c r="BO388" s="441"/>
      <c r="BP388" s="441"/>
      <c r="BQ388" s="498"/>
      <c r="BR388" s="404"/>
      <c r="BS388" s="404"/>
      <c r="BT388" s="404"/>
      <c r="BU388" s="404"/>
    </row>
    <row r="389" spans="1:73" s="205" customFormat="1" ht="19.5" hidden="1" customHeight="1">
      <c r="A389" s="681"/>
      <c r="B389" s="703"/>
      <c r="C389" s="661"/>
      <c r="D389" s="661"/>
      <c r="E389" s="645"/>
      <c r="F389" s="645"/>
      <c r="G389" s="666"/>
      <c r="H389" s="360">
        <v>63</v>
      </c>
      <c r="I389" s="668"/>
      <c r="J389" s="647"/>
      <c r="K389" s="647"/>
      <c r="L389" s="647"/>
      <c r="M389" s="645">
        <f t="shared" si="1321"/>
        <v>0</v>
      </c>
      <c r="N389" s="645"/>
      <c r="O389" s="645"/>
      <c r="P389" s="736"/>
      <c r="Q389" s="696"/>
      <c r="R389" s="642"/>
      <c r="S389" s="642"/>
      <c r="T389" s="642"/>
      <c r="U389" s="642"/>
      <c r="V389" s="727"/>
      <c r="W389" s="715"/>
      <c r="X389" s="730"/>
      <c r="Y389" s="709"/>
      <c r="Z389" s="712"/>
      <c r="AA389" s="715"/>
      <c r="AB389" s="718"/>
      <c r="AC389" s="721"/>
      <c r="AD389" s="724"/>
      <c r="AE389" s="649"/>
      <c r="AF389" s="201">
        <v>2</v>
      </c>
      <c r="AG389" s="202"/>
      <c r="AH389" s="222" t="str">
        <f t="shared" si="1263"/>
        <v/>
      </c>
      <c r="AI389" s="321"/>
      <c r="AJ389" s="321"/>
      <c r="AK389" s="223" t="str">
        <f t="shared" si="1264"/>
        <v/>
      </c>
      <c r="AL389" s="322"/>
      <c r="AM389" s="322"/>
      <c r="AN389" s="323"/>
      <c r="AO389" s="224" t="str">
        <f t="shared" ref="AO389" si="1329">IF(ISBLANK(AD388),(IFERROR(IF(AND(AH388="Probabilidad",AH389="Probabilidad"),(AQ388-(+AQ388*AK389)),IF(AH389="Probabilidad",(W388-(+W388*AK389)),IF(AH389="Impacto",AQ388,""))),""))," ")</f>
        <v/>
      </c>
      <c r="AP389" s="174" t="str">
        <f t="shared" ref="AP389" si="1330">IF(ISBLANK(AD388),(IFERROR(IF(AO389="","",IF(AO389&lt;=0.2,"Muy Baja",IF(AO389&lt;=0.4,"Baja",IF(AO389&lt;=0.6,"Media",IF(AO389&lt;=0.8,"Alta","Muy Alta"))))),""))," ")</f>
        <v/>
      </c>
      <c r="AQ389" s="225" t="str">
        <f t="shared" si="1167"/>
        <v/>
      </c>
      <c r="AR389" s="449" t="str">
        <f t="shared" si="1168"/>
        <v/>
      </c>
      <c r="AS389" s="225" t="str">
        <f t="shared" ref="AS389" si="1331">IFERROR(IF(AND(AH388="Impacto",AH389="Impacto"),(AS388-(+AS388*AK389)),IF(AH389="Impacto",(AA388-(+AA388*AK389)),IF(AH389="Probabilidad",AS388,""))),"")</f>
        <v/>
      </c>
      <c r="AT389" s="226" t="str">
        <f t="shared" si="1170"/>
        <v/>
      </c>
      <c r="AU389" s="652"/>
      <c r="AV389" s="655"/>
      <c r="AW389" s="649"/>
      <c r="AX389" s="733"/>
      <c r="AY389" s="324"/>
      <c r="AZ389" s="454"/>
      <c r="BA389" s="406"/>
      <c r="BB389" s="448"/>
      <c r="BC389" s="425"/>
      <c r="BD389" s="425"/>
      <c r="BE389" s="425"/>
      <c r="BF389" s="455"/>
      <c r="BG389" s="628"/>
      <c r="BH389" s="388"/>
      <c r="BI389" s="374"/>
      <c r="BJ389" s="374"/>
      <c r="BK389" s="374"/>
      <c r="BL389" s="448"/>
      <c r="BM389" s="468"/>
      <c r="BN389" s="448"/>
      <c r="BO389" s="441"/>
      <c r="BP389" s="441"/>
      <c r="BQ389" s="498"/>
      <c r="BR389" s="404"/>
      <c r="BS389" s="404"/>
      <c r="BT389" s="404"/>
      <c r="BU389" s="404"/>
    </row>
    <row r="390" spans="1:73" s="205" customFormat="1" ht="19.5" hidden="1" customHeight="1">
      <c r="A390" s="681"/>
      <c r="B390" s="703"/>
      <c r="C390" s="661"/>
      <c r="D390" s="661"/>
      <c r="E390" s="645"/>
      <c r="F390" s="645"/>
      <c r="G390" s="666"/>
      <c r="H390" s="360">
        <v>63</v>
      </c>
      <c r="I390" s="668"/>
      <c r="J390" s="647"/>
      <c r="K390" s="647"/>
      <c r="L390" s="647"/>
      <c r="M390" s="645">
        <f t="shared" si="1321"/>
        <v>0</v>
      </c>
      <c r="N390" s="645"/>
      <c r="O390" s="645"/>
      <c r="P390" s="736"/>
      <c r="Q390" s="696"/>
      <c r="R390" s="642"/>
      <c r="S390" s="642"/>
      <c r="T390" s="642"/>
      <c r="U390" s="642"/>
      <c r="V390" s="727"/>
      <c r="W390" s="715"/>
      <c r="X390" s="730"/>
      <c r="Y390" s="709"/>
      <c r="Z390" s="712"/>
      <c r="AA390" s="715"/>
      <c r="AB390" s="718"/>
      <c r="AC390" s="721"/>
      <c r="AD390" s="724"/>
      <c r="AE390" s="649"/>
      <c r="AF390" s="201">
        <v>3</v>
      </c>
      <c r="AG390" s="202"/>
      <c r="AH390" s="222" t="str">
        <f t="shared" si="1263"/>
        <v/>
      </c>
      <c r="AI390" s="321"/>
      <c r="AJ390" s="321"/>
      <c r="AK390" s="223" t="str">
        <f t="shared" si="1264"/>
        <v/>
      </c>
      <c r="AL390" s="322"/>
      <c r="AM390" s="322"/>
      <c r="AN390" s="323"/>
      <c r="AO390" s="224" t="str">
        <f t="shared" ref="AO390" si="1332">IF(ISBLANK(AD388),(IFERROR(IF(AND(AH389="Probabilidad",AH390="Probabilidad"),(AQ389-(+AQ389*AK390)),IF(AND(AH389="Impacto",AH390="Probabilidad"),(AQ388-(+AQ388*AK390)),IF(AH390="Impacto",AQ389,""))),""))," ")</f>
        <v/>
      </c>
      <c r="AP390" s="174" t="str">
        <f t="shared" ref="AP390" si="1333">IF(ISBLANK(AD388),(IFERROR(IF(AO390="","",IF(AO390&lt;=0.2,"Muy Baja",IF(AO390&lt;=0.4,"Baja",IF(AO390&lt;=0.6,"Media",IF(AO390&lt;=0.8,"Alta","Muy Alta"))))),""))," ")</f>
        <v/>
      </c>
      <c r="AQ390" s="225" t="str">
        <f t="shared" si="1167"/>
        <v/>
      </c>
      <c r="AR390" s="449" t="str">
        <f t="shared" si="1168"/>
        <v/>
      </c>
      <c r="AS390" s="225" t="str">
        <f t="shared" ref="AS390:AS393" si="1334">IFERROR(IF(AND(AH389="Impacto",AH390="Impacto"),(AS389-(+AS389*AK390)),IF(AND(AH389="Probabilidad",AH390="Impacto"),(AS388-(+AS388*AK390)),IF(AH390="Probabilidad",AS389,""))),"")</f>
        <v/>
      </c>
      <c r="AT390" s="226" t="str">
        <f t="shared" si="1170"/>
        <v/>
      </c>
      <c r="AU390" s="652"/>
      <c r="AV390" s="655"/>
      <c r="AW390" s="649"/>
      <c r="AX390" s="733"/>
      <c r="AY390" s="324"/>
      <c r="AZ390" s="454"/>
      <c r="BA390" s="406"/>
      <c r="BB390" s="448"/>
      <c r="BC390" s="425"/>
      <c r="BD390" s="425"/>
      <c r="BE390" s="425"/>
      <c r="BF390" s="455"/>
      <c r="BG390" s="628"/>
      <c r="BH390" s="388"/>
      <c r="BI390" s="374"/>
      <c r="BJ390" s="374"/>
      <c r="BK390" s="374"/>
      <c r="BL390" s="448"/>
      <c r="BM390" s="468"/>
      <c r="BN390" s="448"/>
      <c r="BO390" s="441"/>
      <c r="BP390" s="441"/>
      <c r="BQ390" s="498"/>
      <c r="BR390" s="404"/>
      <c r="BS390" s="404"/>
      <c r="BT390" s="404"/>
      <c r="BU390" s="404"/>
    </row>
    <row r="391" spans="1:73" s="205" customFormat="1" ht="19.5" hidden="1" customHeight="1">
      <c r="A391" s="681"/>
      <c r="B391" s="703"/>
      <c r="C391" s="661"/>
      <c r="D391" s="661"/>
      <c r="E391" s="645"/>
      <c r="F391" s="645"/>
      <c r="G391" s="666"/>
      <c r="H391" s="360">
        <v>63</v>
      </c>
      <c r="I391" s="668"/>
      <c r="J391" s="647"/>
      <c r="K391" s="647"/>
      <c r="L391" s="647"/>
      <c r="M391" s="645">
        <f t="shared" si="1321"/>
        <v>0</v>
      </c>
      <c r="N391" s="645"/>
      <c r="O391" s="645"/>
      <c r="P391" s="736"/>
      <c r="Q391" s="696"/>
      <c r="R391" s="642"/>
      <c r="S391" s="642"/>
      <c r="T391" s="642"/>
      <c r="U391" s="642"/>
      <c r="V391" s="727"/>
      <c r="W391" s="715"/>
      <c r="X391" s="730"/>
      <c r="Y391" s="709"/>
      <c r="Z391" s="712"/>
      <c r="AA391" s="715"/>
      <c r="AB391" s="718"/>
      <c r="AC391" s="721"/>
      <c r="AD391" s="724"/>
      <c r="AE391" s="649"/>
      <c r="AF391" s="201">
        <v>4</v>
      </c>
      <c r="AG391" s="202"/>
      <c r="AH391" s="222" t="str">
        <f t="shared" si="1263"/>
        <v/>
      </c>
      <c r="AI391" s="321"/>
      <c r="AJ391" s="321"/>
      <c r="AK391" s="223" t="str">
        <f t="shared" si="1264"/>
        <v/>
      </c>
      <c r="AL391" s="322"/>
      <c r="AM391" s="322"/>
      <c r="AN391" s="323"/>
      <c r="AO391" s="224" t="str">
        <f t="shared" ref="AO391" si="1335">IF(ISBLANK(AD388),(IFERROR(IF(AND(AH390="Probabilidad",AH391="Probabilidad"),(AQ390-(+AQ390*AK391)),IF(AND(AH390="Impacto",AH391="Probabilidad"),(AQ389-(+AQ389*AK391)),IF(AH391="Impacto",AQ390,""))),""))," ")</f>
        <v/>
      </c>
      <c r="AP391" s="174" t="str">
        <f t="shared" ref="AP391" si="1336">IF(ISBLANK(AD388),(IFERROR(IF(AO391="","",IF(AO391&lt;=0.2,"Muy Baja",IF(AO391&lt;=0.4,"Baja",IF(AO391&lt;=0.6,"Media",IF(AO391&lt;=0.8,"Alta","Muy Alta"))))),""))," ")</f>
        <v/>
      </c>
      <c r="AQ391" s="225" t="str">
        <f t="shared" si="1167"/>
        <v/>
      </c>
      <c r="AR391" s="449" t="str">
        <f t="shared" si="1168"/>
        <v/>
      </c>
      <c r="AS391" s="225" t="str">
        <f t="shared" si="1334"/>
        <v/>
      </c>
      <c r="AT391" s="226" t="str">
        <f t="shared" si="1170"/>
        <v/>
      </c>
      <c r="AU391" s="652"/>
      <c r="AV391" s="655"/>
      <c r="AW391" s="649"/>
      <c r="AX391" s="733"/>
      <c r="AY391" s="324"/>
      <c r="AZ391" s="454"/>
      <c r="BA391" s="406"/>
      <c r="BB391" s="448"/>
      <c r="BC391" s="425"/>
      <c r="BD391" s="425"/>
      <c r="BE391" s="425"/>
      <c r="BF391" s="455"/>
      <c r="BG391" s="628"/>
      <c r="BH391" s="388"/>
      <c r="BI391" s="374"/>
      <c r="BJ391" s="374"/>
      <c r="BK391" s="374"/>
      <c r="BL391" s="448"/>
      <c r="BM391" s="468"/>
      <c r="BN391" s="448"/>
      <c r="BO391" s="441"/>
      <c r="BP391" s="441"/>
      <c r="BQ391" s="498"/>
      <c r="BR391" s="404"/>
      <c r="BS391" s="404"/>
      <c r="BT391" s="404"/>
      <c r="BU391" s="404"/>
    </row>
    <row r="392" spans="1:73" s="205" customFormat="1" ht="19.5" hidden="1" customHeight="1">
      <c r="A392" s="681"/>
      <c r="B392" s="703"/>
      <c r="C392" s="661"/>
      <c r="D392" s="661"/>
      <c r="E392" s="645"/>
      <c r="F392" s="645"/>
      <c r="G392" s="666"/>
      <c r="H392" s="360">
        <v>63</v>
      </c>
      <c r="I392" s="668"/>
      <c r="J392" s="647"/>
      <c r="K392" s="647"/>
      <c r="L392" s="647"/>
      <c r="M392" s="645">
        <f t="shared" si="1321"/>
        <v>0</v>
      </c>
      <c r="N392" s="645"/>
      <c r="O392" s="645"/>
      <c r="P392" s="736"/>
      <c r="Q392" s="696"/>
      <c r="R392" s="642"/>
      <c r="S392" s="642"/>
      <c r="T392" s="642"/>
      <c r="U392" s="642"/>
      <c r="V392" s="727"/>
      <c r="W392" s="715"/>
      <c r="X392" s="730"/>
      <c r="Y392" s="709"/>
      <c r="Z392" s="712"/>
      <c r="AA392" s="715"/>
      <c r="AB392" s="718"/>
      <c r="AC392" s="721"/>
      <c r="AD392" s="724"/>
      <c r="AE392" s="649"/>
      <c r="AF392" s="201">
        <v>5</v>
      </c>
      <c r="AG392" s="202"/>
      <c r="AH392" s="222" t="str">
        <f t="shared" si="1263"/>
        <v/>
      </c>
      <c r="AI392" s="321"/>
      <c r="AJ392" s="321"/>
      <c r="AK392" s="223" t="str">
        <f t="shared" si="1264"/>
        <v/>
      </c>
      <c r="AL392" s="322"/>
      <c r="AM392" s="322"/>
      <c r="AN392" s="323"/>
      <c r="AO392" s="224" t="str">
        <f t="shared" ref="AO392" si="1337">IF(ISBLANK(AD388),(IFERROR(IF(AND(AH391="Probabilidad",AH392="Probabilidad"),(AQ391-(+AQ391*AK392)),IF(AND(AH391="Impacto",AH392="Probabilidad"),(AQ390-(+AQ390*AK392)),IF(AH392="Impacto",AQ391,""))),""))," ")</f>
        <v/>
      </c>
      <c r="AP392" s="174" t="str">
        <f t="shared" ref="AP392" si="1338">IF(ISBLANK(AD388),(IFERROR(IF(AO392="","",IF(AO392&lt;=0.2,"Muy Baja",IF(AO392&lt;=0.4,"Baja",IF(AO392&lt;=0.6,"Media",IF(AO392&lt;=0.8,"Alta","Muy Alta"))))),""))," ")</f>
        <v/>
      </c>
      <c r="AQ392" s="225" t="str">
        <f t="shared" si="1167"/>
        <v/>
      </c>
      <c r="AR392" s="449" t="str">
        <f t="shared" si="1168"/>
        <v/>
      </c>
      <c r="AS392" s="225" t="str">
        <f t="shared" si="1334"/>
        <v/>
      </c>
      <c r="AT392" s="226" t="str">
        <f t="shared" si="1170"/>
        <v/>
      </c>
      <c r="AU392" s="652"/>
      <c r="AV392" s="655"/>
      <c r="AW392" s="649"/>
      <c r="AX392" s="733"/>
      <c r="AY392" s="324"/>
      <c r="AZ392" s="454"/>
      <c r="BA392" s="406"/>
      <c r="BB392" s="448"/>
      <c r="BC392" s="425"/>
      <c r="BD392" s="425"/>
      <c r="BE392" s="425"/>
      <c r="BF392" s="455"/>
      <c r="BG392" s="628"/>
      <c r="BH392" s="388"/>
      <c r="BI392" s="374"/>
      <c r="BJ392" s="374"/>
      <c r="BK392" s="374"/>
      <c r="BL392" s="448"/>
      <c r="BM392" s="468"/>
      <c r="BN392" s="448"/>
      <c r="BO392" s="441"/>
      <c r="BP392" s="441"/>
      <c r="BQ392" s="498"/>
      <c r="BR392" s="404"/>
      <c r="BS392" s="404"/>
      <c r="BT392" s="404"/>
      <c r="BU392" s="404"/>
    </row>
    <row r="393" spans="1:73" s="205" customFormat="1" ht="19.5" hidden="1" customHeight="1">
      <c r="A393" s="681"/>
      <c r="B393" s="703"/>
      <c r="C393" s="661"/>
      <c r="D393" s="661"/>
      <c r="E393" s="645"/>
      <c r="F393" s="645"/>
      <c r="G393" s="666"/>
      <c r="H393" s="360">
        <v>63</v>
      </c>
      <c r="I393" s="669"/>
      <c r="J393" s="604"/>
      <c r="K393" s="604"/>
      <c r="L393" s="604"/>
      <c r="M393" s="646">
        <f t="shared" si="1321"/>
        <v>0</v>
      </c>
      <c r="N393" s="646"/>
      <c r="O393" s="646"/>
      <c r="P393" s="737"/>
      <c r="Q393" s="697"/>
      <c r="R393" s="643"/>
      <c r="S393" s="643"/>
      <c r="T393" s="643"/>
      <c r="U393" s="643"/>
      <c r="V393" s="728"/>
      <c r="W393" s="716"/>
      <c r="X393" s="731"/>
      <c r="Y393" s="710"/>
      <c r="Z393" s="713"/>
      <c r="AA393" s="716"/>
      <c r="AB393" s="719"/>
      <c r="AC393" s="722"/>
      <c r="AD393" s="725"/>
      <c r="AE393" s="650"/>
      <c r="AF393" s="201">
        <v>6</v>
      </c>
      <c r="AG393" s="202"/>
      <c r="AH393" s="222" t="str">
        <f t="shared" si="1263"/>
        <v/>
      </c>
      <c r="AI393" s="321"/>
      <c r="AJ393" s="321"/>
      <c r="AK393" s="223" t="str">
        <f t="shared" si="1264"/>
        <v/>
      </c>
      <c r="AL393" s="322"/>
      <c r="AM393" s="322"/>
      <c r="AN393" s="323"/>
      <c r="AO393" s="224" t="str">
        <f t="shared" ref="AO393" si="1339">IF(ISBLANK(AD388),(IFERROR(IF(AND(AH392="Probabilidad",AH393="Probabilidad"),(AQ392-(+AQ392*AK393)),IF(AND(AH392="Impacto",AH393="Probabilidad"),(AQ391-(+AQ391*AK393)),IF(AH393="Impacto",AQ392,""))),""))," ")</f>
        <v/>
      </c>
      <c r="AP393" s="174" t="str">
        <f t="shared" ref="AP393" si="1340">IF(ISBLANK(AD388),(IFERROR(IF(AO393="","",IF(AO393&lt;=0.2,"Muy Baja",IF(AO393&lt;=0.4,"Baja",IF(AO393&lt;=0.6,"Media",IF(AO393&lt;=0.8,"Alta","Muy Alta"))))),""))," ")</f>
        <v/>
      </c>
      <c r="AQ393" s="225" t="str">
        <f t="shared" si="1167"/>
        <v/>
      </c>
      <c r="AR393" s="449" t="str">
        <f t="shared" si="1168"/>
        <v/>
      </c>
      <c r="AS393" s="225" t="str">
        <f t="shared" si="1334"/>
        <v/>
      </c>
      <c r="AT393" s="226" t="str">
        <f t="shared" si="1170"/>
        <v/>
      </c>
      <c r="AU393" s="653"/>
      <c r="AV393" s="656"/>
      <c r="AW393" s="650"/>
      <c r="AX393" s="734"/>
      <c r="AY393" s="324"/>
      <c r="AZ393" s="454"/>
      <c r="BA393" s="406"/>
      <c r="BB393" s="448"/>
      <c r="BC393" s="425"/>
      <c r="BD393" s="425"/>
      <c r="BE393" s="425"/>
      <c r="BF393" s="455"/>
      <c r="BG393" s="595"/>
      <c r="BH393" s="388"/>
      <c r="BI393" s="374"/>
      <c r="BJ393" s="374"/>
      <c r="BK393" s="374"/>
      <c r="BL393" s="448"/>
      <c r="BM393" s="468"/>
      <c r="BN393" s="448"/>
      <c r="BO393" s="441"/>
      <c r="BP393" s="441"/>
      <c r="BQ393" s="498"/>
      <c r="BR393" s="404"/>
      <c r="BS393" s="404"/>
      <c r="BT393" s="404"/>
      <c r="BU393" s="404"/>
    </row>
    <row r="394" spans="1:73" s="205" customFormat="1" ht="77.25" hidden="1" customHeight="1">
      <c r="A394" s="681"/>
      <c r="B394" s="703" t="s">
        <v>956</v>
      </c>
      <c r="C394" s="661"/>
      <c r="D394" s="661" t="str">
        <f>IFERROR((VLOOKUP($B394,'Listados Datos'!$D$3:$F$18,3,FALSE))," ")</f>
        <v>El proceso inicia con la identificación de las necesidades de recursos y finaliza con la entrega del bien y/o servicio y su registro en los hechos financieros. Aplica a todos los procesos de la entidad.</v>
      </c>
      <c r="E394" s="645" t="s">
        <v>1216</v>
      </c>
      <c r="F394" s="645" t="s">
        <v>972</v>
      </c>
      <c r="G394" s="666">
        <v>64</v>
      </c>
      <c r="H394" s="360">
        <v>64</v>
      </c>
      <c r="I394" s="663" t="s">
        <v>1239</v>
      </c>
      <c r="J394" s="603" t="s">
        <v>244</v>
      </c>
      <c r="K394" s="603" t="s">
        <v>1239</v>
      </c>
      <c r="L394" s="603" t="s">
        <v>1425</v>
      </c>
      <c r="M394" s="644" t="str">
        <f t="shared" ref="M394:M399" si="1341">+CONCATENATE("Posibilidad de perdida de ", Q394, " debido a amenazas como ", S394, "y vulderabilidades,", T394, " afectando a los activos de información de ", R394)</f>
        <v xml:space="preserve">Posibilidad de perdida de  debido a amenazas como y vulderabilidades, afectando a los activos de información de </v>
      </c>
      <c r="N394" s="644" t="s">
        <v>928</v>
      </c>
      <c r="O394" s="644" t="s">
        <v>247</v>
      </c>
      <c r="P394" s="735">
        <v>228</v>
      </c>
      <c r="Q394" s="695"/>
      <c r="R394" s="641"/>
      <c r="S394" s="641"/>
      <c r="T394" s="641"/>
      <c r="U394" s="641"/>
      <c r="V394" s="726" t="str">
        <f t="shared" ref="V394" si="1342">IF(ISBLANK(AC394),(IF(P394&lt;=0,"",IF(P394&lt;=2,"Muy Baja",IF(P394&lt;=24,"Baja",IF(P394&lt;=500,"Media",IF(P394&lt;=5000,"Alta","Muy Alta"))))))," ")</f>
        <v>Media</v>
      </c>
      <c r="W394" s="714">
        <f t="shared" ref="W394" si="1343">IF(ISBLANK(AC394),(IF(V394="","",IF(V394="Muy Baja",20%,IF(V394="Baja",40%,IF(V394="Media",60%,IF(V394="Alta",80%,IF(V394="Muy Alta",100%,0)))))))," ")</f>
        <v>0.6</v>
      </c>
      <c r="X394" s="729" t="s">
        <v>306</v>
      </c>
      <c r="Y394" s="708" t="str">
        <f>IF(X394&gt;0,IF(NOT(ISERROR(MATCH(X394,'Listados Datos'!$N$3:$N$4,0))),'Listados Datos'!$N$6&amp;"Por favor no seleccionar este criterios de impacto (Afectación Económica o presupuestal y/o Pérdida Reputacional)",'Listados Datos'!$N$7),"")</f>
        <v>✔</v>
      </c>
      <c r="Z394" s="711" t="str">
        <f>IF(OR(X394='Listados Datos'!$R$3,X394='Listados Datos'!$S$3),"Leve",IF(OR(X394='Listados Datos'!$R$4,X394='Listados Datos'!$S$4),"Menor",IF(OR(X394='Listados Datos'!$R$5,X394='Listados Datos'!$S$5),"Moderado",IF(OR(X394='Listados Datos'!$R$6,X394='Listados Datos'!$S$6),"Mayor",IF(OR(X394='Listados Datos'!$R$7,X394='Listados Datos'!$S$7),"Catastrófico","")))))</f>
        <v>Moderado</v>
      </c>
      <c r="AA394" s="714">
        <f>IF(Z394="","",IF(Z394="Leve",20%,IF(Z394="Menor",40%,IF(Z394="Moderado",60%,IF(Z394="Mayor",80%,IF(Z394="Catastrófico",100%,0))))))</f>
        <v>0.6</v>
      </c>
      <c r="AB394" s="717"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Moderado</v>
      </c>
      <c r="AC394" s="720"/>
      <c r="AD394" s="723"/>
      <c r="AE394" s="648" t="str">
        <f t="shared" ref="AE394" si="1344">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VALORAR</v>
      </c>
      <c r="AF394" s="201">
        <v>1</v>
      </c>
      <c r="AG394" s="202" t="s">
        <v>1470</v>
      </c>
      <c r="AH394" s="222" t="str">
        <f t="shared" si="1263"/>
        <v>Probabilidad</v>
      </c>
      <c r="AI394" s="321" t="s">
        <v>312</v>
      </c>
      <c r="AJ394" s="321" t="s">
        <v>317</v>
      </c>
      <c r="AK394" s="223" t="str">
        <f t="shared" si="1264"/>
        <v>40%</v>
      </c>
      <c r="AL394" s="322" t="s">
        <v>321</v>
      </c>
      <c r="AM394" s="322" t="s">
        <v>325</v>
      </c>
      <c r="AN394" s="323" t="s">
        <v>328</v>
      </c>
      <c r="AO394" s="224">
        <f t="shared" ref="AO394" si="1345">IF(ISBLANK(AD394),(IFERROR(IF(AH394="Probabilidad",(W394-(+W394*AK394)),IF(AH394="Impacto",W394,"")),""))," ")</f>
        <v>0.36</v>
      </c>
      <c r="AP394" s="174" t="str">
        <f t="shared" ref="AP394" si="1346">IF(ISBLANK(AD394), (IFERROR(IF(AO394="","",IF(AO394&lt;=0.2,"Muy Baja",IF(AO394&lt;=0.4,"Baja",IF(AO394&lt;=0.6,"Media",IF(AO394&lt;=0.8,"Alta","Muy Alta"))))),""))," ")</f>
        <v>Baja</v>
      </c>
      <c r="AQ394" s="225">
        <f t="shared" si="1167"/>
        <v>0.36</v>
      </c>
      <c r="AR394" s="449" t="str">
        <f t="shared" si="1168"/>
        <v>Moderado</v>
      </c>
      <c r="AS394" s="225">
        <f t="shared" ref="AS394" si="1347">IFERROR(IF(AH394="Impacto",(AA394-(+AA394*AK394)),IF(AH394="Probabilidad",AA394,"")),"")</f>
        <v>0.6</v>
      </c>
      <c r="AT394" s="226" t="str">
        <f t="shared" si="1170"/>
        <v>Moderado</v>
      </c>
      <c r="AU394" s="651"/>
      <c r="AV394" s="654" t="str">
        <f>IF(ISBLANK(AD394), " ", AD394)</f>
        <v xml:space="preserve"> </v>
      </c>
      <c r="AW394" s="648" t="str">
        <f t="shared" ref="AW394" si="1348">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VALORAR</v>
      </c>
      <c r="AX394" s="732" t="s">
        <v>335</v>
      </c>
      <c r="AY394" s="638" t="s">
        <v>1570</v>
      </c>
      <c r="AZ394" s="617" t="s">
        <v>1307</v>
      </c>
      <c r="BA394" s="617" t="s">
        <v>972</v>
      </c>
      <c r="BB394" s="619" t="s">
        <v>1057</v>
      </c>
      <c r="BC394" s="621">
        <v>44562</v>
      </c>
      <c r="BD394" s="621">
        <v>44926</v>
      </c>
      <c r="BE394" s="619" t="s">
        <v>1307</v>
      </c>
      <c r="BF394" s="619" t="s">
        <v>1307</v>
      </c>
      <c r="BG394" s="594" t="s">
        <v>1308</v>
      </c>
      <c r="BH394" s="445" t="s">
        <v>113</v>
      </c>
      <c r="BI394" s="594" t="s">
        <v>1781</v>
      </c>
      <c r="BJ394" s="594" t="s">
        <v>1782</v>
      </c>
      <c r="BK394" s="596">
        <v>44804</v>
      </c>
      <c r="BL394" s="594" t="s">
        <v>1783</v>
      </c>
      <c r="BM394" s="889" t="s">
        <v>1811</v>
      </c>
      <c r="BN394" s="594" t="s">
        <v>1746</v>
      </c>
      <c r="BO394" s="594" t="s">
        <v>114</v>
      </c>
      <c r="BP394" s="594" t="s">
        <v>1746</v>
      </c>
      <c r="BQ394" s="600" t="s">
        <v>1746</v>
      </c>
      <c r="BR394" s="404"/>
      <c r="BS394" s="404"/>
      <c r="BT394" s="404"/>
      <c r="BU394" s="404"/>
    </row>
    <row r="395" spans="1:73" s="205" customFormat="1" ht="77.25" hidden="1" customHeight="1">
      <c r="A395" s="681"/>
      <c r="B395" s="703"/>
      <c r="C395" s="661"/>
      <c r="D395" s="661"/>
      <c r="E395" s="645"/>
      <c r="F395" s="645"/>
      <c r="G395" s="666"/>
      <c r="H395" s="360">
        <v>64</v>
      </c>
      <c r="I395" s="664"/>
      <c r="J395" s="647"/>
      <c r="K395" s="647"/>
      <c r="L395" s="647"/>
      <c r="M395" s="645" t="str">
        <f t="shared" si="1341"/>
        <v xml:space="preserve">Posibilidad de perdida de  debido a amenazas como y vulderabilidades, afectando a los activos de información de </v>
      </c>
      <c r="N395" s="645"/>
      <c r="O395" s="645"/>
      <c r="P395" s="736"/>
      <c r="Q395" s="696"/>
      <c r="R395" s="642"/>
      <c r="S395" s="642"/>
      <c r="T395" s="642"/>
      <c r="U395" s="642"/>
      <c r="V395" s="727"/>
      <c r="W395" s="715"/>
      <c r="X395" s="730"/>
      <c r="Y395" s="709"/>
      <c r="Z395" s="712"/>
      <c r="AA395" s="715"/>
      <c r="AB395" s="718"/>
      <c r="AC395" s="721"/>
      <c r="AD395" s="724"/>
      <c r="AE395" s="649"/>
      <c r="AF395" s="201">
        <v>2</v>
      </c>
      <c r="AG395" s="202" t="s">
        <v>1471</v>
      </c>
      <c r="AH395" s="222" t="str">
        <f t="shared" si="1263"/>
        <v>Probabilidad</v>
      </c>
      <c r="AI395" s="321" t="s">
        <v>312</v>
      </c>
      <c r="AJ395" s="321" t="s">
        <v>317</v>
      </c>
      <c r="AK395" s="223" t="str">
        <f t="shared" si="1264"/>
        <v>40%</v>
      </c>
      <c r="AL395" s="322" t="s">
        <v>321</v>
      </c>
      <c r="AM395" s="322" t="s">
        <v>325</v>
      </c>
      <c r="AN395" s="323" t="s">
        <v>328</v>
      </c>
      <c r="AO395" s="224">
        <f t="shared" ref="AO395" si="1349">IF(ISBLANK(AD394),(IFERROR(IF(AND(AH394="Probabilidad",AH395="Probabilidad"),(AQ394-(+AQ394*AK395)),IF(AH395="Probabilidad",(W394-(+W394*AK395)),IF(AH395="Impacto",AQ394,""))),""))," ")</f>
        <v>0.216</v>
      </c>
      <c r="AP395" s="174" t="str">
        <f t="shared" ref="AP395" si="1350">IF(ISBLANK(AD394),(IFERROR(IF(AO395="","",IF(AO395&lt;=0.2,"Muy Baja",IF(AO395&lt;=0.4,"Baja",IF(AO395&lt;=0.6,"Media",IF(AO395&lt;=0.8,"Alta","Muy Alta"))))),""))," ")</f>
        <v>Baja</v>
      </c>
      <c r="AQ395" s="225">
        <f t="shared" si="1167"/>
        <v>0.216</v>
      </c>
      <c r="AR395" s="449" t="str">
        <f t="shared" si="1168"/>
        <v>Moderado</v>
      </c>
      <c r="AS395" s="225">
        <f t="shared" ref="AS395" si="1351">IFERROR(IF(AND(AH394="Impacto",AH395="Impacto"),(AS394-(+AS394*AK395)),IF(AH395="Impacto",(AA394-(+AA394*AK395)),IF(AH395="Probabilidad",AS394,""))),"")</f>
        <v>0.6</v>
      </c>
      <c r="AT395" s="226" t="str">
        <f t="shared" si="1170"/>
        <v>Moderado</v>
      </c>
      <c r="AU395" s="652"/>
      <c r="AV395" s="655"/>
      <c r="AW395" s="649"/>
      <c r="AX395" s="733"/>
      <c r="AY395" s="744"/>
      <c r="AZ395" s="745"/>
      <c r="BA395" s="745"/>
      <c r="BB395" s="637"/>
      <c r="BC395" s="636"/>
      <c r="BD395" s="636"/>
      <c r="BE395" s="637"/>
      <c r="BF395" s="637"/>
      <c r="BG395" s="628"/>
      <c r="BH395" s="445" t="s">
        <v>113</v>
      </c>
      <c r="BI395" s="628"/>
      <c r="BJ395" s="628"/>
      <c r="BK395" s="628"/>
      <c r="BL395" s="628"/>
      <c r="BM395" s="892"/>
      <c r="BN395" s="628"/>
      <c r="BO395" s="628"/>
      <c r="BP395" s="628"/>
      <c r="BQ395" s="631"/>
      <c r="BR395" s="404"/>
      <c r="BS395" s="404"/>
      <c r="BT395" s="404"/>
      <c r="BU395" s="404"/>
    </row>
    <row r="396" spans="1:73" s="205" customFormat="1" ht="77.25" hidden="1" customHeight="1">
      <c r="A396" s="681"/>
      <c r="B396" s="703"/>
      <c r="C396" s="661"/>
      <c r="D396" s="661"/>
      <c r="E396" s="645"/>
      <c r="F396" s="645"/>
      <c r="G396" s="666"/>
      <c r="H396" s="360">
        <v>64</v>
      </c>
      <c r="I396" s="664"/>
      <c r="J396" s="647"/>
      <c r="K396" s="647"/>
      <c r="L396" s="647"/>
      <c r="M396" s="645" t="str">
        <f t="shared" si="1341"/>
        <v xml:space="preserve">Posibilidad de perdida de  debido a amenazas como y vulderabilidades, afectando a los activos de información de </v>
      </c>
      <c r="N396" s="645"/>
      <c r="O396" s="645"/>
      <c r="P396" s="736"/>
      <c r="Q396" s="696"/>
      <c r="R396" s="642"/>
      <c r="S396" s="642"/>
      <c r="T396" s="642"/>
      <c r="U396" s="642"/>
      <c r="V396" s="727"/>
      <c r="W396" s="715"/>
      <c r="X396" s="730"/>
      <c r="Y396" s="709"/>
      <c r="Z396" s="712"/>
      <c r="AA396" s="715"/>
      <c r="AB396" s="718"/>
      <c r="AC396" s="721"/>
      <c r="AD396" s="724"/>
      <c r="AE396" s="649"/>
      <c r="AF396" s="201">
        <v>3</v>
      </c>
      <c r="AG396" s="202" t="s">
        <v>1472</v>
      </c>
      <c r="AH396" s="222" t="str">
        <f t="shared" si="1263"/>
        <v>Probabilidad</v>
      </c>
      <c r="AI396" s="321" t="s">
        <v>312</v>
      </c>
      <c r="AJ396" s="321" t="s">
        <v>317</v>
      </c>
      <c r="AK396" s="223" t="str">
        <f t="shared" si="1264"/>
        <v>40%</v>
      </c>
      <c r="AL396" s="322" t="s">
        <v>321</v>
      </c>
      <c r="AM396" s="322" t="s">
        <v>325</v>
      </c>
      <c r="AN396" s="323" t="s">
        <v>328</v>
      </c>
      <c r="AO396" s="224">
        <f t="shared" ref="AO396" si="1352">IF(ISBLANK(AD394),(IFERROR(IF(AND(AH395="Probabilidad",AH396="Probabilidad"),(AQ395-(+AQ395*AK396)),IF(AND(AH395="Impacto",AH396="Probabilidad"),(AQ394-(+AQ394*AK396)),IF(AH396="Impacto",AQ395,""))),""))," ")</f>
        <v>0.12959999999999999</v>
      </c>
      <c r="AP396" s="174" t="str">
        <f t="shared" ref="AP396" si="1353">IF(ISBLANK(AD394),(IFERROR(IF(AO396="","",IF(AO396&lt;=0.2,"Muy Baja",IF(AO396&lt;=0.4,"Baja",IF(AO396&lt;=0.6,"Media",IF(AO396&lt;=0.8,"Alta","Muy Alta"))))),""))," ")</f>
        <v>Muy Baja</v>
      </c>
      <c r="AQ396" s="225">
        <f t="shared" si="1167"/>
        <v>0.12959999999999999</v>
      </c>
      <c r="AR396" s="449" t="str">
        <f t="shared" si="1168"/>
        <v>Moderado</v>
      </c>
      <c r="AS396" s="225">
        <f t="shared" ref="AS396:AS399" si="1354">IFERROR(IF(AND(AH395="Impacto",AH396="Impacto"),(AS395-(+AS395*AK396)),IF(AND(AH395="Probabilidad",AH396="Impacto"),(AS394-(+AS394*AK396)),IF(AH396="Probabilidad",AS395,""))),"")</f>
        <v>0.6</v>
      </c>
      <c r="AT396" s="226" t="str">
        <f t="shared" si="1170"/>
        <v>Moderado</v>
      </c>
      <c r="AU396" s="652"/>
      <c r="AV396" s="655"/>
      <c r="AW396" s="649"/>
      <c r="AX396" s="733"/>
      <c r="AY396" s="639"/>
      <c r="AZ396" s="618"/>
      <c r="BA396" s="618"/>
      <c r="BB396" s="620"/>
      <c r="BC396" s="622"/>
      <c r="BD396" s="622"/>
      <c r="BE396" s="620"/>
      <c r="BF396" s="620"/>
      <c r="BG396" s="628"/>
      <c r="BH396" s="445" t="s">
        <v>113</v>
      </c>
      <c r="BI396" s="595"/>
      <c r="BJ396" s="595"/>
      <c r="BK396" s="595"/>
      <c r="BL396" s="595"/>
      <c r="BM396" s="882"/>
      <c r="BN396" s="595"/>
      <c r="BO396" s="595"/>
      <c r="BP396" s="595"/>
      <c r="BQ396" s="601"/>
      <c r="BR396" s="404"/>
      <c r="BS396" s="404"/>
      <c r="BT396" s="404"/>
      <c r="BU396" s="404"/>
    </row>
    <row r="397" spans="1:73" s="205" customFormat="1" ht="19.5" hidden="1" customHeight="1">
      <c r="A397" s="681"/>
      <c r="B397" s="703"/>
      <c r="C397" s="661"/>
      <c r="D397" s="661"/>
      <c r="E397" s="645"/>
      <c r="F397" s="645"/>
      <c r="G397" s="666"/>
      <c r="H397" s="360">
        <v>64</v>
      </c>
      <c r="I397" s="664"/>
      <c r="J397" s="647"/>
      <c r="K397" s="647"/>
      <c r="L397" s="647"/>
      <c r="M397" s="645" t="str">
        <f t="shared" si="1341"/>
        <v xml:space="preserve">Posibilidad de perdida de  debido a amenazas como y vulderabilidades, afectando a los activos de información de </v>
      </c>
      <c r="N397" s="645"/>
      <c r="O397" s="645"/>
      <c r="P397" s="736"/>
      <c r="Q397" s="696"/>
      <c r="R397" s="642"/>
      <c r="S397" s="642"/>
      <c r="T397" s="642"/>
      <c r="U397" s="642"/>
      <c r="V397" s="727"/>
      <c r="W397" s="715"/>
      <c r="X397" s="730"/>
      <c r="Y397" s="709"/>
      <c r="Z397" s="712"/>
      <c r="AA397" s="715"/>
      <c r="AB397" s="718"/>
      <c r="AC397" s="721"/>
      <c r="AD397" s="724"/>
      <c r="AE397" s="649"/>
      <c r="AF397" s="201">
        <v>4</v>
      </c>
      <c r="AG397" s="202"/>
      <c r="AH397" s="222" t="str">
        <f t="shared" si="1263"/>
        <v/>
      </c>
      <c r="AI397" s="321"/>
      <c r="AJ397" s="321"/>
      <c r="AK397" s="223" t="str">
        <f t="shared" si="1264"/>
        <v/>
      </c>
      <c r="AL397" s="322"/>
      <c r="AM397" s="322"/>
      <c r="AN397" s="323"/>
      <c r="AO397" s="224" t="str">
        <f t="shared" ref="AO397" si="1355">IF(ISBLANK(AD394),(IFERROR(IF(AND(AH396="Probabilidad",AH397="Probabilidad"),(AQ396-(+AQ396*AK397)),IF(AND(AH396="Impacto",AH397="Probabilidad"),(AQ395-(+AQ395*AK397)),IF(AH397="Impacto",AQ396,""))),""))," ")</f>
        <v/>
      </c>
      <c r="AP397" s="174" t="str">
        <f t="shared" ref="AP397" si="1356">IF(ISBLANK(AD394),(IFERROR(IF(AO397="","",IF(AO397&lt;=0.2,"Muy Baja",IF(AO397&lt;=0.4,"Baja",IF(AO397&lt;=0.6,"Media",IF(AO397&lt;=0.8,"Alta","Muy Alta"))))),""))," ")</f>
        <v/>
      </c>
      <c r="AQ397" s="225" t="str">
        <f t="shared" si="1167"/>
        <v/>
      </c>
      <c r="AR397" s="449" t="str">
        <f t="shared" si="1168"/>
        <v/>
      </c>
      <c r="AS397" s="225" t="str">
        <f t="shared" si="1354"/>
        <v/>
      </c>
      <c r="AT397" s="226" t="str">
        <f t="shared" si="1170"/>
        <v/>
      </c>
      <c r="AU397" s="652"/>
      <c r="AV397" s="655"/>
      <c r="AW397" s="649"/>
      <c r="AX397" s="733"/>
      <c r="AY397" s="324"/>
      <c r="AZ397" s="454"/>
      <c r="BA397" s="617"/>
      <c r="BB397" s="619"/>
      <c r="BC397" s="621"/>
      <c r="BD397" s="621"/>
      <c r="BE397" s="619"/>
      <c r="BF397" s="619"/>
      <c r="BG397" s="628"/>
      <c r="BH397" s="388"/>
      <c r="BI397" s="374"/>
      <c r="BJ397" s="374"/>
      <c r="BK397" s="374"/>
      <c r="BL397" s="448"/>
      <c r="BM397" s="468"/>
      <c r="BN397" s="448"/>
      <c r="BO397" s="441"/>
      <c r="BP397" s="441"/>
      <c r="BQ397" s="498"/>
      <c r="BR397" s="404"/>
      <c r="BS397" s="404"/>
      <c r="BT397" s="404"/>
      <c r="BU397" s="404"/>
    </row>
    <row r="398" spans="1:73" s="205" customFormat="1" ht="19.5" hidden="1" customHeight="1">
      <c r="A398" s="681"/>
      <c r="B398" s="703"/>
      <c r="C398" s="661"/>
      <c r="D398" s="661"/>
      <c r="E398" s="645"/>
      <c r="F398" s="645"/>
      <c r="G398" s="666"/>
      <c r="H398" s="360">
        <v>64</v>
      </c>
      <c r="I398" s="664"/>
      <c r="J398" s="647"/>
      <c r="K398" s="647"/>
      <c r="L398" s="647"/>
      <c r="M398" s="645" t="str">
        <f t="shared" si="1341"/>
        <v xml:space="preserve">Posibilidad de perdida de  debido a amenazas como y vulderabilidades, afectando a los activos de información de </v>
      </c>
      <c r="N398" s="645"/>
      <c r="O398" s="645"/>
      <c r="P398" s="736"/>
      <c r="Q398" s="696"/>
      <c r="R398" s="642"/>
      <c r="S398" s="642"/>
      <c r="T398" s="642"/>
      <c r="U398" s="642"/>
      <c r="V398" s="727"/>
      <c r="W398" s="715"/>
      <c r="X398" s="730"/>
      <c r="Y398" s="709"/>
      <c r="Z398" s="712"/>
      <c r="AA398" s="715"/>
      <c r="AB398" s="718"/>
      <c r="AC398" s="721"/>
      <c r="AD398" s="724"/>
      <c r="AE398" s="649"/>
      <c r="AF398" s="201">
        <v>5</v>
      </c>
      <c r="AG398" s="202"/>
      <c r="AH398" s="222" t="str">
        <f t="shared" si="1263"/>
        <v/>
      </c>
      <c r="AI398" s="321"/>
      <c r="AJ398" s="321"/>
      <c r="AK398" s="223" t="str">
        <f t="shared" si="1264"/>
        <v/>
      </c>
      <c r="AL398" s="322"/>
      <c r="AM398" s="322"/>
      <c r="AN398" s="323"/>
      <c r="AO398" s="224" t="str">
        <f t="shared" ref="AO398" si="1357">IF(ISBLANK(AD394),(IFERROR(IF(AND(AH397="Probabilidad",AH398="Probabilidad"),(AQ397-(+AQ397*AK398)),IF(AND(AH397="Impacto",AH398="Probabilidad"),(AQ396-(+AQ396*AK398)),IF(AH398="Impacto",AQ397,""))),""))," ")</f>
        <v/>
      </c>
      <c r="AP398" s="174" t="str">
        <f t="shared" ref="AP398" si="1358">IF(ISBLANK(AD394),(IFERROR(IF(AO398="","",IF(AO398&lt;=0.2,"Muy Baja",IF(AO398&lt;=0.4,"Baja",IF(AO398&lt;=0.6,"Media",IF(AO398&lt;=0.8,"Alta","Muy Alta"))))),""))," ")</f>
        <v/>
      </c>
      <c r="AQ398" s="225" t="str">
        <f t="shared" si="1167"/>
        <v/>
      </c>
      <c r="AR398" s="449" t="str">
        <f t="shared" si="1168"/>
        <v/>
      </c>
      <c r="AS398" s="225" t="str">
        <f t="shared" si="1354"/>
        <v/>
      </c>
      <c r="AT398" s="226" t="str">
        <f t="shared" si="1170"/>
        <v/>
      </c>
      <c r="AU398" s="652"/>
      <c r="AV398" s="655"/>
      <c r="AW398" s="649"/>
      <c r="AX398" s="733"/>
      <c r="AY398" s="324"/>
      <c r="AZ398" s="454"/>
      <c r="BA398" s="745"/>
      <c r="BB398" s="637"/>
      <c r="BC398" s="636"/>
      <c r="BD398" s="636"/>
      <c r="BE398" s="637"/>
      <c r="BF398" s="637"/>
      <c r="BG398" s="628"/>
      <c r="BH398" s="388"/>
      <c r="BI398" s="374"/>
      <c r="BJ398" s="374"/>
      <c r="BK398" s="374"/>
      <c r="BL398" s="448"/>
      <c r="BM398" s="468"/>
      <c r="BN398" s="448"/>
      <c r="BO398" s="441"/>
      <c r="BP398" s="441"/>
      <c r="BQ398" s="498"/>
      <c r="BR398" s="404"/>
      <c r="BS398" s="404"/>
      <c r="BT398" s="404"/>
      <c r="BU398" s="404"/>
    </row>
    <row r="399" spans="1:73" s="205" customFormat="1" ht="19.5" hidden="1" customHeight="1">
      <c r="A399" s="682"/>
      <c r="B399" s="704"/>
      <c r="C399" s="662"/>
      <c r="D399" s="662"/>
      <c r="E399" s="646"/>
      <c r="F399" s="646"/>
      <c r="G399" s="666"/>
      <c r="H399" s="360">
        <v>64</v>
      </c>
      <c r="I399" s="665"/>
      <c r="J399" s="604"/>
      <c r="K399" s="604"/>
      <c r="L399" s="604"/>
      <c r="M399" s="646" t="str">
        <f t="shared" si="1341"/>
        <v xml:space="preserve">Posibilidad de perdida de  debido a amenazas como y vulderabilidades, afectando a los activos de información de </v>
      </c>
      <c r="N399" s="646"/>
      <c r="O399" s="646"/>
      <c r="P399" s="737"/>
      <c r="Q399" s="697"/>
      <c r="R399" s="643"/>
      <c r="S399" s="643"/>
      <c r="T399" s="643"/>
      <c r="U399" s="643"/>
      <c r="V399" s="728"/>
      <c r="W399" s="716"/>
      <c r="X399" s="731"/>
      <c r="Y399" s="710"/>
      <c r="Z399" s="713"/>
      <c r="AA399" s="716"/>
      <c r="AB399" s="719"/>
      <c r="AC399" s="722"/>
      <c r="AD399" s="725"/>
      <c r="AE399" s="650"/>
      <c r="AF399" s="201">
        <v>6</v>
      </c>
      <c r="AG399" s="202"/>
      <c r="AH399" s="222" t="str">
        <f t="shared" si="1263"/>
        <v/>
      </c>
      <c r="AI399" s="321"/>
      <c r="AJ399" s="321"/>
      <c r="AK399" s="223" t="str">
        <f t="shared" si="1264"/>
        <v/>
      </c>
      <c r="AL399" s="322"/>
      <c r="AM399" s="322"/>
      <c r="AN399" s="323"/>
      <c r="AO399" s="224" t="str">
        <f t="shared" ref="AO399" si="1359">IF(ISBLANK(AD394),(IFERROR(IF(AND(AH398="Probabilidad",AH399="Probabilidad"),(AQ398-(+AQ398*AK399)),IF(AND(AH398="Impacto",AH399="Probabilidad"),(AQ397-(+AQ397*AK399)),IF(AH399="Impacto",AQ398,""))),""))," ")</f>
        <v/>
      </c>
      <c r="AP399" s="174" t="str">
        <f t="shared" ref="AP399" si="1360">IF(ISBLANK(AD394),(IFERROR(IF(AO399="","",IF(AO399&lt;=0.2,"Muy Baja",IF(AO399&lt;=0.4,"Baja",IF(AO399&lt;=0.6,"Media",IF(AO399&lt;=0.8,"Alta","Muy Alta"))))),""))," ")</f>
        <v/>
      </c>
      <c r="AQ399" s="225" t="str">
        <f t="shared" si="1167"/>
        <v/>
      </c>
      <c r="AR399" s="449" t="str">
        <f t="shared" si="1168"/>
        <v/>
      </c>
      <c r="AS399" s="225" t="str">
        <f t="shared" si="1354"/>
        <v/>
      </c>
      <c r="AT399" s="226" t="str">
        <f t="shared" si="1170"/>
        <v/>
      </c>
      <c r="AU399" s="653"/>
      <c r="AV399" s="656"/>
      <c r="AW399" s="650"/>
      <c r="AX399" s="734"/>
      <c r="AY399" s="324"/>
      <c r="AZ399" s="454"/>
      <c r="BA399" s="618"/>
      <c r="BB399" s="620"/>
      <c r="BC399" s="622"/>
      <c r="BD399" s="622"/>
      <c r="BE399" s="620"/>
      <c r="BF399" s="620"/>
      <c r="BG399" s="595"/>
      <c r="BH399" s="388"/>
      <c r="BI399" s="374"/>
      <c r="BJ399" s="374"/>
      <c r="BK399" s="374"/>
      <c r="BL399" s="448"/>
      <c r="BM399" s="468"/>
      <c r="BN399" s="448"/>
      <c r="BO399" s="441"/>
      <c r="BP399" s="441"/>
      <c r="BQ399" s="498"/>
      <c r="BR399" s="404"/>
      <c r="BS399" s="404"/>
      <c r="BT399" s="404"/>
      <c r="BU399" s="404"/>
    </row>
    <row r="400" spans="1:73" s="205" customFormat="1" ht="77.25" hidden="1" customHeight="1">
      <c r="A400" s="680">
        <v>10</v>
      </c>
      <c r="B400" s="702" t="s">
        <v>885</v>
      </c>
      <c r="C400" s="660" t="str">
        <f>IFERROR((VLOOKUP($B400,'Listados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0" s="660" t="str">
        <f>IFERROR((VLOOKUP($B400,'Listados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0" s="644" t="s">
        <v>1216</v>
      </c>
      <c r="F400" s="644" t="s">
        <v>972</v>
      </c>
      <c r="G400" s="666">
        <v>65</v>
      </c>
      <c r="H400" s="360">
        <v>65</v>
      </c>
      <c r="I400" s="663" t="s">
        <v>1240</v>
      </c>
      <c r="J400" s="603" t="s">
        <v>244</v>
      </c>
      <c r="K400" s="603" t="s">
        <v>1240</v>
      </c>
      <c r="L400" s="603" t="s">
        <v>1426</v>
      </c>
      <c r="M400" s="644" t="str">
        <f t="shared" ref="M400" si="1361">+CONCATENATE("Posibilidad de afectación ", J400, " por ", K400," debido a ", L400)</f>
        <v>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v>
      </c>
      <c r="N400" s="644" t="s">
        <v>108</v>
      </c>
      <c r="O400" s="644" t="s">
        <v>832</v>
      </c>
      <c r="P400" s="735">
        <v>228</v>
      </c>
      <c r="Q400" s="695"/>
      <c r="R400" s="641"/>
      <c r="S400" s="641"/>
      <c r="T400" s="641"/>
      <c r="U400" s="641"/>
      <c r="V400" s="726" t="str">
        <f t="shared" ref="V400" si="1362">IF(ISBLANK(AC400),(IF(P400&lt;=0,"",IF(P400&lt;=2,"Muy Baja",IF(P400&lt;=24,"Baja",IF(P400&lt;=500,"Media",IF(P400&lt;=5000,"Alta","Muy Alta"))))))," ")</f>
        <v>Media</v>
      </c>
      <c r="W400" s="714">
        <f t="shared" ref="W400" si="1363">IF(ISBLANK(AC400),(IF(V400="","",IF(V400="Muy Baja",20%,IF(V400="Baja",40%,IF(V400="Media",60%,IF(V400="Alta",80%,IF(V400="Muy Alta",100%,0)))))))," ")</f>
        <v>0.6</v>
      </c>
      <c r="X400" s="729" t="s">
        <v>306</v>
      </c>
      <c r="Y400" s="708" t="str">
        <f>IF(X400&gt;0,IF(NOT(ISERROR(MATCH(X400,'Listados Datos'!$N$3:$N$4,0))),'Listados Datos'!$N$6&amp;"Por favor no seleccionar este criterios de impacto (Afectación Económica o presupuestal y/o Pérdida Reputacional)",'Listados Datos'!$N$7),"")</f>
        <v>✔</v>
      </c>
      <c r="Z400" s="711"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714">
        <f>IF(Z400="","",IF(Z400="Leve",20%,IF(Z400="Menor",40%,IF(Z400="Moderado",60%,IF(Z400="Mayor",80%,IF(Z400="Catastrófico",100%,0))))))</f>
        <v>0.6</v>
      </c>
      <c r="AB400" s="717"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720"/>
      <c r="AD400" s="723"/>
      <c r="AE400" s="648" t="str">
        <f t="shared" ref="AE400" si="1364">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1">
        <v>1</v>
      </c>
      <c r="AG400" s="202" t="s">
        <v>1473</v>
      </c>
      <c r="AH400" s="222" t="str">
        <f t="shared" si="1263"/>
        <v>Probabilidad</v>
      </c>
      <c r="AI400" s="321" t="s">
        <v>312</v>
      </c>
      <c r="AJ400" s="321" t="s">
        <v>317</v>
      </c>
      <c r="AK400" s="223" t="str">
        <f t="shared" si="1264"/>
        <v>40%</v>
      </c>
      <c r="AL400" s="322" t="s">
        <v>321</v>
      </c>
      <c r="AM400" s="322" t="s">
        <v>325</v>
      </c>
      <c r="AN400" s="323" t="s">
        <v>328</v>
      </c>
      <c r="AO400" s="224">
        <f t="shared" ref="AO400" si="1365">IF(ISBLANK(AD400),(IFERROR(IF(AH400="Probabilidad",(W400-(+W400*AK400)),IF(AH400="Impacto",W400,"")),""))," ")</f>
        <v>0.36</v>
      </c>
      <c r="AP400" s="174" t="str">
        <f t="shared" ref="AP400" si="1366">IF(ISBLANK(AD400), (IFERROR(IF(AO400="","",IF(AO400&lt;=0.2,"Muy Baja",IF(AO400&lt;=0.4,"Baja",IF(AO400&lt;=0.6,"Media",IF(AO400&lt;=0.8,"Alta","Muy Alta"))))),""))," ")</f>
        <v>Baja</v>
      </c>
      <c r="AQ400" s="225">
        <f t="shared" si="1167"/>
        <v>0.36</v>
      </c>
      <c r="AR400" s="449" t="str">
        <f t="shared" si="1168"/>
        <v>Moderado</v>
      </c>
      <c r="AS400" s="225">
        <f t="shared" ref="AS400" si="1367">IFERROR(IF(AH400="Impacto",(AA400-(+AA400*AK400)),IF(AH400="Probabilidad",AA400,"")),"")</f>
        <v>0.6</v>
      </c>
      <c r="AT400" s="226" t="str">
        <f t="shared" si="1170"/>
        <v>Moderado</v>
      </c>
      <c r="AU400" s="651"/>
      <c r="AV400" s="654" t="str">
        <f>IF(ISBLANK(AD400), " ", AD400)</f>
        <v xml:space="preserve"> </v>
      </c>
      <c r="AW400" s="648" t="str">
        <f t="shared" ref="AW400" si="1368">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732" t="s">
        <v>335</v>
      </c>
      <c r="AY400" s="638" t="s">
        <v>1571</v>
      </c>
      <c r="AZ400" s="617" t="s">
        <v>1309</v>
      </c>
      <c r="BA400" s="617" t="s">
        <v>1233</v>
      </c>
      <c r="BB400" s="619" t="s">
        <v>1057</v>
      </c>
      <c r="BC400" s="621">
        <v>44562</v>
      </c>
      <c r="BD400" s="621">
        <v>44926</v>
      </c>
      <c r="BE400" s="619" t="s">
        <v>1310</v>
      </c>
      <c r="BF400" s="619" t="s">
        <v>1310</v>
      </c>
      <c r="BG400" s="594" t="s">
        <v>1311</v>
      </c>
      <c r="BH400" s="388" t="s">
        <v>113</v>
      </c>
      <c r="BI400" s="594" t="s">
        <v>1784</v>
      </c>
      <c r="BJ400" s="893" t="s">
        <v>1785</v>
      </c>
      <c r="BK400" s="596">
        <v>44804</v>
      </c>
      <c r="BL400" s="594" t="s">
        <v>1786</v>
      </c>
      <c r="BM400" s="891" t="s">
        <v>1812</v>
      </c>
      <c r="BN400" s="594" t="s">
        <v>1938</v>
      </c>
      <c r="BO400" s="594" t="s">
        <v>114</v>
      </c>
      <c r="BP400" s="594" t="s">
        <v>1746</v>
      </c>
      <c r="BQ400" s="600" t="s">
        <v>1746</v>
      </c>
      <c r="BR400" s="404"/>
      <c r="BS400" s="404"/>
      <c r="BT400" s="404"/>
      <c r="BU400" s="404"/>
    </row>
    <row r="401" spans="1:73" s="205" customFormat="1" ht="77.25" hidden="1" customHeight="1">
      <c r="A401" s="681"/>
      <c r="B401" s="703"/>
      <c r="C401" s="661"/>
      <c r="D401" s="661"/>
      <c r="E401" s="645"/>
      <c r="F401" s="645"/>
      <c r="G401" s="666"/>
      <c r="H401" s="360">
        <v>65</v>
      </c>
      <c r="I401" s="664"/>
      <c r="J401" s="647"/>
      <c r="K401" s="647"/>
      <c r="L401" s="647"/>
      <c r="M401" s="645"/>
      <c r="N401" s="645"/>
      <c r="O401" s="645"/>
      <c r="P401" s="736"/>
      <c r="Q401" s="696"/>
      <c r="R401" s="642"/>
      <c r="S401" s="642"/>
      <c r="T401" s="642"/>
      <c r="U401" s="642"/>
      <c r="V401" s="727"/>
      <c r="W401" s="715"/>
      <c r="X401" s="730"/>
      <c r="Y401" s="709"/>
      <c r="Z401" s="712"/>
      <c r="AA401" s="715"/>
      <c r="AB401" s="718"/>
      <c r="AC401" s="721"/>
      <c r="AD401" s="724"/>
      <c r="AE401" s="649"/>
      <c r="AF401" s="201">
        <v>2</v>
      </c>
      <c r="AG401" s="202" t="s">
        <v>1474</v>
      </c>
      <c r="AH401" s="222" t="str">
        <f t="shared" si="1263"/>
        <v>Probabilidad</v>
      </c>
      <c r="AI401" s="321" t="s">
        <v>312</v>
      </c>
      <c r="AJ401" s="321" t="s">
        <v>317</v>
      </c>
      <c r="AK401" s="223" t="str">
        <f t="shared" si="1264"/>
        <v>40%</v>
      </c>
      <c r="AL401" s="322" t="s">
        <v>321</v>
      </c>
      <c r="AM401" s="322" t="s">
        <v>325</v>
      </c>
      <c r="AN401" s="323" t="s">
        <v>328</v>
      </c>
      <c r="AO401" s="224">
        <f t="shared" ref="AO401" si="1369">IF(ISBLANK(AD400),(IFERROR(IF(AND(AH400="Probabilidad",AH401="Probabilidad"),(AQ400-(+AQ400*AK401)),IF(AH401="Probabilidad",(W400-(+W400*AK401)),IF(AH401="Impacto",AQ400,""))),""))," ")</f>
        <v>0.216</v>
      </c>
      <c r="AP401" s="174" t="str">
        <f t="shared" ref="AP401" si="1370">IF(ISBLANK(AD400),(IFERROR(IF(AO401="","",IF(AO401&lt;=0.2,"Muy Baja",IF(AO401&lt;=0.4,"Baja",IF(AO401&lt;=0.6,"Media",IF(AO401&lt;=0.8,"Alta","Muy Alta"))))),""))," ")</f>
        <v>Baja</v>
      </c>
      <c r="AQ401" s="225">
        <f t="shared" si="1167"/>
        <v>0.216</v>
      </c>
      <c r="AR401" s="449" t="str">
        <f t="shared" si="1168"/>
        <v>Moderado</v>
      </c>
      <c r="AS401" s="225">
        <f t="shared" ref="AS401" si="1371">IFERROR(IF(AND(AH400="Impacto",AH401="Impacto"),(AS400-(+AS400*AK401)),IF(AH401="Impacto",(AA400-(+AA400*AK401)),IF(AH401="Probabilidad",AS400,""))),"")</f>
        <v>0.6</v>
      </c>
      <c r="AT401" s="226" t="str">
        <f t="shared" si="1170"/>
        <v>Moderado</v>
      </c>
      <c r="AU401" s="652"/>
      <c r="AV401" s="655"/>
      <c r="AW401" s="649"/>
      <c r="AX401" s="733"/>
      <c r="AY401" s="744"/>
      <c r="AZ401" s="745"/>
      <c r="BA401" s="745"/>
      <c r="BB401" s="637"/>
      <c r="BC401" s="636"/>
      <c r="BD401" s="636"/>
      <c r="BE401" s="637"/>
      <c r="BF401" s="637"/>
      <c r="BG401" s="628"/>
      <c r="BH401" s="388" t="s">
        <v>113</v>
      </c>
      <c r="BI401" s="628"/>
      <c r="BJ401" s="894"/>
      <c r="BK401" s="629"/>
      <c r="BL401" s="628"/>
      <c r="BM401" s="892"/>
      <c r="BN401" s="628"/>
      <c r="BO401" s="628"/>
      <c r="BP401" s="628"/>
      <c r="BQ401" s="631"/>
      <c r="BR401" s="404"/>
      <c r="BS401" s="404"/>
      <c r="BT401" s="404"/>
      <c r="BU401" s="404"/>
    </row>
    <row r="402" spans="1:73" s="205" customFormat="1" ht="77.25" hidden="1" customHeight="1">
      <c r="A402" s="681"/>
      <c r="B402" s="703"/>
      <c r="C402" s="661"/>
      <c r="D402" s="661"/>
      <c r="E402" s="645"/>
      <c r="F402" s="645"/>
      <c r="G402" s="666"/>
      <c r="H402" s="360">
        <v>65</v>
      </c>
      <c r="I402" s="664"/>
      <c r="J402" s="647"/>
      <c r="K402" s="647"/>
      <c r="L402" s="647"/>
      <c r="M402" s="645"/>
      <c r="N402" s="645"/>
      <c r="O402" s="645"/>
      <c r="P402" s="736"/>
      <c r="Q402" s="696"/>
      <c r="R402" s="642"/>
      <c r="S402" s="642"/>
      <c r="T402" s="642"/>
      <c r="U402" s="642"/>
      <c r="V402" s="727"/>
      <c r="W402" s="715"/>
      <c r="X402" s="730"/>
      <c r="Y402" s="709"/>
      <c r="Z402" s="712"/>
      <c r="AA402" s="715"/>
      <c r="AB402" s="718"/>
      <c r="AC402" s="721"/>
      <c r="AD402" s="724"/>
      <c r="AE402" s="649"/>
      <c r="AF402" s="201">
        <v>3</v>
      </c>
      <c r="AG402" s="202" t="s">
        <v>1475</v>
      </c>
      <c r="AH402" s="222" t="str">
        <f t="shared" si="1263"/>
        <v>Probabilidad</v>
      </c>
      <c r="AI402" s="321" t="s">
        <v>312</v>
      </c>
      <c r="AJ402" s="321" t="s">
        <v>317</v>
      </c>
      <c r="AK402" s="223" t="str">
        <f t="shared" si="1264"/>
        <v>40%</v>
      </c>
      <c r="AL402" s="322" t="s">
        <v>321</v>
      </c>
      <c r="AM402" s="322" t="s">
        <v>325</v>
      </c>
      <c r="AN402" s="323" t="s">
        <v>328</v>
      </c>
      <c r="AO402" s="224">
        <f t="shared" ref="AO402" si="1372">IF(ISBLANK(AD400),(IFERROR(IF(AND(AH401="Probabilidad",AH402="Probabilidad"),(AQ401-(+AQ401*AK402)),IF(AND(AH401="Impacto",AH402="Probabilidad"),(AQ400-(+AQ400*AK402)),IF(AH402="Impacto",AQ401,""))),""))," ")</f>
        <v>0.12959999999999999</v>
      </c>
      <c r="AP402" s="174" t="str">
        <f t="shared" ref="AP402" si="1373">IF(ISBLANK(AD400),(IFERROR(IF(AO402="","",IF(AO402&lt;=0.2,"Muy Baja",IF(AO402&lt;=0.4,"Baja",IF(AO402&lt;=0.6,"Media",IF(AO402&lt;=0.8,"Alta","Muy Alta"))))),""))," ")</f>
        <v>Muy Baja</v>
      </c>
      <c r="AQ402" s="225">
        <f t="shared" si="1167"/>
        <v>0.12959999999999999</v>
      </c>
      <c r="AR402" s="449" t="str">
        <f t="shared" si="1168"/>
        <v>Moderado</v>
      </c>
      <c r="AS402" s="225">
        <f t="shared" ref="AS402:AS405" si="1374">IFERROR(IF(AND(AH401="Impacto",AH402="Impacto"),(AS401-(+AS401*AK402)),IF(AND(AH401="Probabilidad",AH402="Impacto"),(AS400-(+AS400*AK402)),IF(AH402="Probabilidad",AS401,""))),"")</f>
        <v>0.6</v>
      </c>
      <c r="AT402" s="226" t="str">
        <f t="shared" si="1170"/>
        <v>Moderado</v>
      </c>
      <c r="AU402" s="652"/>
      <c r="AV402" s="655"/>
      <c r="AW402" s="649"/>
      <c r="AX402" s="733"/>
      <c r="AY402" s="639"/>
      <c r="AZ402" s="618"/>
      <c r="BA402" s="618"/>
      <c r="BB402" s="620"/>
      <c r="BC402" s="622"/>
      <c r="BD402" s="622"/>
      <c r="BE402" s="620"/>
      <c r="BF402" s="620"/>
      <c r="BG402" s="628"/>
      <c r="BH402" s="388" t="s">
        <v>113</v>
      </c>
      <c r="BI402" s="595"/>
      <c r="BJ402" s="895"/>
      <c r="BK402" s="597"/>
      <c r="BL402" s="595"/>
      <c r="BM402" s="882"/>
      <c r="BN402" s="595"/>
      <c r="BO402" s="595"/>
      <c r="BP402" s="595"/>
      <c r="BQ402" s="601"/>
      <c r="BR402" s="404"/>
      <c r="BS402" s="404"/>
      <c r="BT402" s="404"/>
      <c r="BU402" s="404"/>
    </row>
    <row r="403" spans="1:73" s="205" customFormat="1" ht="19.5" hidden="1" customHeight="1">
      <c r="A403" s="681"/>
      <c r="B403" s="703"/>
      <c r="C403" s="661"/>
      <c r="D403" s="661"/>
      <c r="E403" s="645"/>
      <c r="F403" s="645"/>
      <c r="G403" s="666"/>
      <c r="H403" s="360">
        <v>65</v>
      </c>
      <c r="I403" s="664"/>
      <c r="J403" s="647"/>
      <c r="K403" s="647"/>
      <c r="L403" s="647"/>
      <c r="M403" s="645"/>
      <c r="N403" s="645"/>
      <c r="O403" s="645"/>
      <c r="P403" s="736"/>
      <c r="Q403" s="696"/>
      <c r="R403" s="642"/>
      <c r="S403" s="642"/>
      <c r="T403" s="642"/>
      <c r="U403" s="642"/>
      <c r="V403" s="727"/>
      <c r="W403" s="715"/>
      <c r="X403" s="730"/>
      <c r="Y403" s="709"/>
      <c r="Z403" s="712"/>
      <c r="AA403" s="715"/>
      <c r="AB403" s="718"/>
      <c r="AC403" s="721"/>
      <c r="AD403" s="724"/>
      <c r="AE403" s="649"/>
      <c r="AF403" s="201">
        <v>4</v>
      </c>
      <c r="AG403" s="202"/>
      <c r="AH403" s="222" t="str">
        <f t="shared" si="1263"/>
        <v/>
      </c>
      <c r="AI403" s="321"/>
      <c r="AJ403" s="321"/>
      <c r="AK403" s="223" t="str">
        <f t="shared" si="1264"/>
        <v/>
      </c>
      <c r="AL403" s="322"/>
      <c r="AM403" s="322"/>
      <c r="AN403" s="323"/>
      <c r="AO403" s="224" t="str">
        <f t="shared" ref="AO403" si="1375">IF(ISBLANK(AD400),(IFERROR(IF(AND(AH402="Probabilidad",AH403="Probabilidad"),(AQ402-(+AQ402*AK403)),IF(AND(AH402="Impacto",AH403="Probabilidad"),(AQ401-(+AQ401*AK403)),IF(AH403="Impacto",AQ402,""))),""))," ")</f>
        <v/>
      </c>
      <c r="AP403" s="174" t="str">
        <f t="shared" ref="AP403" si="1376">IF(ISBLANK(AD400),(IFERROR(IF(AO403="","",IF(AO403&lt;=0.2,"Muy Baja",IF(AO403&lt;=0.4,"Baja",IF(AO403&lt;=0.6,"Media",IF(AO403&lt;=0.8,"Alta","Muy Alta"))))),""))," ")</f>
        <v/>
      </c>
      <c r="AQ403" s="225" t="str">
        <f t="shared" si="1167"/>
        <v/>
      </c>
      <c r="AR403" s="449" t="str">
        <f t="shared" si="1168"/>
        <v/>
      </c>
      <c r="AS403" s="225" t="str">
        <f t="shared" si="1374"/>
        <v/>
      </c>
      <c r="AT403" s="226" t="str">
        <f t="shared" si="1170"/>
        <v/>
      </c>
      <c r="AU403" s="652"/>
      <c r="AV403" s="655"/>
      <c r="AW403" s="649"/>
      <c r="AX403" s="733"/>
      <c r="AY403" s="324"/>
      <c r="AZ403" s="454"/>
      <c r="BA403" s="406"/>
      <c r="BB403" s="448"/>
      <c r="BC403" s="425"/>
      <c r="BD403" s="425"/>
      <c r="BE403" s="425"/>
      <c r="BF403" s="455"/>
      <c r="BG403" s="628"/>
      <c r="BH403" s="388"/>
      <c r="BI403" s="374"/>
      <c r="BJ403" s="374"/>
      <c r="BK403" s="374"/>
      <c r="BL403" s="448"/>
      <c r="BM403" s="468"/>
      <c r="BN403" s="448"/>
      <c r="BO403" s="441"/>
      <c r="BP403" s="441"/>
      <c r="BQ403" s="498"/>
      <c r="BR403" s="404"/>
      <c r="BS403" s="404"/>
      <c r="BT403" s="404"/>
      <c r="BU403" s="404"/>
    </row>
    <row r="404" spans="1:73" s="205" customFormat="1" ht="19.5" hidden="1" customHeight="1">
      <c r="A404" s="681"/>
      <c r="B404" s="703"/>
      <c r="C404" s="661"/>
      <c r="D404" s="661"/>
      <c r="E404" s="645"/>
      <c r="F404" s="645"/>
      <c r="G404" s="666"/>
      <c r="H404" s="360">
        <v>65</v>
      </c>
      <c r="I404" s="664"/>
      <c r="J404" s="647"/>
      <c r="K404" s="647"/>
      <c r="L404" s="647"/>
      <c r="M404" s="645"/>
      <c r="N404" s="645"/>
      <c r="O404" s="645"/>
      <c r="P404" s="736"/>
      <c r="Q404" s="696"/>
      <c r="R404" s="642"/>
      <c r="S404" s="642"/>
      <c r="T404" s="642"/>
      <c r="U404" s="642"/>
      <c r="V404" s="727"/>
      <c r="W404" s="715"/>
      <c r="X404" s="730"/>
      <c r="Y404" s="709"/>
      <c r="Z404" s="712"/>
      <c r="AA404" s="715"/>
      <c r="AB404" s="718"/>
      <c r="AC404" s="721"/>
      <c r="AD404" s="724"/>
      <c r="AE404" s="649"/>
      <c r="AF404" s="201">
        <v>5</v>
      </c>
      <c r="AG404" s="202"/>
      <c r="AH404" s="222" t="str">
        <f t="shared" si="1263"/>
        <v/>
      </c>
      <c r="AI404" s="321"/>
      <c r="AJ404" s="321"/>
      <c r="AK404" s="223" t="str">
        <f t="shared" si="1264"/>
        <v/>
      </c>
      <c r="AL404" s="322"/>
      <c r="AM404" s="322"/>
      <c r="AN404" s="323"/>
      <c r="AO404" s="224" t="str">
        <f t="shared" ref="AO404" si="1377">IF(ISBLANK(AD400),(IFERROR(IF(AND(AH403="Probabilidad",AH404="Probabilidad"),(AQ403-(+AQ403*AK404)),IF(AND(AH403="Impacto",AH404="Probabilidad"),(AQ402-(+AQ402*AK404)),IF(AH404="Impacto",AQ403,""))),""))," ")</f>
        <v/>
      </c>
      <c r="AP404" s="174" t="str">
        <f t="shared" ref="AP404" si="1378">IF(ISBLANK(AD400),(IFERROR(IF(AO404="","",IF(AO404&lt;=0.2,"Muy Baja",IF(AO404&lt;=0.4,"Baja",IF(AO404&lt;=0.6,"Media",IF(AO404&lt;=0.8,"Alta","Muy Alta"))))),""))," ")</f>
        <v/>
      </c>
      <c r="AQ404" s="225" t="str">
        <f t="shared" si="1167"/>
        <v/>
      </c>
      <c r="AR404" s="449" t="str">
        <f t="shared" si="1168"/>
        <v/>
      </c>
      <c r="AS404" s="225" t="str">
        <f t="shared" si="1374"/>
        <v/>
      </c>
      <c r="AT404" s="226" t="str">
        <f t="shared" si="1170"/>
        <v/>
      </c>
      <c r="AU404" s="652"/>
      <c r="AV404" s="655"/>
      <c r="AW404" s="649"/>
      <c r="AX404" s="733"/>
      <c r="AY404" s="324"/>
      <c r="AZ404" s="454"/>
      <c r="BA404" s="406"/>
      <c r="BB404" s="448"/>
      <c r="BC404" s="425"/>
      <c r="BD404" s="425"/>
      <c r="BE404" s="425"/>
      <c r="BF404" s="455"/>
      <c r="BG404" s="628"/>
      <c r="BH404" s="388"/>
      <c r="BI404" s="374"/>
      <c r="BJ404" s="374"/>
      <c r="BK404" s="374"/>
      <c r="BL404" s="448"/>
      <c r="BM404" s="468"/>
      <c r="BN404" s="448"/>
      <c r="BO404" s="441"/>
      <c r="BP404" s="441"/>
      <c r="BQ404" s="498"/>
      <c r="BR404" s="404"/>
      <c r="BS404" s="404"/>
      <c r="BT404" s="404"/>
      <c r="BU404" s="404"/>
    </row>
    <row r="405" spans="1:73" s="205" customFormat="1" ht="19.5" hidden="1" customHeight="1">
      <c r="A405" s="681"/>
      <c r="B405" s="703"/>
      <c r="C405" s="661"/>
      <c r="D405" s="661"/>
      <c r="E405" s="645"/>
      <c r="F405" s="645"/>
      <c r="G405" s="666"/>
      <c r="H405" s="360">
        <v>65</v>
      </c>
      <c r="I405" s="665"/>
      <c r="J405" s="604"/>
      <c r="K405" s="604"/>
      <c r="L405" s="604"/>
      <c r="M405" s="646"/>
      <c r="N405" s="646"/>
      <c r="O405" s="646"/>
      <c r="P405" s="737"/>
      <c r="Q405" s="697"/>
      <c r="R405" s="643"/>
      <c r="S405" s="643"/>
      <c r="T405" s="643"/>
      <c r="U405" s="643"/>
      <c r="V405" s="728"/>
      <c r="W405" s="716"/>
      <c r="X405" s="731"/>
      <c r="Y405" s="710"/>
      <c r="Z405" s="713"/>
      <c r="AA405" s="716"/>
      <c r="AB405" s="719"/>
      <c r="AC405" s="722"/>
      <c r="AD405" s="725"/>
      <c r="AE405" s="650"/>
      <c r="AF405" s="201">
        <v>6</v>
      </c>
      <c r="AG405" s="202"/>
      <c r="AH405" s="222" t="str">
        <f t="shared" si="1263"/>
        <v/>
      </c>
      <c r="AI405" s="321"/>
      <c r="AJ405" s="321"/>
      <c r="AK405" s="223" t="str">
        <f t="shared" si="1264"/>
        <v/>
      </c>
      <c r="AL405" s="322"/>
      <c r="AM405" s="322"/>
      <c r="AN405" s="323"/>
      <c r="AO405" s="224" t="str">
        <f t="shared" ref="AO405" si="1379">IF(ISBLANK(AD400),(IFERROR(IF(AND(AH404="Probabilidad",AH405="Probabilidad"),(AQ404-(+AQ404*AK405)),IF(AND(AH404="Impacto",AH405="Probabilidad"),(AQ403-(+AQ403*AK405)),IF(AH405="Impacto",AQ404,""))),""))," ")</f>
        <v/>
      </c>
      <c r="AP405" s="174" t="str">
        <f t="shared" ref="AP405" si="1380">IF(ISBLANK(AD400),(IFERROR(IF(AO405="","",IF(AO405&lt;=0.2,"Muy Baja",IF(AO405&lt;=0.4,"Baja",IF(AO405&lt;=0.6,"Media",IF(AO405&lt;=0.8,"Alta","Muy Alta"))))),""))," ")</f>
        <v/>
      </c>
      <c r="AQ405" s="225" t="str">
        <f t="shared" ref="AQ405:AQ468" si="1381">+AO405</f>
        <v/>
      </c>
      <c r="AR405" s="449" t="str">
        <f t="shared" ref="AR405:AR468" si="1382">IFERROR(IF(AS405="","",IF(AS405&lt;=0.2,"Leve",IF(AS405&lt;=0.4,"Menor",IF(AS405&lt;=0.6,"Moderado",IF(AS405&lt;=0.8,"Mayor","Catastrófico"))))),"")</f>
        <v/>
      </c>
      <c r="AS405" s="225" t="str">
        <f t="shared" si="1374"/>
        <v/>
      </c>
      <c r="AT405" s="226" t="str">
        <f t="shared" ref="AT405:AT468" si="1383">IFERROR(IF(OR(AND(AP405="Muy Baja",AR405="Leve"),AND(AP405="Muy Baja",AR405="Menor"),AND(AP405="Baja",AR405="Leve")),"Bajo",IF(OR(AND(AP405="Muy baja",AR405="Moderado"),AND(AP405="Baja",AR405="Menor"),AND(AP405="Baja",AR405="Moderado"),AND(AP405="Media",AR405="Leve"),AND(AP405="Media",AR405="Menor"),AND(AP405="Media",AR405="Moderado"),AND(AP405="Alta",AR405="Leve"),AND(AP405="Alta",AR405="Menor")),"Moderado",IF(OR(AND(AP405="Muy Baja",AR405="Mayor"),AND(AP405="Baja",AR405="Mayor"),AND(AP405="Media",AR405="Mayor"),AND(AP405="Alta",AR405="Moderado"),AND(AP405="Alta",AR405="Mayor"),AND(AP405="Muy Alta",AR405="Leve"),AND(AP405="Muy Alta",AR405="Menor"),AND(AP405="Muy Alta",AR405="Moderado"),AND(AP405="Muy Alta",AR405="Mayor")),"Alto",IF(OR(AND(AP405="Muy Baja",AR405="Catastrófico"),AND(AP405="Baja",AR405="Catastrófico"),AND(AP405="Media",AR405="Catastrófico"),AND(AP405="Alta",AR405="Catastrófico"),AND(AP405="Muy Alta",AR405="Catastrófico")),"Extremo","")))),"")</f>
        <v/>
      </c>
      <c r="AU405" s="653"/>
      <c r="AV405" s="656"/>
      <c r="AW405" s="650"/>
      <c r="AX405" s="734"/>
      <c r="AY405" s="324"/>
      <c r="AZ405" s="454"/>
      <c r="BA405" s="406"/>
      <c r="BB405" s="448"/>
      <c r="BC405" s="425"/>
      <c r="BD405" s="425"/>
      <c r="BE405" s="425"/>
      <c r="BF405" s="455"/>
      <c r="BG405" s="595"/>
      <c r="BH405" s="388"/>
      <c r="BI405" s="374"/>
      <c r="BJ405" s="374"/>
      <c r="BK405" s="374"/>
      <c r="BL405" s="448"/>
      <c r="BM405" s="468"/>
      <c r="BN405" s="448"/>
      <c r="BO405" s="441"/>
      <c r="BP405" s="441"/>
      <c r="BQ405" s="498"/>
      <c r="BR405" s="404"/>
      <c r="BS405" s="404"/>
      <c r="BT405" s="404"/>
      <c r="BU405" s="404"/>
    </row>
    <row r="406" spans="1:73" s="205" customFormat="1" ht="229.5" hidden="1" customHeight="1">
      <c r="A406" s="681"/>
      <c r="B406" s="703" t="s">
        <v>885</v>
      </c>
      <c r="C406" s="661"/>
      <c r="D406" s="661"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645" t="s">
        <v>1216</v>
      </c>
      <c r="F406" s="645" t="s">
        <v>972</v>
      </c>
      <c r="G406" s="666">
        <v>66</v>
      </c>
      <c r="H406" s="360">
        <v>66</v>
      </c>
      <c r="I406" s="663" t="s">
        <v>1241</v>
      </c>
      <c r="J406" s="603" t="s">
        <v>243</v>
      </c>
      <c r="K406" s="603" t="s">
        <v>1241</v>
      </c>
      <c r="L406" s="603" t="s">
        <v>1427</v>
      </c>
      <c r="M406" s="644" t="str">
        <f t="shared" ref="M406" si="1384">+CONCATENATE("Posibilidad de afectación ", J406, " por ", K406," debido a ", L406)</f>
        <v>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v>
      </c>
      <c r="N406" s="644" t="s">
        <v>108</v>
      </c>
      <c r="O406" s="644" t="s">
        <v>832</v>
      </c>
      <c r="P406" s="735">
        <v>228</v>
      </c>
      <c r="Q406" s="695"/>
      <c r="R406" s="641"/>
      <c r="S406" s="641"/>
      <c r="T406" s="641"/>
      <c r="U406" s="641"/>
      <c r="V406" s="726" t="str">
        <f t="shared" ref="V406" si="1385">IF(ISBLANK(AC406),(IF(P406&lt;=0,"",IF(P406&lt;=2,"Muy Baja",IF(P406&lt;=24,"Baja",IF(P406&lt;=500,"Media",IF(P406&lt;=5000,"Alta","Muy Alta"))))))," ")</f>
        <v>Media</v>
      </c>
      <c r="W406" s="714">
        <f t="shared" ref="W406" si="1386">IF(ISBLANK(AC406),(IF(V406="","",IF(V406="Muy Baja",20%,IF(V406="Baja",40%,IF(V406="Media",60%,IF(V406="Alta",80%,IF(V406="Muy Alta",100%,0)))))))," ")</f>
        <v>0.6</v>
      </c>
      <c r="X406" s="729" t="s">
        <v>306</v>
      </c>
      <c r="Y406" s="708" t="str">
        <f>IF(X406&gt;0,IF(NOT(ISERROR(MATCH(X406,'Listados Datos'!$N$3:$N$4,0))),'Listados Datos'!$N$6&amp;"Por favor no seleccionar este criterios de impacto (Afectación Económica o presupuestal y/o Pérdida Reputacional)",'Listados Datos'!$N$7),"")</f>
        <v>✔</v>
      </c>
      <c r="Z406" s="711"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714">
        <f>IF(Z406="","",IF(Z406="Leve",20%,IF(Z406="Menor",40%,IF(Z406="Moderado",60%,IF(Z406="Mayor",80%,IF(Z406="Catastrófico",100%,0))))))</f>
        <v>0.6</v>
      </c>
      <c r="AB406" s="717"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720"/>
      <c r="AD406" s="723"/>
      <c r="AE406" s="648" t="str">
        <f t="shared" ref="AE406" si="1387">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201">
        <v>1</v>
      </c>
      <c r="AG406" s="202" t="s">
        <v>1476</v>
      </c>
      <c r="AH406" s="222" t="str">
        <f t="shared" si="1263"/>
        <v>Probabilidad</v>
      </c>
      <c r="AI406" s="321" t="s">
        <v>312</v>
      </c>
      <c r="AJ406" s="321" t="s">
        <v>317</v>
      </c>
      <c r="AK406" s="223" t="str">
        <f t="shared" si="1264"/>
        <v>40%</v>
      </c>
      <c r="AL406" s="322" t="s">
        <v>321</v>
      </c>
      <c r="AM406" s="322" t="s">
        <v>325</v>
      </c>
      <c r="AN406" s="323" t="s">
        <v>328</v>
      </c>
      <c r="AO406" s="224">
        <f t="shared" ref="AO406" si="1388">IF(ISBLANK(AD406),(IFERROR(IF(AH406="Probabilidad",(W406-(+W406*AK406)),IF(AH406="Impacto",W406,"")),""))," ")</f>
        <v>0.36</v>
      </c>
      <c r="AP406" s="174" t="str">
        <f t="shared" ref="AP406" si="1389">IF(ISBLANK(AD406), (IFERROR(IF(AO406="","",IF(AO406&lt;=0.2,"Muy Baja",IF(AO406&lt;=0.4,"Baja",IF(AO406&lt;=0.6,"Media",IF(AO406&lt;=0.8,"Alta","Muy Alta"))))),""))," ")</f>
        <v>Baja</v>
      </c>
      <c r="AQ406" s="225">
        <f t="shared" si="1381"/>
        <v>0.36</v>
      </c>
      <c r="AR406" s="449" t="str">
        <f t="shared" si="1382"/>
        <v>Moderado</v>
      </c>
      <c r="AS406" s="225">
        <f t="shared" ref="AS406" si="1390">IFERROR(IF(AH406="Impacto",(AA406-(+AA406*AK406)),IF(AH406="Probabilidad",AA406,"")),"")</f>
        <v>0.6</v>
      </c>
      <c r="AT406" s="226" t="str">
        <f t="shared" si="1383"/>
        <v>Moderado</v>
      </c>
      <c r="AU406" s="651"/>
      <c r="AV406" s="654" t="str">
        <f>IF(ISBLANK(AD406), " ", AD406)</f>
        <v xml:space="preserve"> </v>
      </c>
      <c r="AW406" s="648" t="str">
        <f t="shared" ref="AW406" si="1391">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732" t="s">
        <v>335</v>
      </c>
      <c r="AY406" s="324" t="s">
        <v>1572</v>
      </c>
      <c r="AZ406" s="454" t="s">
        <v>1312</v>
      </c>
      <c r="BA406" s="406" t="s">
        <v>1233</v>
      </c>
      <c r="BB406" s="448" t="s">
        <v>1057</v>
      </c>
      <c r="BC406" s="425">
        <v>44562</v>
      </c>
      <c r="BD406" s="425">
        <v>44926</v>
      </c>
      <c r="BE406" s="425" t="s">
        <v>1313</v>
      </c>
      <c r="BF406" s="455" t="s">
        <v>1313</v>
      </c>
      <c r="BG406" s="594" t="s">
        <v>1314</v>
      </c>
      <c r="BH406" s="388" t="s">
        <v>113</v>
      </c>
      <c r="BI406" s="374" t="s">
        <v>1994</v>
      </c>
      <c r="BJ406" s="378" t="s">
        <v>1814</v>
      </c>
      <c r="BK406" s="376">
        <v>44804</v>
      </c>
      <c r="BL406" s="448" t="s">
        <v>1769</v>
      </c>
      <c r="BM406" s="468" t="s">
        <v>1813</v>
      </c>
      <c r="BN406" s="448" t="s">
        <v>1746</v>
      </c>
      <c r="BO406" s="441" t="s">
        <v>114</v>
      </c>
      <c r="BP406" s="448" t="s">
        <v>1746</v>
      </c>
      <c r="BQ406" s="499" t="s">
        <v>1746</v>
      </c>
      <c r="BR406" s="404"/>
      <c r="BS406" s="404"/>
      <c r="BT406" s="404"/>
      <c r="BU406" s="404"/>
    </row>
    <row r="407" spans="1:73" s="205" customFormat="1" ht="19.5" hidden="1" customHeight="1">
      <c r="A407" s="681"/>
      <c r="B407" s="703"/>
      <c r="C407" s="661"/>
      <c r="D407" s="661"/>
      <c r="E407" s="645"/>
      <c r="F407" s="645"/>
      <c r="G407" s="666"/>
      <c r="H407" s="360">
        <v>66</v>
      </c>
      <c r="I407" s="664"/>
      <c r="J407" s="647"/>
      <c r="K407" s="647"/>
      <c r="L407" s="647"/>
      <c r="M407" s="645"/>
      <c r="N407" s="645"/>
      <c r="O407" s="645"/>
      <c r="P407" s="736"/>
      <c r="Q407" s="696"/>
      <c r="R407" s="642"/>
      <c r="S407" s="642"/>
      <c r="T407" s="642"/>
      <c r="U407" s="642"/>
      <c r="V407" s="727"/>
      <c r="W407" s="715"/>
      <c r="X407" s="730"/>
      <c r="Y407" s="709"/>
      <c r="Z407" s="712"/>
      <c r="AA407" s="715"/>
      <c r="AB407" s="718"/>
      <c r="AC407" s="721"/>
      <c r="AD407" s="724"/>
      <c r="AE407" s="649"/>
      <c r="AF407" s="201">
        <v>2</v>
      </c>
      <c r="AG407" s="202"/>
      <c r="AH407" s="222" t="str">
        <f t="shared" si="1263"/>
        <v/>
      </c>
      <c r="AI407" s="321"/>
      <c r="AJ407" s="321"/>
      <c r="AK407" s="223" t="str">
        <f t="shared" si="1264"/>
        <v/>
      </c>
      <c r="AL407" s="322"/>
      <c r="AM407" s="322"/>
      <c r="AN407" s="323"/>
      <c r="AO407" s="224" t="str">
        <f t="shared" ref="AO407" si="1392">IF(ISBLANK(AD406),(IFERROR(IF(AND(AH406="Probabilidad",AH407="Probabilidad"),(AQ406-(+AQ406*AK407)),IF(AH407="Probabilidad",(W406-(+W406*AK407)),IF(AH407="Impacto",AQ406,""))),""))," ")</f>
        <v/>
      </c>
      <c r="AP407" s="174" t="str">
        <f t="shared" ref="AP407" si="1393">IF(ISBLANK(AD406),(IFERROR(IF(AO407="","",IF(AO407&lt;=0.2,"Muy Baja",IF(AO407&lt;=0.4,"Baja",IF(AO407&lt;=0.6,"Media",IF(AO407&lt;=0.8,"Alta","Muy Alta"))))),""))," ")</f>
        <v/>
      </c>
      <c r="AQ407" s="225" t="str">
        <f t="shared" si="1381"/>
        <v/>
      </c>
      <c r="AR407" s="449" t="str">
        <f t="shared" si="1382"/>
        <v/>
      </c>
      <c r="AS407" s="225" t="str">
        <f t="shared" ref="AS407" si="1394">IFERROR(IF(AND(AH406="Impacto",AH407="Impacto"),(AS406-(+AS406*AK407)),IF(AH407="Impacto",(AA406-(+AA406*AK407)),IF(AH407="Probabilidad",AS406,""))),"")</f>
        <v/>
      </c>
      <c r="AT407" s="226" t="str">
        <f t="shared" si="1383"/>
        <v/>
      </c>
      <c r="AU407" s="652"/>
      <c r="AV407" s="655"/>
      <c r="AW407" s="649"/>
      <c r="AX407" s="733"/>
      <c r="AY407" s="324"/>
      <c r="AZ407" s="454"/>
      <c r="BA407" s="406"/>
      <c r="BB407" s="448"/>
      <c r="BC407" s="425"/>
      <c r="BD407" s="425"/>
      <c r="BE407" s="425"/>
      <c r="BF407" s="455"/>
      <c r="BG407" s="628"/>
      <c r="BH407" s="388"/>
      <c r="BI407" s="374"/>
      <c r="BJ407" s="387"/>
      <c r="BK407" s="374"/>
      <c r="BL407" s="448"/>
      <c r="BM407" s="468"/>
      <c r="BN407" s="448"/>
      <c r="BO407" s="441"/>
      <c r="BP407" s="428"/>
      <c r="BQ407" s="500"/>
      <c r="BR407" s="404"/>
      <c r="BS407" s="404"/>
      <c r="BT407" s="404"/>
      <c r="BU407" s="404"/>
    </row>
    <row r="408" spans="1:73" s="205" customFormat="1" ht="19.5" hidden="1" customHeight="1">
      <c r="A408" s="681"/>
      <c r="B408" s="703"/>
      <c r="C408" s="661"/>
      <c r="D408" s="661"/>
      <c r="E408" s="645"/>
      <c r="F408" s="645"/>
      <c r="G408" s="666"/>
      <c r="H408" s="360">
        <v>66</v>
      </c>
      <c r="I408" s="664"/>
      <c r="J408" s="647"/>
      <c r="K408" s="647"/>
      <c r="L408" s="647"/>
      <c r="M408" s="645"/>
      <c r="N408" s="645"/>
      <c r="O408" s="645"/>
      <c r="P408" s="736"/>
      <c r="Q408" s="696"/>
      <c r="R408" s="642"/>
      <c r="S408" s="642"/>
      <c r="T408" s="642"/>
      <c r="U408" s="642"/>
      <c r="V408" s="727"/>
      <c r="W408" s="715"/>
      <c r="X408" s="730"/>
      <c r="Y408" s="709"/>
      <c r="Z408" s="712"/>
      <c r="AA408" s="715"/>
      <c r="AB408" s="718"/>
      <c r="AC408" s="721"/>
      <c r="AD408" s="724"/>
      <c r="AE408" s="649"/>
      <c r="AF408" s="201">
        <v>3</v>
      </c>
      <c r="AG408" s="202"/>
      <c r="AH408" s="222" t="str">
        <f t="shared" si="1263"/>
        <v/>
      </c>
      <c r="AI408" s="321"/>
      <c r="AJ408" s="321"/>
      <c r="AK408" s="223" t="str">
        <f t="shared" si="1264"/>
        <v/>
      </c>
      <c r="AL408" s="322"/>
      <c r="AM408" s="322"/>
      <c r="AN408" s="323"/>
      <c r="AO408" s="224" t="str">
        <f t="shared" ref="AO408" si="1395">IF(ISBLANK(AD406),(IFERROR(IF(AND(AH407="Probabilidad",AH408="Probabilidad"),(AQ407-(+AQ407*AK408)),IF(AND(AH407="Impacto",AH408="Probabilidad"),(AQ406-(+AQ406*AK408)),IF(AH408="Impacto",AQ407,""))),""))," ")</f>
        <v/>
      </c>
      <c r="AP408" s="174" t="str">
        <f t="shared" ref="AP408" si="1396">IF(ISBLANK(AD406),(IFERROR(IF(AO408="","",IF(AO408&lt;=0.2,"Muy Baja",IF(AO408&lt;=0.4,"Baja",IF(AO408&lt;=0.6,"Media",IF(AO408&lt;=0.8,"Alta","Muy Alta"))))),""))," ")</f>
        <v/>
      </c>
      <c r="AQ408" s="225" t="str">
        <f t="shared" si="1381"/>
        <v/>
      </c>
      <c r="AR408" s="449" t="str">
        <f t="shared" si="1382"/>
        <v/>
      </c>
      <c r="AS408" s="225" t="str">
        <f t="shared" ref="AS408:AS411" si="1397">IFERROR(IF(AND(AH407="Impacto",AH408="Impacto"),(AS407-(+AS407*AK408)),IF(AND(AH407="Probabilidad",AH408="Impacto"),(AS406-(+AS406*AK408)),IF(AH408="Probabilidad",AS407,""))),"")</f>
        <v/>
      </c>
      <c r="AT408" s="226" t="str">
        <f t="shared" si="1383"/>
        <v/>
      </c>
      <c r="AU408" s="652"/>
      <c r="AV408" s="655"/>
      <c r="AW408" s="649"/>
      <c r="AX408" s="733"/>
      <c r="AY408" s="324"/>
      <c r="AZ408" s="454"/>
      <c r="BA408" s="406"/>
      <c r="BB408" s="448"/>
      <c r="BC408" s="425"/>
      <c r="BD408" s="425"/>
      <c r="BE408" s="425"/>
      <c r="BF408" s="455"/>
      <c r="BG408" s="628"/>
      <c r="BH408" s="388"/>
      <c r="BI408" s="374"/>
      <c r="BJ408" s="387"/>
      <c r="BK408" s="374"/>
      <c r="BL408" s="448"/>
      <c r="BM408" s="468"/>
      <c r="BN408" s="448"/>
      <c r="BO408" s="441"/>
      <c r="BP408" s="428"/>
      <c r="BQ408" s="500"/>
      <c r="BR408" s="404"/>
      <c r="BS408" s="404"/>
      <c r="BT408" s="404"/>
      <c r="BU408" s="404"/>
    </row>
    <row r="409" spans="1:73" s="205" customFormat="1" ht="19.5" hidden="1" customHeight="1">
      <c r="A409" s="681"/>
      <c r="B409" s="703"/>
      <c r="C409" s="661"/>
      <c r="D409" s="661"/>
      <c r="E409" s="645"/>
      <c r="F409" s="645"/>
      <c r="G409" s="666"/>
      <c r="H409" s="360">
        <v>66</v>
      </c>
      <c r="I409" s="664"/>
      <c r="J409" s="647"/>
      <c r="K409" s="647"/>
      <c r="L409" s="647"/>
      <c r="M409" s="645"/>
      <c r="N409" s="645"/>
      <c r="O409" s="645"/>
      <c r="P409" s="736"/>
      <c r="Q409" s="696"/>
      <c r="R409" s="642"/>
      <c r="S409" s="642"/>
      <c r="T409" s="642"/>
      <c r="U409" s="642"/>
      <c r="V409" s="727"/>
      <c r="W409" s="715"/>
      <c r="X409" s="730"/>
      <c r="Y409" s="709"/>
      <c r="Z409" s="712"/>
      <c r="AA409" s="715"/>
      <c r="AB409" s="718"/>
      <c r="AC409" s="721"/>
      <c r="AD409" s="724"/>
      <c r="AE409" s="649"/>
      <c r="AF409" s="201">
        <v>4</v>
      </c>
      <c r="AG409" s="202"/>
      <c r="AH409" s="222" t="str">
        <f t="shared" si="1263"/>
        <v/>
      </c>
      <c r="AI409" s="321"/>
      <c r="AJ409" s="321"/>
      <c r="AK409" s="223" t="str">
        <f t="shared" si="1264"/>
        <v/>
      </c>
      <c r="AL409" s="322"/>
      <c r="AM409" s="322"/>
      <c r="AN409" s="323"/>
      <c r="AO409" s="224" t="str">
        <f t="shared" ref="AO409" si="1398">IF(ISBLANK(AD406),(IFERROR(IF(AND(AH408="Probabilidad",AH409="Probabilidad"),(AQ408-(+AQ408*AK409)),IF(AND(AH408="Impacto",AH409="Probabilidad"),(AQ407-(+AQ407*AK409)),IF(AH409="Impacto",AQ408,""))),""))," ")</f>
        <v/>
      </c>
      <c r="AP409" s="174" t="str">
        <f t="shared" ref="AP409" si="1399">IF(ISBLANK(AD406),(IFERROR(IF(AO409="","",IF(AO409&lt;=0.2,"Muy Baja",IF(AO409&lt;=0.4,"Baja",IF(AO409&lt;=0.6,"Media",IF(AO409&lt;=0.8,"Alta","Muy Alta"))))),""))," ")</f>
        <v/>
      </c>
      <c r="AQ409" s="225" t="str">
        <f t="shared" si="1381"/>
        <v/>
      </c>
      <c r="AR409" s="449" t="str">
        <f t="shared" si="1382"/>
        <v/>
      </c>
      <c r="AS409" s="225" t="str">
        <f t="shared" si="1397"/>
        <v/>
      </c>
      <c r="AT409" s="226" t="str">
        <f t="shared" si="1383"/>
        <v/>
      </c>
      <c r="AU409" s="652"/>
      <c r="AV409" s="655"/>
      <c r="AW409" s="649"/>
      <c r="AX409" s="733"/>
      <c r="AY409" s="324"/>
      <c r="AZ409" s="454"/>
      <c r="BA409" s="406"/>
      <c r="BB409" s="448"/>
      <c r="BC409" s="425"/>
      <c r="BD409" s="425"/>
      <c r="BE409" s="425"/>
      <c r="BF409" s="455"/>
      <c r="BG409" s="628"/>
      <c r="BH409" s="388"/>
      <c r="BI409" s="374"/>
      <c r="BJ409" s="374"/>
      <c r="BK409" s="374"/>
      <c r="BL409" s="448"/>
      <c r="BM409" s="468"/>
      <c r="BN409" s="448"/>
      <c r="BO409" s="441"/>
      <c r="BP409" s="441"/>
      <c r="BQ409" s="498"/>
      <c r="BR409" s="404"/>
      <c r="BS409" s="404"/>
      <c r="BT409" s="404"/>
      <c r="BU409" s="404"/>
    </row>
    <row r="410" spans="1:73" s="205" customFormat="1" ht="19.5" hidden="1" customHeight="1">
      <c r="A410" s="681"/>
      <c r="B410" s="703"/>
      <c r="C410" s="661"/>
      <c r="D410" s="661"/>
      <c r="E410" s="645"/>
      <c r="F410" s="645"/>
      <c r="G410" s="666"/>
      <c r="H410" s="360">
        <v>66</v>
      </c>
      <c r="I410" s="664"/>
      <c r="J410" s="647"/>
      <c r="K410" s="647"/>
      <c r="L410" s="647"/>
      <c r="M410" s="645"/>
      <c r="N410" s="645"/>
      <c r="O410" s="645"/>
      <c r="P410" s="736"/>
      <c r="Q410" s="696"/>
      <c r="R410" s="642"/>
      <c r="S410" s="642"/>
      <c r="T410" s="642"/>
      <c r="U410" s="642"/>
      <c r="V410" s="727"/>
      <c r="W410" s="715"/>
      <c r="X410" s="730"/>
      <c r="Y410" s="709"/>
      <c r="Z410" s="712"/>
      <c r="AA410" s="715"/>
      <c r="AB410" s="718"/>
      <c r="AC410" s="721"/>
      <c r="AD410" s="724"/>
      <c r="AE410" s="649"/>
      <c r="AF410" s="201">
        <v>5</v>
      </c>
      <c r="AG410" s="202"/>
      <c r="AH410" s="222" t="str">
        <f t="shared" si="1263"/>
        <v/>
      </c>
      <c r="AI410" s="321"/>
      <c r="AJ410" s="321"/>
      <c r="AK410" s="223" t="str">
        <f t="shared" si="1264"/>
        <v/>
      </c>
      <c r="AL410" s="322"/>
      <c r="AM410" s="322"/>
      <c r="AN410" s="323"/>
      <c r="AO410" s="224" t="str">
        <f t="shared" ref="AO410" si="1400">IF(ISBLANK(AD406),(IFERROR(IF(AND(AH409="Probabilidad",AH410="Probabilidad"),(AQ409-(+AQ409*AK410)),IF(AND(AH409="Impacto",AH410="Probabilidad"),(AQ408-(+AQ408*AK410)),IF(AH410="Impacto",AQ409,""))),""))," ")</f>
        <v/>
      </c>
      <c r="AP410" s="174" t="str">
        <f t="shared" ref="AP410" si="1401">IF(ISBLANK(AD406),(IFERROR(IF(AO410="","",IF(AO410&lt;=0.2,"Muy Baja",IF(AO410&lt;=0.4,"Baja",IF(AO410&lt;=0.6,"Media",IF(AO410&lt;=0.8,"Alta","Muy Alta"))))),""))," ")</f>
        <v/>
      </c>
      <c r="AQ410" s="225" t="str">
        <f t="shared" si="1381"/>
        <v/>
      </c>
      <c r="AR410" s="449" t="str">
        <f t="shared" si="1382"/>
        <v/>
      </c>
      <c r="AS410" s="225" t="str">
        <f t="shared" si="1397"/>
        <v/>
      </c>
      <c r="AT410" s="226" t="str">
        <f t="shared" si="1383"/>
        <v/>
      </c>
      <c r="AU410" s="652"/>
      <c r="AV410" s="655"/>
      <c r="AW410" s="649"/>
      <c r="AX410" s="733"/>
      <c r="AY410" s="324"/>
      <c r="AZ410" s="454"/>
      <c r="BA410" s="406"/>
      <c r="BB410" s="448"/>
      <c r="BC410" s="425"/>
      <c r="BD410" s="425"/>
      <c r="BE410" s="425"/>
      <c r="BF410" s="455"/>
      <c r="BG410" s="628"/>
      <c r="BH410" s="388"/>
      <c r="BI410" s="374"/>
      <c r="BJ410" s="374"/>
      <c r="BK410" s="374"/>
      <c r="BL410" s="448"/>
      <c r="BM410" s="468"/>
      <c r="BN410" s="448"/>
      <c r="BO410" s="441"/>
      <c r="BP410" s="441"/>
      <c r="BQ410" s="498"/>
      <c r="BR410" s="404"/>
      <c r="BS410" s="404"/>
      <c r="BT410" s="404"/>
      <c r="BU410" s="404"/>
    </row>
    <row r="411" spans="1:73" s="205" customFormat="1" ht="19.5" hidden="1" customHeight="1">
      <c r="A411" s="681"/>
      <c r="B411" s="703"/>
      <c r="C411" s="661"/>
      <c r="D411" s="661"/>
      <c r="E411" s="645"/>
      <c r="F411" s="645"/>
      <c r="G411" s="666"/>
      <c r="H411" s="360">
        <v>66</v>
      </c>
      <c r="I411" s="665"/>
      <c r="J411" s="604"/>
      <c r="K411" s="604"/>
      <c r="L411" s="604"/>
      <c r="M411" s="646"/>
      <c r="N411" s="646"/>
      <c r="O411" s="646"/>
      <c r="P411" s="737"/>
      <c r="Q411" s="697"/>
      <c r="R411" s="643"/>
      <c r="S411" s="643"/>
      <c r="T411" s="643"/>
      <c r="U411" s="643"/>
      <c r="V411" s="728"/>
      <c r="W411" s="716"/>
      <c r="X411" s="731"/>
      <c r="Y411" s="710"/>
      <c r="Z411" s="713"/>
      <c r="AA411" s="716"/>
      <c r="AB411" s="719"/>
      <c r="AC411" s="722"/>
      <c r="AD411" s="725"/>
      <c r="AE411" s="650"/>
      <c r="AF411" s="201">
        <v>6</v>
      </c>
      <c r="AG411" s="202"/>
      <c r="AH411" s="222" t="str">
        <f t="shared" si="1263"/>
        <v/>
      </c>
      <c r="AI411" s="321"/>
      <c r="AJ411" s="321"/>
      <c r="AK411" s="223" t="str">
        <f t="shared" si="1264"/>
        <v/>
      </c>
      <c r="AL411" s="322"/>
      <c r="AM411" s="322"/>
      <c r="AN411" s="323"/>
      <c r="AO411" s="224" t="str">
        <f t="shared" ref="AO411" si="1402">IF(ISBLANK(AD406),(IFERROR(IF(AND(AH410="Probabilidad",AH411="Probabilidad"),(AQ410-(+AQ410*AK411)),IF(AND(AH410="Impacto",AH411="Probabilidad"),(AQ409-(+AQ409*AK411)),IF(AH411="Impacto",AQ410,""))),""))," ")</f>
        <v/>
      </c>
      <c r="AP411" s="174" t="str">
        <f t="shared" ref="AP411" si="1403">IF(ISBLANK(AD406),(IFERROR(IF(AO411="","",IF(AO411&lt;=0.2,"Muy Baja",IF(AO411&lt;=0.4,"Baja",IF(AO411&lt;=0.6,"Media",IF(AO411&lt;=0.8,"Alta","Muy Alta"))))),""))," ")</f>
        <v/>
      </c>
      <c r="AQ411" s="225" t="str">
        <f t="shared" si="1381"/>
        <v/>
      </c>
      <c r="AR411" s="449" t="str">
        <f t="shared" si="1382"/>
        <v/>
      </c>
      <c r="AS411" s="225" t="str">
        <f t="shared" si="1397"/>
        <v/>
      </c>
      <c r="AT411" s="226" t="str">
        <f t="shared" si="1383"/>
        <v/>
      </c>
      <c r="AU411" s="653"/>
      <c r="AV411" s="656"/>
      <c r="AW411" s="650"/>
      <c r="AX411" s="734"/>
      <c r="AY411" s="324"/>
      <c r="AZ411" s="454"/>
      <c r="BA411" s="406"/>
      <c r="BB411" s="448"/>
      <c r="BC411" s="425"/>
      <c r="BD411" s="425"/>
      <c r="BE411" s="425"/>
      <c r="BF411" s="455"/>
      <c r="BG411" s="595"/>
      <c r="BH411" s="388"/>
      <c r="BI411" s="374"/>
      <c r="BJ411" s="374"/>
      <c r="BK411" s="374"/>
      <c r="BL411" s="448"/>
      <c r="BM411" s="468"/>
      <c r="BN411" s="448"/>
      <c r="BO411" s="441"/>
      <c r="BP411" s="441"/>
      <c r="BQ411" s="498"/>
      <c r="BR411" s="404"/>
      <c r="BS411" s="404"/>
      <c r="BT411" s="404"/>
      <c r="BU411" s="404"/>
    </row>
    <row r="412" spans="1:73" s="205" customFormat="1" ht="171.75" customHeight="1">
      <c r="A412" s="681"/>
      <c r="B412" s="703" t="s">
        <v>885</v>
      </c>
      <c r="C412" s="661"/>
      <c r="D412" s="661"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645" t="s">
        <v>1216</v>
      </c>
      <c r="F412" s="645" t="s">
        <v>972</v>
      </c>
      <c r="G412" s="666">
        <v>67</v>
      </c>
      <c r="H412" s="360">
        <v>67</v>
      </c>
      <c r="I412" s="663" t="s">
        <v>1622</v>
      </c>
      <c r="J412" s="603" t="s">
        <v>243</v>
      </c>
      <c r="K412" s="603" t="s">
        <v>1428</v>
      </c>
      <c r="L412" s="603" t="s">
        <v>1612</v>
      </c>
      <c r="M412" s="644" t="str">
        <f t="shared" ref="M412:M417" si="1404">+I412</f>
        <v>Posibilidad de recibir o solicitar cualquier dádiva o beneficio a nombre propio o de terceros con el fin de generar el incumplimiento de la reserva en el manejo de la información documental en beneficio propio o de un particular.</v>
      </c>
      <c r="N412" s="644" t="s">
        <v>109</v>
      </c>
      <c r="O412" s="644" t="s">
        <v>247</v>
      </c>
      <c r="P412" s="735">
        <v>228</v>
      </c>
      <c r="Q412" s="695"/>
      <c r="R412" s="641"/>
      <c r="S412" s="641"/>
      <c r="T412" s="641"/>
      <c r="U412" s="641"/>
      <c r="V412" s="726" t="str">
        <f t="shared" ref="V412" si="1405">IF(ISBLANK(AC412),(IF(P412&lt;=0,"",IF(P412&lt;=2,"Muy Baja",IF(P412&lt;=24,"Baja",IF(P412&lt;=500,"Media",IF(P412&lt;=5000,"Alta","Muy Alta"))))))," ")</f>
        <v xml:space="preserve"> </v>
      </c>
      <c r="W412" s="714" t="str">
        <f t="shared" ref="W412" si="1406">IF(ISBLANK(AC412),(IF(V412="","",IF(V412="Muy Baja",20%,IF(V412="Baja",40%,IF(V412="Media",60%,IF(V412="Alta",80%,IF(V412="Muy Alta",100%,0)))))))," ")</f>
        <v xml:space="preserve"> </v>
      </c>
      <c r="X412" s="729"/>
      <c r="Y412" s="708" t="str">
        <f>IF(X412&gt;0,IF(NOT(ISERROR(MATCH(X412,'Listados Datos'!$N$3:$N$4,0))),'Listados Datos'!$N$6&amp;"Por favor no seleccionar este criterios de impacto (Afectación Económica o presupuestal y/o Pérdida Reputacional)",'Listados Datos'!$N$7),"")</f>
        <v/>
      </c>
      <c r="Z412" s="711" t="str">
        <f>IF(OR(X412='Listados Datos'!$R$3,X412='Listados Datos'!$S$3),"Leve",IF(OR(X412='Listados Datos'!$R$4,X412='Listados Datos'!$S$4),"Menor",IF(OR(X412='Listados Datos'!$R$5,X412='Listados Datos'!$S$5),"Moderado",IF(OR(X412='Listados Datos'!$R$6,X412='Listados Datos'!$S$6),"Mayor",IF(OR(X412='Listados Datos'!$R$7,X412='Listados Datos'!$S$7),"Catastrófico","")))))</f>
        <v/>
      </c>
      <c r="AA412" s="714" t="str">
        <f>IF(Z412="","",IF(Z412="Leve",20%,IF(Z412="Menor",40%,IF(Z412="Moderado",60%,IF(Z412="Mayor",80%,IF(Z412="Catastrófico",100%,0))))))</f>
        <v/>
      </c>
      <c r="AB412" s="717"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
      </c>
      <c r="AC412" s="720" t="s">
        <v>346</v>
      </c>
      <c r="AD412" s="723" t="s">
        <v>12</v>
      </c>
      <c r="AE412" s="648" t="str">
        <f t="shared" ref="AE412" si="1407">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MODERADA</v>
      </c>
      <c r="AF412" s="201">
        <v>1</v>
      </c>
      <c r="AG412" s="202" t="s">
        <v>1477</v>
      </c>
      <c r="AH412" s="222" t="str">
        <f t="shared" si="1263"/>
        <v>Probabilidad</v>
      </c>
      <c r="AI412" s="321" t="s">
        <v>312</v>
      </c>
      <c r="AJ412" s="321" t="s">
        <v>317</v>
      </c>
      <c r="AK412" s="223" t="str">
        <f t="shared" si="1264"/>
        <v>40%</v>
      </c>
      <c r="AL412" s="322" t="s">
        <v>321</v>
      </c>
      <c r="AM412" s="322" t="s">
        <v>325</v>
      </c>
      <c r="AN412" s="323" t="s">
        <v>328</v>
      </c>
      <c r="AO412" s="224" t="str">
        <f t="shared" ref="AO412" si="1408">IF(ISBLANK(AD412),(IFERROR(IF(AH412="Probabilidad",(W412-(+W412*AK412)),IF(AH412="Impacto",W412,"")),""))," ")</f>
        <v xml:space="preserve"> </v>
      </c>
      <c r="AP412" s="174" t="str">
        <f t="shared" ref="AP412" si="1409">IF(ISBLANK(AD412), (IFERROR(IF(AO412="","",IF(AO412&lt;=0.2,"Muy Baja",IF(AO412&lt;=0.4,"Baja",IF(AO412&lt;=0.6,"Media",IF(AO412&lt;=0.8,"Alta","Muy Alta"))))),""))," ")</f>
        <v xml:space="preserve"> </v>
      </c>
      <c r="AQ412" s="225" t="str">
        <f t="shared" si="1381"/>
        <v xml:space="preserve"> </v>
      </c>
      <c r="AR412" s="449" t="str">
        <f t="shared" si="1382"/>
        <v/>
      </c>
      <c r="AS412" s="225" t="str">
        <f t="shared" ref="AS412" si="1410">IFERROR(IF(AH412="Impacto",(AA412-(+AA412*AK412)),IF(AH412="Probabilidad",AA412,"")),"")</f>
        <v/>
      </c>
      <c r="AT412" s="226" t="str">
        <f t="shared" si="1383"/>
        <v/>
      </c>
      <c r="AU412" s="651" t="s">
        <v>346</v>
      </c>
      <c r="AV412" s="654" t="str">
        <f>IF(ISBLANK(AD412), " ", AD412)</f>
        <v>Moderado</v>
      </c>
      <c r="AW412" s="648" t="str">
        <f t="shared" ref="AW412" si="1411">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MODERADA</v>
      </c>
      <c r="AX412" s="732" t="s">
        <v>335</v>
      </c>
      <c r="AY412" s="638" t="s">
        <v>1573</v>
      </c>
      <c r="AZ412" s="617" t="s">
        <v>1574</v>
      </c>
      <c r="BA412" s="617" t="s">
        <v>972</v>
      </c>
      <c r="BB412" s="619" t="s">
        <v>1057</v>
      </c>
      <c r="BC412" s="621">
        <v>44562</v>
      </c>
      <c r="BD412" s="621">
        <v>44926</v>
      </c>
      <c r="BE412" s="619" t="s">
        <v>1315</v>
      </c>
      <c r="BF412" s="619" t="s">
        <v>1315</v>
      </c>
      <c r="BG412" s="594" t="s">
        <v>1201</v>
      </c>
      <c r="BH412" s="445" t="s">
        <v>113</v>
      </c>
      <c r="BI412" s="594" t="s">
        <v>2096</v>
      </c>
      <c r="BJ412" s="893">
        <v>0.01</v>
      </c>
      <c r="BK412" s="596">
        <v>44926</v>
      </c>
      <c r="BL412" s="594" t="s">
        <v>1787</v>
      </c>
      <c r="BM412" s="891" t="s">
        <v>2097</v>
      </c>
      <c r="BN412" s="594" t="s">
        <v>2074</v>
      </c>
      <c r="BO412" s="594" t="s">
        <v>2074</v>
      </c>
      <c r="BP412" s="594" t="s">
        <v>32</v>
      </c>
      <c r="BQ412" s="594" t="s">
        <v>2074</v>
      </c>
      <c r="BR412" s="1124" t="s">
        <v>2065</v>
      </c>
      <c r="BS412" s="515" t="s">
        <v>1922</v>
      </c>
      <c r="BT412" s="511" t="s">
        <v>1746</v>
      </c>
      <c r="BU412" s="513" t="s">
        <v>2066</v>
      </c>
    </row>
    <row r="413" spans="1:73" s="205" customFormat="1" ht="77.25" hidden="1" customHeight="1">
      <c r="A413" s="681"/>
      <c r="B413" s="703"/>
      <c r="C413" s="661"/>
      <c r="D413" s="661"/>
      <c r="E413" s="645"/>
      <c r="F413" s="645"/>
      <c r="G413" s="666"/>
      <c r="H413" s="360">
        <v>67</v>
      </c>
      <c r="I413" s="664"/>
      <c r="J413" s="647"/>
      <c r="K413" s="647"/>
      <c r="L413" s="647"/>
      <c r="M413" s="645">
        <f t="shared" si="1404"/>
        <v>0</v>
      </c>
      <c r="N413" s="645"/>
      <c r="O413" s="645"/>
      <c r="P413" s="736"/>
      <c r="Q413" s="696"/>
      <c r="R413" s="642"/>
      <c r="S413" s="642"/>
      <c r="T413" s="642"/>
      <c r="U413" s="642"/>
      <c r="V413" s="727"/>
      <c r="W413" s="715"/>
      <c r="X413" s="730"/>
      <c r="Y413" s="709"/>
      <c r="Z413" s="712"/>
      <c r="AA413" s="715"/>
      <c r="AB413" s="718"/>
      <c r="AC413" s="721"/>
      <c r="AD413" s="724"/>
      <c r="AE413" s="649"/>
      <c r="AF413" s="201">
        <v>2</v>
      </c>
      <c r="AG413" s="202" t="s">
        <v>1478</v>
      </c>
      <c r="AH413" s="222" t="str">
        <f t="shared" si="1263"/>
        <v>Probabilidad</v>
      </c>
      <c r="AI413" s="321" t="s">
        <v>312</v>
      </c>
      <c r="AJ413" s="321" t="s">
        <v>317</v>
      </c>
      <c r="AK413" s="223" t="str">
        <f t="shared" si="1264"/>
        <v>40%</v>
      </c>
      <c r="AL413" s="322" t="s">
        <v>321</v>
      </c>
      <c r="AM413" s="322" t="s">
        <v>325</v>
      </c>
      <c r="AN413" s="323" t="s">
        <v>328</v>
      </c>
      <c r="AO413" s="224" t="str">
        <f t="shared" ref="AO413" si="1412">IF(ISBLANK(AD412),(IFERROR(IF(AND(AH412="Probabilidad",AH413="Probabilidad"),(AQ412-(+AQ412*AK413)),IF(AH413="Probabilidad",(W412-(+W412*AK413)),IF(AH413="Impacto",AQ412,""))),""))," ")</f>
        <v xml:space="preserve"> </v>
      </c>
      <c r="AP413" s="174" t="str">
        <f t="shared" ref="AP413" si="1413">IF(ISBLANK(AD412),(IFERROR(IF(AO413="","",IF(AO413&lt;=0.2,"Muy Baja",IF(AO413&lt;=0.4,"Baja",IF(AO413&lt;=0.6,"Media",IF(AO413&lt;=0.8,"Alta","Muy Alta"))))),""))," ")</f>
        <v xml:space="preserve"> </v>
      </c>
      <c r="AQ413" s="225" t="str">
        <f t="shared" si="1381"/>
        <v xml:space="preserve"> </v>
      </c>
      <c r="AR413" s="449" t="str">
        <f t="shared" si="1382"/>
        <v/>
      </c>
      <c r="AS413" s="225" t="str">
        <f t="shared" ref="AS413" si="1414">IFERROR(IF(AND(AH412="Impacto",AH413="Impacto"),(AS412-(+AS412*AK413)),IF(AH413="Impacto",(AA412-(+AA412*AK413)),IF(AH413="Probabilidad",AS412,""))),"")</f>
        <v/>
      </c>
      <c r="AT413" s="226" t="str">
        <f t="shared" si="1383"/>
        <v/>
      </c>
      <c r="AU413" s="652"/>
      <c r="AV413" s="655"/>
      <c r="AW413" s="649"/>
      <c r="AX413" s="733"/>
      <c r="AY413" s="744"/>
      <c r="AZ413" s="745"/>
      <c r="BA413" s="745"/>
      <c r="BB413" s="637"/>
      <c r="BC413" s="636"/>
      <c r="BD413" s="636"/>
      <c r="BE413" s="637"/>
      <c r="BF413" s="637"/>
      <c r="BG413" s="628"/>
      <c r="BH413" s="445" t="s">
        <v>113</v>
      </c>
      <c r="BI413" s="628"/>
      <c r="BJ413" s="894"/>
      <c r="BK413" s="629"/>
      <c r="BL413" s="628"/>
      <c r="BM413" s="896"/>
      <c r="BN413" s="628"/>
      <c r="BO413" s="628"/>
      <c r="BP413" s="628"/>
      <c r="BQ413" s="631"/>
      <c r="BR413" s="404"/>
      <c r="BS413" s="404"/>
      <c r="BT413" s="404"/>
      <c r="BU413" s="404"/>
    </row>
    <row r="414" spans="1:73" s="205" customFormat="1" ht="77.25" hidden="1" customHeight="1">
      <c r="A414" s="681"/>
      <c r="B414" s="703"/>
      <c r="C414" s="661"/>
      <c r="D414" s="661"/>
      <c r="E414" s="645"/>
      <c r="F414" s="645"/>
      <c r="G414" s="666"/>
      <c r="H414" s="360">
        <v>67</v>
      </c>
      <c r="I414" s="664"/>
      <c r="J414" s="647"/>
      <c r="K414" s="647"/>
      <c r="L414" s="647"/>
      <c r="M414" s="645">
        <f t="shared" si="1404"/>
        <v>0</v>
      </c>
      <c r="N414" s="645"/>
      <c r="O414" s="645"/>
      <c r="P414" s="736"/>
      <c r="Q414" s="696"/>
      <c r="R414" s="642"/>
      <c r="S414" s="642"/>
      <c r="T414" s="642"/>
      <c r="U414" s="642"/>
      <c r="V414" s="727"/>
      <c r="W414" s="715"/>
      <c r="X414" s="730"/>
      <c r="Y414" s="709"/>
      <c r="Z414" s="712"/>
      <c r="AA414" s="715"/>
      <c r="AB414" s="718"/>
      <c r="AC414" s="721"/>
      <c r="AD414" s="724"/>
      <c r="AE414" s="649"/>
      <c r="AF414" s="201">
        <v>3</v>
      </c>
      <c r="AG414" s="202" t="s">
        <v>1479</v>
      </c>
      <c r="AH414" s="222" t="str">
        <f t="shared" si="1263"/>
        <v>Probabilidad</v>
      </c>
      <c r="AI414" s="321" t="s">
        <v>312</v>
      </c>
      <c r="AJ414" s="321" t="s">
        <v>317</v>
      </c>
      <c r="AK414" s="223" t="str">
        <f t="shared" si="1264"/>
        <v>40%</v>
      </c>
      <c r="AL414" s="322" t="s">
        <v>321</v>
      </c>
      <c r="AM414" s="322" t="s">
        <v>325</v>
      </c>
      <c r="AN414" s="323" t="s">
        <v>328</v>
      </c>
      <c r="AO414" s="224" t="str">
        <f t="shared" ref="AO414" si="1415">IF(ISBLANK(AD412),(IFERROR(IF(AND(AH413="Probabilidad",AH414="Probabilidad"),(AQ413-(+AQ413*AK414)),IF(AND(AH413="Impacto",AH414="Probabilidad"),(AQ412-(+AQ412*AK414)),IF(AH414="Impacto",AQ413,""))),""))," ")</f>
        <v xml:space="preserve"> </v>
      </c>
      <c r="AP414" s="174" t="str">
        <f t="shared" ref="AP414" si="1416">IF(ISBLANK(AD412),(IFERROR(IF(AO414="","",IF(AO414&lt;=0.2,"Muy Baja",IF(AO414&lt;=0.4,"Baja",IF(AO414&lt;=0.6,"Media",IF(AO414&lt;=0.8,"Alta","Muy Alta"))))),""))," ")</f>
        <v xml:space="preserve"> </v>
      </c>
      <c r="AQ414" s="225" t="str">
        <f t="shared" si="1381"/>
        <v xml:space="preserve"> </v>
      </c>
      <c r="AR414" s="449" t="str">
        <f t="shared" si="1382"/>
        <v/>
      </c>
      <c r="AS414" s="225" t="str">
        <f t="shared" ref="AS414:AS417" si="1417">IFERROR(IF(AND(AH413="Impacto",AH414="Impacto"),(AS413-(+AS413*AK414)),IF(AND(AH413="Probabilidad",AH414="Impacto"),(AS412-(+AS412*AK414)),IF(AH414="Probabilidad",AS413,""))),"")</f>
        <v/>
      </c>
      <c r="AT414" s="226" t="str">
        <f t="shared" si="1383"/>
        <v/>
      </c>
      <c r="AU414" s="652"/>
      <c r="AV414" s="655"/>
      <c r="AW414" s="649"/>
      <c r="AX414" s="733"/>
      <c r="AY414" s="744"/>
      <c r="AZ414" s="745"/>
      <c r="BA414" s="745"/>
      <c r="BB414" s="637"/>
      <c r="BC414" s="636"/>
      <c r="BD414" s="636"/>
      <c r="BE414" s="637"/>
      <c r="BF414" s="637"/>
      <c r="BG414" s="628"/>
      <c r="BH414" s="445" t="s">
        <v>113</v>
      </c>
      <c r="BI414" s="628"/>
      <c r="BJ414" s="894"/>
      <c r="BK414" s="629"/>
      <c r="BL414" s="628"/>
      <c r="BM414" s="896"/>
      <c r="BN414" s="628"/>
      <c r="BO414" s="628"/>
      <c r="BP414" s="628"/>
      <c r="BQ414" s="631"/>
      <c r="BR414" s="404"/>
      <c r="BS414" s="404"/>
      <c r="BT414" s="404"/>
      <c r="BU414" s="404"/>
    </row>
    <row r="415" spans="1:73" s="205" customFormat="1" ht="77.25" hidden="1" customHeight="1">
      <c r="A415" s="681"/>
      <c r="B415" s="703"/>
      <c r="C415" s="661"/>
      <c r="D415" s="661"/>
      <c r="E415" s="645"/>
      <c r="F415" s="645"/>
      <c r="G415" s="666"/>
      <c r="H415" s="360">
        <v>67</v>
      </c>
      <c r="I415" s="664"/>
      <c r="J415" s="647"/>
      <c r="K415" s="647"/>
      <c r="L415" s="647"/>
      <c r="M415" s="645">
        <f t="shared" si="1404"/>
        <v>0</v>
      </c>
      <c r="N415" s="645"/>
      <c r="O415" s="645"/>
      <c r="P415" s="736"/>
      <c r="Q415" s="696"/>
      <c r="R415" s="642"/>
      <c r="S415" s="642"/>
      <c r="T415" s="642"/>
      <c r="U415" s="642"/>
      <c r="V415" s="727"/>
      <c r="W415" s="715"/>
      <c r="X415" s="730"/>
      <c r="Y415" s="709"/>
      <c r="Z415" s="712"/>
      <c r="AA415" s="715"/>
      <c r="AB415" s="718"/>
      <c r="AC415" s="721"/>
      <c r="AD415" s="724"/>
      <c r="AE415" s="649"/>
      <c r="AF415" s="201">
        <v>4</v>
      </c>
      <c r="AG415" s="202" t="s">
        <v>1634</v>
      </c>
      <c r="AH415" s="222" t="str">
        <f t="shared" si="1263"/>
        <v>Probabilidad</v>
      </c>
      <c r="AI415" s="321" t="s">
        <v>312</v>
      </c>
      <c r="AJ415" s="321" t="s">
        <v>317</v>
      </c>
      <c r="AK415" s="223" t="str">
        <f t="shared" si="1264"/>
        <v>40%</v>
      </c>
      <c r="AL415" s="322" t="s">
        <v>321</v>
      </c>
      <c r="AM415" s="322" t="s">
        <v>325</v>
      </c>
      <c r="AN415" s="323" t="s">
        <v>328</v>
      </c>
      <c r="AO415" s="224" t="str">
        <f t="shared" ref="AO415" si="1418">IF(ISBLANK(AD412),(IFERROR(IF(AND(AH414="Probabilidad",AH415="Probabilidad"),(AQ414-(+AQ414*AK415)),IF(AND(AH414="Impacto",AH415="Probabilidad"),(AQ413-(+AQ413*AK415)),IF(AH415="Impacto",AQ414,""))),""))," ")</f>
        <v xml:space="preserve"> </v>
      </c>
      <c r="AP415" s="174" t="str">
        <f t="shared" ref="AP415" si="1419">IF(ISBLANK(AD412),(IFERROR(IF(AO415="","",IF(AO415&lt;=0.2,"Muy Baja",IF(AO415&lt;=0.4,"Baja",IF(AO415&lt;=0.6,"Media",IF(AO415&lt;=0.8,"Alta","Muy Alta"))))),""))," ")</f>
        <v xml:space="preserve"> </v>
      </c>
      <c r="AQ415" s="225" t="str">
        <f t="shared" si="1381"/>
        <v xml:space="preserve"> </v>
      </c>
      <c r="AR415" s="449" t="str">
        <f t="shared" si="1382"/>
        <v/>
      </c>
      <c r="AS415" s="225" t="str">
        <f t="shared" si="1417"/>
        <v/>
      </c>
      <c r="AT415" s="226" t="str">
        <f t="shared" si="1383"/>
        <v/>
      </c>
      <c r="AU415" s="652"/>
      <c r="AV415" s="655"/>
      <c r="AW415" s="649"/>
      <c r="AX415" s="733"/>
      <c r="AY415" s="744"/>
      <c r="AZ415" s="745"/>
      <c r="BA415" s="745"/>
      <c r="BB415" s="637"/>
      <c r="BC415" s="636"/>
      <c r="BD415" s="636"/>
      <c r="BE415" s="637"/>
      <c r="BF415" s="637"/>
      <c r="BG415" s="628"/>
      <c r="BH415" s="445" t="s">
        <v>113</v>
      </c>
      <c r="BI415" s="628"/>
      <c r="BJ415" s="894"/>
      <c r="BK415" s="629"/>
      <c r="BL415" s="628"/>
      <c r="BM415" s="896"/>
      <c r="BN415" s="628"/>
      <c r="BO415" s="628"/>
      <c r="BP415" s="628"/>
      <c r="BQ415" s="631"/>
      <c r="BR415" s="404"/>
      <c r="BS415" s="404"/>
      <c r="BT415" s="404"/>
      <c r="BU415" s="404"/>
    </row>
    <row r="416" spans="1:73" s="205" customFormat="1" ht="77.25" hidden="1" customHeight="1">
      <c r="A416" s="681"/>
      <c r="B416" s="703"/>
      <c r="C416" s="661"/>
      <c r="D416" s="661"/>
      <c r="E416" s="645"/>
      <c r="F416" s="645"/>
      <c r="G416" s="666"/>
      <c r="H416" s="360">
        <v>67</v>
      </c>
      <c r="I416" s="664"/>
      <c r="J416" s="647"/>
      <c r="K416" s="647"/>
      <c r="L416" s="647"/>
      <c r="M416" s="645">
        <f t="shared" si="1404"/>
        <v>0</v>
      </c>
      <c r="N416" s="645"/>
      <c r="O416" s="645"/>
      <c r="P416" s="736"/>
      <c r="Q416" s="696"/>
      <c r="R416" s="642"/>
      <c r="S416" s="642"/>
      <c r="T416" s="642"/>
      <c r="U416" s="642"/>
      <c r="V416" s="727"/>
      <c r="W416" s="715"/>
      <c r="X416" s="730"/>
      <c r="Y416" s="709"/>
      <c r="Z416" s="712"/>
      <c r="AA416" s="715"/>
      <c r="AB416" s="718"/>
      <c r="AC416" s="721"/>
      <c r="AD416" s="724"/>
      <c r="AE416" s="649"/>
      <c r="AF416" s="201">
        <v>5</v>
      </c>
      <c r="AG416" s="202" t="s">
        <v>1480</v>
      </c>
      <c r="AH416" s="222" t="str">
        <f t="shared" si="1263"/>
        <v>Probabilidad</v>
      </c>
      <c r="AI416" s="321" t="s">
        <v>312</v>
      </c>
      <c r="AJ416" s="321" t="s">
        <v>317</v>
      </c>
      <c r="AK416" s="223" t="str">
        <f t="shared" si="1264"/>
        <v>40%</v>
      </c>
      <c r="AL416" s="322" t="s">
        <v>321</v>
      </c>
      <c r="AM416" s="322" t="s">
        <v>325</v>
      </c>
      <c r="AN416" s="323" t="s">
        <v>328</v>
      </c>
      <c r="AO416" s="224" t="str">
        <f t="shared" ref="AO416" si="1420">IF(ISBLANK(AD412),(IFERROR(IF(AND(AH415="Probabilidad",AH416="Probabilidad"),(AQ415-(+AQ415*AK416)),IF(AND(AH415="Impacto",AH416="Probabilidad"),(AQ414-(+AQ414*AK416)),IF(AH416="Impacto",AQ415,""))),""))," ")</f>
        <v xml:space="preserve"> </v>
      </c>
      <c r="AP416" s="174" t="str">
        <f t="shared" ref="AP416" si="1421">IF(ISBLANK(AD412),(IFERROR(IF(AO416="","",IF(AO416&lt;=0.2,"Muy Baja",IF(AO416&lt;=0.4,"Baja",IF(AO416&lt;=0.6,"Media",IF(AO416&lt;=0.8,"Alta","Muy Alta"))))),""))," ")</f>
        <v xml:space="preserve"> </v>
      </c>
      <c r="AQ416" s="225" t="str">
        <f t="shared" si="1381"/>
        <v xml:space="preserve"> </v>
      </c>
      <c r="AR416" s="449" t="str">
        <f t="shared" si="1382"/>
        <v/>
      </c>
      <c r="AS416" s="225" t="str">
        <f t="shared" si="1417"/>
        <v/>
      </c>
      <c r="AT416" s="226" t="str">
        <f t="shared" si="1383"/>
        <v/>
      </c>
      <c r="AU416" s="652"/>
      <c r="AV416" s="655"/>
      <c r="AW416" s="649"/>
      <c r="AX416" s="733"/>
      <c r="AY416" s="639"/>
      <c r="AZ416" s="618"/>
      <c r="BA416" s="618"/>
      <c r="BB416" s="620"/>
      <c r="BC416" s="622"/>
      <c r="BD416" s="622"/>
      <c r="BE416" s="620"/>
      <c r="BF416" s="620"/>
      <c r="BG416" s="628"/>
      <c r="BH416" s="445" t="s">
        <v>113</v>
      </c>
      <c r="BI416" s="595"/>
      <c r="BJ416" s="895"/>
      <c r="BK416" s="597"/>
      <c r="BL416" s="595"/>
      <c r="BM416" s="897"/>
      <c r="BN416" s="595"/>
      <c r="BO416" s="595"/>
      <c r="BP416" s="595"/>
      <c r="BQ416" s="601"/>
      <c r="BR416" s="404"/>
      <c r="BS416" s="404"/>
      <c r="BT416" s="404"/>
      <c r="BU416" s="404"/>
    </row>
    <row r="417" spans="1:73" s="205" customFormat="1" ht="19.5" hidden="1" customHeight="1">
      <c r="A417" s="681"/>
      <c r="B417" s="703"/>
      <c r="C417" s="661"/>
      <c r="D417" s="661"/>
      <c r="E417" s="645"/>
      <c r="F417" s="645"/>
      <c r="G417" s="666"/>
      <c r="H417" s="360">
        <v>67</v>
      </c>
      <c r="I417" s="665"/>
      <c r="J417" s="604"/>
      <c r="K417" s="604"/>
      <c r="L417" s="604"/>
      <c r="M417" s="646">
        <f t="shared" si="1404"/>
        <v>0</v>
      </c>
      <c r="N417" s="646"/>
      <c r="O417" s="646"/>
      <c r="P417" s="737"/>
      <c r="Q417" s="697"/>
      <c r="R417" s="643"/>
      <c r="S417" s="643"/>
      <c r="T417" s="643"/>
      <c r="U417" s="643"/>
      <c r="V417" s="728"/>
      <c r="W417" s="716"/>
      <c r="X417" s="731"/>
      <c r="Y417" s="710"/>
      <c r="Z417" s="713"/>
      <c r="AA417" s="716"/>
      <c r="AB417" s="719"/>
      <c r="AC417" s="722"/>
      <c r="AD417" s="725"/>
      <c r="AE417" s="650"/>
      <c r="AF417" s="201">
        <v>6</v>
      </c>
      <c r="AG417" s="202"/>
      <c r="AH417" s="222" t="str">
        <f t="shared" si="1263"/>
        <v/>
      </c>
      <c r="AI417" s="321"/>
      <c r="AJ417" s="321"/>
      <c r="AK417" s="223" t="str">
        <f t="shared" si="1264"/>
        <v/>
      </c>
      <c r="AL417" s="322"/>
      <c r="AM417" s="322"/>
      <c r="AN417" s="323"/>
      <c r="AO417" s="224" t="str">
        <f t="shared" ref="AO417" si="1422">IF(ISBLANK(AD412),(IFERROR(IF(AND(AH416="Probabilidad",AH417="Probabilidad"),(AQ416-(+AQ416*AK417)),IF(AND(AH416="Impacto",AH417="Probabilidad"),(AQ415-(+AQ415*AK417)),IF(AH417="Impacto",AQ416,""))),""))," ")</f>
        <v xml:space="preserve"> </v>
      </c>
      <c r="AP417" s="174" t="str">
        <f t="shared" ref="AP417" si="1423">IF(ISBLANK(AD412),(IFERROR(IF(AO417="","",IF(AO417&lt;=0.2,"Muy Baja",IF(AO417&lt;=0.4,"Baja",IF(AO417&lt;=0.6,"Media",IF(AO417&lt;=0.8,"Alta","Muy Alta"))))),""))," ")</f>
        <v xml:space="preserve"> </v>
      </c>
      <c r="AQ417" s="225" t="str">
        <f t="shared" si="1381"/>
        <v xml:space="preserve"> </v>
      </c>
      <c r="AR417" s="449" t="str">
        <f t="shared" si="1382"/>
        <v/>
      </c>
      <c r="AS417" s="225" t="str">
        <f t="shared" si="1417"/>
        <v/>
      </c>
      <c r="AT417" s="226" t="str">
        <f t="shared" si="1383"/>
        <v/>
      </c>
      <c r="AU417" s="653"/>
      <c r="AV417" s="656"/>
      <c r="AW417" s="650"/>
      <c r="AX417" s="734"/>
      <c r="AY417" s="324"/>
      <c r="AZ417" s="454"/>
      <c r="BA417" s="406"/>
      <c r="BB417" s="448"/>
      <c r="BC417" s="425"/>
      <c r="BD417" s="425"/>
      <c r="BE417" s="425"/>
      <c r="BF417" s="455"/>
      <c r="BG417" s="595"/>
      <c r="BH417" s="388"/>
      <c r="BI417" s="374"/>
      <c r="BJ417" s="374"/>
      <c r="BK417" s="374"/>
      <c r="BL417" s="448"/>
      <c r="BM417" s="468"/>
      <c r="BN417" s="448"/>
      <c r="BO417" s="441"/>
      <c r="BP417" s="441"/>
      <c r="BQ417" s="498"/>
      <c r="BR417" s="404"/>
      <c r="BS417" s="404"/>
      <c r="BT417" s="404"/>
      <c r="BU417" s="404"/>
    </row>
    <row r="418" spans="1:73" s="205" customFormat="1" ht="77.25" hidden="1" customHeight="1">
      <c r="A418" s="681"/>
      <c r="B418" s="703" t="s">
        <v>885</v>
      </c>
      <c r="C418" s="661"/>
      <c r="D418" s="661"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645" t="s">
        <v>1216</v>
      </c>
      <c r="F418" s="645" t="s">
        <v>972</v>
      </c>
      <c r="G418" s="666">
        <v>68</v>
      </c>
      <c r="H418" s="360">
        <v>68</v>
      </c>
      <c r="I418" s="663" t="s">
        <v>1243</v>
      </c>
      <c r="J418" s="603" t="s">
        <v>244</v>
      </c>
      <c r="K418" s="603" t="s">
        <v>1243</v>
      </c>
      <c r="L418" s="603" t="s">
        <v>1429</v>
      </c>
      <c r="M418" s="644" t="str">
        <f t="shared" ref="M418:M423" si="1424">+CONCATENATE("Posibilidad de perdida de ", Q418, " debido a amenazas como ", S418, "y vulderabilidades,", T418, " afectando a los activos de información de ", R418)</f>
        <v>Posibilidad de perdida de Confidencialidad, Integridad y Disponibilidad debido a amenazas como Modificación no autorizaday vulderabilidades, afectando a los activos de información de Información del LYMAY, SISCO, SAE-SAI, PREDIS, PAC, OPGET, SISCO.</v>
      </c>
      <c r="N418" s="644" t="s">
        <v>928</v>
      </c>
      <c r="O418" s="644" t="s">
        <v>833</v>
      </c>
      <c r="P418" s="735">
        <v>228</v>
      </c>
      <c r="Q418" s="695" t="s">
        <v>91</v>
      </c>
      <c r="R418" s="641" t="s">
        <v>1506</v>
      </c>
      <c r="S418" s="641" t="s">
        <v>1150</v>
      </c>
      <c r="T418" s="641"/>
      <c r="U418" s="641"/>
      <c r="V418" s="726" t="str">
        <f t="shared" ref="V418" si="1425">IF(ISBLANK(AC418),(IF(P418&lt;=0,"",IF(P418&lt;=2,"Muy Baja",IF(P418&lt;=24,"Baja",IF(P418&lt;=500,"Media",IF(P418&lt;=5000,"Alta","Muy Alta"))))))," ")</f>
        <v>Media</v>
      </c>
      <c r="W418" s="714">
        <f t="shared" ref="W418" si="1426">IF(ISBLANK(AC418),(IF(V418="","",IF(V418="Muy Baja",20%,IF(V418="Baja",40%,IF(V418="Media",60%,IF(V418="Alta",80%,IF(V418="Muy Alta",100%,0)))))))," ")</f>
        <v>0.6</v>
      </c>
      <c r="X418" s="729" t="s">
        <v>306</v>
      </c>
      <c r="Y418" s="708" t="str">
        <f>IF(X418&gt;0,IF(NOT(ISERROR(MATCH(X418,'Listados Datos'!$N$3:$N$4,0))),'Listados Datos'!$N$6&amp;"Por favor no seleccionar este criterios de impacto (Afectación Económica o presupuestal y/o Pérdida Reputacional)",'Listados Datos'!$N$7),"")</f>
        <v>✔</v>
      </c>
      <c r="Z418" s="711" t="str">
        <f>IF(OR(X418='Listados Datos'!$R$3,X418='Listados Datos'!$S$3),"Leve",IF(OR(X418='Listados Datos'!$R$4,X418='Listados Datos'!$S$4),"Menor",IF(OR(X418='Listados Datos'!$R$5,X418='Listados Datos'!$S$5),"Moderado",IF(OR(X418='Listados Datos'!$R$6,X418='Listados Datos'!$S$6),"Mayor",IF(OR(X418='Listados Datos'!$R$7,X418='Listados Datos'!$S$7),"Catastrófico","")))))</f>
        <v>Moderado</v>
      </c>
      <c r="AA418" s="714">
        <f>IF(Z418="","",IF(Z418="Leve",20%,IF(Z418="Menor",40%,IF(Z418="Moderado",60%,IF(Z418="Mayor",80%,IF(Z418="Catastrófico",100%,0))))))</f>
        <v>0.6</v>
      </c>
      <c r="AB418" s="717"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Moderado</v>
      </c>
      <c r="AC418" s="720"/>
      <c r="AD418" s="723"/>
      <c r="AE418" s="648" t="str">
        <f t="shared" ref="AE418" si="1427">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VALORAR</v>
      </c>
      <c r="AF418" s="201">
        <v>1</v>
      </c>
      <c r="AG418" s="202" t="s">
        <v>1481</v>
      </c>
      <c r="AH418" s="222" t="str">
        <f t="shared" si="1263"/>
        <v>Probabilidad</v>
      </c>
      <c r="AI418" s="321" t="s">
        <v>312</v>
      </c>
      <c r="AJ418" s="321" t="s">
        <v>317</v>
      </c>
      <c r="AK418" s="223" t="str">
        <f t="shared" si="1264"/>
        <v>40%</v>
      </c>
      <c r="AL418" s="322" t="s">
        <v>321</v>
      </c>
      <c r="AM418" s="322" t="s">
        <v>325</v>
      </c>
      <c r="AN418" s="323" t="s">
        <v>328</v>
      </c>
      <c r="AO418" s="224">
        <f t="shared" ref="AO418" si="1428">IF(ISBLANK(AD418),(IFERROR(IF(AH418="Probabilidad",(W418-(+W418*AK418)),IF(AH418="Impacto",W418,"")),""))," ")</f>
        <v>0.36</v>
      </c>
      <c r="AP418" s="174" t="str">
        <f t="shared" ref="AP418" si="1429">IF(ISBLANK(AD418), (IFERROR(IF(AO418="","",IF(AO418&lt;=0.2,"Muy Baja",IF(AO418&lt;=0.4,"Baja",IF(AO418&lt;=0.6,"Media",IF(AO418&lt;=0.8,"Alta","Muy Alta"))))),""))," ")</f>
        <v>Baja</v>
      </c>
      <c r="AQ418" s="225">
        <f t="shared" si="1381"/>
        <v>0.36</v>
      </c>
      <c r="AR418" s="449" t="str">
        <f t="shared" si="1382"/>
        <v>Moderado</v>
      </c>
      <c r="AS418" s="225">
        <f t="shared" ref="AS418" si="1430">IFERROR(IF(AH418="Impacto",(AA418-(+AA418*AK418)),IF(AH418="Probabilidad",AA418,"")),"")</f>
        <v>0.6</v>
      </c>
      <c r="AT418" s="226" t="str">
        <f t="shared" si="1383"/>
        <v>Moderado</v>
      </c>
      <c r="AU418" s="651"/>
      <c r="AV418" s="654" t="str">
        <f>IF(ISBLANK(AD418), " ", AD418)</f>
        <v xml:space="preserve"> </v>
      </c>
      <c r="AW418" s="648" t="str">
        <f t="shared" ref="AW418" si="1431">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VALORAR</v>
      </c>
      <c r="AX418" s="732" t="s">
        <v>335</v>
      </c>
      <c r="AY418" s="638" t="s">
        <v>1575</v>
      </c>
      <c r="AZ418" s="617" t="s">
        <v>1576</v>
      </c>
      <c r="BA418" s="617" t="s">
        <v>1316</v>
      </c>
      <c r="BB418" s="619" t="s">
        <v>1057</v>
      </c>
      <c r="BC418" s="621">
        <v>44562</v>
      </c>
      <c r="BD418" s="621">
        <v>44926</v>
      </c>
      <c r="BE418" s="619" t="s">
        <v>1317</v>
      </c>
      <c r="BF418" s="619" t="s">
        <v>1317</v>
      </c>
      <c r="BG418" s="594" t="s">
        <v>1318</v>
      </c>
      <c r="BH418" s="445" t="s">
        <v>113</v>
      </c>
      <c r="BI418" s="623" t="s">
        <v>1995</v>
      </c>
      <c r="BJ418" s="893" t="s">
        <v>1788</v>
      </c>
      <c r="BK418" s="596">
        <v>44804</v>
      </c>
      <c r="BL418" s="594" t="s">
        <v>1658</v>
      </c>
      <c r="BM418" s="891" t="s">
        <v>1815</v>
      </c>
      <c r="BN418" s="594" t="s">
        <v>1746</v>
      </c>
      <c r="BO418" s="594" t="s">
        <v>114</v>
      </c>
      <c r="BP418" s="594" t="s">
        <v>1746</v>
      </c>
      <c r="BQ418" s="600" t="s">
        <v>1746</v>
      </c>
      <c r="BR418" s="404"/>
      <c r="BS418" s="404"/>
      <c r="BT418" s="404"/>
      <c r="BU418" s="404"/>
    </row>
    <row r="419" spans="1:73" s="205" customFormat="1" ht="77.25" hidden="1" customHeight="1">
      <c r="A419" s="681"/>
      <c r="B419" s="703"/>
      <c r="C419" s="661"/>
      <c r="D419" s="661"/>
      <c r="E419" s="645"/>
      <c r="F419" s="645"/>
      <c r="G419" s="666"/>
      <c r="H419" s="360">
        <v>68</v>
      </c>
      <c r="I419" s="664"/>
      <c r="J419" s="647"/>
      <c r="K419" s="647"/>
      <c r="L419" s="647"/>
      <c r="M419" s="645" t="str">
        <f t="shared" si="1424"/>
        <v xml:space="preserve">Posibilidad de perdida de  debido a amenazas como y vulderabilidades, afectando a los activos de información de </v>
      </c>
      <c r="N419" s="645"/>
      <c r="O419" s="645"/>
      <c r="P419" s="736"/>
      <c r="Q419" s="696"/>
      <c r="R419" s="642"/>
      <c r="S419" s="642"/>
      <c r="T419" s="642"/>
      <c r="U419" s="642"/>
      <c r="V419" s="727"/>
      <c r="W419" s="715"/>
      <c r="X419" s="730"/>
      <c r="Y419" s="709"/>
      <c r="Z419" s="712"/>
      <c r="AA419" s="715"/>
      <c r="AB419" s="718"/>
      <c r="AC419" s="721"/>
      <c r="AD419" s="724"/>
      <c r="AE419" s="649"/>
      <c r="AF419" s="201">
        <v>2</v>
      </c>
      <c r="AG419" s="202" t="s">
        <v>1482</v>
      </c>
      <c r="AH419" s="222" t="str">
        <f t="shared" si="1263"/>
        <v>Probabilidad</v>
      </c>
      <c r="AI419" s="321" t="s">
        <v>312</v>
      </c>
      <c r="AJ419" s="321" t="s">
        <v>317</v>
      </c>
      <c r="AK419" s="223" t="str">
        <f t="shared" si="1264"/>
        <v>40%</v>
      </c>
      <c r="AL419" s="322" t="s">
        <v>321</v>
      </c>
      <c r="AM419" s="322" t="s">
        <v>325</v>
      </c>
      <c r="AN419" s="323" t="s">
        <v>328</v>
      </c>
      <c r="AO419" s="224">
        <f t="shared" ref="AO419" si="1432">IF(ISBLANK(AD418),(IFERROR(IF(AND(AH418="Probabilidad",AH419="Probabilidad"),(AQ418-(+AQ418*AK419)),IF(AH419="Probabilidad",(W418-(+W418*AK419)),IF(AH419="Impacto",AQ418,""))),""))," ")</f>
        <v>0.216</v>
      </c>
      <c r="AP419" s="174" t="str">
        <f t="shared" ref="AP419" si="1433">IF(ISBLANK(AD418),(IFERROR(IF(AO419="","",IF(AO419&lt;=0.2,"Muy Baja",IF(AO419&lt;=0.4,"Baja",IF(AO419&lt;=0.6,"Media",IF(AO419&lt;=0.8,"Alta","Muy Alta"))))),""))," ")</f>
        <v>Baja</v>
      </c>
      <c r="AQ419" s="225">
        <f t="shared" si="1381"/>
        <v>0.216</v>
      </c>
      <c r="AR419" s="449" t="str">
        <f t="shared" si="1382"/>
        <v>Moderado</v>
      </c>
      <c r="AS419" s="225">
        <f t="shared" ref="AS419" si="1434">IFERROR(IF(AND(AH418="Impacto",AH419="Impacto"),(AS418-(+AS418*AK419)),IF(AH419="Impacto",(AA418-(+AA418*AK419)),IF(AH419="Probabilidad",AS418,""))),"")</f>
        <v>0.6</v>
      </c>
      <c r="AT419" s="226" t="str">
        <f t="shared" si="1383"/>
        <v>Moderado</v>
      </c>
      <c r="AU419" s="652"/>
      <c r="AV419" s="655"/>
      <c r="AW419" s="649"/>
      <c r="AX419" s="733"/>
      <c r="AY419" s="639"/>
      <c r="AZ419" s="618"/>
      <c r="BA419" s="618"/>
      <c r="BB419" s="620"/>
      <c r="BC419" s="622"/>
      <c r="BD419" s="622"/>
      <c r="BE419" s="620"/>
      <c r="BF419" s="620"/>
      <c r="BG419" s="628"/>
      <c r="BH419" s="445" t="s">
        <v>113</v>
      </c>
      <c r="BI419" s="624"/>
      <c r="BJ419" s="895"/>
      <c r="BK419" s="597"/>
      <c r="BL419" s="595"/>
      <c r="BM419" s="882"/>
      <c r="BN419" s="595"/>
      <c r="BO419" s="595"/>
      <c r="BP419" s="595"/>
      <c r="BQ419" s="601"/>
      <c r="BR419" s="404"/>
      <c r="BS419" s="404"/>
      <c r="BT419" s="404"/>
      <c r="BU419" s="404"/>
    </row>
    <row r="420" spans="1:73" s="205" customFormat="1" ht="19.5" hidden="1" customHeight="1">
      <c r="A420" s="681"/>
      <c r="B420" s="703"/>
      <c r="C420" s="661"/>
      <c r="D420" s="661"/>
      <c r="E420" s="645"/>
      <c r="F420" s="645"/>
      <c r="G420" s="666"/>
      <c r="H420" s="360">
        <v>68</v>
      </c>
      <c r="I420" s="664"/>
      <c r="J420" s="647"/>
      <c r="K420" s="647"/>
      <c r="L420" s="647"/>
      <c r="M420" s="645" t="str">
        <f t="shared" si="1424"/>
        <v xml:space="preserve">Posibilidad de perdida de  debido a amenazas como y vulderabilidades, afectando a los activos de información de </v>
      </c>
      <c r="N420" s="645"/>
      <c r="O420" s="645"/>
      <c r="P420" s="736"/>
      <c r="Q420" s="696"/>
      <c r="R420" s="642"/>
      <c r="S420" s="642"/>
      <c r="T420" s="642"/>
      <c r="U420" s="642"/>
      <c r="V420" s="727"/>
      <c r="W420" s="715"/>
      <c r="X420" s="730"/>
      <c r="Y420" s="709"/>
      <c r="Z420" s="712"/>
      <c r="AA420" s="715"/>
      <c r="AB420" s="718"/>
      <c r="AC420" s="721"/>
      <c r="AD420" s="724"/>
      <c r="AE420" s="649"/>
      <c r="AF420" s="201">
        <v>3</v>
      </c>
      <c r="AG420" s="202"/>
      <c r="AH420" s="222" t="str">
        <f t="shared" si="1263"/>
        <v/>
      </c>
      <c r="AI420" s="321"/>
      <c r="AJ420" s="321"/>
      <c r="AK420" s="223" t="str">
        <f t="shared" si="1264"/>
        <v/>
      </c>
      <c r="AL420" s="322"/>
      <c r="AM420" s="322"/>
      <c r="AN420" s="323"/>
      <c r="AO420" s="224" t="str">
        <f t="shared" ref="AO420" si="1435">IF(ISBLANK(AD418),(IFERROR(IF(AND(AH419="Probabilidad",AH420="Probabilidad"),(AQ419-(+AQ419*AK420)),IF(AND(AH419="Impacto",AH420="Probabilidad"),(AQ418-(+AQ418*AK420)),IF(AH420="Impacto",AQ419,""))),""))," ")</f>
        <v/>
      </c>
      <c r="AP420" s="174" t="str">
        <f t="shared" ref="AP420" si="1436">IF(ISBLANK(AD418),(IFERROR(IF(AO420="","",IF(AO420&lt;=0.2,"Muy Baja",IF(AO420&lt;=0.4,"Baja",IF(AO420&lt;=0.6,"Media",IF(AO420&lt;=0.8,"Alta","Muy Alta"))))),""))," ")</f>
        <v/>
      </c>
      <c r="AQ420" s="225" t="str">
        <f t="shared" si="1381"/>
        <v/>
      </c>
      <c r="AR420" s="449" t="str">
        <f t="shared" si="1382"/>
        <v/>
      </c>
      <c r="AS420" s="225" t="str">
        <f t="shared" ref="AS420:AS423" si="1437">IFERROR(IF(AND(AH419="Impacto",AH420="Impacto"),(AS419-(+AS419*AK420)),IF(AND(AH419="Probabilidad",AH420="Impacto"),(AS418-(+AS418*AK420)),IF(AH420="Probabilidad",AS419,""))),"")</f>
        <v/>
      </c>
      <c r="AT420" s="226" t="str">
        <f t="shared" si="1383"/>
        <v/>
      </c>
      <c r="AU420" s="652"/>
      <c r="AV420" s="655"/>
      <c r="AW420" s="649"/>
      <c r="AX420" s="733"/>
      <c r="AY420" s="324"/>
      <c r="AZ420" s="454"/>
      <c r="BA420" s="406"/>
      <c r="BB420" s="448"/>
      <c r="BC420" s="425"/>
      <c r="BD420" s="425"/>
      <c r="BE420" s="425"/>
      <c r="BF420" s="455"/>
      <c r="BG420" s="628"/>
      <c r="BH420" s="388"/>
      <c r="BI420" s="374"/>
      <c r="BJ420" s="374"/>
      <c r="BK420" s="374"/>
      <c r="BL420" s="448"/>
      <c r="BM420" s="468"/>
      <c r="BN420" s="448"/>
      <c r="BO420" s="441"/>
      <c r="BP420" s="441"/>
      <c r="BQ420" s="498"/>
      <c r="BR420" s="404"/>
      <c r="BS420" s="404"/>
      <c r="BT420" s="404"/>
      <c r="BU420" s="404"/>
    </row>
    <row r="421" spans="1:73" s="205" customFormat="1" ht="19.5" hidden="1" customHeight="1">
      <c r="A421" s="681"/>
      <c r="B421" s="703"/>
      <c r="C421" s="661"/>
      <c r="D421" s="661"/>
      <c r="E421" s="645"/>
      <c r="F421" s="645"/>
      <c r="G421" s="666"/>
      <c r="H421" s="360">
        <v>68</v>
      </c>
      <c r="I421" s="664"/>
      <c r="J421" s="647"/>
      <c r="K421" s="647"/>
      <c r="L421" s="647"/>
      <c r="M421" s="645" t="str">
        <f t="shared" si="1424"/>
        <v xml:space="preserve">Posibilidad de perdida de  debido a amenazas como y vulderabilidades, afectando a los activos de información de </v>
      </c>
      <c r="N421" s="645"/>
      <c r="O421" s="645"/>
      <c r="P421" s="736"/>
      <c r="Q421" s="696"/>
      <c r="R421" s="642"/>
      <c r="S421" s="642"/>
      <c r="T421" s="642"/>
      <c r="U421" s="642"/>
      <c r="V421" s="727"/>
      <c r="W421" s="715"/>
      <c r="X421" s="730"/>
      <c r="Y421" s="709"/>
      <c r="Z421" s="712"/>
      <c r="AA421" s="715"/>
      <c r="AB421" s="718"/>
      <c r="AC421" s="721"/>
      <c r="AD421" s="724"/>
      <c r="AE421" s="649"/>
      <c r="AF421" s="201">
        <v>4</v>
      </c>
      <c r="AG421" s="202"/>
      <c r="AH421" s="222" t="str">
        <f t="shared" si="1263"/>
        <v/>
      </c>
      <c r="AI421" s="321"/>
      <c r="AJ421" s="321"/>
      <c r="AK421" s="223" t="str">
        <f t="shared" si="1264"/>
        <v/>
      </c>
      <c r="AL421" s="322"/>
      <c r="AM421" s="322"/>
      <c r="AN421" s="323"/>
      <c r="AO421" s="224" t="str">
        <f t="shared" ref="AO421" si="1438">IF(ISBLANK(AD418),(IFERROR(IF(AND(AH420="Probabilidad",AH421="Probabilidad"),(AQ420-(+AQ420*AK421)),IF(AND(AH420="Impacto",AH421="Probabilidad"),(AQ419-(+AQ419*AK421)),IF(AH421="Impacto",AQ420,""))),""))," ")</f>
        <v/>
      </c>
      <c r="AP421" s="174" t="str">
        <f t="shared" ref="AP421" si="1439">IF(ISBLANK(AD418),(IFERROR(IF(AO421="","",IF(AO421&lt;=0.2,"Muy Baja",IF(AO421&lt;=0.4,"Baja",IF(AO421&lt;=0.6,"Media",IF(AO421&lt;=0.8,"Alta","Muy Alta"))))),""))," ")</f>
        <v/>
      </c>
      <c r="AQ421" s="225" t="str">
        <f t="shared" si="1381"/>
        <v/>
      </c>
      <c r="AR421" s="449" t="str">
        <f t="shared" si="1382"/>
        <v/>
      </c>
      <c r="AS421" s="225" t="str">
        <f t="shared" si="1437"/>
        <v/>
      </c>
      <c r="AT421" s="226" t="str">
        <f t="shared" si="1383"/>
        <v/>
      </c>
      <c r="AU421" s="652"/>
      <c r="AV421" s="655"/>
      <c r="AW421" s="649"/>
      <c r="AX421" s="733"/>
      <c r="AY421" s="324"/>
      <c r="AZ421" s="454"/>
      <c r="BA421" s="406"/>
      <c r="BB421" s="448"/>
      <c r="BC421" s="425"/>
      <c r="BD421" s="425"/>
      <c r="BE421" s="425"/>
      <c r="BF421" s="455"/>
      <c r="BG421" s="628"/>
      <c r="BH421" s="388"/>
      <c r="BI421" s="374"/>
      <c r="BJ421" s="374"/>
      <c r="BK421" s="374"/>
      <c r="BL421" s="448"/>
      <c r="BM421" s="468"/>
      <c r="BN421" s="448"/>
      <c r="BO421" s="441"/>
      <c r="BP421" s="441"/>
      <c r="BQ421" s="498"/>
      <c r="BR421" s="404"/>
      <c r="BS421" s="404"/>
      <c r="BT421" s="404"/>
      <c r="BU421" s="404"/>
    </row>
    <row r="422" spans="1:73" s="205" customFormat="1" ht="19.5" hidden="1" customHeight="1">
      <c r="A422" s="681"/>
      <c r="B422" s="703"/>
      <c r="C422" s="661"/>
      <c r="D422" s="661"/>
      <c r="E422" s="645"/>
      <c r="F422" s="645"/>
      <c r="G422" s="666"/>
      <c r="H422" s="360">
        <v>68</v>
      </c>
      <c r="I422" s="664"/>
      <c r="J422" s="647"/>
      <c r="K422" s="647"/>
      <c r="L422" s="647"/>
      <c r="M422" s="645" t="str">
        <f t="shared" si="1424"/>
        <v xml:space="preserve">Posibilidad de perdida de  debido a amenazas como y vulderabilidades, afectando a los activos de información de </v>
      </c>
      <c r="N422" s="645"/>
      <c r="O422" s="645"/>
      <c r="P422" s="736"/>
      <c r="Q422" s="696"/>
      <c r="R422" s="642"/>
      <c r="S422" s="642"/>
      <c r="T422" s="642"/>
      <c r="U422" s="642"/>
      <c r="V422" s="727"/>
      <c r="W422" s="715"/>
      <c r="X422" s="730"/>
      <c r="Y422" s="709"/>
      <c r="Z422" s="712"/>
      <c r="AA422" s="715"/>
      <c r="AB422" s="718"/>
      <c r="AC422" s="721"/>
      <c r="AD422" s="724"/>
      <c r="AE422" s="649"/>
      <c r="AF422" s="201">
        <v>5</v>
      </c>
      <c r="AG422" s="202"/>
      <c r="AH422" s="222" t="str">
        <f t="shared" si="1263"/>
        <v/>
      </c>
      <c r="AI422" s="321"/>
      <c r="AJ422" s="321"/>
      <c r="AK422" s="223" t="str">
        <f t="shared" si="1264"/>
        <v/>
      </c>
      <c r="AL422" s="322"/>
      <c r="AM422" s="322"/>
      <c r="AN422" s="323"/>
      <c r="AO422" s="224" t="str">
        <f t="shared" ref="AO422" si="1440">IF(ISBLANK(AD418),(IFERROR(IF(AND(AH421="Probabilidad",AH422="Probabilidad"),(AQ421-(+AQ421*AK422)),IF(AND(AH421="Impacto",AH422="Probabilidad"),(AQ420-(+AQ420*AK422)),IF(AH422="Impacto",AQ421,""))),""))," ")</f>
        <v/>
      </c>
      <c r="AP422" s="174" t="str">
        <f t="shared" ref="AP422" si="1441">IF(ISBLANK(AD418),(IFERROR(IF(AO422="","",IF(AO422&lt;=0.2,"Muy Baja",IF(AO422&lt;=0.4,"Baja",IF(AO422&lt;=0.6,"Media",IF(AO422&lt;=0.8,"Alta","Muy Alta"))))),""))," ")</f>
        <v/>
      </c>
      <c r="AQ422" s="225" t="str">
        <f t="shared" si="1381"/>
        <v/>
      </c>
      <c r="AR422" s="449" t="str">
        <f t="shared" si="1382"/>
        <v/>
      </c>
      <c r="AS422" s="225" t="str">
        <f t="shared" si="1437"/>
        <v/>
      </c>
      <c r="AT422" s="226" t="str">
        <f t="shared" si="1383"/>
        <v/>
      </c>
      <c r="AU422" s="652"/>
      <c r="AV422" s="655"/>
      <c r="AW422" s="649"/>
      <c r="AX422" s="733"/>
      <c r="AY422" s="324"/>
      <c r="AZ422" s="454"/>
      <c r="BA422" s="406"/>
      <c r="BB422" s="448"/>
      <c r="BC422" s="425"/>
      <c r="BD422" s="425"/>
      <c r="BE422" s="425"/>
      <c r="BF422" s="455"/>
      <c r="BG422" s="628"/>
      <c r="BH422" s="388"/>
      <c r="BI422" s="374"/>
      <c r="BJ422" s="374"/>
      <c r="BK422" s="374"/>
      <c r="BL422" s="448"/>
      <c r="BM422" s="468"/>
      <c r="BN422" s="448"/>
      <c r="BO422" s="441"/>
      <c r="BP422" s="441"/>
      <c r="BQ422" s="498"/>
      <c r="BR422" s="404"/>
      <c r="BS422" s="404"/>
      <c r="BT422" s="404"/>
      <c r="BU422" s="404"/>
    </row>
    <row r="423" spans="1:73" s="205" customFormat="1" ht="19.5" hidden="1" customHeight="1">
      <c r="A423" s="682"/>
      <c r="B423" s="704"/>
      <c r="C423" s="662"/>
      <c r="D423" s="662"/>
      <c r="E423" s="646"/>
      <c r="F423" s="646"/>
      <c r="G423" s="666"/>
      <c r="H423" s="360">
        <v>68</v>
      </c>
      <c r="I423" s="665"/>
      <c r="J423" s="604"/>
      <c r="K423" s="604"/>
      <c r="L423" s="604"/>
      <c r="M423" s="646" t="str">
        <f t="shared" si="1424"/>
        <v xml:space="preserve">Posibilidad de perdida de  debido a amenazas como y vulderabilidades, afectando a los activos de información de </v>
      </c>
      <c r="N423" s="646"/>
      <c r="O423" s="646"/>
      <c r="P423" s="737"/>
      <c r="Q423" s="697"/>
      <c r="R423" s="643"/>
      <c r="S423" s="643"/>
      <c r="T423" s="643"/>
      <c r="U423" s="643"/>
      <c r="V423" s="728"/>
      <c r="W423" s="716"/>
      <c r="X423" s="731"/>
      <c r="Y423" s="710"/>
      <c r="Z423" s="713"/>
      <c r="AA423" s="716"/>
      <c r="AB423" s="719"/>
      <c r="AC423" s="722"/>
      <c r="AD423" s="725"/>
      <c r="AE423" s="650"/>
      <c r="AF423" s="201">
        <v>6</v>
      </c>
      <c r="AG423" s="202"/>
      <c r="AH423" s="222" t="str">
        <f t="shared" si="1263"/>
        <v/>
      </c>
      <c r="AI423" s="321"/>
      <c r="AJ423" s="321"/>
      <c r="AK423" s="223" t="str">
        <f t="shared" si="1264"/>
        <v/>
      </c>
      <c r="AL423" s="322"/>
      <c r="AM423" s="322"/>
      <c r="AN423" s="323"/>
      <c r="AO423" s="224" t="str">
        <f t="shared" ref="AO423" si="1442">IF(ISBLANK(AD418),(IFERROR(IF(AND(AH422="Probabilidad",AH423="Probabilidad"),(AQ422-(+AQ422*AK423)),IF(AND(AH422="Impacto",AH423="Probabilidad"),(AQ421-(+AQ421*AK423)),IF(AH423="Impacto",AQ422,""))),""))," ")</f>
        <v/>
      </c>
      <c r="AP423" s="174" t="str">
        <f t="shared" ref="AP423" si="1443">IF(ISBLANK(AD418),(IFERROR(IF(AO423="","",IF(AO423&lt;=0.2,"Muy Baja",IF(AO423&lt;=0.4,"Baja",IF(AO423&lt;=0.6,"Media",IF(AO423&lt;=0.8,"Alta","Muy Alta"))))),""))," ")</f>
        <v/>
      </c>
      <c r="AQ423" s="225" t="str">
        <f t="shared" si="1381"/>
        <v/>
      </c>
      <c r="AR423" s="449" t="str">
        <f t="shared" si="1382"/>
        <v/>
      </c>
      <c r="AS423" s="225" t="str">
        <f t="shared" si="1437"/>
        <v/>
      </c>
      <c r="AT423" s="226" t="str">
        <f t="shared" si="1383"/>
        <v/>
      </c>
      <c r="AU423" s="653"/>
      <c r="AV423" s="656"/>
      <c r="AW423" s="650"/>
      <c r="AX423" s="734"/>
      <c r="AY423" s="324"/>
      <c r="AZ423" s="454"/>
      <c r="BA423" s="406"/>
      <c r="BB423" s="448"/>
      <c r="BC423" s="425"/>
      <c r="BD423" s="425"/>
      <c r="BE423" s="425"/>
      <c r="BF423" s="455"/>
      <c r="BG423" s="595"/>
      <c r="BH423" s="388"/>
      <c r="BI423" s="374"/>
      <c r="BJ423" s="374"/>
      <c r="BK423" s="374"/>
      <c r="BL423" s="448"/>
      <c r="BM423" s="468"/>
      <c r="BN423" s="448"/>
      <c r="BO423" s="441"/>
      <c r="BP423" s="441"/>
      <c r="BQ423" s="498"/>
      <c r="BR423" s="404"/>
      <c r="BS423" s="404"/>
      <c r="BT423" s="404"/>
      <c r="BU423" s="404"/>
    </row>
    <row r="424" spans="1:73" s="205" customFormat="1" ht="156.75" hidden="1" customHeight="1">
      <c r="A424" s="680">
        <v>11</v>
      </c>
      <c r="B424" s="702" t="s">
        <v>957</v>
      </c>
      <c r="C424" s="660" t="str">
        <f>IFERROR((VLOOKUP($B424,'Listados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24" s="660" t="str">
        <f>IFERROR((VLOOKUP($B424,'Listados Datos'!$D$3:$F$18,3,FALSE))," ")</f>
        <v>El proceso inicia con la identificación de necesidades de personal y finaliza con el seguimiento y evaluación de los mismos. Aplica a todos los procesos de la entidad.</v>
      </c>
      <c r="E424" s="644" t="s">
        <v>1216</v>
      </c>
      <c r="F424" s="644" t="s">
        <v>972</v>
      </c>
      <c r="G424" s="666">
        <v>69</v>
      </c>
      <c r="H424" s="360">
        <v>69</v>
      </c>
      <c r="I424" s="663" t="s">
        <v>1244</v>
      </c>
      <c r="J424" s="603" t="s">
        <v>243</v>
      </c>
      <c r="K424" s="603" t="s">
        <v>1244</v>
      </c>
      <c r="L424" s="603" t="s">
        <v>1430</v>
      </c>
      <c r="M424" s="644" t="str">
        <f t="shared" ref="M424" si="1444">+CONCATENATE("Posibilidad de afectación ", J424, " por ", K424," debido a ", L424)</f>
        <v xml:space="preserve">Posibilidad de afectación Reputacional por Incumplimiento de las funciones propias de la entidad. debido a Incumplimiento de las funciones propias de la entidad, por falta de personal de Planta que garantice la  continuidad de las labores </v>
      </c>
      <c r="N424" s="644" t="s">
        <v>108</v>
      </c>
      <c r="O424" s="644" t="s">
        <v>832</v>
      </c>
      <c r="P424" s="735">
        <v>228</v>
      </c>
      <c r="Q424" s="695"/>
      <c r="R424" s="641"/>
      <c r="S424" s="641"/>
      <c r="T424" s="641"/>
      <c r="U424" s="641"/>
      <c r="V424" s="726" t="str">
        <f t="shared" ref="V424" si="1445">IF(ISBLANK(AC424),(IF(P424&lt;=0,"",IF(P424&lt;=2,"Muy Baja",IF(P424&lt;=24,"Baja",IF(P424&lt;=500,"Media",IF(P424&lt;=5000,"Alta","Muy Alta"))))))," ")</f>
        <v>Media</v>
      </c>
      <c r="W424" s="714">
        <f t="shared" ref="W424" si="1446">IF(ISBLANK(AC424),(IF(V424="","",IF(V424="Muy Baja",20%,IF(V424="Baja",40%,IF(V424="Media",60%,IF(V424="Alta",80%,IF(V424="Muy Alta",100%,0)))))))," ")</f>
        <v>0.6</v>
      </c>
      <c r="X424" s="729" t="s">
        <v>306</v>
      </c>
      <c r="Y424" s="708" t="str">
        <f>IF(X424&gt;0,IF(NOT(ISERROR(MATCH(X424,'Listados Datos'!$N$3:$N$4,0))),'Listados Datos'!$N$6&amp;"Por favor no seleccionar este criterios de impacto (Afectación Económica o presupuestal y/o Pérdida Reputacional)",'Listados Datos'!$N$7),"")</f>
        <v>✔</v>
      </c>
      <c r="Z424" s="711"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714">
        <f>IF(Z424="","",IF(Z424="Leve",20%,IF(Z424="Menor",40%,IF(Z424="Moderado",60%,IF(Z424="Mayor",80%,IF(Z424="Catastrófico",100%,0))))))</f>
        <v>0.6</v>
      </c>
      <c r="AB424" s="717"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720"/>
      <c r="AD424" s="723"/>
      <c r="AE424" s="648" t="str">
        <f t="shared" ref="AE424" si="1447">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1">
        <v>1</v>
      </c>
      <c r="AG424" s="202" t="s">
        <v>1483</v>
      </c>
      <c r="AH424" s="222" t="str">
        <f t="shared" si="1263"/>
        <v>Probabilidad</v>
      </c>
      <c r="AI424" s="321" t="s">
        <v>312</v>
      </c>
      <c r="AJ424" s="321" t="s">
        <v>317</v>
      </c>
      <c r="AK424" s="223" t="str">
        <f t="shared" si="1264"/>
        <v>40%</v>
      </c>
      <c r="AL424" s="322" t="s">
        <v>321</v>
      </c>
      <c r="AM424" s="322" t="s">
        <v>325</v>
      </c>
      <c r="AN424" s="323" t="s">
        <v>328</v>
      </c>
      <c r="AO424" s="224">
        <f t="shared" ref="AO424" si="1448">IF(ISBLANK(AD424),(IFERROR(IF(AH424="Probabilidad",(W424-(+W424*AK424)),IF(AH424="Impacto",W424,"")),""))," ")</f>
        <v>0.36</v>
      </c>
      <c r="AP424" s="174" t="str">
        <f t="shared" ref="AP424" si="1449">IF(ISBLANK(AD424), (IFERROR(IF(AO424="","",IF(AO424&lt;=0.2,"Muy Baja",IF(AO424&lt;=0.4,"Baja",IF(AO424&lt;=0.6,"Media",IF(AO424&lt;=0.8,"Alta","Muy Alta"))))),""))," ")</f>
        <v>Baja</v>
      </c>
      <c r="AQ424" s="225">
        <f t="shared" si="1381"/>
        <v>0.36</v>
      </c>
      <c r="AR424" s="449" t="str">
        <f t="shared" si="1382"/>
        <v>Moderado</v>
      </c>
      <c r="AS424" s="225">
        <f t="shared" ref="AS424" si="1450">IFERROR(IF(AH424="Impacto",(AA424-(+AA424*AK424)),IF(AH424="Probabilidad",AA424,"")),"")</f>
        <v>0.6</v>
      </c>
      <c r="AT424" s="226" t="str">
        <f t="shared" si="1383"/>
        <v>Moderado</v>
      </c>
      <c r="AU424" s="651"/>
      <c r="AV424" s="654" t="str">
        <f>IF(ISBLANK(AD424), " ", AD424)</f>
        <v xml:space="preserve"> </v>
      </c>
      <c r="AW424" s="648" t="str">
        <f t="shared" ref="AW424" si="1451">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732" t="s">
        <v>335</v>
      </c>
      <c r="AY424" s="324" t="s">
        <v>1577</v>
      </c>
      <c r="AZ424" s="454" t="s">
        <v>1319</v>
      </c>
      <c r="BA424" s="406" t="s">
        <v>1233</v>
      </c>
      <c r="BB424" s="448" t="s">
        <v>1057</v>
      </c>
      <c r="BC424" s="425">
        <v>44562</v>
      </c>
      <c r="BD424" s="425">
        <v>44926</v>
      </c>
      <c r="BE424" s="425" t="s">
        <v>1319</v>
      </c>
      <c r="BF424" s="455" t="s">
        <v>1319</v>
      </c>
      <c r="BG424" s="594" t="s">
        <v>1320</v>
      </c>
      <c r="BH424" s="388" t="s">
        <v>113</v>
      </c>
      <c r="BI424" s="374" t="s">
        <v>1977</v>
      </c>
      <c r="BJ424" s="374" t="s">
        <v>1923</v>
      </c>
      <c r="BK424" s="376">
        <v>44804</v>
      </c>
      <c r="BL424" s="389" t="s">
        <v>1816</v>
      </c>
      <c r="BM424" s="476" t="s">
        <v>1817</v>
      </c>
      <c r="BN424" s="633" t="s">
        <v>1746</v>
      </c>
      <c r="BO424" s="633" t="s">
        <v>114</v>
      </c>
      <c r="BP424" s="633" t="s">
        <v>1746</v>
      </c>
      <c r="BQ424" s="869" t="s">
        <v>1746</v>
      </c>
      <c r="BR424" s="404"/>
      <c r="BS424" s="404"/>
      <c r="BT424" s="404"/>
      <c r="BU424" s="404"/>
    </row>
    <row r="425" spans="1:73" s="205" customFormat="1" ht="19.5" hidden="1" customHeight="1">
      <c r="A425" s="681"/>
      <c r="B425" s="703"/>
      <c r="C425" s="661"/>
      <c r="D425" s="661"/>
      <c r="E425" s="645"/>
      <c r="F425" s="645"/>
      <c r="G425" s="666"/>
      <c r="H425" s="360">
        <v>69</v>
      </c>
      <c r="I425" s="664"/>
      <c r="J425" s="647"/>
      <c r="K425" s="647"/>
      <c r="L425" s="647"/>
      <c r="M425" s="645"/>
      <c r="N425" s="645"/>
      <c r="O425" s="645"/>
      <c r="P425" s="736"/>
      <c r="Q425" s="696"/>
      <c r="R425" s="642"/>
      <c r="S425" s="642"/>
      <c r="T425" s="642"/>
      <c r="U425" s="642"/>
      <c r="V425" s="727"/>
      <c r="W425" s="715"/>
      <c r="X425" s="730"/>
      <c r="Y425" s="709"/>
      <c r="Z425" s="712"/>
      <c r="AA425" s="715"/>
      <c r="AB425" s="718"/>
      <c r="AC425" s="721"/>
      <c r="AD425" s="724"/>
      <c r="AE425" s="649"/>
      <c r="AF425" s="201">
        <v>2</v>
      </c>
      <c r="AG425" s="202"/>
      <c r="AH425" s="222" t="str">
        <f t="shared" si="1263"/>
        <v/>
      </c>
      <c r="AI425" s="321"/>
      <c r="AJ425" s="321"/>
      <c r="AK425" s="223" t="str">
        <f t="shared" si="1264"/>
        <v/>
      </c>
      <c r="AL425" s="322"/>
      <c r="AM425" s="322"/>
      <c r="AN425" s="323"/>
      <c r="AO425" s="224" t="str">
        <f t="shared" ref="AO425" si="1452">IF(ISBLANK(AD424),(IFERROR(IF(AND(AH424="Probabilidad",AH425="Probabilidad"),(AQ424-(+AQ424*AK425)),IF(AH425="Probabilidad",(W424-(+W424*AK425)),IF(AH425="Impacto",AQ424,""))),""))," ")</f>
        <v/>
      </c>
      <c r="AP425" s="174" t="str">
        <f t="shared" ref="AP425" si="1453">IF(ISBLANK(AD424),(IFERROR(IF(AO425="","",IF(AO425&lt;=0.2,"Muy Baja",IF(AO425&lt;=0.4,"Baja",IF(AO425&lt;=0.6,"Media",IF(AO425&lt;=0.8,"Alta","Muy Alta"))))),""))," ")</f>
        <v/>
      </c>
      <c r="AQ425" s="225" t="str">
        <f t="shared" si="1381"/>
        <v/>
      </c>
      <c r="AR425" s="449" t="str">
        <f t="shared" si="1382"/>
        <v/>
      </c>
      <c r="AS425" s="225" t="str">
        <f t="shared" ref="AS425" si="1454">IFERROR(IF(AND(AH424="Impacto",AH425="Impacto"),(AS424-(+AS424*AK425)),IF(AH425="Impacto",(AA424-(+AA424*AK425)),IF(AH425="Probabilidad",AS424,""))),"")</f>
        <v/>
      </c>
      <c r="AT425" s="226" t="str">
        <f t="shared" si="1383"/>
        <v/>
      </c>
      <c r="AU425" s="652"/>
      <c r="AV425" s="655"/>
      <c r="AW425" s="649"/>
      <c r="AX425" s="733"/>
      <c r="AY425" s="324"/>
      <c r="AZ425" s="454"/>
      <c r="BA425" s="406"/>
      <c r="BB425" s="448"/>
      <c r="BC425" s="425"/>
      <c r="BD425" s="425"/>
      <c r="BE425" s="425"/>
      <c r="BF425" s="455"/>
      <c r="BG425" s="628"/>
      <c r="BH425" s="388"/>
      <c r="BI425" s="374"/>
      <c r="BJ425" s="374"/>
      <c r="BK425" s="374"/>
      <c r="BL425" s="448"/>
      <c r="BM425" s="468"/>
      <c r="BN425" s="633"/>
      <c r="BO425" s="633"/>
      <c r="BP425" s="633"/>
      <c r="BQ425" s="869"/>
      <c r="BR425" s="404"/>
      <c r="BS425" s="404"/>
      <c r="BT425" s="404"/>
      <c r="BU425" s="404"/>
    </row>
    <row r="426" spans="1:73" s="205" customFormat="1" ht="19.5" hidden="1" customHeight="1">
      <c r="A426" s="681"/>
      <c r="B426" s="703"/>
      <c r="C426" s="661"/>
      <c r="D426" s="661"/>
      <c r="E426" s="645"/>
      <c r="F426" s="645"/>
      <c r="G426" s="666"/>
      <c r="H426" s="360">
        <v>69</v>
      </c>
      <c r="I426" s="664"/>
      <c r="J426" s="647"/>
      <c r="K426" s="647"/>
      <c r="L426" s="647"/>
      <c r="M426" s="645"/>
      <c r="N426" s="645"/>
      <c r="O426" s="645"/>
      <c r="P426" s="736"/>
      <c r="Q426" s="696"/>
      <c r="R426" s="642"/>
      <c r="S426" s="642"/>
      <c r="T426" s="642"/>
      <c r="U426" s="642"/>
      <c r="V426" s="727"/>
      <c r="W426" s="715"/>
      <c r="X426" s="730"/>
      <c r="Y426" s="709"/>
      <c r="Z426" s="712"/>
      <c r="AA426" s="715"/>
      <c r="AB426" s="718"/>
      <c r="AC426" s="721"/>
      <c r="AD426" s="724"/>
      <c r="AE426" s="649"/>
      <c r="AF426" s="201">
        <v>3</v>
      </c>
      <c r="AG426" s="202"/>
      <c r="AH426" s="222" t="str">
        <f t="shared" si="1263"/>
        <v/>
      </c>
      <c r="AI426" s="321"/>
      <c r="AJ426" s="321"/>
      <c r="AK426" s="223" t="str">
        <f t="shared" si="1264"/>
        <v/>
      </c>
      <c r="AL426" s="322"/>
      <c r="AM426" s="322"/>
      <c r="AN426" s="323"/>
      <c r="AO426" s="224" t="str">
        <f t="shared" ref="AO426" si="1455">IF(ISBLANK(AD424),(IFERROR(IF(AND(AH425="Probabilidad",AH426="Probabilidad"),(AQ425-(+AQ425*AK426)),IF(AND(AH425="Impacto",AH426="Probabilidad"),(AQ424-(+AQ424*AK426)),IF(AH426="Impacto",AQ425,""))),""))," ")</f>
        <v/>
      </c>
      <c r="AP426" s="174" t="str">
        <f t="shared" ref="AP426" si="1456">IF(ISBLANK(AD424),(IFERROR(IF(AO426="","",IF(AO426&lt;=0.2,"Muy Baja",IF(AO426&lt;=0.4,"Baja",IF(AO426&lt;=0.6,"Media",IF(AO426&lt;=0.8,"Alta","Muy Alta"))))),""))," ")</f>
        <v/>
      </c>
      <c r="AQ426" s="225" t="str">
        <f t="shared" si="1381"/>
        <v/>
      </c>
      <c r="AR426" s="449" t="str">
        <f t="shared" si="1382"/>
        <v/>
      </c>
      <c r="AS426" s="225" t="str">
        <f t="shared" ref="AS426:AS429" si="1457">IFERROR(IF(AND(AH425="Impacto",AH426="Impacto"),(AS425-(+AS425*AK426)),IF(AND(AH425="Probabilidad",AH426="Impacto"),(AS424-(+AS424*AK426)),IF(AH426="Probabilidad",AS425,""))),"")</f>
        <v/>
      </c>
      <c r="AT426" s="226" t="str">
        <f t="shared" si="1383"/>
        <v/>
      </c>
      <c r="AU426" s="652"/>
      <c r="AV426" s="655"/>
      <c r="AW426" s="649"/>
      <c r="AX426" s="733"/>
      <c r="AY426" s="324"/>
      <c r="AZ426" s="454"/>
      <c r="BA426" s="406"/>
      <c r="BB426" s="448"/>
      <c r="BC426" s="425"/>
      <c r="BD426" s="425"/>
      <c r="BE426" s="425"/>
      <c r="BF426" s="455"/>
      <c r="BG426" s="628"/>
      <c r="BH426" s="388"/>
      <c r="BI426" s="374"/>
      <c r="BJ426" s="374"/>
      <c r="BK426" s="374"/>
      <c r="BL426" s="448"/>
      <c r="BM426" s="468"/>
      <c r="BN426" s="448"/>
      <c r="BO426" s="448"/>
      <c r="BP426" s="448"/>
      <c r="BQ426" s="499"/>
      <c r="BR426" s="404"/>
      <c r="BS426" s="404"/>
      <c r="BT426" s="404"/>
      <c r="BU426" s="404"/>
    </row>
    <row r="427" spans="1:73" s="205" customFormat="1" ht="19.5" hidden="1" customHeight="1">
      <c r="A427" s="681"/>
      <c r="B427" s="703"/>
      <c r="C427" s="661"/>
      <c r="D427" s="661"/>
      <c r="E427" s="645"/>
      <c r="F427" s="645"/>
      <c r="G427" s="666"/>
      <c r="H427" s="360">
        <v>69</v>
      </c>
      <c r="I427" s="664"/>
      <c r="J427" s="647"/>
      <c r="K427" s="647"/>
      <c r="L427" s="647"/>
      <c r="M427" s="645"/>
      <c r="N427" s="645"/>
      <c r="O427" s="645"/>
      <c r="P427" s="736"/>
      <c r="Q427" s="696"/>
      <c r="R427" s="642"/>
      <c r="S427" s="642"/>
      <c r="T427" s="642"/>
      <c r="U427" s="642"/>
      <c r="V427" s="727"/>
      <c r="W427" s="715"/>
      <c r="X427" s="730"/>
      <c r="Y427" s="709"/>
      <c r="Z427" s="712"/>
      <c r="AA427" s="715"/>
      <c r="AB427" s="718"/>
      <c r="AC427" s="721"/>
      <c r="AD427" s="724"/>
      <c r="AE427" s="649"/>
      <c r="AF427" s="201">
        <v>4</v>
      </c>
      <c r="AG427" s="202"/>
      <c r="AH427" s="222" t="str">
        <f t="shared" si="1263"/>
        <v/>
      </c>
      <c r="AI427" s="321"/>
      <c r="AJ427" s="321"/>
      <c r="AK427" s="223" t="str">
        <f t="shared" si="1264"/>
        <v/>
      </c>
      <c r="AL427" s="322"/>
      <c r="AM427" s="322"/>
      <c r="AN427" s="323"/>
      <c r="AO427" s="224" t="str">
        <f t="shared" ref="AO427" si="1458">IF(ISBLANK(AD424),(IFERROR(IF(AND(AH426="Probabilidad",AH427="Probabilidad"),(AQ426-(+AQ426*AK427)),IF(AND(AH426="Impacto",AH427="Probabilidad"),(AQ425-(+AQ425*AK427)),IF(AH427="Impacto",AQ426,""))),""))," ")</f>
        <v/>
      </c>
      <c r="AP427" s="174" t="str">
        <f t="shared" ref="AP427" si="1459">IF(ISBLANK(AD424),(IFERROR(IF(AO427="","",IF(AO427&lt;=0.2,"Muy Baja",IF(AO427&lt;=0.4,"Baja",IF(AO427&lt;=0.6,"Media",IF(AO427&lt;=0.8,"Alta","Muy Alta"))))),""))," ")</f>
        <v/>
      </c>
      <c r="AQ427" s="225" t="str">
        <f t="shared" si="1381"/>
        <v/>
      </c>
      <c r="AR427" s="449" t="str">
        <f t="shared" si="1382"/>
        <v/>
      </c>
      <c r="AS427" s="225" t="str">
        <f t="shared" si="1457"/>
        <v/>
      </c>
      <c r="AT427" s="226" t="str">
        <f t="shared" si="1383"/>
        <v/>
      </c>
      <c r="AU427" s="652"/>
      <c r="AV427" s="655"/>
      <c r="AW427" s="649"/>
      <c r="AX427" s="733"/>
      <c r="AY427" s="324"/>
      <c r="AZ427" s="454"/>
      <c r="BA427" s="406"/>
      <c r="BB427" s="448"/>
      <c r="BC427" s="425"/>
      <c r="BD427" s="425"/>
      <c r="BE427" s="425"/>
      <c r="BF427" s="455"/>
      <c r="BG427" s="628"/>
      <c r="BH427" s="388"/>
      <c r="BI427" s="374"/>
      <c r="BJ427" s="374"/>
      <c r="BK427" s="374"/>
      <c r="BL427" s="448"/>
      <c r="BM427" s="468"/>
      <c r="BN427" s="448"/>
      <c r="BO427" s="448"/>
      <c r="BP427" s="448"/>
      <c r="BQ427" s="499"/>
      <c r="BR427" s="404"/>
      <c r="BS427" s="404"/>
      <c r="BT427" s="404"/>
      <c r="BU427" s="404"/>
    </row>
    <row r="428" spans="1:73" s="205" customFormat="1" ht="19.5" hidden="1" customHeight="1">
      <c r="A428" s="681"/>
      <c r="B428" s="703"/>
      <c r="C428" s="661"/>
      <c r="D428" s="661"/>
      <c r="E428" s="645"/>
      <c r="F428" s="645"/>
      <c r="G428" s="666"/>
      <c r="H428" s="360">
        <v>69</v>
      </c>
      <c r="I428" s="664"/>
      <c r="J428" s="647"/>
      <c r="K428" s="647"/>
      <c r="L428" s="647"/>
      <c r="M428" s="645"/>
      <c r="N428" s="645"/>
      <c r="O428" s="645"/>
      <c r="P428" s="736"/>
      <c r="Q428" s="696"/>
      <c r="R428" s="642"/>
      <c r="S428" s="642"/>
      <c r="T428" s="642"/>
      <c r="U428" s="642"/>
      <c r="V428" s="727"/>
      <c r="W428" s="715"/>
      <c r="X428" s="730"/>
      <c r="Y428" s="709"/>
      <c r="Z428" s="712"/>
      <c r="AA428" s="715"/>
      <c r="AB428" s="718"/>
      <c r="AC428" s="721"/>
      <c r="AD428" s="724"/>
      <c r="AE428" s="649"/>
      <c r="AF428" s="201">
        <v>5</v>
      </c>
      <c r="AG428" s="202"/>
      <c r="AH428" s="222" t="str">
        <f t="shared" si="1263"/>
        <v/>
      </c>
      <c r="AI428" s="321"/>
      <c r="AJ428" s="321"/>
      <c r="AK428" s="223" t="str">
        <f t="shared" si="1264"/>
        <v/>
      </c>
      <c r="AL428" s="322"/>
      <c r="AM428" s="322"/>
      <c r="AN428" s="323"/>
      <c r="AO428" s="224" t="str">
        <f t="shared" ref="AO428" si="1460">IF(ISBLANK(AD424),(IFERROR(IF(AND(AH427="Probabilidad",AH428="Probabilidad"),(AQ427-(+AQ427*AK428)),IF(AND(AH427="Impacto",AH428="Probabilidad"),(AQ426-(+AQ426*AK428)),IF(AH428="Impacto",AQ427,""))),""))," ")</f>
        <v/>
      </c>
      <c r="AP428" s="174" t="str">
        <f t="shared" ref="AP428" si="1461">IF(ISBLANK(AD424),(IFERROR(IF(AO428="","",IF(AO428&lt;=0.2,"Muy Baja",IF(AO428&lt;=0.4,"Baja",IF(AO428&lt;=0.6,"Media",IF(AO428&lt;=0.8,"Alta","Muy Alta"))))),""))," ")</f>
        <v/>
      </c>
      <c r="AQ428" s="225" t="str">
        <f t="shared" si="1381"/>
        <v/>
      </c>
      <c r="AR428" s="449" t="str">
        <f t="shared" si="1382"/>
        <v/>
      </c>
      <c r="AS428" s="225" t="str">
        <f t="shared" si="1457"/>
        <v/>
      </c>
      <c r="AT428" s="226" t="str">
        <f t="shared" si="1383"/>
        <v/>
      </c>
      <c r="AU428" s="652"/>
      <c r="AV428" s="655"/>
      <c r="AW428" s="649"/>
      <c r="AX428" s="733"/>
      <c r="AY428" s="324"/>
      <c r="AZ428" s="454"/>
      <c r="BA428" s="406"/>
      <c r="BB428" s="448"/>
      <c r="BC428" s="425"/>
      <c r="BD428" s="425"/>
      <c r="BE428" s="425"/>
      <c r="BF428" s="455"/>
      <c r="BG428" s="628"/>
      <c r="BH428" s="388"/>
      <c r="BI428" s="374"/>
      <c r="BJ428" s="374"/>
      <c r="BK428" s="374"/>
      <c r="BL428" s="448"/>
      <c r="BM428" s="468"/>
      <c r="BN428" s="448"/>
      <c r="BO428" s="448"/>
      <c r="BP428" s="448"/>
      <c r="BQ428" s="499"/>
      <c r="BR428" s="404"/>
      <c r="BS428" s="404"/>
      <c r="BT428" s="404"/>
      <c r="BU428" s="404"/>
    </row>
    <row r="429" spans="1:73" s="205" customFormat="1" ht="19.5" hidden="1" customHeight="1">
      <c r="A429" s="681"/>
      <c r="B429" s="703"/>
      <c r="C429" s="661"/>
      <c r="D429" s="661"/>
      <c r="E429" s="645"/>
      <c r="F429" s="645"/>
      <c r="G429" s="666"/>
      <c r="H429" s="360">
        <v>69</v>
      </c>
      <c r="I429" s="665"/>
      <c r="J429" s="604"/>
      <c r="K429" s="604"/>
      <c r="L429" s="604"/>
      <c r="M429" s="646"/>
      <c r="N429" s="646"/>
      <c r="O429" s="646"/>
      <c r="P429" s="737"/>
      <c r="Q429" s="697"/>
      <c r="R429" s="643"/>
      <c r="S429" s="643"/>
      <c r="T429" s="643"/>
      <c r="U429" s="643"/>
      <c r="V429" s="728"/>
      <c r="W429" s="716"/>
      <c r="X429" s="731"/>
      <c r="Y429" s="710"/>
      <c r="Z429" s="713"/>
      <c r="AA429" s="716"/>
      <c r="AB429" s="719"/>
      <c r="AC429" s="722"/>
      <c r="AD429" s="725"/>
      <c r="AE429" s="650"/>
      <c r="AF429" s="201">
        <v>6</v>
      </c>
      <c r="AG429" s="202"/>
      <c r="AH429" s="222" t="str">
        <f t="shared" si="1263"/>
        <v/>
      </c>
      <c r="AI429" s="321"/>
      <c r="AJ429" s="321"/>
      <c r="AK429" s="223" t="str">
        <f t="shared" si="1264"/>
        <v/>
      </c>
      <c r="AL429" s="322"/>
      <c r="AM429" s="322"/>
      <c r="AN429" s="323"/>
      <c r="AO429" s="224" t="str">
        <f t="shared" ref="AO429" si="1462">IF(ISBLANK(AD424),(IFERROR(IF(AND(AH428="Probabilidad",AH429="Probabilidad"),(AQ428-(+AQ428*AK429)),IF(AND(AH428="Impacto",AH429="Probabilidad"),(AQ427-(+AQ427*AK429)),IF(AH429="Impacto",AQ428,""))),""))," ")</f>
        <v/>
      </c>
      <c r="AP429" s="174" t="str">
        <f t="shared" ref="AP429" si="1463">IF(ISBLANK(AD424),(IFERROR(IF(AO429="","",IF(AO429&lt;=0.2,"Muy Baja",IF(AO429&lt;=0.4,"Baja",IF(AO429&lt;=0.6,"Media",IF(AO429&lt;=0.8,"Alta","Muy Alta"))))),""))," ")</f>
        <v/>
      </c>
      <c r="AQ429" s="225" t="str">
        <f t="shared" si="1381"/>
        <v/>
      </c>
      <c r="AR429" s="449" t="str">
        <f t="shared" si="1382"/>
        <v/>
      </c>
      <c r="AS429" s="225" t="str">
        <f t="shared" si="1457"/>
        <v/>
      </c>
      <c r="AT429" s="226" t="str">
        <f t="shared" si="1383"/>
        <v/>
      </c>
      <c r="AU429" s="653"/>
      <c r="AV429" s="656"/>
      <c r="AW429" s="650"/>
      <c r="AX429" s="734"/>
      <c r="AY429" s="324"/>
      <c r="AZ429" s="454"/>
      <c r="BA429" s="406"/>
      <c r="BB429" s="448"/>
      <c r="BC429" s="425"/>
      <c r="BD429" s="425"/>
      <c r="BE429" s="425"/>
      <c r="BF429" s="455"/>
      <c r="BG429" s="595"/>
      <c r="BH429" s="388"/>
      <c r="BI429" s="374"/>
      <c r="BJ429" s="374"/>
      <c r="BK429" s="374"/>
      <c r="BL429" s="448"/>
      <c r="BM429" s="468"/>
      <c r="BN429" s="448"/>
      <c r="BO429" s="448"/>
      <c r="BP429" s="448"/>
      <c r="BQ429" s="499"/>
      <c r="BR429" s="404"/>
      <c r="BS429" s="404"/>
      <c r="BT429" s="404"/>
      <c r="BU429" s="404"/>
    </row>
    <row r="430" spans="1:73" s="205" customFormat="1" ht="127.5" hidden="1" customHeight="1">
      <c r="A430" s="681"/>
      <c r="B430" s="703" t="s">
        <v>957</v>
      </c>
      <c r="C430" s="661"/>
      <c r="D430" s="661" t="str">
        <f>IFERROR((VLOOKUP($B430,'Listados Datos'!$D$3:$F$18,3,FALSE))," ")</f>
        <v>El proceso inicia con la identificación de necesidades de personal y finaliza con el seguimiento y evaluación de los mismos. Aplica a todos los procesos de la entidad.</v>
      </c>
      <c r="E430" s="645" t="s">
        <v>1216</v>
      </c>
      <c r="F430" s="645" t="s">
        <v>972</v>
      </c>
      <c r="G430" s="666">
        <v>70</v>
      </c>
      <c r="H430" s="360">
        <v>70</v>
      </c>
      <c r="I430" s="663" t="s">
        <v>1245</v>
      </c>
      <c r="J430" s="603" t="s">
        <v>243</v>
      </c>
      <c r="K430" s="603" t="s">
        <v>1245</v>
      </c>
      <c r="L430" s="603" t="s">
        <v>1431</v>
      </c>
      <c r="M430" s="644" t="str">
        <f t="shared" ref="M430" si="1464">+CONCATENATE("Posibilidad de afectación ", J430, " por ", K430," debido a ", L430)</f>
        <v>Posibilidad de afectación Reputacional por Baja participación del personal de la entidad en las actividades de bienestar y capacitación de gestión. debido a Participación baja del personal de la entidad en las actividades de bienestar y capacitación de gestión.</v>
      </c>
      <c r="N430" s="644" t="s">
        <v>108</v>
      </c>
      <c r="O430" s="644" t="s">
        <v>832</v>
      </c>
      <c r="P430" s="735">
        <v>228</v>
      </c>
      <c r="Q430" s="695"/>
      <c r="R430" s="641"/>
      <c r="S430" s="641"/>
      <c r="T430" s="641"/>
      <c r="U430" s="641"/>
      <c r="V430" s="726" t="str">
        <f t="shared" ref="V430" si="1465">IF(ISBLANK(AC430),(IF(P430&lt;=0,"",IF(P430&lt;=2,"Muy Baja",IF(P430&lt;=24,"Baja",IF(P430&lt;=500,"Media",IF(P430&lt;=5000,"Alta","Muy Alta"))))))," ")</f>
        <v>Media</v>
      </c>
      <c r="W430" s="714">
        <f t="shared" ref="W430" si="1466">IF(ISBLANK(AC430),(IF(V430="","",IF(V430="Muy Baja",20%,IF(V430="Baja",40%,IF(V430="Media",60%,IF(V430="Alta",80%,IF(V430="Muy Alta",100%,0)))))))," ")</f>
        <v>0.6</v>
      </c>
      <c r="X430" s="729" t="s">
        <v>306</v>
      </c>
      <c r="Y430" s="708" t="str">
        <f>IF(X430&gt;0,IF(NOT(ISERROR(MATCH(X430,'Listados Datos'!$N$3:$N$4,0))),'Listados Datos'!$N$6&amp;"Por favor no seleccionar este criterios de impacto (Afectación Económica o presupuestal y/o Pérdida Reputacional)",'Listados Datos'!$N$7),"")</f>
        <v>✔</v>
      </c>
      <c r="Z430" s="711"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714">
        <f>IF(Z430="","",IF(Z430="Leve",20%,IF(Z430="Menor",40%,IF(Z430="Moderado",60%,IF(Z430="Mayor",80%,IF(Z430="Catastrófico",100%,0))))))</f>
        <v>0.6</v>
      </c>
      <c r="AB430" s="717"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720"/>
      <c r="AD430" s="723"/>
      <c r="AE430" s="648" t="str">
        <f t="shared" ref="AE430" si="1467">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1">
        <v>1</v>
      </c>
      <c r="AG430" s="202" t="s">
        <v>1484</v>
      </c>
      <c r="AH430" s="222" t="str">
        <f t="shared" ref="AH430:AH489" si="1468">IF(OR(AI430="Preventivo",AI430="Detectivo"),"Probabilidad",IF(AI430="Correctivo","Impacto",""))</f>
        <v>Probabilidad</v>
      </c>
      <c r="AI430" s="321" t="s">
        <v>312</v>
      </c>
      <c r="AJ430" s="321" t="s">
        <v>317</v>
      </c>
      <c r="AK430" s="223" t="str">
        <f t="shared" ref="AK430:AK489" si="1469">IF(AND(AI430="Preventivo",AJ430="Automático"),"50%",IF(AND(AI430="Preventivo",AJ430="Manual"),"40%",IF(AND(AI430="Detectivo",AJ430="Automático"),"40%",IF(AND(AI430="Detectivo",AJ430="Manual"),"30%",IF(AND(AI430="Correctivo",AJ430="Automático"),"35%",IF(AND(AI430="Correctivo",AJ430="Manual"),"25%",""))))))</f>
        <v>40%</v>
      </c>
      <c r="AL430" s="322" t="s">
        <v>321</v>
      </c>
      <c r="AM430" s="322" t="s">
        <v>325</v>
      </c>
      <c r="AN430" s="323" t="s">
        <v>328</v>
      </c>
      <c r="AO430" s="224">
        <f t="shared" ref="AO430" si="1470">IF(ISBLANK(AD430),(IFERROR(IF(AH430="Probabilidad",(W430-(+W430*AK430)),IF(AH430="Impacto",W430,"")),""))," ")</f>
        <v>0.36</v>
      </c>
      <c r="AP430" s="174" t="str">
        <f t="shared" ref="AP430" si="1471">IF(ISBLANK(AD430), (IFERROR(IF(AO430="","",IF(AO430&lt;=0.2,"Muy Baja",IF(AO430&lt;=0.4,"Baja",IF(AO430&lt;=0.6,"Media",IF(AO430&lt;=0.8,"Alta","Muy Alta"))))),""))," ")</f>
        <v>Baja</v>
      </c>
      <c r="AQ430" s="225">
        <f t="shared" si="1381"/>
        <v>0.36</v>
      </c>
      <c r="AR430" s="449" t="str">
        <f t="shared" si="1382"/>
        <v>Moderado</v>
      </c>
      <c r="AS430" s="225">
        <f t="shared" ref="AS430" si="1472">IFERROR(IF(AH430="Impacto",(AA430-(+AA430*AK430)),IF(AH430="Probabilidad",AA430,"")),"")</f>
        <v>0.6</v>
      </c>
      <c r="AT430" s="226" t="str">
        <f t="shared" si="1383"/>
        <v>Moderado</v>
      </c>
      <c r="AU430" s="651"/>
      <c r="AV430" s="654" t="str">
        <f>IF(ISBLANK(AD430), " ", AD430)</f>
        <v xml:space="preserve"> </v>
      </c>
      <c r="AW430" s="648" t="str">
        <f t="shared" ref="AW430" si="1473">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732" t="s">
        <v>335</v>
      </c>
      <c r="AY430" s="324" t="s">
        <v>1578</v>
      </c>
      <c r="AZ430" s="454" t="s">
        <v>1579</v>
      </c>
      <c r="BA430" s="406" t="s">
        <v>1233</v>
      </c>
      <c r="BB430" s="448" t="s">
        <v>1057</v>
      </c>
      <c r="BC430" s="425">
        <v>44562</v>
      </c>
      <c r="BD430" s="425">
        <v>44926</v>
      </c>
      <c r="BE430" s="425" t="s">
        <v>1321</v>
      </c>
      <c r="BF430" s="455" t="s">
        <v>1321</v>
      </c>
      <c r="BG430" s="594" t="s">
        <v>1322</v>
      </c>
      <c r="BH430" s="388" t="s">
        <v>113</v>
      </c>
      <c r="BI430" s="374" t="s">
        <v>1789</v>
      </c>
      <c r="BJ430" s="374" t="s">
        <v>1790</v>
      </c>
      <c r="BK430" s="376">
        <v>44804</v>
      </c>
      <c r="BL430" s="448" t="s">
        <v>1791</v>
      </c>
      <c r="BM430" s="469" t="s">
        <v>1818</v>
      </c>
      <c r="BN430" s="448" t="s">
        <v>1746</v>
      </c>
      <c r="BO430" s="448" t="s">
        <v>114</v>
      </c>
      <c r="BP430" s="448" t="s">
        <v>1746</v>
      </c>
      <c r="BQ430" s="499" t="s">
        <v>1746</v>
      </c>
      <c r="BR430" s="404"/>
      <c r="BS430" s="404"/>
      <c r="BT430" s="404"/>
      <c r="BU430" s="404"/>
    </row>
    <row r="431" spans="1:73" s="205" customFormat="1" ht="19.5" hidden="1" customHeight="1">
      <c r="A431" s="681"/>
      <c r="B431" s="703"/>
      <c r="C431" s="661"/>
      <c r="D431" s="661"/>
      <c r="E431" s="645"/>
      <c r="F431" s="645"/>
      <c r="G431" s="666"/>
      <c r="H431" s="360">
        <v>70</v>
      </c>
      <c r="I431" s="664"/>
      <c r="J431" s="647"/>
      <c r="K431" s="647"/>
      <c r="L431" s="647"/>
      <c r="M431" s="645"/>
      <c r="N431" s="645"/>
      <c r="O431" s="645"/>
      <c r="P431" s="736"/>
      <c r="Q431" s="696"/>
      <c r="R431" s="642"/>
      <c r="S431" s="642"/>
      <c r="T431" s="642"/>
      <c r="U431" s="642"/>
      <c r="V431" s="727"/>
      <c r="W431" s="715"/>
      <c r="X431" s="730"/>
      <c r="Y431" s="709"/>
      <c r="Z431" s="712"/>
      <c r="AA431" s="715"/>
      <c r="AB431" s="718"/>
      <c r="AC431" s="721"/>
      <c r="AD431" s="724"/>
      <c r="AE431" s="649"/>
      <c r="AF431" s="201">
        <v>2</v>
      </c>
      <c r="AG431" s="202"/>
      <c r="AH431" s="222" t="str">
        <f t="shared" si="1468"/>
        <v/>
      </c>
      <c r="AI431" s="321"/>
      <c r="AJ431" s="321"/>
      <c r="AK431" s="223" t="str">
        <f t="shared" si="1469"/>
        <v/>
      </c>
      <c r="AL431" s="322"/>
      <c r="AM431" s="322"/>
      <c r="AN431" s="323"/>
      <c r="AO431" s="224" t="str">
        <f t="shared" ref="AO431" si="1474">IF(ISBLANK(AD430),(IFERROR(IF(AND(AH430="Probabilidad",AH431="Probabilidad"),(AQ430-(+AQ430*AK431)),IF(AH431="Probabilidad",(W430-(+W430*AK431)),IF(AH431="Impacto",AQ430,""))),""))," ")</f>
        <v/>
      </c>
      <c r="AP431" s="174" t="str">
        <f t="shared" ref="AP431" si="1475">IF(ISBLANK(AD430),(IFERROR(IF(AO431="","",IF(AO431&lt;=0.2,"Muy Baja",IF(AO431&lt;=0.4,"Baja",IF(AO431&lt;=0.6,"Media",IF(AO431&lt;=0.8,"Alta","Muy Alta"))))),""))," ")</f>
        <v/>
      </c>
      <c r="AQ431" s="225" t="str">
        <f t="shared" si="1381"/>
        <v/>
      </c>
      <c r="AR431" s="449" t="str">
        <f t="shared" si="1382"/>
        <v/>
      </c>
      <c r="AS431" s="225" t="str">
        <f t="shared" ref="AS431" si="1476">IFERROR(IF(AND(AH430="Impacto",AH431="Impacto"),(AS430-(+AS430*AK431)),IF(AH431="Impacto",(AA430-(+AA430*AK431)),IF(AH431="Probabilidad",AS430,""))),"")</f>
        <v/>
      </c>
      <c r="AT431" s="226" t="str">
        <f t="shared" si="1383"/>
        <v/>
      </c>
      <c r="AU431" s="652"/>
      <c r="AV431" s="655"/>
      <c r="AW431" s="649"/>
      <c r="AX431" s="733"/>
      <c r="AY431" s="324"/>
      <c r="AZ431" s="454"/>
      <c r="BA431" s="406"/>
      <c r="BB431" s="448"/>
      <c r="BC431" s="425"/>
      <c r="BD431" s="425"/>
      <c r="BE431" s="425"/>
      <c r="BF431" s="455"/>
      <c r="BG431" s="628"/>
      <c r="BH431" s="388"/>
      <c r="BI431" s="374"/>
      <c r="BJ431" s="374"/>
      <c r="BK431" s="374"/>
      <c r="BL431" s="448"/>
      <c r="BM431" s="468"/>
      <c r="BN431" s="448"/>
      <c r="BO431" s="441"/>
      <c r="BP431" s="441"/>
      <c r="BQ431" s="498"/>
      <c r="BR431" s="404"/>
      <c r="BS431" s="404"/>
      <c r="BT431" s="404"/>
      <c r="BU431" s="404"/>
    </row>
    <row r="432" spans="1:73" s="205" customFormat="1" ht="19.5" hidden="1" customHeight="1">
      <c r="A432" s="681"/>
      <c r="B432" s="703"/>
      <c r="C432" s="661"/>
      <c r="D432" s="661"/>
      <c r="E432" s="645"/>
      <c r="F432" s="645"/>
      <c r="G432" s="666"/>
      <c r="H432" s="360">
        <v>70</v>
      </c>
      <c r="I432" s="664"/>
      <c r="J432" s="647"/>
      <c r="K432" s="647"/>
      <c r="L432" s="647"/>
      <c r="M432" s="645"/>
      <c r="N432" s="645"/>
      <c r="O432" s="645"/>
      <c r="P432" s="736"/>
      <c r="Q432" s="696"/>
      <c r="R432" s="642"/>
      <c r="S432" s="642"/>
      <c r="T432" s="642"/>
      <c r="U432" s="642"/>
      <c r="V432" s="727"/>
      <c r="W432" s="715"/>
      <c r="X432" s="730"/>
      <c r="Y432" s="709"/>
      <c r="Z432" s="712"/>
      <c r="AA432" s="715"/>
      <c r="AB432" s="718"/>
      <c r="AC432" s="721"/>
      <c r="AD432" s="724"/>
      <c r="AE432" s="649"/>
      <c r="AF432" s="201">
        <v>3</v>
      </c>
      <c r="AG432" s="202"/>
      <c r="AH432" s="222" t="str">
        <f t="shared" si="1468"/>
        <v/>
      </c>
      <c r="AI432" s="321"/>
      <c r="AJ432" s="321"/>
      <c r="AK432" s="223" t="str">
        <f t="shared" si="1469"/>
        <v/>
      </c>
      <c r="AL432" s="322"/>
      <c r="AM432" s="322"/>
      <c r="AN432" s="323"/>
      <c r="AO432" s="224" t="str">
        <f t="shared" ref="AO432" si="1477">IF(ISBLANK(AD430),(IFERROR(IF(AND(AH431="Probabilidad",AH432="Probabilidad"),(AQ431-(+AQ431*AK432)),IF(AND(AH431="Impacto",AH432="Probabilidad"),(AQ430-(+AQ430*AK432)),IF(AH432="Impacto",AQ431,""))),""))," ")</f>
        <v/>
      </c>
      <c r="AP432" s="174" t="str">
        <f t="shared" ref="AP432" si="1478">IF(ISBLANK(AD430),(IFERROR(IF(AO432="","",IF(AO432&lt;=0.2,"Muy Baja",IF(AO432&lt;=0.4,"Baja",IF(AO432&lt;=0.6,"Media",IF(AO432&lt;=0.8,"Alta","Muy Alta"))))),""))," ")</f>
        <v/>
      </c>
      <c r="AQ432" s="225" t="str">
        <f t="shared" si="1381"/>
        <v/>
      </c>
      <c r="AR432" s="449" t="str">
        <f t="shared" si="1382"/>
        <v/>
      </c>
      <c r="AS432" s="225" t="str">
        <f t="shared" ref="AS432:AS435" si="1479">IFERROR(IF(AND(AH431="Impacto",AH432="Impacto"),(AS431-(+AS431*AK432)),IF(AND(AH431="Probabilidad",AH432="Impacto"),(AS430-(+AS430*AK432)),IF(AH432="Probabilidad",AS431,""))),"")</f>
        <v/>
      </c>
      <c r="AT432" s="226" t="str">
        <f t="shared" si="1383"/>
        <v/>
      </c>
      <c r="AU432" s="652"/>
      <c r="AV432" s="655"/>
      <c r="AW432" s="649"/>
      <c r="AX432" s="733"/>
      <c r="AY432" s="324"/>
      <c r="AZ432" s="454"/>
      <c r="BA432" s="406"/>
      <c r="BB432" s="448"/>
      <c r="BC432" s="425"/>
      <c r="BD432" s="425"/>
      <c r="BE432" s="425"/>
      <c r="BF432" s="455"/>
      <c r="BG432" s="628"/>
      <c r="BH432" s="388"/>
      <c r="BI432" s="374"/>
      <c r="BJ432" s="374"/>
      <c r="BK432" s="374"/>
      <c r="BL432" s="448"/>
      <c r="BM432" s="468"/>
      <c r="BN432" s="448"/>
      <c r="BO432" s="441"/>
      <c r="BP432" s="441"/>
      <c r="BQ432" s="498"/>
      <c r="BR432" s="404"/>
      <c r="BS432" s="404"/>
      <c r="BT432" s="404"/>
      <c r="BU432" s="404"/>
    </row>
    <row r="433" spans="1:73" s="205" customFormat="1" ht="19.5" hidden="1" customHeight="1">
      <c r="A433" s="681"/>
      <c r="B433" s="703"/>
      <c r="C433" s="661"/>
      <c r="D433" s="661"/>
      <c r="E433" s="645"/>
      <c r="F433" s="645"/>
      <c r="G433" s="666"/>
      <c r="H433" s="360">
        <v>70</v>
      </c>
      <c r="I433" s="664"/>
      <c r="J433" s="647"/>
      <c r="K433" s="647"/>
      <c r="L433" s="647"/>
      <c r="M433" s="645"/>
      <c r="N433" s="645"/>
      <c r="O433" s="645"/>
      <c r="P433" s="736"/>
      <c r="Q433" s="696"/>
      <c r="R433" s="642"/>
      <c r="S433" s="642"/>
      <c r="T433" s="642"/>
      <c r="U433" s="642"/>
      <c r="V433" s="727"/>
      <c r="W433" s="715"/>
      <c r="X433" s="730"/>
      <c r="Y433" s="709"/>
      <c r="Z433" s="712"/>
      <c r="AA433" s="715"/>
      <c r="AB433" s="718"/>
      <c r="AC433" s="721"/>
      <c r="AD433" s="724"/>
      <c r="AE433" s="649"/>
      <c r="AF433" s="201">
        <v>4</v>
      </c>
      <c r="AG433" s="202"/>
      <c r="AH433" s="222" t="str">
        <f t="shared" si="1468"/>
        <v/>
      </c>
      <c r="AI433" s="321"/>
      <c r="AJ433" s="321"/>
      <c r="AK433" s="223" t="str">
        <f t="shared" si="1469"/>
        <v/>
      </c>
      <c r="AL433" s="322"/>
      <c r="AM433" s="322"/>
      <c r="AN433" s="323"/>
      <c r="AO433" s="224" t="str">
        <f t="shared" ref="AO433" si="1480">IF(ISBLANK(AD430),(IFERROR(IF(AND(AH432="Probabilidad",AH433="Probabilidad"),(AQ432-(+AQ432*AK433)),IF(AND(AH432="Impacto",AH433="Probabilidad"),(AQ431-(+AQ431*AK433)),IF(AH433="Impacto",AQ432,""))),""))," ")</f>
        <v/>
      </c>
      <c r="AP433" s="174" t="str">
        <f t="shared" ref="AP433" si="1481">IF(ISBLANK(AD430),(IFERROR(IF(AO433="","",IF(AO433&lt;=0.2,"Muy Baja",IF(AO433&lt;=0.4,"Baja",IF(AO433&lt;=0.6,"Media",IF(AO433&lt;=0.8,"Alta","Muy Alta"))))),""))," ")</f>
        <v/>
      </c>
      <c r="AQ433" s="225" t="str">
        <f t="shared" si="1381"/>
        <v/>
      </c>
      <c r="AR433" s="449" t="str">
        <f t="shared" si="1382"/>
        <v/>
      </c>
      <c r="AS433" s="225" t="str">
        <f t="shared" si="1479"/>
        <v/>
      </c>
      <c r="AT433" s="226" t="str">
        <f t="shared" si="1383"/>
        <v/>
      </c>
      <c r="AU433" s="652"/>
      <c r="AV433" s="655"/>
      <c r="AW433" s="649"/>
      <c r="AX433" s="733"/>
      <c r="AY433" s="324"/>
      <c r="AZ433" s="454"/>
      <c r="BA433" s="406"/>
      <c r="BB433" s="448"/>
      <c r="BC433" s="425"/>
      <c r="BD433" s="425"/>
      <c r="BE433" s="425"/>
      <c r="BF433" s="455"/>
      <c r="BG433" s="628"/>
      <c r="BH433" s="388"/>
      <c r="BI433" s="374"/>
      <c r="BJ433" s="374"/>
      <c r="BK433" s="374"/>
      <c r="BL433" s="448"/>
      <c r="BM433" s="468"/>
      <c r="BN433" s="448"/>
      <c r="BO433" s="441"/>
      <c r="BP433" s="441"/>
      <c r="BQ433" s="498"/>
      <c r="BR433" s="404"/>
      <c r="BS433" s="404"/>
      <c r="BT433" s="404"/>
      <c r="BU433" s="404"/>
    </row>
    <row r="434" spans="1:73" s="205" customFormat="1" ht="19.5" hidden="1" customHeight="1">
      <c r="A434" s="681"/>
      <c r="B434" s="703"/>
      <c r="C434" s="661"/>
      <c r="D434" s="661"/>
      <c r="E434" s="645"/>
      <c r="F434" s="645"/>
      <c r="G434" s="666"/>
      <c r="H434" s="360">
        <v>70</v>
      </c>
      <c r="I434" s="664"/>
      <c r="J434" s="647"/>
      <c r="K434" s="647"/>
      <c r="L434" s="647"/>
      <c r="M434" s="645"/>
      <c r="N434" s="645"/>
      <c r="O434" s="645"/>
      <c r="P434" s="736"/>
      <c r="Q434" s="696"/>
      <c r="R434" s="642"/>
      <c r="S434" s="642"/>
      <c r="T434" s="642"/>
      <c r="U434" s="642"/>
      <c r="V434" s="727"/>
      <c r="W434" s="715"/>
      <c r="X434" s="730"/>
      <c r="Y434" s="709"/>
      <c r="Z434" s="712"/>
      <c r="AA434" s="715"/>
      <c r="AB434" s="718"/>
      <c r="AC434" s="721"/>
      <c r="AD434" s="724"/>
      <c r="AE434" s="649"/>
      <c r="AF434" s="201">
        <v>5</v>
      </c>
      <c r="AG434" s="202"/>
      <c r="AH434" s="222" t="str">
        <f t="shared" si="1468"/>
        <v/>
      </c>
      <c r="AI434" s="321"/>
      <c r="AJ434" s="321"/>
      <c r="AK434" s="223" t="str">
        <f t="shared" si="1469"/>
        <v/>
      </c>
      <c r="AL434" s="322"/>
      <c r="AM434" s="322"/>
      <c r="AN434" s="323"/>
      <c r="AO434" s="224" t="str">
        <f t="shared" ref="AO434" si="1482">IF(ISBLANK(AD430),(IFERROR(IF(AND(AH433="Probabilidad",AH434="Probabilidad"),(AQ433-(+AQ433*AK434)),IF(AND(AH433="Impacto",AH434="Probabilidad"),(AQ432-(+AQ432*AK434)),IF(AH434="Impacto",AQ433,""))),""))," ")</f>
        <v/>
      </c>
      <c r="AP434" s="174" t="str">
        <f t="shared" ref="AP434" si="1483">IF(ISBLANK(AD430),(IFERROR(IF(AO434="","",IF(AO434&lt;=0.2,"Muy Baja",IF(AO434&lt;=0.4,"Baja",IF(AO434&lt;=0.6,"Media",IF(AO434&lt;=0.8,"Alta","Muy Alta"))))),""))," ")</f>
        <v/>
      </c>
      <c r="AQ434" s="225" t="str">
        <f t="shared" si="1381"/>
        <v/>
      </c>
      <c r="AR434" s="449" t="str">
        <f t="shared" si="1382"/>
        <v/>
      </c>
      <c r="AS434" s="225" t="str">
        <f t="shared" si="1479"/>
        <v/>
      </c>
      <c r="AT434" s="226" t="str">
        <f t="shared" si="1383"/>
        <v/>
      </c>
      <c r="AU434" s="652"/>
      <c r="AV434" s="655"/>
      <c r="AW434" s="649"/>
      <c r="AX434" s="733"/>
      <c r="AY434" s="324"/>
      <c r="AZ434" s="454"/>
      <c r="BA434" s="406"/>
      <c r="BB434" s="448"/>
      <c r="BC434" s="425"/>
      <c r="BD434" s="425"/>
      <c r="BE434" s="425"/>
      <c r="BF434" s="455"/>
      <c r="BG434" s="628"/>
      <c r="BH434" s="388"/>
      <c r="BI434" s="374"/>
      <c r="BJ434" s="374"/>
      <c r="BK434" s="374"/>
      <c r="BL434" s="448"/>
      <c r="BM434" s="468"/>
      <c r="BN434" s="448"/>
      <c r="BO434" s="441"/>
      <c r="BP434" s="441"/>
      <c r="BQ434" s="498"/>
      <c r="BR434" s="404"/>
      <c r="BS434" s="404"/>
      <c r="BT434" s="404"/>
      <c r="BU434" s="404"/>
    </row>
    <row r="435" spans="1:73" s="205" customFormat="1" ht="19.5" hidden="1" customHeight="1">
      <c r="A435" s="681"/>
      <c r="B435" s="703"/>
      <c r="C435" s="661"/>
      <c r="D435" s="661"/>
      <c r="E435" s="645"/>
      <c r="F435" s="645"/>
      <c r="G435" s="666"/>
      <c r="H435" s="360">
        <v>70</v>
      </c>
      <c r="I435" s="665"/>
      <c r="J435" s="604"/>
      <c r="K435" s="604"/>
      <c r="L435" s="604"/>
      <c r="M435" s="646"/>
      <c r="N435" s="646"/>
      <c r="O435" s="646"/>
      <c r="P435" s="737"/>
      <c r="Q435" s="697"/>
      <c r="R435" s="643"/>
      <c r="S435" s="643"/>
      <c r="T435" s="643"/>
      <c r="U435" s="643"/>
      <c r="V435" s="728"/>
      <c r="W435" s="716"/>
      <c r="X435" s="731"/>
      <c r="Y435" s="710"/>
      <c r="Z435" s="713"/>
      <c r="AA435" s="716"/>
      <c r="AB435" s="719"/>
      <c r="AC435" s="722"/>
      <c r="AD435" s="725"/>
      <c r="AE435" s="650"/>
      <c r="AF435" s="201">
        <v>6</v>
      </c>
      <c r="AG435" s="202"/>
      <c r="AH435" s="222" t="str">
        <f t="shared" si="1468"/>
        <v/>
      </c>
      <c r="AI435" s="321"/>
      <c r="AJ435" s="321"/>
      <c r="AK435" s="223" t="str">
        <f t="shared" si="1469"/>
        <v/>
      </c>
      <c r="AL435" s="322"/>
      <c r="AM435" s="322"/>
      <c r="AN435" s="323"/>
      <c r="AO435" s="224" t="str">
        <f t="shared" ref="AO435" si="1484">IF(ISBLANK(AD430),(IFERROR(IF(AND(AH434="Probabilidad",AH435="Probabilidad"),(AQ434-(+AQ434*AK435)),IF(AND(AH434="Impacto",AH435="Probabilidad"),(AQ433-(+AQ433*AK435)),IF(AH435="Impacto",AQ434,""))),""))," ")</f>
        <v/>
      </c>
      <c r="AP435" s="174" t="str">
        <f t="shared" ref="AP435" si="1485">IF(ISBLANK(AD430),(IFERROR(IF(AO435="","",IF(AO435&lt;=0.2,"Muy Baja",IF(AO435&lt;=0.4,"Baja",IF(AO435&lt;=0.6,"Media",IF(AO435&lt;=0.8,"Alta","Muy Alta"))))),""))," ")</f>
        <v/>
      </c>
      <c r="AQ435" s="225" t="str">
        <f t="shared" si="1381"/>
        <v/>
      </c>
      <c r="AR435" s="449" t="str">
        <f t="shared" si="1382"/>
        <v/>
      </c>
      <c r="AS435" s="225" t="str">
        <f t="shared" si="1479"/>
        <v/>
      </c>
      <c r="AT435" s="226" t="str">
        <f t="shared" si="1383"/>
        <v/>
      </c>
      <c r="AU435" s="653"/>
      <c r="AV435" s="656"/>
      <c r="AW435" s="650"/>
      <c r="AX435" s="734"/>
      <c r="AY435" s="324"/>
      <c r="AZ435" s="454"/>
      <c r="BA435" s="406"/>
      <c r="BB435" s="448"/>
      <c r="BC435" s="425"/>
      <c r="BD435" s="425"/>
      <c r="BE435" s="425"/>
      <c r="BF435" s="455"/>
      <c r="BG435" s="595"/>
      <c r="BH435" s="388"/>
      <c r="BI435" s="374"/>
      <c r="BJ435" s="374"/>
      <c r="BK435" s="374"/>
      <c r="BL435" s="448"/>
      <c r="BM435" s="468"/>
      <c r="BN435" s="448"/>
      <c r="BO435" s="441"/>
      <c r="BP435" s="441"/>
      <c r="BQ435" s="498"/>
      <c r="BR435" s="404"/>
      <c r="BS435" s="404"/>
      <c r="BT435" s="404"/>
      <c r="BU435" s="404"/>
    </row>
    <row r="436" spans="1:73" s="205" customFormat="1" ht="135" hidden="1" customHeight="1">
      <c r="A436" s="681"/>
      <c r="B436" s="703" t="s">
        <v>957</v>
      </c>
      <c r="C436" s="661"/>
      <c r="D436" s="661" t="str">
        <f>IFERROR((VLOOKUP($B436,'Listados Datos'!$D$3:$F$18,3,FALSE))," ")</f>
        <v>El proceso inicia con la identificación de necesidades de personal y finaliza con el seguimiento y evaluación de los mismos. Aplica a todos los procesos de la entidad.</v>
      </c>
      <c r="E436" s="645" t="s">
        <v>1216</v>
      </c>
      <c r="F436" s="645" t="s">
        <v>972</v>
      </c>
      <c r="G436" s="666">
        <v>71</v>
      </c>
      <c r="H436" s="360">
        <v>71</v>
      </c>
      <c r="I436" s="663" t="s">
        <v>1246</v>
      </c>
      <c r="J436" s="603" t="s">
        <v>244</v>
      </c>
      <c r="K436" s="603" t="s">
        <v>1246</v>
      </c>
      <c r="L436" s="603" t="s">
        <v>1432</v>
      </c>
      <c r="M436" s="644" t="str">
        <f t="shared" ref="M436" si="1486">+CONCATENATE("Posibilidad de afectación ", J436, " por ", K436," debido a ", L436)</f>
        <v>Posibilidad de afectación Económico y Reputacional por Ocurrencia de accidentes, incidentes de trabajo y posibles enfermedades laborales debido a Generación de accidentes, incidentes de trabajo y posibles enfermedades laborales.</v>
      </c>
      <c r="N436" s="644" t="s">
        <v>108</v>
      </c>
      <c r="O436" s="644" t="s">
        <v>832</v>
      </c>
      <c r="P436" s="735">
        <v>228</v>
      </c>
      <c r="Q436" s="695"/>
      <c r="R436" s="641"/>
      <c r="S436" s="641"/>
      <c r="T436" s="641"/>
      <c r="U436" s="641"/>
      <c r="V436" s="726" t="str">
        <f t="shared" ref="V436" si="1487">IF(ISBLANK(AC436),(IF(P436&lt;=0,"",IF(P436&lt;=2,"Muy Baja",IF(P436&lt;=24,"Baja",IF(P436&lt;=500,"Media",IF(P436&lt;=5000,"Alta","Muy Alta"))))))," ")</f>
        <v>Media</v>
      </c>
      <c r="W436" s="714">
        <f t="shared" ref="W436" si="1488">IF(ISBLANK(AC436),(IF(V436="","",IF(V436="Muy Baja",20%,IF(V436="Baja",40%,IF(V436="Media",60%,IF(V436="Alta",80%,IF(V436="Muy Alta",100%,0)))))))," ")</f>
        <v>0.6</v>
      </c>
      <c r="X436" s="729" t="s">
        <v>306</v>
      </c>
      <c r="Y436" s="708" t="str">
        <f>IF(X436&gt;0,IF(NOT(ISERROR(MATCH(X436,'Listados Datos'!$N$3:$N$4,0))),'Listados Datos'!$N$6&amp;"Por favor no seleccionar este criterios de impacto (Afectación Económica o presupuestal y/o Pérdida Reputacional)",'Listados Datos'!$N$7),"")</f>
        <v>✔</v>
      </c>
      <c r="Z436" s="711"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714">
        <f>IF(Z436="","",IF(Z436="Leve",20%,IF(Z436="Menor",40%,IF(Z436="Moderado",60%,IF(Z436="Mayor",80%,IF(Z436="Catastrófico",100%,0))))))</f>
        <v>0.6</v>
      </c>
      <c r="AB436" s="717"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720"/>
      <c r="AD436" s="723"/>
      <c r="AE436" s="648" t="str">
        <f t="shared" ref="AE436" si="1489">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1">
        <v>1</v>
      </c>
      <c r="AG436" s="202" t="s">
        <v>1485</v>
      </c>
      <c r="AH436" s="222" t="str">
        <f t="shared" si="1468"/>
        <v>Probabilidad</v>
      </c>
      <c r="AI436" s="321" t="s">
        <v>312</v>
      </c>
      <c r="AJ436" s="321" t="s">
        <v>317</v>
      </c>
      <c r="AK436" s="223" t="str">
        <f t="shared" si="1469"/>
        <v>40%</v>
      </c>
      <c r="AL436" s="322" t="s">
        <v>321</v>
      </c>
      <c r="AM436" s="322" t="s">
        <v>325</v>
      </c>
      <c r="AN436" s="323" t="s">
        <v>328</v>
      </c>
      <c r="AO436" s="224">
        <f t="shared" ref="AO436" si="1490">IF(ISBLANK(AD436),(IFERROR(IF(AH436="Probabilidad",(W436-(+W436*AK436)),IF(AH436="Impacto",W436,"")),""))," ")</f>
        <v>0.36</v>
      </c>
      <c r="AP436" s="174" t="str">
        <f t="shared" ref="AP436" si="1491">IF(ISBLANK(AD436), (IFERROR(IF(AO436="","",IF(AO436&lt;=0.2,"Muy Baja",IF(AO436&lt;=0.4,"Baja",IF(AO436&lt;=0.6,"Media",IF(AO436&lt;=0.8,"Alta","Muy Alta"))))),""))," ")</f>
        <v>Baja</v>
      </c>
      <c r="AQ436" s="225">
        <f t="shared" si="1381"/>
        <v>0.36</v>
      </c>
      <c r="AR436" s="449" t="str">
        <f t="shared" si="1382"/>
        <v>Moderado</v>
      </c>
      <c r="AS436" s="225">
        <f t="shared" ref="AS436" si="1492">IFERROR(IF(AH436="Impacto",(AA436-(+AA436*AK436)),IF(AH436="Probabilidad",AA436,"")),"")</f>
        <v>0.6</v>
      </c>
      <c r="AT436" s="226" t="str">
        <f t="shared" si="1383"/>
        <v>Moderado</v>
      </c>
      <c r="AU436" s="651"/>
      <c r="AV436" s="654" t="str">
        <f>IF(ISBLANK(AD436), " ", AD436)</f>
        <v xml:space="preserve"> </v>
      </c>
      <c r="AW436" s="648" t="str">
        <f t="shared" ref="AW436" si="1493">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732" t="s">
        <v>335</v>
      </c>
      <c r="AY436" s="324" t="s">
        <v>1587</v>
      </c>
      <c r="AZ436" s="454" t="s">
        <v>1588</v>
      </c>
      <c r="BA436" s="406" t="s">
        <v>1233</v>
      </c>
      <c r="BB436" s="448" t="s">
        <v>1057</v>
      </c>
      <c r="BC436" s="425">
        <v>44562</v>
      </c>
      <c r="BD436" s="425">
        <v>44926</v>
      </c>
      <c r="BE436" s="425" t="s">
        <v>1323</v>
      </c>
      <c r="BF436" s="425" t="s">
        <v>1323</v>
      </c>
      <c r="BG436" s="594" t="s">
        <v>1324</v>
      </c>
      <c r="BH436" s="388" t="s">
        <v>113</v>
      </c>
      <c r="BI436" s="374" t="s">
        <v>1924</v>
      </c>
      <c r="BJ436" s="374" t="s">
        <v>1792</v>
      </c>
      <c r="BK436" s="376">
        <v>44804</v>
      </c>
      <c r="BL436" s="448" t="s">
        <v>1793</v>
      </c>
      <c r="BM436" s="469" t="s">
        <v>1819</v>
      </c>
      <c r="BN436" s="448" t="s">
        <v>1746</v>
      </c>
      <c r="BO436" s="441" t="s">
        <v>114</v>
      </c>
      <c r="BP436" s="441" t="s">
        <v>1746</v>
      </c>
      <c r="BQ436" s="498" t="s">
        <v>1746</v>
      </c>
      <c r="BR436" s="404"/>
      <c r="BS436" s="404"/>
      <c r="BT436" s="404"/>
      <c r="BU436" s="404"/>
    </row>
    <row r="437" spans="1:73" s="205" customFormat="1" ht="19.5" hidden="1" customHeight="1">
      <c r="A437" s="681"/>
      <c r="B437" s="703"/>
      <c r="C437" s="661"/>
      <c r="D437" s="661"/>
      <c r="E437" s="645"/>
      <c r="F437" s="645"/>
      <c r="G437" s="666"/>
      <c r="H437" s="360">
        <v>71</v>
      </c>
      <c r="I437" s="664"/>
      <c r="J437" s="647"/>
      <c r="K437" s="647"/>
      <c r="L437" s="647"/>
      <c r="M437" s="645"/>
      <c r="N437" s="645"/>
      <c r="O437" s="645"/>
      <c r="P437" s="736"/>
      <c r="Q437" s="696"/>
      <c r="R437" s="642"/>
      <c r="S437" s="642"/>
      <c r="T437" s="642"/>
      <c r="U437" s="642"/>
      <c r="V437" s="727"/>
      <c r="W437" s="715"/>
      <c r="X437" s="730"/>
      <c r="Y437" s="709"/>
      <c r="Z437" s="712"/>
      <c r="AA437" s="715"/>
      <c r="AB437" s="718"/>
      <c r="AC437" s="721"/>
      <c r="AD437" s="724"/>
      <c r="AE437" s="649"/>
      <c r="AF437" s="201">
        <v>2</v>
      </c>
      <c r="AG437" s="202"/>
      <c r="AH437" s="222" t="str">
        <f t="shared" si="1468"/>
        <v/>
      </c>
      <c r="AI437" s="321"/>
      <c r="AJ437" s="321"/>
      <c r="AK437" s="223" t="str">
        <f t="shared" si="1469"/>
        <v/>
      </c>
      <c r="AL437" s="322"/>
      <c r="AM437" s="322"/>
      <c r="AN437" s="323"/>
      <c r="AO437" s="224" t="str">
        <f t="shared" ref="AO437" si="1494">IF(ISBLANK(AD436),(IFERROR(IF(AND(AH436="Probabilidad",AH437="Probabilidad"),(AQ436-(+AQ436*AK437)),IF(AH437="Probabilidad",(W436-(+W436*AK437)),IF(AH437="Impacto",AQ436,""))),""))," ")</f>
        <v/>
      </c>
      <c r="AP437" s="174" t="str">
        <f t="shared" ref="AP437" si="1495">IF(ISBLANK(AD436),(IFERROR(IF(AO437="","",IF(AO437&lt;=0.2,"Muy Baja",IF(AO437&lt;=0.4,"Baja",IF(AO437&lt;=0.6,"Media",IF(AO437&lt;=0.8,"Alta","Muy Alta"))))),""))," ")</f>
        <v/>
      </c>
      <c r="AQ437" s="225" t="str">
        <f t="shared" si="1381"/>
        <v/>
      </c>
      <c r="AR437" s="449" t="str">
        <f t="shared" si="1382"/>
        <v/>
      </c>
      <c r="AS437" s="225" t="str">
        <f t="shared" ref="AS437" si="1496">IFERROR(IF(AND(AH436="Impacto",AH437="Impacto"),(AS436-(+AS436*AK437)),IF(AH437="Impacto",(AA436-(+AA436*AK437)),IF(AH437="Probabilidad",AS436,""))),"")</f>
        <v/>
      </c>
      <c r="AT437" s="226" t="str">
        <f t="shared" si="1383"/>
        <v/>
      </c>
      <c r="AU437" s="652"/>
      <c r="AV437" s="655"/>
      <c r="AW437" s="649"/>
      <c r="AX437" s="733"/>
      <c r="AY437" s="324"/>
      <c r="AZ437" s="454"/>
      <c r="BA437" s="406"/>
      <c r="BB437" s="448"/>
      <c r="BC437" s="425"/>
      <c r="BD437" s="425"/>
      <c r="BE437" s="425"/>
      <c r="BF437" s="455"/>
      <c r="BG437" s="628"/>
      <c r="BH437" s="388"/>
      <c r="BI437" s="374"/>
      <c r="BJ437" s="374"/>
      <c r="BK437" s="374"/>
      <c r="BL437" s="448"/>
      <c r="BM437" s="468"/>
      <c r="BN437" s="448"/>
      <c r="BO437" s="441"/>
      <c r="BP437" s="441"/>
      <c r="BQ437" s="498"/>
      <c r="BR437" s="404"/>
      <c r="BS437" s="404"/>
      <c r="BT437" s="404"/>
      <c r="BU437" s="404"/>
    </row>
    <row r="438" spans="1:73" s="205" customFormat="1" ht="19.5" hidden="1" customHeight="1">
      <c r="A438" s="681"/>
      <c r="B438" s="703"/>
      <c r="C438" s="661"/>
      <c r="D438" s="661"/>
      <c r="E438" s="645"/>
      <c r="F438" s="645"/>
      <c r="G438" s="666"/>
      <c r="H438" s="360">
        <v>71</v>
      </c>
      <c r="I438" s="664"/>
      <c r="J438" s="647"/>
      <c r="K438" s="647"/>
      <c r="L438" s="647"/>
      <c r="M438" s="645"/>
      <c r="N438" s="645"/>
      <c r="O438" s="645"/>
      <c r="P438" s="736"/>
      <c r="Q438" s="696"/>
      <c r="R438" s="642"/>
      <c r="S438" s="642"/>
      <c r="T438" s="642"/>
      <c r="U438" s="642"/>
      <c r="V438" s="727"/>
      <c r="W438" s="715"/>
      <c r="X438" s="730"/>
      <c r="Y438" s="709"/>
      <c r="Z438" s="712"/>
      <c r="AA438" s="715"/>
      <c r="AB438" s="718"/>
      <c r="AC438" s="721"/>
      <c r="AD438" s="724"/>
      <c r="AE438" s="649"/>
      <c r="AF438" s="201">
        <v>3</v>
      </c>
      <c r="AG438" s="202"/>
      <c r="AH438" s="222" t="str">
        <f t="shared" si="1468"/>
        <v/>
      </c>
      <c r="AI438" s="321"/>
      <c r="AJ438" s="321"/>
      <c r="AK438" s="223" t="str">
        <f t="shared" si="1469"/>
        <v/>
      </c>
      <c r="AL438" s="322"/>
      <c r="AM438" s="322"/>
      <c r="AN438" s="323"/>
      <c r="AO438" s="224" t="str">
        <f t="shared" ref="AO438" si="1497">IF(ISBLANK(AD436),(IFERROR(IF(AND(AH437="Probabilidad",AH438="Probabilidad"),(AQ437-(+AQ437*AK438)),IF(AND(AH437="Impacto",AH438="Probabilidad"),(AQ436-(+AQ436*AK438)),IF(AH438="Impacto",AQ437,""))),""))," ")</f>
        <v/>
      </c>
      <c r="AP438" s="174" t="str">
        <f t="shared" ref="AP438" si="1498">IF(ISBLANK(AD436),(IFERROR(IF(AO438="","",IF(AO438&lt;=0.2,"Muy Baja",IF(AO438&lt;=0.4,"Baja",IF(AO438&lt;=0.6,"Media",IF(AO438&lt;=0.8,"Alta","Muy Alta"))))),""))," ")</f>
        <v/>
      </c>
      <c r="AQ438" s="225" t="str">
        <f t="shared" si="1381"/>
        <v/>
      </c>
      <c r="AR438" s="449" t="str">
        <f t="shared" si="1382"/>
        <v/>
      </c>
      <c r="AS438" s="225" t="str">
        <f t="shared" ref="AS438:AS441" si="1499">IFERROR(IF(AND(AH437="Impacto",AH438="Impacto"),(AS437-(+AS437*AK438)),IF(AND(AH437="Probabilidad",AH438="Impacto"),(AS436-(+AS436*AK438)),IF(AH438="Probabilidad",AS437,""))),"")</f>
        <v/>
      </c>
      <c r="AT438" s="226" t="str">
        <f t="shared" si="1383"/>
        <v/>
      </c>
      <c r="AU438" s="652"/>
      <c r="AV438" s="655"/>
      <c r="AW438" s="649"/>
      <c r="AX438" s="733"/>
      <c r="AY438" s="324"/>
      <c r="AZ438" s="454"/>
      <c r="BA438" s="406"/>
      <c r="BB438" s="448"/>
      <c r="BC438" s="425"/>
      <c r="BD438" s="425"/>
      <c r="BE438" s="425"/>
      <c r="BF438" s="455"/>
      <c r="BG438" s="628"/>
      <c r="BH438" s="388"/>
      <c r="BI438" s="374"/>
      <c r="BJ438" s="374"/>
      <c r="BK438" s="374"/>
      <c r="BL438" s="448"/>
      <c r="BM438" s="468"/>
      <c r="BN438" s="448"/>
      <c r="BO438" s="441"/>
      <c r="BP438" s="441"/>
      <c r="BQ438" s="498"/>
      <c r="BR438" s="404"/>
      <c r="BS438" s="404"/>
      <c r="BT438" s="404"/>
      <c r="BU438" s="404"/>
    </row>
    <row r="439" spans="1:73" s="205" customFormat="1" ht="19.5" hidden="1" customHeight="1">
      <c r="A439" s="681"/>
      <c r="B439" s="703"/>
      <c r="C439" s="661"/>
      <c r="D439" s="661"/>
      <c r="E439" s="645"/>
      <c r="F439" s="645"/>
      <c r="G439" s="666"/>
      <c r="H439" s="360">
        <v>71</v>
      </c>
      <c r="I439" s="664"/>
      <c r="J439" s="647"/>
      <c r="K439" s="647"/>
      <c r="L439" s="647"/>
      <c r="M439" s="645"/>
      <c r="N439" s="645"/>
      <c r="O439" s="645"/>
      <c r="P439" s="736"/>
      <c r="Q439" s="696"/>
      <c r="R439" s="642"/>
      <c r="S439" s="642"/>
      <c r="T439" s="642"/>
      <c r="U439" s="642"/>
      <c r="V439" s="727"/>
      <c r="W439" s="715"/>
      <c r="X439" s="730"/>
      <c r="Y439" s="709"/>
      <c r="Z439" s="712"/>
      <c r="AA439" s="715"/>
      <c r="AB439" s="718"/>
      <c r="AC439" s="721"/>
      <c r="AD439" s="724"/>
      <c r="AE439" s="649"/>
      <c r="AF439" s="201">
        <v>4</v>
      </c>
      <c r="AG439" s="202"/>
      <c r="AH439" s="222" t="str">
        <f t="shared" si="1468"/>
        <v/>
      </c>
      <c r="AI439" s="321"/>
      <c r="AJ439" s="321"/>
      <c r="AK439" s="223" t="str">
        <f t="shared" si="1469"/>
        <v/>
      </c>
      <c r="AL439" s="322"/>
      <c r="AM439" s="322"/>
      <c r="AN439" s="323"/>
      <c r="AO439" s="224" t="str">
        <f t="shared" ref="AO439" si="1500">IF(ISBLANK(AD436),(IFERROR(IF(AND(AH438="Probabilidad",AH439="Probabilidad"),(AQ438-(+AQ438*AK439)),IF(AND(AH438="Impacto",AH439="Probabilidad"),(AQ437-(+AQ437*AK439)),IF(AH439="Impacto",AQ438,""))),""))," ")</f>
        <v/>
      </c>
      <c r="AP439" s="174" t="str">
        <f t="shared" ref="AP439" si="1501">IF(ISBLANK(AD436),(IFERROR(IF(AO439="","",IF(AO439&lt;=0.2,"Muy Baja",IF(AO439&lt;=0.4,"Baja",IF(AO439&lt;=0.6,"Media",IF(AO439&lt;=0.8,"Alta","Muy Alta"))))),""))," ")</f>
        <v/>
      </c>
      <c r="AQ439" s="225" t="str">
        <f t="shared" si="1381"/>
        <v/>
      </c>
      <c r="AR439" s="449" t="str">
        <f t="shared" si="1382"/>
        <v/>
      </c>
      <c r="AS439" s="225" t="str">
        <f t="shared" si="1499"/>
        <v/>
      </c>
      <c r="AT439" s="226" t="str">
        <f t="shared" si="1383"/>
        <v/>
      </c>
      <c r="AU439" s="652"/>
      <c r="AV439" s="655"/>
      <c r="AW439" s="649"/>
      <c r="AX439" s="733"/>
      <c r="AY439" s="324"/>
      <c r="AZ439" s="454"/>
      <c r="BA439" s="406"/>
      <c r="BB439" s="448"/>
      <c r="BC439" s="425"/>
      <c r="BD439" s="425"/>
      <c r="BE439" s="425"/>
      <c r="BF439" s="455"/>
      <c r="BG439" s="628"/>
      <c r="BH439" s="388"/>
      <c r="BI439" s="374"/>
      <c r="BJ439" s="374"/>
      <c r="BK439" s="374"/>
      <c r="BL439" s="448"/>
      <c r="BM439" s="468"/>
      <c r="BN439" s="448"/>
      <c r="BO439" s="441"/>
      <c r="BP439" s="441"/>
      <c r="BQ439" s="498"/>
      <c r="BR439" s="404"/>
      <c r="BS439" s="404"/>
      <c r="BT439" s="404"/>
      <c r="BU439" s="404"/>
    </row>
    <row r="440" spans="1:73" s="205" customFormat="1" ht="19.5" hidden="1" customHeight="1">
      <c r="A440" s="681"/>
      <c r="B440" s="703"/>
      <c r="C440" s="661"/>
      <c r="D440" s="661"/>
      <c r="E440" s="645"/>
      <c r="F440" s="645"/>
      <c r="G440" s="666"/>
      <c r="H440" s="360">
        <v>71</v>
      </c>
      <c r="I440" s="664"/>
      <c r="J440" s="647"/>
      <c r="K440" s="647"/>
      <c r="L440" s="647"/>
      <c r="M440" s="645"/>
      <c r="N440" s="645"/>
      <c r="O440" s="645"/>
      <c r="P440" s="736"/>
      <c r="Q440" s="696"/>
      <c r="R440" s="642"/>
      <c r="S440" s="642"/>
      <c r="T440" s="642"/>
      <c r="U440" s="642"/>
      <c r="V440" s="727"/>
      <c r="W440" s="715"/>
      <c r="X440" s="730"/>
      <c r="Y440" s="709"/>
      <c r="Z440" s="712"/>
      <c r="AA440" s="715"/>
      <c r="AB440" s="718"/>
      <c r="AC440" s="721"/>
      <c r="AD440" s="724"/>
      <c r="AE440" s="649"/>
      <c r="AF440" s="201">
        <v>5</v>
      </c>
      <c r="AG440" s="202"/>
      <c r="AH440" s="222" t="str">
        <f t="shared" si="1468"/>
        <v/>
      </c>
      <c r="AI440" s="321"/>
      <c r="AJ440" s="321"/>
      <c r="AK440" s="223" t="str">
        <f t="shared" si="1469"/>
        <v/>
      </c>
      <c r="AL440" s="322"/>
      <c r="AM440" s="322"/>
      <c r="AN440" s="323"/>
      <c r="AO440" s="224" t="str">
        <f t="shared" ref="AO440" si="1502">IF(ISBLANK(AD436),(IFERROR(IF(AND(AH439="Probabilidad",AH440="Probabilidad"),(AQ439-(+AQ439*AK440)),IF(AND(AH439="Impacto",AH440="Probabilidad"),(AQ438-(+AQ438*AK440)),IF(AH440="Impacto",AQ439,""))),""))," ")</f>
        <v/>
      </c>
      <c r="AP440" s="174" t="str">
        <f t="shared" ref="AP440" si="1503">IF(ISBLANK(AD436),(IFERROR(IF(AO440="","",IF(AO440&lt;=0.2,"Muy Baja",IF(AO440&lt;=0.4,"Baja",IF(AO440&lt;=0.6,"Media",IF(AO440&lt;=0.8,"Alta","Muy Alta"))))),""))," ")</f>
        <v/>
      </c>
      <c r="AQ440" s="225" t="str">
        <f t="shared" si="1381"/>
        <v/>
      </c>
      <c r="AR440" s="449" t="str">
        <f t="shared" si="1382"/>
        <v/>
      </c>
      <c r="AS440" s="225" t="str">
        <f t="shared" si="1499"/>
        <v/>
      </c>
      <c r="AT440" s="226" t="str">
        <f t="shared" si="1383"/>
        <v/>
      </c>
      <c r="AU440" s="652"/>
      <c r="AV440" s="655"/>
      <c r="AW440" s="649"/>
      <c r="AX440" s="733"/>
      <c r="AY440" s="324"/>
      <c r="AZ440" s="454"/>
      <c r="BA440" s="406"/>
      <c r="BB440" s="448"/>
      <c r="BC440" s="425"/>
      <c r="BD440" s="425"/>
      <c r="BE440" s="425"/>
      <c r="BF440" s="455"/>
      <c r="BG440" s="628"/>
      <c r="BH440" s="388"/>
      <c r="BI440" s="374"/>
      <c r="BJ440" s="374"/>
      <c r="BK440" s="374"/>
      <c r="BL440" s="448"/>
      <c r="BM440" s="468"/>
      <c r="BN440" s="448"/>
      <c r="BO440" s="441"/>
      <c r="BP440" s="441"/>
      <c r="BQ440" s="498"/>
      <c r="BR440" s="404"/>
      <c r="BS440" s="404"/>
      <c r="BT440" s="404"/>
      <c r="BU440" s="404"/>
    </row>
    <row r="441" spans="1:73" s="205" customFormat="1" ht="19.5" hidden="1" customHeight="1">
      <c r="A441" s="681"/>
      <c r="B441" s="703"/>
      <c r="C441" s="661"/>
      <c r="D441" s="661"/>
      <c r="E441" s="645"/>
      <c r="F441" s="645"/>
      <c r="G441" s="666"/>
      <c r="H441" s="360">
        <v>71</v>
      </c>
      <c r="I441" s="665"/>
      <c r="J441" s="604"/>
      <c r="K441" s="604"/>
      <c r="L441" s="604"/>
      <c r="M441" s="646"/>
      <c r="N441" s="646"/>
      <c r="O441" s="646"/>
      <c r="P441" s="737"/>
      <c r="Q441" s="697"/>
      <c r="R441" s="643"/>
      <c r="S441" s="643"/>
      <c r="T441" s="643"/>
      <c r="U441" s="643"/>
      <c r="V441" s="728"/>
      <c r="W441" s="716"/>
      <c r="X441" s="731"/>
      <c r="Y441" s="710"/>
      <c r="Z441" s="713"/>
      <c r="AA441" s="716"/>
      <c r="AB441" s="719"/>
      <c r="AC441" s="722"/>
      <c r="AD441" s="725"/>
      <c r="AE441" s="650"/>
      <c r="AF441" s="201">
        <v>6</v>
      </c>
      <c r="AG441" s="202"/>
      <c r="AH441" s="222" t="str">
        <f t="shared" si="1468"/>
        <v/>
      </c>
      <c r="AI441" s="321"/>
      <c r="AJ441" s="321"/>
      <c r="AK441" s="223" t="str">
        <f t="shared" si="1469"/>
        <v/>
      </c>
      <c r="AL441" s="322"/>
      <c r="AM441" s="322"/>
      <c r="AN441" s="323"/>
      <c r="AO441" s="224" t="str">
        <f t="shared" ref="AO441" si="1504">IF(ISBLANK(AD436),(IFERROR(IF(AND(AH440="Probabilidad",AH441="Probabilidad"),(AQ440-(+AQ440*AK441)),IF(AND(AH440="Impacto",AH441="Probabilidad"),(AQ439-(+AQ439*AK441)),IF(AH441="Impacto",AQ440,""))),""))," ")</f>
        <v/>
      </c>
      <c r="AP441" s="174" t="str">
        <f t="shared" ref="AP441" si="1505">IF(ISBLANK(AD436),(IFERROR(IF(AO441="","",IF(AO441&lt;=0.2,"Muy Baja",IF(AO441&lt;=0.4,"Baja",IF(AO441&lt;=0.6,"Media",IF(AO441&lt;=0.8,"Alta","Muy Alta"))))),""))," ")</f>
        <v/>
      </c>
      <c r="AQ441" s="225" t="str">
        <f t="shared" si="1381"/>
        <v/>
      </c>
      <c r="AR441" s="449" t="str">
        <f t="shared" si="1382"/>
        <v/>
      </c>
      <c r="AS441" s="225" t="str">
        <f t="shared" si="1499"/>
        <v/>
      </c>
      <c r="AT441" s="226" t="str">
        <f t="shared" si="1383"/>
        <v/>
      </c>
      <c r="AU441" s="653"/>
      <c r="AV441" s="656"/>
      <c r="AW441" s="650"/>
      <c r="AX441" s="734"/>
      <c r="AY441" s="324"/>
      <c r="AZ441" s="454"/>
      <c r="BA441" s="406"/>
      <c r="BB441" s="448"/>
      <c r="BC441" s="425"/>
      <c r="BD441" s="425"/>
      <c r="BE441" s="425"/>
      <c r="BF441" s="455"/>
      <c r="BG441" s="595"/>
      <c r="BH441" s="388"/>
      <c r="BI441" s="374"/>
      <c r="BJ441" s="374"/>
      <c r="BK441" s="374"/>
      <c r="BL441" s="448"/>
      <c r="BM441" s="468"/>
      <c r="BN441" s="448"/>
      <c r="BO441" s="441"/>
      <c r="BP441" s="441"/>
      <c r="BQ441" s="498"/>
      <c r="BR441" s="404"/>
      <c r="BS441" s="404"/>
      <c r="BT441" s="404"/>
      <c r="BU441" s="404"/>
    </row>
    <row r="442" spans="1:73" s="205" customFormat="1" ht="129.94999999999999" hidden="1" customHeight="1">
      <c r="A442" s="681"/>
      <c r="B442" s="703" t="s">
        <v>957</v>
      </c>
      <c r="C442" s="661"/>
      <c r="D442" s="661" t="str">
        <f>IFERROR((VLOOKUP($B442,'Listados Datos'!$D$3:$F$18,3,FALSE))," ")</f>
        <v>El proceso inicia con la identificación de necesidades de personal y finaliza con el seguimiento y evaluación de los mismos. Aplica a todos los procesos de la entidad.</v>
      </c>
      <c r="E442" s="645" t="s">
        <v>1216</v>
      </c>
      <c r="F442" s="645" t="s">
        <v>972</v>
      </c>
      <c r="G442" s="666">
        <v>72</v>
      </c>
      <c r="H442" s="360">
        <v>72</v>
      </c>
      <c r="I442" s="663" t="s">
        <v>1248</v>
      </c>
      <c r="J442" s="603" t="s">
        <v>244</v>
      </c>
      <c r="K442" s="603" t="s">
        <v>1248</v>
      </c>
      <c r="L442" s="603" t="s">
        <v>1359</v>
      </c>
      <c r="M442" s="644" t="str">
        <f t="shared" ref="M442" si="1506">+CONCATENATE("Posibilidad de afectación ", J442, " por ", K442," debido a ", L442)</f>
        <v>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v>
      </c>
      <c r="N442" s="644" t="s">
        <v>108</v>
      </c>
      <c r="O442" s="644" t="s">
        <v>832</v>
      </c>
      <c r="P442" s="735">
        <v>12</v>
      </c>
      <c r="Q442" s="695"/>
      <c r="R442" s="641"/>
      <c r="S442" s="641"/>
      <c r="T442" s="641"/>
      <c r="U442" s="641"/>
      <c r="V442" s="726" t="str">
        <f t="shared" ref="V442" si="1507">IF(ISBLANK(AC442),(IF(P442&lt;=0,"",IF(P442&lt;=2,"Muy Baja",IF(P442&lt;=24,"Baja",IF(P442&lt;=500,"Media",IF(P442&lt;=5000,"Alta","Muy Alta"))))))," ")</f>
        <v>Baja</v>
      </c>
      <c r="W442" s="714">
        <f t="shared" ref="W442" si="1508">IF(ISBLANK(AC442),(IF(V442="","",IF(V442="Muy Baja",20%,IF(V442="Baja",40%,IF(V442="Media",60%,IF(V442="Alta",80%,IF(V442="Muy Alta",100%,0)))))))," ")</f>
        <v>0.4</v>
      </c>
      <c r="X442" s="729" t="s">
        <v>305</v>
      </c>
      <c r="Y442" s="708" t="str">
        <f>IF(X442&gt;0,IF(NOT(ISERROR(MATCH(X442,'Listados Datos'!$N$3:$N$4,0))),'Listados Datos'!$N$6&amp;"Por favor no seleccionar este criterios de impacto (Afectación Económica o presupuestal y/o Pérdida Reputacional)",'Listados Datos'!$N$7),"")</f>
        <v>✔</v>
      </c>
      <c r="Z442" s="711" t="str">
        <f>IF(OR(X442='Listados Datos'!$R$3,X442='Listados Datos'!$S$3),"Leve",IF(OR(X442='Listados Datos'!$R$4,X442='Listados Datos'!$S$4),"Menor",IF(OR(X442='Listados Datos'!$R$5,X442='Listados Datos'!$S$5),"Moderado",IF(OR(X442='Listados Datos'!$R$6,X442='Listados Datos'!$S$6),"Mayor",IF(OR(X442='Listados Datos'!$R$7,X442='Listados Datos'!$S$7),"Catastrófico","")))))</f>
        <v>Leve</v>
      </c>
      <c r="AA442" s="714">
        <f>IF(Z442="","",IF(Z442="Leve",20%,IF(Z442="Menor",40%,IF(Z442="Moderado",60%,IF(Z442="Mayor",80%,IF(Z442="Catastrófico",100%,0))))))</f>
        <v>0.2</v>
      </c>
      <c r="AB442" s="717"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Bajo</v>
      </c>
      <c r="AC442" s="720"/>
      <c r="AD442" s="723"/>
      <c r="AE442" s="648" t="str">
        <f t="shared" ref="AE442" si="1509">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201">
        <v>1</v>
      </c>
      <c r="AG442" s="202" t="s">
        <v>1360</v>
      </c>
      <c r="AH442" s="222" t="str">
        <f t="shared" si="1468"/>
        <v>Probabilidad</v>
      </c>
      <c r="AI442" s="321" t="s">
        <v>312</v>
      </c>
      <c r="AJ442" s="321" t="s">
        <v>318</v>
      </c>
      <c r="AK442" s="223" t="str">
        <f t="shared" si="1469"/>
        <v>50%</v>
      </c>
      <c r="AL442" s="322" t="s">
        <v>321</v>
      </c>
      <c r="AM442" s="322" t="s">
        <v>325</v>
      </c>
      <c r="AN442" s="323" t="s">
        <v>328</v>
      </c>
      <c r="AO442" s="224">
        <f t="shared" ref="AO442" si="1510">IF(ISBLANK(AD442),(IFERROR(IF(AH442="Probabilidad",(W442-(+W442*AK442)),IF(AH442="Impacto",W442,"")),""))," ")</f>
        <v>0.2</v>
      </c>
      <c r="AP442" s="174" t="str">
        <f t="shared" ref="AP442" si="1511">IF(ISBLANK(AD442), (IFERROR(IF(AO442="","",IF(AO442&lt;=0.2,"Muy Baja",IF(AO442&lt;=0.4,"Baja",IF(AO442&lt;=0.6,"Media",IF(AO442&lt;=0.8,"Alta","Muy Alta"))))),""))," ")</f>
        <v>Muy Baja</v>
      </c>
      <c r="AQ442" s="225">
        <f t="shared" si="1381"/>
        <v>0.2</v>
      </c>
      <c r="AR442" s="449" t="str">
        <f t="shared" si="1382"/>
        <v>Leve</v>
      </c>
      <c r="AS442" s="225">
        <f t="shared" ref="AS442" si="1512">IFERROR(IF(AH442="Impacto",(AA442-(+AA442*AK442)),IF(AH442="Probabilidad",AA442,"")),"")</f>
        <v>0.2</v>
      </c>
      <c r="AT442" s="226" t="str">
        <f t="shared" si="1383"/>
        <v>Bajo</v>
      </c>
      <c r="AU442" s="651"/>
      <c r="AV442" s="654" t="str">
        <f>IF(ISBLANK(AD442), " ", AD442)</f>
        <v xml:space="preserve"> </v>
      </c>
      <c r="AW442" s="648" t="str">
        <f t="shared" ref="AW442" si="1513">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732" t="s">
        <v>335</v>
      </c>
      <c r="AY442" s="638" t="s">
        <v>1362</v>
      </c>
      <c r="AZ442" s="617" t="s">
        <v>1326</v>
      </c>
      <c r="BA442" s="617" t="s">
        <v>972</v>
      </c>
      <c r="BB442" s="619" t="s">
        <v>1057</v>
      </c>
      <c r="BC442" s="621">
        <v>44562</v>
      </c>
      <c r="BD442" s="621">
        <v>44926</v>
      </c>
      <c r="BE442" s="619" t="s">
        <v>1326</v>
      </c>
      <c r="BF442" s="619" t="s">
        <v>1326</v>
      </c>
      <c r="BG442" s="594" t="s">
        <v>1320</v>
      </c>
      <c r="BH442" s="445" t="s">
        <v>113</v>
      </c>
      <c r="BI442" s="594" t="s">
        <v>1925</v>
      </c>
      <c r="BJ442" s="887" t="s">
        <v>1794</v>
      </c>
      <c r="BK442" s="596">
        <v>44804</v>
      </c>
      <c r="BL442" s="594" t="s">
        <v>1926</v>
      </c>
      <c r="BM442" s="889" t="s">
        <v>1927</v>
      </c>
      <c r="BN442" s="594" t="s">
        <v>1938</v>
      </c>
      <c r="BO442" s="594" t="s">
        <v>114</v>
      </c>
      <c r="BP442" s="594" t="s">
        <v>1746</v>
      </c>
      <c r="BQ442" s="600" t="s">
        <v>1746</v>
      </c>
      <c r="BR442" s="404"/>
      <c r="BS442" s="404"/>
      <c r="BT442" s="404"/>
      <c r="BU442" s="404"/>
    </row>
    <row r="443" spans="1:73" s="205" customFormat="1" ht="72" hidden="1" customHeight="1">
      <c r="A443" s="681"/>
      <c r="B443" s="703"/>
      <c r="C443" s="661"/>
      <c r="D443" s="661"/>
      <c r="E443" s="645"/>
      <c r="F443" s="645"/>
      <c r="G443" s="666"/>
      <c r="H443" s="360">
        <v>72</v>
      </c>
      <c r="I443" s="664"/>
      <c r="J443" s="647"/>
      <c r="K443" s="647"/>
      <c r="L443" s="647"/>
      <c r="M443" s="645"/>
      <c r="N443" s="645"/>
      <c r="O443" s="645"/>
      <c r="P443" s="736"/>
      <c r="Q443" s="696"/>
      <c r="R443" s="642"/>
      <c r="S443" s="642"/>
      <c r="T443" s="642"/>
      <c r="U443" s="642"/>
      <c r="V443" s="727"/>
      <c r="W443" s="715"/>
      <c r="X443" s="730"/>
      <c r="Y443" s="709"/>
      <c r="Z443" s="712"/>
      <c r="AA443" s="715"/>
      <c r="AB443" s="718"/>
      <c r="AC443" s="721"/>
      <c r="AD443" s="724"/>
      <c r="AE443" s="649"/>
      <c r="AF443" s="201">
        <v>2</v>
      </c>
      <c r="AG443" s="202" t="s">
        <v>1361</v>
      </c>
      <c r="AH443" s="222" t="str">
        <f t="shared" si="1468"/>
        <v>Probabilidad</v>
      </c>
      <c r="AI443" s="321" t="s">
        <v>312</v>
      </c>
      <c r="AJ443" s="321" t="s">
        <v>318</v>
      </c>
      <c r="AK443" s="223" t="str">
        <f t="shared" si="1469"/>
        <v>50%</v>
      </c>
      <c r="AL443" s="322" t="s">
        <v>321</v>
      </c>
      <c r="AM443" s="322" t="s">
        <v>325</v>
      </c>
      <c r="AN443" s="323" t="s">
        <v>328</v>
      </c>
      <c r="AO443" s="224">
        <f t="shared" ref="AO443" si="1514">IF(ISBLANK(AD442),(IFERROR(IF(AND(AH442="Probabilidad",AH443="Probabilidad"),(AQ442-(+AQ442*AK443)),IF(AH443="Probabilidad",(W442-(+W442*AK443)),IF(AH443="Impacto",AQ442,""))),""))," ")</f>
        <v>0.1</v>
      </c>
      <c r="AP443" s="174" t="str">
        <f t="shared" ref="AP443" si="1515">IF(ISBLANK(AD442),(IFERROR(IF(AO443="","",IF(AO443&lt;=0.2,"Muy Baja",IF(AO443&lt;=0.4,"Baja",IF(AO443&lt;=0.6,"Media",IF(AO443&lt;=0.8,"Alta","Muy Alta"))))),""))," ")</f>
        <v>Muy Baja</v>
      </c>
      <c r="AQ443" s="225">
        <f t="shared" si="1381"/>
        <v>0.1</v>
      </c>
      <c r="AR443" s="449" t="str">
        <f t="shared" si="1382"/>
        <v>Leve</v>
      </c>
      <c r="AS443" s="225">
        <f t="shared" ref="AS443" si="1516">IFERROR(IF(AND(AH442="Impacto",AH443="Impacto"),(AS442-(+AS442*AK443)),IF(AH443="Impacto",(AA442-(+AA442*AK443)),IF(AH443="Probabilidad",AS442,""))),"")</f>
        <v>0.2</v>
      </c>
      <c r="AT443" s="226" t="str">
        <f t="shared" si="1383"/>
        <v>Bajo</v>
      </c>
      <c r="AU443" s="652"/>
      <c r="AV443" s="655"/>
      <c r="AW443" s="649"/>
      <c r="AX443" s="733"/>
      <c r="AY443" s="639"/>
      <c r="AZ443" s="618"/>
      <c r="BA443" s="618"/>
      <c r="BB443" s="620"/>
      <c r="BC443" s="622"/>
      <c r="BD443" s="622"/>
      <c r="BE443" s="620"/>
      <c r="BF443" s="620"/>
      <c r="BG443" s="628"/>
      <c r="BH443" s="445" t="s">
        <v>113</v>
      </c>
      <c r="BI443" s="595"/>
      <c r="BJ443" s="888"/>
      <c r="BK443" s="597"/>
      <c r="BL443" s="595"/>
      <c r="BM443" s="882"/>
      <c r="BN443" s="595"/>
      <c r="BO443" s="595"/>
      <c r="BP443" s="595"/>
      <c r="BQ443" s="601"/>
      <c r="BR443" s="404"/>
      <c r="BS443" s="404"/>
      <c r="BT443" s="404"/>
      <c r="BU443" s="404"/>
    </row>
    <row r="444" spans="1:73" s="205" customFormat="1" ht="19.5" hidden="1" customHeight="1">
      <c r="A444" s="681"/>
      <c r="B444" s="703"/>
      <c r="C444" s="661"/>
      <c r="D444" s="661"/>
      <c r="E444" s="645"/>
      <c r="F444" s="645"/>
      <c r="G444" s="666"/>
      <c r="H444" s="360">
        <v>72</v>
      </c>
      <c r="I444" s="664"/>
      <c r="J444" s="647"/>
      <c r="K444" s="647"/>
      <c r="L444" s="647"/>
      <c r="M444" s="645"/>
      <c r="N444" s="645"/>
      <c r="O444" s="645"/>
      <c r="P444" s="736"/>
      <c r="Q444" s="696"/>
      <c r="R444" s="642"/>
      <c r="S444" s="642"/>
      <c r="T444" s="642"/>
      <c r="U444" s="642"/>
      <c r="V444" s="727"/>
      <c r="W444" s="715"/>
      <c r="X444" s="730"/>
      <c r="Y444" s="709"/>
      <c r="Z444" s="712"/>
      <c r="AA444" s="715"/>
      <c r="AB444" s="718"/>
      <c r="AC444" s="721"/>
      <c r="AD444" s="724"/>
      <c r="AE444" s="649"/>
      <c r="AF444" s="201">
        <v>3</v>
      </c>
      <c r="AG444" s="202"/>
      <c r="AH444" s="222" t="str">
        <f t="shared" si="1468"/>
        <v/>
      </c>
      <c r="AI444" s="321"/>
      <c r="AJ444" s="321"/>
      <c r="AK444" s="223" t="str">
        <f t="shared" si="1469"/>
        <v/>
      </c>
      <c r="AL444" s="322"/>
      <c r="AM444" s="322"/>
      <c r="AN444" s="323"/>
      <c r="AO444" s="224" t="str">
        <f t="shared" ref="AO444" si="1517">IF(ISBLANK(AD442),(IFERROR(IF(AND(AH443="Probabilidad",AH444="Probabilidad"),(AQ443-(+AQ443*AK444)),IF(AND(AH443="Impacto",AH444="Probabilidad"),(AQ442-(+AQ442*AK444)),IF(AH444="Impacto",AQ443,""))),""))," ")</f>
        <v/>
      </c>
      <c r="AP444" s="174" t="str">
        <f t="shared" ref="AP444" si="1518">IF(ISBLANK(AD442),(IFERROR(IF(AO444="","",IF(AO444&lt;=0.2,"Muy Baja",IF(AO444&lt;=0.4,"Baja",IF(AO444&lt;=0.6,"Media",IF(AO444&lt;=0.8,"Alta","Muy Alta"))))),""))," ")</f>
        <v/>
      </c>
      <c r="AQ444" s="225" t="str">
        <f t="shared" si="1381"/>
        <v/>
      </c>
      <c r="AR444" s="449" t="str">
        <f t="shared" si="1382"/>
        <v/>
      </c>
      <c r="AS444" s="225" t="str">
        <f t="shared" ref="AS444:AS447" si="1519">IFERROR(IF(AND(AH443="Impacto",AH444="Impacto"),(AS443-(+AS443*AK444)),IF(AND(AH443="Probabilidad",AH444="Impacto"),(AS442-(+AS442*AK444)),IF(AH444="Probabilidad",AS443,""))),"")</f>
        <v/>
      </c>
      <c r="AT444" s="226" t="str">
        <f t="shared" si="1383"/>
        <v/>
      </c>
      <c r="AU444" s="652"/>
      <c r="AV444" s="655"/>
      <c r="AW444" s="649"/>
      <c r="AX444" s="733"/>
      <c r="AY444" s="324"/>
      <c r="AZ444" s="454"/>
      <c r="BA444" s="406"/>
      <c r="BB444" s="448"/>
      <c r="BC444" s="425"/>
      <c r="BD444" s="425"/>
      <c r="BE444" s="425"/>
      <c r="BF444" s="455"/>
      <c r="BG444" s="628"/>
      <c r="BH444" s="388"/>
      <c r="BI444" s="374"/>
      <c r="BJ444" s="374"/>
      <c r="BK444" s="374"/>
      <c r="BL444" s="448"/>
      <c r="BM444" s="468"/>
      <c r="BN444" s="448"/>
      <c r="BO444" s="441"/>
      <c r="BP444" s="441"/>
      <c r="BQ444" s="498"/>
      <c r="BR444" s="404"/>
      <c r="BS444" s="404"/>
      <c r="BT444" s="404"/>
      <c r="BU444" s="404"/>
    </row>
    <row r="445" spans="1:73" s="205" customFormat="1" ht="19.5" hidden="1" customHeight="1">
      <c r="A445" s="681"/>
      <c r="B445" s="703"/>
      <c r="C445" s="661"/>
      <c r="D445" s="661"/>
      <c r="E445" s="645"/>
      <c r="F445" s="645"/>
      <c r="G445" s="666"/>
      <c r="H445" s="360">
        <v>72</v>
      </c>
      <c r="I445" s="664"/>
      <c r="J445" s="647"/>
      <c r="K445" s="647"/>
      <c r="L445" s="647"/>
      <c r="M445" s="645"/>
      <c r="N445" s="645"/>
      <c r="O445" s="645"/>
      <c r="P445" s="736"/>
      <c r="Q445" s="696"/>
      <c r="R445" s="642"/>
      <c r="S445" s="642"/>
      <c r="T445" s="642"/>
      <c r="U445" s="642"/>
      <c r="V445" s="727"/>
      <c r="W445" s="715"/>
      <c r="X445" s="730"/>
      <c r="Y445" s="709"/>
      <c r="Z445" s="712"/>
      <c r="AA445" s="715"/>
      <c r="AB445" s="718"/>
      <c r="AC445" s="721"/>
      <c r="AD445" s="724"/>
      <c r="AE445" s="649"/>
      <c r="AF445" s="201">
        <v>4</v>
      </c>
      <c r="AG445" s="202"/>
      <c r="AH445" s="222" t="str">
        <f t="shared" si="1468"/>
        <v/>
      </c>
      <c r="AI445" s="321"/>
      <c r="AJ445" s="321"/>
      <c r="AK445" s="223" t="str">
        <f t="shared" si="1469"/>
        <v/>
      </c>
      <c r="AL445" s="322"/>
      <c r="AM445" s="322"/>
      <c r="AN445" s="323"/>
      <c r="AO445" s="224" t="str">
        <f t="shared" ref="AO445" si="1520">IF(ISBLANK(AD442),(IFERROR(IF(AND(AH444="Probabilidad",AH445="Probabilidad"),(AQ444-(+AQ444*AK445)),IF(AND(AH444="Impacto",AH445="Probabilidad"),(AQ443-(+AQ443*AK445)),IF(AH445="Impacto",AQ444,""))),""))," ")</f>
        <v/>
      </c>
      <c r="AP445" s="174" t="str">
        <f t="shared" ref="AP445" si="1521">IF(ISBLANK(AD442),(IFERROR(IF(AO445="","",IF(AO445&lt;=0.2,"Muy Baja",IF(AO445&lt;=0.4,"Baja",IF(AO445&lt;=0.6,"Media",IF(AO445&lt;=0.8,"Alta","Muy Alta"))))),""))," ")</f>
        <v/>
      </c>
      <c r="AQ445" s="225" t="str">
        <f t="shared" si="1381"/>
        <v/>
      </c>
      <c r="AR445" s="449" t="str">
        <f t="shared" si="1382"/>
        <v/>
      </c>
      <c r="AS445" s="225" t="str">
        <f t="shared" si="1519"/>
        <v/>
      </c>
      <c r="AT445" s="226" t="str">
        <f t="shared" si="1383"/>
        <v/>
      </c>
      <c r="AU445" s="652"/>
      <c r="AV445" s="655"/>
      <c r="AW445" s="649"/>
      <c r="AX445" s="733"/>
      <c r="AY445" s="324"/>
      <c r="AZ445" s="454"/>
      <c r="BA445" s="406"/>
      <c r="BB445" s="448"/>
      <c r="BC445" s="425"/>
      <c r="BD445" s="425"/>
      <c r="BE445" s="425"/>
      <c r="BF445" s="455"/>
      <c r="BG445" s="628"/>
      <c r="BH445" s="388"/>
      <c r="BI445" s="374"/>
      <c r="BJ445" s="374"/>
      <c r="BK445" s="374"/>
      <c r="BL445" s="448"/>
      <c r="BM445" s="468"/>
      <c r="BN445" s="448"/>
      <c r="BO445" s="441"/>
      <c r="BP445" s="441"/>
      <c r="BQ445" s="498"/>
      <c r="BR445" s="404"/>
      <c r="BS445" s="404"/>
      <c r="BT445" s="404"/>
      <c r="BU445" s="404"/>
    </row>
    <row r="446" spans="1:73" s="205" customFormat="1" ht="19.5" hidden="1" customHeight="1">
      <c r="A446" s="681"/>
      <c r="B446" s="703"/>
      <c r="C446" s="661"/>
      <c r="D446" s="661"/>
      <c r="E446" s="645"/>
      <c r="F446" s="645"/>
      <c r="G446" s="666"/>
      <c r="H446" s="360">
        <v>72</v>
      </c>
      <c r="I446" s="664"/>
      <c r="J446" s="647"/>
      <c r="K446" s="647"/>
      <c r="L446" s="647"/>
      <c r="M446" s="645"/>
      <c r="N446" s="645"/>
      <c r="O446" s="645"/>
      <c r="P446" s="736"/>
      <c r="Q446" s="696"/>
      <c r="R446" s="642"/>
      <c r="S446" s="642"/>
      <c r="T446" s="642"/>
      <c r="U446" s="642"/>
      <c r="V446" s="727"/>
      <c r="W446" s="715"/>
      <c r="X446" s="730"/>
      <c r="Y446" s="709"/>
      <c r="Z446" s="712"/>
      <c r="AA446" s="715"/>
      <c r="AB446" s="718"/>
      <c r="AC446" s="721"/>
      <c r="AD446" s="724"/>
      <c r="AE446" s="649"/>
      <c r="AF446" s="201">
        <v>5</v>
      </c>
      <c r="AG446" s="202"/>
      <c r="AH446" s="222" t="str">
        <f t="shared" si="1468"/>
        <v/>
      </c>
      <c r="AI446" s="321"/>
      <c r="AJ446" s="321"/>
      <c r="AK446" s="223" t="str">
        <f t="shared" si="1469"/>
        <v/>
      </c>
      <c r="AL446" s="322"/>
      <c r="AM446" s="322"/>
      <c r="AN446" s="323"/>
      <c r="AO446" s="224" t="str">
        <f t="shared" ref="AO446" si="1522">IF(ISBLANK(AD442),(IFERROR(IF(AND(AH445="Probabilidad",AH446="Probabilidad"),(AQ445-(+AQ445*AK446)),IF(AND(AH445="Impacto",AH446="Probabilidad"),(AQ444-(+AQ444*AK446)),IF(AH446="Impacto",AQ445,""))),""))," ")</f>
        <v/>
      </c>
      <c r="AP446" s="174" t="str">
        <f t="shared" ref="AP446" si="1523">IF(ISBLANK(AD442),(IFERROR(IF(AO446="","",IF(AO446&lt;=0.2,"Muy Baja",IF(AO446&lt;=0.4,"Baja",IF(AO446&lt;=0.6,"Media",IF(AO446&lt;=0.8,"Alta","Muy Alta"))))),""))," ")</f>
        <v/>
      </c>
      <c r="AQ446" s="225" t="str">
        <f t="shared" si="1381"/>
        <v/>
      </c>
      <c r="AR446" s="449" t="str">
        <f t="shared" si="1382"/>
        <v/>
      </c>
      <c r="AS446" s="225" t="str">
        <f t="shared" si="1519"/>
        <v/>
      </c>
      <c r="AT446" s="226" t="str">
        <f t="shared" si="1383"/>
        <v/>
      </c>
      <c r="AU446" s="652"/>
      <c r="AV446" s="655"/>
      <c r="AW446" s="649"/>
      <c r="AX446" s="733"/>
      <c r="AY446" s="324"/>
      <c r="AZ446" s="454"/>
      <c r="BA446" s="406"/>
      <c r="BB446" s="448"/>
      <c r="BC446" s="425"/>
      <c r="BD446" s="425"/>
      <c r="BE446" s="425"/>
      <c r="BF446" s="455"/>
      <c r="BG446" s="628"/>
      <c r="BH446" s="388"/>
      <c r="BI446" s="374"/>
      <c r="BJ446" s="374"/>
      <c r="BK446" s="374"/>
      <c r="BL446" s="448"/>
      <c r="BM446" s="468"/>
      <c r="BN446" s="448"/>
      <c r="BO446" s="441"/>
      <c r="BP446" s="441"/>
      <c r="BQ446" s="498"/>
      <c r="BR446" s="404"/>
      <c r="BS446" s="404"/>
      <c r="BT446" s="404"/>
      <c r="BU446" s="404"/>
    </row>
    <row r="447" spans="1:73" s="205" customFormat="1" ht="19.5" hidden="1" customHeight="1">
      <c r="A447" s="681"/>
      <c r="B447" s="703"/>
      <c r="C447" s="661"/>
      <c r="D447" s="661"/>
      <c r="E447" s="645"/>
      <c r="F447" s="645"/>
      <c r="G447" s="666"/>
      <c r="H447" s="360">
        <v>72</v>
      </c>
      <c r="I447" s="665"/>
      <c r="J447" s="604"/>
      <c r="K447" s="604"/>
      <c r="L447" s="604"/>
      <c r="M447" s="646"/>
      <c r="N447" s="646"/>
      <c r="O447" s="646"/>
      <c r="P447" s="737"/>
      <c r="Q447" s="697"/>
      <c r="R447" s="643"/>
      <c r="S447" s="643"/>
      <c r="T447" s="643"/>
      <c r="U447" s="643"/>
      <c r="V447" s="728"/>
      <c r="W447" s="716"/>
      <c r="X447" s="731"/>
      <c r="Y447" s="710"/>
      <c r="Z447" s="713"/>
      <c r="AA447" s="716"/>
      <c r="AB447" s="719"/>
      <c r="AC447" s="722"/>
      <c r="AD447" s="725"/>
      <c r="AE447" s="650"/>
      <c r="AF447" s="201">
        <v>6</v>
      </c>
      <c r="AG447" s="202"/>
      <c r="AH447" s="222" t="str">
        <f t="shared" si="1468"/>
        <v/>
      </c>
      <c r="AI447" s="321"/>
      <c r="AJ447" s="321"/>
      <c r="AK447" s="223" t="str">
        <f t="shared" si="1469"/>
        <v/>
      </c>
      <c r="AL447" s="322"/>
      <c r="AM447" s="322"/>
      <c r="AN447" s="323"/>
      <c r="AO447" s="224" t="str">
        <f t="shared" ref="AO447" si="1524">IF(ISBLANK(AD442),(IFERROR(IF(AND(AH446="Probabilidad",AH447="Probabilidad"),(AQ446-(+AQ446*AK447)),IF(AND(AH446="Impacto",AH447="Probabilidad"),(AQ445-(+AQ445*AK447)),IF(AH447="Impacto",AQ446,""))),""))," ")</f>
        <v/>
      </c>
      <c r="AP447" s="174" t="str">
        <f t="shared" ref="AP447" si="1525">IF(ISBLANK(AD442),(IFERROR(IF(AO447="","",IF(AO447&lt;=0.2,"Muy Baja",IF(AO447&lt;=0.4,"Baja",IF(AO447&lt;=0.6,"Media",IF(AO447&lt;=0.8,"Alta","Muy Alta"))))),""))," ")</f>
        <v/>
      </c>
      <c r="AQ447" s="225" t="str">
        <f t="shared" si="1381"/>
        <v/>
      </c>
      <c r="AR447" s="449" t="str">
        <f t="shared" si="1382"/>
        <v/>
      </c>
      <c r="AS447" s="225" t="str">
        <f t="shared" si="1519"/>
        <v/>
      </c>
      <c r="AT447" s="226" t="str">
        <f t="shared" si="1383"/>
        <v/>
      </c>
      <c r="AU447" s="653"/>
      <c r="AV447" s="656"/>
      <c r="AW447" s="650"/>
      <c r="AX447" s="734"/>
      <c r="AY447" s="324"/>
      <c r="AZ447" s="454"/>
      <c r="BA447" s="406"/>
      <c r="BB447" s="448"/>
      <c r="BC447" s="425"/>
      <c r="BD447" s="425"/>
      <c r="BE447" s="425"/>
      <c r="BF447" s="455"/>
      <c r="BG447" s="595"/>
      <c r="BH447" s="388"/>
      <c r="BI447" s="374"/>
      <c r="BJ447" s="374"/>
      <c r="BK447" s="374"/>
      <c r="BL447" s="448"/>
      <c r="BM447" s="468"/>
      <c r="BN447" s="448"/>
      <c r="BO447" s="441"/>
      <c r="BP447" s="441"/>
      <c r="BQ447" s="498"/>
      <c r="BR447" s="404"/>
      <c r="BS447" s="404"/>
      <c r="BT447" s="404"/>
      <c r="BU447" s="404"/>
    </row>
    <row r="448" spans="1:73" s="205" customFormat="1" ht="156.75">
      <c r="A448" s="681"/>
      <c r="B448" s="703" t="s">
        <v>957</v>
      </c>
      <c r="C448" s="661"/>
      <c r="D448" s="661" t="str">
        <f>IFERROR((VLOOKUP($B448,'Listados Datos'!$D$3:$F$18,3,FALSE))," ")</f>
        <v>El proceso inicia con la identificación de necesidades de personal y finaliza con el seguimiento y evaluación de los mismos. Aplica a todos los procesos de la entidad.</v>
      </c>
      <c r="E448" s="645" t="s">
        <v>1216</v>
      </c>
      <c r="F448" s="645" t="s">
        <v>972</v>
      </c>
      <c r="G448" s="666">
        <v>73</v>
      </c>
      <c r="H448" s="360">
        <v>73</v>
      </c>
      <c r="I448" s="663" t="s">
        <v>1623</v>
      </c>
      <c r="J448" s="603" t="s">
        <v>243</v>
      </c>
      <c r="K448" s="603" t="s">
        <v>1433</v>
      </c>
      <c r="L448" s="603" t="s">
        <v>1613</v>
      </c>
      <c r="M448" s="644" t="str">
        <f t="shared" ref="M448:M453" si="1526">+I448</f>
        <v>Posibilidad de recibir o solicitar cualquier dádiva o beneficio a nombre propio o de terceros con el fin de generar el nombramiento de una persona que no cumpla con los requisitos funcionales -comportamentales buscando beneficio propio o de un tercero.</v>
      </c>
      <c r="N448" s="644" t="s">
        <v>109</v>
      </c>
      <c r="O448" s="644" t="s">
        <v>833</v>
      </c>
      <c r="P448" s="735">
        <v>228</v>
      </c>
      <c r="Q448" s="695"/>
      <c r="R448" s="641"/>
      <c r="S448" s="641"/>
      <c r="T448" s="641"/>
      <c r="U448" s="641"/>
      <c r="V448" s="726" t="str">
        <f t="shared" ref="V448" si="1527">IF(ISBLANK(AC448),(IF(P448&lt;=0,"",IF(P448&lt;=2,"Muy Baja",IF(P448&lt;=24,"Baja",IF(P448&lt;=500,"Media",IF(P448&lt;=5000,"Alta","Muy Alta"))))))," ")</f>
        <v xml:space="preserve"> </v>
      </c>
      <c r="W448" s="714" t="str">
        <f t="shared" ref="W448" si="1528">IF(ISBLANK(AC448),(IF(V448="","",IF(V448="Muy Baja",20%,IF(V448="Baja",40%,IF(V448="Media",60%,IF(V448="Alta",80%,IF(V448="Muy Alta",100%,0)))))))," ")</f>
        <v xml:space="preserve"> </v>
      </c>
      <c r="X448" s="729"/>
      <c r="Y448" s="708" t="str">
        <f>IF(X448&gt;0,IF(NOT(ISERROR(MATCH(X448,'Listados Datos'!$N$3:$N$4,0))),'Listados Datos'!$N$6&amp;"Por favor no seleccionar este criterios de impacto (Afectación Económica o presupuestal y/o Pérdida Reputacional)",'Listados Datos'!$N$7),"")</f>
        <v/>
      </c>
      <c r="Z448" s="711" t="str">
        <f>IF(OR(X448='Listados Datos'!$R$3,X448='Listados Datos'!$S$3),"Leve",IF(OR(X448='Listados Datos'!$R$4,X448='Listados Datos'!$S$4),"Menor",IF(OR(X448='Listados Datos'!$R$5,X448='Listados Datos'!$S$5),"Moderado",IF(OR(X448='Listados Datos'!$R$6,X448='Listados Datos'!$S$6),"Mayor",IF(OR(X448='Listados Datos'!$R$7,X448='Listados Datos'!$S$7),"Catastrófico","")))))</f>
        <v/>
      </c>
      <c r="AA448" s="714" t="str">
        <f>IF(Z448="","",IF(Z448="Leve",20%,IF(Z448="Menor",40%,IF(Z448="Moderado",60%,IF(Z448="Mayor",80%,IF(Z448="Catastrófico",100%,0))))))</f>
        <v/>
      </c>
      <c r="AB448" s="717"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
      </c>
      <c r="AC448" s="720" t="s">
        <v>346</v>
      </c>
      <c r="AD448" s="723" t="s">
        <v>12</v>
      </c>
      <c r="AE448" s="648" t="str">
        <f t="shared" ref="AE448" si="1529">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MODERADA</v>
      </c>
      <c r="AF448" s="201">
        <v>1</v>
      </c>
      <c r="AG448" s="202" t="s">
        <v>1486</v>
      </c>
      <c r="AH448" s="222" t="str">
        <f t="shared" si="1468"/>
        <v>Probabilidad</v>
      </c>
      <c r="AI448" s="321" t="s">
        <v>312</v>
      </c>
      <c r="AJ448" s="321" t="s">
        <v>317</v>
      </c>
      <c r="AK448" s="223" t="str">
        <f t="shared" si="1469"/>
        <v>40%</v>
      </c>
      <c r="AL448" s="322" t="s">
        <v>321</v>
      </c>
      <c r="AM448" s="322" t="s">
        <v>325</v>
      </c>
      <c r="AN448" s="323" t="s">
        <v>328</v>
      </c>
      <c r="AO448" s="224" t="str">
        <f t="shared" ref="AO448" si="1530">IF(ISBLANK(AD448),(IFERROR(IF(AH448="Probabilidad",(W448-(+W448*AK448)),IF(AH448="Impacto",W448,"")),""))," ")</f>
        <v xml:space="preserve"> </v>
      </c>
      <c r="AP448" s="174" t="str">
        <f t="shared" ref="AP448" si="1531">IF(ISBLANK(AD448), (IFERROR(IF(AO448="","",IF(AO448&lt;=0.2,"Muy Baja",IF(AO448&lt;=0.4,"Baja",IF(AO448&lt;=0.6,"Media",IF(AO448&lt;=0.8,"Alta","Muy Alta"))))),""))," ")</f>
        <v xml:space="preserve"> </v>
      </c>
      <c r="AQ448" s="225" t="str">
        <f t="shared" si="1381"/>
        <v xml:space="preserve"> </v>
      </c>
      <c r="AR448" s="449" t="str">
        <f t="shared" si="1382"/>
        <v/>
      </c>
      <c r="AS448" s="225" t="str">
        <f t="shared" ref="AS448" si="1532">IFERROR(IF(AH448="Impacto",(AA448-(+AA448*AK448)),IF(AH448="Probabilidad",AA448,"")),"")</f>
        <v/>
      </c>
      <c r="AT448" s="226" t="str">
        <f t="shared" si="1383"/>
        <v/>
      </c>
      <c r="AU448" s="651"/>
      <c r="AV448" s="654" t="str">
        <f>IF(ISBLANK(AD448), " ", AD448)</f>
        <v>Moderado</v>
      </c>
      <c r="AW448" s="648" t="str">
        <f t="shared" ref="AW448" si="1533">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732" t="s">
        <v>335</v>
      </c>
      <c r="AY448" s="324" t="s">
        <v>1580</v>
      </c>
      <c r="AZ448" s="454" t="s">
        <v>1580</v>
      </c>
      <c r="BA448" s="406" t="s">
        <v>972</v>
      </c>
      <c r="BB448" s="448" t="s">
        <v>1057</v>
      </c>
      <c r="BC448" s="425">
        <v>44562</v>
      </c>
      <c r="BD448" s="425">
        <v>44926</v>
      </c>
      <c r="BE448" s="425" t="s">
        <v>1325</v>
      </c>
      <c r="BF448" s="455" t="s">
        <v>1325</v>
      </c>
      <c r="BG448" s="594" t="s">
        <v>1320</v>
      </c>
      <c r="BH448" s="388" t="s">
        <v>113</v>
      </c>
      <c r="BI448" s="374" t="s">
        <v>2109</v>
      </c>
      <c r="BJ448" s="375">
        <v>1</v>
      </c>
      <c r="BK448" s="376">
        <v>44926</v>
      </c>
      <c r="BL448" s="448" t="s">
        <v>1928</v>
      </c>
      <c r="BM448" s="476" t="s">
        <v>1820</v>
      </c>
      <c r="BN448" s="448" t="s">
        <v>2074</v>
      </c>
      <c r="BO448" s="441" t="s">
        <v>2074</v>
      </c>
      <c r="BP448" s="441" t="s">
        <v>2098</v>
      </c>
      <c r="BQ448" s="482" t="s">
        <v>2074</v>
      </c>
      <c r="BR448" s="1125" t="s">
        <v>2110</v>
      </c>
      <c r="BS448" s="518" t="s">
        <v>2067</v>
      </c>
      <c r="BT448" s="511" t="s">
        <v>1746</v>
      </c>
      <c r="BU448" s="513" t="s">
        <v>2068</v>
      </c>
    </row>
    <row r="449" spans="1:73" s="205" customFormat="1" ht="19.5" hidden="1" customHeight="1">
      <c r="A449" s="681"/>
      <c r="B449" s="703"/>
      <c r="C449" s="661"/>
      <c r="D449" s="661"/>
      <c r="E449" s="645"/>
      <c r="F449" s="645"/>
      <c r="G449" s="666"/>
      <c r="H449" s="360">
        <v>73</v>
      </c>
      <c r="I449" s="664"/>
      <c r="J449" s="647"/>
      <c r="K449" s="647"/>
      <c r="L449" s="647"/>
      <c r="M449" s="645">
        <f t="shared" si="1526"/>
        <v>0</v>
      </c>
      <c r="N449" s="645"/>
      <c r="O449" s="645"/>
      <c r="P449" s="736"/>
      <c r="Q449" s="696"/>
      <c r="R449" s="642"/>
      <c r="S449" s="642"/>
      <c r="T449" s="642"/>
      <c r="U449" s="642"/>
      <c r="V449" s="727"/>
      <c r="W449" s="715"/>
      <c r="X449" s="730"/>
      <c r="Y449" s="709"/>
      <c r="Z449" s="712"/>
      <c r="AA449" s="715"/>
      <c r="AB449" s="718"/>
      <c r="AC449" s="721"/>
      <c r="AD449" s="724"/>
      <c r="AE449" s="649"/>
      <c r="AF449" s="201">
        <v>2</v>
      </c>
      <c r="AG449" s="202"/>
      <c r="AH449" s="222" t="str">
        <f t="shared" si="1468"/>
        <v/>
      </c>
      <c r="AI449" s="321"/>
      <c r="AJ449" s="321"/>
      <c r="AK449" s="223" t="str">
        <f t="shared" si="1469"/>
        <v/>
      </c>
      <c r="AL449" s="322"/>
      <c r="AM449" s="322"/>
      <c r="AN449" s="323"/>
      <c r="AO449" s="224" t="str">
        <f t="shared" ref="AO449" si="1534">IF(ISBLANK(AD448),(IFERROR(IF(AND(AH448="Probabilidad",AH449="Probabilidad"),(AQ448-(+AQ448*AK449)),IF(AH449="Probabilidad",(W448-(+W448*AK449)),IF(AH449="Impacto",AQ448,""))),""))," ")</f>
        <v xml:space="preserve"> </v>
      </c>
      <c r="AP449" s="174" t="str">
        <f t="shared" ref="AP449" si="1535">IF(ISBLANK(AD448),(IFERROR(IF(AO449="","",IF(AO449&lt;=0.2,"Muy Baja",IF(AO449&lt;=0.4,"Baja",IF(AO449&lt;=0.6,"Media",IF(AO449&lt;=0.8,"Alta","Muy Alta"))))),""))," ")</f>
        <v xml:space="preserve"> </v>
      </c>
      <c r="AQ449" s="225" t="str">
        <f t="shared" si="1381"/>
        <v xml:space="preserve"> </v>
      </c>
      <c r="AR449" s="449" t="str">
        <f t="shared" si="1382"/>
        <v/>
      </c>
      <c r="AS449" s="225" t="str">
        <f t="shared" ref="AS449" si="1536">IFERROR(IF(AND(AH448="Impacto",AH449="Impacto"),(AS448-(+AS448*AK449)),IF(AH449="Impacto",(AA448-(+AA448*AK449)),IF(AH449="Probabilidad",AS448,""))),"")</f>
        <v/>
      </c>
      <c r="AT449" s="226" t="str">
        <f t="shared" si="1383"/>
        <v/>
      </c>
      <c r="AU449" s="652"/>
      <c r="AV449" s="655"/>
      <c r="AW449" s="649"/>
      <c r="AX449" s="733"/>
      <c r="AY449" s="324"/>
      <c r="AZ449" s="454"/>
      <c r="BA449" s="406"/>
      <c r="BB449" s="448"/>
      <c r="BC449" s="425"/>
      <c r="BD449" s="425"/>
      <c r="BE449" s="425"/>
      <c r="BF449" s="455"/>
      <c r="BG449" s="628"/>
      <c r="BH449" s="388"/>
      <c r="BI449" s="374"/>
      <c r="BJ449" s="374"/>
      <c r="BK449" s="374"/>
      <c r="BL449" s="448"/>
      <c r="BM449" s="468"/>
      <c r="BN449" s="448"/>
      <c r="BO449" s="441"/>
      <c r="BP449" s="441"/>
      <c r="BQ449" s="498"/>
      <c r="BR449" s="404"/>
      <c r="BS449" s="404"/>
      <c r="BT449" s="404"/>
      <c r="BU449" s="404"/>
    </row>
    <row r="450" spans="1:73" s="205" customFormat="1" ht="19.5" hidden="1" customHeight="1">
      <c r="A450" s="681"/>
      <c r="B450" s="703"/>
      <c r="C450" s="661"/>
      <c r="D450" s="661"/>
      <c r="E450" s="645"/>
      <c r="F450" s="645"/>
      <c r="G450" s="666"/>
      <c r="H450" s="360">
        <v>73</v>
      </c>
      <c r="I450" s="664"/>
      <c r="J450" s="647"/>
      <c r="K450" s="647"/>
      <c r="L450" s="647"/>
      <c r="M450" s="645">
        <f t="shared" si="1526"/>
        <v>0</v>
      </c>
      <c r="N450" s="645"/>
      <c r="O450" s="645"/>
      <c r="P450" s="736"/>
      <c r="Q450" s="696"/>
      <c r="R450" s="642"/>
      <c r="S450" s="642"/>
      <c r="T450" s="642"/>
      <c r="U450" s="642"/>
      <c r="V450" s="727"/>
      <c r="W450" s="715"/>
      <c r="X450" s="730"/>
      <c r="Y450" s="709"/>
      <c r="Z450" s="712"/>
      <c r="AA450" s="715"/>
      <c r="AB450" s="718"/>
      <c r="AC450" s="721"/>
      <c r="AD450" s="724"/>
      <c r="AE450" s="649"/>
      <c r="AF450" s="201">
        <v>3</v>
      </c>
      <c r="AG450" s="202"/>
      <c r="AH450" s="222" t="str">
        <f t="shared" si="1468"/>
        <v/>
      </c>
      <c r="AI450" s="321"/>
      <c r="AJ450" s="321"/>
      <c r="AK450" s="223" t="str">
        <f t="shared" si="1469"/>
        <v/>
      </c>
      <c r="AL450" s="322"/>
      <c r="AM450" s="322"/>
      <c r="AN450" s="323"/>
      <c r="AO450" s="224" t="str">
        <f t="shared" ref="AO450" si="1537">IF(ISBLANK(AD448),(IFERROR(IF(AND(AH449="Probabilidad",AH450="Probabilidad"),(AQ449-(+AQ449*AK450)),IF(AND(AH449="Impacto",AH450="Probabilidad"),(AQ448-(+AQ448*AK450)),IF(AH450="Impacto",AQ449,""))),""))," ")</f>
        <v xml:space="preserve"> </v>
      </c>
      <c r="AP450" s="174" t="str">
        <f t="shared" ref="AP450" si="1538">IF(ISBLANK(AD448),(IFERROR(IF(AO450="","",IF(AO450&lt;=0.2,"Muy Baja",IF(AO450&lt;=0.4,"Baja",IF(AO450&lt;=0.6,"Media",IF(AO450&lt;=0.8,"Alta","Muy Alta"))))),""))," ")</f>
        <v xml:space="preserve"> </v>
      </c>
      <c r="AQ450" s="225" t="str">
        <f t="shared" si="1381"/>
        <v xml:space="preserve"> </v>
      </c>
      <c r="AR450" s="449" t="str">
        <f t="shared" si="1382"/>
        <v/>
      </c>
      <c r="AS450" s="225" t="str">
        <f t="shared" ref="AS450:AS453" si="1539">IFERROR(IF(AND(AH449="Impacto",AH450="Impacto"),(AS449-(+AS449*AK450)),IF(AND(AH449="Probabilidad",AH450="Impacto"),(AS448-(+AS448*AK450)),IF(AH450="Probabilidad",AS449,""))),"")</f>
        <v/>
      </c>
      <c r="AT450" s="226" t="str">
        <f t="shared" si="1383"/>
        <v/>
      </c>
      <c r="AU450" s="652"/>
      <c r="AV450" s="655"/>
      <c r="AW450" s="649"/>
      <c r="AX450" s="733"/>
      <c r="AY450" s="324"/>
      <c r="AZ450" s="454"/>
      <c r="BA450" s="406"/>
      <c r="BB450" s="448"/>
      <c r="BC450" s="425"/>
      <c r="BD450" s="425"/>
      <c r="BE450" s="425"/>
      <c r="BF450" s="455"/>
      <c r="BG450" s="628"/>
      <c r="BH450" s="388"/>
      <c r="BI450" s="374"/>
      <c r="BJ450" s="374"/>
      <c r="BK450" s="374"/>
      <c r="BL450" s="448"/>
      <c r="BM450" s="468"/>
      <c r="BN450" s="448"/>
      <c r="BO450" s="441"/>
      <c r="BP450" s="441"/>
      <c r="BQ450" s="498"/>
      <c r="BR450" s="404"/>
      <c r="BS450" s="404"/>
      <c r="BT450" s="404"/>
      <c r="BU450" s="404"/>
    </row>
    <row r="451" spans="1:73" s="205" customFormat="1" ht="19.5" hidden="1" customHeight="1">
      <c r="A451" s="681"/>
      <c r="B451" s="703"/>
      <c r="C451" s="661"/>
      <c r="D451" s="661"/>
      <c r="E451" s="645"/>
      <c r="F451" s="645"/>
      <c r="G451" s="666"/>
      <c r="H451" s="360">
        <v>73</v>
      </c>
      <c r="I451" s="664"/>
      <c r="J451" s="647"/>
      <c r="K451" s="647"/>
      <c r="L451" s="647"/>
      <c r="M451" s="645">
        <f t="shared" si="1526"/>
        <v>0</v>
      </c>
      <c r="N451" s="645"/>
      <c r="O451" s="645"/>
      <c r="P451" s="736"/>
      <c r="Q451" s="696"/>
      <c r="R451" s="642"/>
      <c r="S451" s="642"/>
      <c r="T451" s="642"/>
      <c r="U451" s="642"/>
      <c r="V451" s="727"/>
      <c r="W451" s="715"/>
      <c r="X451" s="730"/>
      <c r="Y451" s="709"/>
      <c r="Z451" s="712"/>
      <c r="AA451" s="715"/>
      <c r="AB451" s="718"/>
      <c r="AC451" s="721"/>
      <c r="AD451" s="724"/>
      <c r="AE451" s="649"/>
      <c r="AF451" s="201">
        <v>4</v>
      </c>
      <c r="AG451" s="202"/>
      <c r="AH451" s="222" t="str">
        <f t="shared" si="1468"/>
        <v/>
      </c>
      <c r="AI451" s="321"/>
      <c r="AJ451" s="321"/>
      <c r="AK451" s="223" t="str">
        <f t="shared" si="1469"/>
        <v/>
      </c>
      <c r="AL451" s="322"/>
      <c r="AM451" s="322"/>
      <c r="AN451" s="323"/>
      <c r="AO451" s="224" t="str">
        <f t="shared" ref="AO451" si="1540">IF(ISBLANK(AD448),(IFERROR(IF(AND(AH450="Probabilidad",AH451="Probabilidad"),(AQ450-(+AQ450*AK451)),IF(AND(AH450="Impacto",AH451="Probabilidad"),(AQ449-(+AQ449*AK451)),IF(AH451="Impacto",AQ450,""))),""))," ")</f>
        <v xml:space="preserve"> </v>
      </c>
      <c r="AP451" s="174" t="str">
        <f t="shared" ref="AP451" si="1541">IF(ISBLANK(AD448),(IFERROR(IF(AO451="","",IF(AO451&lt;=0.2,"Muy Baja",IF(AO451&lt;=0.4,"Baja",IF(AO451&lt;=0.6,"Media",IF(AO451&lt;=0.8,"Alta","Muy Alta"))))),""))," ")</f>
        <v xml:space="preserve"> </v>
      </c>
      <c r="AQ451" s="225" t="str">
        <f t="shared" si="1381"/>
        <v xml:space="preserve"> </v>
      </c>
      <c r="AR451" s="449" t="str">
        <f t="shared" si="1382"/>
        <v/>
      </c>
      <c r="AS451" s="225" t="str">
        <f t="shared" si="1539"/>
        <v/>
      </c>
      <c r="AT451" s="226" t="str">
        <f t="shared" si="1383"/>
        <v/>
      </c>
      <c r="AU451" s="652"/>
      <c r="AV451" s="655"/>
      <c r="AW451" s="649"/>
      <c r="AX451" s="733"/>
      <c r="AY451" s="324"/>
      <c r="AZ451" s="454"/>
      <c r="BA451" s="406"/>
      <c r="BB451" s="448"/>
      <c r="BC451" s="425"/>
      <c r="BD451" s="425"/>
      <c r="BE451" s="425"/>
      <c r="BF451" s="455"/>
      <c r="BG451" s="628"/>
      <c r="BH451" s="388"/>
      <c r="BI451" s="374"/>
      <c r="BJ451" s="374"/>
      <c r="BK451" s="374"/>
      <c r="BL451" s="448"/>
      <c r="BM451" s="468"/>
      <c r="BN451" s="448"/>
      <c r="BO451" s="441"/>
      <c r="BP451" s="441"/>
      <c r="BQ451" s="498"/>
      <c r="BR451" s="404"/>
      <c r="BS451" s="404"/>
      <c r="BT451" s="404"/>
      <c r="BU451" s="404"/>
    </row>
    <row r="452" spans="1:73" s="205" customFormat="1" ht="19.5" hidden="1" customHeight="1">
      <c r="A452" s="681"/>
      <c r="B452" s="703"/>
      <c r="C452" s="661"/>
      <c r="D452" s="661"/>
      <c r="E452" s="645"/>
      <c r="F452" s="645"/>
      <c r="G452" s="666"/>
      <c r="H452" s="360">
        <v>73</v>
      </c>
      <c r="I452" s="664"/>
      <c r="J452" s="647"/>
      <c r="K452" s="647"/>
      <c r="L452" s="647"/>
      <c r="M452" s="645">
        <f t="shared" si="1526"/>
        <v>0</v>
      </c>
      <c r="N452" s="645"/>
      <c r="O452" s="645"/>
      <c r="P452" s="736"/>
      <c r="Q452" s="696"/>
      <c r="R452" s="642"/>
      <c r="S452" s="642"/>
      <c r="T452" s="642"/>
      <c r="U452" s="642"/>
      <c r="V452" s="727"/>
      <c r="W452" s="715"/>
      <c r="X452" s="730"/>
      <c r="Y452" s="709"/>
      <c r="Z452" s="712"/>
      <c r="AA452" s="715"/>
      <c r="AB452" s="718"/>
      <c r="AC452" s="721"/>
      <c r="AD452" s="724"/>
      <c r="AE452" s="649"/>
      <c r="AF452" s="201">
        <v>5</v>
      </c>
      <c r="AG452" s="202"/>
      <c r="AH452" s="222" t="str">
        <f t="shared" si="1468"/>
        <v/>
      </c>
      <c r="AI452" s="321"/>
      <c r="AJ452" s="321"/>
      <c r="AK452" s="223" t="str">
        <f t="shared" si="1469"/>
        <v/>
      </c>
      <c r="AL452" s="322"/>
      <c r="AM452" s="322"/>
      <c r="AN452" s="323"/>
      <c r="AO452" s="224" t="str">
        <f t="shared" ref="AO452" si="1542">IF(ISBLANK(AD448),(IFERROR(IF(AND(AH451="Probabilidad",AH452="Probabilidad"),(AQ451-(+AQ451*AK452)),IF(AND(AH451="Impacto",AH452="Probabilidad"),(AQ450-(+AQ450*AK452)),IF(AH452="Impacto",AQ451,""))),""))," ")</f>
        <v xml:space="preserve"> </v>
      </c>
      <c r="AP452" s="174" t="str">
        <f t="shared" ref="AP452" si="1543">IF(ISBLANK(AD448),(IFERROR(IF(AO452="","",IF(AO452&lt;=0.2,"Muy Baja",IF(AO452&lt;=0.4,"Baja",IF(AO452&lt;=0.6,"Media",IF(AO452&lt;=0.8,"Alta","Muy Alta"))))),""))," ")</f>
        <v xml:space="preserve"> </v>
      </c>
      <c r="AQ452" s="225" t="str">
        <f t="shared" si="1381"/>
        <v xml:space="preserve"> </v>
      </c>
      <c r="AR452" s="449" t="str">
        <f t="shared" si="1382"/>
        <v/>
      </c>
      <c r="AS452" s="225" t="str">
        <f t="shared" si="1539"/>
        <v/>
      </c>
      <c r="AT452" s="226" t="str">
        <f t="shared" si="1383"/>
        <v/>
      </c>
      <c r="AU452" s="652"/>
      <c r="AV452" s="655"/>
      <c r="AW452" s="649"/>
      <c r="AX452" s="733"/>
      <c r="AY452" s="324"/>
      <c r="AZ452" s="454"/>
      <c r="BA452" s="406"/>
      <c r="BB452" s="448"/>
      <c r="BC452" s="425"/>
      <c r="BD452" s="425"/>
      <c r="BE452" s="425"/>
      <c r="BF452" s="455"/>
      <c r="BG452" s="628"/>
      <c r="BH452" s="388"/>
      <c r="BI452" s="374"/>
      <c r="BJ452" s="374"/>
      <c r="BK452" s="374"/>
      <c r="BL452" s="448"/>
      <c r="BM452" s="468"/>
      <c r="BN452" s="448"/>
      <c r="BO452" s="441"/>
      <c r="BP452" s="441"/>
      <c r="BQ452" s="498"/>
      <c r="BR452" s="404"/>
      <c r="BS452" s="404"/>
      <c r="BT452" s="404"/>
      <c r="BU452" s="404"/>
    </row>
    <row r="453" spans="1:73" s="205" customFormat="1" ht="19.5" hidden="1" customHeight="1">
      <c r="A453" s="681"/>
      <c r="B453" s="703"/>
      <c r="C453" s="661"/>
      <c r="D453" s="661"/>
      <c r="E453" s="645"/>
      <c r="F453" s="645"/>
      <c r="G453" s="666"/>
      <c r="H453" s="360">
        <v>73</v>
      </c>
      <c r="I453" s="665"/>
      <c r="J453" s="604"/>
      <c r="K453" s="604"/>
      <c r="L453" s="604"/>
      <c r="M453" s="646">
        <f t="shared" si="1526"/>
        <v>0</v>
      </c>
      <c r="N453" s="646"/>
      <c r="O453" s="646"/>
      <c r="P453" s="737"/>
      <c r="Q453" s="697"/>
      <c r="R453" s="643"/>
      <c r="S453" s="643"/>
      <c r="T453" s="643"/>
      <c r="U453" s="643"/>
      <c r="V453" s="728"/>
      <c r="W453" s="716"/>
      <c r="X453" s="731"/>
      <c r="Y453" s="710"/>
      <c r="Z453" s="713"/>
      <c r="AA453" s="716"/>
      <c r="AB453" s="719"/>
      <c r="AC453" s="722"/>
      <c r="AD453" s="725"/>
      <c r="AE453" s="650"/>
      <c r="AF453" s="201">
        <v>6</v>
      </c>
      <c r="AG453" s="202"/>
      <c r="AH453" s="222" t="str">
        <f t="shared" si="1468"/>
        <v/>
      </c>
      <c r="AI453" s="321"/>
      <c r="AJ453" s="321"/>
      <c r="AK453" s="223" t="str">
        <f t="shared" si="1469"/>
        <v/>
      </c>
      <c r="AL453" s="322"/>
      <c r="AM453" s="322"/>
      <c r="AN453" s="323"/>
      <c r="AO453" s="224" t="str">
        <f t="shared" ref="AO453" si="1544">IF(ISBLANK(AD448),(IFERROR(IF(AND(AH452="Probabilidad",AH453="Probabilidad"),(AQ452-(+AQ452*AK453)),IF(AND(AH452="Impacto",AH453="Probabilidad"),(AQ451-(+AQ451*AK453)),IF(AH453="Impacto",AQ452,""))),""))," ")</f>
        <v xml:space="preserve"> </v>
      </c>
      <c r="AP453" s="174" t="str">
        <f t="shared" ref="AP453" si="1545">IF(ISBLANK(AD448),(IFERROR(IF(AO453="","",IF(AO453&lt;=0.2,"Muy Baja",IF(AO453&lt;=0.4,"Baja",IF(AO453&lt;=0.6,"Media",IF(AO453&lt;=0.8,"Alta","Muy Alta"))))),""))," ")</f>
        <v xml:space="preserve"> </v>
      </c>
      <c r="AQ453" s="225" t="str">
        <f t="shared" si="1381"/>
        <v xml:space="preserve"> </v>
      </c>
      <c r="AR453" s="449" t="str">
        <f t="shared" si="1382"/>
        <v/>
      </c>
      <c r="AS453" s="225" t="str">
        <f t="shared" si="1539"/>
        <v/>
      </c>
      <c r="AT453" s="226" t="str">
        <f t="shared" si="1383"/>
        <v/>
      </c>
      <c r="AU453" s="653"/>
      <c r="AV453" s="656"/>
      <c r="AW453" s="650"/>
      <c r="AX453" s="734"/>
      <c r="AY453" s="324"/>
      <c r="AZ453" s="454"/>
      <c r="BA453" s="406"/>
      <c r="BB453" s="448"/>
      <c r="BC453" s="425"/>
      <c r="BD453" s="425"/>
      <c r="BE453" s="425"/>
      <c r="BF453" s="455"/>
      <c r="BG453" s="595"/>
      <c r="BH453" s="388"/>
      <c r="BI453" s="374"/>
      <c r="BJ453" s="374"/>
      <c r="BK453" s="374"/>
      <c r="BL453" s="448"/>
      <c r="BM453" s="468"/>
      <c r="BN453" s="448"/>
      <c r="BO453" s="441"/>
      <c r="BP453" s="441"/>
      <c r="BQ453" s="498"/>
      <c r="BR453" s="404"/>
      <c r="BS453" s="404"/>
      <c r="BT453" s="404"/>
      <c r="BU453" s="404"/>
    </row>
    <row r="454" spans="1:73" s="205" customFormat="1" ht="77.25" hidden="1" customHeight="1">
      <c r="A454" s="681"/>
      <c r="B454" s="703" t="s">
        <v>957</v>
      </c>
      <c r="C454" s="661"/>
      <c r="D454" s="661" t="str">
        <f>IFERROR((VLOOKUP($B454,'Listados Datos'!$D$3:$F$18,3,FALSE))," ")</f>
        <v>El proceso inicia con la identificación de necesidades de personal y finaliza con el seguimiento y evaluación de los mismos. Aplica a todos los procesos de la entidad.</v>
      </c>
      <c r="E454" s="645" t="s">
        <v>1216</v>
      </c>
      <c r="F454" s="645" t="s">
        <v>972</v>
      </c>
      <c r="G454" s="666">
        <v>74</v>
      </c>
      <c r="H454" s="360">
        <v>74</v>
      </c>
      <c r="I454" s="663" t="s">
        <v>1249</v>
      </c>
      <c r="J454" s="603" t="s">
        <v>244</v>
      </c>
      <c r="K454" s="603" t="s">
        <v>1249</v>
      </c>
      <c r="L454" s="603" t="s">
        <v>1434</v>
      </c>
      <c r="M454" s="644" t="str">
        <f t="shared" ref="M454:M459" si="1546">+CONCATENATE("Posibilidad de perdida de ", Q454, " debido a amenazas como ", S454, "y vulderabilidades,", T454, " afectando a los activos de información de ", R454)</f>
        <v>Posibilidad de perdida de Confidencialidad, Integridad y Disponibilidad debido a amenazas como Modificación no autorizaday vulderabilidades, afectando a los activos de información de Información de PERNO (Nomina)</v>
      </c>
      <c r="N454" s="644" t="s">
        <v>928</v>
      </c>
      <c r="O454" s="644" t="s">
        <v>247</v>
      </c>
      <c r="P454" s="735">
        <v>228</v>
      </c>
      <c r="Q454" s="695" t="s">
        <v>91</v>
      </c>
      <c r="R454" s="641" t="s">
        <v>1508</v>
      </c>
      <c r="S454" s="641" t="s">
        <v>1150</v>
      </c>
      <c r="T454" s="641"/>
      <c r="U454" s="641"/>
      <c r="V454" s="726" t="str">
        <f t="shared" ref="V454" si="1547">IF(ISBLANK(AC454),(IF(P454&lt;=0,"",IF(P454&lt;=2,"Muy Baja",IF(P454&lt;=24,"Baja",IF(P454&lt;=500,"Media",IF(P454&lt;=5000,"Alta","Muy Alta"))))))," ")</f>
        <v>Media</v>
      </c>
      <c r="W454" s="714">
        <f t="shared" ref="W454" si="1548">IF(ISBLANK(AC454),(IF(V454="","",IF(V454="Muy Baja",20%,IF(V454="Baja",40%,IF(V454="Media",60%,IF(V454="Alta",80%,IF(V454="Muy Alta",100%,0)))))))," ")</f>
        <v>0.6</v>
      </c>
      <c r="X454" s="729" t="s">
        <v>306</v>
      </c>
      <c r="Y454" s="708" t="str">
        <f>IF(X454&gt;0,IF(NOT(ISERROR(MATCH(X454,'Listados Datos'!$N$3:$N$4,0))),'Listados Datos'!$N$6&amp;"Por favor no seleccionar este criterios de impacto (Afectación Económica o presupuestal y/o Pérdida Reputacional)",'Listados Datos'!$N$7),"")</f>
        <v>✔</v>
      </c>
      <c r="Z454" s="711" t="str">
        <f>IF(OR(X454='Listados Datos'!$R$3,X454='Listados Datos'!$S$3),"Leve",IF(OR(X454='Listados Datos'!$R$4,X454='Listados Datos'!$S$4),"Menor",IF(OR(X454='Listados Datos'!$R$5,X454='Listados Datos'!$S$5),"Moderado",IF(OR(X454='Listados Datos'!$R$6,X454='Listados Datos'!$S$6),"Mayor",IF(OR(X454='Listados Datos'!$R$7,X454='Listados Datos'!$S$7),"Catastrófico","")))))</f>
        <v>Moderado</v>
      </c>
      <c r="AA454" s="714">
        <f>IF(Z454="","",IF(Z454="Leve",20%,IF(Z454="Menor",40%,IF(Z454="Moderado",60%,IF(Z454="Mayor",80%,IF(Z454="Catastrófico",100%,0))))))</f>
        <v>0.6</v>
      </c>
      <c r="AB454" s="717"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Moderado</v>
      </c>
      <c r="AC454" s="720"/>
      <c r="AD454" s="723"/>
      <c r="AE454" s="648" t="str">
        <f t="shared" ref="AE454" si="1549">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VALORAR</v>
      </c>
      <c r="AF454" s="201">
        <v>1</v>
      </c>
      <c r="AG454" s="202" t="s">
        <v>1487</v>
      </c>
      <c r="AH454" s="222" t="str">
        <f t="shared" si="1468"/>
        <v>Probabilidad</v>
      </c>
      <c r="AI454" s="321" t="s">
        <v>312</v>
      </c>
      <c r="AJ454" s="321" t="s">
        <v>317</v>
      </c>
      <c r="AK454" s="223" t="str">
        <f t="shared" si="1469"/>
        <v>40%</v>
      </c>
      <c r="AL454" s="322" t="s">
        <v>321</v>
      </c>
      <c r="AM454" s="322" t="s">
        <v>325</v>
      </c>
      <c r="AN454" s="323" t="s">
        <v>328</v>
      </c>
      <c r="AO454" s="224">
        <f t="shared" ref="AO454" si="1550">IF(ISBLANK(AD454),(IFERROR(IF(AH454="Probabilidad",(W454-(+W454*AK454)),IF(AH454="Impacto",W454,"")),""))," ")</f>
        <v>0.36</v>
      </c>
      <c r="AP454" s="174" t="str">
        <f t="shared" ref="AP454" si="1551">IF(ISBLANK(AD454), (IFERROR(IF(AO454="","",IF(AO454&lt;=0.2,"Muy Baja",IF(AO454&lt;=0.4,"Baja",IF(AO454&lt;=0.6,"Media",IF(AO454&lt;=0.8,"Alta","Muy Alta"))))),""))," ")</f>
        <v>Baja</v>
      </c>
      <c r="AQ454" s="225">
        <f t="shared" si="1381"/>
        <v>0.36</v>
      </c>
      <c r="AR454" s="449" t="str">
        <f t="shared" si="1382"/>
        <v>Moderado</v>
      </c>
      <c r="AS454" s="225">
        <f t="shared" ref="AS454" si="1552">IFERROR(IF(AH454="Impacto",(AA454-(+AA454*AK454)),IF(AH454="Probabilidad",AA454,"")),"")</f>
        <v>0.6</v>
      </c>
      <c r="AT454" s="226" t="str">
        <f t="shared" si="1383"/>
        <v>Moderado</v>
      </c>
      <c r="AU454" s="651"/>
      <c r="AV454" s="654" t="str">
        <f>IF(ISBLANK(AD454), " ", AD454)</f>
        <v xml:space="preserve"> </v>
      </c>
      <c r="AW454" s="648" t="str">
        <f t="shared" ref="AW454" si="1553">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732" t="s">
        <v>335</v>
      </c>
      <c r="AY454" s="638" t="s">
        <v>1589</v>
      </c>
      <c r="AZ454" s="617" t="s">
        <v>1590</v>
      </c>
      <c r="BA454" s="617" t="s">
        <v>972</v>
      </c>
      <c r="BB454" s="619" t="s">
        <v>1057</v>
      </c>
      <c r="BC454" s="621">
        <v>44562</v>
      </c>
      <c r="BD454" s="621">
        <v>44926</v>
      </c>
      <c r="BE454" s="619" t="s">
        <v>1327</v>
      </c>
      <c r="BF454" s="619" t="s">
        <v>1327</v>
      </c>
      <c r="BG454" s="594" t="s">
        <v>1328</v>
      </c>
      <c r="BH454" s="445" t="s">
        <v>113</v>
      </c>
      <c r="BI454" s="594" t="s">
        <v>1978</v>
      </c>
      <c r="BJ454" s="594" t="s">
        <v>1979</v>
      </c>
      <c r="BK454" s="596">
        <v>44804</v>
      </c>
      <c r="BL454" s="594" t="s">
        <v>1795</v>
      </c>
      <c r="BM454" s="611" t="s">
        <v>1929</v>
      </c>
      <c r="BN454" s="594" t="s">
        <v>1746</v>
      </c>
      <c r="BO454" s="594" t="s">
        <v>114</v>
      </c>
      <c r="BP454" s="594" t="s">
        <v>1746</v>
      </c>
      <c r="BQ454" s="600" t="s">
        <v>1746</v>
      </c>
      <c r="BR454" s="404"/>
      <c r="BS454" s="404"/>
      <c r="BT454" s="404"/>
      <c r="BU454" s="404"/>
    </row>
    <row r="455" spans="1:73" s="205" customFormat="1" ht="72" hidden="1" customHeight="1">
      <c r="A455" s="681"/>
      <c r="B455" s="703"/>
      <c r="C455" s="661"/>
      <c r="D455" s="661"/>
      <c r="E455" s="645"/>
      <c r="F455" s="645"/>
      <c r="G455" s="666"/>
      <c r="H455" s="360">
        <v>74</v>
      </c>
      <c r="I455" s="664"/>
      <c r="J455" s="647"/>
      <c r="K455" s="647"/>
      <c r="L455" s="647"/>
      <c r="M455" s="645" t="str">
        <f t="shared" si="1546"/>
        <v xml:space="preserve">Posibilidad de perdida de  debido a amenazas como y vulderabilidades, afectando a los activos de información de </v>
      </c>
      <c r="N455" s="645"/>
      <c r="O455" s="645"/>
      <c r="P455" s="736"/>
      <c r="Q455" s="696"/>
      <c r="R455" s="642"/>
      <c r="S455" s="642"/>
      <c r="T455" s="642"/>
      <c r="U455" s="642"/>
      <c r="V455" s="727"/>
      <c r="W455" s="715"/>
      <c r="X455" s="730"/>
      <c r="Y455" s="709"/>
      <c r="Z455" s="712"/>
      <c r="AA455" s="715"/>
      <c r="AB455" s="718"/>
      <c r="AC455" s="721"/>
      <c r="AD455" s="724"/>
      <c r="AE455" s="649"/>
      <c r="AF455" s="201">
        <v>2</v>
      </c>
      <c r="AG455" s="202" t="s">
        <v>1488</v>
      </c>
      <c r="AH455" s="222" t="str">
        <f t="shared" si="1468"/>
        <v>Probabilidad</v>
      </c>
      <c r="AI455" s="321" t="s">
        <v>312</v>
      </c>
      <c r="AJ455" s="321" t="s">
        <v>317</v>
      </c>
      <c r="AK455" s="223" t="str">
        <f t="shared" si="1469"/>
        <v>40%</v>
      </c>
      <c r="AL455" s="322" t="s">
        <v>321</v>
      </c>
      <c r="AM455" s="322" t="s">
        <v>325</v>
      </c>
      <c r="AN455" s="323" t="s">
        <v>328</v>
      </c>
      <c r="AO455" s="224">
        <f t="shared" ref="AO455" si="1554">IF(ISBLANK(AD454),(IFERROR(IF(AND(AH454="Probabilidad",AH455="Probabilidad"),(AQ454-(+AQ454*AK455)),IF(AH455="Probabilidad",(W454-(+W454*AK455)),IF(AH455="Impacto",AQ454,""))),""))," ")</f>
        <v>0.216</v>
      </c>
      <c r="AP455" s="174" t="str">
        <f t="shared" ref="AP455" si="1555">IF(ISBLANK(AD454),(IFERROR(IF(AO455="","",IF(AO455&lt;=0.2,"Muy Baja",IF(AO455&lt;=0.4,"Baja",IF(AO455&lt;=0.6,"Media",IF(AO455&lt;=0.8,"Alta","Muy Alta"))))),""))," ")</f>
        <v>Baja</v>
      </c>
      <c r="AQ455" s="225">
        <f t="shared" si="1381"/>
        <v>0.216</v>
      </c>
      <c r="AR455" s="449" t="str">
        <f t="shared" si="1382"/>
        <v>Moderado</v>
      </c>
      <c r="AS455" s="225">
        <f t="shared" ref="AS455" si="1556">IFERROR(IF(AND(AH454="Impacto",AH455="Impacto"),(AS454-(+AS454*AK455)),IF(AH455="Impacto",(AA454-(+AA454*AK455)),IF(AH455="Probabilidad",AS454,""))),"")</f>
        <v>0.6</v>
      </c>
      <c r="AT455" s="226" t="str">
        <f t="shared" si="1383"/>
        <v>Moderado</v>
      </c>
      <c r="AU455" s="652"/>
      <c r="AV455" s="655"/>
      <c r="AW455" s="649"/>
      <c r="AX455" s="733"/>
      <c r="AY455" s="639"/>
      <c r="AZ455" s="618"/>
      <c r="BA455" s="618"/>
      <c r="BB455" s="620"/>
      <c r="BC455" s="622"/>
      <c r="BD455" s="622"/>
      <c r="BE455" s="620"/>
      <c r="BF455" s="620"/>
      <c r="BG455" s="628"/>
      <c r="BH455" s="445" t="s">
        <v>113</v>
      </c>
      <c r="BI455" s="595"/>
      <c r="BJ455" s="595"/>
      <c r="BK455" s="595"/>
      <c r="BL455" s="595"/>
      <c r="BM455" s="612"/>
      <c r="BN455" s="595"/>
      <c r="BO455" s="595"/>
      <c r="BP455" s="595"/>
      <c r="BQ455" s="601"/>
      <c r="BR455" s="404"/>
      <c r="BS455" s="404"/>
      <c r="BT455" s="404"/>
      <c r="BU455" s="404"/>
    </row>
    <row r="456" spans="1:73" s="205" customFormat="1" ht="19.5" hidden="1" customHeight="1">
      <c r="A456" s="681"/>
      <c r="B456" s="703"/>
      <c r="C456" s="661"/>
      <c r="D456" s="661"/>
      <c r="E456" s="645"/>
      <c r="F456" s="645"/>
      <c r="G456" s="666"/>
      <c r="H456" s="360">
        <v>74</v>
      </c>
      <c r="I456" s="664"/>
      <c r="J456" s="647"/>
      <c r="K456" s="647"/>
      <c r="L456" s="647"/>
      <c r="M456" s="645" t="str">
        <f t="shared" si="1546"/>
        <v xml:space="preserve">Posibilidad de perdida de  debido a amenazas como y vulderabilidades, afectando a los activos de información de </v>
      </c>
      <c r="N456" s="645"/>
      <c r="O456" s="645"/>
      <c r="P456" s="736"/>
      <c r="Q456" s="696"/>
      <c r="R456" s="642"/>
      <c r="S456" s="642"/>
      <c r="T456" s="642"/>
      <c r="U456" s="642"/>
      <c r="V456" s="727"/>
      <c r="W456" s="715"/>
      <c r="X456" s="730"/>
      <c r="Y456" s="709"/>
      <c r="Z456" s="712"/>
      <c r="AA456" s="715"/>
      <c r="AB456" s="718"/>
      <c r="AC456" s="721"/>
      <c r="AD456" s="724"/>
      <c r="AE456" s="649"/>
      <c r="AF456" s="201">
        <v>3</v>
      </c>
      <c r="AG456" s="202"/>
      <c r="AH456" s="222" t="str">
        <f t="shared" si="1468"/>
        <v/>
      </c>
      <c r="AI456" s="321"/>
      <c r="AJ456" s="321"/>
      <c r="AK456" s="223" t="str">
        <f t="shared" si="1469"/>
        <v/>
      </c>
      <c r="AL456" s="322"/>
      <c r="AM456" s="322"/>
      <c r="AN456" s="323"/>
      <c r="AO456" s="224" t="str">
        <f t="shared" ref="AO456" si="1557">IF(ISBLANK(AD454),(IFERROR(IF(AND(AH455="Probabilidad",AH456="Probabilidad"),(AQ455-(+AQ455*AK456)),IF(AND(AH455="Impacto",AH456="Probabilidad"),(AQ454-(+AQ454*AK456)),IF(AH456="Impacto",AQ455,""))),""))," ")</f>
        <v/>
      </c>
      <c r="AP456" s="174" t="str">
        <f t="shared" ref="AP456" si="1558">IF(ISBLANK(AD454),(IFERROR(IF(AO456="","",IF(AO456&lt;=0.2,"Muy Baja",IF(AO456&lt;=0.4,"Baja",IF(AO456&lt;=0.6,"Media",IF(AO456&lt;=0.8,"Alta","Muy Alta"))))),""))," ")</f>
        <v/>
      </c>
      <c r="AQ456" s="225" t="str">
        <f t="shared" si="1381"/>
        <v/>
      </c>
      <c r="AR456" s="449" t="str">
        <f t="shared" si="1382"/>
        <v/>
      </c>
      <c r="AS456" s="225" t="str">
        <f t="shared" ref="AS456:AS459" si="1559">IFERROR(IF(AND(AH455="Impacto",AH456="Impacto"),(AS455-(+AS455*AK456)),IF(AND(AH455="Probabilidad",AH456="Impacto"),(AS454-(+AS454*AK456)),IF(AH456="Probabilidad",AS455,""))),"")</f>
        <v/>
      </c>
      <c r="AT456" s="226" t="str">
        <f t="shared" si="1383"/>
        <v/>
      </c>
      <c r="AU456" s="652"/>
      <c r="AV456" s="655"/>
      <c r="AW456" s="649"/>
      <c r="AX456" s="733"/>
      <c r="AY456" s="324"/>
      <c r="AZ456" s="454"/>
      <c r="BA456" s="406"/>
      <c r="BB456" s="448"/>
      <c r="BC456" s="425"/>
      <c r="BD456" s="425"/>
      <c r="BE456" s="425"/>
      <c r="BF456" s="455"/>
      <c r="BG456" s="628"/>
      <c r="BH456" s="388"/>
      <c r="BI456" s="374"/>
      <c r="BJ456" s="374"/>
      <c r="BK456" s="374"/>
      <c r="BL456" s="448"/>
      <c r="BM456" s="468"/>
      <c r="BN456" s="448"/>
      <c r="BO456" s="441"/>
      <c r="BP456" s="441"/>
      <c r="BQ456" s="498"/>
      <c r="BR456" s="404"/>
      <c r="BS456" s="404"/>
      <c r="BT456" s="404"/>
      <c r="BU456" s="404"/>
    </row>
    <row r="457" spans="1:73" s="205" customFormat="1" ht="19.5" hidden="1" customHeight="1">
      <c r="A457" s="681"/>
      <c r="B457" s="703"/>
      <c r="C457" s="661"/>
      <c r="D457" s="661"/>
      <c r="E457" s="645"/>
      <c r="F457" s="645"/>
      <c r="G457" s="666"/>
      <c r="H457" s="360">
        <v>74</v>
      </c>
      <c r="I457" s="664"/>
      <c r="J457" s="647"/>
      <c r="K457" s="647"/>
      <c r="L457" s="647"/>
      <c r="M457" s="645" t="str">
        <f t="shared" si="1546"/>
        <v xml:space="preserve">Posibilidad de perdida de  debido a amenazas como y vulderabilidades, afectando a los activos de información de </v>
      </c>
      <c r="N457" s="645"/>
      <c r="O457" s="645"/>
      <c r="P457" s="736"/>
      <c r="Q457" s="696"/>
      <c r="R457" s="642"/>
      <c r="S457" s="642"/>
      <c r="T457" s="642"/>
      <c r="U457" s="642"/>
      <c r="V457" s="727"/>
      <c r="W457" s="715"/>
      <c r="X457" s="730"/>
      <c r="Y457" s="709"/>
      <c r="Z457" s="712"/>
      <c r="AA457" s="715"/>
      <c r="AB457" s="718"/>
      <c r="AC457" s="721"/>
      <c r="AD457" s="724"/>
      <c r="AE457" s="649"/>
      <c r="AF457" s="201">
        <v>4</v>
      </c>
      <c r="AG457" s="202"/>
      <c r="AH457" s="222" t="str">
        <f t="shared" si="1468"/>
        <v/>
      </c>
      <c r="AI457" s="321"/>
      <c r="AJ457" s="321"/>
      <c r="AK457" s="223" t="str">
        <f t="shared" si="1469"/>
        <v/>
      </c>
      <c r="AL457" s="322"/>
      <c r="AM457" s="322"/>
      <c r="AN457" s="323"/>
      <c r="AO457" s="224" t="str">
        <f t="shared" ref="AO457" si="1560">IF(ISBLANK(AD454),(IFERROR(IF(AND(AH456="Probabilidad",AH457="Probabilidad"),(AQ456-(+AQ456*AK457)),IF(AND(AH456="Impacto",AH457="Probabilidad"),(AQ455-(+AQ455*AK457)),IF(AH457="Impacto",AQ456,""))),""))," ")</f>
        <v/>
      </c>
      <c r="AP457" s="174" t="str">
        <f t="shared" ref="AP457" si="1561">IF(ISBLANK(AD454),(IFERROR(IF(AO457="","",IF(AO457&lt;=0.2,"Muy Baja",IF(AO457&lt;=0.4,"Baja",IF(AO457&lt;=0.6,"Media",IF(AO457&lt;=0.8,"Alta","Muy Alta"))))),""))," ")</f>
        <v/>
      </c>
      <c r="AQ457" s="225" t="str">
        <f t="shared" si="1381"/>
        <v/>
      </c>
      <c r="AR457" s="449" t="str">
        <f t="shared" si="1382"/>
        <v/>
      </c>
      <c r="AS457" s="225" t="str">
        <f t="shared" si="1559"/>
        <v/>
      </c>
      <c r="AT457" s="226" t="str">
        <f t="shared" si="1383"/>
        <v/>
      </c>
      <c r="AU457" s="652"/>
      <c r="AV457" s="655"/>
      <c r="AW457" s="649"/>
      <c r="AX457" s="733"/>
      <c r="AY457" s="324"/>
      <c r="AZ457" s="454"/>
      <c r="BA457" s="406"/>
      <c r="BB457" s="448"/>
      <c r="BC457" s="425"/>
      <c r="BD457" s="425"/>
      <c r="BE457" s="425"/>
      <c r="BF457" s="455"/>
      <c r="BG457" s="628"/>
      <c r="BH457" s="388"/>
      <c r="BI457" s="374"/>
      <c r="BJ457" s="374"/>
      <c r="BK457" s="374"/>
      <c r="BL457" s="448"/>
      <c r="BM457" s="468"/>
      <c r="BN457" s="448"/>
      <c r="BO457" s="441"/>
      <c r="BP457" s="441"/>
      <c r="BQ457" s="498"/>
      <c r="BR457" s="404"/>
      <c r="BS457" s="404"/>
      <c r="BT457" s="404"/>
      <c r="BU457" s="404"/>
    </row>
    <row r="458" spans="1:73" s="205" customFormat="1" ht="19.5" hidden="1" customHeight="1">
      <c r="A458" s="681"/>
      <c r="B458" s="703"/>
      <c r="C458" s="661"/>
      <c r="D458" s="661"/>
      <c r="E458" s="645"/>
      <c r="F458" s="645"/>
      <c r="G458" s="666"/>
      <c r="H458" s="360">
        <v>74</v>
      </c>
      <c r="I458" s="664"/>
      <c r="J458" s="647"/>
      <c r="K458" s="647"/>
      <c r="L458" s="647"/>
      <c r="M458" s="645" t="str">
        <f t="shared" si="1546"/>
        <v xml:space="preserve">Posibilidad de perdida de  debido a amenazas como y vulderabilidades, afectando a los activos de información de </v>
      </c>
      <c r="N458" s="645"/>
      <c r="O458" s="645"/>
      <c r="P458" s="736"/>
      <c r="Q458" s="696"/>
      <c r="R458" s="642"/>
      <c r="S458" s="642"/>
      <c r="T458" s="642"/>
      <c r="U458" s="642"/>
      <c r="V458" s="727"/>
      <c r="W458" s="715"/>
      <c r="X458" s="730"/>
      <c r="Y458" s="709"/>
      <c r="Z458" s="712"/>
      <c r="AA458" s="715"/>
      <c r="AB458" s="718"/>
      <c r="AC458" s="721"/>
      <c r="AD458" s="724"/>
      <c r="AE458" s="649"/>
      <c r="AF458" s="201">
        <v>5</v>
      </c>
      <c r="AG458" s="202"/>
      <c r="AH458" s="222" t="str">
        <f t="shared" si="1468"/>
        <v/>
      </c>
      <c r="AI458" s="321"/>
      <c r="AJ458" s="321"/>
      <c r="AK458" s="223" t="str">
        <f t="shared" si="1469"/>
        <v/>
      </c>
      <c r="AL458" s="322"/>
      <c r="AM458" s="322"/>
      <c r="AN458" s="323"/>
      <c r="AO458" s="224" t="str">
        <f t="shared" ref="AO458" si="1562">IF(ISBLANK(AD454),(IFERROR(IF(AND(AH457="Probabilidad",AH458="Probabilidad"),(AQ457-(+AQ457*AK458)),IF(AND(AH457="Impacto",AH458="Probabilidad"),(AQ456-(+AQ456*AK458)),IF(AH458="Impacto",AQ457,""))),""))," ")</f>
        <v/>
      </c>
      <c r="AP458" s="174" t="str">
        <f t="shared" ref="AP458" si="1563">IF(ISBLANK(AD454),(IFERROR(IF(AO458="","",IF(AO458&lt;=0.2,"Muy Baja",IF(AO458&lt;=0.4,"Baja",IF(AO458&lt;=0.6,"Media",IF(AO458&lt;=0.8,"Alta","Muy Alta"))))),""))," ")</f>
        <v/>
      </c>
      <c r="AQ458" s="225" t="str">
        <f t="shared" si="1381"/>
        <v/>
      </c>
      <c r="AR458" s="449" t="str">
        <f t="shared" si="1382"/>
        <v/>
      </c>
      <c r="AS458" s="225" t="str">
        <f t="shared" si="1559"/>
        <v/>
      </c>
      <c r="AT458" s="226" t="str">
        <f t="shared" si="1383"/>
        <v/>
      </c>
      <c r="AU458" s="652"/>
      <c r="AV458" s="655"/>
      <c r="AW458" s="649"/>
      <c r="AX458" s="733"/>
      <c r="AY458" s="324"/>
      <c r="AZ458" s="454"/>
      <c r="BA458" s="406"/>
      <c r="BB458" s="448"/>
      <c r="BC458" s="425"/>
      <c r="BD458" s="425"/>
      <c r="BE458" s="425"/>
      <c r="BF458" s="455"/>
      <c r="BG458" s="628"/>
      <c r="BH458" s="388"/>
      <c r="BI458" s="374"/>
      <c r="BJ458" s="374"/>
      <c r="BK458" s="374"/>
      <c r="BL458" s="448"/>
      <c r="BM458" s="468"/>
      <c r="BN458" s="448"/>
      <c r="BO458" s="441"/>
      <c r="BP458" s="441"/>
      <c r="BQ458" s="498"/>
      <c r="BR458" s="404"/>
      <c r="BS458" s="404"/>
      <c r="BT458" s="404"/>
      <c r="BU458" s="404"/>
    </row>
    <row r="459" spans="1:73" s="205" customFormat="1" ht="19.5" hidden="1" customHeight="1">
      <c r="A459" s="682"/>
      <c r="B459" s="704"/>
      <c r="C459" s="662"/>
      <c r="D459" s="662"/>
      <c r="E459" s="646"/>
      <c r="F459" s="646"/>
      <c r="G459" s="666"/>
      <c r="H459" s="360">
        <v>74</v>
      </c>
      <c r="I459" s="665"/>
      <c r="J459" s="604"/>
      <c r="K459" s="604"/>
      <c r="L459" s="604"/>
      <c r="M459" s="646" t="str">
        <f t="shared" si="1546"/>
        <v xml:space="preserve">Posibilidad de perdida de  debido a amenazas como y vulderabilidades, afectando a los activos de información de </v>
      </c>
      <c r="N459" s="646"/>
      <c r="O459" s="646"/>
      <c r="P459" s="737"/>
      <c r="Q459" s="697"/>
      <c r="R459" s="643"/>
      <c r="S459" s="643"/>
      <c r="T459" s="643"/>
      <c r="U459" s="643"/>
      <c r="V459" s="728"/>
      <c r="W459" s="716"/>
      <c r="X459" s="731"/>
      <c r="Y459" s="710"/>
      <c r="Z459" s="713"/>
      <c r="AA459" s="716"/>
      <c r="AB459" s="719"/>
      <c r="AC459" s="722"/>
      <c r="AD459" s="725"/>
      <c r="AE459" s="650"/>
      <c r="AF459" s="201">
        <v>6</v>
      </c>
      <c r="AG459" s="202"/>
      <c r="AH459" s="222" t="str">
        <f t="shared" si="1468"/>
        <v/>
      </c>
      <c r="AI459" s="321"/>
      <c r="AJ459" s="321"/>
      <c r="AK459" s="223" t="str">
        <f t="shared" si="1469"/>
        <v/>
      </c>
      <c r="AL459" s="322"/>
      <c r="AM459" s="322"/>
      <c r="AN459" s="323"/>
      <c r="AO459" s="224" t="str">
        <f t="shared" ref="AO459" si="1564">IF(ISBLANK(AD454),(IFERROR(IF(AND(AH458="Probabilidad",AH459="Probabilidad"),(AQ458-(+AQ458*AK459)),IF(AND(AH458="Impacto",AH459="Probabilidad"),(AQ457-(+AQ457*AK459)),IF(AH459="Impacto",AQ458,""))),""))," ")</f>
        <v/>
      </c>
      <c r="AP459" s="174" t="str">
        <f t="shared" ref="AP459" si="1565">IF(ISBLANK(AD454),(IFERROR(IF(AO459="","",IF(AO459&lt;=0.2,"Muy Baja",IF(AO459&lt;=0.4,"Baja",IF(AO459&lt;=0.6,"Media",IF(AO459&lt;=0.8,"Alta","Muy Alta"))))),""))," ")</f>
        <v/>
      </c>
      <c r="AQ459" s="225" t="str">
        <f t="shared" si="1381"/>
        <v/>
      </c>
      <c r="AR459" s="449" t="str">
        <f t="shared" si="1382"/>
        <v/>
      </c>
      <c r="AS459" s="225" t="str">
        <f t="shared" si="1559"/>
        <v/>
      </c>
      <c r="AT459" s="226" t="str">
        <f t="shared" si="1383"/>
        <v/>
      </c>
      <c r="AU459" s="653"/>
      <c r="AV459" s="656"/>
      <c r="AW459" s="650"/>
      <c r="AX459" s="734"/>
      <c r="AY459" s="324"/>
      <c r="AZ459" s="454"/>
      <c r="BA459" s="406"/>
      <c r="BB459" s="448"/>
      <c r="BC459" s="425"/>
      <c r="BD459" s="425"/>
      <c r="BE459" s="425"/>
      <c r="BF459" s="455"/>
      <c r="BG459" s="595"/>
      <c r="BH459" s="388"/>
      <c r="BI459" s="374"/>
      <c r="BJ459" s="374"/>
      <c r="BK459" s="374"/>
      <c r="BL459" s="448"/>
      <c r="BM459" s="468"/>
      <c r="BN459" s="448"/>
      <c r="BO459" s="441"/>
      <c r="BP459" s="441"/>
      <c r="BQ459" s="498"/>
      <c r="BR459" s="404"/>
      <c r="BS459" s="404"/>
      <c r="BT459" s="404"/>
      <c r="BU459" s="404"/>
    </row>
    <row r="460" spans="1:73" s="205" customFormat="1" ht="77.25" hidden="1" customHeight="1">
      <c r="A460" s="683">
        <v>12</v>
      </c>
      <c r="B460" s="705" t="s">
        <v>959</v>
      </c>
      <c r="C460" s="660" t="str">
        <f>IFERROR((VLOOKUP($B460,'Listados Datos'!$D$3:$E$18,2,FALSE))," ")</f>
        <v>Brindar acompañamiento a los diferentes procesos de la Entidad con el fin de fomentar el autocontrol, y determinar oportunidades de mejoramiento continuo a partir de las evaluaciones y seguimientos.</v>
      </c>
      <c r="D460" s="660" t="str">
        <f>IFERROR((VLOOKUP($B460,'Listados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0" s="644" t="s">
        <v>1216</v>
      </c>
      <c r="F460" s="644" t="s">
        <v>966</v>
      </c>
      <c r="G460" s="666">
        <v>75</v>
      </c>
      <c r="H460" s="360">
        <v>75</v>
      </c>
      <c r="I460" s="663" t="s">
        <v>1251</v>
      </c>
      <c r="J460" s="603" t="s">
        <v>243</v>
      </c>
      <c r="K460" s="603" t="s">
        <v>1251</v>
      </c>
      <c r="L460" s="603" t="s">
        <v>1435</v>
      </c>
      <c r="M460" s="644" t="str">
        <f t="shared" ref="M460" si="1566">+CONCATENATE("Posibilidad de afectación ", J460, " por ", K460," debido a ", L460)</f>
        <v>Posibilidad de afectación Reputacional por Incumplimiento de las acciones y actividades de mejoramiento. debido a Incumplimiento de las acciones y actividades de mejoramiento en el aplicativo de acciones CPM</v>
      </c>
      <c r="N460" s="644" t="s">
        <v>108</v>
      </c>
      <c r="O460" s="644" t="s">
        <v>832</v>
      </c>
      <c r="P460" s="735">
        <v>228</v>
      </c>
      <c r="Q460" s="695"/>
      <c r="R460" s="641"/>
      <c r="S460" s="641"/>
      <c r="T460" s="641"/>
      <c r="U460" s="641"/>
      <c r="V460" s="726" t="str">
        <f t="shared" ref="V460" si="1567">IF(ISBLANK(AC460),(IF(P460&lt;=0,"",IF(P460&lt;=2,"Muy Baja",IF(P460&lt;=24,"Baja",IF(P460&lt;=500,"Media",IF(P460&lt;=5000,"Alta","Muy Alta"))))))," ")</f>
        <v>Media</v>
      </c>
      <c r="W460" s="714">
        <f t="shared" ref="W460" si="1568">IF(ISBLANK(AC460),(IF(V460="","",IF(V460="Muy Baja",20%,IF(V460="Baja",40%,IF(V460="Media",60%,IF(V460="Alta",80%,IF(V460="Muy Alta",100%,0)))))))," ")</f>
        <v>0.6</v>
      </c>
      <c r="X460" s="729" t="s">
        <v>306</v>
      </c>
      <c r="Y460" s="708" t="str">
        <f>IF(X460&gt;0,IF(NOT(ISERROR(MATCH(X460,'Listados Datos'!$N$3:$N$4,0))),'Listados Datos'!$N$6&amp;"Por favor no seleccionar este criterios de impacto (Afectación Económica o presupuestal y/o Pérdida Reputacional)",'Listados Datos'!$N$7),"")</f>
        <v>✔</v>
      </c>
      <c r="Z460" s="711"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714">
        <f>IF(Z460="","",IF(Z460="Leve",20%,IF(Z460="Menor",40%,IF(Z460="Moderado",60%,IF(Z460="Mayor",80%,IF(Z460="Catastrófico",100%,0))))))</f>
        <v>0.6</v>
      </c>
      <c r="AB460" s="717"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720"/>
      <c r="AD460" s="723"/>
      <c r="AE460" s="648" t="str">
        <f t="shared" ref="AE460" si="1569">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1">
        <v>1</v>
      </c>
      <c r="AG460" s="202" t="s">
        <v>1489</v>
      </c>
      <c r="AH460" s="222" t="str">
        <f t="shared" si="1468"/>
        <v>Probabilidad</v>
      </c>
      <c r="AI460" s="321" t="s">
        <v>312</v>
      </c>
      <c r="AJ460" s="321" t="s">
        <v>317</v>
      </c>
      <c r="AK460" s="223" t="str">
        <f t="shared" si="1469"/>
        <v>40%</v>
      </c>
      <c r="AL460" s="322" t="s">
        <v>321</v>
      </c>
      <c r="AM460" s="322" t="s">
        <v>325</v>
      </c>
      <c r="AN460" s="323" t="s">
        <v>328</v>
      </c>
      <c r="AO460" s="224">
        <f t="shared" ref="AO460" si="1570">IF(ISBLANK(AD460),(IFERROR(IF(AH460="Probabilidad",(W460-(+W460*AK460)),IF(AH460="Impacto",W460,"")),""))," ")</f>
        <v>0.36</v>
      </c>
      <c r="AP460" s="174" t="str">
        <f t="shared" ref="AP460" si="1571">IF(ISBLANK(AD460), (IFERROR(IF(AO460="","",IF(AO460&lt;=0.2,"Muy Baja",IF(AO460&lt;=0.4,"Baja",IF(AO460&lt;=0.6,"Media",IF(AO460&lt;=0.8,"Alta","Muy Alta"))))),""))," ")</f>
        <v>Baja</v>
      </c>
      <c r="AQ460" s="225">
        <f t="shared" si="1381"/>
        <v>0.36</v>
      </c>
      <c r="AR460" s="449" t="str">
        <f t="shared" si="1382"/>
        <v>Moderado</v>
      </c>
      <c r="AS460" s="225">
        <f t="shared" ref="AS460" si="1572">IFERROR(IF(AH460="Impacto",(AA460-(+AA460*AK460)),IF(AH460="Probabilidad",AA460,"")),"")</f>
        <v>0.6</v>
      </c>
      <c r="AT460" s="226" t="str">
        <f t="shared" si="1383"/>
        <v>Moderado</v>
      </c>
      <c r="AU460" s="651"/>
      <c r="AV460" s="654" t="str">
        <f>IF(ISBLANK(AD460), " ", AD460)</f>
        <v xml:space="preserve"> </v>
      </c>
      <c r="AW460" s="648" t="str">
        <f t="shared" ref="AW460" si="1573">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732" t="s">
        <v>335</v>
      </c>
      <c r="AY460" s="324" t="s">
        <v>1591</v>
      </c>
      <c r="AZ460" s="454" t="s">
        <v>1329</v>
      </c>
      <c r="BA460" s="406" t="s">
        <v>966</v>
      </c>
      <c r="BB460" s="448" t="s">
        <v>1052</v>
      </c>
      <c r="BC460" s="425">
        <v>44562</v>
      </c>
      <c r="BD460" s="425">
        <v>44926</v>
      </c>
      <c r="BE460" s="425" t="s">
        <v>1329</v>
      </c>
      <c r="BF460" s="455" t="s">
        <v>1329</v>
      </c>
      <c r="BG460" s="594" t="s">
        <v>1330</v>
      </c>
      <c r="BH460" s="408" t="s">
        <v>113</v>
      </c>
      <c r="BI460" s="374" t="s">
        <v>1874</v>
      </c>
      <c r="BJ460" s="374">
        <v>1</v>
      </c>
      <c r="BK460" s="376">
        <v>44804</v>
      </c>
      <c r="BL460" s="448" t="s">
        <v>1875</v>
      </c>
      <c r="BM460" s="468" t="s">
        <v>1876</v>
      </c>
      <c r="BN460" s="448" t="s">
        <v>1746</v>
      </c>
      <c r="BO460" s="441" t="s">
        <v>114</v>
      </c>
      <c r="BP460" s="441" t="s">
        <v>1746</v>
      </c>
      <c r="BQ460" s="498" t="s">
        <v>1746</v>
      </c>
      <c r="BR460" s="404"/>
      <c r="BS460" s="404"/>
      <c r="BT460" s="404"/>
      <c r="BU460" s="404"/>
    </row>
    <row r="461" spans="1:73" s="205" customFormat="1" ht="19.5" hidden="1" customHeight="1">
      <c r="A461" s="684"/>
      <c r="B461" s="706"/>
      <c r="C461" s="661"/>
      <c r="D461" s="661"/>
      <c r="E461" s="645"/>
      <c r="F461" s="645"/>
      <c r="G461" s="666"/>
      <c r="H461" s="360">
        <v>75</v>
      </c>
      <c r="I461" s="664"/>
      <c r="J461" s="647"/>
      <c r="K461" s="647"/>
      <c r="L461" s="647"/>
      <c r="M461" s="645"/>
      <c r="N461" s="645"/>
      <c r="O461" s="645"/>
      <c r="P461" s="736"/>
      <c r="Q461" s="696"/>
      <c r="R461" s="642"/>
      <c r="S461" s="642"/>
      <c r="T461" s="642"/>
      <c r="U461" s="642"/>
      <c r="V461" s="727"/>
      <c r="W461" s="715"/>
      <c r="X461" s="730"/>
      <c r="Y461" s="709"/>
      <c r="Z461" s="712"/>
      <c r="AA461" s="715"/>
      <c r="AB461" s="718"/>
      <c r="AC461" s="721"/>
      <c r="AD461" s="724"/>
      <c r="AE461" s="649"/>
      <c r="AF461" s="201">
        <v>2</v>
      </c>
      <c r="AG461" s="202"/>
      <c r="AH461" s="222" t="str">
        <f t="shared" si="1468"/>
        <v/>
      </c>
      <c r="AI461" s="321"/>
      <c r="AJ461" s="321"/>
      <c r="AK461" s="223" t="str">
        <f t="shared" si="1469"/>
        <v/>
      </c>
      <c r="AL461" s="322"/>
      <c r="AM461" s="322"/>
      <c r="AN461" s="323"/>
      <c r="AO461" s="224" t="str">
        <f t="shared" ref="AO461" si="1574">IF(ISBLANK(AD460),(IFERROR(IF(AND(AH460="Probabilidad",AH461="Probabilidad"),(AQ460-(+AQ460*AK461)),IF(AH461="Probabilidad",(W460-(+W460*AK461)),IF(AH461="Impacto",AQ460,""))),""))," ")</f>
        <v/>
      </c>
      <c r="AP461" s="174" t="str">
        <f t="shared" ref="AP461" si="1575">IF(ISBLANK(AD460),(IFERROR(IF(AO461="","",IF(AO461&lt;=0.2,"Muy Baja",IF(AO461&lt;=0.4,"Baja",IF(AO461&lt;=0.6,"Media",IF(AO461&lt;=0.8,"Alta","Muy Alta"))))),""))," ")</f>
        <v/>
      </c>
      <c r="AQ461" s="225" t="str">
        <f t="shared" si="1381"/>
        <v/>
      </c>
      <c r="AR461" s="449" t="str">
        <f t="shared" si="1382"/>
        <v/>
      </c>
      <c r="AS461" s="225" t="str">
        <f t="shared" ref="AS461" si="1576">IFERROR(IF(AND(AH460="Impacto",AH461="Impacto"),(AS460-(+AS460*AK461)),IF(AH461="Impacto",(AA460-(+AA460*AK461)),IF(AH461="Probabilidad",AS460,""))),"")</f>
        <v/>
      </c>
      <c r="AT461" s="226" t="str">
        <f t="shared" si="1383"/>
        <v/>
      </c>
      <c r="AU461" s="652"/>
      <c r="AV461" s="655"/>
      <c r="AW461" s="649"/>
      <c r="AX461" s="733"/>
      <c r="AY461" s="324"/>
      <c r="AZ461" s="454"/>
      <c r="BA461" s="406"/>
      <c r="BB461" s="448"/>
      <c r="BC461" s="425"/>
      <c r="BD461" s="425"/>
      <c r="BE461" s="425"/>
      <c r="BF461" s="455"/>
      <c r="BG461" s="628"/>
      <c r="BH461" s="388"/>
      <c r="BI461" s="374"/>
      <c r="BJ461" s="374"/>
      <c r="BK461" s="374"/>
      <c r="BL461" s="448"/>
      <c r="BM461" s="468"/>
      <c r="BN461" s="448"/>
      <c r="BO461" s="441"/>
      <c r="BP461" s="441"/>
      <c r="BQ461" s="498"/>
      <c r="BR461" s="404"/>
      <c r="BS461" s="404"/>
      <c r="BT461" s="404"/>
      <c r="BU461" s="404"/>
    </row>
    <row r="462" spans="1:73" s="205" customFormat="1" ht="19.5" hidden="1" customHeight="1">
      <c r="A462" s="684"/>
      <c r="B462" s="706"/>
      <c r="C462" s="661"/>
      <c r="D462" s="661"/>
      <c r="E462" s="645"/>
      <c r="F462" s="645"/>
      <c r="G462" s="666"/>
      <c r="H462" s="360">
        <v>75</v>
      </c>
      <c r="I462" s="664"/>
      <c r="J462" s="647"/>
      <c r="K462" s="647"/>
      <c r="L462" s="647"/>
      <c r="M462" s="645"/>
      <c r="N462" s="645"/>
      <c r="O462" s="645"/>
      <c r="P462" s="736"/>
      <c r="Q462" s="696"/>
      <c r="R462" s="642"/>
      <c r="S462" s="642"/>
      <c r="T462" s="642"/>
      <c r="U462" s="642"/>
      <c r="V462" s="727"/>
      <c r="W462" s="715"/>
      <c r="X462" s="730"/>
      <c r="Y462" s="709"/>
      <c r="Z462" s="712"/>
      <c r="AA462" s="715"/>
      <c r="AB462" s="718"/>
      <c r="AC462" s="721"/>
      <c r="AD462" s="724"/>
      <c r="AE462" s="649"/>
      <c r="AF462" s="201">
        <v>3</v>
      </c>
      <c r="AG462" s="202"/>
      <c r="AH462" s="222" t="str">
        <f t="shared" si="1468"/>
        <v/>
      </c>
      <c r="AI462" s="321"/>
      <c r="AJ462" s="321"/>
      <c r="AK462" s="223" t="str">
        <f t="shared" si="1469"/>
        <v/>
      </c>
      <c r="AL462" s="322"/>
      <c r="AM462" s="322"/>
      <c r="AN462" s="323"/>
      <c r="AO462" s="224" t="str">
        <f t="shared" ref="AO462" si="1577">IF(ISBLANK(AD460),(IFERROR(IF(AND(AH461="Probabilidad",AH462="Probabilidad"),(AQ461-(+AQ461*AK462)),IF(AND(AH461="Impacto",AH462="Probabilidad"),(AQ460-(+AQ460*AK462)),IF(AH462="Impacto",AQ461,""))),""))," ")</f>
        <v/>
      </c>
      <c r="AP462" s="174" t="str">
        <f t="shared" ref="AP462" si="1578">IF(ISBLANK(AD460),(IFERROR(IF(AO462="","",IF(AO462&lt;=0.2,"Muy Baja",IF(AO462&lt;=0.4,"Baja",IF(AO462&lt;=0.6,"Media",IF(AO462&lt;=0.8,"Alta","Muy Alta"))))),""))," ")</f>
        <v/>
      </c>
      <c r="AQ462" s="225" t="str">
        <f t="shared" si="1381"/>
        <v/>
      </c>
      <c r="AR462" s="449" t="str">
        <f t="shared" si="1382"/>
        <v/>
      </c>
      <c r="AS462" s="225" t="str">
        <f t="shared" ref="AS462:AS465" si="1579">IFERROR(IF(AND(AH461="Impacto",AH462="Impacto"),(AS461-(+AS461*AK462)),IF(AND(AH461="Probabilidad",AH462="Impacto"),(AS460-(+AS460*AK462)),IF(AH462="Probabilidad",AS461,""))),"")</f>
        <v/>
      </c>
      <c r="AT462" s="226" t="str">
        <f t="shared" si="1383"/>
        <v/>
      </c>
      <c r="AU462" s="652"/>
      <c r="AV462" s="655"/>
      <c r="AW462" s="649"/>
      <c r="AX462" s="733"/>
      <c r="AY462" s="324"/>
      <c r="AZ462" s="454"/>
      <c r="BA462" s="406"/>
      <c r="BB462" s="448"/>
      <c r="BC462" s="425"/>
      <c r="BD462" s="425"/>
      <c r="BE462" s="425"/>
      <c r="BF462" s="455"/>
      <c r="BG462" s="628"/>
      <c r="BH462" s="388"/>
      <c r="BI462" s="374"/>
      <c r="BJ462" s="374"/>
      <c r="BK462" s="374"/>
      <c r="BL462" s="448"/>
      <c r="BM462" s="468"/>
      <c r="BN462" s="448"/>
      <c r="BO462" s="441"/>
      <c r="BP462" s="441"/>
      <c r="BQ462" s="498"/>
      <c r="BR462" s="404"/>
      <c r="BS462" s="404"/>
      <c r="BT462" s="404"/>
      <c r="BU462" s="404"/>
    </row>
    <row r="463" spans="1:73" s="205" customFormat="1" ht="19.5" hidden="1" customHeight="1">
      <c r="A463" s="684"/>
      <c r="B463" s="706"/>
      <c r="C463" s="661"/>
      <c r="D463" s="661"/>
      <c r="E463" s="645"/>
      <c r="F463" s="645"/>
      <c r="G463" s="666"/>
      <c r="H463" s="360">
        <v>75</v>
      </c>
      <c r="I463" s="664"/>
      <c r="J463" s="647"/>
      <c r="K463" s="647"/>
      <c r="L463" s="647"/>
      <c r="M463" s="645"/>
      <c r="N463" s="645"/>
      <c r="O463" s="645"/>
      <c r="P463" s="736"/>
      <c r="Q463" s="696"/>
      <c r="R463" s="642"/>
      <c r="S463" s="642"/>
      <c r="T463" s="642"/>
      <c r="U463" s="642"/>
      <c r="V463" s="727"/>
      <c r="W463" s="715"/>
      <c r="X463" s="730"/>
      <c r="Y463" s="709"/>
      <c r="Z463" s="712"/>
      <c r="AA463" s="715"/>
      <c r="AB463" s="718"/>
      <c r="AC463" s="721"/>
      <c r="AD463" s="724"/>
      <c r="AE463" s="649"/>
      <c r="AF463" s="201">
        <v>4</v>
      </c>
      <c r="AG463" s="202"/>
      <c r="AH463" s="222" t="str">
        <f t="shared" si="1468"/>
        <v/>
      </c>
      <c r="AI463" s="321"/>
      <c r="AJ463" s="321"/>
      <c r="AK463" s="223" t="str">
        <f t="shared" si="1469"/>
        <v/>
      </c>
      <c r="AL463" s="322"/>
      <c r="AM463" s="322"/>
      <c r="AN463" s="323"/>
      <c r="AO463" s="224" t="str">
        <f t="shared" ref="AO463" si="1580">IF(ISBLANK(AD460),(IFERROR(IF(AND(AH462="Probabilidad",AH463="Probabilidad"),(AQ462-(+AQ462*AK463)),IF(AND(AH462="Impacto",AH463="Probabilidad"),(AQ461-(+AQ461*AK463)),IF(AH463="Impacto",AQ462,""))),""))," ")</f>
        <v/>
      </c>
      <c r="AP463" s="174" t="str">
        <f t="shared" ref="AP463" si="1581">IF(ISBLANK(AD460),(IFERROR(IF(AO463="","",IF(AO463&lt;=0.2,"Muy Baja",IF(AO463&lt;=0.4,"Baja",IF(AO463&lt;=0.6,"Media",IF(AO463&lt;=0.8,"Alta","Muy Alta"))))),""))," ")</f>
        <v/>
      </c>
      <c r="AQ463" s="225" t="str">
        <f t="shared" si="1381"/>
        <v/>
      </c>
      <c r="AR463" s="449" t="str">
        <f t="shared" si="1382"/>
        <v/>
      </c>
      <c r="AS463" s="225" t="str">
        <f t="shared" si="1579"/>
        <v/>
      </c>
      <c r="AT463" s="226" t="str">
        <f t="shared" si="1383"/>
        <v/>
      </c>
      <c r="AU463" s="652"/>
      <c r="AV463" s="655"/>
      <c r="AW463" s="649"/>
      <c r="AX463" s="733"/>
      <c r="AY463" s="324"/>
      <c r="AZ463" s="454"/>
      <c r="BA463" s="406"/>
      <c r="BB463" s="448"/>
      <c r="BC463" s="425"/>
      <c r="BD463" s="425"/>
      <c r="BE463" s="425"/>
      <c r="BF463" s="455"/>
      <c r="BG463" s="628"/>
      <c r="BH463" s="388"/>
      <c r="BI463" s="374"/>
      <c r="BJ463" s="374"/>
      <c r="BK463" s="374"/>
      <c r="BL463" s="448"/>
      <c r="BM463" s="468"/>
      <c r="BN463" s="448"/>
      <c r="BO463" s="441"/>
      <c r="BP463" s="441"/>
      <c r="BQ463" s="498"/>
      <c r="BR463" s="404"/>
      <c r="BS463" s="404"/>
      <c r="BT463" s="404"/>
      <c r="BU463" s="404"/>
    </row>
    <row r="464" spans="1:73" s="205" customFormat="1" ht="19.5" hidden="1" customHeight="1">
      <c r="A464" s="684"/>
      <c r="B464" s="706"/>
      <c r="C464" s="661"/>
      <c r="D464" s="661"/>
      <c r="E464" s="645"/>
      <c r="F464" s="645"/>
      <c r="G464" s="666"/>
      <c r="H464" s="360">
        <v>75</v>
      </c>
      <c r="I464" s="664"/>
      <c r="J464" s="647"/>
      <c r="K464" s="647"/>
      <c r="L464" s="647"/>
      <c r="M464" s="645"/>
      <c r="N464" s="645"/>
      <c r="O464" s="645"/>
      <c r="P464" s="736"/>
      <c r="Q464" s="696"/>
      <c r="R464" s="642"/>
      <c r="S464" s="642"/>
      <c r="T464" s="642"/>
      <c r="U464" s="642"/>
      <c r="V464" s="727"/>
      <c r="W464" s="715"/>
      <c r="X464" s="730"/>
      <c r="Y464" s="709"/>
      <c r="Z464" s="712"/>
      <c r="AA464" s="715"/>
      <c r="AB464" s="718"/>
      <c r="AC464" s="721"/>
      <c r="AD464" s="724"/>
      <c r="AE464" s="649"/>
      <c r="AF464" s="201">
        <v>5</v>
      </c>
      <c r="AG464" s="202"/>
      <c r="AH464" s="222" t="str">
        <f t="shared" si="1468"/>
        <v/>
      </c>
      <c r="AI464" s="321"/>
      <c r="AJ464" s="321"/>
      <c r="AK464" s="223" t="str">
        <f t="shared" si="1469"/>
        <v/>
      </c>
      <c r="AL464" s="322"/>
      <c r="AM464" s="322"/>
      <c r="AN464" s="323"/>
      <c r="AO464" s="224" t="str">
        <f t="shared" ref="AO464" si="1582">IF(ISBLANK(AD460),(IFERROR(IF(AND(AH463="Probabilidad",AH464="Probabilidad"),(AQ463-(+AQ463*AK464)),IF(AND(AH463="Impacto",AH464="Probabilidad"),(AQ462-(+AQ462*AK464)),IF(AH464="Impacto",AQ463,""))),""))," ")</f>
        <v/>
      </c>
      <c r="AP464" s="174" t="str">
        <f t="shared" ref="AP464" si="1583">IF(ISBLANK(AD460),(IFERROR(IF(AO464="","",IF(AO464&lt;=0.2,"Muy Baja",IF(AO464&lt;=0.4,"Baja",IF(AO464&lt;=0.6,"Media",IF(AO464&lt;=0.8,"Alta","Muy Alta"))))),""))," ")</f>
        <v/>
      </c>
      <c r="AQ464" s="225" t="str">
        <f t="shared" si="1381"/>
        <v/>
      </c>
      <c r="AR464" s="449" t="str">
        <f t="shared" si="1382"/>
        <v/>
      </c>
      <c r="AS464" s="225" t="str">
        <f t="shared" si="1579"/>
        <v/>
      </c>
      <c r="AT464" s="226" t="str">
        <f t="shared" si="1383"/>
        <v/>
      </c>
      <c r="AU464" s="652"/>
      <c r="AV464" s="655"/>
      <c r="AW464" s="649"/>
      <c r="AX464" s="733"/>
      <c r="AY464" s="324"/>
      <c r="AZ464" s="454"/>
      <c r="BA464" s="406"/>
      <c r="BB464" s="448"/>
      <c r="BC464" s="425"/>
      <c r="BD464" s="425"/>
      <c r="BE464" s="425"/>
      <c r="BF464" s="455"/>
      <c r="BG464" s="628"/>
      <c r="BH464" s="388"/>
      <c r="BI464" s="374"/>
      <c r="BJ464" s="374"/>
      <c r="BK464" s="374"/>
      <c r="BL464" s="448"/>
      <c r="BM464" s="468"/>
      <c r="BN464" s="448"/>
      <c r="BO464" s="441"/>
      <c r="BP464" s="441"/>
      <c r="BQ464" s="498"/>
      <c r="BR464" s="404"/>
      <c r="BS464" s="404"/>
      <c r="BT464" s="404"/>
      <c r="BU464" s="404"/>
    </row>
    <row r="465" spans="1:73" s="205" customFormat="1" ht="19.5" hidden="1" customHeight="1">
      <c r="A465" s="684"/>
      <c r="B465" s="706"/>
      <c r="C465" s="661"/>
      <c r="D465" s="661"/>
      <c r="E465" s="645"/>
      <c r="F465" s="645"/>
      <c r="G465" s="666"/>
      <c r="H465" s="360">
        <v>75</v>
      </c>
      <c r="I465" s="665"/>
      <c r="J465" s="604"/>
      <c r="K465" s="604"/>
      <c r="L465" s="604"/>
      <c r="M465" s="646"/>
      <c r="N465" s="646"/>
      <c r="O465" s="646"/>
      <c r="P465" s="737"/>
      <c r="Q465" s="697"/>
      <c r="R465" s="643"/>
      <c r="S465" s="643"/>
      <c r="T465" s="643"/>
      <c r="U465" s="643"/>
      <c r="V465" s="728"/>
      <c r="W465" s="716"/>
      <c r="X465" s="731"/>
      <c r="Y465" s="710"/>
      <c r="Z465" s="713"/>
      <c r="AA465" s="716"/>
      <c r="AB465" s="719"/>
      <c r="AC465" s="722"/>
      <c r="AD465" s="725"/>
      <c r="AE465" s="650"/>
      <c r="AF465" s="201">
        <v>6</v>
      </c>
      <c r="AG465" s="202"/>
      <c r="AH465" s="222" t="str">
        <f t="shared" si="1468"/>
        <v/>
      </c>
      <c r="AI465" s="321"/>
      <c r="AJ465" s="321"/>
      <c r="AK465" s="223" t="str">
        <f t="shared" si="1469"/>
        <v/>
      </c>
      <c r="AL465" s="322"/>
      <c r="AM465" s="322"/>
      <c r="AN465" s="323"/>
      <c r="AO465" s="224" t="str">
        <f t="shared" ref="AO465" si="1584">IF(ISBLANK(AD460),(IFERROR(IF(AND(AH464="Probabilidad",AH465="Probabilidad"),(AQ464-(+AQ464*AK465)),IF(AND(AH464="Impacto",AH465="Probabilidad"),(AQ463-(+AQ463*AK465)),IF(AH465="Impacto",AQ464,""))),""))," ")</f>
        <v/>
      </c>
      <c r="AP465" s="174" t="str">
        <f t="shared" ref="AP465" si="1585">IF(ISBLANK(AD460),(IFERROR(IF(AO465="","",IF(AO465&lt;=0.2,"Muy Baja",IF(AO465&lt;=0.4,"Baja",IF(AO465&lt;=0.6,"Media",IF(AO465&lt;=0.8,"Alta","Muy Alta"))))),""))," ")</f>
        <v/>
      </c>
      <c r="AQ465" s="225" t="str">
        <f t="shared" si="1381"/>
        <v/>
      </c>
      <c r="AR465" s="449" t="str">
        <f t="shared" si="1382"/>
        <v/>
      </c>
      <c r="AS465" s="225" t="str">
        <f t="shared" si="1579"/>
        <v/>
      </c>
      <c r="AT465" s="226" t="str">
        <f t="shared" si="1383"/>
        <v/>
      </c>
      <c r="AU465" s="653"/>
      <c r="AV465" s="656"/>
      <c r="AW465" s="650"/>
      <c r="AX465" s="734"/>
      <c r="AY465" s="324"/>
      <c r="AZ465" s="454"/>
      <c r="BA465" s="406"/>
      <c r="BB465" s="448"/>
      <c r="BC465" s="425"/>
      <c r="BD465" s="425"/>
      <c r="BE465" s="425"/>
      <c r="BF465" s="455"/>
      <c r="BG465" s="595"/>
      <c r="BH465" s="388"/>
      <c r="BI465" s="374"/>
      <c r="BJ465" s="374"/>
      <c r="BK465" s="374"/>
      <c r="BL465" s="448"/>
      <c r="BM465" s="468"/>
      <c r="BN465" s="448"/>
      <c r="BO465" s="441"/>
      <c r="BP465" s="441"/>
      <c r="BQ465" s="498"/>
      <c r="BR465" s="404"/>
      <c r="BS465" s="404"/>
      <c r="BT465" s="404"/>
      <c r="BU465" s="404"/>
    </row>
    <row r="466" spans="1:73" s="205" customFormat="1" ht="72" hidden="1" customHeight="1">
      <c r="A466" s="684"/>
      <c r="B466" s="706" t="s">
        <v>959</v>
      </c>
      <c r="C466" s="661"/>
      <c r="D466" s="661"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645" t="s">
        <v>1216</v>
      </c>
      <c r="F466" s="645" t="s">
        <v>966</v>
      </c>
      <c r="G466" s="666">
        <v>76</v>
      </c>
      <c r="H466" s="360">
        <v>76</v>
      </c>
      <c r="I466" s="663" t="s">
        <v>1252</v>
      </c>
      <c r="J466" s="603" t="s">
        <v>243</v>
      </c>
      <c r="K466" s="603" t="s">
        <v>1252</v>
      </c>
      <c r="L466" s="603" t="s">
        <v>1436</v>
      </c>
      <c r="M466" s="644" t="str">
        <f t="shared" ref="M466" si="1586">+CONCATENATE("Posibilidad de afectación ", J466, " por ", K466," debido a ", L466)</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66" s="644" t="s">
        <v>108</v>
      </c>
      <c r="O466" s="644" t="s">
        <v>832</v>
      </c>
      <c r="P466" s="735">
        <v>228</v>
      </c>
      <c r="Q466" s="695"/>
      <c r="R466" s="641"/>
      <c r="S466" s="641"/>
      <c r="T466" s="641"/>
      <c r="U466" s="641"/>
      <c r="V466" s="726" t="str">
        <f t="shared" ref="V466" si="1587">IF(ISBLANK(AC466),(IF(P466&lt;=0,"",IF(P466&lt;=2,"Muy Baja",IF(P466&lt;=24,"Baja",IF(P466&lt;=500,"Media",IF(P466&lt;=5000,"Alta","Muy Alta"))))))," ")</f>
        <v>Media</v>
      </c>
      <c r="W466" s="714">
        <f t="shared" ref="W466" si="1588">IF(ISBLANK(AC466),(IF(V466="","",IF(V466="Muy Baja",20%,IF(V466="Baja",40%,IF(V466="Media",60%,IF(V466="Alta",80%,IF(V466="Muy Alta",100%,0)))))))," ")</f>
        <v>0.6</v>
      </c>
      <c r="X466" s="729" t="s">
        <v>306</v>
      </c>
      <c r="Y466" s="708" t="str">
        <f>IF(X466&gt;0,IF(NOT(ISERROR(MATCH(X466,'Listados Datos'!$N$3:$N$4,0))),'Listados Datos'!$N$6&amp;"Por favor no seleccionar este criterios de impacto (Afectación Económica o presupuestal y/o Pérdida Reputacional)",'Listados Datos'!$N$7),"")</f>
        <v>✔</v>
      </c>
      <c r="Z466" s="711"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714">
        <f>IF(Z466="","",IF(Z466="Leve",20%,IF(Z466="Menor",40%,IF(Z466="Moderado",60%,IF(Z466="Mayor",80%,IF(Z466="Catastrófico",100%,0))))))</f>
        <v>0.6</v>
      </c>
      <c r="AB466" s="717"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720"/>
      <c r="AD466" s="723"/>
      <c r="AE466" s="648" t="str">
        <f t="shared" ref="AE466" si="1589">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201">
        <v>1</v>
      </c>
      <c r="AG466" s="202" t="s">
        <v>1490</v>
      </c>
      <c r="AH466" s="222" t="str">
        <f t="shared" si="1468"/>
        <v>Probabilidad</v>
      </c>
      <c r="AI466" s="321" t="s">
        <v>312</v>
      </c>
      <c r="AJ466" s="321" t="s">
        <v>317</v>
      </c>
      <c r="AK466" s="223" t="str">
        <f t="shared" si="1469"/>
        <v>40%</v>
      </c>
      <c r="AL466" s="322" t="s">
        <v>321</v>
      </c>
      <c r="AM466" s="322" t="s">
        <v>325</v>
      </c>
      <c r="AN466" s="323" t="s">
        <v>328</v>
      </c>
      <c r="AO466" s="224">
        <f t="shared" ref="AO466" si="1590">IF(ISBLANK(AD466),(IFERROR(IF(AH466="Probabilidad",(W466-(+W466*AK466)),IF(AH466="Impacto",W466,"")),""))," ")</f>
        <v>0.36</v>
      </c>
      <c r="AP466" s="174" t="str">
        <f t="shared" ref="AP466" si="1591">IF(ISBLANK(AD466), (IFERROR(IF(AO466="","",IF(AO466&lt;=0.2,"Muy Baja",IF(AO466&lt;=0.4,"Baja",IF(AO466&lt;=0.6,"Media",IF(AO466&lt;=0.8,"Alta","Muy Alta"))))),""))," ")</f>
        <v>Baja</v>
      </c>
      <c r="AQ466" s="225">
        <f t="shared" si="1381"/>
        <v>0.36</v>
      </c>
      <c r="AR466" s="449" t="str">
        <f t="shared" si="1382"/>
        <v>Moderado</v>
      </c>
      <c r="AS466" s="225">
        <f t="shared" ref="AS466" si="1592">IFERROR(IF(AH466="Impacto",(AA466-(+AA466*AK466)),IF(AH466="Probabilidad",AA466,"")),"")</f>
        <v>0.6</v>
      </c>
      <c r="AT466" s="226" t="str">
        <f t="shared" si="1383"/>
        <v>Moderado</v>
      </c>
      <c r="AU466" s="651"/>
      <c r="AV466" s="654" t="str">
        <f>IF(ISBLANK(AD466), " ", AD466)</f>
        <v xml:space="preserve"> </v>
      </c>
      <c r="AW466" s="648" t="str">
        <f t="shared" ref="AW466" si="1593">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732" t="s">
        <v>335</v>
      </c>
      <c r="AY466" s="638" t="s">
        <v>1592</v>
      </c>
      <c r="AZ466" s="617" t="s">
        <v>1331</v>
      </c>
      <c r="BA466" s="617" t="s">
        <v>966</v>
      </c>
      <c r="BB466" s="619" t="s">
        <v>1052</v>
      </c>
      <c r="BC466" s="621">
        <v>44562</v>
      </c>
      <c r="BD466" s="621">
        <v>44926</v>
      </c>
      <c r="BE466" s="619" t="s">
        <v>1331</v>
      </c>
      <c r="BF466" s="619" t="s">
        <v>1331</v>
      </c>
      <c r="BG466" s="594" t="s">
        <v>1330</v>
      </c>
      <c r="BH466" s="445" t="s">
        <v>113</v>
      </c>
      <c r="BI466" s="603" t="s">
        <v>1877</v>
      </c>
      <c r="BJ466" s="603">
        <v>4</v>
      </c>
      <c r="BK466" s="605">
        <v>44804</v>
      </c>
      <c r="BL466" s="603" t="s">
        <v>1878</v>
      </c>
      <c r="BM466" s="606" t="s">
        <v>1879</v>
      </c>
      <c r="BN466" s="603" t="s">
        <v>1746</v>
      </c>
      <c r="BO466" s="603" t="s">
        <v>114</v>
      </c>
      <c r="BP466" s="603" t="s">
        <v>1746</v>
      </c>
      <c r="BQ466" s="613" t="s">
        <v>1746</v>
      </c>
      <c r="BR466" s="404"/>
      <c r="BS466" s="404"/>
      <c r="BT466" s="404"/>
      <c r="BU466" s="404"/>
    </row>
    <row r="467" spans="1:73" s="205" customFormat="1" ht="72" hidden="1" customHeight="1">
      <c r="A467" s="684"/>
      <c r="B467" s="706"/>
      <c r="C467" s="661"/>
      <c r="D467" s="661"/>
      <c r="E467" s="645"/>
      <c r="F467" s="645"/>
      <c r="G467" s="666"/>
      <c r="H467" s="360">
        <v>76</v>
      </c>
      <c r="I467" s="664"/>
      <c r="J467" s="647"/>
      <c r="K467" s="647"/>
      <c r="L467" s="647"/>
      <c r="M467" s="645"/>
      <c r="N467" s="645"/>
      <c r="O467" s="645"/>
      <c r="P467" s="736"/>
      <c r="Q467" s="696"/>
      <c r="R467" s="642"/>
      <c r="S467" s="642"/>
      <c r="T467" s="642"/>
      <c r="U467" s="642"/>
      <c r="V467" s="727"/>
      <c r="W467" s="715"/>
      <c r="X467" s="730"/>
      <c r="Y467" s="709"/>
      <c r="Z467" s="712"/>
      <c r="AA467" s="715"/>
      <c r="AB467" s="718"/>
      <c r="AC467" s="721"/>
      <c r="AD467" s="724"/>
      <c r="AE467" s="649"/>
      <c r="AF467" s="201">
        <v>2</v>
      </c>
      <c r="AG467" s="202" t="s">
        <v>1491</v>
      </c>
      <c r="AH467" s="222" t="str">
        <f t="shared" si="1468"/>
        <v>Probabilidad</v>
      </c>
      <c r="AI467" s="321" t="s">
        <v>312</v>
      </c>
      <c r="AJ467" s="321" t="s">
        <v>317</v>
      </c>
      <c r="AK467" s="223" t="str">
        <f t="shared" si="1469"/>
        <v>40%</v>
      </c>
      <c r="AL467" s="322" t="s">
        <v>321</v>
      </c>
      <c r="AM467" s="322" t="s">
        <v>325</v>
      </c>
      <c r="AN467" s="323" t="s">
        <v>328</v>
      </c>
      <c r="AO467" s="224">
        <f t="shared" ref="AO467" si="1594">IF(ISBLANK(AD466),(IFERROR(IF(AND(AH466="Probabilidad",AH467="Probabilidad"),(AQ466-(+AQ466*AK467)),IF(AH467="Probabilidad",(W466-(+W466*AK467)),IF(AH467="Impacto",AQ466,""))),""))," ")</f>
        <v>0.216</v>
      </c>
      <c r="AP467" s="174" t="str">
        <f t="shared" ref="AP467" si="1595">IF(ISBLANK(AD466),(IFERROR(IF(AO467="","",IF(AO467&lt;=0.2,"Muy Baja",IF(AO467&lt;=0.4,"Baja",IF(AO467&lt;=0.6,"Media",IF(AO467&lt;=0.8,"Alta","Muy Alta"))))),""))," ")</f>
        <v>Baja</v>
      </c>
      <c r="AQ467" s="225">
        <f t="shared" si="1381"/>
        <v>0.216</v>
      </c>
      <c r="AR467" s="449" t="str">
        <f t="shared" si="1382"/>
        <v>Moderado</v>
      </c>
      <c r="AS467" s="225">
        <f t="shared" ref="AS467" si="1596">IFERROR(IF(AND(AH466="Impacto",AH467="Impacto"),(AS466-(+AS466*AK467)),IF(AH467="Impacto",(AA466-(+AA466*AK467)),IF(AH467="Probabilidad",AS466,""))),"")</f>
        <v>0.6</v>
      </c>
      <c r="AT467" s="226" t="str">
        <f t="shared" si="1383"/>
        <v>Moderado</v>
      </c>
      <c r="AU467" s="652"/>
      <c r="AV467" s="655"/>
      <c r="AW467" s="649"/>
      <c r="AX467" s="733"/>
      <c r="AY467" s="639"/>
      <c r="AZ467" s="618"/>
      <c r="BA467" s="618"/>
      <c r="BB467" s="620"/>
      <c r="BC467" s="622"/>
      <c r="BD467" s="622"/>
      <c r="BE467" s="620"/>
      <c r="BF467" s="620"/>
      <c r="BG467" s="628"/>
      <c r="BH467" s="445" t="s">
        <v>113</v>
      </c>
      <c r="BI467" s="604"/>
      <c r="BJ467" s="604"/>
      <c r="BK467" s="604"/>
      <c r="BL467" s="604"/>
      <c r="BM467" s="607"/>
      <c r="BN467" s="604"/>
      <c r="BO467" s="604"/>
      <c r="BP467" s="604"/>
      <c r="BQ467" s="614"/>
      <c r="BR467" s="404"/>
      <c r="BS467" s="404"/>
      <c r="BT467" s="404"/>
      <c r="BU467" s="404"/>
    </row>
    <row r="468" spans="1:73" s="205" customFormat="1" ht="19.5" hidden="1" customHeight="1">
      <c r="A468" s="684"/>
      <c r="B468" s="706"/>
      <c r="C468" s="661"/>
      <c r="D468" s="661"/>
      <c r="E468" s="645"/>
      <c r="F468" s="645"/>
      <c r="G468" s="666"/>
      <c r="H468" s="360">
        <v>76</v>
      </c>
      <c r="I468" s="664"/>
      <c r="J468" s="647"/>
      <c r="K468" s="647"/>
      <c r="L468" s="647"/>
      <c r="M468" s="645"/>
      <c r="N468" s="645"/>
      <c r="O468" s="645"/>
      <c r="P468" s="736"/>
      <c r="Q468" s="696"/>
      <c r="R468" s="642"/>
      <c r="S468" s="642"/>
      <c r="T468" s="642"/>
      <c r="U468" s="642"/>
      <c r="V468" s="727"/>
      <c r="W468" s="715"/>
      <c r="X468" s="730"/>
      <c r="Y468" s="709"/>
      <c r="Z468" s="712"/>
      <c r="AA468" s="715"/>
      <c r="AB468" s="718"/>
      <c r="AC468" s="721"/>
      <c r="AD468" s="724"/>
      <c r="AE468" s="649"/>
      <c r="AF468" s="201">
        <v>3</v>
      </c>
      <c r="AG468" s="202"/>
      <c r="AH468" s="222" t="str">
        <f t="shared" si="1468"/>
        <v/>
      </c>
      <c r="AI468" s="321"/>
      <c r="AJ468" s="321"/>
      <c r="AK468" s="223" t="str">
        <f t="shared" si="1469"/>
        <v/>
      </c>
      <c r="AL468" s="322"/>
      <c r="AM468" s="322"/>
      <c r="AN468" s="323"/>
      <c r="AO468" s="224" t="str">
        <f t="shared" ref="AO468" si="1597">IF(ISBLANK(AD466),(IFERROR(IF(AND(AH467="Probabilidad",AH468="Probabilidad"),(AQ467-(+AQ467*AK468)),IF(AND(AH467="Impacto",AH468="Probabilidad"),(AQ466-(+AQ466*AK468)),IF(AH468="Impacto",AQ467,""))),""))," ")</f>
        <v/>
      </c>
      <c r="AP468" s="174" t="str">
        <f t="shared" ref="AP468" si="1598">IF(ISBLANK(AD466),(IFERROR(IF(AO468="","",IF(AO468&lt;=0.2,"Muy Baja",IF(AO468&lt;=0.4,"Baja",IF(AO468&lt;=0.6,"Media",IF(AO468&lt;=0.8,"Alta","Muy Alta"))))),""))," ")</f>
        <v/>
      </c>
      <c r="AQ468" s="225" t="str">
        <f t="shared" si="1381"/>
        <v/>
      </c>
      <c r="AR468" s="449" t="str">
        <f t="shared" si="1382"/>
        <v/>
      </c>
      <c r="AS468" s="225" t="str">
        <f t="shared" ref="AS468:AS471" si="1599">IFERROR(IF(AND(AH467="Impacto",AH468="Impacto"),(AS467-(+AS467*AK468)),IF(AND(AH467="Probabilidad",AH468="Impacto"),(AS466-(+AS466*AK468)),IF(AH468="Probabilidad",AS467,""))),"")</f>
        <v/>
      </c>
      <c r="AT468" s="226" t="str">
        <f t="shared" si="1383"/>
        <v/>
      </c>
      <c r="AU468" s="652"/>
      <c r="AV468" s="655"/>
      <c r="AW468" s="649"/>
      <c r="AX468" s="733"/>
      <c r="AY468" s="324"/>
      <c r="AZ468" s="454"/>
      <c r="BA468" s="406"/>
      <c r="BB468" s="448"/>
      <c r="BC468" s="425"/>
      <c r="BD468" s="425"/>
      <c r="BE468" s="425"/>
      <c r="BF468" s="455"/>
      <c r="BG468" s="628"/>
      <c r="BH468" s="388"/>
      <c r="BI468" s="374"/>
      <c r="BJ468" s="374"/>
      <c r="BK468" s="374"/>
      <c r="BL468" s="448"/>
      <c r="BM468" s="468"/>
      <c r="BN468" s="448"/>
      <c r="BO468" s="441"/>
      <c r="BP468" s="441"/>
      <c r="BQ468" s="498"/>
      <c r="BR468" s="404"/>
      <c r="BS468" s="404"/>
      <c r="BT468" s="404"/>
      <c r="BU468" s="404"/>
    </row>
    <row r="469" spans="1:73" s="205" customFormat="1" ht="19.5" hidden="1" customHeight="1">
      <c r="A469" s="684"/>
      <c r="B469" s="706"/>
      <c r="C469" s="661"/>
      <c r="D469" s="661"/>
      <c r="E469" s="645"/>
      <c r="F469" s="645"/>
      <c r="G469" s="666"/>
      <c r="H469" s="360">
        <v>76</v>
      </c>
      <c r="I469" s="664"/>
      <c r="J469" s="647"/>
      <c r="K469" s="647"/>
      <c r="L469" s="647"/>
      <c r="M469" s="645"/>
      <c r="N469" s="645"/>
      <c r="O469" s="645"/>
      <c r="P469" s="736"/>
      <c r="Q469" s="696"/>
      <c r="R469" s="642"/>
      <c r="S469" s="642"/>
      <c r="T469" s="642"/>
      <c r="U469" s="642"/>
      <c r="V469" s="727"/>
      <c r="W469" s="715"/>
      <c r="X469" s="730"/>
      <c r="Y469" s="709"/>
      <c r="Z469" s="712"/>
      <c r="AA469" s="715"/>
      <c r="AB469" s="718"/>
      <c r="AC469" s="721"/>
      <c r="AD469" s="724"/>
      <c r="AE469" s="649"/>
      <c r="AF469" s="201">
        <v>4</v>
      </c>
      <c r="AG469" s="202"/>
      <c r="AH469" s="222" t="str">
        <f t="shared" si="1468"/>
        <v/>
      </c>
      <c r="AI469" s="321"/>
      <c r="AJ469" s="321"/>
      <c r="AK469" s="223" t="str">
        <f t="shared" si="1469"/>
        <v/>
      </c>
      <c r="AL469" s="322"/>
      <c r="AM469" s="322"/>
      <c r="AN469" s="323"/>
      <c r="AO469" s="224" t="str">
        <f t="shared" ref="AO469" si="1600">IF(ISBLANK(AD466),(IFERROR(IF(AND(AH468="Probabilidad",AH469="Probabilidad"),(AQ468-(+AQ468*AK469)),IF(AND(AH468="Impacto",AH469="Probabilidad"),(AQ467-(+AQ467*AK469)),IF(AH469="Impacto",AQ468,""))),""))," ")</f>
        <v/>
      </c>
      <c r="AP469" s="174" t="str">
        <f t="shared" ref="AP469" si="1601">IF(ISBLANK(AD466),(IFERROR(IF(AO469="","",IF(AO469&lt;=0.2,"Muy Baja",IF(AO469&lt;=0.4,"Baja",IF(AO469&lt;=0.6,"Media",IF(AO469&lt;=0.8,"Alta","Muy Alta"))))),""))," ")</f>
        <v/>
      </c>
      <c r="AQ469" s="225" t="str">
        <f t="shared" ref="AQ469:AQ532" si="1602">+AO469</f>
        <v/>
      </c>
      <c r="AR469" s="449" t="str">
        <f t="shared" ref="AR469:AR532" si="1603">IFERROR(IF(AS469="","",IF(AS469&lt;=0.2,"Leve",IF(AS469&lt;=0.4,"Menor",IF(AS469&lt;=0.6,"Moderado",IF(AS469&lt;=0.8,"Mayor","Catastrófico"))))),"")</f>
        <v/>
      </c>
      <c r="AS469" s="225" t="str">
        <f t="shared" si="1599"/>
        <v/>
      </c>
      <c r="AT469" s="226" t="str">
        <f t="shared" ref="AT469:AT532" si="1604">IFERROR(IF(OR(AND(AP469="Muy Baja",AR469="Leve"),AND(AP469="Muy Baja",AR469="Menor"),AND(AP469="Baja",AR469="Leve")),"Bajo",IF(OR(AND(AP469="Muy baja",AR469="Moderado"),AND(AP469="Baja",AR469="Menor"),AND(AP469="Baja",AR469="Moderado"),AND(AP469="Media",AR469="Leve"),AND(AP469="Media",AR469="Menor"),AND(AP469="Media",AR469="Moderado"),AND(AP469="Alta",AR469="Leve"),AND(AP469="Alta",AR469="Menor")),"Moderado",IF(OR(AND(AP469="Muy Baja",AR469="Mayor"),AND(AP469="Baja",AR469="Mayor"),AND(AP469="Media",AR469="Mayor"),AND(AP469="Alta",AR469="Moderado"),AND(AP469="Alta",AR469="Mayor"),AND(AP469="Muy Alta",AR469="Leve"),AND(AP469="Muy Alta",AR469="Menor"),AND(AP469="Muy Alta",AR469="Moderado"),AND(AP469="Muy Alta",AR469="Mayor")),"Alto",IF(OR(AND(AP469="Muy Baja",AR469="Catastrófico"),AND(AP469="Baja",AR469="Catastrófico"),AND(AP469="Media",AR469="Catastrófico"),AND(AP469="Alta",AR469="Catastrófico"),AND(AP469="Muy Alta",AR469="Catastrófico")),"Extremo","")))),"")</f>
        <v/>
      </c>
      <c r="AU469" s="652"/>
      <c r="AV469" s="655"/>
      <c r="AW469" s="649"/>
      <c r="AX469" s="733"/>
      <c r="AY469" s="324"/>
      <c r="AZ469" s="454"/>
      <c r="BA469" s="406"/>
      <c r="BB469" s="448"/>
      <c r="BC469" s="425"/>
      <c r="BD469" s="425"/>
      <c r="BE469" s="425"/>
      <c r="BF469" s="455"/>
      <c r="BG469" s="628"/>
      <c r="BH469" s="388"/>
      <c r="BI469" s="374"/>
      <c r="BJ469" s="374"/>
      <c r="BK469" s="374"/>
      <c r="BL469" s="448"/>
      <c r="BM469" s="468"/>
      <c r="BN469" s="448"/>
      <c r="BO469" s="441"/>
      <c r="BP469" s="441"/>
      <c r="BQ469" s="498"/>
      <c r="BR469" s="404"/>
      <c r="BS469" s="404"/>
      <c r="BT469" s="404"/>
      <c r="BU469" s="404"/>
    </row>
    <row r="470" spans="1:73" s="205" customFormat="1" ht="19.5" hidden="1" customHeight="1">
      <c r="A470" s="684"/>
      <c r="B470" s="706"/>
      <c r="C470" s="661"/>
      <c r="D470" s="661"/>
      <c r="E470" s="645"/>
      <c r="F470" s="645"/>
      <c r="G470" s="666"/>
      <c r="H470" s="360">
        <v>76</v>
      </c>
      <c r="I470" s="664"/>
      <c r="J470" s="647"/>
      <c r="K470" s="647"/>
      <c r="L470" s="647"/>
      <c r="M470" s="645"/>
      <c r="N470" s="645"/>
      <c r="O470" s="645"/>
      <c r="P470" s="736"/>
      <c r="Q470" s="696"/>
      <c r="R470" s="642"/>
      <c r="S470" s="642"/>
      <c r="T470" s="642"/>
      <c r="U470" s="642"/>
      <c r="V470" s="727"/>
      <c r="W470" s="715"/>
      <c r="X470" s="730"/>
      <c r="Y470" s="709"/>
      <c r="Z470" s="712"/>
      <c r="AA470" s="715"/>
      <c r="AB470" s="718"/>
      <c r="AC470" s="721"/>
      <c r="AD470" s="724"/>
      <c r="AE470" s="649"/>
      <c r="AF470" s="201">
        <v>5</v>
      </c>
      <c r="AG470" s="202"/>
      <c r="AH470" s="222" t="str">
        <f t="shared" si="1468"/>
        <v/>
      </c>
      <c r="AI470" s="321"/>
      <c r="AJ470" s="321"/>
      <c r="AK470" s="223" t="str">
        <f t="shared" si="1469"/>
        <v/>
      </c>
      <c r="AL470" s="322"/>
      <c r="AM470" s="322"/>
      <c r="AN470" s="323"/>
      <c r="AO470" s="224" t="str">
        <f t="shared" ref="AO470" si="1605">IF(ISBLANK(AD466),(IFERROR(IF(AND(AH469="Probabilidad",AH470="Probabilidad"),(AQ469-(+AQ469*AK470)),IF(AND(AH469="Impacto",AH470="Probabilidad"),(AQ468-(+AQ468*AK470)),IF(AH470="Impacto",AQ469,""))),""))," ")</f>
        <v/>
      </c>
      <c r="AP470" s="174" t="str">
        <f t="shared" ref="AP470" si="1606">IF(ISBLANK(AD466),(IFERROR(IF(AO470="","",IF(AO470&lt;=0.2,"Muy Baja",IF(AO470&lt;=0.4,"Baja",IF(AO470&lt;=0.6,"Media",IF(AO470&lt;=0.8,"Alta","Muy Alta"))))),""))," ")</f>
        <v/>
      </c>
      <c r="AQ470" s="225" t="str">
        <f t="shared" si="1602"/>
        <v/>
      </c>
      <c r="AR470" s="449" t="str">
        <f t="shared" si="1603"/>
        <v/>
      </c>
      <c r="AS470" s="225" t="str">
        <f t="shared" si="1599"/>
        <v/>
      </c>
      <c r="AT470" s="226" t="str">
        <f t="shared" si="1604"/>
        <v/>
      </c>
      <c r="AU470" s="652"/>
      <c r="AV470" s="655"/>
      <c r="AW470" s="649"/>
      <c r="AX470" s="733"/>
      <c r="AY470" s="324"/>
      <c r="AZ470" s="454"/>
      <c r="BA470" s="406"/>
      <c r="BB470" s="448"/>
      <c r="BC470" s="425"/>
      <c r="BD470" s="425"/>
      <c r="BE470" s="425"/>
      <c r="BF470" s="455"/>
      <c r="BG470" s="628"/>
      <c r="BH470" s="388"/>
      <c r="BI470" s="374"/>
      <c r="BJ470" s="374"/>
      <c r="BK470" s="374"/>
      <c r="BL470" s="448"/>
      <c r="BM470" s="468"/>
      <c r="BN470" s="448"/>
      <c r="BO470" s="441"/>
      <c r="BP470" s="441"/>
      <c r="BQ470" s="498"/>
      <c r="BR470" s="404"/>
      <c r="BS470" s="404"/>
      <c r="BT470" s="404"/>
      <c r="BU470" s="404"/>
    </row>
    <row r="471" spans="1:73" s="205" customFormat="1" ht="19.5" hidden="1" customHeight="1">
      <c r="A471" s="684"/>
      <c r="B471" s="706"/>
      <c r="C471" s="661"/>
      <c r="D471" s="661"/>
      <c r="E471" s="645"/>
      <c r="F471" s="645"/>
      <c r="G471" s="666"/>
      <c r="H471" s="360">
        <v>76</v>
      </c>
      <c r="I471" s="665"/>
      <c r="J471" s="604"/>
      <c r="K471" s="604"/>
      <c r="L471" s="604"/>
      <c r="M471" s="646"/>
      <c r="N471" s="646"/>
      <c r="O471" s="646"/>
      <c r="P471" s="737"/>
      <c r="Q471" s="697"/>
      <c r="R471" s="643"/>
      <c r="S471" s="643"/>
      <c r="T471" s="643"/>
      <c r="U471" s="643"/>
      <c r="V471" s="728"/>
      <c r="W471" s="716"/>
      <c r="X471" s="731"/>
      <c r="Y471" s="710"/>
      <c r="Z471" s="713"/>
      <c r="AA471" s="716"/>
      <c r="AB471" s="719"/>
      <c r="AC471" s="722"/>
      <c r="AD471" s="725"/>
      <c r="AE471" s="650"/>
      <c r="AF471" s="201">
        <v>6</v>
      </c>
      <c r="AG471" s="202"/>
      <c r="AH471" s="222" t="str">
        <f t="shared" si="1468"/>
        <v/>
      </c>
      <c r="AI471" s="321"/>
      <c r="AJ471" s="321"/>
      <c r="AK471" s="223" t="str">
        <f t="shared" si="1469"/>
        <v/>
      </c>
      <c r="AL471" s="322"/>
      <c r="AM471" s="322"/>
      <c r="AN471" s="323"/>
      <c r="AO471" s="224" t="str">
        <f t="shared" ref="AO471" si="1607">IF(ISBLANK(AD466),(IFERROR(IF(AND(AH470="Probabilidad",AH471="Probabilidad"),(AQ470-(+AQ470*AK471)),IF(AND(AH470="Impacto",AH471="Probabilidad"),(AQ469-(+AQ469*AK471)),IF(AH471="Impacto",AQ470,""))),""))," ")</f>
        <v/>
      </c>
      <c r="AP471" s="174" t="str">
        <f t="shared" ref="AP471" si="1608">IF(ISBLANK(AD466),(IFERROR(IF(AO471="","",IF(AO471&lt;=0.2,"Muy Baja",IF(AO471&lt;=0.4,"Baja",IF(AO471&lt;=0.6,"Media",IF(AO471&lt;=0.8,"Alta","Muy Alta"))))),""))," ")</f>
        <v/>
      </c>
      <c r="AQ471" s="225" t="str">
        <f t="shared" si="1602"/>
        <v/>
      </c>
      <c r="AR471" s="449" t="str">
        <f t="shared" si="1603"/>
        <v/>
      </c>
      <c r="AS471" s="225" t="str">
        <f t="shared" si="1599"/>
        <v/>
      </c>
      <c r="AT471" s="226" t="str">
        <f t="shared" si="1604"/>
        <v/>
      </c>
      <c r="AU471" s="653"/>
      <c r="AV471" s="656"/>
      <c r="AW471" s="650"/>
      <c r="AX471" s="734"/>
      <c r="AY471" s="324"/>
      <c r="AZ471" s="454"/>
      <c r="BA471" s="406"/>
      <c r="BB471" s="448"/>
      <c r="BC471" s="425"/>
      <c r="BD471" s="425"/>
      <c r="BE471" s="425"/>
      <c r="BF471" s="455"/>
      <c r="BG471" s="595"/>
      <c r="BH471" s="388"/>
      <c r="BI471" s="374"/>
      <c r="BJ471" s="374"/>
      <c r="BK471" s="374"/>
      <c r="BL471" s="448"/>
      <c r="BM471" s="468"/>
      <c r="BN471" s="448"/>
      <c r="BO471" s="441"/>
      <c r="BP471" s="441"/>
      <c r="BQ471" s="498"/>
      <c r="BR471" s="404"/>
      <c r="BS471" s="404"/>
      <c r="BT471" s="404"/>
      <c r="BU471" s="404"/>
    </row>
    <row r="472" spans="1:73" s="205" customFormat="1" ht="155.25" customHeight="1">
      <c r="A472" s="684"/>
      <c r="B472" s="706" t="s">
        <v>959</v>
      </c>
      <c r="C472" s="661"/>
      <c r="D472" s="661"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645" t="s">
        <v>1216</v>
      </c>
      <c r="F472" s="645" t="s">
        <v>966</v>
      </c>
      <c r="G472" s="666">
        <v>77</v>
      </c>
      <c r="H472" s="360">
        <v>77</v>
      </c>
      <c r="I472" s="663" t="s">
        <v>1615</v>
      </c>
      <c r="J472" s="603" t="s">
        <v>243</v>
      </c>
      <c r="K472" s="603" t="s">
        <v>1044</v>
      </c>
      <c r="L472" s="603" t="s">
        <v>1045</v>
      </c>
      <c r="M472" s="644" t="str">
        <f>+I472</f>
        <v>Posibilidad de recibir o solicitar cualquier dádiva o beneficio a nombre propio o de terceros con el fin de alterar o manipular información para generar beneficio de la gestión de un proceso.</v>
      </c>
      <c r="N472" s="644" t="s">
        <v>109</v>
      </c>
      <c r="O472" s="644" t="s">
        <v>247</v>
      </c>
      <c r="P472" s="735">
        <v>228</v>
      </c>
      <c r="Q472" s="695"/>
      <c r="R472" s="641"/>
      <c r="S472" s="641"/>
      <c r="T472" s="641"/>
      <c r="U472" s="641"/>
      <c r="V472" s="726" t="str">
        <f t="shared" ref="V472" si="1609">IF(ISBLANK(AC472),(IF(P472&lt;=0,"",IF(P472&lt;=2,"Muy Baja",IF(P472&lt;=24,"Baja",IF(P472&lt;=500,"Media",IF(P472&lt;=5000,"Alta","Muy Alta"))))))," ")</f>
        <v xml:space="preserve"> </v>
      </c>
      <c r="W472" s="714" t="str">
        <f t="shared" ref="W472" si="1610">IF(ISBLANK(AC472),(IF(V472="","",IF(V472="Muy Baja",20%,IF(V472="Baja",40%,IF(V472="Media",60%,IF(V472="Alta",80%,IF(V472="Muy Alta",100%,0)))))))," ")</f>
        <v xml:space="preserve"> </v>
      </c>
      <c r="X472" s="729"/>
      <c r="Y472" s="708" t="str">
        <f>IF(X472&gt;0,IF(NOT(ISERROR(MATCH(X472,'Listados Datos'!$N$3:$N$4,0))),'Listados Datos'!$N$6&amp;"Por favor no seleccionar este criterios de impacto (Afectación Económica o presupuestal y/o Pérdida Reputacional)",'Listados Datos'!$N$7),"")</f>
        <v/>
      </c>
      <c r="Z472" s="711" t="str">
        <f>IF(OR(X472='Listados Datos'!$R$3,X472='Listados Datos'!$S$3),"Leve",IF(OR(X472='Listados Datos'!$R$4,X472='Listados Datos'!$S$4),"Menor",IF(OR(X472='Listados Datos'!$R$5,X472='Listados Datos'!$S$5),"Moderado",IF(OR(X472='Listados Datos'!$R$6,X472='Listados Datos'!$S$6),"Mayor",IF(OR(X472='Listados Datos'!$R$7,X472='Listados Datos'!$S$7),"Catastrófico","")))))</f>
        <v/>
      </c>
      <c r="AA472" s="714" t="str">
        <f>IF(Z472="","",IF(Z472="Leve",20%,IF(Z472="Menor",40%,IF(Z472="Moderado",60%,IF(Z472="Mayor",80%,IF(Z472="Catastrófico",100%,0))))))</f>
        <v/>
      </c>
      <c r="AB472" s="717"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
      </c>
      <c r="AC472" s="720" t="s">
        <v>346</v>
      </c>
      <c r="AD472" s="723" t="s">
        <v>12</v>
      </c>
      <c r="AE472" s="648" t="str">
        <f t="shared" ref="AE472" si="1611">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MODERADA</v>
      </c>
      <c r="AF472" s="201">
        <v>1</v>
      </c>
      <c r="AG472" s="202" t="s">
        <v>1115</v>
      </c>
      <c r="AH472" s="222" t="str">
        <f t="shared" si="1468"/>
        <v>Probabilidad</v>
      </c>
      <c r="AI472" s="321" t="s">
        <v>312</v>
      </c>
      <c r="AJ472" s="321" t="s">
        <v>317</v>
      </c>
      <c r="AK472" s="223" t="str">
        <f t="shared" si="1469"/>
        <v>40%</v>
      </c>
      <c r="AL472" s="322" t="s">
        <v>321</v>
      </c>
      <c r="AM472" s="322" t="s">
        <v>325</v>
      </c>
      <c r="AN472" s="323" t="s">
        <v>328</v>
      </c>
      <c r="AO472" s="224" t="str">
        <f t="shared" ref="AO472" si="1612">IF(ISBLANK(AD472),(IFERROR(IF(AH472="Probabilidad",(W472-(+W472*AK472)),IF(AH472="Impacto",W472,"")),""))," ")</f>
        <v xml:space="preserve"> </v>
      </c>
      <c r="AP472" s="174" t="str">
        <f t="shared" ref="AP472" si="1613">IF(ISBLANK(AD472), (IFERROR(IF(AO472="","",IF(AO472&lt;=0.2,"Muy Baja",IF(AO472&lt;=0.4,"Baja",IF(AO472&lt;=0.6,"Media",IF(AO472&lt;=0.8,"Alta","Muy Alta"))))),""))," ")</f>
        <v xml:space="preserve"> </v>
      </c>
      <c r="AQ472" s="225" t="str">
        <f t="shared" si="1602"/>
        <v xml:space="preserve"> </v>
      </c>
      <c r="AR472" s="449" t="str">
        <f t="shared" si="1603"/>
        <v/>
      </c>
      <c r="AS472" s="225" t="str">
        <f t="shared" ref="AS472" si="1614">IFERROR(IF(AH472="Impacto",(AA472-(+AA472*AK472)),IF(AH472="Probabilidad",AA472,"")),"")</f>
        <v/>
      </c>
      <c r="AT472" s="226" t="str">
        <f t="shared" si="1604"/>
        <v/>
      </c>
      <c r="AU472" s="651" t="s">
        <v>346</v>
      </c>
      <c r="AV472" s="654" t="str">
        <f>IF(ISBLANK(AD472), " ", AD472)</f>
        <v>Moderado</v>
      </c>
      <c r="AW472" s="648" t="str">
        <f t="shared" ref="AW472" si="1615">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MODERADA</v>
      </c>
      <c r="AX472" s="732" t="s">
        <v>335</v>
      </c>
      <c r="AY472" s="862" t="s">
        <v>1123</v>
      </c>
      <c r="AZ472" s="617" t="s">
        <v>1060</v>
      </c>
      <c r="BA472" s="617" t="s">
        <v>966</v>
      </c>
      <c r="BB472" s="619" t="s">
        <v>1052</v>
      </c>
      <c r="BC472" s="619">
        <v>44562</v>
      </c>
      <c r="BD472" s="619">
        <v>44926</v>
      </c>
      <c r="BE472" s="619" t="s">
        <v>1060</v>
      </c>
      <c r="BF472" s="619" t="s">
        <v>1063</v>
      </c>
      <c r="BG472" s="594" t="s">
        <v>1061</v>
      </c>
      <c r="BH472" s="407" t="s">
        <v>113</v>
      </c>
      <c r="BI472" s="374" t="s">
        <v>1871</v>
      </c>
      <c r="BJ472" s="374">
        <v>1</v>
      </c>
      <c r="BK472" s="376">
        <v>44926</v>
      </c>
      <c r="BL472" s="448" t="s">
        <v>1862</v>
      </c>
      <c r="BM472" s="468" t="s">
        <v>2061</v>
      </c>
      <c r="BN472" s="448" t="s">
        <v>2074</v>
      </c>
      <c r="BO472" s="441" t="s">
        <v>2074</v>
      </c>
      <c r="BP472" s="441" t="s">
        <v>2074</v>
      </c>
      <c r="BQ472" s="482" t="s">
        <v>2074</v>
      </c>
      <c r="BR472" s="1125" t="s">
        <v>2033</v>
      </c>
      <c r="BS472" s="519" t="s">
        <v>2034</v>
      </c>
      <c r="BT472" s="511" t="s">
        <v>1746</v>
      </c>
      <c r="BU472" s="513" t="s">
        <v>2069</v>
      </c>
    </row>
    <row r="473" spans="1:73" s="205" customFormat="1" ht="19.5" hidden="1" customHeight="1">
      <c r="A473" s="684"/>
      <c r="B473" s="706"/>
      <c r="C473" s="661"/>
      <c r="D473" s="661"/>
      <c r="E473" s="645"/>
      <c r="F473" s="645"/>
      <c r="G473" s="666"/>
      <c r="H473" s="360">
        <v>77</v>
      </c>
      <c r="I473" s="664"/>
      <c r="J473" s="647"/>
      <c r="K473" s="647"/>
      <c r="L473" s="647"/>
      <c r="M473" s="645"/>
      <c r="N473" s="645"/>
      <c r="O473" s="645"/>
      <c r="P473" s="736"/>
      <c r="Q473" s="696"/>
      <c r="R473" s="642"/>
      <c r="S473" s="642"/>
      <c r="T473" s="642"/>
      <c r="U473" s="642"/>
      <c r="V473" s="727"/>
      <c r="W473" s="715"/>
      <c r="X473" s="730"/>
      <c r="Y473" s="709"/>
      <c r="Z473" s="712"/>
      <c r="AA473" s="715"/>
      <c r="AB473" s="718"/>
      <c r="AC473" s="721"/>
      <c r="AD473" s="724"/>
      <c r="AE473" s="649"/>
      <c r="AF473" s="201">
        <v>2</v>
      </c>
      <c r="AG473" s="202"/>
      <c r="AH473" s="222" t="str">
        <f t="shared" si="1468"/>
        <v/>
      </c>
      <c r="AI473" s="321"/>
      <c r="AJ473" s="321"/>
      <c r="AK473" s="223" t="str">
        <f t="shared" si="1469"/>
        <v/>
      </c>
      <c r="AL473" s="322"/>
      <c r="AM473" s="322"/>
      <c r="AN473" s="323"/>
      <c r="AO473" s="224" t="str">
        <f t="shared" ref="AO473" si="1616">IF(ISBLANK(AD472),(IFERROR(IF(AND(AH472="Probabilidad",AH473="Probabilidad"),(AQ472-(+AQ472*AK473)),IF(AH473="Probabilidad",(W472-(+W472*AK473)),IF(AH473="Impacto",AQ472,""))),""))," ")</f>
        <v xml:space="preserve"> </v>
      </c>
      <c r="AP473" s="174" t="str">
        <f t="shared" ref="AP473" si="1617">IF(ISBLANK(AD472),(IFERROR(IF(AO473="","",IF(AO473&lt;=0.2,"Muy Baja",IF(AO473&lt;=0.4,"Baja",IF(AO473&lt;=0.6,"Media",IF(AO473&lt;=0.8,"Alta","Muy Alta"))))),""))," ")</f>
        <v xml:space="preserve"> </v>
      </c>
      <c r="AQ473" s="225" t="str">
        <f t="shared" si="1602"/>
        <v xml:space="preserve"> </v>
      </c>
      <c r="AR473" s="449" t="str">
        <f t="shared" si="1603"/>
        <v/>
      </c>
      <c r="AS473" s="225" t="str">
        <f t="shared" ref="AS473" si="1618">IFERROR(IF(AND(AH472="Impacto",AH473="Impacto"),(AS472-(+AS472*AK473)),IF(AH473="Impacto",(AA472-(+AA472*AK473)),IF(AH473="Probabilidad",AS472,""))),"")</f>
        <v/>
      </c>
      <c r="AT473" s="226" t="str">
        <f t="shared" si="1604"/>
        <v/>
      </c>
      <c r="AU473" s="652"/>
      <c r="AV473" s="655"/>
      <c r="AW473" s="649"/>
      <c r="AX473" s="733"/>
      <c r="AY473" s="863"/>
      <c r="AZ473" s="745"/>
      <c r="BA473" s="745"/>
      <c r="BB473" s="637"/>
      <c r="BC473" s="637"/>
      <c r="BD473" s="637"/>
      <c r="BE473" s="637"/>
      <c r="BF473" s="637"/>
      <c r="BG473" s="628"/>
      <c r="BH473" s="388"/>
      <c r="BI473" s="374"/>
      <c r="BJ473" s="374"/>
      <c r="BK473" s="374"/>
      <c r="BL473" s="448"/>
      <c r="BM473" s="468"/>
      <c r="BN473" s="448"/>
      <c r="BO473" s="441"/>
      <c r="BP473" s="441"/>
      <c r="BQ473" s="498"/>
      <c r="BR473" s="404"/>
      <c r="BS473" s="404"/>
      <c r="BT473" s="404"/>
      <c r="BU473" s="404"/>
    </row>
    <row r="474" spans="1:73" s="205" customFormat="1" ht="19.5" hidden="1" customHeight="1">
      <c r="A474" s="684"/>
      <c r="B474" s="706"/>
      <c r="C474" s="661"/>
      <c r="D474" s="661"/>
      <c r="E474" s="645"/>
      <c r="F474" s="645"/>
      <c r="G474" s="666"/>
      <c r="H474" s="360">
        <v>77</v>
      </c>
      <c r="I474" s="664"/>
      <c r="J474" s="647"/>
      <c r="K474" s="647"/>
      <c r="L474" s="647"/>
      <c r="M474" s="645"/>
      <c r="N474" s="645"/>
      <c r="O474" s="645"/>
      <c r="P474" s="736"/>
      <c r="Q474" s="696"/>
      <c r="R474" s="642"/>
      <c r="S474" s="642"/>
      <c r="T474" s="642"/>
      <c r="U474" s="642"/>
      <c r="V474" s="727"/>
      <c r="W474" s="715"/>
      <c r="X474" s="730"/>
      <c r="Y474" s="709"/>
      <c r="Z474" s="712"/>
      <c r="AA474" s="715"/>
      <c r="AB474" s="718"/>
      <c r="AC474" s="721"/>
      <c r="AD474" s="724"/>
      <c r="AE474" s="649"/>
      <c r="AF474" s="201">
        <v>3</v>
      </c>
      <c r="AG474" s="202"/>
      <c r="AH474" s="222" t="str">
        <f t="shared" si="1468"/>
        <v/>
      </c>
      <c r="AI474" s="321"/>
      <c r="AJ474" s="321"/>
      <c r="AK474" s="223" t="str">
        <f t="shared" si="1469"/>
        <v/>
      </c>
      <c r="AL474" s="322"/>
      <c r="AM474" s="322"/>
      <c r="AN474" s="323"/>
      <c r="AO474" s="224" t="str">
        <f t="shared" ref="AO474" si="1619">IF(ISBLANK(AD472),(IFERROR(IF(AND(AH473="Probabilidad",AH474="Probabilidad"),(AQ473-(+AQ473*AK474)),IF(AND(AH473="Impacto",AH474="Probabilidad"),(AQ472-(+AQ472*AK474)),IF(AH474="Impacto",AQ473,""))),""))," ")</f>
        <v xml:space="preserve"> </v>
      </c>
      <c r="AP474" s="174" t="str">
        <f t="shared" ref="AP474" si="1620">IF(ISBLANK(AD472),(IFERROR(IF(AO474="","",IF(AO474&lt;=0.2,"Muy Baja",IF(AO474&lt;=0.4,"Baja",IF(AO474&lt;=0.6,"Media",IF(AO474&lt;=0.8,"Alta","Muy Alta"))))),""))," ")</f>
        <v xml:space="preserve"> </v>
      </c>
      <c r="AQ474" s="225" t="str">
        <f t="shared" si="1602"/>
        <v xml:space="preserve"> </v>
      </c>
      <c r="AR474" s="449" t="str">
        <f t="shared" si="1603"/>
        <v/>
      </c>
      <c r="AS474" s="225" t="str">
        <f t="shared" ref="AS474:AS477" si="1621">IFERROR(IF(AND(AH473="Impacto",AH474="Impacto"),(AS473-(+AS473*AK474)),IF(AND(AH473="Probabilidad",AH474="Impacto"),(AS472-(+AS472*AK474)),IF(AH474="Probabilidad",AS473,""))),"")</f>
        <v/>
      </c>
      <c r="AT474" s="226" t="str">
        <f t="shared" si="1604"/>
        <v/>
      </c>
      <c r="AU474" s="652"/>
      <c r="AV474" s="655"/>
      <c r="AW474" s="649"/>
      <c r="AX474" s="733"/>
      <c r="AY474" s="863"/>
      <c r="AZ474" s="745"/>
      <c r="BA474" s="745"/>
      <c r="BB474" s="637"/>
      <c r="BC474" s="637"/>
      <c r="BD474" s="637"/>
      <c r="BE474" s="637"/>
      <c r="BF474" s="637"/>
      <c r="BG474" s="628"/>
      <c r="BH474" s="388"/>
      <c r="BI474" s="374"/>
      <c r="BJ474" s="374"/>
      <c r="BK474" s="374"/>
      <c r="BL474" s="448"/>
      <c r="BM474" s="468"/>
      <c r="BN474" s="448"/>
      <c r="BO474" s="441"/>
      <c r="BP474" s="441"/>
      <c r="BQ474" s="498"/>
      <c r="BR474" s="404"/>
      <c r="BS474" s="404"/>
      <c r="BT474" s="404"/>
      <c r="BU474" s="404" t="s">
        <v>2060</v>
      </c>
    </row>
    <row r="475" spans="1:73" s="205" customFormat="1" ht="19.5" hidden="1" customHeight="1">
      <c r="A475" s="684"/>
      <c r="B475" s="706"/>
      <c r="C475" s="661"/>
      <c r="D475" s="661"/>
      <c r="E475" s="645"/>
      <c r="F475" s="645"/>
      <c r="G475" s="666"/>
      <c r="H475" s="360">
        <v>77</v>
      </c>
      <c r="I475" s="664"/>
      <c r="J475" s="647"/>
      <c r="K475" s="647"/>
      <c r="L475" s="647"/>
      <c r="M475" s="645"/>
      <c r="N475" s="645"/>
      <c r="O475" s="645"/>
      <c r="P475" s="736"/>
      <c r="Q475" s="696"/>
      <c r="R475" s="642"/>
      <c r="S475" s="642"/>
      <c r="T475" s="642"/>
      <c r="U475" s="642"/>
      <c r="V475" s="727"/>
      <c r="W475" s="715"/>
      <c r="X475" s="730"/>
      <c r="Y475" s="709"/>
      <c r="Z475" s="712"/>
      <c r="AA475" s="715"/>
      <c r="AB475" s="718"/>
      <c r="AC475" s="721"/>
      <c r="AD475" s="724"/>
      <c r="AE475" s="649"/>
      <c r="AF475" s="201">
        <v>4</v>
      </c>
      <c r="AG475" s="202"/>
      <c r="AH475" s="222" t="str">
        <f t="shared" si="1468"/>
        <v/>
      </c>
      <c r="AI475" s="321"/>
      <c r="AJ475" s="321"/>
      <c r="AK475" s="223" t="str">
        <f t="shared" si="1469"/>
        <v/>
      </c>
      <c r="AL475" s="322"/>
      <c r="AM475" s="322"/>
      <c r="AN475" s="323"/>
      <c r="AO475" s="224" t="str">
        <f t="shared" ref="AO475" si="1622">IF(ISBLANK(AD472),(IFERROR(IF(AND(AH474="Probabilidad",AH475="Probabilidad"),(AQ474-(+AQ474*AK475)),IF(AND(AH474="Impacto",AH475="Probabilidad"),(AQ473-(+AQ473*AK475)),IF(AH475="Impacto",AQ474,""))),""))," ")</f>
        <v xml:space="preserve"> </v>
      </c>
      <c r="AP475" s="174" t="str">
        <f t="shared" ref="AP475" si="1623">IF(ISBLANK(AD472),(IFERROR(IF(AO475="","",IF(AO475&lt;=0.2,"Muy Baja",IF(AO475&lt;=0.4,"Baja",IF(AO475&lt;=0.6,"Media",IF(AO475&lt;=0.8,"Alta","Muy Alta"))))),""))," ")</f>
        <v xml:space="preserve"> </v>
      </c>
      <c r="AQ475" s="225" t="str">
        <f t="shared" si="1602"/>
        <v xml:space="preserve"> </v>
      </c>
      <c r="AR475" s="449" t="str">
        <f t="shared" si="1603"/>
        <v/>
      </c>
      <c r="AS475" s="225" t="str">
        <f t="shared" si="1621"/>
        <v/>
      </c>
      <c r="AT475" s="226" t="str">
        <f t="shared" si="1604"/>
        <v/>
      </c>
      <c r="AU475" s="652"/>
      <c r="AV475" s="655"/>
      <c r="AW475" s="649"/>
      <c r="AX475" s="733"/>
      <c r="AY475" s="863"/>
      <c r="AZ475" s="745"/>
      <c r="BA475" s="745"/>
      <c r="BB475" s="637"/>
      <c r="BC475" s="637"/>
      <c r="BD475" s="637"/>
      <c r="BE475" s="637"/>
      <c r="BF475" s="637"/>
      <c r="BG475" s="628"/>
      <c r="BH475" s="388"/>
      <c r="BI475" s="374"/>
      <c r="BJ475" s="374"/>
      <c r="BK475" s="374"/>
      <c r="BL475" s="448"/>
      <c r="BM475" s="468"/>
      <c r="BN475" s="448"/>
      <c r="BO475" s="441"/>
      <c r="BP475" s="441"/>
      <c r="BQ475" s="498"/>
      <c r="BR475" s="404"/>
      <c r="BS475" s="404"/>
      <c r="BT475" s="404"/>
      <c r="BU475" s="404"/>
    </row>
    <row r="476" spans="1:73" s="205" customFormat="1" ht="19.5" hidden="1" customHeight="1">
      <c r="A476" s="684"/>
      <c r="B476" s="706"/>
      <c r="C476" s="661"/>
      <c r="D476" s="661"/>
      <c r="E476" s="645"/>
      <c r="F476" s="645"/>
      <c r="G476" s="666"/>
      <c r="H476" s="360">
        <v>77</v>
      </c>
      <c r="I476" s="664"/>
      <c r="J476" s="647"/>
      <c r="K476" s="647"/>
      <c r="L476" s="647"/>
      <c r="M476" s="645"/>
      <c r="N476" s="645"/>
      <c r="O476" s="645"/>
      <c r="P476" s="736"/>
      <c r="Q476" s="696"/>
      <c r="R476" s="642"/>
      <c r="S476" s="642"/>
      <c r="T476" s="642"/>
      <c r="U476" s="642"/>
      <c r="V476" s="727"/>
      <c r="W476" s="715"/>
      <c r="X476" s="730"/>
      <c r="Y476" s="709"/>
      <c r="Z476" s="712"/>
      <c r="AA476" s="715"/>
      <c r="AB476" s="718"/>
      <c r="AC476" s="721"/>
      <c r="AD476" s="724"/>
      <c r="AE476" s="649"/>
      <c r="AF476" s="201">
        <v>5</v>
      </c>
      <c r="AG476" s="202"/>
      <c r="AH476" s="222" t="str">
        <f t="shared" si="1468"/>
        <v/>
      </c>
      <c r="AI476" s="321"/>
      <c r="AJ476" s="321"/>
      <c r="AK476" s="223" t="str">
        <f t="shared" si="1469"/>
        <v/>
      </c>
      <c r="AL476" s="322"/>
      <c r="AM476" s="322"/>
      <c r="AN476" s="323"/>
      <c r="AO476" s="224" t="str">
        <f t="shared" ref="AO476" si="1624">IF(ISBLANK(AD472),(IFERROR(IF(AND(AH475="Probabilidad",AH476="Probabilidad"),(AQ475-(+AQ475*AK476)),IF(AND(AH475="Impacto",AH476="Probabilidad"),(AQ474-(+AQ474*AK476)),IF(AH476="Impacto",AQ475,""))),""))," ")</f>
        <v xml:space="preserve"> </v>
      </c>
      <c r="AP476" s="174" t="str">
        <f t="shared" ref="AP476" si="1625">IF(ISBLANK(AD472),(IFERROR(IF(AO476="","",IF(AO476&lt;=0.2,"Muy Baja",IF(AO476&lt;=0.4,"Baja",IF(AO476&lt;=0.6,"Media",IF(AO476&lt;=0.8,"Alta","Muy Alta"))))),""))," ")</f>
        <v xml:space="preserve"> </v>
      </c>
      <c r="AQ476" s="225" t="str">
        <f t="shared" si="1602"/>
        <v xml:space="preserve"> </v>
      </c>
      <c r="AR476" s="449" t="str">
        <f t="shared" si="1603"/>
        <v/>
      </c>
      <c r="AS476" s="225" t="str">
        <f t="shared" si="1621"/>
        <v/>
      </c>
      <c r="AT476" s="226" t="str">
        <f t="shared" si="1604"/>
        <v/>
      </c>
      <c r="AU476" s="652"/>
      <c r="AV476" s="655"/>
      <c r="AW476" s="649"/>
      <c r="AX476" s="733"/>
      <c r="AY476" s="863"/>
      <c r="AZ476" s="745"/>
      <c r="BA476" s="745"/>
      <c r="BB476" s="637"/>
      <c r="BC476" s="637"/>
      <c r="BD476" s="637"/>
      <c r="BE476" s="637"/>
      <c r="BF476" s="637"/>
      <c r="BG476" s="628"/>
      <c r="BH476" s="388"/>
      <c r="BI476" s="374"/>
      <c r="BJ476" s="374"/>
      <c r="BK476" s="374"/>
      <c r="BL476" s="448"/>
      <c r="BM476" s="468"/>
      <c r="BN476" s="448"/>
      <c r="BO476" s="441"/>
      <c r="BP476" s="441"/>
      <c r="BQ476" s="498"/>
      <c r="BR476" s="404"/>
      <c r="BS476" s="404"/>
      <c r="BT476" s="404"/>
      <c r="BU476" s="404"/>
    </row>
    <row r="477" spans="1:73" s="205" customFormat="1" ht="19.5" hidden="1" customHeight="1">
      <c r="A477" s="684"/>
      <c r="B477" s="706"/>
      <c r="C477" s="661"/>
      <c r="D477" s="661"/>
      <c r="E477" s="645"/>
      <c r="F477" s="645"/>
      <c r="G477" s="666"/>
      <c r="H477" s="360">
        <v>77</v>
      </c>
      <c r="I477" s="665"/>
      <c r="J477" s="604"/>
      <c r="K477" s="604"/>
      <c r="L477" s="604"/>
      <c r="M477" s="646"/>
      <c r="N477" s="646"/>
      <c r="O477" s="646"/>
      <c r="P477" s="737"/>
      <c r="Q477" s="697"/>
      <c r="R477" s="643"/>
      <c r="S477" s="643"/>
      <c r="T477" s="643"/>
      <c r="U477" s="643"/>
      <c r="V477" s="728"/>
      <c r="W477" s="716"/>
      <c r="X477" s="731"/>
      <c r="Y477" s="710"/>
      <c r="Z477" s="713"/>
      <c r="AA477" s="716"/>
      <c r="AB477" s="719"/>
      <c r="AC477" s="722"/>
      <c r="AD477" s="725"/>
      <c r="AE477" s="650"/>
      <c r="AF477" s="201">
        <v>6</v>
      </c>
      <c r="AG477" s="202"/>
      <c r="AH477" s="222" t="str">
        <f t="shared" si="1468"/>
        <v/>
      </c>
      <c r="AI477" s="321"/>
      <c r="AJ477" s="321"/>
      <c r="AK477" s="223" t="str">
        <f t="shared" si="1469"/>
        <v/>
      </c>
      <c r="AL477" s="322"/>
      <c r="AM477" s="322"/>
      <c r="AN477" s="323"/>
      <c r="AO477" s="224" t="str">
        <f t="shared" ref="AO477" si="1626">IF(ISBLANK(AD472),(IFERROR(IF(AND(AH476="Probabilidad",AH477="Probabilidad"),(AQ476-(+AQ476*AK477)),IF(AND(AH476="Impacto",AH477="Probabilidad"),(AQ475-(+AQ475*AK477)),IF(AH477="Impacto",AQ476,""))),""))," ")</f>
        <v xml:space="preserve"> </v>
      </c>
      <c r="AP477" s="174" t="str">
        <f t="shared" ref="AP477" si="1627">IF(ISBLANK(AD472),(IFERROR(IF(AO477="","",IF(AO477&lt;=0.2,"Muy Baja",IF(AO477&lt;=0.4,"Baja",IF(AO477&lt;=0.6,"Media",IF(AO477&lt;=0.8,"Alta","Muy Alta"))))),""))," ")</f>
        <v xml:space="preserve"> </v>
      </c>
      <c r="AQ477" s="225" t="str">
        <f t="shared" si="1602"/>
        <v xml:space="preserve"> </v>
      </c>
      <c r="AR477" s="449" t="str">
        <f t="shared" si="1603"/>
        <v/>
      </c>
      <c r="AS477" s="225" t="str">
        <f t="shared" si="1621"/>
        <v/>
      </c>
      <c r="AT477" s="226" t="str">
        <f t="shared" si="1604"/>
        <v/>
      </c>
      <c r="AU477" s="653"/>
      <c r="AV477" s="656"/>
      <c r="AW477" s="650"/>
      <c r="AX477" s="734"/>
      <c r="AY477" s="864"/>
      <c r="AZ477" s="618"/>
      <c r="BA477" s="618"/>
      <c r="BB477" s="620"/>
      <c r="BC477" s="620"/>
      <c r="BD477" s="620"/>
      <c r="BE477" s="620"/>
      <c r="BF477" s="620"/>
      <c r="BG477" s="595"/>
      <c r="BH477" s="388"/>
      <c r="BI477" s="374"/>
      <c r="BJ477" s="374"/>
      <c r="BK477" s="374"/>
      <c r="BL477" s="448"/>
      <c r="BM477" s="468"/>
      <c r="BN477" s="448"/>
      <c r="BO477" s="441"/>
      <c r="BP477" s="441"/>
      <c r="BQ477" s="498"/>
      <c r="BR477" s="404"/>
      <c r="BS477" s="404"/>
      <c r="BT477" s="404"/>
      <c r="BU477" s="404"/>
    </row>
    <row r="478" spans="1:73" s="205" customFormat="1" ht="144" hidden="1" customHeight="1">
      <c r="A478" s="684"/>
      <c r="B478" s="706" t="s">
        <v>959</v>
      </c>
      <c r="C478" s="661"/>
      <c r="D478" s="661"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645" t="s">
        <v>1216</v>
      </c>
      <c r="F478" s="645" t="s">
        <v>966</v>
      </c>
      <c r="G478" s="666">
        <v>78</v>
      </c>
      <c r="H478" s="360">
        <v>78</v>
      </c>
      <c r="I478" s="663" t="s">
        <v>1253</v>
      </c>
      <c r="J478" s="603" t="s">
        <v>243</v>
      </c>
      <c r="K478" s="603" t="s">
        <v>1253</v>
      </c>
      <c r="L478" s="603" t="s">
        <v>1437</v>
      </c>
      <c r="M478" s="644" t="str">
        <f t="shared" ref="M478:M483" si="1628">+CONCATENATE("Posibilidad de perdida de ", Q478, " debido a amenazas como ", S478, "y vulderabilidades,", T478, " afectando a los activos de información de ", R478)</f>
        <v>Posibilidad de perdida de Confidencialidad, Integridad y Disponibilidad debido a amenazas como Daño o perdida de la informacióny vulderabilidades, afectando a los activos de información de Aplicativo de Acciones CPM</v>
      </c>
      <c r="N478" s="644" t="s">
        <v>928</v>
      </c>
      <c r="O478" s="644" t="s">
        <v>833</v>
      </c>
      <c r="P478" s="735">
        <v>228</v>
      </c>
      <c r="Q478" s="695" t="s">
        <v>91</v>
      </c>
      <c r="R478" s="641" t="s">
        <v>1509</v>
      </c>
      <c r="S478" s="641" t="s">
        <v>1446</v>
      </c>
      <c r="T478" s="641"/>
      <c r="U478" s="641"/>
      <c r="V478" s="726" t="str">
        <f t="shared" ref="V478" si="1629">IF(ISBLANK(AC478),(IF(P478&lt;=0,"",IF(P478&lt;=2,"Muy Baja",IF(P478&lt;=24,"Baja",IF(P478&lt;=500,"Media",IF(P478&lt;=5000,"Alta","Muy Alta"))))))," ")</f>
        <v>Media</v>
      </c>
      <c r="W478" s="714">
        <f t="shared" ref="W478" si="1630">IF(ISBLANK(AC478),(IF(V478="","",IF(V478="Muy Baja",20%,IF(V478="Baja",40%,IF(V478="Media",60%,IF(V478="Alta",80%,IF(V478="Muy Alta",100%,0)))))))," ")</f>
        <v>0.6</v>
      </c>
      <c r="X478" s="729" t="s">
        <v>306</v>
      </c>
      <c r="Y478" s="708" t="str">
        <f>IF(X478&gt;0,IF(NOT(ISERROR(MATCH(X478,'Listados Datos'!$N$3:$N$4,0))),'Listados Datos'!$N$6&amp;"Por favor no seleccionar este criterios de impacto (Afectación Económica o presupuestal y/o Pérdida Reputacional)",'Listados Datos'!$N$7),"")</f>
        <v>✔</v>
      </c>
      <c r="Z478" s="711" t="str">
        <f>IF(OR(X478='Listados Datos'!$R$3,X478='Listados Datos'!$S$3),"Leve",IF(OR(X478='Listados Datos'!$R$4,X478='Listados Datos'!$S$4),"Menor",IF(OR(X478='Listados Datos'!$R$5,X478='Listados Datos'!$S$5),"Moderado",IF(OR(X478='Listados Datos'!$R$6,X478='Listados Datos'!$S$6),"Mayor",IF(OR(X478='Listados Datos'!$R$7,X478='Listados Datos'!$S$7),"Catastrófico","")))))</f>
        <v>Moderado</v>
      </c>
      <c r="AA478" s="714">
        <f>IF(Z478="","",IF(Z478="Leve",20%,IF(Z478="Menor",40%,IF(Z478="Moderado",60%,IF(Z478="Mayor",80%,IF(Z478="Catastrófico",100%,0))))))</f>
        <v>0.6</v>
      </c>
      <c r="AB478" s="717"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Moderado</v>
      </c>
      <c r="AC478" s="720"/>
      <c r="AD478" s="723"/>
      <c r="AE478" s="648" t="str">
        <f t="shared" ref="AE478" si="1631">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VALORAR</v>
      </c>
      <c r="AF478" s="201">
        <v>1</v>
      </c>
      <c r="AG478" s="202" t="s">
        <v>1492</v>
      </c>
      <c r="AH478" s="222" t="str">
        <f t="shared" si="1468"/>
        <v>Probabilidad</v>
      </c>
      <c r="AI478" s="321" t="s">
        <v>312</v>
      </c>
      <c r="AJ478" s="321" t="s">
        <v>317</v>
      </c>
      <c r="AK478" s="223" t="str">
        <f t="shared" si="1469"/>
        <v>40%</v>
      </c>
      <c r="AL478" s="322" t="s">
        <v>321</v>
      </c>
      <c r="AM478" s="322" t="s">
        <v>325</v>
      </c>
      <c r="AN478" s="323" t="s">
        <v>328</v>
      </c>
      <c r="AO478" s="224">
        <f t="shared" ref="AO478" si="1632">IF(ISBLANK(AD478),(IFERROR(IF(AH478="Probabilidad",(W478-(+W478*AK478)),IF(AH478="Impacto",W478,"")),""))," ")</f>
        <v>0.36</v>
      </c>
      <c r="AP478" s="174" t="str">
        <f t="shared" ref="AP478" si="1633">IF(ISBLANK(AD478), (IFERROR(IF(AO478="","",IF(AO478&lt;=0.2,"Muy Baja",IF(AO478&lt;=0.4,"Baja",IF(AO478&lt;=0.6,"Media",IF(AO478&lt;=0.8,"Alta","Muy Alta"))))),""))," ")</f>
        <v>Baja</v>
      </c>
      <c r="AQ478" s="225">
        <f t="shared" si="1602"/>
        <v>0.36</v>
      </c>
      <c r="AR478" s="449" t="str">
        <f t="shared" si="1603"/>
        <v>Moderado</v>
      </c>
      <c r="AS478" s="225">
        <f t="shared" ref="AS478" si="1634">IFERROR(IF(AH478="Impacto",(AA478-(+AA478*AK478)),IF(AH478="Probabilidad",AA478,"")),"")</f>
        <v>0.6</v>
      </c>
      <c r="AT478" s="226" t="str">
        <f t="shared" si="1604"/>
        <v>Moderado</v>
      </c>
      <c r="AU478" s="651"/>
      <c r="AV478" s="654" t="str">
        <f>IF(ISBLANK(AD478), " ", AD478)</f>
        <v xml:space="preserve"> </v>
      </c>
      <c r="AW478" s="648" t="str">
        <f t="shared" ref="AW478" si="1635">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VALORAR</v>
      </c>
      <c r="AX478" s="732" t="s">
        <v>335</v>
      </c>
      <c r="AY478" s="324" t="s">
        <v>1593</v>
      </c>
      <c r="AZ478" s="454" t="s">
        <v>1332</v>
      </c>
      <c r="BA478" s="406" t="s">
        <v>966</v>
      </c>
      <c r="BB478" s="448" t="s">
        <v>1052</v>
      </c>
      <c r="BC478" s="425">
        <v>44562</v>
      </c>
      <c r="BD478" s="425">
        <v>44926</v>
      </c>
      <c r="BE478" s="425" t="s">
        <v>1332</v>
      </c>
      <c r="BF478" s="455" t="s">
        <v>1332</v>
      </c>
      <c r="BG478" s="594" t="s">
        <v>1333</v>
      </c>
      <c r="BH478" s="408" t="s">
        <v>113</v>
      </c>
      <c r="BI478" s="407" t="s">
        <v>1880</v>
      </c>
      <c r="BJ478" s="407">
        <v>1</v>
      </c>
      <c r="BK478" s="423">
        <v>44804</v>
      </c>
      <c r="BL478" s="406" t="s">
        <v>1881</v>
      </c>
      <c r="BM478" s="477" t="s">
        <v>1882</v>
      </c>
      <c r="BN478" s="406" t="s">
        <v>1746</v>
      </c>
      <c r="BO478" s="452" t="s">
        <v>114</v>
      </c>
      <c r="BP478" s="406" t="s">
        <v>1746</v>
      </c>
      <c r="BQ478" s="502" t="s">
        <v>1746</v>
      </c>
      <c r="BR478" s="404"/>
      <c r="BS478" s="404"/>
      <c r="BT478" s="404"/>
      <c r="BU478" s="404"/>
    </row>
    <row r="479" spans="1:73" s="205" customFormat="1" ht="19.5" hidden="1" customHeight="1">
      <c r="A479" s="684"/>
      <c r="B479" s="706"/>
      <c r="C479" s="661"/>
      <c r="D479" s="661"/>
      <c r="E479" s="645"/>
      <c r="F479" s="645"/>
      <c r="G479" s="666"/>
      <c r="H479" s="360">
        <v>78</v>
      </c>
      <c r="I479" s="664"/>
      <c r="J479" s="647"/>
      <c r="K479" s="647"/>
      <c r="L479" s="647"/>
      <c r="M479" s="645" t="str">
        <f t="shared" si="1628"/>
        <v xml:space="preserve">Posibilidad de perdida de  debido a amenazas como y vulderabilidades, afectando a los activos de información de </v>
      </c>
      <c r="N479" s="645"/>
      <c r="O479" s="645"/>
      <c r="P479" s="736"/>
      <c r="Q479" s="696"/>
      <c r="R479" s="642"/>
      <c r="S479" s="642"/>
      <c r="T479" s="642"/>
      <c r="U479" s="642"/>
      <c r="V479" s="727"/>
      <c r="W479" s="715"/>
      <c r="X479" s="730"/>
      <c r="Y479" s="709"/>
      <c r="Z479" s="712"/>
      <c r="AA479" s="715"/>
      <c r="AB479" s="718"/>
      <c r="AC479" s="721"/>
      <c r="AD479" s="724"/>
      <c r="AE479" s="649"/>
      <c r="AF479" s="201">
        <v>2</v>
      </c>
      <c r="AG479" s="202"/>
      <c r="AH479" s="222" t="str">
        <f t="shared" si="1468"/>
        <v/>
      </c>
      <c r="AI479" s="321"/>
      <c r="AJ479" s="321"/>
      <c r="AK479" s="223" t="str">
        <f t="shared" si="1469"/>
        <v/>
      </c>
      <c r="AL479" s="322"/>
      <c r="AM479" s="322"/>
      <c r="AN479" s="323"/>
      <c r="AO479" s="224" t="str">
        <f t="shared" ref="AO479" si="1636">IF(ISBLANK(AD478),(IFERROR(IF(AND(AH478="Probabilidad",AH479="Probabilidad"),(AQ478-(+AQ478*AK479)),IF(AH479="Probabilidad",(W478-(+W478*AK479)),IF(AH479="Impacto",AQ478,""))),""))," ")</f>
        <v/>
      </c>
      <c r="AP479" s="174" t="str">
        <f t="shared" ref="AP479" si="1637">IF(ISBLANK(AD478),(IFERROR(IF(AO479="","",IF(AO479&lt;=0.2,"Muy Baja",IF(AO479&lt;=0.4,"Baja",IF(AO479&lt;=0.6,"Media",IF(AO479&lt;=0.8,"Alta","Muy Alta"))))),""))," ")</f>
        <v/>
      </c>
      <c r="AQ479" s="225" t="str">
        <f t="shared" si="1602"/>
        <v/>
      </c>
      <c r="AR479" s="449" t="str">
        <f t="shared" si="1603"/>
        <v/>
      </c>
      <c r="AS479" s="225" t="str">
        <f t="shared" ref="AS479" si="1638">IFERROR(IF(AND(AH478="Impacto",AH479="Impacto"),(AS478-(+AS478*AK479)),IF(AH479="Impacto",(AA478-(+AA478*AK479)),IF(AH479="Probabilidad",AS478,""))),"")</f>
        <v/>
      </c>
      <c r="AT479" s="226" t="str">
        <f t="shared" si="1604"/>
        <v/>
      </c>
      <c r="AU479" s="652"/>
      <c r="AV479" s="655"/>
      <c r="AW479" s="649"/>
      <c r="AX479" s="733"/>
      <c r="AY479" s="324"/>
      <c r="AZ479" s="454"/>
      <c r="BA479" s="406"/>
      <c r="BB479" s="448"/>
      <c r="BC479" s="425"/>
      <c r="BD479" s="425"/>
      <c r="BE479" s="425"/>
      <c r="BF479" s="455"/>
      <c r="BG479" s="628"/>
      <c r="BH479" s="388"/>
      <c r="BI479" s="374"/>
      <c r="BJ479" s="374"/>
      <c r="BK479" s="374"/>
      <c r="BL479" s="448"/>
      <c r="BM479" s="468"/>
      <c r="BN479" s="448"/>
      <c r="BO479" s="441"/>
      <c r="BP479" s="441"/>
      <c r="BQ479" s="498"/>
      <c r="BR479" s="404"/>
      <c r="BS479" s="404"/>
      <c r="BT479" s="404"/>
      <c r="BU479" s="404"/>
    </row>
    <row r="480" spans="1:73" s="205" customFormat="1" ht="19.5" hidden="1" customHeight="1">
      <c r="A480" s="684"/>
      <c r="B480" s="706"/>
      <c r="C480" s="661"/>
      <c r="D480" s="661"/>
      <c r="E480" s="645"/>
      <c r="F480" s="645"/>
      <c r="G480" s="666"/>
      <c r="H480" s="360">
        <v>78</v>
      </c>
      <c r="I480" s="664"/>
      <c r="J480" s="647"/>
      <c r="K480" s="647"/>
      <c r="L480" s="647"/>
      <c r="M480" s="645" t="str">
        <f t="shared" si="1628"/>
        <v xml:space="preserve">Posibilidad de perdida de  debido a amenazas como y vulderabilidades, afectando a los activos de información de </v>
      </c>
      <c r="N480" s="645"/>
      <c r="O480" s="645"/>
      <c r="P480" s="736"/>
      <c r="Q480" s="696"/>
      <c r="R480" s="642"/>
      <c r="S480" s="642"/>
      <c r="T480" s="642"/>
      <c r="U480" s="642"/>
      <c r="V480" s="727"/>
      <c r="W480" s="715"/>
      <c r="X480" s="730"/>
      <c r="Y480" s="709"/>
      <c r="Z480" s="712"/>
      <c r="AA480" s="715"/>
      <c r="AB480" s="718"/>
      <c r="AC480" s="721"/>
      <c r="AD480" s="724"/>
      <c r="AE480" s="649"/>
      <c r="AF480" s="201">
        <v>3</v>
      </c>
      <c r="AG480" s="202"/>
      <c r="AH480" s="222" t="str">
        <f t="shared" si="1468"/>
        <v/>
      </c>
      <c r="AI480" s="321"/>
      <c r="AJ480" s="321"/>
      <c r="AK480" s="223" t="str">
        <f t="shared" si="1469"/>
        <v/>
      </c>
      <c r="AL480" s="322"/>
      <c r="AM480" s="322"/>
      <c r="AN480" s="323"/>
      <c r="AO480" s="224" t="str">
        <f t="shared" ref="AO480" si="1639">IF(ISBLANK(AD478),(IFERROR(IF(AND(AH479="Probabilidad",AH480="Probabilidad"),(AQ479-(+AQ479*AK480)),IF(AND(AH479="Impacto",AH480="Probabilidad"),(AQ478-(+AQ478*AK480)),IF(AH480="Impacto",AQ479,""))),""))," ")</f>
        <v/>
      </c>
      <c r="AP480" s="174" t="str">
        <f t="shared" ref="AP480" si="1640">IF(ISBLANK(AD478),(IFERROR(IF(AO480="","",IF(AO480&lt;=0.2,"Muy Baja",IF(AO480&lt;=0.4,"Baja",IF(AO480&lt;=0.6,"Media",IF(AO480&lt;=0.8,"Alta","Muy Alta"))))),""))," ")</f>
        <v/>
      </c>
      <c r="AQ480" s="225" t="str">
        <f t="shared" si="1602"/>
        <v/>
      </c>
      <c r="AR480" s="449" t="str">
        <f t="shared" si="1603"/>
        <v/>
      </c>
      <c r="AS480" s="225" t="str">
        <f t="shared" ref="AS480:AS483" si="1641">IFERROR(IF(AND(AH479="Impacto",AH480="Impacto"),(AS479-(+AS479*AK480)),IF(AND(AH479="Probabilidad",AH480="Impacto"),(AS478-(+AS478*AK480)),IF(AH480="Probabilidad",AS479,""))),"")</f>
        <v/>
      </c>
      <c r="AT480" s="226" t="str">
        <f t="shared" si="1604"/>
        <v/>
      </c>
      <c r="AU480" s="652"/>
      <c r="AV480" s="655"/>
      <c r="AW480" s="649"/>
      <c r="AX480" s="733"/>
      <c r="AY480" s="324"/>
      <c r="AZ480" s="454"/>
      <c r="BA480" s="406"/>
      <c r="BB480" s="448"/>
      <c r="BC480" s="425"/>
      <c r="BD480" s="425"/>
      <c r="BE480" s="425"/>
      <c r="BF480" s="455"/>
      <c r="BG480" s="628"/>
      <c r="BH480" s="388"/>
      <c r="BI480" s="374"/>
      <c r="BJ480" s="374"/>
      <c r="BK480" s="374"/>
      <c r="BL480" s="448"/>
      <c r="BM480" s="468"/>
      <c r="BN480" s="448"/>
      <c r="BO480" s="441"/>
      <c r="BP480" s="441"/>
      <c r="BQ480" s="498"/>
      <c r="BR480" s="404"/>
      <c r="BS480" s="404"/>
      <c r="BT480" s="404"/>
      <c r="BU480" s="404"/>
    </row>
    <row r="481" spans="1:73" s="205" customFormat="1" ht="19.5" hidden="1" customHeight="1">
      <c r="A481" s="684"/>
      <c r="B481" s="706"/>
      <c r="C481" s="661"/>
      <c r="D481" s="661"/>
      <c r="E481" s="645"/>
      <c r="F481" s="645"/>
      <c r="G481" s="666"/>
      <c r="H481" s="360">
        <v>78</v>
      </c>
      <c r="I481" s="664"/>
      <c r="J481" s="647"/>
      <c r="K481" s="647"/>
      <c r="L481" s="647"/>
      <c r="M481" s="645" t="str">
        <f t="shared" si="1628"/>
        <v xml:space="preserve">Posibilidad de perdida de  debido a amenazas como y vulderabilidades, afectando a los activos de información de </v>
      </c>
      <c r="N481" s="645"/>
      <c r="O481" s="645"/>
      <c r="P481" s="736"/>
      <c r="Q481" s="696"/>
      <c r="R481" s="642"/>
      <c r="S481" s="642"/>
      <c r="T481" s="642"/>
      <c r="U481" s="642"/>
      <c r="V481" s="727"/>
      <c r="W481" s="715"/>
      <c r="X481" s="730"/>
      <c r="Y481" s="709"/>
      <c r="Z481" s="712"/>
      <c r="AA481" s="715"/>
      <c r="AB481" s="718"/>
      <c r="AC481" s="721"/>
      <c r="AD481" s="724"/>
      <c r="AE481" s="649"/>
      <c r="AF481" s="201">
        <v>4</v>
      </c>
      <c r="AG481" s="202"/>
      <c r="AH481" s="222" t="str">
        <f t="shared" si="1468"/>
        <v/>
      </c>
      <c r="AI481" s="321"/>
      <c r="AJ481" s="321"/>
      <c r="AK481" s="223" t="str">
        <f t="shared" si="1469"/>
        <v/>
      </c>
      <c r="AL481" s="322"/>
      <c r="AM481" s="322"/>
      <c r="AN481" s="323"/>
      <c r="AO481" s="224" t="str">
        <f t="shared" ref="AO481" si="1642">IF(ISBLANK(AD478),(IFERROR(IF(AND(AH480="Probabilidad",AH481="Probabilidad"),(AQ480-(+AQ480*AK481)),IF(AND(AH480="Impacto",AH481="Probabilidad"),(AQ479-(+AQ479*AK481)),IF(AH481="Impacto",AQ480,""))),""))," ")</f>
        <v/>
      </c>
      <c r="AP481" s="174" t="str">
        <f t="shared" ref="AP481" si="1643">IF(ISBLANK(AD478),(IFERROR(IF(AO481="","",IF(AO481&lt;=0.2,"Muy Baja",IF(AO481&lt;=0.4,"Baja",IF(AO481&lt;=0.6,"Media",IF(AO481&lt;=0.8,"Alta","Muy Alta"))))),""))," ")</f>
        <v/>
      </c>
      <c r="AQ481" s="225" t="str">
        <f t="shared" si="1602"/>
        <v/>
      </c>
      <c r="AR481" s="449" t="str">
        <f t="shared" si="1603"/>
        <v/>
      </c>
      <c r="AS481" s="225" t="str">
        <f t="shared" si="1641"/>
        <v/>
      </c>
      <c r="AT481" s="226" t="str">
        <f t="shared" si="1604"/>
        <v/>
      </c>
      <c r="AU481" s="652"/>
      <c r="AV481" s="655"/>
      <c r="AW481" s="649"/>
      <c r="AX481" s="733"/>
      <c r="AY481" s="324"/>
      <c r="AZ481" s="454"/>
      <c r="BA481" s="406"/>
      <c r="BB481" s="448"/>
      <c r="BC481" s="425"/>
      <c r="BD481" s="425"/>
      <c r="BE481" s="425"/>
      <c r="BF481" s="455"/>
      <c r="BG481" s="628"/>
      <c r="BH481" s="388"/>
      <c r="BI481" s="374"/>
      <c r="BJ481" s="374"/>
      <c r="BK481" s="374"/>
      <c r="BL481" s="448"/>
      <c r="BM481" s="468"/>
      <c r="BN481" s="448"/>
      <c r="BO481" s="441"/>
      <c r="BP481" s="441"/>
      <c r="BQ481" s="498"/>
      <c r="BR481" s="404"/>
      <c r="BS481" s="404"/>
      <c r="BT481" s="404"/>
      <c r="BU481" s="404"/>
    </row>
    <row r="482" spans="1:73" s="205" customFormat="1" ht="19.5" hidden="1" customHeight="1">
      <c r="A482" s="684"/>
      <c r="B482" s="706"/>
      <c r="C482" s="661"/>
      <c r="D482" s="661"/>
      <c r="E482" s="645"/>
      <c r="F482" s="645"/>
      <c r="G482" s="666"/>
      <c r="H482" s="360">
        <v>78</v>
      </c>
      <c r="I482" s="664"/>
      <c r="J482" s="647"/>
      <c r="K482" s="647"/>
      <c r="L482" s="647"/>
      <c r="M482" s="645" t="str">
        <f t="shared" si="1628"/>
        <v xml:space="preserve">Posibilidad de perdida de  debido a amenazas como y vulderabilidades, afectando a los activos de información de </v>
      </c>
      <c r="N482" s="645"/>
      <c r="O482" s="645"/>
      <c r="P482" s="736"/>
      <c r="Q482" s="696"/>
      <c r="R482" s="642"/>
      <c r="S482" s="642"/>
      <c r="T482" s="642"/>
      <c r="U482" s="642"/>
      <c r="V482" s="727"/>
      <c r="W482" s="715"/>
      <c r="X482" s="730"/>
      <c r="Y482" s="709"/>
      <c r="Z482" s="712"/>
      <c r="AA482" s="715"/>
      <c r="AB482" s="718"/>
      <c r="AC482" s="721"/>
      <c r="AD482" s="724"/>
      <c r="AE482" s="649"/>
      <c r="AF482" s="201">
        <v>5</v>
      </c>
      <c r="AG482" s="202"/>
      <c r="AH482" s="222" t="str">
        <f t="shared" si="1468"/>
        <v/>
      </c>
      <c r="AI482" s="321"/>
      <c r="AJ482" s="321"/>
      <c r="AK482" s="223" t="str">
        <f t="shared" si="1469"/>
        <v/>
      </c>
      <c r="AL482" s="322"/>
      <c r="AM482" s="322"/>
      <c r="AN482" s="323"/>
      <c r="AO482" s="224" t="str">
        <f t="shared" ref="AO482" si="1644">IF(ISBLANK(AD478),(IFERROR(IF(AND(AH481="Probabilidad",AH482="Probabilidad"),(AQ481-(+AQ481*AK482)),IF(AND(AH481="Impacto",AH482="Probabilidad"),(AQ480-(+AQ480*AK482)),IF(AH482="Impacto",AQ481,""))),""))," ")</f>
        <v/>
      </c>
      <c r="AP482" s="174" t="str">
        <f t="shared" ref="AP482" si="1645">IF(ISBLANK(AD478),(IFERROR(IF(AO482="","",IF(AO482&lt;=0.2,"Muy Baja",IF(AO482&lt;=0.4,"Baja",IF(AO482&lt;=0.6,"Media",IF(AO482&lt;=0.8,"Alta","Muy Alta"))))),""))," ")</f>
        <v/>
      </c>
      <c r="AQ482" s="225" t="str">
        <f t="shared" si="1602"/>
        <v/>
      </c>
      <c r="AR482" s="449" t="str">
        <f t="shared" si="1603"/>
        <v/>
      </c>
      <c r="AS482" s="225" t="str">
        <f t="shared" si="1641"/>
        <v/>
      </c>
      <c r="AT482" s="226" t="str">
        <f t="shared" si="1604"/>
        <v/>
      </c>
      <c r="AU482" s="652"/>
      <c r="AV482" s="655"/>
      <c r="AW482" s="649"/>
      <c r="AX482" s="733"/>
      <c r="AY482" s="324"/>
      <c r="AZ482" s="454"/>
      <c r="BA482" s="406"/>
      <c r="BB482" s="448"/>
      <c r="BC482" s="425"/>
      <c r="BD482" s="425"/>
      <c r="BE482" s="425"/>
      <c r="BF482" s="455"/>
      <c r="BG482" s="628"/>
      <c r="BH482" s="388"/>
      <c r="BI482" s="374"/>
      <c r="BJ482" s="374"/>
      <c r="BK482" s="374"/>
      <c r="BL482" s="448"/>
      <c r="BM482" s="468"/>
      <c r="BN482" s="448"/>
      <c r="BO482" s="441"/>
      <c r="BP482" s="441"/>
      <c r="BQ482" s="498"/>
      <c r="BR482" s="404"/>
      <c r="BS482" s="404"/>
      <c r="BT482" s="404"/>
      <c r="BU482" s="404"/>
    </row>
    <row r="483" spans="1:73" s="205" customFormat="1" ht="19.5" hidden="1" customHeight="1">
      <c r="A483" s="685"/>
      <c r="B483" s="707"/>
      <c r="C483" s="662"/>
      <c r="D483" s="662"/>
      <c r="E483" s="646"/>
      <c r="F483" s="646"/>
      <c r="G483" s="666"/>
      <c r="H483" s="360">
        <v>78</v>
      </c>
      <c r="I483" s="665"/>
      <c r="J483" s="604"/>
      <c r="K483" s="604"/>
      <c r="L483" s="604"/>
      <c r="M483" s="646" t="str">
        <f t="shared" si="1628"/>
        <v xml:space="preserve">Posibilidad de perdida de  debido a amenazas como y vulderabilidades, afectando a los activos de información de </v>
      </c>
      <c r="N483" s="646"/>
      <c r="O483" s="646"/>
      <c r="P483" s="737"/>
      <c r="Q483" s="697"/>
      <c r="R483" s="643"/>
      <c r="S483" s="643"/>
      <c r="T483" s="643"/>
      <c r="U483" s="643"/>
      <c r="V483" s="728"/>
      <c r="W483" s="716"/>
      <c r="X483" s="731"/>
      <c r="Y483" s="710"/>
      <c r="Z483" s="713"/>
      <c r="AA483" s="716"/>
      <c r="AB483" s="719"/>
      <c r="AC483" s="722"/>
      <c r="AD483" s="725"/>
      <c r="AE483" s="650"/>
      <c r="AF483" s="201">
        <v>6</v>
      </c>
      <c r="AG483" s="202"/>
      <c r="AH483" s="222" t="str">
        <f t="shared" si="1468"/>
        <v/>
      </c>
      <c r="AI483" s="321"/>
      <c r="AJ483" s="321"/>
      <c r="AK483" s="223" t="str">
        <f t="shared" si="1469"/>
        <v/>
      </c>
      <c r="AL483" s="322"/>
      <c r="AM483" s="322"/>
      <c r="AN483" s="323"/>
      <c r="AO483" s="224" t="str">
        <f t="shared" ref="AO483" si="1646">IF(ISBLANK(AD478),(IFERROR(IF(AND(AH482="Probabilidad",AH483="Probabilidad"),(AQ482-(+AQ482*AK483)),IF(AND(AH482="Impacto",AH483="Probabilidad"),(AQ481-(+AQ481*AK483)),IF(AH483="Impacto",AQ482,""))),""))," ")</f>
        <v/>
      </c>
      <c r="AP483" s="174" t="str">
        <f t="shared" ref="AP483" si="1647">IF(ISBLANK(AD478),(IFERROR(IF(AO483="","",IF(AO483&lt;=0.2,"Muy Baja",IF(AO483&lt;=0.4,"Baja",IF(AO483&lt;=0.6,"Media",IF(AO483&lt;=0.8,"Alta","Muy Alta"))))),""))," ")</f>
        <v/>
      </c>
      <c r="AQ483" s="225" t="str">
        <f t="shared" si="1602"/>
        <v/>
      </c>
      <c r="AR483" s="449" t="str">
        <f t="shared" si="1603"/>
        <v/>
      </c>
      <c r="AS483" s="225" t="str">
        <f t="shared" si="1641"/>
        <v/>
      </c>
      <c r="AT483" s="226" t="str">
        <f t="shared" si="1604"/>
        <v/>
      </c>
      <c r="AU483" s="653"/>
      <c r="AV483" s="656"/>
      <c r="AW483" s="650"/>
      <c r="AX483" s="734"/>
      <c r="AY483" s="324"/>
      <c r="AZ483" s="454"/>
      <c r="BA483" s="406"/>
      <c r="BB483" s="448"/>
      <c r="BC483" s="425"/>
      <c r="BD483" s="425"/>
      <c r="BE483" s="425"/>
      <c r="BF483" s="455"/>
      <c r="BG483" s="595"/>
      <c r="BH483" s="388"/>
      <c r="BI483" s="374"/>
      <c r="BJ483" s="374"/>
      <c r="BK483" s="374"/>
      <c r="BL483" s="448"/>
      <c r="BM483" s="468"/>
      <c r="BN483" s="448"/>
      <c r="BO483" s="441"/>
      <c r="BP483" s="441"/>
      <c r="BQ483" s="498"/>
      <c r="BR483" s="404"/>
      <c r="BS483" s="404"/>
      <c r="BT483" s="404"/>
      <c r="BU483" s="404"/>
    </row>
    <row r="484" spans="1:73" s="205" customFormat="1" ht="175.5" hidden="1" customHeight="1">
      <c r="A484" s="683">
        <v>13</v>
      </c>
      <c r="B484" s="705" t="s">
        <v>960</v>
      </c>
      <c r="C484" s="660" t="str">
        <f>IFERROR((VLOOKUP($B484,'Listados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484" s="660" t="str">
        <f>IFERROR((VLOOKUP($B484,'Listados Datos'!$D$3:$F$18,3,FALSE))," ")</f>
        <v>Inicia con el diseño y aprobación del Plan Anual de Auditoría-PAA y finaliza con el cargue de las acciones del aplicativo acciones correctivas, preventivas y de mejora -CPM.</v>
      </c>
      <c r="E484" s="644" t="s">
        <v>1216</v>
      </c>
      <c r="F484" s="644" t="s">
        <v>968</v>
      </c>
      <c r="G484" s="666">
        <v>79</v>
      </c>
      <c r="H484" s="360">
        <v>79</v>
      </c>
      <c r="I484" s="663" t="s">
        <v>1254</v>
      </c>
      <c r="J484" s="603" t="s">
        <v>243</v>
      </c>
      <c r="K484" s="603" t="s">
        <v>1254</v>
      </c>
      <c r="L484" s="603" t="s">
        <v>1438</v>
      </c>
      <c r="M484" s="644" t="str">
        <f t="shared" ref="M484" si="1648">+CONCATENATE("Posibilidad de afectación ", J484, " por ", K484," debido a ", L484)</f>
        <v>Posibilidad de afectación Reputacional por Pérdida de los principios de objetividad, imparcialidad y confidencialidad, incumpliendo lo preceptuado en los instrumentos de auditoría incluido el Código de ética del auditor. debido a Generar desinformación,  e incumplir los instrumentos de auditoría, pasando sobre los procedimientos y viciando el contenido objetivo e imparcial de los informes.</v>
      </c>
      <c r="N484" s="644" t="s">
        <v>108</v>
      </c>
      <c r="O484" s="644" t="s">
        <v>832</v>
      </c>
      <c r="P484" s="735">
        <v>228</v>
      </c>
      <c r="Q484" s="695"/>
      <c r="R484" s="641"/>
      <c r="S484" s="641"/>
      <c r="T484" s="641"/>
      <c r="U484" s="641"/>
      <c r="V484" s="726" t="str">
        <f t="shared" ref="V484" si="1649">IF(ISBLANK(AC484),(IF(P484&lt;=0,"",IF(P484&lt;=2,"Muy Baja",IF(P484&lt;=24,"Baja",IF(P484&lt;=500,"Media",IF(P484&lt;=5000,"Alta","Muy Alta"))))))," ")</f>
        <v>Media</v>
      </c>
      <c r="W484" s="714">
        <f t="shared" ref="W484" si="1650">IF(ISBLANK(AC484),(IF(V484="","",IF(V484="Muy Baja",20%,IF(V484="Baja",40%,IF(V484="Media",60%,IF(V484="Alta",80%,IF(V484="Muy Alta",100%,0)))))))," ")</f>
        <v>0.6</v>
      </c>
      <c r="X484" s="729" t="s">
        <v>306</v>
      </c>
      <c r="Y484" s="708" t="str">
        <f>IF(X484&gt;0,IF(NOT(ISERROR(MATCH(X484,'Listados Datos'!$N$3:$N$4,0))),'Listados Datos'!$N$6&amp;"Por favor no seleccionar este criterios de impacto (Afectación Económica o presupuestal y/o Pérdida Reputacional)",'Listados Datos'!$N$7),"")</f>
        <v>✔</v>
      </c>
      <c r="Z484" s="711"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714">
        <f>IF(Z484="","",IF(Z484="Leve",20%,IF(Z484="Menor",40%,IF(Z484="Moderado",60%,IF(Z484="Mayor",80%,IF(Z484="Catastrófico",100%,0))))))</f>
        <v>0.6</v>
      </c>
      <c r="AB484" s="717"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720"/>
      <c r="AD484" s="723"/>
      <c r="AE484" s="648" t="str">
        <f t="shared" ref="AE484" si="1651">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1">
        <v>1</v>
      </c>
      <c r="AG484" s="202" t="s">
        <v>1493</v>
      </c>
      <c r="AH484" s="222" t="str">
        <f t="shared" si="1468"/>
        <v>Probabilidad</v>
      </c>
      <c r="AI484" s="321" t="s">
        <v>312</v>
      </c>
      <c r="AJ484" s="321" t="s">
        <v>317</v>
      </c>
      <c r="AK484" s="223" t="str">
        <f t="shared" si="1469"/>
        <v>40%</v>
      </c>
      <c r="AL484" s="322" t="s">
        <v>321</v>
      </c>
      <c r="AM484" s="322" t="s">
        <v>325</v>
      </c>
      <c r="AN484" s="323" t="s">
        <v>328</v>
      </c>
      <c r="AO484" s="224">
        <f t="shared" ref="AO484" si="1652">IF(ISBLANK(AD484),(IFERROR(IF(AH484="Probabilidad",(W484-(+W484*AK484)),IF(AH484="Impacto",W484,"")),""))," ")</f>
        <v>0.36</v>
      </c>
      <c r="AP484" s="174" t="str">
        <f t="shared" ref="AP484" si="1653">IF(ISBLANK(AD484), (IFERROR(IF(AO484="","",IF(AO484&lt;=0.2,"Muy Baja",IF(AO484&lt;=0.4,"Baja",IF(AO484&lt;=0.6,"Media",IF(AO484&lt;=0.8,"Alta","Muy Alta"))))),""))," ")</f>
        <v>Baja</v>
      </c>
      <c r="AQ484" s="225">
        <f t="shared" si="1602"/>
        <v>0.36</v>
      </c>
      <c r="AR484" s="449" t="str">
        <f t="shared" si="1603"/>
        <v>Moderado</v>
      </c>
      <c r="AS484" s="225">
        <f t="shared" ref="AS484" si="1654">IFERROR(IF(AH484="Impacto",(AA484-(+AA484*AK484)),IF(AH484="Probabilidad",AA484,"")),"")</f>
        <v>0.6</v>
      </c>
      <c r="AT484" s="226" t="str">
        <f t="shared" si="1604"/>
        <v>Moderado</v>
      </c>
      <c r="AU484" s="651"/>
      <c r="AV484" s="654" t="str">
        <f>IF(ISBLANK(AD484), " ", AD484)</f>
        <v xml:space="preserve"> </v>
      </c>
      <c r="AW484" s="648" t="str">
        <f t="shared" ref="AW484" si="1655">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732" t="s">
        <v>335</v>
      </c>
      <c r="AY484" s="324" t="s">
        <v>1607</v>
      </c>
      <c r="AZ484" s="454" t="s">
        <v>1595</v>
      </c>
      <c r="BA484" s="406" t="s">
        <v>968</v>
      </c>
      <c r="BB484" s="448" t="s">
        <v>1057</v>
      </c>
      <c r="BC484" s="425">
        <v>44562</v>
      </c>
      <c r="BD484" s="425">
        <v>44926</v>
      </c>
      <c r="BE484" s="425" t="s">
        <v>1595</v>
      </c>
      <c r="BF484" s="455" t="s">
        <v>1599</v>
      </c>
      <c r="BG484" s="594" t="s">
        <v>1335</v>
      </c>
      <c r="BH484" s="388" t="s">
        <v>113</v>
      </c>
      <c r="BI484" s="579" t="s">
        <v>1980</v>
      </c>
      <c r="BJ484" s="431">
        <v>1</v>
      </c>
      <c r="BK484" s="397">
        <v>44804</v>
      </c>
      <c r="BL484" s="390" t="s">
        <v>1930</v>
      </c>
      <c r="BM484" s="478" t="s">
        <v>2007</v>
      </c>
      <c r="BN484" s="390" t="s">
        <v>1746</v>
      </c>
      <c r="BO484" s="579" t="s">
        <v>114</v>
      </c>
      <c r="BP484" s="579" t="s">
        <v>1746</v>
      </c>
      <c r="BQ484" s="592" t="s">
        <v>1746</v>
      </c>
      <c r="BR484" s="404"/>
      <c r="BS484" s="404"/>
      <c r="BT484" s="404"/>
      <c r="BU484" s="404"/>
    </row>
    <row r="485" spans="1:73" s="205" customFormat="1" ht="135" hidden="1" customHeight="1">
      <c r="A485" s="684"/>
      <c r="B485" s="706"/>
      <c r="C485" s="661"/>
      <c r="D485" s="661"/>
      <c r="E485" s="645"/>
      <c r="F485" s="645"/>
      <c r="G485" s="666"/>
      <c r="H485" s="360">
        <v>79</v>
      </c>
      <c r="I485" s="664"/>
      <c r="J485" s="647"/>
      <c r="K485" s="647"/>
      <c r="L485" s="647"/>
      <c r="M485" s="645"/>
      <c r="N485" s="645"/>
      <c r="O485" s="645"/>
      <c r="P485" s="736"/>
      <c r="Q485" s="696"/>
      <c r="R485" s="642"/>
      <c r="S485" s="642"/>
      <c r="T485" s="642"/>
      <c r="U485" s="642"/>
      <c r="V485" s="727"/>
      <c r="W485" s="715"/>
      <c r="X485" s="730"/>
      <c r="Y485" s="709"/>
      <c r="Z485" s="712"/>
      <c r="AA485" s="715"/>
      <c r="AB485" s="718"/>
      <c r="AC485" s="721"/>
      <c r="AD485" s="724"/>
      <c r="AE485" s="649"/>
      <c r="AF485" s="201">
        <v>2</v>
      </c>
      <c r="AG485" s="202" t="s">
        <v>1494</v>
      </c>
      <c r="AH485" s="222" t="str">
        <f t="shared" si="1468"/>
        <v>Probabilidad</v>
      </c>
      <c r="AI485" s="321" t="s">
        <v>312</v>
      </c>
      <c r="AJ485" s="321" t="s">
        <v>317</v>
      </c>
      <c r="AK485" s="223" t="str">
        <f t="shared" si="1469"/>
        <v>40%</v>
      </c>
      <c r="AL485" s="322" t="s">
        <v>321</v>
      </c>
      <c r="AM485" s="322" t="s">
        <v>325</v>
      </c>
      <c r="AN485" s="323" t="s">
        <v>328</v>
      </c>
      <c r="AO485" s="224">
        <f t="shared" ref="AO485" si="1656">IF(ISBLANK(AD484),(IFERROR(IF(AND(AH484="Probabilidad",AH485="Probabilidad"),(AQ484-(+AQ484*AK485)),IF(AH485="Probabilidad",(W484-(+W484*AK485)),IF(AH485="Impacto",AQ484,""))),""))," ")</f>
        <v>0.216</v>
      </c>
      <c r="AP485" s="174" t="str">
        <f t="shared" ref="AP485" si="1657">IF(ISBLANK(AD484),(IFERROR(IF(AO485="","",IF(AO485&lt;=0.2,"Muy Baja",IF(AO485&lt;=0.4,"Baja",IF(AO485&lt;=0.6,"Media",IF(AO485&lt;=0.8,"Alta","Muy Alta"))))),""))," ")</f>
        <v>Baja</v>
      </c>
      <c r="AQ485" s="225">
        <f t="shared" si="1602"/>
        <v>0.216</v>
      </c>
      <c r="AR485" s="449" t="str">
        <f t="shared" si="1603"/>
        <v>Moderado</v>
      </c>
      <c r="AS485" s="225">
        <f t="shared" ref="AS485" si="1658">IFERROR(IF(AND(AH484="Impacto",AH485="Impacto"),(AS484-(+AS484*AK485)),IF(AH485="Impacto",(AA484-(+AA484*AK485)),IF(AH485="Probabilidad",AS484,""))),"")</f>
        <v>0.6</v>
      </c>
      <c r="AT485" s="226" t="str">
        <f t="shared" si="1604"/>
        <v>Moderado</v>
      </c>
      <c r="AU485" s="652"/>
      <c r="AV485" s="655"/>
      <c r="AW485" s="649"/>
      <c r="AX485" s="733"/>
      <c r="AY485" s="324" t="s">
        <v>1594</v>
      </c>
      <c r="AZ485" s="454" t="s">
        <v>1596</v>
      </c>
      <c r="BA485" s="406" t="s">
        <v>968</v>
      </c>
      <c r="BB485" s="448" t="s">
        <v>1057</v>
      </c>
      <c r="BC485" s="425">
        <v>44562</v>
      </c>
      <c r="BD485" s="425">
        <v>44926</v>
      </c>
      <c r="BE485" s="425" t="s">
        <v>1597</v>
      </c>
      <c r="BF485" s="455" t="s">
        <v>1598</v>
      </c>
      <c r="BG485" s="628"/>
      <c r="BH485" s="388" t="s">
        <v>113</v>
      </c>
      <c r="BI485" s="581"/>
      <c r="BJ485" s="431">
        <v>1</v>
      </c>
      <c r="BK485" s="397">
        <v>44804</v>
      </c>
      <c r="BL485" s="390" t="s">
        <v>1883</v>
      </c>
      <c r="BM485" s="478" t="s">
        <v>2008</v>
      </c>
      <c r="BN485" s="390" t="s">
        <v>1746</v>
      </c>
      <c r="BO485" s="581"/>
      <c r="BP485" s="581"/>
      <c r="BQ485" s="593"/>
      <c r="BR485" s="404"/>
      <c r="BS485" s="404"/>
      <c r="BT485" s="404"/>
      <c r="BU485" s="404"/>
    </row>
    <row r="486" spans="1:73" s="205" customFormat="1" ht="19.5" hidden="1" customHeight="1">
      <c r="A486" s="684"/>
      <c r="B486" s="706"/>
      <c r="C486" s="661"/>
      <c r="D486" s="661"/>
      <c r="E486" s="645"/>
      <c r="F486" s="645"/>
      <c r="G486" s="666"/>
      <c r="H486" s="360">
        <v>79</v>
      </c>
      <c r="I486" s="664"/>
      <c r="J486" s="647"/>
      <c r="K486" s="647"/>
      <c r="L486" s="647"/>
      <c r="M486" s="645"/>
      <c r="N486" s="645"/>
      <c r="O486" s="645"/>
      <c r="P486" s="736"/>
      <c r="Q486" s="696"/>
      <c r="R486" s="642"/>
      <c r="S486" s="642"/>
      <c r="T486" s="642"/>
      <c r="U486" s="642"/>
      <c r="V486" s="727"/>
      <c r="W486" s="715"/>
      <c r="X486" s="730"/>
      <c r="Y486" s="709"/>
      <c r="Z486" s="712"/>
      <c r="AA486" s="715"/>
      <c r="AB486" s="718"/>
      <c r="AC486" s="721"/>
      <c r="AD486" s="724"/>
      <c r="AE486" s="649"/>
      <c r="AF486" s="201">
        <v>3</v>
      </c>
      <c r="AG486" s="202"/>
      <c r="AH486" s="222" t="str">
        <f t="shared" si="1468"/>
        <v/>
      </c>
      <c r="AI486" s="321"/>
      <c r="AJ486" s="321"/>
      <c r="AK486" s="223" t="str">
        <f t="shared" si="1469"/>
        <v/>
      </c>
      <c r="AL486" s="322"/>
      <c r="AM486" s="322"/>
      <c r="AN486" s="323"/>
      <c r="AO486" s="224" t="str">
        <f t="shared" ref="AO486" si="1659">IF(ISBLANK(AD484),(IFERROR(IF(AND(AH485="Probabilidad",AH486="Probabilidad"),(AQ485-(+AQ485*AK486)),IF(AND(AH485="Impacto",AH486="Probabilidad"),(AQ484-(+AQ484*AK486)),IF(AH486="Impacto",AQ485,""))),""))," ")</f>
        <v/>
      </c>
      <c r="AP486" s="174" t="str">
        <f t="shared" ref="AP486" si="1660">IF(ISBLANK(AD484),(IFERROR(IF(AO486="","",IF(AO486&lt;=0.2,"Muy Baja",IF(AO486&lt;=0.4,"Baja",IF(AO486&lt;=0.6,"Media",IF(AO486&lt;=0.8,"Alta","Muy Alta"))))),""))," ")</f>
        <v/>
      </c>
      <c r="AQ486" s="225" t="str">
        <f t="shared" si="1602"/>
        <v/>
      </c>
      <c r="AR486" s="449" t="str">
        <f t="shared" si="1603"/>
        <v/>
      </c>
      <c r="AS486" s="225" t="str">
        <f t="shared" ref="AS486:AS489" si="1661">IFERROR(IF(AND(AH485="Impacto",AH486="Impacto"),(AS485-(+AS485*AK486)),IF(AND(AH485="Probabilidad",AH486="Impacto"),(AS484-(+AS484*AK486)),IF(AH486="Probabilidad",AS485,""))),"")</f>
        <v/>
      </c>
      <c r="AT486" s="226" t="str">
        <f t="shared" si="1604"/>
        <v/>
      </c>
      <c r="AU486" s="652"/>
      <c r="AV486" s="655"/>
      <c r="AW486" s="649"/>
      <c r="AX486" s="733"/>
      <c r="AY486" s="324"/>
      <c r="AZ486" s="454"/>
      <c r="BA486" s="406"/>
      <c r="BB486" s="448"/>
      <c r="BC486" s="425"/>
      <c r="BD486" s="425"/>
      <c r="BE486" s="425"/>
      <c r="BF486" s="455"/>
      <c r="BG486" s="628"/>
      <c r="BH486" s="388"/>
      <c r="BI486" s="374"/>
      <c r="BJ486" s="374"/>
      <c r="BK486" s="374"/>
      <c r="BL486" s="448"/>
      <c r="BM486" s="468"/>
      <c r="BN486" s="448"/>
      <c r="BO486" s="441"/>
      <c r="BP486" s="441"/>
      <c r="BQ486" s="498"/>
      <c r="BR486" s="404"/>
      <c r="BS486" s="404"/>
      <c r="BT486" s="404"/>
      <c r="BU486" s="404"/>
    </row>
    <row r="487" spans="1:73" s="205" customFormat="1" ht="19.5" hidden="1" customHeight="1">
      <c r="A487" s="684"/>
      <c r="B487" s="706"/>
      <c r="C487" s="661"/>
      <c r="D487" s="661"/>
      <c r="E487" s="645"/>
      <c r="F487" s="645"/>
      <c r="G487" s="666"/>
      <c r="H487" s="360">
        <v>79</v>
      </c>
      <c r="I487" s="664"/>
      <c r="J487" s="647"/>
      <c r="K487" s="647"/>
      <c r="L487" s="647"/>
      <c r="M487" s="645"/>
      <c r="N487" s="645"/>
      <c r="O487" s="645"/>
      <c r="P487" s="736"/>
      <c r="Q487" s="696"/>
      <c r="R487" s="642"/>
      <c r="S487" s="642"/>
      <c r="T487" s="642"/>
      <c r="U487" s="642"/>
      <c r="V487" s="727"/>
      <c r="W487" s="715"/>
      <c r="X487" s="730"/>
      <c r="Y487" s="709"/>
      <c r="Z487" s="712"/>
      <c r="AA487" s="715"/>
      <c r="AB487" s="718"/>
      <c r="AC487" s="721"/>
      <c r="AD487" s="724"/>
      <c r="AE487" s="649"/>
      <c r="AF487" s="201">
        <v>4</v>
      </c>
      <c r="AG487" s="202"/>
      <c r="AH487" s="222" t="str">
        <f t="shared" si="1468"/>
        <v/>
      </c>
      <c r="AI487" s="321"/>
      <c r="AJ487" s="321"/>
      <c r="AK487" s="223" t="str">
        <f t="shared" si="1469"/>
        <v/>
      </c>
      <c r="AL487" s="322"/>
      <c r="AM487" s="322"/>
      <c r="AN487" s="323"/>
      <c r="AO487" s="224" t="str">
        <f t="shared" ref="AO487" si="1662">IF(ISBLANK(AD484),(IFERROR(IF(AND(AH486="Probabilidad",AH487="Probabilidad"),(AQ486-(+AQ486*AK487)),IF(AND(AH486="Impacto",AH487="Probabilidad"),(AQ485-(+AQ485*AK487)),IF(AH487="Impacto",AQ486,""))),""))," ")</f>
        <v/>
      </c>
      <c r="AP487" s="174" t="str">
        <f t="shared" ref="AP487" si="1663">IF(ISBLANK(AD484),(IFERROR(IF(AO487="","",IF(AO487&lt;=0.2,"Muy Baja",IF(AO487&lt;=0.4,"Baja",IF(AO487&lt;=0.6,"Media",IF(AO487&lt;=0.8,"Alta","Muy Alta"))))),""))," ")</f>
        <v/>
      </c>
      <c r="AQ487" s="225" t="str">
        <f t="shared" si="1602"/>
        <v/>
      </c>
      <c r="AR487" s="449" t="str">
        <f t="shared" si="1603"/>
        <v/>
      </c>
      <c r="AS487" s="225" t="str">
        <f t="shared" si="1661"/>
        <v/>
      </c>
      <c r="AT487" s="226" t="str">
        <f t="shared" si="1604"/>
        <v/>
      </c>
      <c r="AU487" s="652"/>
      <c r="AV487" s="655"/>
      <c r="AW487" s="649"/>
      <c r="AX487" s="733"/>
      <c r="AY487" s="324"/>
      <c r="AZ487" s="454"/>
      <c r="BA487" s="406"/>
      <c r="BB487" s="448"/>
      <c r="BC487" s="425"/>
      <c r="BD487" s="425"/>
      <c r="BE487" s="425"/>
      <c r="BF487" s="455"/>
      <c r="BG487" s="628"/>
      <c r="BH487" s="388"/>
      <c r="BI487" s="374"/>
      <c r="BJ487" s="374"/>
      <c r="BK487" s="374"/>
      <c r="BL487" s="448"/>
      <c r="BM487" s="468"/>
      <c r="BN487" s="448"/>
      <c r="BO487" s="441"/>
      <c r="BP487" s="441"/>
      <c r="BQ487" s="498"/>
      <c r="BR487" s="404"/>
      <c r="BS487" s="404"/>
      <c r="BT487" s="404"/>
      <c r="BU487" s="404"/>
    </row>
    <row r="488" spans="1:73" s="205" customFormat="1" ht="19.5" hidden="1" customHeight="1">
      <c r="A488" s="684"/>
      <c r="B488" s="706"/>
      <c r="C488" s="661"/>
      <c r="D488" s="661"/>
      <c r="E488" s="645"/>
      <c r="F488" s="645"/>
      <c r="G488" s="666"/>
      <c r="H488" s="360">
        <v>79</v>
      </c>
      <c r="I488" s="664"/>
      <c r="J488" s="647"/>
      <c r="K488" s="647"/>
      <c r="L488" s="647"/>
      <c r="M488" s="645"/>
      <c r="N488" s="645"/>
      <c r="O488" s="645"/>
      <c r="P488" s="736"/>
      <c r="Q488" s="696"/>
      <c r="R488" s="642"/>
      <c r="S488" s="642"/>
      <c r="T488" s="642"/>
      <c r="U488" s="642"/>
      <c r="V488" s="727"/>
      <c r="W488" s="715"/>
      <c r="X488" s="730"/>
      <c r="Y488" s="709"/>
      <c r="Z488" s="712"/>
      <c r="AA488" s="715"/>
      <c r="AB488" s="718"/>
      <c r="AC488" s="721"/>
      <c r="AD488" s="724"/>
      <c r="AE488" s="649"/>
      <c r="AF488" s="201">
        <v>5</v>
      </c>
      <c r="AG488" s="202"/>
      <c r="AH488" s="222" t="str">
        <f t="shared" si="1468"/>
        <v/>
      </c>
      <c r="AI488" s="321"/>
      <c r="AJ488" s="321"/>
      <c r="AK488" s="223" t="str">
        <f t="shared" si="1469"/>
        <v/>
      </c>
      <c r="AL488" s="322"/>
      <c r="AM488" s="322"/>
      <c r="AN488" s="323"/>
      <c r="AO488" s="224" t="str">
        <f t="shared" ref="AO488" si="1664">IF(ISBLANK(AD484),(IFERROR(IF(AND(AH487="Probabilidad",AH488="Probabilidad"),(AQ487-(+AQ487*AK488)),IF(AND(AH487="Impacto",AH488="Probabilidad"),(AQ486-(+AQ486*AK488)),IF(AH488="Impacto",AQ487,""))),""))," ")</f>
        <v/>
      </c>
      <c r="AP488" s="174" t="str">
        <f t="shared" ref="AP488" si="1665">IF(ISBLANK(AD484),(IFERROR(IF(AO488="","",IF(AO488&lt;=0.2,"Muy Baja",IF(AO488&lt;=0.4,"Baja",IF(AO488&lt;=0.6,"Media",IF(AO488&lt;=0.8,"Alta","Muy Alta"))))),""))," ")</f>
        <v/>
      </c>
      <c r="AQ488" s="225" t="str">
        <f t="shared" si="1602"/>
        <v/>
      </c>
      <c r="AR488" s="449" t="str">
        <f t="shared" si="1603"/>
        <v/>
      </c>
      <c r="AS488" s="225" t="str">
        <f t="shared" si="1661"/>
        <v/>
      </c>
      <c r="AT488" s="226" t="str">
        <f t="shared" si="1604"/>
        <v/>
      </c>
      <c r="AU488" s="652"/>
      <c r="AV488" s="655"/>
      <c r="AW488" s="649"/>
      <c r="AX488" s="733"/>
      <c r="AY488" s="324"/>
      <c r="AZ488" s="454"/>
      <c r="BA488" s="406"/>
      <c r="BB488" s="448"/>
      <c r="BC488" s="425"/>
      <c r="BD488" s="425"/>
      <c r="BE488" s="425"/>
      <c r="BF488" s="455"/>
      <c r="BG488" s="628"/>
      <c r="BH488" s="388"/>
      <c r="BI488" s="374"/>
      <c r="BJ488" s="374"/>
      <c r="BK488" s="374"/>
      <c r="BL488" s="448"/>
      <c r="BM488" s="468"/>
      <c r="BN488" s="448"/>
      <c r="BO488" s="441"/>
      <c r="BP488" s="441"/>
      <c r="BQ488" s="498"/>
      <c r="BR488" s="404"/>
      <c r="BS488" s="404"/>
      <c r="BT488" s="404"/>
      <c r="BU488" s="404"/>
    </row>
    <row r="489" spans="1:73" s="205" customFormat="1" ht="19.5" hidden="1" customHeight="1">
      <c r="A489" s="684"/>
      <c r="B489" s="706"/>
      <c r="C489" s="661"/>
      <c r="D489" s="661"/>
      <c r="E489" s="645"/>
      <c r="F489" s="645"/>
      <c r="G489" s="666"/>
      <c r="H489" s="360">
        <v>79</v>
      </c>
      <c r="I489" s="665"/>
      <c r="J489" s="604"/>
      <c r="K489" s="604"/>
      <c r="L489" s="604"/>
      <c r="M489" s="646"/>
      <c r="N489" s="646"/>
      <c r="O489" s="646"/>
      <c r="P489" s="737"/>
      <c r="Q489" s="697"/>
      <c r="R489" s="643"/>
      <c r="S489" s="643"/>
      <c r="T489" s="643"/>
      <c r="U489" s="643"/>
      <c r="V489" s="728"/>
      <c r="W489" s="716"/>
      <c r="X489" s="731"/>
      <c r="Y489" s="710"/>
      <c r="Z489" s="713"/>
      <c r="AA489" s="716"/>
      <c r="AB489" s="719"/>
      <c r="AC489" s="722"/>
      <c r="AD489" s="725"/>
      <c r="AE489" s="650"/>
      <c r="AF489" s="201">
        <v>6</v>
      </c>
      <c r="AG489" s="202"/>
      <c r="AH489" s="222" t="str">
        <f t="shared" si="1468"/>
        <v/>
      </c>
      <c r="AI489" s="321"/>
      <c r="AJ489" s="321"/>
      <c r="AK489" s="223" t="str">
        <f t="shared" si="1469"/>
        <v/>
      </c>
      <c r="AL489" s="322"/>
      <c r="AM489" s="322"/>
      <c r="AN489" s="323"/>
      <c r="AO489" s="224" t="str">
        <f t="shared" ref="AO489" si="1666">IF(ISBLANK(AD484),(IFERROR(IF(AND(AH488="Probabilidad",AH489="Probabilidad"),(AQ488-(+AQ488*AK489)),IF(AND(AH488="Impacto",AH489="Probabilidad"),(AQ487-(+AQ487*AK489)),IF(AH489="Impacto",AQ488,""))),""))," ")</f>
        <v/>
      </c>
      <c r="AP489" s="174" t="str">
        <f t="shared" ref="AP489" si="1667">IF(ISBLANK(AD484),(IFERROR(IF(AO489="","",IF(AO489&lt;=0.2,"Muy Baja",IF(AO489&lt;=0.4,"Baja",IF(AO489&lt;=0.6,"Media",IF(AO489&lt;=0.8,"Alta","Muy Alta"))))),""))," ")</f>
        <v/>
      </c>
      <c r="AQ489" s="225" t="str">
        <f t="shared" si="1602"/>
        <v/>
      </c>
      <c r="AR489" s="449" t="str">
        <f t="shared" si="1603"/>
        <v/>
      </c>
      <c r="AS489" s="225" t="str">
        <f t="shared" si="1661"/>
        <v/>
      </c>
      <c r="AT489" s="226" t="str">
        <f t="shared" si="1604"/>
        <v/>
      </c>
      <c r="AU489" s="653"/>
      <c r="AV489" s="656"/>
      <c r="AW489" s="650"/>
      <c r="AX489" s="734"/>
      <c r="AY489" s="324"/>
      <c r="AZ489" s="454"/>
      <c r="BA489" s="406"/>
      <c r="BB489" s="448"/>
      <c r="BC489" s="425"/>
      <c r="BD489" s="425"/>
      <c r="BE489" s="425"/>
      <c r="BF489" s="455"/>
      <c r="BG489" s="595"/>
      <c r="BH489" s="388"/>
      <c r="BI489" s="374"/>
      <c r="BJ489" s="374"/>
      <c r="BK489" s="374"/>
      <c r="BL489" s="448"/>
      <c r="BM489" s="468"/>
      <c r="BN489" s="448"/>
      <c r="BO489" s="441"/>
      <c r="BP489" s="441"/>
      <c r="BQ489" s="498"/>
      <c r="BR489" s="404"/>
      <c r="BS489" s="404"/>
      <c r="BT489" s="404"/>
      <c r="BU489" s="404"/>
    </row>
    <row r="490" spans="1:73" s="205" customFormat="1" ht="121.5" hidden="1" customHeight="1">
      <c r="A490" s="684"/>
      <c r="B490" s="706" t="s">
        <v>960</v>
      </c>
      <c r="C490" s="661"/>
      <c r="D490" s="661" t="str">
        <f>IFERROR((VLOOKUP($B490,'Listados Datos'!$D$3:$F$18,3,FALSE))," ")</f>
        <v>Inicia con el diseño y aprobación del Plan Anual de Auditoría-PAA y finaliza con el cargue de las acciones del aplicativo acciones correctivas, preventivas y de mejora -CPM.</v>
      </c>
      <c r="E490" s="645" t="s">
        <v>1216</v>
      </c>
      <c r="F490" s="645" t="s">
        <v>968</v>
      </c>
      <c r="G490" s="666">
        <v>80</v>
      </c>
      <c r="H490" s="360">
        <v>80</v>
      </c>
      <c r="I490" s="663" t="s">
        <v>1255</v>
      </c>
      <c r="J490" s="603" t="s">
        <v>243</v>
      </c>
      <c r="K490" s="603" t="s">
        <v>1255</v>
      </c>
      <c r="L490" s="603" t="s">
        <v>1439</v>
      </c>
      <c r="M490" s="644" t="str">
        <f t="shared" ref="M490" si="1668">+CONCATENATE("Posibilidad de afectación ", J490, " por ", K490," debido a ", L490)</f>
        <v>Posibilidad de afectación Reputacional por Incorrecto o limitado cumplimiento de los roles asignados a la OCI como asesoría y evaluación en relación con la gestión, riesgos y efectividad de controles del Sistema de Control Interno. debido a Hacer incurrir a la Alta dirección en toma equivocada de decisiones y desconocimiento por parte de todos los funcionarios y diferentes niveles jerárquicos de contenido y evaluación del informe parametrizado del sistema de control interno.</v>
      </c>
      <c r="N490" s="644" t="s">
        <v>108</v>
      </c>
      <c r="O490" s="644" t="s">
        <v>832</v>
      </c>
      <c r="P490" s="735">
        <v>228</v>
      </c>
      <c r="Q490" s="695"/>
      <c r="R490" s="641"/>
      <c r="S490" s="641"/>
      <c r="T490" s="641"/>
      <c r="U490" s="641"/>
      <c r="V490" s="726" t="str">
        <f t="shared" ref="V490" si="1669">IF(ISBLANK(AC490),(IF(P490&lt;=0,"",IF(P490&lt;=2,"Muy Baja",IF(P490&lt;=24,"Baja",IF(P490&lt;=500,"Media",IF(P490&lt;=5000,"Alta","Muy Alta"))))))," ")</f>
        <v>Media</v>
      </c>
      <c r="W490" s="714">
        <f t="shared" ref="W490" si="1670">IF(ISBLANK(AC490),(IF(V490="","",IF(V490="Muy Baja",20%,IF(V490="Baja",40%,IF(V490="Media",60%,IF(V490="Alta",80%,IF(V490="Muy Alta",100%,0)))))))," ")</f>
        <v>0.6</v>
      </c>
      <c r="X490" s="729" t="s">
        <v>306</v>
      </c>
      <c r="Y490" s="708" t="str">
        <f>IF(X490&gt;0,IF(NOT(ISERROR(MATCH(X490,'Listados Datos'!$N$3:$N$4,0))),'Listados Datos'!$N$6&amp;"Por favor no seleccionar este criterios de impacto (Afectación Económica o presupuestal y/o Pérdida Reputacional)",'Listados Datos'!$N$7),"")</f>
        <v>✔</v>
      </c>
      <c r="Z490" s="711" t="str">
        <f>IF(OR(X490='Listados Datos'!$R$3,X490='Listados Datos'!$S$3),"Leve",IF(OR(X490='Listados Datos'!$R$4,X490='Listados Datos'!$S$4),"Menor",IF(OR(X490='Listados Datos'!$R$5,X490='Listados Datos'!$S$5),"Moderado",IF(OR(X490='Listados Datos'!$R$6,X490='Listados Datos'!$S$6),"Mayor",IF(OR(X490='Listados Datos'!$R$7,X490='Listados Datos'!$S$7),"Catastrófico","")))))</f>
        <v>Moderado</v>
      </c>
      <c r="AA490" s="714">
        <f>IF(Z490="","",IF(Z490="Leve",20%,IF(Z490="Menor",40%,IF(Z490="Moderado",60%,IF(Z490="Mayor",80%,IF(Z490="Catastrófico",100%,0))))))</f>
        <v>0.6</v>
      </c>
      <c r="AB490" s="717"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720"/>
      <c r="AD490" s="723"/>
      <c r="AE490" s="648" t="str">
        <f t="shared" ref="AE490" si="1671">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1">
        <v>1</v>
      </c>
      <c r="AG490" s="202" t="s">
        <v>1495</v>
      </c>
      <c r="AH490" s="222" t="str">
        <f t="shared" ref="AH490:AH549" si="1672">IF(OR(AI490="Preventivo",AI490="Detectivo"),"Probabilidad",IF(AI490="Correctivo","Impacto",""))</f>
        <v>Probabilidad</v>
      </c>
      <c r="AI490" s="321" t="s">
        <v>312</v>
      </c>
      <c r="AJ490" s="321" t="s">
        <v>317</v>
      </c>
      <c r="AK490" s="223" t="str">
        <f t="shared" ref="AK490:AK549" si="1673">IF(AND(AI490="Preventivo",AJ490="Automático"),"50%",IF(AND(AI490="Preventivo",AJ490="Manual"),"40%",IF(AND(AI490="Detectivo",AJ490="Automático"),"40%",IF(AND(AI490="Detectivo",AJ490="Manual"),"30%",IF(AND(AI490="Correctivo",AJ490="Automático"),"35%",IF(AND(AI490="Correctivo",AJ490="Manual"),"25%",""))))))</f>
        <v>40%</v>
      </c>
      <c r="AL490" s="322" t="s">
        <v>321</v>
      </c>
      <c r="AM490" s="322" t="s">
        <v>325</v>
      </c>
      <c r="AN490" s="323" t="s">
        <v>328</v>
      </c>
      <c r="AO490" s="224">
        <f t="shared" ref="AO490" si="1674">IF(ISBLANK(AD490),(IFERROR(IF(AH490="Probabilidad",(W490-(+W490*AK490)),IF(AH490="Impacto",W490,"")),""))," ")</f>
        <v>0.36</v>
      </c>
      <c r="AP490" s="174" t="str">
        <f t="shared" ref="AP490" si="1675">IF(ISBLANK(AD490), (IFERROR(IF(AO490="","",IF(AO490&lt;=0.2,"Muy Baja",IF(AO490&lt;=0.4,"Baja",IF(AO490&lt;=0.6,"Media",IF(AO490&lt;=0.8,"Alta","Muy Alta"))))),""))," ")</f>
        <v>Baja</v>
      </c>
      <c r="AQ490" s="225">
        <f t="shared" si="1602"/>
        <v>0.36</v>
      </c>
      <c r="AR490" s="449" t="str">
        <f t="shared" si="1603"/>
        <v>Moderado</v>
      </c>
      <c r="AS490" s="225">
        <f t="shared" ref="AS490" si="1676">IFERROR(IF(AH490="Impacto",(AA490-(+AA490*AK490)),IF(AH490="Probabilidad",AA490,"")),"")</f>
        <v>0.6</v>
      </c>
      <c r="AT490" s="226" t="str">
        <f t="shared" si="1604"/>
        <v>Moderado</v>
      </c>
      <c r="AU490" s="651"/>
      <c r="AV490" s="654" t="str">
        <f>IF(ISBLANK(AD490), " ", AD490)</f>
        <v xml:space="preserve"> </v>
      </c>
      <c r="AW490" s="648" t="str">
        <f t="shared" ref="AW490" si="1677">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732" t="s">
        <v>335</v>
      </c>
      <c r="AY490" s="324" t="s">
        <v>1600</v>
      </c>
      <c r="AZ490" s="454" t="s">
        <v>1602</v>
      </c>
      <c r="BA490" s="406" t="s">
        <v>968</v>
      </c>
      <c r="BB490" s="448" t="s">
        <v>1057</v>
      </c>
      <c r="BC490" s="425">
        <v>44562</v>
      </c>
      <c r="BD490" s="425">
        <v>44926</v>
      </c>
      <c r="BE490" s="425" t="s">
        <v>1602</v>
      </c>
      <c r="BF490" s="455" t="s">
        <v>1604</v>
      </c>
      <c r="BG490" s="594" t="s">
        <v>1336</v>
      </c>
      <c r="BH490" s="391" t="s">
        <v>113</v>
      </c>
      <c r="BI490" s="463" t="s">
        <v>1931</v>
      </c>
      <c r="BJ490" s="582">
        <v>1</v>
      </c>
      <c r="BK490" s="585">
        <v>44804</v>
      </c>
      <c r="BL490" s="579" t="s">
        <v>1884</v>
      </c>
      <c r="BM490" s="591" t="s">
        <v>1885</v>
      </c>
      <c r="BN490" s="579" t="s">
        <v>1746</v>
      </c>
      <c r="BO490" s="579" t="s">
        <v>114</v>
      </c>
      <c r="BP490" s="579" t="s">
        <v>1746</v>
      </c>
      <c r="BQ490" s="592" t="s">
        <v>1746</v>
      </c>
      <c r="BR490" s="404"/>
      <c r="BS490" s="404"/>
      <c r="BT490" s="404"/>
      <c r="BU490" s="404"/>
    </row>
    <row r="491" spans="1:73" s="205" customFormat="1" ht="108" hidden="1" customHeight="1">
      <c r="A491" s="684"/>
      <c r="B491" s="706"/>
      <c r="C491" s="661"/>
      <c r="D491" s="661"/>
      <c r="E491" s="645"/>
      <c r="F491" s="645"/>
      <c r="G491" s="666"/>
      <c r="H491" s="360">
        <v>80</v>
      </c>
      <c r="I491" s="664"/>
      <c r="J491" s="647"/>
      <c r="K491" s="647"/>
      <c r="L491" s="647"/>
      <c r="M491" s="645"/>
      <c r="N491" s="645"/>
      <c r="O491" s="645"/>
      <c r="P491" s="736"/>
      <c r="Q491" s="696"/>
      <c r="R491" s="642"/>
      <c r="S491" s="642"/>
      <c r="T491" s="642"/>
      <c r="U491" s="642"/>
      <c r="V491" s="727"/>
      <c r="W491" s="715"/>
      <c r="X491" s="730"/>
      <c r="Y491" s="709"/>
      <c r="Z491" s="712"/>
      <c r="AA491" s="715"/>
      <c r="AB491" s="718"/>
      <c r="AC491" s="721"/>
      <c r="AD491" s="724"/>
      <c r="AE491" s="649"/>
      <c r="AF491" s="201">
        <v>2</v>
      </c>
      <c r="AG491" s="202" t="s">
        <v>1496</v>
      </c>
      <c r="AH491" s="222" t="str">
        <f t="shared" si="1672"/>
        <v>Probabilidad</v>
      </c>
      <c r="AI491" s="321" t="s">
        <v>312</v>
      </c>
      <c r="AJ491" s="321" t="s">
        <v>317</v>
      </c>
      <c r="AK491" s="223" t="str">
        <f t="shared" si="1673"/>
        <v>40%</v>
      </c>
      <c r="AL491" s="322" t="s">
        <v>321</v>
      </c>
      <c r="AM491" s="322" t="s">
        <v>325</v>
      </c>
      <c r="AN491" s="323" t="s">
        <v>328</v>
      </c>
      <c r="AO491" s="224">
        <f t="shared" ref="AO491" si="1678">IF(ISBLANK(AD490),(IFERROR(IF(AND(AH490="Probabilidad",AH491="Probabilidad"),(AQ490-(+AQ490*AK491)),IF(AH491="Probabilidad",(W490-(+W490*AK491)),IF(AH491="Impacto",AQ490,""))),""))," ")</f>
        <v>0.216</v>
      </c>
      <c r="AP491" s="174" t="str">
        <f t="shared" ref="AP491" si="1679">IF(ISBLANK(AD490),(IFERROR(IF(AO491="","",IF(AO491&lt;=0.2,"Muy Baja",IF(AO491&lt;=0.4,"Baja",IF(AO491&lt;=0.6,"Media",IF(AO491&lt;=0.8,"Alta","Muy Alta"))))),""))," ")</f>
        <v>Baja</v>
      </c>
      <c r="AQ491" s="225">
        <f t="shared" si="1602"/>
        <v>0.216</v>
      </c>
      <c r="AR491" s="449" t="str">
        <f t="shared" si="1603"/>
        <v>Moderado</v>
      </c>
      <c r="AS491" s="225">
        <f t="shared" ref="AS491" si="1680">IFERROR(IF(AND(AH490="Impacto",AH491="Impacto"),(AS490-(+AS490*AK491)),IF(AH491="Impacto",(AA490-(+AA490*AK491)),IF(AH491="Probabilidad",AS490,""))),"")</f>
        <v>0.6</v>
      </c>
      <c r="AT491" s="226" t="str">
        <f t="shared" si="1604"/>
        <v>Moderado</v>
      </c>
      <c r="AU491" s="652"/>
      <c r="AV491" s="655"/>
      <c r="AW491" s="649"/>
      <c r="AX491" s="733"/>
      <c r="AY491" s="324" t="s">
        <v>1601</v>
      </c>
      <c r="AZ491" s="454" t="s">
        <v>1603</v>
      </c>
      <c r="BA491" s="406" t="s">
        <v>968</v>
      </c>
      <c r="BB491" s="448" t="s">
        <v>1057</v>
      </c>
      <c r="BC491" s="425">
        <v>44562</v>
      </c>
      <c r="BD491" s="425">
        <v>44926</v>
      </c>
      <c r="BE491" s="425" t="s">
        <v>1605</v>
      </c>
      <c r="BF491" s="455" t="s">
        <v>1606</v>
      </c>
      <c r="BG491" s="628"/>
      <c r="BH491" s="391" t="s">
        <v>113</v>
      </c>
      <c r="BI491" s="464" t="s">
        <v>1886</v>
      </c>
      <c r="BJ491" s="581"/>
      <c r="BK491" s="587"/>
      <c r="BL491" s="581"/>
      <c r="BM491" s="590"/>
      <c r="BN491" s="581"/>
      <c r="BO491" s="581"/>
      <c r="BP491" s="581"/>
      <c r="BQ491" s="593"/>
      <c r="BR491" s="404"/>
      <c r="BS491" s="404"/>
      <c r="BT491" s="404"/>
      <c r="BU491" s="404"/>
    </row>
    <row r="492" spans="1:73" s="205" customFormat="1" ht="19.5" hidden="1" customHeight="1">
      <c r="A492" s="684"/>
      <c r="B492" s="706"/>
      <c r="C492" s="661"/>
      <c r="D492" s="661"/>
      <c r="E492" s="645"/>
      <c r="F492" s="645"/>
      <c r="G492" s="666"/>
      <c r="H492" s="360">
        <v>80</v>
      </c>
      <c r="I492" s="664"/>
      <c r="J492" s="647"/>
      <c r="K492" s="647"/>
      <c r="L492" s="647"/>
      <c r="M492" s="645"/>
      <c r="N492" s="645"/>
      <c r="O492" s="645"/>
      <c r="P492" s="736"/>
      <c r="Q492" s="696"/>
      <c r="R492" s="642"/>
      <c r="S492" s="642"/>
      <c r="T492" s="642"/>
      <c r="U492" s="642"/>
      <c r="V492" s="727"/>
      <c r="W492" s="715"/>
      <c r="X492" s="730"/>
      <c r="Y492" s="709"/>
      <c r="Z492" s="712"/>
      <c r="AA492" s="715"/>
      <c r="AB492" s="718"/>
      <c r="AC492" s="721"/>
      <c r="AD492" s="724"/>
      <c r="AE492" s="649"/>
      <c r="AF492" s="201">
        <v>3</v>
      </c>
      <c r="AG492" s="202"/>
      <c r="AH492" s="222" t="str">
        <f t="shared" si="1672"/>
        <v/>
      </c>
      <c r="AI492" s="321"/>
      <c r="AJ492" s="321"/>
      <c r="AK492" s="223" t="str">
        <f t="shared" si="1673"/>
        <v/>
      </c>
      <c r="AL492" s="322"/>
      <c r="AM492" s="322"/>
      <c r="AN492" s="323"/>
      <c r="AO492" s="224" t="str">
        <f t="shared" ref="AO492" si="1681">IF(ISBLANK(AD490),(IFERROR(IF(AND(AH491="Probabilidad",AH492="Probabilidad"),(AQ491-(+AQ491*AK492)),IF(AND(AH491="Impacto",AH492="Probabilidad"),(AQ490-(+AQ490*AK492)),IF(AH492="Impacto",AQ491,""))),""))," ")</f>
        <v/>
      </c>
      <c r="AP492" s="174" t="str">
        <f t="shared" ref="AP492" si="1682">IF(ISBLANK(AD490),(IFERROR(IF(AO492="","",IF(AO492&lt;=0.2,"Muy Baja",IF(AO492&lt;=0.4,"Baja",IF(AO492&lt;=0.6,"Media",IF(AO492&lt;=0.8,"Alta","Muy Alta"))))),""))," ")</f>
        <v/>
      </c>
      <c r="AQ492" s="225" t="str">
        <f t="shared" si="1602"/>
        <v/>
      </c>
      <c r="AR492" s="449" t="str">
        <f t="shared" si="1603"/>
        <v/>
      </c>
      <c r="AS492" s="225" t="str">
        <f t="shared" ref="AS492:AS495" si="1683">IFERROR(IF(AND(AH491="Impacto",AH492="Impacto"),(AS491-(+AS491*AK492)),IF(AND(AH491="Probabilidad",AH492="Impacto"),(AS490-(+AS490*AK492)),IF(AH492="Probabilidad",AS491,""))),"")</f>
        <v/>
      </c>
      <c r="AT492" s="226" t="str">
        <f t="shared" si="1604"/>
        <v/>
      </c>
      <c r="AU492" s="652"/>
      <c r="AV492" s="655"/>
      <c r="AW492" s="649"/>
      <c r="AX492" s="733"/>
      <c r="AY492" s="324"/>
      <c r="AZ492" s="454"/>
      <c r="BA492" s="406"/>
      <c r="BB492" s="448"/>
      <c r="BC492" s="425"/>
      <c r="BD492" s="425"/>
      <c r="BE492" s="425"/>
      <c r="BF492" s="455"/>
      <c r="BG492" s="628"/>
      <c r="BH492" s="388"/>
      <c r="BI492" s="374"/>
      <c r="BJ492" s="374"/>
      <c r="BK492" s="374"/>
      <c r="BL492" s="448"/>
      <c r="BM492" s="468"/>
      <c r="BN492" s="448"/>
      <c r="BO492" s="441"/>
      <c r="BP492" s="441"/>
      <c r="BQ492" s="498"/>
      <c r="BR492" s="404"/>
      <c r="BS492" s="404"/>
      <c r="BT492" s="404"/>
      <c r="BU492" s="404"/>
    </row>
    <row r="493" spans="1:73" s="205" customFormat="1" ht="19.5" hidden="1" customHeight="1">
      <c r="A493" s="684"/>
      <c r="B493" s="706"/>
      <c r="C493" s="661"/>
      <c r="D493" s="661"/>
      <c r="E493" s="645"/>
      <c r="F493" s="645"/>
      <c r="G493" s="666"/>
      <c r="H493" s="360">
        <v>80</v>
      </c>
      <c r="I493" s="664"/>
      <c r="J493" s="647"/>
      <c r="K493" s="647"/>
      <c r="L493" s="647"/>
      <c r="M493" s="645"/>
      <c r="N493" s="645"/>
      <c r="O493" s="645"/>
      <c r="P493" s="736"/>
      <c r="Q493" s="696"/>
      <c r="R493" s="642"/>
      <c r="S493" s="642"/>
      <c r="T493" s="642"/>
      <c r="U493" s="642"/>
      <c r="V493" s="727"/>
      <c r="W493" s="715"/>
      <c r="X493" s="730"/>
      <c r="Y493" s="709"/>
      <c r="Z493" s="712"/>
      <c r="AA493" s="715"/>
      <c r="AB493" s="718"/>
      <c r="AC493" s="721"/>
      <c r="AD493" s="724"/>
      <c r="AE493" s="649"/>
      <c r="AF493" s="201">
        <v>4</v>
      </c>
      <c r="AG493" s="202"/>
      <c r="AH493" s="222" t="str">
        <f t="shared" si="1672"/>
        <v/>
      </c>
      <c r="AI493" s="321"/>
      <c r="AJ493" s="321"/>
      <c r="AK493" s="223" t="str">
        <f t="shared" si="1673"/>
        <v/>
      </c>
      <c r="AL493" s="322"/>
      <c r="AM493" s="322"/>
      <c r="AN493" s="323"/>
      <c r="AO493" s="224" t="str">
        <f t="shared" ref="AO493" si="1684">IF(ISBLANK(AD490),(IFERROR(IF(AND(AH492="Probabilidad",AH493="Probabilidad"),(AQ492-(+AQ492*AK493)),IF(AND(AH492="Impacto",AH493="Probabilidad"),(AQ491-(+AQ491*AK493)),IF(AH493="Impacto",AQ492,""))),""))," ")</f>
        <v/>
      </c>
      <c r="AP493" s="174" t="str">
        <f t="shared" ref="AP493" si="1685">IF(ISBLANK(AD490),(IFERROR(IF(AO493="","",IF(AO493&lt;=0.2,"Muy Baja",IF(AO493&lt;=0.4,"Baja",IF(AO493&lt;=0.6,"Media",IF(AO493&lt;=0.8,"Alta","Muy Alta"))))),""))," ")</f>
        <v/>
      </c>
      <c r="AQ493" s="225" t="str">
        <f t="shared" si="1602"/>
        <v/>
      </c>
      <c r="AR493" s="449" t="str">
        <f t="shared" si="1603"/>
        <v/>
      </c>
      <c r="AS493" s="225" t="str">
        <f t="shared" si="1683"/>
        <v/>
      </c>
      <c r="AT493" s="226" t="str">
        <f t="shared" si="1604"/>
        <v/>
      </c>
      <c r="AU493" s="652"/>
      <c r="AV493" s="655"/>
      <c r="AW493" s="649"/>
      <c r="AX493" s="733"/>
      <c r="AY493" s="324"/>
      <c r="AZ493" s="454"/>
      <c r="BA493" s="406"/>
      <c r="BB493" s="448"/>
      <c r="BC493" s="425"/>
      <c r="BD493" s="425"/>
      <c r="BE493" s="425"/>
      <c r="BF493" s="455"/>
      <c r="BG493" s="628"/>
      <c r="BH493" s="388"/>
      <c r="BI493" s="374"/>
      <c r="BJ493" s="374"/>
      <c r="BK493" s="374"/>
      <c r="BL493" s="448"/>
      <c r="BM493" s="468"/>
      <c r="BN493" s="448"/>
      <c r="BO493" s="441"/>
      <c r="BP493" s="441"/>
      <c r="BQ493" s="498"/>
      <c r="BR493" s="404"/>
      <c r="BS493" s="404"/>
      <c r="BT493" s="404"/>
      <c r="BU493" s="404"/>
    </row>
    <row r="494" spans="1:73" s="205" customFormat="1" ht="19.5" hidden="1" customHeight="1">
      <c r="A494" s="684"/>
      <c r="B494" s="706"/>
      <c r="C494" s="661"/>
      <c r="D494" s="661"/>
      <c r="E494" s="645"/>
      <c r="F494" s="645"/>
      <c r="G494" s="666"/>
      <c r="H494" s="360">
        <v>80</v>
      </c>
      <c r="I494" s="664"/>
      <c r="J494" s="647"/>
      <c r="K494" s="647"/>
      <c r="L494" s="647"/>
      <c r="M494" s="645"/>
      <c r="N494" s="645"/>
      <c r="O494" s="645"/>
      <c r="P494" s="736"/>
      <c r="Q494" s="696"/>
      <c r="R494" s="642"/>
      <c r="S494" s="642"/>
      <c r="T494" s="642"/>
      <c r="U494" s="642"/>
      <c r="V494" s="727"/>
      <c r="W494" s="715"/>
      <c r="X494" s="730"/>
      <c r="Y494" s="709"/>
      <c r="Z494" s="712"/>
      <c r="AA494" s="715"/>
      <c r="AB494" s="718"/>
      <c r="AC494" s="721"/>
      <c r="AD494" s="724"/>
      <c r="AE494" s="649"/>
      <c r="AF494" s="201">
        <v>5</v>
      </c>
      <c r="AG494" s="202"/>
      <c r="AH494" s="222" t="str">
        <f t="shared" si="1672"/>
        <v/>
      </c>
      <c r="AI494" s="321"/>
      <c r="AJ494" s="321"/>
      <c r="AK494" s="223" t="str">
        <f t="shared" si="1673"/>
        <v/>
      </c>
      <c r="AL494" s="322"/>
      <c r="AM494" s="322"/>
      <c r="AN494" s="323"/>
      <c r="AO494" s="224" t="str">
        <f t="shared" ref="AO494" si="1686">IF(ISBLANK(AD490),(IFERROR(IF(AND(AH493="Probabilidad",AH494="Probabilidad"),(AQ493-(+AQ493*AK494)),IF(AND(AH493="Impacto",AH494="Probabilidad"),(AQ492-(+AQ492*AK494)),IF(AH494="Impacto",AQ493,""))),""))," ")</f>
        <v/>
      </c>
      <c r="AP494" s="174" t="str">
        <f t="shared" ref="AP494" si="1687">IF(ISBLANK(AD490),(IFERROR(IF(AO494="","",IF(AO494&lt;=0.2,"Muy Baja",IF(AO494&lt;=0.4,"Baja",IF(AO494&lt;=0.6,"Media",IF(AO494&lt;=0.8,"Alta","Muy Alta"))))),""))," ")</f>
        <v/>
      </c>
      <c r="AQ494" s="225" t="str">
        <f t="shared" si="1602"/>
        <v/>
      </c>
      <c r="AR494" s="449" t="str">
        <f t="shared" si="1603"/>
        <v/>
      </c>
      <c r="AS494" s="225" t="str">
        <f t="shared" si="1683"/>
        <v/>
      </c>
      <c r="AT494" s="226" t="str">
        <f t="shared" si="1604"/>
        <v/>
      </c>
      <c r="AU494" s="652"/>
      <c r="AV494" s="655"/>
      <c r="AW494" s="649"/>
      <c r="AX494" s="733"/>
      <c r="AY494" s="324"/>
      <c r="AZ494" s="454"/>
      <c r="BA494" s="406"/>
      <c r="BB494" s="448"/>
      <c r="BC494" s="425"/>
      <c r="BD494" s="425"/>
      <c r="BE494" s="425"/>
      <c r="BF494" s="455"/>
      <c r="BG494" s="628"/>
      <c r="BH494" s="388"/>
      <c r="BI494" s="374"/>
      <c r="BJ494" s="374"/>
      <c r="BK494" s="374"/>
      <c r="BL494" s="448"/>
      <c r="BM494" s="468"/>
      <c r="BN494" s="448"/>
      <c r="BO494" s="441"/>
      <c r="BP494" s="441"/>
      <c r="BQ494" s="498"/>
      <c r="BR494" s="404"/>
      <c r="BS494" s="404"/>
      <c r="BT494" s="404"/>
      <c r="BU494" s="404"/>
    </row>
    <row r="495" spans="1:73" s="205" customFormat="1" ht="19.5" hidden="1" customHeight="1">
      <c r="A495" s="684"/>
      <c r="B495" s="706"/>
      <c r="C495" s="661"/>
      <c r="D495" s="661"/>
      <c r="E495" s="645"/>
      <c r="F495" s="645"/>
      <c r="G495" s="666"/>
      <c r="H495" s="360">
        <v>80</v>
      </c>
      <c r="I495" s="665"/>
      <c r="J495" s="604"/>
      <c r="K495" s="604"/>
      <c r="L495" s="604"/>
      <c r="M495" s="646"/>
      <c r="N495" s="646"/>
      <c r="O495" s="646"/>
      <c r="P495" s="737"/>
      <c r="Q495" s="697"/>
      <c r="R495" s="643"/>
      <c r="S495" s="643"/>
      <c r="T495" s="643"/>
      <c r="U495" s="643"/>
      <c r="V495" s="728"/>
      <c r="W495" s="716"/>
      <c r="X495" s="731"/>
      <c r="Y495" s="710"/>
      <c r="Z495" s="713"/>
      <c r="AA495" s="716"/>
      <c r="AB495" s="719"/>
      <c r="AC495" s="722"/>
      <c r="AD495" s="725"/>
      <c r="AE495" s="650"/>
      <c r="AF495" s="201">
        <v>6</v>
      </c>
      <c r="AG495" s="202"/>
      <c r="AH495" s="222" t="str">
        <f t="shared" si="1672"/>
        <v/>
      </c>
      <c r="AI495" s="321"/>
      <c r="AJ495" s="321"/>
      <c r="AK495" s="223" t="str">
        <f t="shared" si="1673"/>
        <v/>
      </c>
      <c r="AL495" s="322"/>
      <c r="AM495" s="322"/>
      <c r="AN495" s="323"/>
      <c r="AO495" s="224" t="str">
        <f t="shared" ref="AO495" si="1688">IF(ISBLANK(AD490),(IFERROR(IF(AND(AH494="Probabilidad",AH495="Probabilidad"),(AQ494-(+AQ494*AK495)),IF(AND(AH494="Impacto",AH495="Probabilidad"),(AQ493-(+AQ493*AK495)),IF(AH495="Impacto",AQ494,""))),""))," ")</f>
        <v/>
      </c>
      <c r="AP495" s="174" t="str">
        <f t="shared" ref="AP495" si="1689">IF(ISBLANK(AD490),(IFERROR(IF(AO495="","",IF(AO495&lt;=0.2,"Muy Baja",IF(AO495&lt;=0.4,"Baja",IF(AO495&lt;=0.6,"Media",IF(AO495&lt;=0.8,"Alta","Muy Alta"))))),""))," ")</f>
        <v/>
      </c>
      <c r="AQ495" s="225" t="str">
        <f t="shared" si="1602"/>
        <v/>
      </c>
      <c r="AR495" s="449" t="str">
        <f t="shared" si="1603"/>
        <v/>
      </c>
      <c r="AS495" s="225" t="str">
        <f t="shared" si="1683"/>
        <v/>
      </c>
      <c r="AT495" s="226" t="str">
        <f t="shared" si="1604"/>
        <v/>
      </c>
      <c r="AU495" s="653"/>
      <c r="AV495" s="656"/>
      <c r="AW495" s="650"/>
      <c r="AX495" s="734"/>
      <c r="AY495" s="324"/>
      <c r="AZ495" s="454"/>
      <c r="BA495" s="406"/>
      <c r="BB495" s="448"/>
      <c r="BC495" s="425"/>
      <c r="BD495" s="425"/>
      <c r="BE495" s="425"/>
      <c r="BF495" s="455"/>
      <c r="BG495" s="595"/>
      <c r="BH495" s="388"/>
      <c r="BI495" s="374"/>
      <c r="BJ495" s="374"/>
      <c r="BK495" s="374"/>
      <c r="BL495" s="448"/>
      <c r="BM495" s="468"/>
      <c r="BN495" s="448"/>
      <c r="BO495" s="441"/>
      <c r="BP495" s="441"/>
      <c r="BQ495" s="498"/>
      <c r="BR495" s="404"/>
      <c r="BS495" s="404"/>
      <c r="BT495" s="404"/>
      <c r="BU495" s="404"/>
    </row>
    <row r="496" spans="1:73" s="205" customFormat="1" ht="100.5" hidden="1" customHeight="1">
      <c r="A496" s="684"/>
      <c r="B496" s="706" t="s">
        <v>960</v>
      </c>
      <c r="C496" s="661"/>
      <c r="D496" s="661" t="str">
        <f>IFERROR((VLOOKUP($B496,'Listados Datos'!$D$3:$F$18,3,FALSE))," ")</f>
        <v>Inicia con el diseño y aprobación del Plan Anual de Auditoría-PAA y finaliza con el cargue de las acciones del aplicativo acciones correctivas, preventivas y de mejora -CPM.</v>
      </c>
      <c r="E496" s="645" t="s">
        <v>1216</v>
      </c>
      <c r="F496" s="645" t="s">
        <v>968</v>
      </c>
      <c r="G496" s="666">
        <v>81</v>
      </c>
      <c r="H496" s="360">
        <v>81</v>
      </c>
      <c r="I496" s="663" t="s">
        <v>1256</v>
      </c>
      <c r="J496" s="603" t="s">
        <v>243</v>
      </c>
      <c r="K496" s="603" t="s">
        <v>1256</v>
      </c>
      <c r="L496" s="603" t="s">
        <v>1440</v>
      </c>
      <c r="M496" s="644" t="str">
        <f t="shared" ref="M496" si="1690">+CONCATENATE("Posibilidad de afectación ", J496, " por ", K496," debido a ", L496)</f>
        <v>Posibilidad de afectación Reputacional por Incumplimiento del Plan Anual de Auditoría.  debido a Subutilizar las herramienta de planeación PAA e incumplir lo aprobado por el Comité Institucional de Coordinación de Control Interno por no realizar el seguimiento y control e incluso incurrir en incumplimientos normativos.</v>
      </c>
      <c r="N496" s="644" t="s">
        <v>108</v>
      </c>
      <c r="O496" s="644" t="s">
        <v>832</v>
      </c>
      <c r="P496" s="735">
        <v>12</v>
      </c>
      <c r="Q496" s="695"/>
      <c r="R496" s="641"/>
      <c r="S496" s="641"/>
      <c r="T496" s="641"/>
      <c r="U496" s="641"/>
      <c r="V496" s="726" t="str">
        <f t="shared" ref="V496" si="1691">IF(ISBLANK(AC496),(IF(P496&lt;=0,"",IF(P496&lt;=2,"Muy Baja",IF(P496&lt;=24,"Baja",IF(P496&lt;=500,"Media",IF(P496&lt;=5000,"Alta","Muy Alta"))))))," ")</f>
        <v>Baja</v>
      </c>
      <c r="W496" s="714">
        <f t="shared" ref="W496" si="1692">IF(ISBLANK(AC496),(IF(V496="","",IF(V496="Muy Baja",20%,IF(V496="Baja",40%,IF(V496="Media",60%,IF(V496="Alta",80%,IF(V496="Muy Alta",100%,0)))))))," ")</f>
        <v>0.4</v>
      </c>
      <c r="X496" s="729" t="s">
        <v>306</v>
      </c>
      <c r="Y496" s="708" t="str">
        <f>IF(X496&gt;0,IF(NOT(ISERROR(MATCH(X496,'Listados Datos'!$N$3:$N$4,0))),'Listados Datos'!$N$6&amp;"Por favor no seleccionar este criterios de impacto (Afectación Económica o presupuestal y/o Pérdida Reputacional)",'Listados Datos'!$N$7),"")</f>
        <v>✔</v>
      </c>
      <c r="Z496" s="711"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714">
        <f>IF(Z496="","",IF(Z496="Leve",20%,IF(Z496="Menor",40%,IF(Z496="Moderado",60%,IF(Z496="Mayor",80%,IF(Z496="Catastrófico",100%,0))))))</f>
        <v>0.6</v>
      </c>
      <c r="AB496" s="717"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720"/>
      <c r="AD496" s="723"/>
      <c r="AE496" s="648" t="str">
        <f t="shared" ref="AE496" si="1693">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1">
        <v>1</v>
      </c>
      <c r="AG496" s="202" t="s">
        <v>1497</v>
      </c>
      <c r="AH496" s="222" t="str">
        <f t="shared" si="1672"/>
        <v>Probabilidad</v>
      </c>
      <c r="AI496" s="321" t="s">
        <v>312</v>
      </c>
      <c r="AJ496" s="321" t="s">
        <v>317</v>
      </c>
      <c r="AK496" s="223" t="str">
        <f t="shared" si="1673"/>
        <v>40%</v>
      </c>
      <c r="AL496" s="322" t="s">
        <v>321</v>
      </c>
      <c r="AM496" s="322" t="s">
        <v>325</v>
      </c>
      <c r="AN496" s="323" t="s">
        <v>328</v>
      </c>
      <c r="AO496" s="224">
        <f t="shared" ref="AO496" si="1694">IF(ISBLANK(AD496),(IFERROR(IF(AH496="Probabilidad",(W496-(+W496*AK496)),IF(AH496="Impacto",W496,"")),""))," ")</f>
        <v>0.24</v>
      </c>
      <c r="AP496" s="174" t="str">
        <f t="shared" ref="AP496" si="1695">IF(ISBLANK(AD496), (IFERROR(IF(AO496="","",IF(AO496&lt;=0.2,"Muy Baja",IF(AO496&lt;=0.4,"Baja",IF(AO496&lt;=0.6,"Media",IF(AO496&lt;=0.8,"Alta","Muy Alta"))))),""))," ")</f>
        <v>Baja</v>
      </c>
      <c r="AQ496" s="225">
        <f t="shared" si="1602"/>
        <v>0.24</v>
      </c>
      <c r="AR496" s="449" t="str">
        <f t="shared" si="1603"/>
        <v>Moderado</v>
      </c>
      <c r="AS496" s="225">
        <f t="shared" ref="AS496" si="1696">IFERROR(IF(AH496="Impacto",(AA496-(+AA496*AK496)),IF(AH496="Probabilidad",AA496,"")),"")</f>
        <v>0.6</v>
      </c>
      <c r="AT496" s="226" t="str">
        <f t="shared" si="1604"/>
        <v>Moderado</v>
      </c>
      <c r="AU496" s="651"/>
      <c r="AV496" s="654" t="str">
        <f>IF(ISBLANK(AD496), " ", AD496)</f>
        <v xml:space="preserve"> </v>
      </c>
      <c r="AW496" s="648" t="str">
        <f t="shared" ref="AW496" si="1697">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732" t="s">
        <v>335</v>
      </c>
      <c r="AY496" s="638" t="s">
        <v>1337</v>
      </c>
      <c r="AZ496" s="617" t="s">
        <v>1338</v>
      </c>
      <c r="BA496" s="617" t="s">
        <v>968</v>
      </c>
      <c r="BB496" s="619" t="s">
        <v>1334</v>
      </c>
      <c r="BC496" s="621">
        <v>44562</v>
      </c>
      <c r="BD496" s="621">
        <v>44926</v>
      </c>
      <c r="BE496" s="619" t="s">
        <v>1338</v>
      </c>
      <c r="BF496" s="619" t="s">
        <v>1338</v>
      </c>
      <c r="BG496" s="594" t="s">
        <v>1339</v>
      </c>
      <c r="BH496" s="432" t="s">
        <v>113</v>
      </c>
      <c r="BI496" s="579" t="s">
        <v>1887</v>
      </c>
      <c r="BJ496" s="582">
        <v>1</v>
      </c>
      <c r="BK496" s="585">
        <v>44804</v>
      </c>
      <c r="BL496" s="579" t="s">
        <v>1888</v>
      </c>
      <c r="BM496" s="591" t="s">
        <v>1889</v>
      </c>
      <c r="BN496" s="579" t="s">
        <v>1746</v>
      </c>
      <c r="BO496" s="579" t="s">
        <v>114</v>
      </c>
      <c r="BP496" s="579" t="s">
        <v>1746</v>
      </c>
      <c r="BQ496" s="592" t="s">
        <v>1746</v>
      </c>
      <c r="BR496" s="404"/>
      <c r="BS496" s="404"/>
      <c r="BT496" s="404"/>
      <c r="BU496" s="404"/>
    </row>
    <row r="497" spans="1:73" s="205" customFormat="1" ht="100.5" hidden="1" customHeight="1">
      <c r="A497" s="684"/>
      <c r="B497" s="706"/>
      <c r="C497" s="661"/>
      <c r="D497" s="661"/>
      <c r="E497" s="645"/>
      <c r="F497" s="645"/>
      <c r="G497" s="666"/>
      <c r="H497" s="360">
        <v>81</v>
      </c>
      <c r="I497" s="664"/>
      <c r="J497" s="647"/>
      <c r="K497" s="647"/>
      <c r="L497" s="647"/>
      <c r="M497" s="645"/>
      <c r="N497" s="645"/>
      <c r="O497" s="645"/>
      <c r="P497" s="736"/>
      <c r="Q497" s="696"/>
      <c r="R497" s="642"/>
      <c r="S497" s="642"/>
      <c r="T497" s="642"/>
      <c r="U497" s="642"/>
      <c r="V497" s="727"/>
      <c r="W497" s="715"/>
      <c r="X497" s="730"/>
      <c r="Y497" s="709"/>
      <c r="Z497" s="712"/>
      <c r="AA497" s="715"/>
      <c r="AB497" s="718"/>
      <c r="AC497" s="721"/>
      <c r="AD497" s="724"/>
      <c r="AE497" s="649"/>
      <c r="AF497" s="201">
        <v>2</v>
      </c>
      <c r="AG497" s="202" t="s">
        <v>1498</v>
      </c>
      <c r="AH497" s="222" t="str">
        <f t="shared" si="1672"/>
        <v>Probabilidad</v>
      </c>
      <c r="AI497" s="321" t="s">
        <v>312</v>
      </c>
      <c r="AJ497" s="321" t="s">
        <v>317</v>
      </c>
      <c r="AK497" s="223" t="str">
        <f t="shared" si="1673"/>
        <v>40%</v>
      </c>
      <c r="AL497" s="322" t="s">
        <v>321</v>
      </c>
      <c r="AM497" s="322" t="s">
        <v>325</v>
      </c>
      <c r="AN497" s="323" t="s">
        <v>328</v>
      </c>
      <c r="AO497" s="224">
        <f t="shared" ref="AO497" si="1698">IF(ISBLANK(AD496),(IFERROR(IF(AND(AH496="Probabilidad",AH497="Probabilidad"),(AQ496-(+AQ496*AK497)),IF(AH497="Probabilidad",(W496-(+W496*AK497)),IF(AH497="Impacto",AQ496,""))),""))," ")</f>
        <v>0.14399999999999999</v>
      </c>
      <c r="AP497" s="174" t="str">
        <f t="shared" ref="AP497" si="1699">IF(ISBLANK(AD496),(IFERROR(IF(AO497="","",IF(AO497&lt;=0.2,"Muy Baja",IF(AO497&lt;=0.4,"Baja",IF(AO497&lt;=0.6,"Media",IF(AO497&lt;=0.8,"Alta","Muy Alta"))))),""))," ")</f>
        <v>Muy Baja</v>
      </c>
      <c r="AQ497" s="225">
        <f t="shared" si="1602"/>
        <v>0.14399999999999999</v>
      </c>
      <c r="AR497" s="449" t="str">
        <f t="shared" si="1603"/>
        <v>Moderado</v>
      </c>
      <c r="AS497" s="225">
        <f t="shared" ref="AS497" si="1700">IFERROR(IF(AND(AH496="Impacto",AH497="Impacto"),(AS496-(+AS496*AK497)),IF(AH497="Impacto",(AA496-(+AA496*AK497)),IF(AH497="Probabilidad",AS496,""))),"")</f>
        <v>0.6</v>
      </c>
      <c r="AT497" s="226" t="str">
        <f t="shared" si="1604"/>
        <v>Moderado</v>
      </c>
      <c r="AU497" s="652"/>
      <c r="AV497" s="655"/>
      <c r="AW497" s="649"/>
      <c r="AX497" s="733"/>
      <c r="AY497" s="639"/>
      <c r="AZ497" s="618"/>
      <c r="BA497" s="618"/>
      <c r="BB497" s="620"/>
      <c r="BC497" s="622"/>
      <c r="BD497" s="622"/>
      <c r="BE497" s="620"/>
      <c r="BF497" s="620"/>
      <c r="BG497" s="628"/>
      <c r="BH497" s="432" t="s">
        <v>113</v>
      </c>
      <c r="BI497" s="581"/>
      <c r="BJ497" s="581"/>
      <c r="BK497" s="587"/>
      <c r="BL497" s="581"/>
      <c r="BM497" s="590"/>
      <c r="BN497" s="581"/>
      <c r="BO497" s="581"/>
      <c r="BP497" s="581"/>
      <c r="BQ497" s="593"/>
      <c r="BR497" s="404"/>
      <c r="BS497" s="404"/>
      <c r="BT497" s="404"/>
      <c r="BU497" s="404"/>
    </row>
    <row r="498" spans="1:73" s="205" customFormat="1" ht="19.5" hidden="1" customHeight="1">
      <c r="A498" s="684"/>
      <c r="B498" s="706"/>
      <c r="C498" s="661"/>
      <c r="D498" s="661"/>
      <c r="E498" s="645"/>
      <c r="F498" s="645"/>
      <c r="G498" s="666"/>
      <c r="H498" s="360">
        <v>81</v>
      </c>
      <c r="I498" s="664"/>
      <c r="J498" s="647"/>
      <c r="K498" s="647"/>
      <c r="L498" s="647"/>
      <c r="M498" s="645"/>
      <c r="N498" s="645"/>
      <c r="O498" s="645"/>
      <c r="P498" s="736"/>
      <c r="Q498" s="696"/>
      <c r="R498" s="642"/>
      <c r="S498" s="642"/>
      <c r="T498" s="642"/>
      <c r="U498" s="642"/>
      <c r="V498" s="727"/>
      <c r="W498" s="715"/>
      <c r="X498" s="730"/>
      <c r="Y498" s="709"/>
      <c r="Z498" s="712"/>
      <c r="AA498" s="715"/>
      <c r="AB498" s="718"/>
      <c r="AC498" s="721"/>
      <c r="AD498" s="724"/>
      <c r="AE498" s="649"/>
      <c r="AF498" s="201">
        <v>3</v>
      </c>
      <c r="AG498" s="202"/>
      <c r="AH498" s="222" t="str">
        <f t="shared" si="1672"/>
        <v/>
      </c>
      <c r="AI498" s="321"/>
      <c r="AJ498" s="321"/>
      <c r="AK498" s="223" t="str">
        <f t="shared" si="1673"/>
        <v/>
      </c>
      <c r="AL498" s="322"/>
      <c r="AM498" s="322"/>
      <c r="AN498" s="323"/>
      <c r="AO498" s="224" t="str">
        <f t="shared" ref="AO498" si="1701">IF(ISBLANK(AD496),(IFERROR(IF(AND(AH497="Probabilidad",AH498="Probabilidad"),(AQ497-(+AQ497*AK498)),IF(AND(AH497="Impacto",AH498="Probabilidad"),(AQ496-(+AQ496*AK498)),IF(AH498="Impacto",AQ497,""))),""))," ")</f>
        <v/>
      </c>
      <c r="AP498" s="174" t="str">
        <f t="shared" ref="AP498" si="1702">IF(ISBLANK(AD496),(IFERROR(IF(AO498="","",IF(AO498&lt;=0.2,"Muy Baja",IF(AO498&lt;=0.4,"Baja",IF(AO498&lt;=0.6,"Media",IF(AO498&lt;=0.8,"Alta","Muy Alta"))))),""))," ")</f>
        <v/>
      </c>
      <c r="AQ498" s="225" t="str">
        <f t="shared" si="1602"/>
        <v/>
      </c>
      <c r="AR498" s="449" t="str">
        <f t="shared" si="1603"/>
        <v/>
      </c>
      <c r="AS498" s="225" t="str">
        <f t="shared" ref="AS498:AS501" si="1703">IFERROR(IF(AND(AH497="Impacto",AH498="Impacto"),(AS497-(+AS497*AK498)),IF(AND(AH497="Probabilidad",AH498="Impacto"),(AS496-(+AS496*AK498)),IF(AH498="Probabilidad",AS497,""))),"")</f>
        <v/>
      </c>
      <c r="AT498" s="226" t="str">
        <f t="shared" si="1604"/>
        <v/>
      </c>
      <c r="AU498" s="652"/>
      <c r="AV498" s="655"/>
      <c r="AW498" s="649"/>
      <c r="AX498" s="733"/>
      <c r="AY498" s="324"/>
      <c r="AZ498" s="454"/>
      <c r="BA498" s="406"/>
      <c r="BB498" s="448"/>
      <c r="BC498" s="425"/>
      <c r="BD498" s="425"/>
      <c r="BE498" s="425"/>
      <c r="BF498" s="455"/>
      <c r="BG498" s="628"/>
      <c r="BH498" s="388"/>
      <c r="BI498" s="374"/>
      <c r="BJ498" s="374"/>
      <c r="BK498" s="374"/>
      <c r="BL498" s="448"/>
      <c r="BM498" s="468"/>
      <c r="BN498" s="448"/>
      <c r="BO498" s="441"/>
      <c r="BP498" s="441"/>
      <c r="BQ498" s="498"/>
      <c r="BR498" s="404"/>
      <c r="BS498" s="404"/>
      <c r="BT498" s="404"/>
      <c r="BU498" s="404"/>
    </row>
    <row r="499" spans="1:73" s="205" customFormat="1" ht="19.5" hidden="1" customHeight="1">
      <c r="A499" s="684"/>
      <c r="B499" s="706"/>
      <c r="C499" s="661"/>
      <c r="D499" s="661"/>
      <c r="E499" s="645"/>
      <c r="F499" s="645"/>
      <c r="G499" s="666"/>
      <c r="H499" s="360">
        <v>81</v>
      </c>
      <c r="I499" s="664"/>
      <c r="J499" s="647"/>
      <c r="K499" s="647"/>
      <c r="L499" s="647"/>
      <c r="M499" s="645"/>
      <c r="N499" s="645"/>
      <c r="O499" s="645"/>
      <c r="P499" s="736"/>
      <c r="Q499" s="696"/>
      <c r="R499" s="642"/>
      <c r="S499" s="642"/>
      <c r="T499" s="642"/>
      <c r="U499" s="642"/>
      <c r="V499" s="727"/>
      <c r="W499" s="715"/>
      <c r="X499" s="730"/>
      <c r="Y499" s="709"/>
      <c r="Z499" s="712"/>
      <c r="AA499" s="715"/>
      <c r="AB499" s="718"/>
      <c r="AC499" s="721"/>
      <c r="AD499" s="724"/>
      <c r="AE499" s="649"/>
      <c r="AF499" s="201">
        <v>4</v>
      </c>
      <c r="AG499" s="202"/>
      <c r="AH499" s="222" t="str">
        <f t="shared" si="1672"/>
        <v/>
      </c>
      <c r="AI499" s="321"/>
      <c r="AJ499" s="321"/>
      <c r="AK499" s="223" t="str">
        <f t="shared" si="1673"/>
        <v/>
      </c>
      <c r="AL499" s="322"/>
      <c r="AM499" s="322"/>
      <c r="AN499" s="323"/>
      <c r="AO499" s="224" t="str">
        <f t="shared" ref="AO499" si="1704">IF(ISBLANK(AD496),(IFERROR(IF(AND(AH498="Probabilidad",AH499="Probabilidad"),(AQ498-(+AQ498*AK499)),IF(AND(AH498="Impacto",AH499="Probabilidad"),(AQ497-(+AQ497*AK499)),IF(AH499="Impacto",AQ498,""))),""))," ")</f>
        <v/>
      </c>
      <c r="AP499" s="174" t="str">
        <f t="shared" ref="AP499" si="1705">IF(ISBLANK(AD496),(IFERROR(IF(AO499="","",IF(AO499&lt;=0.2,"Muy Baja",IF(AO499&lt;=0.4,"Baja",IF(AO499&lt;=0.6,"Media",IF(AO499&lt;=0.8,"Alta","Muy Alta"))))),""))," ")</f>
        <v/>
      </c>
      <c r="AQ499" s="225" t="str">
        <f t="shared" si="1602"/>
        <v/>
      </c>
      <c r="AR499" s="449" t="str">
        <f t="shared" si="1603"/>
        <v/>
      </c>
      <c r="AS499" s="225" t="str">
        <f t="shared" si="1703"/>
        <v/>
      </c>
      <c r="AT499" s="226" t="str">
        <f t="shared" si="1604"/>
        <v/>
      </c>
      <c r="AU499" s="652"/>
      <c r="AV499" s="655"/>
      <c r="AW499" s="649"/>
      <c r="AX499" s="733"/>
      <c r="AY499" s="324"/>
      <c r="AZ499" s="454"/>
      <c r="BA499" s="406"/>
      <c r="BB499" s="448"/>
      <c r="BC499" s="425"/>
      <c r="BD499" s="425"/>
      <c r="BE499" s="425"/>
      <c r="BF499" s="455"/>
      <c r="BG499" s="628"/>
      <c r="BH499" s="388"/>
      <c r="BI499" s="374"/>
      <c r="BJ499" s="374"/>
      <c r="BK499" s="374"/>
      <c r="BL499" s="448"/>
      <c r="BM499" s="468"/>
      <c r="BN499" s="448"/>
      <c r="BO499" s="441"/>
      <c r="BP499" s="441"/>
      <c r="BQ499" s="498"/>
      <c r="BR499" s="404"/>
      <c r="BS499" s="404"/>
      <c r="BT499" s="404"/>
      <c r="BU499" s="404"/>
    </row>
    <row r="500" spans="1:73" s="205" customFormat="1" ht="19.5" hidden="1" customHeight="1">
      <c r="A500" s="684"/>
      <c r="B500" s="706"/>
      <c r="C500" s="661"/>
      <c r="D500" s="661"/>
      <c r="E500" s="645"/>
      <c r="F500" s="645"/>
      <c r="G500" s="666"/>
      <c r="H500" s="360">
        <v>81</v>
      </c>
      <c r="I500" s="664"/>
      <c r="J500" s="647"/>
      <c r="K500" s="647"/>
      <c r="L500" s="647"/>
      <c r="M500" s="645"/>
      <c r="N500" s="645"/>
      <c r="O500" s="645"/>
      <c r="P500" s="736"/>
      <c r="Q500" s="696"/>
      <c r="R500" s="642"/>
      <c r="S500" s="642"/>
      <c r="T500" s="642"/>
      <c r="U500" s="642"/>
      <c r="V500" s="727"/>
      <c r="W500" s="715"/>
      <c r="X500" s="730"/>
      <c r="Y500" s="709"/>
      <c r="Z500" s="712"/>
      <c r="AA500" s="715"/>
      <c r="AB500" s="718"/>
      <c r="AC500" s="721"/>
      <c r="AD500" s="724"/>
      <c r="AE500" s="649"/>
      <c r="AF500" s="201">
        <v>5</v>
      </c>
      <c r="AG500" s="202"/>
      <c r="AH500" s="222" t="str">
        <f t="shared" si="1672"/>
        <v/>
      </c>
      <c r="AI500" s="321"/>
      <c r="AJ500" s="321"/>
      <c r="AK500" s="223" t="str">
        <f t="shared" si="1673"/>
        <v/>
      </c>
      <c r="AL500" s="322"/>
      <c r="AM500" s="322"/>
      <c r="AN500" s="323"/>
      <c r="AO500" s="224" t="str">
        <f t="shared" ref="AO500" si="1706">IF(ISBLANK(AD496),(IFERROR(IF(AND(AH499="Probabilidad",AH500="Probabilidad"),(AQ499-(+AQ499*AK500)),IF(AND(AH499="Impacto",AH500="Probabilidad"),(AQ498-(+AQ498*AK500)),IF(AH500="Impacto",AQ499,""))),""))," ")</f>
        <v/>
      </c>
      <c r="AP500" s="174" t="str">
        <f t="shared" ref="AP500" si="1707">IF(ISBLANK(AD496),(IFERROR(IF(AO500="","",IF(AO500&lt;=0.2,"Muy Baja",IF(AO500&lt;=0.4,"Baja",IF(AO500&lt;=0.6,"Media",IF(AO500&lt;=0.8,"Alta","Muy Alta"))))),""))," ")</f>
        <v/>
      </c>
      <c r="AQ500" s="225" t="str">
        <f t="shared" si="1602"/>
        <v/>
      </c>
      <c r="AR500" s="449" t="str">
        <f t="shared" si="1603"/>
        <v/>
      </c>
      <c r="AS500" s="225" t="str">
        <f t="shared" si="1703"/>
        <v/>
      </c>
      <c r="AT500" s="226" t="str">
        <f t="shared" si="1604"/>
        <v/>
      </c>
      <c r="AU500" s="652"/>
      <c r="AV500" s="655"/>
      <c r="AW500" s="649"/>
      <c r="AX500" s="733"/>
      <c r="AY500" s="324"/>
      <c r="AZ500" s="454"/>
      <c r="BA500" s="406"/>
      <c r="BB500" s="448"/>
      <c r="BC500" s="425"/>
      <c r="BD500" s="425"/>
      <c r="BE500" s="425"/>
      <c r="BF500" s="455"/>
      <c r="BG500" s="628"/>
      <c r="BH500" s="388"/>
      <c r="BI500" s="374"/>
      <c r="BJ500" s="374"/>
      <c r="BK500" s="374"/>
      <c r="BL500" s="448"/>
      <c r="BM500" s="468"/>
      <c r="BN500" s="448"/>
      <c r="BO500" s="441"/>
      <c r="BP500" s="441"/>
      <c r="BQ500" s="498"/>
      <c r="BR500" s="404"/>
      <c r="BS500" s="404"/>
      <c r="BT500" s="404"/>
      <c r="BU500" s="404"/>
    </row>
    <row r="501" spans="1:73" s="205" customFormat="1" ht="19.5" hidden="1" customHeight="1">
      <c r="A501" s="684"/>
      <c r="B501" s="706"/>
      <c r="C501" s="661"/>
      <c r="D501" s="661"/>
      <c r="E501" s="645"/>
      <c r="F501" s="645"/>
      <c r="G501" s="666"/>
      <c r="H501" s="360">
        <v>81</v>
      </c>
      <c r="I501" s="665"/>
      <c r="J501" s="604"/>
      <c r="K501" s="604"/>
      <c r="L501" s="604"/>
      <c r="M501" s="646"/>
      <c r="N501" s="646"/>
      <c r="O501" s="646"/>
      <c r="P501" s="737"/>
      <c r="Q501" s="697"/>
      <c r="R501" s="643"/>
      <c r="S501" s="643"/>
      <c r="T501" s="643"/>
      <c r="U501" s="643"/>
      <c r="V501" s="728"/>
      <c r="W501" s="716"/>
      <c r="X501" s="731"/>
      <c r="Y501" s="710"/>
      <c r="Z501" s="713"/>
      <c r="AA501" s="716"/>
      <c r="AB501" s="719"/>
      <c r="AC501" s="722"/>
      <c r="AD501" s="725"/>
      <c r="AE501" s="650"/>
      <c r="AF501" s="201">
        <v>6</v>
      </c>
      <c r="AG501" s="202"/>
      <c r="AH501" s="222" t="str">
        <f t="shared" si="1672"/>
        <v/>
      </c>
      <c r="AI501" s="321"/>
      <c r="AJ501" s="321"/>
      <c r="AK501" s="223" t="str">
        <f t="shared" si="1673"/>
        <v/>
      </c>
      <c r="AL501" s="322"/>
      <c r="AM501" s="322"/>
      <c r="AN501" s="323"/>
      <c r="AO501" s="224" t="str">
        <f t="shared" ref="AO501" si="1708">IF(ISBLANK(AD496),(IFERROR(IF(AND(AH500="Probabilidad",AH501="Probabilidad"),(AQ500-(+AQ500*AK501)),IF(AND(AH500="Impacto",AH501="Probabilidad"),(AQ499-(+AQ499*AK501)),IF(AH501="Impacto",AQ500,""))),""))," ")</f>
        <v/>
      </c>
      <c r="AP501" s="174" t="str">
        <f t="shared" ref="AP501" si="1709">IF(ISBLANK(AD496),(IFERROR(IF(AO501="","",IF(AO501&lt;=0.2,"Muy Baja",IF(AO501&lt;=0.4,"Baja",IF(AO501&lt;=0.6,"Media",IF(AO501&lt;=0.8,"Alta","Muy Alta"))))),""))," ")</f>
        <v/>
      </c>
      <c r="AQ501" s="225" t="str">
        <f t="shared" si="1602"/>
        <v/>
      </c>
      <c r="AR501" s="449" t="str">
        <f t="shared" si="1603"/>
        <v/>
      </c>
      <c r="AS501" s="225" t="str">
        <f t="shared" si="1703"/>
        <v/>
      </c>
      <c r="AT501" s="226" t="str">
        <f t="shared" si="1604"/>
        <v/>
      </c>
      <c r="AU501" s="653"/>
      <c r="AV501" s="656"/>
      <c r="AW501" s="650"/>
      <c r="AX501" s="734"/>
      <c r="AY501" s="324"/>
      <c r="AZ501" s="454"/>
      <c r="BA501" s="406"/>
      <c r="BB501" s="448"/>
      <c r="BC501" s="425"/>
      <c r="BD501" s="425"/>
      <c r="BE501" s="425"/>
      <c r="BF501" s="455"/>
      <c r="BG501" s="595"/>
      <c r="BH501" s="388"/>
      <c r="BI501" s="374"/>
      <c r="BJ501" s="374"/>
      <c r="BK501" s="374"/>
      <c r="BL501" s="448"/>
      <c r="BM501" s="468"/>
      <c r="BN501" s="448"/>
      <c r="BO501" s="441"/>
      <c r="BP501" s="441"/>
      <c r="BQ501" s="498"/>
      <c r="BR501" s="404"/>
      <c r="BS501" s="404"/>
      <c r="BT501" s="404"/>
      <c r="BU501" s="404"/>
    </row>
    <row r="502" spans="1:73" s="205" customFormat="1" ht="294" customHeight="1">
      <c r="A502" s="684"/>
      <c r="B502" s="706" t="s">
        <v>960</v>
      </c>
      <c r="C502" s="661"/>
      <c r="D502" s="661" t="str">
        <f>IFERROR((VLOOKUP($B502,'Listados Datos'!$D$3:$F$18,3,FALSE))," ")</f>
        <v>Inicia con el diseño y aprobación del Plan Anual de Auditoría-PAA y finaliza con el cargue de las acciones del aplicativo acciones correctivas, preventivas y de mejora -CPM.</v>
      </c>
      <c r="E502" s="645" t="s">
        <v>1216</v>
      </c>
      <c r="F502" s="645" t="s">
        <v>968</v>
      </c>
      <c r="G502" s="666">
        <v>82</v>
      </c>
      <c r="H502" s="360">
        <v>82</v>
      </c>
      <c r="I502" s="663" t="s">
        <v>1624</v>
      </c>
      <c r="J502" s="603" t="s">
        <v>243</v>
      </c>
      <c r="K502" s="603" t="s">
        <v>1441</v>
      </c>
      <c r="L502" s="603" t="s">
        <v>1614</v>
      </c>
      <c r="M502" s="644" t="str">
        <f t="shared" ref="M502:M507" si="1710">+I502</f>
        <v>Posibilidad de recibir o solicitar cualquier dádiva o beneficio a nombre propio o de terceros con el fin de ocultar, limitar, modificar, manipular o alterar información respecto de hallazgos u observaciones a favor de terceros.</v>
      </c>
      <c r="N502" s="644" t="s">
        <v>109</v>
      </c>
      <c r="O502" s="644" t="s">
        <v>247</v>
      </c>
      <c r="P502" s="735">
        <v>228</v>
      </c>
      <c r="Q502" s="695"/>
      <c r="R502" s="641"/>
      <c r="S502" s="641"/>
      <c r="T502" s="641"/>
      <c r="U502" s="641"/>
      <c r="V502" s="726" t="str">
        <f t="shared" ref="V502" si="1711">IF(ISBLANK(AC502),(IF(P502&lt;=0,"",IF(P502&lt;=2,"Muy Baja",IF(P502&lt;=24,"Baja",IF(P502&lt;=500,"Media",IF(P502&lt;=5000,"Alta","Muy Alta"))))))," ")</f>
        <v>Media</v>
      </c>
      <c r="W502" s="714">
        <f t="shared" ref="W502" si="1712">IF(ISBLANK(AC502),(IF(V502="","",IF(V502="Muy Baja",20%,IF(V502="Baja",40%,IF(V502="Media",60%,IF(V502="Alta",80%,IF(V502="Muy Alta",100%,0)))))))," ")</f>
        <v>0.6</v>
      </c>
      <c r="X502" s="729" t="s">
        <v>306</v>
      </c>
      <c r="Y502" s="708" t="str">
        <f>IF(X502&gt;0,IF(NOT(ISERROR(MATCH(X502,'Listados Datos'!$N$3:$N$4,0))),'Listados Datos'!$N$6&amp;"Por favor no seleccionar este criterios de impacto (Afectación Económica o presupuestal y/o Pérdida Reputacional)",'Listados Datos'!$N$7),"")</f>
        <v>✔</v>
      </c>
      <c r="Z502" s="711"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714">
        <f>IF(Z502="","",IF(Z502="Leve",20%,IF(Z502="Menor",40%,IF(Z502="Moderado",60%,IF(Z502="Mayor",80%,IF(Z502="Catastrófico",100%,0))))))</f>
        <v>0.6</v>
      </c>
      <c r="AB502" s="717"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720"/>
      <c r="AD502" s="723"/>
      <c r="AE502" s="648" t="str">
        <f t="shared" ref="AE502" si="1713">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1">
        <v>1</v>
      </c>
      <c r="AG502" s="202" t="s">
        <v>1499</v>
      </c>
      <c r="AH502" s="222" t="str">
        <f t="shared" si="1672"/>
        <v>Probabilidad</v>
      </c>
      <c r="AI502" s="321" t="s">
        <v>312</v>
      </c>
      <c r="AJ502" s="321" t="s">
        <v>317</v>
      </c>
      <c r="AK502" s="223" t="str">
        <f t="shared" si="1673"/>
        <v>40%</v>
      </c>
      <c r="AL502" s="322" t="s">
        <v>321</v>
      </c>
      <c r="AM502" s="322" t="s">
        <v>325</v>
      </c>
      <c r="AN502" s="323" t="s">
        <v>328</v>
      </c>
      <c r="AO502" s="224">
        <f t="shared" ref="AO502" si="1714">IF(ISBLANK(AD502),(IFERROR(IF(AH502="Probabilidad",(W502-(+W502*AK502)),IF(AH502="Impacto",W502,"")),""))," ")</f>
        <v>0.36</v>
      </c>
      <c r="AP502" s="174" t="str">
        <f t="shared" ref="AP502" si="1715">IF(ISBLANK(AD502), (IFERROR(IF(AO502="","",IF(AO502&lt;=0.2,"Muy Baja",IF(AO502&lt;=0.4,"Baja",IF(AO502&lt;=0.6,"Media",IF(AO502&lt;=0.8,"Alta","Muy Alta"))))),""))," ")</f>
        <v>Baja</v>
      </c>
      <c r="AQ502" s="225">
        <f t="shared" si="1602"/>
        <v>0.36</v>
      </c>
      <c r="AR502" s="449" t="str">
        <f t="shared" si="1603"/>
        <v>Moderado</v>
      </c>
      <c r="AS502" s="225">
        <f t="shared" ref="AS502" si="1716">IFERROR(IF(AH502="Impacto",(AA502-(+AA502*AK502)),IF(AH502="Probabilidad",AA502,"")),"")</f>
        <v>0.6</v>
      </c>
      <c r="AT502" s="226" t="str">
        <f t="shared" si="1604"/>
        <v>Moderado</v>
      </c>
      <c r="AU502" s="651"/>
      <c r="AV502" s="654" t="str">
        <f>IF(ISBLANK(AD502), " ", AD502)</f>
        <v xml:space="preserve"> </v>
      </c>
      <c r="AW502" s="648" t="str">
        <f t="shared" ref="AW502" si="1717">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732" t="s">
        <v>335</v>
      </c>
      <c r="AY502" s="638" t="s">
        <v>1340</v>
      </c>
      <c r="AZ502" s="617" t="s">
        <v>1341</v>
      </c>
      <c r="BA502" s="617" t="s">
        <v>968</v>
      </c>
      <c r="BB502" s="619" t="s">
        <v>1334</v>
      </c>
      <c r="BC502" s="621">
        <v>44562</v>
      </c>
      <c r="BD502" s="621">
        <v>44926</v>
      </c>
      <c r="BE502" s="619" t="s">
        <v>1342</v>
      </c>
      <c r="BF502" s="619" t="s">
        <v>1342</v>
      </c>
      <c r="BG502" s="594" t="s">
        <v>1343</v>
      </c>
      <c r="BH502" s="445" t="s">
        <v>113</v>
      </c>
      <c r="BI502" s="579" t="s">
        <v>2101</v>
      </c>
      <c r="BJ502" s="582">
        <v>1</v>
      </c>
      <c r="BK502" s="585">
        <v>44926</v>
      </c>
      <c r="BL502" s="579" t="s">
        <v>2099</v>
      </c>
      <c r="BM502" s="588" t="s">
        <v>2102</v>
      </c>
      <c r="BN502" s="579" t="s">
        <v>2074</v>
      </c>
      <c r="BO502" s="579" t="s">
        <v>32</v>
      </c>
      <c r="BP502" s="579" t="s">
        <v>2074</v>
      </c>
      <c r="BQ502" s="579" t="s">
        <v>2074</v>
      </c>
      <c r="BR502" s="1125" t="s">
        <v>2111</v>
      </c>
      <c r="BS502" s="519" t="s">
        <v>2073</v>
      </c>
      <c r="BT502" s="511" t="s">
        <v>1746</v>
      </c>
      <c r="BU502" s="513" t="s">
        <v>1889</v>
      </c>
    </row>
    <row r="503" spans="1:73" s="205" customFormat="1" ht="81" hidden="1" customHeight="1">
      <c r="A503" s="684"/>
      <c r="B503" s="706"/>
      <c r="C503" s="661"/>
      <c r="D503" s="661"/>
      <c r="E503" s="645"/>
      <c r="F503" s="645"/>
      <c r="G503" s="666"/>
      <c r="H503" s="360">
        <v>82</v>
      </c>
      <c r="I503" s="664"/>
      <c r="J503" s="647"/>
      <c r="K503" s="647"/>
      <c r="L503" s="647"/>
      <c r="M503" s="645">
        <f t="shared" si="1710"/>
        <v>0</v>
      </c>
      <c r="N503" s="645"/>
      <c r="O503" s="645"/>
      <c r="P503" s="736"/>
      <c r="Q503" s="696"/>
      <c r="R503" s="642"/>
      <c r="S503" s="642"/>
      <c r="T503" s="642"/>
      <c r="U503" s="642"/>
      <c r="V503" s="727"/>
      <c r="W503" s="715"/>
      <c r="X503" s="730"/>
      <c r="Y503" s="709"/>
      <c r="Z503" s="712"/>
      <c r="AA503" s="715"/>
      <c r="AB503" s="718"/>
      <c r="AC503" s="721"/>
      <c r="AD503" s="724"/>
      <c r="AE503" s="649"/>
      <c r="AF503" s="201">
        <v>2</v>
      </c>
      <c r="AG503" s="202" t="s">
        <v>1500</v>
      </c>
      <c r="AH503" s="222" t="str">
        <f t="shared" si="1672"/>
        <v>Probabilidad</v>
      </c>
      <c r="AI503" s="321" t="s">
        <v>312</v>
      </c>
      <c r="AJ503" s="321" t="s">
        <v>317</v>
      </c>
      <c r="AK503" s="223" t="str">
        <f t="shared" si="1673"/>
        <v>40%</v>
      </c>
      <c r="AL503" s="322" t="s">
        <v>321</v>
      </c>
      <c r="AM503" s="322" t="s">
        <v>325</v>
      </c>
      <c r="AN503" s="323" t="s">
        <v>328</v>
      </c>
      <c r="AO503" s="224">
        <f t="shared" ref="AO503" si="1718">IF(ISBLANK(AD502),(IFERROR(IF(AND(AH502="Probabilidad",AH503="Probabilidad"),(AQ502-(+AQ502*AK503)),IF(AH503="Probabilidad",(W502-(+W502*AK503)),IF(AH503="Impacto",AQ502,""))),""))," ")</f>
        <v>0.216</v>
      </c>
      <c r="AP503" s="174" t="str">
        <f t="shared" ref="AP503" si="1719">IF(ISBLANK(AD502),(IFERROR(IF(AO503="","",IF(AO503&lt;=0.2,"Muy Baja",IF(AO503&lt;=0.4,"Baja",IF(AO503&lt;=0.6,"Media",IF(AO503&lt;=0.8,"Alta","Muy Alta"))))),""))," ")</f>
        <v>Baja</v>
      </c>
      <c r="AQ503" s="225">
        <f t="shared" si="1602"/>
        <v>0.216</v>
      </c>
      <c r="AR503" s="449" t="str">
        <f t="shared" si="1603"/>
        <v>Moderado</v>
      </c>
      <c r="AS503" s="225">
        <f t="shared" ref="AS503" si="1720">IFERROR(IF(AND(AH502="Impacto",AH503="Impacto"),(AS502-(+AS502*AK503)),IF(AH503="Impacto",(AA502-(+AA502*AK503)),IF(AH503="Probabilidad",AS502,""))),"")</f>
        <v>0.6</v>
      </c>
      <c r="AT503" s="226" t="str">
        <f t="shared" si="1604"/>
        <v>Moderado</v>
      </c>
      <c r="AU503" s="652"/>
      <c r="AV503" s="655"/>
      <c r="AW503" s="649"/>
      <c r="AX503" s="733"/>
      <c r="AY503" s="744"/>
      <c r="AZ503" s="745"/>
      <c r="BA503" s="745"/>
      <c r="BB503" s="637"/>
      <c r="BC503" s="636"/>
      <c r="BD503" s="636"/>
      <c r="BE503" s="637"/>
      <c r="BF503" s="637"/>
      <c r="BG503" s="628"/>
      <c r="BH503" s="445" t="s">
        <v>113</v>
      </c>
      <c r="BI503" s="580"/>
      <c r="BJ503" s="583"/>
      <c r="BK503" s="586"/>
      <c r="BL503" s="580"/>
      <c r="BM503" s="589"/>
      <c r="BN503" s="580"/>
      <c r="BO503" s="580"/>
      <c r="BP503" s="580"/>
      <c r="BQ503" s="610"/>
      <c r="BR503" s="503" t="s">
        <v>2070</v>
      </c>
      <c r="BS503" s="438"/>
      <c r="BT503" s="438"/>
      <c r="BU503" s="504"/>
    </row>
    <row r="504" spans="1:73" s="205" customFormat="1" ht="72" hidden="1" customHeight="1">
      <c r="A504" s="684"/>
      <c r="B504" s="706"/>
      <c r="C504" s="661"/>
      <c r="D504" s="661"/>
      <c r="E504" s="645"/>
      <c r="F504" s="645"/>
      <c r="G504" s="666"/>
      <c r="H504" s="360">
        <v>82</v>
      </c>
      <c r="I504" s="664"/>
      <c r="J504" s="647"/>
      <c r="K504" s="647"/>
      <c r="L504" s="647"/>
      <c r="M504" s="645">
        <f t="shared" si="1710"/>
        <v>0</v>
      </c>
      <c r="N504" s="645"/>
      <c r="O504" s="645"/>
      <c r="P504" s="736"/>
      <c r="Q504" s="696"/>
      <c r="R504" s="642"/>
      <c r="S504" s="642"/>
      <c r="T504" s="642"/>
      <c r="U504" s="642"/>
      <c r="V504" s="727"/>
      <c r="W504" s="715"/>
      <c r="X504" s="730"/>
      <c r="Y504" s="709"/>
      <c r="Z504" s="712"/>
      <c r="AA504" s="715"/>
      <c r="AB504" s="718"/>
      <c r="AC504" s="721"/>
      <c r="AD504" s="724"/>
      <c r="AE504" s="649"/>
      <c r="AF504" s="201">
        <v>3</v>
      </c>
      <c r="AG504" s="202" t="s">
        <v>1501</v>
      </c>
      <c r="AH504" s="222" t="str">
        <f t="shared" si="1672"/>
        <v>Probabilidad</v>
      </c>
      <c r="AI504" s="321" t="s">
        <v>312</v>
      </c>
      <c r="AJ504" s="321" t="s">
        <v>317</v>
      </c>
      <c r="AK504" s="223" t="str">
        <f t="shared" si="1673"/>
        <v>40%</v>
      </c>
      <c r="AL504" s="322" t="s">
        <v>321</v>
      </c>
      <c r="AM504" s="322" t="s">
        <v>325</v>
      </c>
      <c r="AN504" s="323" t="s">
        <v>328</v>
      </c>
      <c r="AO504" s="224">
        <f t="shared" ref="AO504" si="1721">IF(ISBLANK(AD502),(IFERROR(IF(AND(AH503="Probabilidad",AH504="Probabilidad"),(AQ503-(+AQ503*AK504)),IF(AND(AH503="Impacto",AH504="Probabilidad"),(AQ502-(+AQ502*AK504)),IF(AH504="Impacto",AQ503,""))),""))," ")</f>
        <v>0.12959999999999999</v>
      </c>
      <c r="AP504" s="174" t="str">
        <f t="shared" ref="AP504" si="1722">IF(ISBLANK(AD502),(IFERROR(IF(AO504="","",IF(AO504&lt;=0.2,"Muy Baja",IF(AO504&lt;=0.4,"Baja",IF(AO504&lt;=0.6,"Media",IF(AO504&lt;=0.8,"Alta","Muy Alta"))))),""))," ")</f>
        <v>Muy Baja</v>
      </c>
      <c r="AQ504" s="225">
        <f t="shared" si="1602"/>
        <v>0.12959999999999999</v>
      </c>
      <c r="AR504" s="449" t="str">
        <f t="shared" si="1603"/>
        <v>Moderado</v>
      </c>
      <c r="AS504" s="225">
        <f t="shared" ref="AS504:AS507" si="1723">IFERROR(IF(AND(AH503="Impacto",AH504="Impacto"),(AS503-(+AS503*AK504)),IF(AND(AH503="Probabilidad",AH504="Impacto"),(AS502-(+AS502*AK504)),IF(AH504="Probabilidad",AS503,""))),"")</f>
        <v>0.6</v>
      </c>
      <c r="AT504" s="226" t="str">
        <f t="shared" si="1604"/>
        <v>Moderado</v>
      </c>
      <c r="AU504" s="652"/>
      <c r="AV504" s="655"/>
      <c r="AW504" s="649"/>
      <c r="AX504" s="733"/>
      <c r="AY504" s="744"/>
      <c r="AZ504" s="745"/>
      <c r="BA504" s="745"/>
      <c r="BB504" s="637"/>
      <c r="BC504" s="636"/>
      <c r="BD504" s="636"/>
      <c r="BE504" s="637"/>
      <c r="BF504" s="637"/>
      <c r="BG504" s="628"/>
      <c r="BH504" s="445" t="s">
        <v>113</v>
      </c>
      <c r="BI504" s="580"/>
      <c r="BJ504" s="583"/>
      <c r="BK504" s="586"/>
      <c r="BL504" s="580"/>
      <c r="BM504" s="589"/>
      <c r="BN504" s="580"/>
      <c r="BO504" s="580"/>
      <c r="BP504" s="580"/>
      <c r="BQ504" s="610"/>
      <c r="BR504" s="503"/>
      <c r="BS504" s="438"/>
      <c r="BT504" s="438"/>
      <c r="BU504" s="504"/>
    </row>
    <row r="505" spans="1:73" s="205" customFormat="1" ht="42" hidden="1" customHeight="1">
      <c r="A505" s="684"/>
      <c r="B505" s="706"/>
      <c r="C505" s="661"/>
      <c r="D505" s="661"/>
      <c r="E505" s="645"/>
      <c r="F505" s="645"/>
      <c r="G505" s="666"/>
      <c r="H505" s="360">
        <v>82</v>
      </c>
      <c r="I505" s="664"/>
      <c r="J505" s="647"/>
      <c r="K505" s="647"/>
      <c r="L505" s="647"/>
      <c r="M505" s="645">
        <f t="shared" si="1710"/>
        <v>0</v>
      </c>
      <c r="N505" s="645"/>
      <c r="O505" s="645"/>
      <c r="P505" s="736"/>
      <c r="Q505" s="696"/>
      <c r="R505" s="642"/>
      <c r="S505" s="642"/>
      <c r="T505" s="642"/>
      <c r="U505" s="642"/>
      <c r="V505" s="727"/>
      <c r="W505" s="715"/>
      <c r="X505" s="730"/>
      <c r="Y505" s="709"/>
      <c r="Z505" s="712"/>
      <c r="AA505" s="715"/>
      <c r="AB505" s="718"/>
      <c r="AC505" s="721"/>
      <c r="AD505" s="724"/>
      <c r="AE505" s="649"/>
      <c r="AF505" s="201">
        <v>4</v>
      </c>
      <c r="AG505" s="202" t="s">
        <v>1502</v>
      </c>
      <c r="AH505" s="222" t="str">
        <f t="shared" si="1672"/>
        <v>Probabilidad</v>
      </c>
      <c r="AI505" s="321" t="s">
        <v>312</v>
      </c>
      <c r="AJ505" s="321" t="s">
        <v>317</v>
      </c>
      <c r="AK505" s="223" t="str">
        <f t="shared" si="1673"/>
        <v>40%</v>
      </c>
      <c r="AL505" s="322" t="s">
        <v>321</v>
      </c>
      <c r="AM505" s="322" t="s">
        <v>325</v>
      </c>
      <c r="AN505" s="323" t="s">
        <v>328</v>
      </c>
      <c r="AO505" s="224">
        <f t="shared" ref="AO505" si="1724">IF(ISBLANK(AD502),(IFERROR(IF(AND(AH504="Probabilidad",AH505="Probabilidad"),(AQ504-(+AQ504*AK505)),IF(AND(AH504="Impacto",AH505="Probabilidad"),(AQ503-(+AQ503*AK505)),IF(AH505="Impacto",AQ504,""))),""))," ")</f>
        <v>7.7759999999999996E-2</v>
      </c>
      <c r="AP505" s="174" t="str">
        <f t="shared" ref="AP505" si="1725">IF(ISBLANK(AD502),(IFERROR(IF(AO505="","",IF(AO505&lt;=0.2,"Muy Baja",IF(AO505&lt;=0.4,"Baja",IF(AO505&lt;=0.6,"Media",IF(AO505&lt;=0.8,"Alta","Muy Alta"))))),""))," ")</f>
        <v>Muy Baja</v>
      </c>
      <c r="AQ505" s="225">
        <f t="shared" si="1602"/>
        <v>7.7759999999999996E-2</v>
      </c>
      <c r="AR505" s="449" t="str">
        <f t="shared" si="1603"/>
        <v>Moderado</v>
      </c>
      <c r="AS505" s="225">
        <f t="shared" si="1723"/>
        <v>0.6</v>
      </c>
      <c r="AT505" s="226" t="str">
        <f t="shared" si="1604"/>
        <v>Moderado</v>
      </c>
      <c r="AU505" s="652"/>
      <c r="AV505" s="655"/>
      <c r="AW505" s="649"/>
      <c r="AX505" s="733"/>
      <c r="AY505" s="744"/>
      <c r="AZ505" s="745"/>
      <c r="BA505" s="745"/>
      <c r="BB505" s="637"/>
      <c r="BC505" s="636"/>
      <c r="BD505" s="636"/>
      <c r="BE505" s="637"/>
      <c r="BF505" s="637"/>
      <c r="BG505" s="628"/>
      <c r="BH505" s="445" t="s">
        <v>113</v>
      </c>
      <c r="BI505" s="580"/>
      <c r="BJ505" s="583"/>
      <c r="BK505" s="586"/>
      <c r="BL505" s="580"/>
      <c r="BM505" s="589"/>
      <c r="BN505" s="580"/>
      <c r="BO505" s="580"/>
      <c r="BP505" s="580"/>
      <c r="BQ505" s="610"/>
      <c r="BR505" s="503" t="s">
        <v>2071</v>
      </c>
      <c r="BS505" s="438"/>
      <c r="BT505" s="438"/>
      <c r="BU505" s="504"/>
    </row>
    <row r="506" spans="1:73" s="205" customFormat="1" ht="42" hidden="1" customHeight="1">
      <c r="A506" s="684"/>
      <c r="B506" s="706"/>
      <c r="C506" s="661"/>
      <c r="D506" s="661"/>
      <c r="E506" s="645"/>
      <c r="F506" s="645"/>
      <c r="G506" s="666"/>
      <c r="H506" s="360">
        <v>82</v>
      </c>
      <c r="I506" s="664"/>
      <c r="J506" s="647"/>
      <c r="K506" s="647"/>
      <c r="L506" s="647"/>
      <c r="M506" s="645">
        <f t="shared" si="1710"/>
        <v>0</v>
      </c>
      <c r="N506" s="645"/>
      <c r="O506" s="645"/>
      <c r="P506" s="736"/>
      <c r="Q506" s="696"/>
      <c r="R506" s="642"/>
      <c r="S506" s="642"/>
      <c r="T506" s="642"/>
      <c r="U506" s="642"/>
      <c r="V506" s="727"/>
      <c r="W506" s="715"/>
      <c r="X506" s="730"/>
      <c r="Y506" s="709"/>
      <c r="Z506" s="712"/>
      <c r="AA506" s="715"/>
      <c r="AB506" s="718"/>
      <c r="AC506" s="721"/>
      <c r="AD506" s="724"/>
      <c r="AE506" s="649"/>
      <c r="AF506" s="201">
        <v>5</v>
      </c>
      <c r="AG506" s="202" t="s">
        <v>1503</v>
      </c>
      <c r="AH506" s="222" t="str">
        <f t="shared" si="1672"/>
        <v>Probabilidad</v>
      </c>
      <c r="AI506" s="321" t="s">
        <v>312</v>
      </c>
      <c r="AJ506" s="321" t="s">
        <v>317</v>
      </c>
      <c r="AK506" s="223" t="str">
        <f t="shared" si="1673"/>
        <v>40%</v>
      </c>
      <c r="AL506" s="322" t="s">
        <v>321</v>
      </c>
      <c r="AM506" s="322" t="s">
        <v>325</v>
      </c>
      <c r="AN506" s="323" t="s">
        <v>328</v>
      </c>
      <c r="AO506" s="224">
        <f t="shared" ref="AO506" si="1726">IF(ISBLANK(AD502),(IFERROR(IF(AND(AH505="Probabilidad",AH506="Probabilidad"),(AQ505-(+AQ505*AK506)),IF(AND(AH505="Impacto",AH506="Probabilidad"),(AQ504-(+AQ504*AK506)),IF(AH506="Impacto",AQ505,""))),""))," ")</f>
        <v>4.6655999999999996E-2</v>
      </c>
      <c r="AP506" s="174" t="str">
        <f t="shared" ref="AP506" si="1727">IF(ISBLANK(AD502),(IFERROR(IF(AO506="","",IF(AO506&lt;=0.2,"Muy Baja",IF(AO506&lt;=0.4,"Baja",IF(AO506&lt;=0.6,"Media",IF(AO506&lt;=0.8,"Alta","Muy Alta"))))),""))," ")</f>
        <v>Muy Baja</v>
      </c>
      <c r="AQ506" s="225">
        <f t="shared" si="1602"/>
        <v>4.6655999999999996E-2</v>
      </c>
      <c r="AR506" s="449" t="str">
        <f t="shared" si="1603"/>
        <v>Moderado</v>
      </c>
      <c r="AS506" s="225">
        <f t="shared" si="1723"/>
        <v>0.6</v>
      </c>
      <c r="AT506" s="226" t="str">
        <f t="shared" si="1604"/>
        <v>Moderado</v>
      </c>
      <c r="AU506" s="652"/>
      <c r="AV506" s="655"/>
      <c r="AW506" s="649"/>
      <c r="AX506" s="733"/>
      <c r="AY506" s="639"/>
      <c r="AZ506" s="618"/>
      <c r="BA506" s="618"/>
      <c r="BB506" s="620"/>
      <c r="BC506" s="622"/>
      <c r="BD506" s="622"/>
      <c r="BE506" s="620"/>
      <c r="BF506" s="620"/>
      <c r="BG506" s="628"/>
      <c r="BH506" s="445" t="s">
        <v>113</v>
      </c>
      <c r="BI506" s="581"/>
      <c r="BJ506" s="584"/>
      <c r="BK506" s="587"/>
      <c r="BL506" s="581"/>
      <c r="BM506" s="590"/>
      <c r="BN506" s="581"/>
      <c r="BO506" s="581"/>
      <c r="BP506" s="581"/>
      <c r="BQ506" s="593"/>
      <c r="BR506" s="503" t="s">
        <v>39</v>
      </c>
      <c r="BS506" s="438"/>
      <c r="BT506" s="438"/>
      <c r="BU506" s="504"/>
    </row>
    <row r="507" spans="1:73" s="205" customFormat="1" ht="19.5" hidden="1" customHeight="1">
      <c r="A507" s="684"/>
      <c r="B507" s="706"/>
      <c r="C507" s="661"/>
      <c r="D507" s="661"/>
      <c r="E507" s="645"/>
      <c r="F507" s="645"/>
      <c r="G507" s="666"/>
      <c r="H507" s="360">
        <v>82</v>
      </c>
      <c r="I507" s="665"/>
      <c r="J507" s="604"/>
      <c r="K507" s="604"/>
      <c r="L507" s="604"/>
      <c r="M507" s="646">
        <f t="shared" si="1710"/>
        <v>0</v>
      </c>
      <c r="N507" s="646"/>
      <c r="O507" s="646"/>
      <c r="P507" s="737"/>
      <c r="Q507" s="697"/>
      <c r="R507" s="643"/>
      <c r="S507" s="643"/>
      <c r="T507" s="643"/>
      <c r="U507" s="643"/>
      <c r="V507" s="728"/>
      <c r="W507" s="716"/>
      <c r="X507" s="731"/>
      <c r="Y507" s="710"/>
      <c r="Z507" s="713"/>
      <c r="AA507" s="716"/>
      <c r="AB507" s="719"/>
      <c r="AC507" s="722"/>
      <c r="AD507" s="725"/>
      <c r="AE507" s="650"/>
      <c r="AF507" s="201">
        <v>6</v>
      </c>
      <c r="AG507" s="202"/>
      <c r="AH507" s="222" t="str">
        <f t="shared" si="1672"/>
        <v/>
      </c>
      <c r="AI507" s="321"/>
      <c r="AJ507" s="321"/>
      <c r="AK507" s="223" t="str">
        <f t="shared" si="1673"/>
        <v/>
      </c>
      <c r="AL507" s="322"/>
      <c r="AM507" s="322"/>
      <c r="AN507" s="323"/>
      <c r="AO507" s="224" t="str">
        <f t="shared" ref="AO507" si="1728">IF(ISBLANK(AD502),(IFERROR(IF(AND(AH506="Probabilidad",AH507="Probabilidad"),(AQ506-(+AQ506*AK507)),IF(AND(AH506="Impacto",AH507="Probabilidad"),(AQ505-(+AQ505*AK507)),IF(AH507="Impacto",AQ506,""))),""))," ")</f>
        <v/>
      </c>
      <c r="AP507" s="174" t="str">
        <f t="shared" ref="AP507" si="1729">IF(ISBLANK(AD502),(IFERROR(IF(AO507="","",IF(AO507&lt;=0.2,"Muy Baja",IF(AO507&lt;=0.4,"Baja",IF(AO507&lt;=0.6,"Media",IF(AO507&lt;=0.8,"Alta","Muy Alta"))))),""))," ")</f>
        <v/>
      </c>
      <c r="AQ507" s="225" t="str">
        <f t="shared" si="1602"/>
        <v/>
      </c>
      <c r="AR507" s="449" t="str">
        <f t="shared" si="1603"/>
        <v/>
      </c>
      <c r="AS507" s="225" t="str">
        <f t="shared" si="1723"/>
        <v/>
      </c>
      <c r="AT507" s="226" t="str">
        <f t="shared" si="1604"/>
        <v/>
      </c>
      <c r="AU507" s="653"/>
      <c r="AV507" s="656"/>
      <c r="AW507" s="650"/>
      <c r="AX507" s="734"/>
      <c r="AY507" s="324"/>
      <c r="AZ507" s="454"/>
      <c r="BA507" s="406"/>
      <c r="BB507" s="448"/>
      <c r="BC507" s="425"/>
      <c r="BD507" s="425"/>
      <c r="BE507" s="425"/>
      <c r="BF507" s="455"/>
      <c r="BG507" s="595"/>
      <c r="BH507" s="388"/>
      <c r="BI507" s="374"/>
      <c r="BJ507" s="374"/>
      <c r="BK507" s="374"/>
      <c r="BL507" s="448"/>
      <c r="BM507" s="468"/>
      <c r="BN507" s="448"/>
      <c r="BO507" s="441"/>
      <c r="BP507" s="441"/>
      <c r="BQ507" s="498"/>
      <c r="BR507" s="503" t="s">
        <v>2072</v>
      </c>
      <c r="BS507" s="438"/>
      <c r="BT507" s="438"/>
      <c r="BU507" s="504"/>
    </row>
    <row r="508" spans="1:73" s="205" customFormat="1" ht="77.25" hidden="1" customHeight="1">
      <c r="A508" s="684"/>
      <c r="B508" s="706" t="s">
        <v>960</v>
      </c>
      <c r="C508" s="661"/>
      <c r="D508" s="661" t="str">
        <f>IFERROR((VLOOKUP($B508,'Listados Datos'!$D$3:$F$18,3,FALSE))," ")</f>
        <v>Inicia con el diseño y aprobación del Plan Anual de Auditoría-PAA y finaliza con el cargue de las acciones del aplicativo acciones correctivas, preventivas y de mejora -CPM.</v>
      </c>
      <c r="E508" s="645" t="s">
        <v>1216</v>
      </c>
      <c r="F508" s="645" t="s">
        <v>968</v>
      </c>
      <c r="G508" s="666">
        <v>83</v>
      </c>
      <c r="H508" s="360">
        <v>83</v>
      </c>
      <c r="I508" s="663" t="s">
        <v>1258</v>
      </c>
      <c r="J508" s="603" t="s">
        <v>243</v>
      </c>
      <c r="K508" s="603" t="s">
        <v>1258</v>
      </c>
      <c r="L508" s="603" t="s">
        <v>1442</v>
      </c>
      <c r="M508" s="644" t="str">
        <f t="shared" ref="M508:M513" si="1730">+CONCATENATE("Posibilidad de perdida de ", Q508, " debido a amenazas como ", S508, "y vulderabilidades,", T508, " afectando a los activos de información de ", R508)</f>
        <v>Posibilidad de perdida de Confidencialidad, Integridad y Disponibilidad debido a amenazas como Modificación no autorizaday vulderabilidades, afectando a los activos de información de Información del ROYAL y ORFEO</v>
      </c>
      <c r="N508" s="644" t="s">
        <v>928</v>
      </c>
      <c r="O508" s="644" t="s">
        <v>833</v>
      </c>
      <c r="P508" s="735">
        <v>228</v>
      </c>
      <c r="Q508" s="695" t="s">
        <v>91</v>
      </c>
      <c r="R508" s="641" t="s">
        <v>1507</v>
      </c>
      <c r="S508" s="641" t="s">
        <v>1150</v>
      </c>
      <c r="T508" s="641"/>
      <c r="U508" s="641"/>
      <c r="V508" s="726" t="str">
        <f t="shared" ref="V508" si="1731">IF(ISBLANK(AC508),(IF(P508&lt;=0,"",IF(P508&lt;=2,"Muy Baja",IF(P508&lt;=24,"Baja",IF(P508&lt;=500,"Media",IF(P508&lt;=5000,"Alta","Muy Alta"))))))," ")</f>
        <v>Media</v>
      </c>
      <c r="W508" s="714">
        <f t="shared" ref="W508" si="1732">IF(ISBLANK(AC508),(IF(V508="","",IF(V508="Muy Baja",20%,IF(V508="Baja",40%,IF(V508="Media",60%,IF(V508="Alta",80%,IF(V508="Muy Alta",100%,0)))))))," ")</f>
        <v>0.6</v>
      </c>
      <c r="X508" s="729" t="s">
        <v>306</v>
      </c>
      <c r="Y508" s="708" t="str">
        <f>IF(X508&gt;0,IF(NOT(ISERROR(MATCH(X508,'Listados Datos'!$N$3:$N$4,0))),'Listados Datos'!$N$6&amp;"Por favor no seleccionar este criterios de impacto (Afectación Económica o presupuestal y/o Pérdida Reputacional)",'Listados Datos'!$N$7),"")</f>
        <v>✔</v>
      </c>
      <c r="Z508" s="711" t="str">
        <f>IF(OR(X508='Listados Datos'!$R$3,X508='Listados Datos'!$S$3),"Leve",IF(OR(X508='Listados Datos'!$R$4,X508='Listados Datos'!$S$4),"Menor",IF(OR(X508='Listados Datos'!$R$5,X508='Listados Datos'!$S$5),"Moderado",IF(OR(X508='Listados Datos'!$R$6,X508='Listados Datos'!$S$6),"Mayor",IF(OR(X508='Listados Datos'!$R$7,X508='Listados Datos'!$S$7),"Catastrófico","")))))</f>
        <v>Moderado</v>
      </c>
      <c r="AA508" s="714">
        <f>IF(Z508="","",IF(Z508="Leve",20%,IF(Z508="Menor",40%,IF(Z508="Moderado",60%,IF(Z508="Mayor",80%,IF(Z508="Catastrófico",100%,0))))))</f>
        <v>0.6</v>
      </c>
      <c r="AB508" s="717"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Moderado</v>
      </c>
      <c r="AC508" s="720"/>
      <c r="AD508" s="723"/>
      <c r="AE508" s="648" t="str">
        <f t="shared" ref="AE508" si="1733">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1">
        <v>1</v>
      </c>
      <c r="AG508" s="202" t="s">
        <v>1504</v>
      </c>
      <c r="AH508" s="222" t="str">
        <f t="shared" si="1672"/>
        <v>Probabilidad</v>
      </c>
      <c r="AI508" s="321" t="s">
        <v>312</v>
      </c>
      <c r="AJ508" s="321" t="s">
        <v>317</v>
      </c>
      <c r="AK508" s="223" t="str">
        <f t="shared" si="1673"/>
        <v>40%</v>
      </c>
      <c r="AL508" s="322" t="s">
        <v>321</v>
      </c>
      <c r="AM508" s="322" t="s">
        <v>325</v>
      </c>
      <c r="AN508" s="323" t="s">
        <v>328</v>
      </c>
      <c r="AO508" s="224">
        <f t="shared" ref="AO508" si="1734">IF(ISBLANK(AD508),(IFERROR(IF(AH508="Probabilidad",(W508-(+W508*AK508)),IF(AH508="Impacto",W508,"")),""))," ")</f>
        <v>0.36</v>
      </c>
      <c r="AP508" s="174" t="str">
        <f t="shared" ref="AP508" si="1735">IF(ISBLANK(AD508), (IFERROR(IF(AO508="","",IF(AO508&lt;=0.2,"Muy Baja",IF(AO508&lt;=0.4,"Baja",IF(AO508&lt;=0.6,"Media",IF(AO508&lt;=0.8,"Alta","Muy Alta"))))),""))," ")</f>
        <v>Baja</v>
      </c>
      <c r="AQ508" s="225">
        <f t="shared" si="1602"/>
        <v>0.36</v>
      </c>
      <c r="AR508" s="449" t="str">
        <f t="shared" si="1603"/>
        <v>Moderado</v>
      </c>
      <c r="AS508" s="225">
        <f t="shared" ref="AS508" si="1736">IFERROR(IF(AH508="Impacto",(AA508-(+AA508*AK508)),IF(AH508="Probabilidad",AA508,"")),"")</f>
        <v>0.6</v>
      </c>
      <c r="AT508" s="226" t="str">
        <f t="shared" si="1604"/>
        <v>Moderado</v>
      </c>
      <c r="AU508" s="651"/>
      <c r="AV508" s="654" t="str">
        <f>IF(ISBLANK(AD508), " ", AD508)</f>
        <v xml:space="preserve"> </v>
      </c>
      <c r="AW508" s="648" t="str">
        <f t="shared" ref="AW508" si="1737">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732" t="s">
        <v>335</v>
      </c>
      <c r="AY508" s="638" t="s">
        <v>1608</v>
      </c>
      <c r="AZ508" s="617" t="s">
        <v>1263</v>
      </c>
      <c r="BA508" s="617" t="s">
        <v>968</v>
      </c>
      <c r="BB508" s="619" t="s">
        <v>1057</v>
      </c>
      <c r="BC508" s="621">
        <v>44562</v>
      </c>
      <c r="BD508" s="621">
        <v>44926</v>
      </c>
      <c r="BE508" s="619" t="s">
        <v>1265</v>
      </c>
      <c r="BF508" s="619" t="s">
        <v>1265</v>
      </c>
      <c r="BG508" s="594" t="s">
        <v>1328</v>
      </c>
      <c r="BH508" s="577" t="s">
        <v>113</v>
      </c>
      <c r="BI508" s="579" t="s">
        <v>1932</v>
      </c>
      <c r="BJ508" s="579" t="s">
        <v>1746</v>
      </c>
      <c r="BK508" s="585">
        <v>44804</v>
      </c>
      <c r="BL508" s="579" t="s">
        <v>1890</v>
      </c>
      <c r="BM508" s="602" t="s">
        <v>1891</v>
      </c>
      <c r="BN508" s="579" t="s">
        <v>1746</v>
      </c>
      <c r="BO508" s="579" t="s">
        <v>114</v>
      </c>
      <c r="BP508" s="579" t="s">
        <v>1746</v>
      </c>
      <c r="BQ508" s="592" t="s">
        <v>1746</v>
      </c>
      <c r="BR508" s="503" t="s">
        <v>39</v>
      </c>
      <c r="BS508" s="438"/>
      <c r="BT508" s="438"/>
      <c r="BU508" s="504"/>
    </row>
    <row r="509" spans="1:73" s="205" customFormat="1" ht="75.75" hidden="1">
      <c r="A509" s="684"/>
      <c r="B509" s="706"/>
      <c r="C509" s="661"/>
      <c r="D509" s="661"/>
      <c r="E509" s="645"/>
      <c r="F509" s="645"/>
      <c r="G509" s="666"/>
      <c r="H509" s="360">
        <v>83</v>
      </c>
      <c r="I509" s="664"/>
      <c r="J509" s="647"/>
      <c r="K509" s="647"/>
      <c r="L509" s="647"/>
      <c r="M509" s="645" t="str">
        <f t="shared" si="1730"/>
        <v xml:space="preserve">Posibilidad de perdida de  debido a amenazas como y vulderabilidades, afectando a los activos de información de </v>
      </c>
      <c r="N509" s="645"/>
      <c r="O509" s="645"/>
      <c r="P509" s="736"/>
      <c r="Q509" s="696"/>
      <c r="R509" s="642"/>
      <c r="S509" s="642"/>
      <c r="T509" s="642"/>
      <c r="U509" s="642"/>
      <c r="V509" s="727"/>
      <c r="W509" s="715"/>
      <c r="X509" s="730"/>
      <c r="Y509" s="709"/>
      <c r="Z509" s="712"/>
      <c r="AA509" s="715"/>
      <c r="AB509" s="718"/>
      <c r="AC509" s="721"/>
      <c r="AD509" s="724"/>
      <c r="AE509" s="649"/>
      <c r="AF509" s="201">
        <v>2</v>
      </c>
      <c r="AG509" s="202" t="s">
        <v>1505</v>
      </c>
      <c r="AH509" s="222" t="str">
        <f t="shared" si="1672"/>
        <v>Probabilidad</v>
      </c>
      <c r="AI509" s="321" t="s">
        <v>312</v>
      </c>
      <c r="AJ509" s="321" t="s">
        <v>317</v>
      </c>
      <c r="AK509" s="223" t="str">
        <f t="shared" si="1673"/>
        <v>40%</v>
      </c>
      <c r="AL509" s="322" t="s">
        <v>321</v>
      </c>
      <c r="AM509" s="322" t="s">
        <v>325</v>
      </c>
      <c r="AN509" s="323" t="s">
        <v>328</v>
      </c>
      <c r="AO509" s="224">
        <f t="shared" ref="AO509" si="1738">IF(ISBLANK(AD508),(IFERROR(IF(AND(AH508="Probabilidad",AH509="Probabilidad"),(AQ508-(+AQ508*AK509)),IF(AH509="Probabilidad",(W508-(+W508*AK509)),IF(AH509="Impacto",AQ508,""))),""))," ")</f>
        <v>0.216</v>
      </c>
      <c r="AP509" s="174" t="str">
        <f t="shared" ref="AP509" si="1739">IF(ISBLANK(AD508),(IFERROR(IF(AO509="","",IF(AO509&lt;=0.2,"Muy Baja",IF(AO509&lt;=0.4,"Baja",IF(AO509&lt;=0.6,"Media",IF(AO509&lt;=0.8,"Alta","Muy Alta"))))),""))," ")</f>
        <v>Baja</v>
      </c>
      <c r="AQ509" s="225">
        <f t="shared" si="1602"/>
        <v>0.216</v>
      </c>
      <c r="AR509" s="449" t="str">
        <f t="shared" si="1603"/>
        <v>Moderado</v>
      </c>
      <c r="AS509" s="225">
        <f t="shared" ref="AS509" si="1740">IFERROR(IF(AND(AH508="Impacto",AH509="Impacto"),(AS508-(+AS508*AK509)),IF(AH509="Impacto",(AA508-(+AA508*AK509)),IF(AH509="Probabilidad",AS508,""))),"")</f>
        <v>0.6</v>
      </c>
      <c r="AT509" s="226" t="str">
        <f t="shared" si="1604"/>
        <v>Moderado</v>
      </c>
      <c r="AU509" s="652"/>
      <c r="AV509" s="655"/>
      <c r="AW509" s="649"/>
      <c r="AX509" s="733"/>
      <c r="AY509" s="639"/>
      <c r="AZ509" s="618"/>
      <c r="BA509" s="618"/>
      <c r="BB509" s="620"/>
      <c r="BC509" s="622"/>
      <c r="BD509" s="622"/>
      <c r="BE509" s="620"/>
      <c r="BF509" s="620"/>
      <c r="BG509" s="628"/>
      <c r="BH509" s="578"/>
      <c r="BI509" s="581"/>
      <c r="BJ509" s="581"/>
      <c r="BK509" s="587"/>
      <c r="BL509" s="581"/>
      <c r="BM509" s="590"/>
      <c r="BN509" s="581"/>
      <c r="BO509" s="581"/>
      <c r="BP509" s="581"/>
      <c r="BQ509" s="593"/>
      <c r="BR509" s="503"/>
      <c r="BS509" s="438"/>
      <c r="BT509" s="438"/>
      <c r="BU509" s="504"/>
    </row>
    <row r="510" spans="1:73" s="205" customFormat="1" ht="19.5" hidden="1">
      <c r="A510" s="684"/>
      <c r="B510" s="706"/>
      <c r="C510" s="661"/>
      <c r="D510" s="661"/>
      <c r="E510" s="645"/>
      <c r="F510" s="645"/>
      <c r="G510" s="666"/>
      <c r="H510" s="360">
        <v>83</v>
      </c>
      <c r="I510" s="664"/>
      <c r="J510" s="647"/>
      <c r="K510" s="647"/>
      <c r="L510" s="647"/>
      <c r="M510" s="645" t="str">
        <f t="shared" si="1730"/>
        <v xml:space="preserve">Posibilidad de perdida de  debido a amenazas como y vulderabilidades, afectando a los activos de información de </v>
      </c>
      <c r="N510" s="645"/>
      <c r="O510" s="645"/>
      <c r="P510" s="736"/>
      <c r="Q510" s="696"/>
      <c r="R510" s="642"/>
      <c r="S510" s="642"/>
      <c r="T510" s="642"/>
      <c r="U510" s="642"/>
      <c r="V510" s="727"/>
      <c r="W510" s="715"/>
      <c r="X510" s="730"/>
      <c r="Y510" s="709"/>
      <c r="Z510" s="712"/>
      <c r="AA510" s="715"/>
      <c r="AB510" s="718"/>
      <c r="AC510" s="721"/>
      <c r="AD510" s="724"/>
      <c r="AE510" s="649"/>
      <c r="AF510" s="201">
        <v>3</v>
      </c>
      <c r="AG510" s="202"/>
      <c r="AH510" s="222" t="str">
        <f t="shared" si="1672"/>
        <v/>
      </c>
      <c r="AI510" s="321"/>
      <c r="AJ510" s="321"/>
      <c r="AK510" s="223" t="str">
        <f t="shared" si="1673"/>
        <v/>
      </c>
      <c r="AL510" s="322"/>
      <c r="AM510" s="322"/>
      <c r="AN510" s="323"/>
      <c r="AO510" s="224" t="str">
        <f t="shared" ref="AO510" si="1741">IF(ISBLANK(AD508),(IFERROR(IF(AND(AH509="Probabilidad",AH510="Probabilidad"),(AQ509-(+AQ509*AK510)),IF(AND(AH509="Impacto",AH510="Probabilidad"),(AQ508-(+AQ508*AK510)),IF(AH510="Impacto",AQ509,""))),""))," ")</f>
        <v/>
      </c>
      <c r="AP510" s="174" t="str">
        <f t="shared" ref="AP510" si="1742">IF(ISBLANK(AD508),(IFERROR(IF(AO510="","",IF(AO510&lt;=0.2,"Muy Baja",IF(AO510&lt;=0.4,"Baja",IF(AO510&lt;=0.6,"Media",IF(AO510&lt;=0.8,"Alta","Muy Alta"))))),""))," ")</f>
        <v/>
      </c>
      <c r="AQ510" s="225" t="str">
        <f t="shared" si="1602"/>
        <v/>
      </c>
      <c r="AR510" s="449" t="str">
        <f t="shared" si="1603"/>
        <v/>
      </c>
      <c r="AS510" s="225" t="str">
        <f t="shared" ref="AS510:AS513" si="1743">IFERROR(IF(AND(AH509="Impacto",AH510="Impacto"),(AS509-(+AS509*AK510)),IF(AND(AH509="Probabilidad",AH510="Impacto"),(AS508-(+AS508*AK510)),IF(AH510="Probabilidad",AS509,""))),"")</f>
        <v/>
      </c>
      <c r="AT510" s="226" t="str">
        <f t="shared" si="1604"/>
        <v/>
      </c>
      <c r="AU510" s="652"/>
      <c r="AV510" s="655"/>
      <c r="AW510" s="649"/>
      <c r="AX510" s="733"/>
      <c r="AY510" s="324"/>
      <c r="AZ510" s="454"/>
      <c r="BA510" s="406"/>
      <c r="BB510" s="448"/>
      <c r="BC510" s="425"/>
      <c r="BD510" s="425"/>
      <c r="BE510" s="425"/>
      <c r="BF510" s="455"/>
      <c r="BG510" s="628"/>
      <c r="BH510" s="388"/>
      <c r="BI510" s="374"/>
      <c r="BJ510" s="374"/>
      <c r="BK510" s="374"/>
      <c r="BL510" s="448"/>
      <c r="BM510" s="468"/>
      <c r="BN510" s="448"/>
      <c r="BO510" s="441"/>
      <c r="BP510" s="441"/>
      <c r="BQ510" s="498"/>
      <c r="BR510" s="503"/>
      <c r="BS510" s="438"/>
      <c r="BT510" s="438"/>
      <c r="BU510" s="504"/>
    </row>
    <row r="511" spans="1:73" s="205" customFormat="1" ht="19.5" hidden="1">
      <c r="A511" s="684"/>
      <c r="B511" s="706"/>
      <c r="C511" s="661"/>
      <c r="D511" s="661"/>
      <c r="E511" s="645"/>
      <c r="F511" s="645"/>
      <c r="G511" s="666"/>
      <c r="H511" s="360">
        <v>83</v>
      </c>
      <c r="I511" s="664"/>
      <c r="J511" s="647"/>
      <c r="K511" s="647"/>
      <c r="L511" s="647"/>
      <c r="M511" s="645" t="str">
        <f t="shared" si="1730"/>
        <v xml:space="preserve">Posibilidad de perdida de  debido a amenazas como y vulderabilidades, afectando a los activos de información de </v>
      </c>
      <c r="N511" s="645"/>
      <c r="O511" s="645"/>
      <c r="P511" s="736"/>
      <c r="Q511" s="696"/>
      <c r="R511" s="642"/>
      <c r="S511" s="642"/>
      <c r="T511" s="642"/>
      <c r="U511" s="642"/>
      <c r="V511" s="727"/>
      <c r="W511" s="715"/>
      <c r="X511" s="730"/>
      <c r="Y511" s="709"/>
      <c r="Z511" s="712"/>
      <c r="AA511" s="715"/>
      <c r="AB511" s="718"/>
      <c r="AC511" s="721"/>
      <c r="AD511" s="724"/>
      <c r="AE511" s="649"/>
      <c r="AF511" s="201">
        <v>4</v>
      </c>
      <c r="AG511" s="202"/>
      <c r="AH511" s="222" t="str">
        <f t="shared" si="1672"/>
        <v/>
      </c>
      <c r="AI511" s="321"/>
      <c r="AJ511" s="321"/>
      <c r="AK511" s="223" t="str">
        <f t="shared" si="1673"/>
        <v/>
      </c>
      <c r="AL511" s="322"/>
      <c r="AM511" s="322"/>
      <c r="AN511" s="323"/>
      <c r="AO511" s="224" t="str">
        <f t="shared" ref="AO511" si="1744">IF(ISBLANK(AD508),(IFERROR(IF(AND(AH510="Probabilidad",AH511="Probabilidad"),(AQ510-(+AQ510*AK511)),IF(AND(AH510="Impacto",AH511="Probabilidad"),(AQ509-(+AQ509*AK511)),IF(AH511="Impacto",AQ510,""))),""))," ")</f>
        <v/>
      </c>
      <c r="AP511" s="174" t="str">
        <f t="shared" ref="AP511" si="1745">IF(ISBLANK(AD508),(IFERROR(IF(AO511="","",IF(AO511&lt;=0.2,"Muy Baja",IF(AO511&lt;=0.4,"Baja",IF(AO511&lt;=0.6,"Media",IF(AO511&lt;=0.8,"Alta","Muy Alta"))))),""))," ")</f>
        <v/>
      </c>
      <c r="AQ511" s="225" t="str">
        <f t="shared" si="1602"/>
        <v/>
      </c>
      <c r="AR511" s="449" t="str">
        <f t="shared" si="1603"/>
        <v/>
      </c>
      <c r="AS511" s="225" t="str">
        <f t="shared" si="1743"/>
        <v/>
      </c>
      <c r="AT511" s="226" t="str">
        <f t="shared" si="1604"/>
        <v/>
      </c>
      <c r="AU511" s="652"/>
      <c r="AV511" s="655"/>
      <c r="AW511" s="649"/>
      <c r="AX511" s="733"/>
      <c r="AY511" s="324"/>
      <c r="AZ511" s="454"/>
      <c r="BA511" s="406"/>
      <c r="BB511" s="448"/>
      <c r="BC511" s="425"/>
      <c r="BD511" s="425"/>
      <c r="BE511" s="425"/>
      <c r="BF511" s="455"/>
      <c r="BG511" s="628"/>
      <c r="BH511" s="388"/>
      <c r="BI511" s="374"/>
      <c r="BJ511" s="374"/>
      <c r="BK511" s="374"/>
      <c r="BL511" s="448"/>
      <c r="BM511" s="468"/>
      <c r="BN511" s="448"/>
      <c r="BO511" s="441"/>
      <c r="BP511" s="441"/>
      <c r="BQ511" s="498"/>
      <c r="BR511" s="503"/>
      <c r="BS511" s="438"/>
      <c r="BT511" s="438"/>
      <c r="BU511" s="504"/>
    </row>
    <row r="512" spans="1:73" s="205" customFormat="1" ht="19.5" hidden="1">
      <c r="A512" s="684"/>
      <c r="B512" s="706"/>
      <c r="C512" s="661"/>
      <c r="D512" s="661"/>
      <c r="E512" s="645"/>
      <c r="F512" s="645"/>
      <c r="G512" s="666"/>
      <c r="H512" s="360">
        <v>83</v>
      </c>
      <c r="I512" s="664"/>
      <c r="J512" s="647"/>
      <c r="K512" s="647"/>
      <c r="L512" s="647"/>
      <c r="M512" s="645" t="str">
        <f t="shared" si="1730"/>
        <v xml:space="preserve">Posibilidad de perdida de  debido a amenazas como y vulderabilidades, afectando a los activos de información de </v>
      </c>
      <c r="N512" s="645"/>
      <c r="O512" s="645"/>
      <c r="P512" s="736"/>
      <c r="Q512" s="696"/>
      <c r="R512" s="642"/>
      <c r="S512" s="642"/>
      <c r="T512" s="642"/>
      <c r="U512" s="642"/>
      <c r="V512" s="727"/>
      <c r="W512" s="715"/>
      <c r="X512" s="730"/>
      <c r="Y512" s="709"/>
      <c r="Z512" s="712"/>
      <c r="AA512" s="715"/>
      <c r="AB512" s="718"/>
      <c r="AC512" s="721"/>
      <c r="AD512" s="724"/>
      <c r="AE512" s="649"/>
      <c r="AF512" s="201">
        <v>5</v>
      </c>
      <c r="AG512" s="202"/>
      <c r="AH512" s="222" t="str">
        <f t="shared" si="1672"/>
        <v/>
      </c>
      <c r="AI512" s="321"/>
      <c r="AJ512" s="321"/>
      <c r="AK512" s="223" t="str">
        <f t="shared" si="1673"/>
        <v/>
      </c>
      <c r="AL512" s="322"/>
      <c r="AM512" s="322"/>
      <c r="AN512" s="323"/>
      <c r="AO512" s="224" t="str">
        <f t="shared" ref="AO512" si="1746">IF(ISBLANK(AD508),(IFERROR(IF(AND(AH511="Probabilidad",AH512="Probabilidad"),(AQ511-(+AQ511*AK512)),IF(AND(AH511="Impacto",AH512="Probabilidad"),(AQ510-(+AQ510*AK512)),IF(AH512="Impacto",AQ511,""))),""))," ")</f>
        <v/>
      </c>
      <c r="AP512" s="174" t="str">
        <f t="shared" ref="AP512" si="1747">IF(ISBLANK(AD508),(IFERROR(IF(AO512="","",IF(AO512&lt;=0.2,"Muy Baja",IF(AO512&lt;=0.4,"Baja",IF(AO512&lt;=0.6,"Media",IF(AO512&lt;=0.8,"Alta","Muy Alta"))))),""))," ")</f>
        <v/>
      </c>
      <c r="AQ512" s="225" t="str">
        <f t="shared" si="1602"/>
        <v/>
      </c>
      <c r="AR512" s="449" t="str">
        <f t="shared" si="1603"/>
        <v/>
      </c>
      <c r="AS512" s="225" t="str">
        <f t="shared" si="1743"/>
        <v/>
      </c>
      <c r="AT512" s="226" t="str">
        <f t="shared" si="1604"/>
        <v/>
      </c>
      <c r="AU512" s="652"/>
      <c r="AV512" s="655"/>
      <c r="AW512" s="649"/>
      <c r="AX512" s="733"/>
      <c r="AY512" s="324"/>
      <c r="AZ512" s="454"/>
      <c r="BA512" s="406"/>
      <c r="BB512" s="448"/>
      <c r="BC512" s="425"/>
      <c r="BD512" s="425"/>
      <c r="BE512" s="425"/>
      <c r="BF512" s="455"/>
      <c r="BG512" s="628"/>
      <c r="BH512" s="388"/>
      <c r="BI512" s="374"/>
      <c r="BJ512" s="374"/>
      <c r="BK512" s="374"/>
      <c r="BL512" s="448"/>
      <c r="BM512" s="468"/>
      <c r="BN512" s="448"/>
      <c r="BO512" s="441"/>
      <c r="BP512" s="441"/>
      <c r="BQ512" s="498"/>
      <c r="BR512" s="503"/>
      <c r="BS512" s="438"/>
      <c r="BT512" s="438"/>
      <c r="BU512" s="504"/>
    </row>
    <row r="513" spans="1:73" s="205" customFormat="1" ht="19.5" hidden="1">
      <c r="A513" s="685"/>
      <c r="B513" s="707"/>
      <c r="C513" s="662"/>
      <c r="D513" s="662"/>
      <c r="E513" s="646"/>
      <c r="F513" s="646"/>
      <c r="G513" s="666"/>
      <c r="H513" s="360">
        <v>83</v>
      </c>
      <c r="I513" s="665"/>
      <c r="J513" s="604"/>
      <c r="K513" s="604"/>
      <c r="L513" s="604"/>
      <c r="M513" s="646" t="str">
        <f t="shared" si="1730"/>
        <v xml:space="preserve">Posibilidad de perdida de  debido a amenazas como y vulderabilidades, afectando a los activos de información de </v>
      </c>
      <c r="N513" s="646"/>
      <c r="O513" s="646"/>
      <c r="P513" s="737"/>
      <c r="Q513" s="697"/>
      <c r="R513" s="643"/>
      <c r="S513" s="643"/>
      <c r="T513" s="643"/>
      <c r="U513" s="643"/>
      <c r="V513" s="728"/>
      <c r="W513" s="716"/>
      <c r="X513" s="731"/>
      <c r="Y513" s="710"/>
      <c r="Z513" s="713"/>
      <c r="AA513" s="716"/>
      <c r="AB513" s="719"/>
      <c r="AC513" s="722"/>
      <c r="AD513" s="725"/>
      <c r="AE513" s="650"/>
      <c r="AF513" s="201">
        <v>6</v>
      </c>
      <c r="AG513" s="202"/>
      <c r="AH513" s="222" t="str">
        <f t="shared" si="1672"/>
        <v/>
      </c>
      <c r="AI513" s="321"/>
      <c r="AJ513" s="321"/>
      <c r="AK513" s="223" t="str">
        <f t="shared" si="1673"/>
        <v/>
      </c>
      <c r="AL513" s="322"/>
      <c r="AM513" s="322"/>
      <c r="AN513" s="323"/>
      <c r="AO513" s="224" t="str">
        <f t="shared" ref="AO513" si="1748">IF(ISBLANK(AD508),(IFERROR(IF(AND(AH512="Probabilidad",AH513="Probabilidad"),(AQ512-(+AQ512*AK513)),IF(AND(AH512="Impacto",AH513="Probabilidad"),(AQ511-(+AQ511*AK513)),IF(AH513="Impacto",AQ512,""))),""))," ")</f>
        <v/>
      </c>
      <c r="AP513" s="174" t="str">
        <f t="shared" ref="AP513" si="1749">IF(ISBLANK(AD508),(IFERROR(IF(AO513="","",IF(AO513&lt;=0.2,"Muy Baja",IF(AO513&lt;=0.4,"Baja",IF(AO513&lt;=0.6,"Media",IF(AO513&lt;=0.8,"Alta","Muy Alta"))))),""))," ")</f>
        <v/>
      </c>
      <c r="AQ513" s="225" t="str">
        <f t="shared" si="1602"/>
        <v/>
      </c>
      <c r="AR513" s="449" t="str">
        <f t="shared" si="1603"/>
        <v/>
      </c>
      <c r="AS513" s="225" t="str">
        <f t="shared" si="1743"/>
        <v/>
      </c>
      <c r="AT513" s="226" t="str">
        <f t="shared" si="1604"/>
        <v/>
      </c>
      <c r="AU513" s="653"/>
      <c r="AV513" s="656"/>
      <c r="AW513" s="650"/>
      <c r="AX513" s="734"/>
      <c r="AY513" s="324"/>
      <c r="AZ513" s="454"/>
      <c r="BA513" s="406"/>
      <c r="BB513" s="448"/>
      <c r="BC513" s="425"/>
      <c r="BD513" s="425"/>
      <c r="BE513" s="425"/>
      <c r="BF513" s="455"/>
      <c r="BG513" s="595"/>
      <c r="BH513" s="388"/>
      <c r="BI513" s="374"/>
      <c r="BJ513" s="374"/>
      <c r="BK513" s="374"/>
      <c r="BL513" s="448"/>
      <c r="BM513" s="468"/>
      <c r="BN513" s="448"/>
      <c r="BO513" s="441"/>
      <c r="BP513" s="441"/>
      <c r="BQ513" s="498"/>
      <c r="BR513" s="503"/>
      <c r="BS513" s="438"/>
      <c r="BT513" s="438"/>
      <c r="BU513" s="504"/>
    </row>
    <row r="514" spans="1:73" s="205" customFormat="1" ht="142.5" hidden="1">
      <c r="A514" s="683">
        <v>14</v>
      </c>
      <c r="B514" s="705" t="s">
        <v>958</v>
      </c>
      <c r="C514" s="660" t="str">
        <f>IFERROR((VLOOKUP($B514,'Listados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14" s="660" t="str">
        <f>IFERROR((VLOOKUP($B514,'Listados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14" s="644" t="s">
        <v>1216</v>
      </c>
      <c r="F514" s="644" t="s">
        <v>972</v>
      </c>
      <c r="G514" s="666">
        <v>84</v>
      </c>
      <c r="H514" s="360">
        <v>84</v>
      </c>
      <c r="I514" s="663" t="s">
        <v>1259</v>
      </c>
      <c r="J514" s="603" t="s">
        <v>243</v>
      </c>
      <c r="K514" s="603" t="s">
        <v>1259</v>
      </c>
      <c r="L514" s="603" t="s">
        <v>1444</v>
      </c>
      <c r="M514" s="644" t="str">
        <f t="shared" ref="M514" si="1750">+CONCATENATE("Posibilidad de afectación ", J514, " por ", K514," debido a ", L514)</f>
        <v>Posibilidad de afectación Reputacional por Vencimiento de términos de los procesos disciplinarios  debido a Incumplimiento a la normatividad vigente y aplicable al proceso Disciplinario,  lo cual puede generar irregularidades del proceso, nulidades, prescripción y/o caducidad.</v>
      </c>
      <c r="N514" s="644" t="s">
        <v>108</v>
      </c>
      <c r="O514" s="644" t="s">
        <v>832</v>
      </c>
      <c r="P514" s="735">
        <v>12</v>
      </c>
      <c r="Q514" s="695"/>
      <c r="R514" s="641"/>
      <c r="S514" s="641"/>
      <c r="T514" s="641"/>
      <c r="U514" s="641"/>
      <c r="V514" s="726" t="str">
        <f t="shared" ref="V514" si="1751">IF(ISBLANK(AC514),(IF(P514&lt;=0,"",IF(P514&lt;=2,"Muy Baja",IF(P514&lt;=24,"Baja",IF(P514&lt;=500,"Media",IF(P514&lt;=5000,"Alta","Muy Alta"))))))," ")</f>
        <v>Baja</v>
      </c>
      <c r="W514" s="714">
        <f t="shared" ref="W514" si="1752">IF(ISBLANK(AC514),(IF(V514="","",IF(V514="Muy Baja",20%,IF(V514="Baja",40%,IF(V514="Media",60%,IF(V514="Alta",80%,IF(V514="Muy Alta",100%,0)))))))," ")</f>
        <v>0.4</v>
      </c>
      <c r="X514" s="729" t="s">
        <v>1633</v>
      </c>
      <c r="Y514" s="708" t="str">
        <f>IF(X514&gt;0,IF(NOT(ISERROR(MATCH(X514,'Listados Datos'!$N$3:$N$4,0))),'Listados Datos'!$N$6&amp;"Por favor no seleccionar este criterios de impacto (Afectación Económica o presupuestal y/o Pérdida Reputacional)",'Listados Datos'!$N$7),"")</f>
        <v>✔</v>
      </c>
      <c r="Z514" s="711" t="str">
        <f>IF(OR(X514='Listados Datos'!$R$3,X514='Listados Datos'!$S$3),"Leve",IF(OR(X514='Listados Datos'!$R$4,X514='Listados Datos'!$S$4),"Menor",IF(OR(X514='Listados Datos'!$R$5,X514='Listados Datos'!$S$5),"Moderado",IF(OR(X514='Listados Datos'!$R$6,X514='Listados Datos'!$S$6),"Mayor",IF(OR(X514='Listados Datos'!$R$7,X514='Listados Datos'!$S$7),"Catastrófico","")))))</f>
        <v>Menor</v>
      </c>
      <c r="AA514" s="714">
        <f>IF(Z514="","",IF(Z514="Leve",20%,IF(Z514="Menor",40%,IF(Z514="Moderado",60%,IF(Z514="Mayor",80%,IF(Z514="Catastrófico",100%,0))))))</f>
        <v>0.4</v>
      </c>
      <c r="AB514" s="717"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Moderado</v>
      </c>
      <c r="AC514" s="720"/>
      <c r="AD514" s="723"/>
      <c r="AE514" s="648" t="str">
        <f t="shared" ref="AE514" si="1753">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1">
        <v>1</v>
      </c>
      <c r="AG514" s="202" t="s">
        <v>1449</v>
      </c>
      <c r="AH514" s="222" t="str">
        <f t="shared" si="1672"/>
        <v>Probabilidad</v>
      </c>
      <c r="AI514" s="321" t="s">
        <v>312</v>
      </c>
      <c r="AJ514" s="321" t="s">
        <v>317</v>
      </c>
      <c r="AK514" s="223" t="str">
        <f t="shared" si="1673"/>
        <v>40%</v>
      </c>
      <c r="AL514" s="322" t="s">
        <v>321</v>
      </c>
      <c r="AM514" s="322" t="s">
        <v>325</v>
      </c>
      <c r="AN514" s="323" t="s">
        <v>328</v>
      </c>
      <c r="AO514" s="224">
        <f t="shared" ref="AO514" si="1754">IF(ISBLANK(AD514),(IFERROR(IF(AH514="Probabilidad",(W514-(+W514*AK514)),IF(AH514="Impacto",W514,"")),""))," ")</f>
        <v>0.24</v>
      </c>
      <c r="AP514" s="174" t="str">
        <f t="shared" ref="AP514" si="1755">IF(ISBLANK(AD514), (IFERROR(IF(AO514="","",IF(AO514&lt;=0.2,"Muy Baja",IF(AO514&lt;=0.4,"Baja",IF(AO514&lt;=0.6,"Media",IF(AO514&lt;=0.8,"Alta","Muy Alta"))))),""))," ")</f>
        <v>Baja</v>
      </c>
      <c r="AQ514" s="225">
        <f t="shared" si="1602"/>
        <v>0.24</v>
      </c>
      <c r="AR514" s="494" t="str">
        <f t="shared" si="1603"/>
        <v>Menor</v>
      </c>
      <c r="AS514" s="225">
        <f t="shared" ref="AS514" si="1756">IFERROR(IF(AH514="Impacto",(AA514-(+AA514*AK514)),IF(AH514="Probabilidad",AA514,"")),"")</f>
        <v>0.4</v>
      </c>
      <c r="AT514" s="226" t="str">
        <f t="shared" si="1604"/>
        <v>Moderado</v>
      </c>
      <c r="AU514" s="651"/>
      <c r="AV514" s="654" t="str">
        <f>IF(ISBLANK(AD514), " ", AD514)</f>
        <v xml:space="preserve"> </v>
      </c>
      <c r="AW514" s="648" t="str">
        <f t="shared" ref="AW514" si="1757">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732" t="s">
        <v>335</v>
      </c>
      <c r="AY514" s="324" t="s">
        <v>1635</v>
      </c>
      <c r="AZ514" s="454" t="s">
        <v>1350</v>
      </c>
      <c r="BA514" s="406" t="s">
        <v>972</v>
      </c>
      <c r="BB514" s="448" t="s">
        <v>1057</v>
      </c>
      <c r="BC514" s="425">
        <v>44562</v>
      </c>
      <c r="BD514" s="425">
        <v>44926</v>
      </c>
      <c r="BE514" s="425" t="s">
        <v>1351</v>
      </c>
      <c r="BF514" s="425" t="s">
        <v>1345</v>
      </c>
      <c r="BG514" s="594" t="s">
        <v>1344</v>
      </c>
      <c r="BH514" s="388" t="s">
        <v>113</v>
      </c>
      <c r="BI514" s="374" t="s">
        <v>1821</v>
      </c>
      <c r="BJ514" s="374" t="s">
        <v>1822</v>
      </c>
      <c r="BK514" s="376">
        <v>44804</v>
      </c>
      <c r="BL514" s="448" t="s">
        <v>1933</v>
      </c>
      <c r="BM514" s="476" t="s">
        <v>1823</v>
      </c>
      <c r="BN514" s="448" t="s">
        <v>1824</v>
      </c>
      <c r="BO514" s="448" t="s">
        <v>114</v>
      </c>
      <c r="BP514" s="448" t="s">
        <v>1746</v>
      </c>
      <c r="BQ514" s="499" t="s">
        <v>1746</v>
      </c>
      <c r="BR514" s="503"/>
      <c r="BS514" s="438"/>
      <c r="BT514" s="438"/>
      <c r="BU514" s="504"/>
    </row>
    <row r="515" spans="1:73" s="205" customFormat="1" ht="19.5" hidden="1">
      <c r="A515" s="684"/>
      <c r="B515" s="706"/>
      <c r="C515" s="661"/>
      <c r="D515" s="661"/>
      <c r="E515" s="645"/>
      <c r="F515" s="645"/>
      <c r="G515" s="666"/>
      <c r="H515" s="360">
        <v>84</v>
      </c>
      <c r="I515" s="664"/>
      <c r="J515" s="647"/>
      <c r="K515" s="647"/>
      <c r="L515" s="647"/>
      <c r="M515" s="645"/>
      <c r="N515" s="645"/>
      <c r="O515" s="645"/>
      <c r="P515" s="736"/>
      <c r="Q515" s="696"/>
      <c r="R515" s="642"/>
      <c r="S515" s="642"/>
      <c r="T515" s="642"/>
      <c r="U515" s="642"/>
      <c r="V515" s="727"/>
      <c r="W515" s="715"/>
      <c r="X515" s="730"/>
      <c r="Y515" s="709"/>
      <c r="Z515" s="712"/>
      <c r="AA515" s="715"/>
      <c r="AB515" s="718"/>
      <c r="AC515" s="721"/>
      <c r="AD515" s="724"/>
      <c r="AE515" s="649"/>
      <c r="AF515" s="201">
        <v>2</v>
      </c>
      <c r="AG515" s="202"/>
      <c r="AH515" s="222" t="str">
        <f t="shared" si="1672"/>
        <v/>
      </c>
      <c r="AI515" s="321"/>
      <c r="AJ515" s="321"/>
      <c r="AK515" s="223" t="str">
        <f t="shared" si="1673"/>
        <v/>
      </c>
      <c r="AL515" s="322"/>
      <c r="AM515" s="322"/>
      <c r="AN515" s="323"/>
      <c r="AO515" s="224" t="str">
        <f t="shared" ref="AO515" si="1758">IF(ISBLANK(AD514),(IFERROR(IF(AND(AH514="Probabilidad",AH515="Probabilidad"),(AQ514-(+AQ514*AK515)),IF(AH515="Probabilidad",(W514-(+W514*AK515)),IF(AH515="Impacto",AQ514,""))),""))," ")</f>
        <v/>
      </c>
      <c r="AP515" s="174" t="str">
        <f t="shared" ref="AP515" si="1759">IF(ISBLANK(AD514),(IFERROR(IF(AO515="","",IF(AO515&lt;=0.2,"Muy Baja",IF(AO515&lt;=0.4,"Baja",IF(AO515&lt;=0.6,"Media",IF(AO515&lt;=0.8,"Alta","Muy Alta"))))),""))," ")</f>
        <v/>
      </c>
      <c r="AQ515" s="225" t="str">
        <f t="shared" si="1602"/>
        <v/>
      </c>
      <c r="AR515" s="449" t="str">
        <f t="shared" si="1603"/>
        <v/>
      </c>
      <c r="AS515" s="225" t="str">
        <f t="shared" ref="AS515" si="1760">IFERROR(IF(AND(AH514="Impacto",AH515="Impacto"),(AS514-(+AS514*AK515)),IF(AH515="Impacto",(AA514-(+AA514*AK515)),IF(AH515="Probabilidad",AS514,""))),"")</f>
        <v/>
      </c>
      <c r="AT515" s="226" t="str">
        <f t="shared" si="1604"/>
        <v/>
      </c>
      <c r="AU515" s="652"/>
      <c r="AV515" s="655"/>
      <c r="AW515" s="649"/>
      <c r="AX515" s="733"/>
      <c r="AY515" s="324"/>
      <c r="AZ515" s="454"/>
      <c r="BA515" s="406"/>
      <c r="BB515" s="448"/>
      <c r="BC515" s="425"/>
      <c r="BD515" s="425"/>
      <c r="BE515" s="425"/>
      <c r="BF515" s="455"/>
      <c r="BG515" s="628"/>
      <c r="BH515" s="388"/>
      <c r="BI515" s="374"/>
      <c r="BJ515" s="374"/>
      <c r="BK515" s="374"/>
      <c r="BL515" s="448"/>
      <c r="BM515" s="468"/>
      <c r="BN515" s="448"/>
      <c r="BO515" s="441"/>
      <c r="BP515" s="441"/>
      <c r="BQ515" s="498"/>
      <c r="BR515" s="503"/>
      <c r="BS515" s="438"/>
      <c r="BT515" s="438"/>
      <c r="BU515" s="504"/>
    </row>
    <row r="516" spans="1:73" s="205" customFormat="1" ht="19.5" hidden="1">
      <c r="A516" s="684"/>
      <c r="B516" s="706"/>
      <c r="C516" s="661"/>
      <c r="D516" s="661"/>
      <c r="E516" s="645"/>
      <c r="F516" s="645"/>
      <c r="G516" s="666"/>
      <c r="H516" s="360">
        <v>84</v>
      </c>
      <c r="I516" s="664"/>
      <c r="J516" s="647"/>
      <c r="K516" s="647"/>
      <c r="L516" s="647"/>
      <c r="M516" s="645"/>
      <c r="N516" s="645"/>
      <c r="O516" s="645"/>
      <c r="P516" s="736"/>
      <c r="Q516" s="696"/>
      <c r="R516" s="642"/>
      <c r="S516" s="642"/>
      <c r="T516" s="642"/>
      <c r="U516" s="642"/>
      <c r="V516" s="727"/>
      <c r="W516" s="715"/>
      <c r="X516" s="730"/>
      <c r="Y516" s="709"/>
      <c r="Z516" s="712"/>
      <c r="AA516" s="715"/>
      <c r="AB516" s="718"/>
      <c r="AC516" s="721"/>
      <c r="AD516" s="724"/>
      <c r="AE516" s="649"/>
      <c r="AF516" s="201">
        <v>3</v>
      </c>
      <c r="AG516" s="202"/>
      <c r="AH516" s="222" t="str">
        <f t="shared" si="1672"/>
        <v/>
      </c>
      <c r="AI516" s="321"/>
      <c r="AJ516" s="321"/>
      <c r="AK516" s="223" t="str">
        <f t="shared" si="1673"/>
        <v/>
      </c>
      <c r="AL516" s="322"/>
      <c r="AM516" s="322"/>
      <c r="AN516" s="323"/>
      <c r="AO516" s="224" t="str">
        <f t="shared" ref="AO516" si="1761">IF(ISBLANK(AD514),(IFERROR(IF(AND(AH515="Probabilidad",AH516="Probabilidad"),(AQ515-(+AQ515*AK516)),IF(AND(AH515="Impacto",AH516="Probabilidad"),(AQ514-(+AQ514*AK516)),IF(AH516="Impacto",AQ515,""))),""))," ")</f>
        <v/>
      </c>
      <c r="AP516" s="174" t="str">
        <f t="shared" ref="AP516" si="1762">IF(ISBLANK(AD514),(IFERROR(IF(AO516="","",IF(AO516&lt;=0.2,"Muy Baja",IF(AO516&lt;=0.4,"Baja",IF(AO516&lt;=0.6,"Media",IF(AO516&lt;=0.8,"Alta","Muy Alta"))))),""))," ")</f>
        <v/>
      </c>
      <c r="AQ516" s="225" t="str">
        <f t="shared" si="1602"/>
        <v/>
      </c>
      <c r="AR516" s="449" t="str">
        <f t="shared" si="1603"/>
        <v/>
      </c>
      <c r="AS516" s="225" t="str">
        <f t="shared" ref="AS516:AS519" si="1763">IFERROR(IF(AND(AH515="Impacto",AH516="Impacto"),(AS515-(+AS515*AK516)),IF(AND(AH515="Probabilidad",AH516="Impacto"),(AS514-(+AS514*AK516)),IF(AH516="Probabilidad",AS515,""))),"")</f>
        <v/>
      </c>
      <c r="AT516" s="226" t="str">
        <f t="shared" si="1604"/>
        <v/>
      </c>
      <c r="AU516" s="652"/>
      <c r="AV516" s="655"/>
      <c r="AW516" s="649"/>
      <c r="AX516" s="733"/>
      <c r="AY516" s="324"/>
      <c r="AZ516" s="454"/>
      <c r="BA516" s="406"/>
      <c r="BB516" s="448"/>
      <c r="BC516" s="425"/>
      <c r="BD516" s="425"/>
      <c r="BE516" s="425"/>
      <c r="BF516" s="455"/>
      <c r="BG516" s="628"/>
      <c r="BH516" s="388"/>
      <c r="BI516" s="374"/>
      <c r="BJ516" s="374"/>
      <c r="BK516" s="374"/>
      <c r="BL516" s="448"/>
      <c r="BM516" s="468"/>
      <c r="BN516" s="448"/>
      <c r="BO516" s="441"/>
      <c r="BP516" s="441"/>
      <c r="BQ516" s="498"/>
      <c r="BR516" s="503"/>
      <c r="BS516" s="438"/>
      <c r="BT516" s="438"/>
      <c r="BU516" s="504"/>
    </row>
    <row r="517" spans="1:73" s="205" customFormat="1" ht="19.5" hidden="1">
      <c r="A517" s="684"/>
      <c r="B517" s="706"/>
      <c r="C517" s="661"/>
      <c r="D517" s="661"/>
      <c r="E517" s="645"/>
      <c r="F517" s="645"/>
      <c r="G517" s="666"/>
      <c r="H517" s="360">
        <v>84</v>
      </c>
      <c r="I517" s="664"/>
      <c r="J517" s="647"/>
      <c r="K517" s="647"/>
      <c r="L517" s="647"/>
      <c r="M517" s="645"/>
      <c r="N517" s="645"/>
      <c r="O517" s="645"/>
      <c r="P517" s="736"/>
      <c r="Q517" s="696"/>
      <c r="R517" s="642"/>
      <c r="S517" s="642"/>
      <c r="T517" s="642"/>
      <c r="U517" s="642"/>
      <c r="V517" s="727"/>
      <c r="W517" s="715"/>
      <c r="X517" s="730"/>
      <c r="Y517" s="709"/>
      <c r="Z517" s="712"/>
      <c r="AA517" s="715"/>
      <c r="AB517" s="718"/>
      <c r="AC517" s="721"/>
      <c r="AD517" s="724"/>
      <c r="AE517" s="649"/>
      <c r="AF517" s="201">
        <v>4</v>
      </c>
      <c r="AG517" s="202"/>
      <c r="AH517" s="222" t="str">
        <f t="shared" si="1672"/>
        <v/>
      </c>
      <c r="AI517" s="321"/>
      <c r="AJ517" s="321"/>
      <c r="AK517" s="223" t="str">
        <f t="shared" si="1673"/>
        <v/>
      </c>
      <c r="AL517" s="322"/>
      <c r="AM517" s="322"/>
      <c r="AN517" s="323"/>
      <c r="AO517" s="224" t="str">
        <f t="shared" ref="AO517" si="1764">IF(ISBLANK(AD514),(IFERROR(IF(AND(AH516="Probabilidad",AH517="Probabilidad"),(AQ516-(+AQ516*AK517)),IF(AND(AH516="Impacto",AH517="Probabilidad"),(AQ515-(+AQ515*AK517)),IF(AH517="Impacto",AQ516,""))),""))," ")</f>
        <v/>
      </c>
      <c r="AP517" s="174" t="str">
        <f t="shared" ref="AP517" si="1765">IF(ISBLANK(AD514),(IFERROR(IF(AO517="","",IF(AO517&lt;=0.2,"Muy Baja",IF(AO517&lt;=0.4,"Baja",IF(AO517&lt;=0.6,"Media",IF(AO517&lt;=0.8,"Alta","Muy Alta"))))),""))," ")</f>
        <v/>
      </c>
      <c r="AQ517" s="225" t="str">
        <f t="shared" si="1602"/>
        <v/>
      </c>
      <c r="AR517" s="449" t="str">
        <f t="shared" si="1603"/>
        <v/>
      </c>
      <c r="AS517" s="225" t="str">
        <f t="shared" si="1763"/>
        <v/>
      </c>
      <c r="AT517" s="226" t="str">
        <f t="shared" si="1604"/>
        <v/>
      </c>
      <c r="AU517" s="652"/>
      <c r="AV517" s="655"/>
      <c r="AW517" s="649"/>
      <c r="AX517" s="733"/>
      <c r="AY517" s="324"/>
      <c r="AZ517" s="454"/>
      <c r="BA517" s="406"/>
      <c r="BB517" s="448"/>
      <c r="BC517" s="425"/>
      <c r="BD517" s="425"/>
      <c r="BE517" s="425"/>
      <c r="BF517" s="455"/>
      <c r="BG517" s="628"/>
      <c r="BH517" s="388"/>
      <c r="BI517" s="374"/>
      <c r="BJ517" s="374"/>
      <c r="BK517" s="374"/>
      <c r="BL517" s="448"/>
      <c r="BM517" s="468"/>
      <c r="BN517" s="448"/>
      <c r="BO517" s="441"/>
      <c r="BP517" s="441"/>
      <c r="BQ517" s="498"/>
      <c r="BR517" s="503"/>
      <c r="BS517" s="438"/>
      <c r="BT517" s="438"/>
      <c r="BU517" s="504"/>
    </row>
    <row r="518" spans="1:73" s="205" customFormat="1" ht="19.5" hidden="1">
      <c r="A518" s="684"/>
      <c r="B518" s="706"/>
      <c r="C518" s="661"/>
      <c r="D518" s="661"/>
      <c r="E518" s="645"/>
      <c r="F518" s="645"/>
      <c r="G518" s="666"/>
      <c r="H518" s="360">
        <v>84</v>
      </c>
      <c r="I518" s="664"/>
      <c r="J518" s="647"/>
      <c r="K518" s="647"/>
      <c r="L518" s="647"/>
      <c r="M518" s="645"/>
      <c r="N518" s="645"/>
      <c r="O518" s="645"/>
      <c r="P518" s="736"/>
      <c r="Q518" s="696"/>
      <c r="R518" s="642"/>
      <c r="S518" s="642"/>
      <c r="T518" s="642"/>
      <c r="U518" s="642"/>
      <c r="V518" s="727"/>
      <c r="W518" s="715"/>
      <c r="X518" s="730"/>
      <c r="Y518" s="709"/>
      <c r="Z518" s="712"/>
      <c r="AA518" s="715"/>
      <c r="AB518" s="718"/>
      <c r="AC518" s="721"/>
      <c r="AD518" s="724"/>
      <c r="AE518" s="649"/>
      <c r="AF518" s="201">
        <v>5</v>
      </c>
      <c r="AG518" s="202"/>
      <c r="AH518" s="222" t="str">
        <f t="shared" si="1672"/>
        <v/>
      </c>
      <c r="AI518" s="321"/>
      <c r="AJ518" s="321"/>
      <c r="AK518" s="223" t="str">
        <f t="shared" si="1673"/>
        <v/>
      </c>
      <c r="AL518" s="322"/>
      <c r="AM518" s="322"/>
      <c r="AN518" s="323"/>
      <c r="AO518" s="224" t="str">
        <f t="shared" ref="AO518" si="1766">IF(ISBLANK(AD514),(IFERROR(IF(AND(AH517="Probabilidad",AH518="Probabilidad"),(AQ517-(+AQ517*AK518)),IF(AND(AH517="Impacto",AH518="Probabilidad"),(AQ516-(+AQ516*AK518)),IF(AH518="Impacto",AQ517,""))),""))," ")</f>
        <v/>
      </c>
      <c r="AP518" s="174" t="str">
        <f t="shared" ref="AP518" si="1767">IF(ISBLANK(AD514),(IFERROR(IF(AO518="","",IF(AO518&lt;=0.2,"Muy Baja",IF(AO518&lt;=0.4,"Baja",IF(AO518&lt;=0.6,"Media",IF(AO518&lt;=0.8,"Alta","Muy Alta"))))),""))," ")</f>
        <v/>
      </c>
      <c r="AQ518" s="225" t="str">
        <f t="shared" si="1602"/>
        <v/>
      </c>
      <c r="AR518" s="449" t="str">
        <f t="shared" si="1603"/>
        <v/>
      </c>
      <c r="AS518" s="225" t="str">
        <f t="shared" si="1763"/>
        <v/>
      </c>
      <c r="AT518" s="226" t="str">
        <f t="shared" si="1604"/>
        <v/>
      </c>
      <c r="AU518" s="652"/>
      <c r="AV518" s="655"/>
      <c r="AW518" s="649"/>
      <c r="AX518" s="733"/>
      <c r="AY518" s="324"/>
      <c r="AZ518" s="454"/>
      <c r="BA518" s="406"/>
      <c r="BB518" s="448"/>
      <c r="BC518" s="425"/>
      <c r="BD518" s="425"/>
      <c r="BE518" s="425"/>
      <c r="BF518" s="455"/>
      <c r="BG518" s="628"/>
      <c r="BH518" s="388"/>
      <c r="BI518" s="374"/>
      <c r="BJ518" s="374"/>
      <c r="BK518" s="374"/>
      <c r="BL518" s="448"/>
      <c r="BM518" s="468"/>
      <c r="BN518" s="448"/>
      <c r="BO518" s="441"/>
      <c r="BP518" s="441"/>
      <c r="BQ518" s="498"/>
      <c r="BR518" s="503"/>
      <c r="BS518" s="438"/>
      <c r="BT518" s="438"/>
      <c r="BU518" s="504"/>
    </row>
    <row r="519" spans="1:73" s="205" customFormat="1" ht="19.5" hidden="1">
      <c r="A519" s="684"/>
      <c r="B519" s="706"/>
      <c r="C519" s="661"/>
      <c r="D519" s="661"/>
      <c r="E519" s="645"/>
      <c r="F519" s="645"/>
      <c r="G519" s="666"/>
      <c r="H519" s="360">
        <v>84</v>
      </c>
      <c r="I519" s="665"/>
      <c r="J519" s="604"/>
      <c r="K519" s="604"/>
      <c r="L519" s="604"/>
      <c r="M519" s="646"/>
      <c r="N519" s="646"/>
      <c r="O519" s="646"/>
      <c r="P519" s="737"/>
      <c r="Q519" s="697"/>
      <c r="R519" s="643"/>
      <c r="S519" s="643"/>
      <c r="T519" s="643"/>
      <c r="U519" s="643"/>
      <c r="V519" s="728"/>
      <c r="W519" s="716"/>
      <c r="X519" s="731"/>
      <c r="Y519" s="710"/>
      <c r="Z519" s="713"/>
      <c r="AA519" s="716"/>
      <c r="AB519" s="719"/>
      <c r="AC519" s="722"/>
      <c r="AD519" s="725"/>
      <c r="AE519" s="650"/>
      <c r="AF519" s="201">
        <v>6</v>
      </c>
      <c r="AG519" s="202"/>
      <c r="AH519" s="222" t="str">
        <f t="shared" si="1672"/>
        <v/>
      </c>
      <c r="AI519" s="321"/>
      <c r="AJ519" s="321"/>
      <c r="AK519" s="223" t="str">
        <f t="shared" si="1673"/>
        <v/>
      </c>
      <c r="AL519" s="322"/>
      <c r="AM519" s="322"/>
      <c r="AN519" s="323"/>
      <c r="AO519" s="224" t="str">
        <f t="shared" ref="AO519" si="1768">IF(ISBLANK(AD514),(IFERROR(IF(AND(AH518="Probabilidad",AH519="Probabilidad"),(AQ518-(+AQ518*AK519)),IF(AND(AH518="Impacto",AH519="Probabilidad"),(AQ517-(+AQ517*AK519)),IF(AH519="Impacto",AQ518,""))),""))," ")</f>
        <v/>
      </c>
      <c r="AP519" s="174" t="str">
        <f t="shared" ref="AP519" si="1769">IF(ISBLANK(AD514),(IFERROR(IF(AO519="","",IF(AO519&lt;=0.2,"Muy Baja",IF(AO519&lt;=0.4,"Baja",IF(AO519&lt;=0.6,"Media",IF(AO519&lt;=0.8,"Alta","Muy Alta"))))),""))," ")</f>
        <v/>
      </c>
      <c r="AQ519" s="225" t="str">
        <f t="shared" si="1602"/>
        <v/>
      </c>
      <c r="AR519" s="449" t="str">
        <f t="shared" si="1603"/>
        <v/>
      </c>
      <c r="AS519" s="225" t="str">
        <f t="shared" si="1763"/>
        <v/>
      </c>
      <c r="AT519" s="226" t="str">
        <f t="shared" si="1604"/>
        <v/>
      </c>
      <c r="AU519" s="653"/>
      <c r="AV519" s="656"/>
      <c r="AW519" s="650"/>
      <c r="AX519" s="734"/>
      <c r="AY519" s="324"/>
      <c r="AZ519" s="454"/>
      <c r="BA519" s="406"/>
      <c r="BB519" s="448"/>
      <c r="BC519" s="425"/>
      <c r="BD519" s="425"/>
      <c r="BE519" s="425"/>
      <c r="BF519" s="455"/>
      <c r="BG519" s="595"/>
      <c r="BH519" s="388"/>
      <c r="BI519" s="374"/>
      <c r="BJ519" s="374"/>
      <c r="BK519" s="374"/>
      <c r="BL519" s="448"/>
      <c r="BM519" s="468"/>
      <c r="BN519" s="448"/>
      <c r="BO519" s="441"/>
      <c r="BP519" s="441"/>
      <c r="BQ519" s="498"/>
      <c r="BR519" s="503"/>
      <c r="BS519" s="438"/>
      <c r="BT519" s="438"/>
      <c r="BU519" s="504"/>
    </row>
    <row r="520" spans="1:73" s="205" customFormat="1" ht="19.5" hidden="1">
      <c r="A520" s="684"/>
      <c r="B520" s="706" t="s">
        <v>958</v>
      </c>
      <c r="C520" s="661"/>
      <c r="D520" s="661" t="str">
        <f>IFERROR((VLOOKUP($B520,'Listados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0" s="645" t="s">
        <v>1216</v>
      </c>
      <c r="F520" s="645" t="s">
        <v>972</v>
      </c>
      <c r="G520" s="666">
        <v>85</v>
      </c>
      <c r="H520" s="360">
        <v>85</v>
      </c>
      <c r="I520" s="667" t="s">
        <v>112</v>
      </c>
      <c r="J520" s="603"/>
      <c r="K520" s="603" t="s">
        <v>112</v>
      </c>
      <c r="L520" s="603"/>
      <c r="M520" s="644" t="str">
        <f t="shared" ref="M520:M525" si="1770">+I520</f>
        <v>Corrupción</v>
      </c>
      <c r="N520" s="644"/>
      <c r="O520" s="644"/>
      <c r="P520" s="735"/>
      <c r="Q520" s="695"/>
      <c r="R520" s="641"/>
      <c r="S520" s="641"/>
      <c r="T520" s="641"/>
      <c r="U520" s="641"/>
      <c r="V520" s="726" t="str">
        <f t="shared" ref="V520" si="1771">IF(ISBLANK(AC520),(IF(P520&lt;=0,"",IF(P520&lt;=2,"Muy Baja",IF(P520&lt;=24,"Baja",IF(P520&lt;=500,"Media",IF(P520&lt;=5000,"Alta","Muy Alta"))))))," ")</f>
        <v/>
      </c>
      <c r="W520" s="714" t="str">
        <f t="shared" ref="W520" si="1772">IF(ISBLANK(AC520),(IF(V520="","",IF(V520="Muy Baja",20%,IF(V520="Baja",40%,IF(V520="Media",60%,IF(V520="Alta",80%,IF(V520="Muy Alta",100%,0)))))))," ")</f>
        <v/>
      </c>
      <c r="X520" s="729"/>
      <c r="Y520" s="708" t="str">
        <f>IF(X520&gt;0,IF(NOT(ISERROR(MATCH(X520,'Listados Datos'!$N$3:$N$4,0))),'Listados Datos'!$N$6&amp;"Por favor no seleccionar este criterios de impacto (Afectación Económica o presupuestal y/o Pérdida Reputacional)",'Listados Datos'!$N$7),"")</f>
        <v/>
      </c>
      <c r="Z520" s="711" t="str">
        <f>IF(OR(X520='Listados Datos'!$R$3,X520='Listados Datos'!$S$3),"Leve",IF(OR(X520='Listados Datos'!$R$4,X520='Listados Datos'!$S$4),"Menor",IF(OR(X520='Listados Datos'!$R$5,X520='Listados Datos'!$S$5),"Moderado",IF(OR(X520='Listados Datos'!$R$6,X520='Listados Datos'!$S$6),"Mayor",IF(OR(X520='Listados Datos'!$R$7,X520='Listados Datos'!$S$7),"Catastrófico","")))))</f>
        <v/>
      </c>
      <c r="AA520" s="714" t="str">
        <f>IF(Z520="","",IF(Z520="Leve",20%,IF(Z520="Menor",40%,IF(Z520="Moderado",60%,IF(Z520="Mayor",80%,IF(Z520="Catastrófico",100%,0))))))</f>
        <v/>
      </c>
      <c r="AB520" s="717"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
      </c>
      <c r="AC520" s="720"/>
      <c r="AD520" s="723"/>
      <c r="AE520" s="648" t="str">
        <f t="shared" ref="AE520" si="1773">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1">
        <v>1</v>
      </c>
      <c r="AG520" s="202"/>
      <c r="AH520" s="222" t="str">
        <f t="shared" si="1672"/>
        <v/>
      </c>
      <c r="AI520" s="321"/>
      <c r="AJ520" s="321"/>
      <c r="AK520" s="223" t="str">
        <f t="shared" si="1673"/>
        <v/>
      </c>
      <c r="AL520" s="322"/>
      <c r="AM520" s="322"/>
      <c r="AN520" s="323"/>
      <c r="AO520" s="224" t="str">
        <f t="shared" ref="AO520" si="1774">IF(ISBLANK(AD520),(IFERROR(IF(AH520="Probabilidad",(W520-(+W520*AK520)),IF(AH520="Impacto",W520,"")),""))," ")</f>
        <v/>
      </c>
      <c r="AP520" s="174" t="str">
        <f t="shared" ref="AP520" si="1775">IF(ISBLANK(AD520), (IFERROR(IF(AO520="","",IF(AO520&lt;=0.2,"Muy Baja",IF(AO520&lt;=0.4,"Baja",IF(AO520&lt;=0.6,"Media",IF(AO520&lt;=0.8,"Alta","Muy Alta"))))),""))," ")</f>
        <v/>
      </c>
      <c r="AQ520" s="225" t="str">
        <f t="shared" si="1602"/>
        <v/>
      </c>
      <c r="AR520" s="449" t="str">
        <f t="shared" si="1603"/>
        <v/>
      </c>
      <c r="AS520" s="225" t="str">
        <f t="shared" ref="AS520" si="1776">IFERROR(IF(AH520="Impacto",(AA520-(+AA520*AK520)),IF(AH520="Probabilidad",AA520,"")),"")</f>
        <v/>
      </c>
      <c r="AT520" s="226" t="str">
        <f t="shared" si="1604"/>
        <v/>
      </c>
      <c r="AU520" s="651"/>
      <c r="AV520" s="654" t="str">
        <f>IF(ISBLANK(AD520), " ", AD520)</f>
        <v xml:space="preserve"> </v>
      </c>
      <c r="AW520" s="648" t="str">
        <f t="shared" ref="AW520" si="1777">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732" t="s">
        <v>335</v>
      </c>
      <c r="AY520" s="324"/>
      <c r="AZ520" s="454"/>
      <c r="BA520" s="406"/>
      <c r="BB520" s="448"/>
      <c r="BC520" s="425"/>
      <c r="BD520" s="425"/>
      <c r="BE520" s="425"/>
      <c r="BF520" s="455"/>
      <c r="BG520" s="594"/>
      <c r="BH520" s="388"/>
      <c r="BI520" s="374"/>
      <c r="BJ520" s="374"/>
      <c r="BK520" s="374"/>
      <c r="BL520" s="448"/>
      <c r="BM520" s="468"/>
      <c r="BN520" s="448"/>
      <c r="BO520" s="441"/>
      <c r="BP520" s="441"/>
      <c r="BQ520" s="498"/>
      <c r="BR520" s="503"/>
      <c r="BS520" s="438"/>
      <c r="BT520" s="438"/>
      <c r="BU520" s="504"/>
    </row>
    <row r="521" spans="1:73" s="205" customFormat="1" ht="19.5" hidden="1">
      <c r="A521" s="684"/>
      <c r="B521" s="706"/>
      <c r="C521" s="661"/>
      <c r="D521" s="661"/>
      <c r="E521" s="645"/>
      <c r="F521" s="645"/>
      <c r="G521" s="666"/>
      <c r="H521" s="360">
        <v>85</v>
      </c>
      <c r="I521" s="668"/>
      <c r="J521" s="647"/>
      <c r="K521" s="647"/>
      <c r="L521" s="647"/>
      <c r="M521" s="645">
        <f t="shared" si="1770"/>
        <v>0</v>
      </c>
      <c r="N521" s="645"/>
      <c r="O521" s="645"/>
      <c r="P521" s="736"/>
      <c r="Q521" s="696"/>
      <c r="R521" s="642"/>
      <c r="S521" s="642"/>
      <c r="T521" s="642"/>
      <c r="U521" s="642"/>
      <c r="V521" s="727"/>
      <c r="W521" s="715"/>
      <c r="X521" s="730"/>
      <c r="Y521" s="709"/>
      <c r="Z521" s="712"/>
      <c r="AA521" s="715"/>
      <c r="AB521" s="718"/>
      <c r="AC521" s="721"/>
      <c r="AD521" s="724"/>
      <c r="AE521" s="649"/>
      <c r="AF521" s="201">
        <v>2</v>
      </c>
      <c r="AG521" s="202"/>
      <c r="AH521" s="222" t="str">
        <f t="shared" si="1672"/>
        <v/>
      </c>
      <c r="AI521" s="321"/>
      <c r="AJ521" s="321"/>
      <c r="AK521" s="223" t="str">
        <f t="shared" si="1673"/>
        <v/>
      </c>
      <c r="AL521" s="322"/>
      <c r="AM521" s="322"/>
      <c r="AN521" s="323"/>
      <c r="AO521" s="224" t="str">
        <f t="shared" ref="AO521" si="1778">IF(ISBLANK(AD520),(IFERROR(IF(AND(AH520="Probabilidad",AH521="Probabilidad"),(AQ520-(+AQ520*AK521)),IF(AH521="Probabilidad",(W520-(+W520*AK521)),IF(AH521="Impacto",AQ520,""))),""))," ")</f>
        <v/>
      </c>
      <c r="AP521" s="174" t="str">
        <f t="shared" ref="AP521" si="1779">IF(ISBLANK(AD520),(IFERROR(IF(AO521="","",IF(AO521&lt;=0.2,"Muy Baja",IF(AO521&lt;=0.4,"Baja",IF(AO521&lt;=0.6,"Media",IF(AO521&lt;=0.8,"Alta","Muy Alta"))))),""))," ")</f>
        <v/>
      </c>
      <c r="AQ521" s="225" t="str">
        <f t="shared" si="1602"/>
        <v/>
      </c>
      <c r="AR521" s="449" t="str">
        <f t="shared" si="1603"/>
        <v/>
      </c>
      <c r="AS521" s="225" t="str">
        <f t="shared" ref="AS521" si="1780">IFERROR(IF(AND(AH520="Impacto",AH521="Impacto"),(AS520-(+AS520*AK521)),IF(AH521="Impacto",(AA520-(+AA520*AK521)),IF(AH521="Probabilidad",AS520,""))),"")</f>
        <v/>
      </c>
      <c r="AT521" s="226" t="str">
        <f t="shared" si="1604"/>
        <v/>
      </c>
      <c r="AU521" s="652"/>
      <c r="AV521" s="655"/>
      <c r="AW521" s="649"/>
      <c r="AX521" s="733"/>
      <c r="AY521" s="324"/>
      <c r="AZ521" s="454"/>
      <c r="BA521" s="406"/>
      <c r="BB521" s="448"/>
      <c r="BC521" s="425"/>
      <c r="BD521" s="425"/>
      <c r="BE521" s="425"/>
      <c r="BF521" s="455"/>
      <c r="BG521" s="628"/>
      <c r="BH521" s="388"/>
      <c r="BI521" s="374"/>
      <c r="BJ521" s="374"/>
      <c r="BK521" s="374"/>
      <c r="BL521" s="448"/>
      <c r="BM521" s="468"/>
      <c r="BN521" s="448"/>
      <c r="BO521" s="441"/>
      <c r="BP521" s="441"/>
      <c r="BQ521" s="498"/>
      <c r="BR521" s="503"/>
      <c r="BS521" s="438"/>
      <c r="BT521" s="438"/>
      <c r="BU521" s="504"/>
    </row>
    <row r="522" spans="1:73" s="205" customFormat="1" ht="19.5" hidden="1">
      <c r="A522" s="684"/>
      <c r="B522" s="706"/>
      <c r="C522" s="661"/>
      <c r="D522" s="661"/>
      <c r="E522" s="645"/>
      <c r="F522" s="645"/>
      <c r="G522" s="666"/>
      <c r="H522" s="360">
        <v>85</v>
      </c>
      <c r="I522" s="668"/>
      <c r="J522" s="647"/>
      <c r="K522" s="647"/>
      <c r="L522" s="647"/>
      <c r="M522" s="645">
        <f t="shared" si="1770"/>
        <v>0</v>
      </c>
      <c r="N522" s="645"/>
      <c r="O522" s="645"/>
      <c r="P522" s="736"/>
      <c r="Q522" s="696"/>
      <c r="R522" s="642"/>
      <c r="S522" s="642"/>
      <c r="T522" s="642"/>
      <c r="U522" s="642"/>
      <c r="V522" s="727"/>
      <c r="W522" s="715"/>
      <c r="X522" s="730"/>
      <c r="Y522" s="709"/>
      <c r="Z522" s="712"/>
      <c r="AA522" s="715"/>
      <c r="AB522" s="718"/>
      <c r="AC522" s="721"/>
      <c r="AD522" s="724"/>
      <c r="AE522" s="649"/>
      <c r="AF522" s="201">
        <v>3</v>
      </c>
      <c r="AG522" s="202"/>
      <c r="AH522" s="222" t="str">
        <f t="shared" si="1672"/>
        <v/>
      </c>
      <c r="AI522" s="321"/>
      <c r="AJ522" s="321"/>
      <c r="AK522" s="223" t="str">
        <f t="shared" si="1673"/>
        <v/>
      </c>
      <c r="AL522" s="322"/>
      <c r="AM522" s="322"/>
      <c r="AN522" s="323"/>
      <c r="AO522" s="224" t="str">
        <f t="shared" ref="AO522" si="1781">IF(ISBLANK(AD520),(IFERROR(IF(AND(AH521="Probabilidad",AH522="Probabilidad"),(AQ521-(+AQ521*AK522)),IF(AND(AH521="Impacto",AH522="Probabilidad"),(AQ520-(+AQ520*AK522)),IF(AH522="Impacto",AQ521,""))),""))," ")</f>
        <v/>
      </c>
      <c r="AP522" s="174" t="str">
        <f t="shared" ref="AP522" si="1782">IF(ISBLANK(AD520),(IFERROR(IF(AO522="","",IF(AO522&lt;=0.2,"Muy Baja",IF(AO522&lt;=0.4,"Baja",IF(AO522&lt;=0.6,"Media",IF(AO522&lt;=0.8,"Alta","Muy Alta"))))),""))," ")</f>
        <v/>
      </c>
      <c r="AQ522" s="225" t="str">
        <f t="shared" si="1602"/>
        <v/>
      </c>
      <c r="AR522" s="449" t="str">
        <f t="shared" si="1603"/>
        <v/>
      </c>
      <c r="AS522" s="225" t="str">
        <f t="shared" ref="AS522:AS525" si="1783">IFERROR(IF(AND(AH521="Impacto",AH522="Impacto"),(AS521-(+AS521*AK522)),IF(AND(AH521="Probabilidad",AH522="Impacto"),(AS520-(+AS520*AK522)),IF(AH522="Probabilidad",AS521,""))),"")</f>
        <v/>
      </c>
      <c r="AT522" s="226" t="str">
        <f t="shared" si="1604"/>
        <v/>
      </c>
      <c r="AU522" s="652"/>
      <c r="AV522" s="655"/>
      <c r="AW522" s="649"/>
      <c r="AX522" s="733"/>
      <c r="AY522" s="324"/>
      <c r="AZ522" s="454"/>
      <c r="BA522" s="406"/>
      <c r="BB522" s="448"/>
      <c r="BC522" s="425"/>
      <c r="BD522" s="425"/>
      <c r="BE522" s="425"/>
      <c r="BF522" s="455"/>
      <c r="BG522" s="628"/>
      <c r="BH522" s="388"/>
      <c r="BI522" s="374"/>
      <c r="BJ522" s="374"/>
      <c r="BK522" s="374"/>
      <c r="BL522" s="448"/>
      <c r="BM522" s="468"/>
      <c r="BN522" s="448"/>
      <c r="BO522" s="441"/>
      <c r="BP522" s="441"/>
      <c r="BQ522" s="498"/>
      <c r="BR522" s="503"/>
      <c r="BS522" s="438"/>
      <c r="BT522" s="438"/>
      <c r="BU522" s="504"/>
    </row>
    <row r="523" spans="1:73" s="205" customFormat="1" ht="19.5" hidden="1">
      <c r="A523" s="684"/>
      <c r="B523" s="706"/>
      <c r="C523" s="661"/>
      <c r="D523" s="661"/>
      <c r="E523" s="645"/>
      <c r="F523" s="645"/>
      <c r="G523" s="666"/>
      <c r="H523" s="360">
        <v>85</v>
      </c>
      <c r="I523" s="668"/>
      <c r="J523" s="647"/>
      <c r="K523" s="647"/>
      <c r="L523" s="647"/>
      <c r="M523" s="645">
        <f t="shared" si="1770"/>
        <v>0</v>
      </c>
      <c r="N523" s="645"/>
      <c r="O523" s="645"/>
      <c r="P523" s="736"/>
      <c r="Q523" s="696"/>
      <c r="R523" s="642"/>
      <c r="S523" s="642"/>
      <c r="T523" s="642"/>
      <c r="U523" s="642"/>
      <c r="V523" s="727"/>
      <c r="W523" s="715"/>
      <c r="X523" s="730"/>
      <c r="Y523" s="709"/>
      <c r="Z523" s="712"/>
      <c r="AA523" s="715"/>
      <c r="AB523" s="718"/>
      <c r="AC523" s="721"/>
      <c r="AD523" s="724"/>
      <c r="AE523" s="649"/>
      <c r="AF523" s="201">
        <v>4</v>
      </c>
      <c r="AG523" s="202"/>
      <c r="AH523" s="222" t="str">
        <f t="shared" si="1672"/>
        <v/>
      </c>
      <c r="AI523" s="321"/>
      <c r="AJ523" s="321"/>
      <c r="AK523" s="223" t="str">
        <f t="shared" si="1673"/>
        <v/>
      </c>
      <c r="AL523" s="322"/>
      <c r="AM523" s="322"/>
      <c r="AN523" s="323"/>
      <c r="AO523" s="224" t="str">
        <f t="shared" ref="AO523" si="1784">IF(ISBLANK(AD520),(IFERROR(IF(AND(AH522="Probabilidad",AH523="Probabilidad"),(AQ522-(+AQ522*AK523)),IF(AND(AH522="Impacto",AH523="Probabilidad"),(AQ521-(+AQ521*AK523)),IF(AH523="Impacto",AQ522,""))),""))," ")</f>
        <v/>
      </c>
      <c r="AP523" s="174" t="str">
        <f t="shared" ref="AP523" si="1785">IF(ISBLANK(AD520),(IFERROR(IF(AO523="","",IF(AO523&lt;=0.2,"Muy Baja",IF(AO523&lt;=0.4,"Baja",IF(AO523&lt;=0.6,"Media",IF(AO523&lt;=0.8,"Alta","Muy Alta"))))),""))," ")</f>
        <v/>
      </c>
      <c r="AQ523" s="225" t="str">
        <f t="shared" si="1602"/>
        <v/>
      </c>
      <c r="AR523" s="449" t="str">
        <f t="shared" si="1603"/>
        <v/>
      </c>
      <c r="AS523" s="225" t="str">
        <f t="shared" si="1783"/>
        <v/>
      </c>
      <c r="AT523" s="226" t="str">
        <f t="shared" si="1604"/>
        <v/>
      </c>
      <c r="AU523" s="652"/>
      <c r="AV523" s="655"/>
      <c r="AW523" s="649"/>
      <c r="AX523" s="733"/>
      <c r="AY523" s="324"/>
      <c r="AZ523" s="454"/>
      <c r="BA523" s="406"/>
      <c r="BB523" s="448"/>
      <c r="BC523" s="425"/>
      <c r="BD523" s="425"/>
      <c r="BE523" s="425"/>
      <c r="BF523" s="455"/>
      <c r="BG523" s="628"/>
      <c r="BH523" s="388"/>
      <c r="BI523" s="374"/>
      <c r="BJ523" s="374"/>
      <c r="BK523" s="374"/>
      <c r="BL523" s="448"/>
      <c r="BM523" s="468"/>
      <c r="BN523" s="448"/>
      <c r="BO523" s="441"/>
      <c r="BP523" s="441"/>
      <c r="BQ523" s="498"/>
      <c r="BR523" s="503"/>
      <c r="BS523" s="438"/>
      <c r="BT523" s="438"/>
      <c r="BU523" s="504"/>
    </row>
    <row r="524" spans="1:73" s="205" customFormat="1" ht="19.5" hidden="1">
      <c r="A524" s="684"/>
      <c r="B524" s="706"/>
      <c r="C524" s="661"/>
      <c r="D524" s="661"/>
      <c r="E524" s="645"/>
      <c r="F524" s="645"/>
      <c r="G524" s="666"/>
      <c r="H524" s="360">
        <v>85</v>
      </c>
      <c r="I524" s="668"/>
      <c r="J524" s="647"/>
      <c r="K524" s="647"/>
      <c r="L524" s="647"/>
      <c r="M524" s="645">
        <f t="shared" si="1770"/>
        <v>0</v>
      </c>
      <c r="N524" s="645"/>
      <c r="O524" s="645"/>
      <c r="P524" s="736"/>
      <c r="Q524" s="696"/>
      <c r="R524" s="642"/>
      <c r="S524" s="642"/>
      <c r="T524" s="642"/>
      <c r="U524" s="642"/>
      <c r="V524" s="727"/>
      <c r="W524" s="715"/>
      <c r="X524" s="730"/>
      <c r="Y524" s="709"/>
      <c r="Z524" s="712"/>
      <c r="AA524" s="715"/>
      <c r="AB524" s="718"/>
      <c r="AC524" s="721"/>
      <c r="AD524" s="724"/>
      <c r="AE524" s="649"/>
      <c r="AF524" s="201">
        <v>5</v>
      </c>
      <c r="AG524" s="202"/>
      <c r="AH524" s="222" t="str">
        <f t="shared" si="1672"/>
        <v/>
      </c>
      <c r="AI524" s="321"/>
      <c r="AJ524" s="321"/>
      <c r="AK524" s="223" t="str">
        <f t="shared" si="1673"/>
        <v/>
      </c>
      <c r="AL524" s="322"/>
      <c r="AM524" s="322"/>
      <c r="AN524" s="323"/>
      <c r="AO524" s="224" t="str">
        <f t="shared" ref="AO524" si="1786">IF(ISBLANK(AD520),(IFERROR(IF(AND(AH523="Probabilidad",AH524="Probabilidad"),(AQ523-(+AQ523*AK524)),IF(AND(AH523="Impacto",AH524="Probabilidad"),(AQ522-(+AQ522*AK524)),IF(AH524="Impacto",AQ523,""))),""))," ")</f>
        <v/>
      </c>
      <c r="AP524" s="174" t="str">
        <f t="shared" ref="AP524" si="1787">IF(ISBLANK(AD520),(IFERROR(IF(AO524="","",IF(AO524&lt;=0.2,"Muy Baja",IF(AO524&lt;=0.4,"Baja",IF(AO524&lt;=0.6,"Media",IF(AO524&lt;=0.8,"Alta","Muy Alta"))))),""))," ")</f>
        <v/>
      </c>
      <c r="AQ524" s="225" t="str">
        <f t="shared" si="1602"/>
        <v/>
      </c>
      <c r="AR524" s="449" t="str">
        <f t="shared" si="1603"/>
        <v/>
      </c>
      <c r="AS524" s="225" t="str">
        <f t="shared" si="1783"/>
        <v/>
      </c>
      <c r="AT524" s="226" t="str">
        <f t="shared" si="1604"/>
        <v/>
      </c>
      <c r="AU524" s="652"/>
      <c r="AV524" s="655"/>
      <c r="AW524" s="649"/>
      <c r="AX524" s="733"/>
      <c r="AY524" s="324"/>
      <c r="AZ524" s="454"/>
      <c r="BA524" s="406"/>
      <c r="BB524" s="448"/>
      <c r="BC524" s="425"/>
      <c r="BD524" s="425"/>
      <c r="BE524" s="425"/>
      <c r="BF524" s="455"/>
      <c r="BG524" s="628"/>
      <c r="BH524" s="388"/>
      <c r="BI524" s="374"/>
      <c r="BJ524" s="374"/>
      <c r="BK524" s="374"/>
      <c r="BL524" s="448"/>
      <c r="BM524" s="468"/>
      <c r="BN524" s="448"/>
      <c r="BO524" s="441"/>
      <c r="BP524" s="441"/>
      <c r="BQ524" s="498"/>
      <c r="BR524" s="503"/>
      <c r="BS524" s="438"/>
      <c r="BT524" s="438"/>
      <c r="BU524" s="504"/>
    </row>
    <row r="525" spans="1:73" s="205" customFormat="1" ht="19.5" hidden="1">
      <c r="A525" s="684"/>
      <c r="B525" s="706"/>
      <c r="C525" s="661"/>
      <c r="D525" s="661"/>
      <c r="E525" s="645"/>
      <c r="F525" s="645"/>
      <c r="G525" s="666"/>
      <c r="H525" s="360">
        <v>85</v>
      </c>
      <c r="I525" s="669"/>
      <c r="J525" s="604"/>
      <c r="K525" s="604"/>
      <c r="L525" s="604"/>
      <c r="M525" s="646">
        <f t="shared" si="1770"/>
        <v>0</v>
      </c>
      <c r="N525" s="646"/>
      <c r="O525" s="646"/>
      <c r="P525" s="737"/>
      <c r="Q525" s="697"/>
      <c r="R525" s="643"/>
      <c r="S525" s="643"/>
      <c r="T525" s="643"/>
      <c r="U525" s="643"/>
      <c r="V525" s="728"/>
      <c r="W525" s="716"/>
      <c r="X525" s="731"/>
      <c r="Y525" s="710"/>
      <c r="Z525" s="713"/>
      <c r="AA525" s="716"/>
      <c r="AB525" s="719"/>
      <c r="AC525" s="722"/>
      <c r="AD525" s="725"/>
      <c r="AE525" s="650"/>
      <c r="AF525" s="201">
        <v>6</v>
      </c>
      <c r="AG525" s="202"/>
      <c r="AH525" s="222" t="str">
        <f t="shared" si="1672"/>
        <v/>
      </c>
      <c r="AI525" s="321"/>
      <c r="AJ525" s="321"/>
      <c r="AK525" s="223" t="str">
        <f t="shared" si="1673"/>
        <v/>
      </c>
      <c r="AL525" s="322"/>
      <c r="AM525" s="322"/>
      <c r="AN525" s="323"/>
      <c r="AO525" s="224" t="str">
        <f t="shared" ref="AO525" si="1788">IF(ISBLANK(AD520),(IFERROR(IF(AND(AH524="Probabilidad",AH525="Probabilidad"),(AQ524-(+AQ524*AK525)),IF(AND(AH524="Impacto",AH525="Probabilidad"),(AQ523-(+AQ523*AK525)),IF(AH525="Impacto",AQ524,""))),""))," ")</f>
        <v/>
      </c>
      <c r="AP525" s="174" t="str">
        <f t="shared" ref="AP525" si="1789">IF(ISBLANK(AD520),(IFERROR(IF(AO525="","",IF(AO525&lt;=0.2,"Muy Baja",IF(AO525&lt;=0.4,"Baja",IF(AO525&lt;=0.6,"Media",IF(AO525&lt;=0.8,"Alta","Muy Alta"))))),""))," ")</f>
        <v/>
      </c>
      <c r="AQ525" s="225" t="str">
        <f t="shared" si="1602"/>
        <v/>
      </c>
      <c r="AR525" s="449" t="str">
        <f t="shared" si="1603"/>
        <v/>
      </c>
      <c r="AS525" s="225" t="str">
        <f t="shared" si="1783"/>
        <v/>
      </c>
      <c r="AT525" s="226" t="str">
        <f t="shared" si="1604"/>
        <v/>
      </c>
      <c r="AU525" s="653"/>
      <c r="AV525" s="656"/>
      <c r="AW525" s="650"/>
      <c r="AX525" s="734"/>
      <c r="AY525" s="324"/>
      <c r="AZ525" s="454"/>
      <c r="BA525" s="406"/>
      <c r="BB525" s="448"/>
      <c r="BC525" s="425"/>
      <c r="BD525" s="425"/>
      <c r="BE525" s="425"/>
      <c r="BF525" s="455"/>
      <c r="BG525" s="595"/>
      <c r="BH525" s="388"/>
      <c r="BI525" s="374"/>
      <c r="BJ525" s="374"/>
      <c r="BK525" s="374"/>
      <c r="BL525" s="448"/>
      <c r="BM525" s="468"/>
      <c r="BN525" s="448"/>
      <c r="BO525" s="441"/>
      <c r="BP525" s="441"/>
      <c r="BQ525" s="498"/>
      <c r="BR525" s="503"/>
      <c r="BS525" s="438"/>
      <c r="BT525" s="438"/>
      <c r="BU525" s="504"/>
    </row>
    <row r="526" spans="1:73" s="205" customFormat="1" ht="142.5" hidden="1">
      <c r="A526" s="684"/>
      <c r="B526" s="706" t="s">
        <v>958</v>
      </c>
      <c r="C526" s="661"/>
      <c r="D526" s="661" t="str">
        <f>IFERROR((VLOOKUP($B526,'Listados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6" s="645" t="s">
        <v>1216</v>
      </c>
      <c r="F526" s="645" t="s">
        <v>972</v>
      </c>
      <c r="G526" s="666">
        <v>86</v>
      </c>
      <c r="H526" s="360">
        <v>86</v>
      </c>
      <c r="I526" s="663" t="s">
        <v>1636</v>
      </c>
      <c r="J526" s="603" t="s">
        <v>243</v>
      </c>
      <c r="K526" s="603" t="s">
        <v>1636</v>
      </c>
      <c r="L526" s="603" t="s">
        <v>1443</v>
      </c>
      <c r="M526" s="644" t="str">
        <f t="shared" ref="M526:M537" si="1790">+CONCATENATE("Posibilidad de perdida de ", Q526, " debido a amenazas como ", S526, "y vulderabilidades,", T526, " afectando a los activos de información de ", R526)</f>
        <v>Posibilidad de perdida de Confidencialidad e Integridad debido a amenazas como Fuga de la informacióny vulderabilidades, afectando a los activos de información de Información física o digital</v>
      </c>
      <c r="N526" s="644" t="s">
        <v>928</v>
      </c>
      <c r="O526" s="644" t="s">
        <v>833</v>
      </c>
      <c r="P526" s="735">
        <v>228</v>
      </c>
      <c r="Q526" s="695" t="s">
        <v>154</v>
      </c>
      <c r="R526" s="641" t="s">
        <v>1382</v>
      </c>
      <c r="S526" s="641" t="s">
        <v>1447</v>
      </c>
      <c r="T526" s="641"/>
      <c r="U526" s="641"/>
      <c r="V526" s="726" t="str">
        <f t="shared" ref="V526" si="1791">IF(ISBLANK(AC526),(IF(P526&lt;=0,"",IF(P526&lt;=2,"Muy Baja",IF(P526&lt;=24,"Baja",IF(P526&lt;=500,"Media",IF(P526&lt;=5000,"Alta","Muy Alta"))))))," ")</f>
        <v>Media</v>
      </c>
      <c r="W526" s="714">
        <f t="shared" ref="W526" si="1792">IF(ISBLANK(AC526),(IF(V526="","",IF(V526="Muy Baja",20%,IF(V526="Baja",40%,IF(V526="Media",60%,IF(V526="Alta",80%,IF(V526="Muy Alta",100%,0)))))))," ")</f>
        <v>0.6</v>
      </c>
      <c r="X526" s="729" t="s">
        <v>1633</v>
      </c>
      <c r="Y526" s="708" t="str">
        <f>IF(X526&gt;0,IF(NOT(ISERROR(MATCH(X526,'Listados Datos'!$N$3:$N$4,0))),'Listados Datos'!$N$6&amp;"Por favor no seleccionar este criterios de impacto (Afectación Económica o presupuestal y/o Pérdida Reputacional)",'Listados Datos'!$N$7),"")</f>
        <v>✔</v>
      </c>
      <c r="Z526" s="711" t="str">
        <f>IF(OR(X526='Listados Datos'!$R$3,X526='Listados Datos'!$S$3),"Leve",IF(OR(X526='Listados Datos'!$R$4,X526='Listados Datos'!$S$4),"Menor",IF(OR(X526='Listados Datos'!$R$5,X526='Listados Datos'!$S$5),"Moderado",IF(OR(X526='Listados Datos'!$R$6,X526='Listados Datos'!$S$6),"Mayor",IF(OR(X526='Listados Datos'!$R$7,X526='Listados Datos'!$S$7),"Catastrófico","")))))</f>
        <v>Menor</v>
      </c>
      <c r="AA526" s="714">
        <f>IF(Z526="","",IF(Z526="Leve",20%,IF(Z526="Menor",40%,IF(Z526="Moderado",60%,IF(Z526="Mayor",80%,IF(Z526="Catastrófico",100%,0))))))</f>
        <v>0.4</v>
      </c>
      <c r="AB526" s="717"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Moderado</v>
      </c>
      <c r="AC526" s="720"/>
      <c r="AD526" s="723"/>
      <c r="AE526" s="648" t="str">
        <f t="shared" ref="AE526" si="1793">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VALORAR</v>
      </c>
      <c r="AF526" s="201">
        <v>1</v>
      </c>
      <c r="AG526" s="202" t="s">
        <v>1448</v>
      </c>
      <c r="AH526" s="222" t="str">
        <f t="shared" si="1672"/>
        <v>Probabilidad</v>
      </c>
      <c r="AI526" s="321" t="s">
        <v>312</v>
      </c>
      <c r="AJ526" s="321" t="s">
        <v>317</v>
      </c>
      <c r="AK526" s="223" t="str">
        <f t="shared" si="1673"/>
        <v>40%</v>
      </c>
      <c r="AL526" s="322" t="s">
        <v>321</v>
      </c>
      <c r="AM526" s="322" t="s">
        <v>325</v>
      </c>
      <c r="AN526" s="323" t="s">
        <v>328</v>
      </c>
      <c r="AO526" s="224">
        <f t="shared" ref="AO526" si="1794">IF(ISBLANK(AD526),(IFERROR(IF(AH526="Probabilidad",(W526-(+W526*AK526)),IF(AH526="Impacto",W526,"")),""))," ")</f>
        <v>0.36</v>
      </c>
      <c r="AP526" s="174" t="str">
        <f t="shared" ref="AP526" si="1795">IF(ISBLANK(AD526), (IFERROR(IF(AO526="","",IF(AO526&lt;=0.2,"Muy Baja",IF(AO526&lt;=0.4,"Baja",IF(AO526&lt;=0.6,"Media",IF(AO526&lt;=0.8,"Alta","Muy Alta"))))),""))," ")</f>
        <v>Baja</v>
      </c>
      <c r="AQ526" s="225">
        <f t="shared" si="1602"/>
        <v>0.36</v>
      </c>
      <c r="AR526" s="449" t="str">
        <f t="shared" si="1603"/>
        <v>Menor</v>
      </c>
      <c r="AS526" s="225">
        <f t="shared" ref="AS526" si="1796">IFERROR(IF(AH526="Impacto",(AA526-(+AA526*AK526)),IF(AH526="Probabilidad",AA526,"")),"")</f>
        <v>0.4</v>
      </c>
      <c r="AT526" s="226" t="str">
        <f t="shared" si="1604"/>
        <v>Moderado</v>
      </c>
      <c r="AU526" s="651"/>
      <c r="AV526" s="654" t="str">
        <f>IF(ISBLANK(AD526), " ", AD526)</f>
        <v xml:space="preserve"> </v>
      </c>
      <c r="AW526" s="648" t="str">
        <f t="shared" ref="AW526" si="1797">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VALORAR</v>
      </c>
      <c r="AX526" s="732" t="s">
        <v>335</v>
      </c>
      <c r="AY526" s="324" t="s">
        <v>1347</v>
      </c>
      <c r="AZ526" s="454" t="s">
        <v>1348</v>
      </c>
      <c r="BA526" s="406" t="s">
        <v>972</v>
      </c>
      <c r="BB526" s="448" t="s">
        <v>1071</v>
      </c>
      <c r="BC526" s="425">
        <v>44562</v>
      </c>
      <c r="BD526" s="425">
        <v>44926</v>
      </c>
      <c r="BE526" s="425" t="s">
        <v>1352</v>
      </c>
      <c r="BF526" s="425" t="s">
        <v>1353</v>
      </c>
      <c r="BG526" s="594" t="s">
        <v>1344</v>
      </c>
      <c r="BH526" s="388" t="s">
        <v>113</v>
      </c>
      <c r="BI526" s="374" t="s">
        <v>1934</v>
      </c>
      <c r="BJ526" s="374" t="s">
        <v>1825</v>
      </c>
      <c r="BK526" s="376">
        <v>44804</v>
      </c>
      <c r="BL526" s="448" t="s">
        <v>1826</v>
      </c>
      <c r="BM526" s="479" t="s">
        <v>1827</v>
      </c>
      <c r="BN526" s="448" t="s">
        <v>1824</v>
      </c>
      <c r="BO526" s="441" t="s">
        <v>114</v>
      </c>
      <c r="BP526" s="441" t="s">
        <v>1746</v>
      </c>
      <c r="BQ526" s="498" t="s">
        <v>1746</v>
      </c>
      <c r="BR526" s="503"/>
      <c r="BS526" s="438"/>
      <c r="BT526" s="438"/>
      <c r="BU526" s="504"/>
    </row>
    <row r="527" spans="1:73" s="205" customFormat="1" ht="19.5" hidden="1">
      <c r="A527" s="684"/>
      <c r="B527" s="706"/>
      <c r="C527" s="661"/>
      <c r="D527" s="661"/>
      <c r="E527" s="645"/>
      <c r="F527" s="645"/>
      <c r="G527" s="666"/>
      <c r="H527" s="360">
        <v>86</v>
      </c>
      <c r="I527" s="664"/>
      <c r="J527" s="647"/>
      <c r="K527" s="647"/>
      <c r="L527" s="647"/>
      <c r="M527" s="645" t="str">
        <f t="shared" si="1790"/>
        <v xml:space="preserve">Posibilidad de perdida de  debido a amenazas como y vulderabilidades, afectando a los activos de información de </v>
      </c>
      <c r="N527" s="645"/>
      <c r="O527" s="645"/>
      <c r="P527" s="736"/>
      <c r="Q527" s="696"/>
      <c r="R527" s="642"/>
      <c r="S527" s="642"/>
      <c r="T527" s="642"/>
      <c r="U527" s="642"/>
      <c r="V527" s="727"/>
      <c r="W527" s="715"/>
      <c r="X527" s="730"/>
      <c r="Y527" s="709"/>
      <c r="Z527" s="712"/>
      <c r="AA527" s="715"/>
      <c r="AB527" s="718"/>
      <c r="AC527" s="721"/>
      <c r="AD527" s="724"/>
      <c r="AE527" s="649"/>
      <c r="AF527" s="201">
        <v>2</v>
      </c>
      <c r="AG527" s="202"/>
      <c r="AH527" s="222" t="str">
        <f t="shared" si="1672"/>
        <v/>
      </c>
      <c r="AI527" s="321"/>
      <c r="AJ527" s="321"/>
      <c r="AK527" s="223" t="str">
        <f t="shared" si="1673"/>
        <v/>
      </c>
      <c r="AL527" s="322"/>
      <c r="AM527" s="322"/>
      <c r="AN527" s="323"/>
      <c r="AO527" s="224" t="str">
        <f t="shared" ref="AO527" si="1798">IF(ISBLANK(AD526),(IFERROR(IF(AND(AH526="Probabilidad",AH527="Probabilidad"),(AQ526-(+AQ526*AK527)),IF(AH527="Probabilidad",(W526-(+W526*AK527)),IF(AH527="Impacto",AQ526,""))),""))," ")</f>
        <v/>
      </c>
      <c r="AP527" s="174" t="str">
        <f t="shared" ref="AP527" si="1799">IF(ISBLANK(AD526),(IFERROR(IF(AO527="","",IF(AO527&lt;=0.2,"Muy Baja",IF(AO527&lt;=0.4,"Baja",IF(AO527&lt;=0.6,"Media",IF(AO527&lt;=0.8,"Alta","Muy Alta"))))),""))," ")</f>
        <v/>
      </c>
      <c r="AQ527" s="225" t="str">
        <f t="shared" si="1602"/>
        <v/>
      </c>
      <c r="AR527" s="449" t="str">
        <f t="shared" si="1603"/>
        <v/>
      </c>
      <c r="AS527" s="225" t="str">
        <f t="shared" ref="AS527" si="1800">IFERROR(IF(AND(AH526="Impacto",AH527="Impacto"),(AS526-(+AS526*AK527)),IF(AH527="Impacto",(AA526-(+AA526*AK527)),IF(AH527="Probabilidad",AS526,""))),"")</f>
        <v/>
      </c>
      <c r="AT527" s="226" t="str">
        <f t="shared" si="1604"/>
        <v/>
      </c>
      <c r="AU527" s="652"/>
      <c r="AV527" s="655"/>
      <c r="AW527" s="649"/>
      <c r="AX527" s="733"/>
      <c r="AY527" s="324"/>
      <c r="AZ527" s="454"/>
      <c r="BA527" s="406"/>
      <c r="BB527" s="448"/>
      <c r="BC527" s="425"/>
      <c r="BD527" s="425"/>
      <c r="BE527" s="425"/>
      <c r="BF527" s="455"/>
      <c r="BG527" s="628"/>
      <c r="BH527" s="388"/>
      <c r="BI527" s="374"/>
      <c r="BJ527" s="374"/>
      <c r="BK527" s="374"/>
      <c r="BL527" s="448"/>
      <c r="BM527" s="468"/>
      <c r="BN527" s="448"/>
      <c r="BO527" s="441"/>
      <c r="BP527" s="441"/>
      <c r="BQ527" s="498"/>
      <c r="BR527" s="503"/>
      <c r="BS527" s="438"/>
      <c r="BT527" s="438"/>
      <c r="BU527" s="504"/>
    </row>
    <row r="528" spans="1:73" s="205" customFormat="1" ht="19.5" hidden="1">
      <c r="A528" s="684"/>
      <c r="B528" s="706"/>
      <c r="C528" s="661"/>
      <c r="D528" s="661"/>
      <c r="E528" s="645"/>
      <c r="F528" s="645"/>
      <c r="G528" s="666"/>
      <c r="H528" s="360">
        <v>86</v>
      </c>
      <c r="I528" s="664"/>
      <c r="J528" s="647"/>
      <c r="K528" s="647"/>
      <c r="L528" s="647"/>
      <c r="M528" s="645" t="str">
        <f t="shared" si="1790"/>
        <v xml:space="preserve">Posibilidad de perdida de  debido a amenazas como y vulderabilidades, afectando a los activos de información de </v>
      </c>
      <c r="N528" s="645"/>
      <c r="O528" s="645"/>
      <c r="P528" s="736"/>
      <c r="Q528" s="696"/>
      <c r="R528" s="642"/>
      <c r="S528" s="642"/>
      <c r="T528" s="642"/>
      <c r="U528" s="642"/>
      <c r="V528" s="727"/>
      <c r="W528" s="715"/>
      <c r="X528" s="730"/>
      <c r="Y528" s="709"/>
      <c r="Z528" s="712"/>
      <c r="AA528" s="715"/>
      <c r="AB528" s="718"/>
      <c r="AC528" s="721"/>
      <c r="AD528" s="724"/>
      <c r="AE528" s="649"/>
      <c r="AF528" s="201">
        <v>3</v>
      </c>
      <c r="AG528" s="202"/>
      <c r="AH528" s="222" t="str">
        <f t="shared" si="1672"/>
        <v/>
      </c>
      <c r="AI528" s="321"/>
      <c r="AJ528" s="321"/>
      <c r="AK528" s="223" t="str">
        <f t="shared" si="1673"/>
        <v/>
      </c>
      <c r="AL528" s="322"/>
      <c r="AM528" s="322"/>
      <c r="AN528" s="323"/>
      <c r="AO528" s="224" t="str">
        <f t="shared" ref="AO528" si="1801">IF(ISBLANK(AD526),(IFERROR(IF(AND(AH527="Probabilidad",AH528="Probabilidad"),(AQ527-(+AQ527*AK528)),IF(AND(AH527="Impacto",AH528="Probabilidad"),(AQ526-(+AQ526*AK528)),IF(AH528="Impacto",AQ527,""))),""))," ")</f>
        <v/>
      </c>
      <c r="AP528" s="174" t="str">
        <f t="shared" ref="AP528" si="1802">IF(ISBLANK(AD526),(IFERROR(IF(AO528="","",IF(AO528&lt;=0.2,"Muy Baja",IF(AO528&lt;=0.4,"Baja",IF(AO528&lt;=0.6,"Media",IF(AO528&lt;=0.8,"Alta","Muy Alta"))))),""))," ")</f>
        <v/>
      </c>
      <c r="AQ528" s="225" t="str">
        <f t="shared" si="1602"/>
        <v/>
      </c>
      <c r="AR528" s="449" t="str">
        <f t="shared" si="1603"/>
        <v/>
      </c>
      <c r="AS528" s="225" t="str">
        <f t="shared" ref="AS528:AS531" si="1803">IFERROR(IF(AND(AH527="Impacto",AH528="Impacto"),(AS527-(+AS527*AK528)),IF(AND(AH527="Probabilidad",AH528="Impacto"),(AS526-(+AS526*AK528)),IF(AH528="Probabilidad",AS527,""))),"")</f>
        <v/>
      </c>
      <c r="AT528" s="226" t="str">
        <f t="shared" si="1604"/>
        <v/>
      </c>
      <c r="AU528" s="652"/>
      <c r="AV528" s="655"/>
      <c r="AW528" s="649"/>
      <c r="AX528" s="733"/>
      <c r="AY528" s="324"/>
      <c r="AZ528" s="454"/>
      <c r="BA528" s="406"/>
      <c r="BB528" s="448"/>
      <c r="BC528" s="425"/>
      <c r="BD528" s="425"/>
      <c r="BE528" s="425"/>
      <c r="BF528" s="455"/>
      <c r="BG528" s="628"/>
      <c r="BH528" s="388"/>
      <c r="BI528" s="374"/>
      <c r="BJ528" s="374"/>
      <c r="BK528" s="374"/>
      <c r="BL528" s="448"/>
      <c r="BM528" s="468"/>
      <c r="BN528" s="448"/>
      <c r="BO528" s="441"/>
      <c r="BP528" s="441"/>
      <c r="BQ528" s="498"/>
      <c r="BR528" s="503"/>
      <c r="BS528" s="438"/>
      <c r="BT528" s="438"/>
      <c r="BU528" s="504"/>
    </row>
    <row r="529" spans="1:73" s="205" customFormat="1" ht="19.5" hidden="1">
      <c r="A529" s="684"/>
      <c r="B529" s="706"/>
      <c r="C529" s="661"/>
      <c r="D529" s="661"/>
      <c r="E529" s="645"/>
      <c r="F529" s="645"/>
      <c r="G529" s="666"/>
      <c r="H529" s="360">
        <v>86</v>
      </c>
      <c r="I529" s="664"/>
      <c r="J529" s="647"/>
      <c r="K529" s="647"/>
      <c r="L529" s="647"/>
      <c r="M529" s="645" t="str">
        <f t="shared" si="1790"/>
        <v xml:space="preserve">Posibilidad de perdida de  debido a amenazas como y vulderabilidades, afectando a los activos de información de </v>
      </c>
      <c r="N529" s="645"/>
      <c r="O529" s="645"/>
      <c r="P529" s="736"/>
      <c r="Q529" s="696"/>
      <c r="R529" s="642"/>
      <c r="S529" s="642"/>
      <c r="T529" s="642"/>
      <c r="U529" s="642"/>
      <c r="V529" s="727"/>
      <c r="W529" s="715"/>
      <c r="X529" s="730"/>
      <c r="Y529" s="709"/>
      <c r="Z529" s="712"/>
      <c r="AA529" s="715"/>
      <c r="AB529" s="718"/>
      <c r="AC529" s="721"/>
      <c r="AD529" s="724"/>
      <c r="AE529" s="649"/>
      <c r="AF529" s="201">
        <v>4</v>
      </c>
      <c r="AG529" s="202"/>
      <c r="AH529" s="222" t="str">
        <f t="shared" si="1672"/>
        <v/>
      </c>
      <c r="AI529" s="321"/>
      <c r="AJ529" s="321"/>
      <c r="AK529" s="223" t="str">
        <f t="shared" si="1673"/>
        <v/>
      </c>
      <c r="AL529" s="322"/>
      <c r="AM529" s="322"/>
      <c r="AN529" s="323"/>
      <c r="AO529" s="224" t="str">
        <f t="shared" ref="AO529" si="1804">IF(ISBLANK(AD526),(IFERROR(IF(AND(AH528="Probabilidad",AH529="Probabilidad"),(AQ528-(+AQ528*AK529)),IF(AND(AH528="Impacto",AH529="Probabilidad"),(AQ527-(+AQ527*AK529)),IF(AH529="Impacto",AQ528,""))),""))," ")</f>
        <v/>
      </c>
      <c r="AP529" s="174" t="str">
        <f t="shared" ref="AP529" si="1805">IF(ISBLANK(AD526),(IFERROR(IF(AO529="","",IF(AO529&lt;=0.2,"Muy Baja",IF(AO529&lt;=0.4,"Baja",IF(AO529&lt;=0.6,"Media",IF(AO529&lt;=0.8,"Alta","Muy Alta"))))),""))," ")</f>
        <v/>
      </c>
      <c r="AQ529" s="225" t="str">
        <f t="shared" si="1602"/>
        <v/>
      </c>
      <c r="AR529" s="449" t="str">
        <f t="shared" si="1603"/>
        <v/>
      </c>
      <c r="AS529" s="225" t="str">
        <f t="shared" si="1803"/>
        <v/>
      </c>
      <c r="AT529" s="226" t="str">
        <f t="shared" si="1604"/>
        <v/>
      </c>
      <c r="AU529" s="652"/>
      <c r="AV529" s="655"/>
      <c r="AW529" s="649"/>
      <c r="AX529" s="733"/>
      <c r="AY529" s="324"/>
      <c r="AZ529" s="454"/>
      <c r="BA529" s="406"/>
      <c r="BB529" s="448"/>
      <c r="BC529" s="425"/>
      <c r="BD529" s="425"/>
      <c r="BE529" s="425"/>
      <c r="BF529" s="455"/>
      <c r="BG529" s="628"/>
      <c r="BH529" s="388"/>
      <c r="BI529" s="374"/>
      <c r="BJ529" s="374"/>
      <c r="BK529" s="374"/>
      <c r="BL529" s="448"/>
      <c r="BM529" s="468"/>
      <c r="BN529" s="448"/>
      <c r="BO529" s="441"/>
      <c r="BP529" s="441"/>
      <c r="BQ529" s="498"/>
      <c r="BR529" s="503"/>
      <c r="BS529" s="438"/>
      <c r="BT529" s="438"/>
      <c r="BU529" s="504"/>
    </row>
    <row r="530" spans="1:73" s="205" customFormat="1" ht="19.5" hidden="1">
      <c r="A530" s="684"/>
      <c r="B530" s="706"/>
      <c r="C530" s="661"/>
      <c r="D530" s="661"/>
      <c r="E530" s="645"/>
      <c r="F530" s="645"/>
      <c r="G530" s="666"/>
      <c r="H530" s="360">
        <v>86</v>
      </c>
      <c r="I530" s="664"/>
      <c r="J530" s="647"/>
      <c r="K530" s="647"/>
      <c r="L530" s="647"/>
      <c r="M530" s="645" t="str">
        <f t="shared" si="1790"/>
        <v xml:space="preserve">Posibilidad de perdida de  debido a amenazas como y vulderabilidades, afectando a los activos de información de </v>
      </c>
      <c r="N530" s="645"/>
      <c r="O530" s="645"/>
      <c r="P530" s="736"/>
      <c r="Q530" s="696"/>
      <c r="R530" s="642"/>
      <c r="S530" s="642"/>
      <c r="T530" s="642"/>
      <c r="U530" s="642"/>
      <c r="V530" s="727"/>
      <c r="W530" s="715"/>
      <c r="X530" s="730"/>
      <c r="Y530" s="709"/>
      <c r="Z530" s="712"/>
      <c r="AA530" s="715"/>
      <c r="AB530" s="718"/>
      <c r="AC530" s="721"/>
      <c r="AD530" s="724"/>
      <c r="AE530" s="649"/>
      <c r="AF530" s="201">
        <v>5</v>
      </c>
      <c r="AG530" s="202"/>
      <c r="AH530" s="222" t="str">
        <f t="shared" si="1672"/>
        <v/>
      </c>
      <c r="AI530" s="321"/>
      <c r="AJ530" s="321"/>
      <c r="AK530" s="223" t="str">
        <f t="shared" si="1673"/>
        <v/>
      </c>
      <c r="AL530" s="322"/>
      <c r="AM530" s="322"/>
      <c r="AN530" s="323"/>
      <c r="AO530" s="224" t="str">
        <f t="shared" ref="AO530" si="1806">IF(ISBLANK(AD526),(IFERROR(IF(AND(AH529="Probabilidad",AH530="Probabilidad"),(AQ529-(+AQ529*AK530)),IF(AND(AH529="Impacto",AH530="Probabilidad"),(AQ528-(+AQ528*AK530)),IF(AH530="Impacto",AQ529,""))),""))," ")</f>
        <v/>
      </c>
      <c r="AP530" s="174" t="str">
        <f t="shared" ref="AP530" si="1807">IF(ISBLANK(AD526),(IFERROR(IF(AO530="","",IF(AO530&lt;=0.2,"Muy Baja",IF(AO530&lt;=0.4,"Baja",IF(AO530&lt;=0.6,"Media",IF(AO530&lt;=0.8,"Alta","Muy Alta"))))),""))," ")</f>
        <v/>
      </c>
      <c r="AQ530" s="225" t="str">
        <f t="shared" si="1602"/>
        <v/>
      </c>
      <c r="AR530" s="449" t="str">
        <f t="shared" si="1603"/>
        <v/>
      </c>
      <c r="AS530" s="225" t="str">
        <f t="shared" si="1803"/>
        <v/>
      </c>
      <c r="AT530" s="226" t="str">
        <f t="shared" si="1604"/>
        <v/>
      </c>
      <c r="AU530" s="652"/>
      <c r="AV530" s="655"/>
      <c r="AW530" s="649"/>
      <c r="AX530" s="733"/>
      <c r="AY530" s="324"/>
      <c r="AZ530" s="454"/>
      <c r="BA530" s="406"/>
      <c r="BB530" s="448"/>
      <c r="BC530" s="425"/>
      <c r="BD530" s="425"/>
      <c r="BE530" s="425"/>
      <c r="BF530" s="455"/>
      <c r="BG530" s="628"/>
      <c r="BH530" s="388"/>
      <c r="BI530" s="374"/>
      <c r="BJ530" s="374"/>
      <c r="BK530" s="374"/>
      <c r="BL530" s="448"/>
      <c r="BM530" s="468"/>
      <c r="BN530" s="448"/>
      <c r="BO530" s="441"/>
      <c r="BP530" s="441"/>
      <c r="BQ530" s="498"/>
      <c r="BR530" s="503"/>
      <c r="BS530" s="438"/>
      <c r="BT530" s="438"/>
      <c r="BU530" s="504"/>
    </row>
    <row r="531" spans="1:73" s="205" customFormat="1" ht="19.5" hidden="1">
      <c r="A531" s="684"/>
      <c r="B531" s="706"/>
      <c r="C531" s="661"/>
      <c r="D531" s="661"/>
      <c r="E531" s="645"/>
      <c r="F531" s="645"/>
      <c r="G531" s="666"/>
      <c r="H531" s="360">
        <v>86</v>
      </c>
      <c r="I531" s="665"/>
      <c r="J531" s="604"/>
      <c r="K531" s="604"/>
      <c r="L531" s="604"/>
      <c r="M531" s="646" t="str">
        <f t="shared" si="1790"/>
        <v xml:space="preserve">Posibilidad de perdida de  debido a amenazas como y vulderabilidades, afectando a los activos de información de </v>
      </c>
      <c r="N531" s="646"/>
      <c r="O531" s="646"/>
      <c r="P531" s="737"/>
      <c r="Q531" s="697"/>
      <c r="R531" s="643"/>
      <c r="S531" s="643"/>
      <c r="T531" s="643"/>
      <c r="U531" s="643"/>
      <c r="V531" s="728"/>
      <c r="W531" s="716"/>
      <c r="X531" s="731"/>
      <c r="Y531" s="710"/>
      <c r="Z531" s="713"/>
      <c r="AA531" s="716"/>
      <c r="AB531" s="719"/>
      <c r="AC531" s="722"/>
      <c r="AD531" s="725"/>
      <c r="AE531" s="650"/>
      <c r="AF531" s="201">
        <v>6</v>
      </c>
      <c r="AG531" s="202"/>
      <c r="AH531" s="222" t="str">
        <f t="shared" si="1672"/>
        <v/>
      </c>
      <c r="AI531" s="321"/>
      <c r="AJ531" s="321"/>
      <c r="AK531" s="223" t="str">
        <f t="shared" si="1673"/>
        <v/>
      </c>
      <c r="AL531" s="322"/>
      <c r="AM531" s="322"/>
      <c r="AN531" s="323"/>
      <c r="AO531" s="224" t="str">
        <f t="shared" ref="AO531" si="1808">IF(ISBLANK(AD526),(IFERROR(IF(AND(AH530="Probabilidad",AH531="Probabilidad"),(AQ530-(+AQ530*AK531)),IF(AND(AH530="Impacto",AH531="Probabilidad"),(AQ529-(+AQ529*AK531)),IF(AH531="Impacto",AQ530,""))),""))," ")</f>
        <v/>
      </c>
      <c r="AP531" s="174" t="str">
        <f t="shared" ref="AP531" si="1809">IF(ISBLANK(AD526),(IFERROR(IF(AO531="","",IF(AO531&lt;=0.2,"Muy Baja",IF(AO531&lt;=0.4,"Baja",IF(AO531&lt;=0.6,"Media",IF(AO531&lt;=0.8,"Alta","Muy Alta"))))),""))," ")</f>
        <v/>
      </c>
      <c r="AQ531" s="225" t="str">
        <f t="shared" si="1602"/>
        <v/>
      </c>
      <c r="AR531" s="449" t="str">
        <f t="shared" si="1603"/>
        <v/>
      </c>
      <c r="AS531" s="225" t="str">
        <f t="shared" si="1803"/>
        <v/>
      </c>
      <c r="AT531" s="226" t="str">
        <f t="shared" si="1604"/>
        <v/>
      </c>
      <c r="AU531" s="653"/>
      <c r="AV531" s="656"/>
      <c r="AW531" s="650"/>
      <c r="AX531" s="734"/>
      <c r="AY531" s="324"/>
      <c r="AZ531" s="454"/>
      <c r="BA531" s="406"/>
      <c r="BB531" s="448"/>
      <c r="BC531" s="425"/>
      <c r="BD531" s="425"/>
      <c r="BE531" s="425"/>
      <c r="BF531" s="455"/>
      <c r="BG531" s="595"/>
      <c r="BH531" s="388"/>
      <c r="BI531" s="374"/>
      <c r="BJ531" s="374"/>
      <c r="BK531" s="374"/>
      <c r="BL531" s="448"/>
      <c r="BM531" s="468"/>
      <c r="BN531" s="448"/>
      <c r="BO531" s="441"/>
      <c r="BP531" s="441"/>
      <c r="BQ531" s="498"/>
      <c r="BR531" s="503"/>
      <c r="BS531" s="438"/>
      <c r="BT531" s="438"/>
      <c r="BU531" s="504"/>
    </row>
    <row r="532" spans="1:73" s="205" customFormat="1" ht="75" hidden="1" customHeight="1">
      <c r="A532" s="684"/>
      <c r="B532" s="706" t="s">
        <v>958</v>
      </c>
      <c r="C532" s="661"/>
      <c r="D532" s="661" t="str">
        <f>IFERROR((VLOOKUP($B532,'Listados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2" s="645" t="s">
        <v>1216</v>
      </c>
      <c r="F532" s="645" t="s">
        <v>972</v>
      </c>
      <c r="G532" s="868">
        <v>87</v>
      </c>
      <c r="H532" s="363">
        <v>87</v>
      </c>
      <c r="I532" s="663" t="s">
        <v>1260</v>
      </c>
      <c r="J532" s="603" t="s">
        <v>243</v>
      </c>
      <c r="K532" s="603" t="s">
        <v>1260</v>
      </c>
      <c r="L532" s="603" t="s">
        <v>1445</v>
      </c>
      <c r="M532" s="644" t="str">
        <f t="shared" si="1790"/>
        <v>Posibilidad de perdida de Confidencialidad, Integridad y Disponibilidad debido a amenazas como Daño o perdida de la informacióny vulderabilidades, afectando a los activos de información de Información física o digital</v>
      </c>
      <c r="N532" s="644" t="s">
        <v>928</v>
      </c>
      <c r="O532" s="644" t="s">
        <v>833</v>
      </c>
      <c r="P532" s="735">
        <v>228</v>
      </c>
      <c r="Q532" s="695" t="s">
        <v>91</v>
      </c>
      <c r="R532" s="641" t="s">
        <v>1382</v>
      </c>
      <c r="S532" s="641" t="s">
        <v>1446</v>
      </c>
      <c r="T532" s="641"/>
      <c r="U532" s="641"/>
      <c r="V532" s="726" t="str">
        <f t="shared" ref="V532" si="1810">IF(ISBLANK(AC532),(IF(P532&lt;=0,"",IF(P532&lt;=2,"Muy Baja",IF(P532&lt;=24,"Baja",IF(P532&lt;=500,"Media",IF(P532&lt;=5000,"Alta","Muy Alta"))))))," ")</f>
        <v>Media</v>
      </c>
      <c r="W532" s="714">
        <f t="shared" ref="W532" si="1811">IF(ISBLANK(AC532),(IF(V532="","",IF(V532="Muy Baja",20%,IF(V532="Baja",40%,IF(V532="Media",60%,IF(V532="Alta",80%,IF(V532="Muy Alta",100%,0)))))))," ")</f>
        <v>0.6</v>
      </c>
      <c r="X532" s="729" t="s">
        <v>1633</v>
      </c>
      <c r="Y532" s="708" t="str">
        <f>IF(X532&gt;0,IF(NOT(ISERROR(MATCH(X532,'Listados Datos'!$N$3:$N$4,0))),'Listados Datos'!$N$6&amp;"Por favor no seleccionar este criterios de impacto (Afectación Económica o presupuestal y/o Pérdida Reputacional)",'Listados Datos'!$N$7),"")</f>
        <v>✔</v>
      </c>
      <c r="Z532" s="711" t="str">
        <f>IF(OR(X532='Listados Datos'!$R$3,X532='Listados Datos'!$S$3),"Leve",IF(OR(X532='Listados Datos'!$R$4,X532='Listados Datos'!$S$4),"Menor",IF(OR(X532='Listados Datos'!$R$5,X532='Listados Datos'!$S$5),"Moderado",IF(OR(X532='Listados Datos'!$R$6,X532='Listados Datos'!$S$6),"Mayor",IF(OR(X532='Listados Datos'!$R$7,X532='Listados Datos'!$S$7),"Catastrófico","")))))</f>
        <v>Menor</v>
      </c>
      <c r="AA532" s="714">
        <f>IF(Z532="","",IF(Z532="Leve",20%,IF(Z532="Menor",40%,IF(Z532="Moderado",60%,IF(Z532="Mayor",80%,IF(Z532="Catastrófico",100%,0))))))</f>
        <v>0.4</v>
      </c>
      <c r="AB532" s="717"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Moderado</v>
      </c>
      <c r="AC532" s="720"/>
      <c r="AD532" s="723"/>
      <c r="AE532" s="648" t="str">
        <f t="shared" ref="AE532" si="1812">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1">
        <v>1</v>
      </c>
      <c r="AG532" s="202" t="s">
        <v>1706</v>
      </c>
      <c r="AH532" s="222" t="str">
        <f t="shared" si="1672"/>
        <v>Probabilidad</v>
      </c>
      <c r="AI532" s="321" t="s">
        <v>312</v>
      </c>
      <c r="AJ532" s="321" t="s">
        <v>317</v>
      </c>
      <c r="AK532" s="223" t="str">
        <f t="shared" si="1673"/>
        <v>40%</v>
      </c>
      <c r="AL532" s="322" t="s">
        <v>321</v>
      </c>
      <c r="AM532" s="322" t="s">
        <v>325</v>
      </c>
      <c r="AN532" s="323" t="s">
        <v>328</v>
      </c>
      <c r="AO532" s="224">
        <f t="shared" ref="AO532" si="1813">IF(ISBLANK(AD532),(IFERROR(IF(AH532="Probabilidad",(W532-(+W532*AK532)),IF(AH532="Impacto",W532,"")),""))," ")</f>
        <v>0.36</v>
      </c>
      <c r="AP532" s="174" t="str">
        <f t="shared" ref="AP532" si="1814">IF(ISBLANK(AD532), (IFERROR(IF(AO532="","",IF(AO532&lt;=0.2,"Muy Baja",IF(AO532&lt;=0.4,"Baja",IF(AO532&lt;=0.6,"Media",IF(AO532&lt;=0.8,"Alta","Muy Alta"))))),""))," ")</f>
        <v>Baja</v>
      </c>
      <c r="AQ532" s="225">
        <f t="shared" si="1602"/>
        <v>0.36</v>
      </c>
      <c r="AR532" s="449" t="str">
        <f t="shared" si="1603"/>
        <v>Menor</v>
      </c>
      <c r="AS532" s="225">
        <f t="shared" ref="AS532" si="1815">IFERROR(IF(AH532="Impacto",(AA532-(+AA532*AK532)),IF(AH532="Probabilidad",AA532,"")),"")</f>
        <v>0.4</v>
      </c>
      <c r="AT532" s="226" t="str">
        <f t="shared" si="1604"/>
        <v>Moderado</v>
      </c>
      <c r="AU532" s="651"/>
      <c r="AV532" s="654" t="str">
        <f>IF(ISBLANK(AD532), " ", AD532)</f>
        <v xml:space="preserve"> </v>
      </c>
      <c r="AW532" s="648" t="str">
        <f t="shared" ref="AW532" si="1816">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732" t="s">
        <v>335</v>
      </c>
      <c r="AY532" s="638" t="s">
        <v>1707</v>
      </c>
      <c r="AZ532" s="617" t="s">
        <v>1349</v>
      </c>
      <c r="BA532" s="617" t="s">
        <v>972</v>
      </c>
      <c r="BB532" s="619" t="s">
        <v>1071</v>
      </c>
      <c r="BC532" s="621">
        <v>44562</v>
      </c>
      <c r="BD532" s="621">
        <v>44926</v>
      </c>
      <c r="BE532" s="619" t="s">
        <v>1637</v>
      </c>
      <c r="BF532" s="619" t="s">
        <v>1638</v>
      </c>
      <c r="BG532" s="742" t="s">
        <v>1346</v>
      </c>
      <c r="BH532" s="445" t="s">
        <v>113</v>
      </c>
      <c r="BI532" s="594" t="s">
        <v>1935</v>
      </c>
      <c r="BJ532" s="594" t="s">
        <v>1936</v>
      </c>
      <c r="BK532" s="596">
        <v>44804</v>
      </c>
      <c r="BL532" s="594" t="s">
        <v>1828</v>
      </c>
      <c r="BM532" s="598" t="s">
        <v>1829</v>
      </c>
      <c r="BN532" s="594" t="s">
        <v>1830</v>
      </c>
      <c r="BO532" s="594" t="s">
        <v>114</v>
      </c>
      <c r="BP532" s="594" t="s">
        <v>1746</v>
      </c>
      <c r="BQ532" s="600" t="s">
        <v>1746</v>
      </c>
      <c r="BR532" s="503"/>
      <c r="BS532" s="438"/>
      <c r="BT532" s="438"/>
      <c r="BU532" s="504"/>
    </row>
    <row r="533" spans="1:73" s="205" customFormat="1" ht="75" hidden="1" customHeight="1">
      <c r="A533" s="684"/>
      <c r="B533" s="706"/>
      <c r="C533" s="661"/>
      <c r="D533" s="661"/>
      <c r="E533" s="645"/>
      <c r="F533" s="645"/>
      <c r="G533" s="866"/>
      <c r="H533" s="363">
        <v>87</v>
      </c>
      <c r="I533" s="664"/>
      <c r="J533" s="647"/>
      <c r="K533" s="647"/>
      <c r="L533" s="647"/>
      <c r="M533" s="645" t="str">
        <f t="shared" si="1790"/>
        <v xml:space="preserve">Posibilidad de perdida de  debido a amenazas como y vulderabilidades, afectando a los activos de información de </v>
      </c>
      <c r="N533" s="645"/>
      <c r="O533" s="645"/>
      <c r="P533" s="736"/>
      <c r="Q533" s="696"/>
      <c r="R533" s="642"/>
      <c r="S533" s="642"/>
      <c r="T533" s="642"/>
      <c r="U533" s="642"/>
      <c r="V533" s="727"/>
      <c r="W533" s="715"/>
      <c r="X533" s="730"/>
      <c r="Y533" s="709"/>
      <c r="Z533" s="712"/>
      <c r="AA533" s="715"/>
      <c r="AB533" s="718"/>
      <c r="AC533" s="721"/>
      <c r="AD533" s="724"/>
      <c r="AE533" s="649"/>
      <c r="AF533" s="201">
        <v>2</v>
      </c>
      <c r="AG533" s="202" t="s">
        <v>1450</v>
      </c>
      <c r="AH533" s="222" t="str">
        <f t="shared" si="1672"/>
        <v>Probabilidad</v>
      </c>
      <c r="AI533" s="321" t="s">
        <v>312</v>
      </c>
      <c r="AJ533" s="321" t="s">
        <v>317</v>
      </c>
      <c r="AK533" s="223" t="str">
        <f t="shared" si="1673"/>
        <v>40%</v>
      </c>
      <c r="AL533" s="322" t="s">
        <v>321</v>
      </c>
      <c r="AM533" s="322" t="s">
        <v>325</v>
      </c>
      <c r="AN533" s="323" t="s">
        <v>328</v>
      </c>
      <c r="AO533" s="224">
        <f t="shared" ref="AO533" si="1817">IF(ISBLANK(AD532),(IFERROR(IF(AND(AH532="Probabilidad",AH533="Probabilidad"),(AQ532-(+AQ532*AK533)),IF(AH533="Probabilidad",(W532-(+W532*AK533)),IF(AH533="Impacto",AQ532,""))),""))," ")</f>
        <v>0.216</v>
      </c>
      <c r="AP533" s="174" t="str">
        <f t="shared" ref="AP533" si="1818">IF(ISBLANK(AD532),(IFERROR(IF(AO533="","",IF(AO533&lt;=0.2,"Muy Baja",IF(AO533&lt;=0.4,"Baja",IF(AO533&lt;=0.6,"Media",IF(AO533&lt;=0.8,"Alta","Muy Alta"))))),""))," ")</f>
        <v>Baja</v>
      </c>
      <c r="AQ533" s="225">
        <f t="shared" ref="AQ533:AQ596" si="1819">+AO533</f>
        <v>0.216</v>
      </c>
      <c r="AR533" s="449" t="str">
        <f t="shared" ref="AR533:AR596" si="1820">IFERROR(IF(AS533="","",IF(AS533&lt;=0.2,"Leve",IF(AS533&lt;=0.4,"Menor",IF(AS533&lt;=0.6,"Moderado",IF(AS533&lt;=0.8,"Mayor","Catastrófico"))))),"")</f>
        <v>Menor</v>
      </c>
      <c r="AS533" s="225">
        <f t="shared" ref="AS533" si="1821">IFERROR(IF(AND(AH532="Impacto",AH533="Impacto"),(AS532-(+AS532*AK533)),IF(AH533="Impacto",(AA532-(+AA532*AK533)),IF(AH533="Probabilidad",AS532,""))),"")</f>
        <v>0.4</v>
      </c>
      <c r="AT533" s="226" t="str">
        <f t="shared" ref="AT533:AT596" si="1822">IFERROR(IF(OR(AND(AP533="Muy Baja",AR533="Leve"),AND(AP533="Muy Baja",AR533="Menor"),AND(AP533="Baja",AR533="Leve")),"Bajo",IF(OR(AND(AP533="Muy baja",AR533="Moderado"),AND(AP533="Baja",AR533="Menor"),AND(AP533="Baja",AR533="Moderado"),AND(AP533="Media",AR533="Leve"),AND(AP533="Media",AR533="Menor"),AND(AP533="Media",AR533="Moderado"),AND(AP533="Alta",AR533="Leve"),AND(AP533="Alta",AR533="Menor")),"Moderado",IF(OR(AND(AP533="Muy Baja",AR533="Mayor"),AND(AP533="Baja",AR533="Mayor"),AND(AP533="Media",AR533="Mayor"),AND(AP533="Alta",AR533="Moderado"),AND(AP533="Alta",AR533="Mayor"),AND(AP533="Muy Alta",AR533="Leve"),AND(AP533="Muy Alta",AR533="Menor"),AND(AP533="Muy Alta",AR533="Moderado"),AND(AP533="Muy Alta",AR533="Mayor")),"Alto",IF(OR(AND(AP533="Muy Baja",AR533="Catastrófico"),AND(AP533="Baja",AR533="Catastrófico"),AND(AP533="Media",AR533="Catastrófico"),AND(AP533="Alta",AR533="Catastrófico"),AND(AP533="Muy Alta",AR533="Catastrófico")),"Extremo","")))),"")</f>
        <v>Moderado</v>
      </c>
      <c r="AU533" s="652"/>
      <c r="AV533" s="655"/>
      <c r="AW533" s="649"/>
      <c r="AX533" s="733"/>
      <c r="AY533" s="639"/>
      <c r="AZ533" s="618"/>
      <c r="BA533" s="618"/>
      <c r="BB533" s="620"/>
      <c r="BC533" s="622"/>
      <c r="BD533" s="622"/>
      <c r="BE533" s="620"/>
      <c r="BF533" s="620"/>
      <c r="BG533" s="742"/>
      <c r="BH533" s="445" t="s">
        <v>113</v>
      </c>
      <c r="BI533" s="595"/>
      <c r="BJ533" s="595"/>
      <c r="BK533" s="597"/>
      <c r="BL533" s="595"/>
      <c r="BM533" s="599"/>
      <c r="BN533" s="595"/>
      <c r="BO533" s="595"/>
      <c r="BP533" s="595"/>
      <c r="BQ533" s="601"/>
      <c r="BR533" s="503"/>
      <c r="BS533" s="438"/>
      <c r="BT533" s="438"/>
      <c r="BU533" s="504"/>
    </row>
    <row r="534" spans="1:73" s="205" customFormat="1" ht="19.5" hidden="1">
      <c r="A534" s="684"/>
      <c r="B534" s="706"/>
      <c r="C534" s="661"/>
      <c r="D534" s="661"/>
      <c r="E534" s="645"/>
      <c r="F534" s="645"/>
      <c r="G534" s="866"/>
      <c r="H534" s="363">
        <v>87</v>
      </c>
      <c r="I534" s="664"/>
      <c r="J534" s="647"/>
      <c r="K534" s="647"/>
      <c r="L534" s="647"/>
      <c r="M534" s="645" t="str">
        <f t="shared" si="1790"/>
        <v xml:space="preserve">Posibilidad de perdida de  debido a amenazas como y vulderabilidades, afectando a los activos de información de </v>
      </c>
      <c r="N534" s="645"/>
      <c r="O534" s="645"/>
      <c r="P534" s="736"/>
      <c r="Q534" s="696"/>
      <c r="R534" s="642"/>
      <c r="S534" s="642"/>
      <c r="T534" s="642"/>
      <c r="U534" s="642"/>
      <c r="V534" s="727"/>
      <c r="W534" s="715"/>
      <c r="X534" s="730"/>
      <c r="Y534" s="709"/>
      <c r="Z534" s="712"/>
      <c r="AA534" s="715"/>
      <c r="AB534" s="718"/>
      <c r="AC534" s="721"/>
      <c r="AD534" s="724"/>
      <c r="AE534" s="649"/>
      <c r="AF534" s="201">
        <v>3</v>
      </c>
      <c r="AG534" s="202"/>
      <c r="AH534" s="222" t="str">
        <f t="shared" si="1672"/>
        <v/>
      </c>
      <c r="AI534" s="321"/>
      <c r="AJ534" s="321"/>
      <c r="AK534" s="223" t="str">
        <f t="shared" si="1673"/>
        <v/>
      </c>
      <c r="AL534" s="322"/>
      <c r="AM534" s="322"/>
      <c r="AN534" s="323"/>
      <c r="AO534" s="224" t="str">
        <f t="shared" ref="AO534" si="1823">IF(ISBLANK(AD532),(IFERROR(IF(AND(AH533="Probabilidad",AH534="Probabilidad"),(AQ533-(+AQ533*AK534)),IF(AND(AH533="Impacto",AH534="Probabilidad"),(AQ532-(+AQ532*AK534)),IF(AH534="Impacto",AQ533,""))),""))," ")</f>
        <v/>
      </c>
      <c r="AP534" s="174" t="str">
        <f t="shared" ref="AP534" si="1824">IF(ISBLANK(AD532),(IFERROR(IF(AO534="","",IF(AO534&lt;=0.2,"Muy Baja",IF(AO534&lt;=0.4,"Baja",IF(AO534&lt;=0.6,"Media",IF(AO534&lt;=0.8,"Alta","Muy Alta"))))),""))," ")</f>
        <v/>
      </c>
      <c r="AQ534" s="225" t="str">
        <f t="shared" si="1819"/>
        <v/>
      </c>
      <c r="AR534" s="449" t="str">
        <f t="shared" si="1820"/>
        <v/>
      </c>
      <c r="AS534" s="225" t="str">
        <f t="shared" ref="AS534:AS537" si="1825">IFERROR(IF(AND(AH533="Impacto",AH534="Impacto"),(AS533-(+AS533*AK534)),IF(AND(AH533="Probabilidad",AH534="Impacto"),(AS532-(+AS532*AK534)),IF(AH534="Probabilidad",AS533,""))),"")</f>
        <v/>
      </c>
      <c r="AT534" s="226" t="str">
        <f t="shared" si="1822"/>
        <v/>
      </c>
      <c r="AU534" s="652"/>
      <c r="AV534" s="655"/>
      <c r="AW534" s="649"/>
      <c r="AX534" s="733"/>
      <c r="AY534" s="324"/>
      <c r="AZ534" s="454"/>
      <c r="BA534" s="406"/>
      <c r="BB534" s="448"/>
      <c r="BC534" s="425"/>
      <c r="BD534" s="425"/>
      <c r="BE534" s="425"/>
      <c r="BF534" s="455"/>
      <c r="BG534" s="742"/>
      <c r="BH534" s="374"/>
      <c r="BI534" s="374"/>
      <c r="BJ534" s="374"/>
      <c r="BK534" s="374"/>
      <c r="BL534" s="448"/>
      <c r="BM534" s="468"/>
      <c r="BN534" s="448"/>
      <c r="BO534" s="441"/>
      <c r="BP534" s="441"/>
      <c r="BQ534" s="498"/>
      <c r="BR534" s="503"/>
      <c r="BS534" s="438"/>
      <c r="BT534" s="438"/>
      <c r="BU534" s="504"/>
    </row>
    <row r="535" spans="1:73" s="205" customFormat="1" ht="19.5" hidden="1">
      <c r="A535" s="684"/>
      <c r="B535" s="706"/>
      <c r="C535" s="661"/>
      <c r="D535" s="661"/>
      <c r="E535" s="645"/>
      <c r="F535" s="645"/>
      <c r="G535" s="866"/>
      <c r="H535" s="363">
        <v>87</v>
      </c>
      <c r="I535" s="664"/>
      <c r="J535" s="647"/>
      <c r="K535" s="647"/>
      <c r="L535" s="647"/>
      <c r="M535" s="645" t="str">
        <f t="shared" si="1790"/>
        <v xml:space="preserve">Posibilidad de perdida de  debido a amenazas como y vulderabilidades, afectando a los activos de información de </v>
      </c>
      <c r="N535" s="645"/>
      <c r="O535" s="645"/>
      <c r="P535" s="736"/>
      <c r="Q535" s="696"/>
      <c r="R535" s="642"/>
      <c r="S535" s="642"/>
      <c r="T535" s="642"/>
      <c r="U535" s="642"/>
      <c r="V535" s="727"/>
      <c r="W535" s="715"/>
      <c r="X535" s="730"/>
      <c r="Y535" s="709"/>
      <c r="Z535" s="712"/>
      <c r="AA535" s="715"/>
      <c r="AB535" s="718"/>
      <c r="AC535" s="721"/>
      <c r="AD535" s="724"/>
      <c r="AE535" s="649"/>
      <c r="AF535" s="201">
        <v>4</v>
      </c>
      <c r="AG535" s="202"/>
      <c r="AH535" s="222" t="str">
        <f t="shared" si="1672"/>
        <v/>
      </c>
      <c r="AI535" s="321"/>
      <c r="AJ535" s="321"/>
      <c r="AK535" s="223" t="str">
        <f t="shared" si="1673"/>
        <v/>
      </c>
      <c r="AL535" s="322"/>
      <c r="AM535" s="322"/>
      <c r="AN535" s="323"/>
      <c r="AO535" s="224" t="str">
        <f t="shared" ref="AO535" si="1826">IF(ISBLANK(AD532),(IFERROR(IF(AND(AH534="Probabilidad",AH535="Probabilidad"),(AQ534-(+AQ534*AK535)),IF(AND(AH534="Impacto",AH535="Probabilidad"),(AQ533-(+AQ533*AK535)),IF(AH535="Impacto",AQ534,""))),""))," ")</f>
        <v/>
      </c>
      <c r="AP535" s="174" t="str">
        <f t="shared" ref="AP535" si="1827">IF(ISBLANK(AD532),(IFERROR(IF(AO535="","",IF(AO535&lt;=0.2,"Muy Baja",IF(AO535&lt;=0.4,"Baja",IF(AO535&lt;=0.6,"Media",IF(AO535&lt;=0.8,"Alta","Muy Alta"))))),""))," ")</f>
        <v/>
      </c>
      <c r="AQ535" s="225" t="str">
        <f t="shared" si="1819"/>
        <v/>
      </c>
      <c r="AR535" s="449" t="str">
        <f t="shared" si="1820"/>
        <v/>
      </c>
      <c r="AS535" s="225" t="str">
        <f t="shared" si="1825"/>
        <v/>
      </c>
      <c r="AT535" s="226" t="str">
        <f t="shared" si="1822"/>
        <v/>
      </c>
      <c r="AU535" s="652"/>
      <c r="AV535" s="655"/>
      <c r="AW535" s="649"/>
      <c r="AX535" s="733"/>
      <c r="AY535" s="324"/>
      <c r="AZ535" s="454"/>
      <c r="BA535" s="406"/>
      <c r="BB535" s="448"/>
      <c r="BC535" s="425"/>
      <c r="BD535" s="425"/>
      <c r="BE535" s="425"/>
      <c r="BF535" s="455"/>
      <c r="BG535" s="742"/>
      <c r="BH535" s="374"/>
      <c r="BI535" s="374"/>
      <c r="BJ535" s="374"/>
      <c r="BK535" s="374"/>
      <c r="BL535" s="448"/>
      <c r="BM535" s="468"/>
      <c r="BN535" s="448"/>
      <c r="BO535" s="441"/>
      <c r="BP535" s="441"/>
      <c r="BQ535" s="498"/>
      <c r="BR535" s="503"/>
      <c r="BS535" s="438"/>
      <c r="BT535" s="438"/>
      <c r="BU535" s="504"/>
    </row>
    <row r="536" spans="1:73" s="205" customFormat="1" ht="19.5" hidden="1">
      <c r="A536" s="684"/>
      <c r="B536" s="706"/>
      <c r="C536" s="661"/>
      <c r="D536" s="661"/>
      <c r="E536" s="645"/>
      <c r="F536" s="645"/>
      <c r="G536" s="866"/>
      <c r="H536" s="363">
        <v>87</v>
      </c>
      <c r="I536" s="664"/>
      <c r="J536" s="647"/>
      <c r="K536" s="647"/>
      <c r="L536" s="647"/>
      <c r="M536" s="645" t="str">
        <f t="shared" si="1790"/>
        <v xml:space="preserve">Posibilidad de perdida de  debido a amenazas como y vulderabilidades, afectando a los activos de información de </v>
      </c>
      <c r="N536" s="645"/>
      <c r="O536" s="645"/>
      <c r="P536" s="736"/>
      <c r="Q536" s="696"/>
      <c r="R536" s="642"/>
      <c r="S536" s="642"/>
      <c r="T536" s="642"/>
      <c r="U536" s="642"/>
      <c r="V536" s="727"/>
      <c r="W536" s="715"/>
      <c r="X536" s="730"/>
      <c r="Y536" s="709"/>
      <c r="Z536" s="712"/>
      <c r="AA536" s="715"/>
      <c r="AB536" s="718"/>
      <c r="AC536" s="721"/>
      <c r="AD536" s="724"/>
      <c r="AE536" s="649"/>
      <c r="AF536" s="201">
        <v>5</v>
      </c>
      <c r="AG536" s="202"/>
      <c r="AH536" s="222" t="str">
        <f t="shared" si="1672"/>
        <v/>
      </c>
      <c r="AI536" s="321"/>
      <c r="AJ536" s="321"/>
      <c r="AK536" s="223" t="str">
        <f t="shared" si="1673"/>
        <v/>
      </c>
      <c r="AL536" s="322"/>
      <c r="AM536" s="322"/>
      <c r="AN536" s="323"/>
      <c r="AO536" s="224" t="str">
        <f t="shared" ref="AO536" si="1828">IF(ISBLANK(AD532),(IFERROR(IF(AND(AH535="Probabilidad",AH536="Probabilidad"),(AQ535-(+AQ535*AK536)),IF(AND(AH535="Impacto",AH536="Probabilidad"),(AQ534-(+AQ534*AK536)),IF(AH536="Impacto",AQ535,""))),""))," ")</f>
        <v/>
      </c>
      <c r="AP536" s="174" t="str">
        <f t="shared" ref="AP536" si="1829">IF(ISBLANK(AD532),(IFERROR(IF(AO536="","",IF(AO536&lt;=0.2,"Muy Baja",IF(AO536&lt;=0.4,"Baja",IF(AO536&lt;=0.6,"Media",IF(AO536&lt;=0.8,"Alta","Muy Alta"))))),""))," ")</f>
        <v/>
      </c>
      <c r="AQ536" s="225" t="str">
        <f t="shared" si="1819"/>
        <v/>
      </c>
      <c r="AR536" s="449" t="str">
        <f t="shared" si="1820"/>
        <v/>
      </c>
      <c r="AS536" s="225" t="str">
        <f t="shared" si="1825"/>
        <v/>
      </c>
      <c r="AT536" s="226" t="str">
        <f t="shared" si="1822"/>
        <v/>
      </c>
      <c r="AU536" s="652"/>
      <c r="AV536" s="655"/>
      <c r="AW536" s="649"/>
      <c r="AX536" s="733"/>
      <c r="AY536" s="324"/>
      <c r="AZ536" s="454"/>
      <c r="BA536" s="406"/>
      <c r="BB536" s="448"/>
      <c r="BC536" s="425"/>
      <c r="BD536" s="425"/>
      <c r="BE536" s="425"/>
      <c r="BF536" s="455"/>
      <c r="BG536" s="742"/>
      <c r="BH536" s="374"/>
      <c r="BI536" s="374"/>
      <c r="BJ536" s="374"/>
      <c r="BK536" s="374"/>
      <c r="BL536" s="448"/>
      <c r="BM536" s="468"/>
      <c r="BN536" s="448"/>
      <c r="BO536" s="441"/>
      <c r="BP536" s="441"/>
      <c r="BQ536" s="498"/>
      <c r="BR536" s="503"/>
      <c r="BS536" s="438"/>
      <c r="BT536" s="438"/>
      <c r="BU536" s="504"/>
    </row>
    <row r="537" spans="1:73" s="205" customFormat="1" ht="19.5" hidden="1">
      <c r="A537" s="685"/>
      <c r="B537" s="707"/>
      <c r="C537" s="662"/>
      <c r="D537" s="662"/>
      <c r="E537" s="646"/>
      <c r="F537" s="646"/>
      <c r="G537" s="867"/>
      <c r="H537" s="360">
        <v>87</v>
      </c>
      <c r="I537" s="665"/>
      <c r="J537" s="604"/>
      <c r="K537" s="604"/>
      <c r="L537" s="604"/>
      <c r="M537" s="646" t="str">
        <f t="shared" si="1790"/>
        <v xml:space="preserve">Posibilidad de perdida de  debido a amenazas como y vulderabilidades, afectando a los activos de información de </v>
      </c>
      <c r="N537" s="646"/>
      <c r="O537" s="646"/>
      <c r="P537" s="737"/>
      <c r="Q537" s="697"/>
      <c r="R537" s="643"/>
      <c r="S537" s="643"/>
      <c r="T537" s="643"/>
      <c r="U537" s="643"/>
      <c r="V537" s="743"/>
      <c r="W537" s="716"/>
      <c r="X537" s="731"/>
      <c r="Y537" s="710"/>
      <c r="Z537" s="713"/>
      <c r="AA537" s="716"/>
      <c r="AB537" s="719"/>
      <c r="AC537" s="722"/>
      <c r="AD537" s="725"/>
      <c r="AE537" s="650"/>
      <c r="AF537" s="201">
        <v>6</v>
      </c>
      <c r="AG537" s="202"/>
      <c r="AH537" s="222" t="str">
        <f t="shared" si="1672"/>
        <v/>
      </c>
      <c r="AI537" s="321"/>
      <c r="AJ537" s="321"/>
      <c r="AK537" s="223" t="str">
        <f t="shared" si="1673"/>
        <v/>
      </c>
      <c r="AL537" s="322"/>
      <c r="AM537" s="322"/>
      <c r="AN537" s="323"/>
      <c r="AO537" s="224" t="str">
        <f t="shared" ref="AO537" si="1830">IF(ISBLANK(AD532),(IFERROR(IF(AND(AH536="Probabilidad",AH537="Probabilidad"),(AQ536-(+AQ536*AK537)),IF(AND(AH536="Impacto",AH537="Probabilidad"),(AQ535-(+AQ535*AK537)),IF(AH537="Impacto",AQ536,""))),""))," ")</f>
        <v/>
      </c>
      <c r="AP537" s="174" t="str">
        <f t="shared" ref="AP537" si="1831">IF(ISBLANK(AD532),(IFERROR(IF(AO537="","",IF(AO537&lt;=0.2,"Muy Baja",IF(AO537&lt;=0.4,"Baja",IF(AO537&lt;=0.6,"Media",IF(AO537&lt;=0.8,"Alta","Muy Alta"))))),""))," ")</f>
        <v/>
      </c>
      <c r="AQ537" s="225" t="str">
        <f t="shared" si="1819"/>
        <v/>
      </c>
      <c r="AR537" s="449" t="str">
        <f t="shared" si="1820"/>
        <v/>
      </c>
      <c r="AS537" s="225" t="str">
        <f t="shared" si="1825"/>
        <v/>
      </c>
      <c r="AT537" s="226" t="str">
        <f t="shared" si="1822"/>
        <v/>
      </c>
      <c r="AU537" s="653"/>
      <c r="AV537" s="656"/>
      <c r="AW537" s="650"/>
      <c r="AX537" s="734"/>
      <c r="AY537" s="324"/>
      <c r="AZ537" s="454"/>
      <c r="BA537" s="406"/>
      <c r="BB537" s="448"/>
      <c r="BC537" s="425"/>
      <c r="BD537" s="425"/>
      <c r="BE537" s="425"/>
      <c r="BF537" s="455"/>
      <c r="BG537" s="742"/>
      <c r="BH537" s="374"/>
      <c r="BI537" s="374"/>
      <c r="BJ537" s="374"/>
      <c r="BK537" s="374"/>
      <c r="BL537" s="448"/>
      <c r="BM537" s="468"/>
      <c r="BN537" s="448"/>
      <c r="BO537" s="441"/>
      <c r="BP537" s="441"/>
      <c r="BQ537" s="498"/>
      <c r="BR537" s="503"/>
      <c r="BS537" s="438"/>
      <c r="BT537" s="438"/>
      <c r="BU537" s="504"/>
    </row>
    <row r="538" spans="1:73" s="205" customFormat="1" ht="19.5" hidden="1">
      <c r="A538" s="686"/>
      <c r="B538" s="692"/>
      <c r="C538" s="661" t="str">
        <f>IFERROR((VLOOKUP($B538,'Listados Datos'!$D$3:$E$18,2,FALSE))," ")</f>
        <v xml:space="preserve"> </v>
      </c>
      <c r="D538" s="456" t="str">
        <f>IFERROR((VLOOKUP($B538,'Listados Datos'!$D$3:$F$18,3,FALSE))," ")</f>
        <v xml:space="preserve"> </v>
      </c>
      <c r="E538" s="453"/>
      <c r="F538" s="452"/>
      <c r="G538" s="867">
        <v>88</v>
      </c>
      <c r="H538" s="493">
        <v>88</v>
      </c>
      <c r="I538" s="664"/>
      <c r="J538" s="647"/>
      <c r="K538" s="647"/>
      <c r="L538" s="647"/>
      <c r="M538" s="645"/>
      <c r="N538" s="740"/>
      <c r="O538" s="645"/>
      <c r="P538" s="736"/>
      <c r="Q538" s="696"/>
      <c r="R538" s="642"/>
      <c r="S538" s="642"/>
      <c r="T538" s="642"/>
      <c r="U538" s="642"/>
      <c r="V538" s="727" t="str">
        <f t="shared" ref="V538" si="1832">IF(ISBLANK(AC538),(IF(P538&lt;=0,"",IF(P538&lt;=2,"Muy Baja",IF(P538&lt;=24,"Baja",IF(P538&lt;=500,"Media",IF(P538&lt;=5000,"Alta","Muy Alta"))))))," ")</f>
        <v/>
      </c>
      <c r="W538" s="715" t="str">
        <f t="shared" ref="W538" si="1833">IF(ISBLANK(AC538),(IF(V538="","",IF(V538="Muy Baja",20%,IF(V538="Baja",40%,IF(V538="Media",60%,IF(V538="Alta",80%,IF(V538="Muy Alta",100%,0)))))))," ")</f>
        <v/>
      </c>
      <c r="X538" s="730"/>
      <c r="Y538" s="709" t="str">
        <f>IF(X538&gt;0,IF(NOT(ISERROR(MATCH(X538,'Listados Datos'!$N$3:$N$4,0))),'Listados Datos'!$N$6&amp;"Por favor no seleccionar este criterios de impacto (Afectación Económica o presupuestal y/o Pérdida Reputacional)",'Listados Datos'!$N$7),"")</f>
        <v/>
      </c>
      <c r="Z538" s="712" t="str">
        <f>IF(OR(X538='Listados Datos'!$R$3,X538='Listados Datos'!$S$3),"Leve",IF(OR(X538='Listados Datos'!$R$4,X538='Listados Datos'!$S$4),"Menor",IF(OR(X538='Listados Datos'!$R$5,X538='Listados Datos'!$S$5),"Moderado",IF(OR(X538='Listados Datos'!$R$6,X538='Listados Datos'!$S$6),"Mayor",IF(OR(X538='Listados Datos'!$R$7,X538='Listados Datos'!$S$7),"Catastrófico","")))))</f>
        <v/>
      </c>
      <c r="AA538" s="715" t="str">
        <f>IF(Z538="","",IF(Z538="Leve",20%,IF(Z538="Menor",40%,IF(Z538="Moderado",60%,IF(Z538="Mayor",80%,IF(Z538="Catastrófico",100%,0))))))</f>
        <v/>
      </c>
      <c r="AB538" s="718"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
      </c>
      <c r="AC538" s="721"/>
      <c r="AD538" s="724"/>
      <c r="AE538" s="649" t="str">
        <f t="shared" ref="AE538" si="1834">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483">
        <v>1</v>
      </c>
      <c r="AG538" s="484"/>
      <c r="AH538" s="485" t="str">
        <f t="shared" si="1672"/>
        <v/>
      </c>
      <c r="AI538" s="486"/>
      <c r="AJ538" s="486"/>
      <c r="AK538" s="487" t="str">
        <f t="shared" si="1673"/>
        <v/>
      </c>
      <c r="AL538" s="488"/>
      <c r="AM538" s="488"/>
      <c r="AN538" s="489"/>
      <c r="AO538" s="490" t="str">
        <f t="shared" ref="AO538" si="1835">IF(ISBLANK(AD538),(IFERROR(IF(AH538="Probabilidad",(W538-(+W538*AK538)),IF(AH538="Impacto",W538,"")),""))," ")</f>
        <v/>
      </c>
      <c r="AP538" s="491" t="str">
        <f t="shared" ref="AP538" si="1836">IF(ISBLANK(AD538), (IFERROR(IF(AO538="","",IF(AO538&lt;=0.2,"Muy Baja",IF(AO538&lt;=0.4,"Baja",IF(AO538&lt;=0.6,"Media",IF(AO538&lt;=0.8,"Alta","Muy Alta"))))),""))," ")</f>
        <v/>
      </c>
      <c r="AQ538" s="450" t="str">
        <f t="shared" si="1819"/>
        <v/>
      </c>
      <c r="AR538" s="268" t="str">
        <f t="shared" si="1820"/>
        <v/>
      </c>
      <c r="AS538" s="450" t="str">
        <f t="shared" ref="AS538" si="1837">IFERROR(IF(AH538="Impacto",(AA538-(+AA538*AK538)),IF(AH538="Probabilidad",AA538,"")),"")</f>
        <v/>
      </c>
      <c r="AT538" s="451" t="str">
        <f t="shared" si="1822"/>
        <v/>
      </c>
      <c r="AU538" s="652"/>
      <c r="AV538" s="655" t="str">
        <f>IF(ISBLANK(AD538), " ", AD538)</f>
        <v xml:space="preserve"> </v>
      </c>
      <c r="AW538" s="649" t="str">
        <f t="shared" ref="AW538" si="1838">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733"/>
      <c r="AY538" s="447"/>
      <c r="AZ538" s="443"/>
      <c r="BA538" s="452"/>
      <c r="BB538" s="441"/>
      <c r="BC538" s="442"/>
      <c r="BD538" s="442"/>
      <c r="BE538" s="442"/>
      <c r="BF538" s="444"/>
      <c r="BG538" s="738"/>
      <c r="BH538" s="446"/>
      <c r="BI538" s="492"/>
      <c r="BJ538" s="492"/>
      <c r="BK538" s="492"/>
      <c r="BL538" s="441"/>
      <c r="BM538" s="470"/>
      <c r="BN538" s="441"/>
      <c r="BO538" s="377"/>
      <c r="BP538" s="377"/>
      <c r="BQ538" s="498"/>
      <c r="BR538" s="503"/>
      <c r="BS538" s="438"/>
      <c r="BT538" s="438"/>
      <c r="BU538" s="504"/>
    </row>
    <row r="539" spans="1:73" s="205" customFormat="1" ht="19.5" hidden="1">
      <c r="A539" s="673"/>
      <c r="B539" s="692"/>
      <c r="C539" s="661"/>
      <c r="D539" s="274"/>
      <c r="E539" s="277"/>
      <c r="F539" s="203"/>
      <c r="G539" s="666"/>
      <c r="H539" s="360">
        <v>88</v>
      </c>
      <c r="I539" s="664"/>
      <c r="J539" s="647"/>
      <c r="K539" s="647"/>
      <c r="L539" s="647"/>
      <c r="M539" s="645"/>
      <c r="N539" s="740"/>
      <c r="O539" s="645"/>
      <c r="P539" s="736"/>
      <c r="Q539" s="696"/>
      <c r="R539" s="642"/>
      <c r="S539" s="642"/>
      <c r="T539" s="642"/>
      <c r="U539" s="642"/>
      <c r="V539" s="727"/>
      <c r="W539" s="715"/>
      <c r="X539" s="730"/>
      <c r="Y539" s="709"/>
      <c r="Z539" s="712"/>
      <c r="AA539" s="715"/>
      <c r="AB539" s="718"/>
      <c r="AC539" s="721"/>
      <c r="AD539" s="724"/>
      <c r="AE539" s="649"/>
      <c r="AF539" s="201">
        <v>2</v>
      </c>
      <c r="AG539" s="202"/>
      <c r="AH539" s="222" t="str">
        <f t="shared" si="1672"/>
        <v/>
      </c>
      <c r="AI539" s="321"/>
      <c r="AJ539" s="321"/>
      <c r="AK539" s="223" t="str">
        <f t="shared" si="1673"/>
        <v/>
      </c>
      <c r="AL539" s="322"/>
      <c r="AM539" s="322"/>
      <c r="AN539" s="323"/>
      <c r="AO539" s="224" t="str">
        <f t="shared" ref="AO539" si="1839">IF(ISBLANK(AD538),(IFERROR(IF(AND(AH538="Probabilidad",AH539="Probabilidad"),(AQ538-(+AQ538*AK539)),IF(AH539="Probabilidad",(W538-(+W538*AK539)),IF(AH539="Impacto",AQ538,""))),""))," ")</f>
        <v/>
      </c>
      <c r="AP539" s="174" t="str">
        <f t="shared" ref="AP539" si="1840">IF(ISBLANK(AD538),(IFERROR(IF(AO539="","",IF(AO539&lt;=0.2,"Muy Baja",IF(AO539&lt;=0.4,"Baja",IF(AO539&lt;=0.6,"Media",IF(AO539&lt;=0.8,"Alta","Muy Alta"))))),""))," ")</f>
        <v/>
      </c>
      <c r="AQ539" s="225" t="str">
        <f t="shared" si="1819"/>
        <v/>
      </c>
      <c r="AR539" s="268" t="str">
        <f t="shared" si="1820"/>
        <v/>
      </c>
      <c r="AS539" s="225" t="str">
        <f t="shared" ref="AS539" si="1841">IFERROR(IF(AND(AH538="Impacto",AH539="Impacto"),(AS538-(+AS538*AK539)),IF(AH539="Impacto",(AA538-(+AA538*AK539)),IF(AH539="Probabilidad",AS538,""))),"")</f>
        <v/>
      </c>
      <c r="AT539" s="226" t="str">
        <f t="shared" si="1822"/>
        <v/>
      </c>
      <c r="AU539" s="652"/>
      <c r="AV539" s="655"/>
      <c r="AW539" s="649"/>
      <c r="AX539" s="733"/>
      <c r="AY539" s="324"/>
      <c r="AZ539" s="204"/>
      <c r="BA539" s="203"/>
      <c r="BB539" s="380"/>
      <c r="BC539" s="425"/>
      <c r="BD539" s="425"/>
      <c r="BE539" s="425"/>
      <c r="BF539" s="426"/>
      <c r="BG539" s="738"/>
      <c r="BH539" s="388"/>
      <c r="BI539" s="374"/>
      <c r="BJ539" s="374"/>
      <c r="BK539" s="374"/>
      <c r="BL539" s="380"/>
      <c r="BM539" s="468"/>
      <c r="BN539" s="380"/>
      <c r="BO539" s="377"/>
      <c r="BP539" s="377"/>
      <c r="BQ539" s="498"/>
      <c r="BR539" s="503"/>
      <c r="BS539" s="438"/>
      <c r="BT539" s="438"/>
      <c r="BU539" s="504"/>
    </row>
    <row r="540" spans="1:73" s="205" customFormat="1" ht="19.5" hidden="1">
      <c r="A540" s="673"/>
      <c r="B540" s="692"/>
      <c r="C540" s="661"/>
      <c r="D540" s="274"/>
      <c r="E540" s="277"/>
      <c r="F540" s="203"/>
      <c r="G540" s="666"/>
      <c r="H540" s="360">
        <v>88</v>
      </c>
      <c r="I540" s="664"/>
      <c r="J540" s="647"/>
      <c r="K540" s="647"/>
      <c r="L540" s="647"/>
      <c r="M540" s="645"/>
      <c r="N540" s="740"/>
      <c r="O540" s="645"/>
      <c r="P540" s="736"/>
      <c r="Q540" s="696"/>
      <c r="R540" s="642"/>
      <c r="S540" s="642"/>
      <c r="T540" s="642"/>
      <c r="U540" s="642"/>
      <c r="V540" s="727"/>
      <c r="W540" s="715"/>
      <c r="X540" s="730"/>
      <c r="Y540" s="709"/>
      <c r="Z540" s="712"/>
      <c r="AA540" s="715"/>
      <c r="AB540" s="718"/>
      <c r="AC540" s="721"/>
      <c r="AD540" s="724"/>
      <c r="AE540" s="649"/>
      <c r="AF540" s="201">
        <v>3</v>
      </c>
      <c r="AG540" s="202"/>
      <c r="AH540" s="222" t="str">
        <f t="shared" si="1672"/>
        <v/>
      </c>
      <c r="AI540" s="321"/>
      <c r="AJ540" s="321"/>
      <c r="AK540" s="223" t="str">
        <f t="shared" si="1673"/>
        <v/>
      </c>
      <c r="AL540" s="322"/>
      <c r="AM540" s="322"/>
      <c r="AN540" s="323"/>
      <c r="AO540" s="224" t="str">
        <f t="shared" ref="AO540" si="1842">IF(ISBLANK(AD538),(IFERROR(IF(AND(AH539="Probabilidad",AH540="Probabilidad"),(AQ539-(+AQ539*AK540)),IF(AND(AH539="Impacto",AH540="Probabilidad"),(AQ538-(+AQ538*AK540)),IF(AH540="Impacto",AQ539,""))),""))," ")</f>
        <v/>
      </c>
      <c r="AP540" s="174" t="str">
        <f t="shared" ref="AP540" si="1843">IF(ISBLANK(AD538),(IFERROR(IF(AO540="","",IF(AO540&lt;=0.2,"Muy Baja",IF(AO540&lt;=0.4,"Baja",IF(AO540&lt;=0.6,"Media",IF(AO540&lt;=0.8,"Alta","Muy Alta"))))),""))," ")</f>
        <v/>
      </c>
      <c r="AQ540" s="225" t="str">
        <f t="shared" si="1819"/>
        <v/>
      </c>
      <c r="AR540" s="268" t="str">
        <f t="shared" si="1820"/>
        <v/>
      </c>
      <c r="AS540" s="225" t="str">
        <f t="shared" ref="AS540:AS543" si="1844">IFERROR(IF(AND(AH539="Impacto",AH540="Impacto"),(AS539-(+AS539*AK540)),IF(AND(AH539="Probabilidad",AH540="Impacto"),(AS538-(+AS538*AK540)),IF(AH540="Probabilidad",AS539,""))),"")</f>
        <v/>
      </c>
      <c r="AT540" s="226" t="str">
        <f t="shared" si="1822"/>
        <v/>
      </c>
      <c r="AU540" s="652"/>
      <c r="AV540" s="655"/>
      <c r="AW540" s="649"/>
      <c r="AX540" s="733"/>
      <c r="AY540" s="324"/>
      <c r="AZ540" s="204"/>
      <c r="BA540" s="203"/>
      <c r="BB540" s="380"/>
      <c r="BC540" s="425"/>
      <c r="BD540" s="425"/>
      <c r="BE540" s="425"/>
      <c r="BF540" s="426"/>
      <c r="BG540" s="738"/>
      <c r="BH540" s="388"/>
      <c r="BI540" s="374"/>
      <c r="BJ540" s="374"/>
      <c r="BK540" s="374"/>
      <c r="BL540" s="380"/>
      <c r="BM540" s="468"/>
      <c r="BN540" s="380"/>
      <c r="BO540" s="377"/>
      <c r="BP540" s="377"/>
      <c r="BQ540" s="498"/>
      <c r="BR540" s="503"/>
      <c r="BS540" s="438"/>
      <c r="BT540" s="438"/>
      <c r="BU540" s="504"/>
    </row>
    <row r="541" spans="1:73" s="205" customFormat="1" ht="19.5" hidden="1">
      <c r="A541" s="673"/>
      <c r="B541" s="692"/>
      <c r="C541" s="661"/>
      <c r="D541" s="274"/>
      <c r="E541" s="277"/>
      <c r="F541" s="203"/>
      <c r="G541" s="666"/>
      <c r="H541" s="360">
        <v>88</v>
      </c>
      <c r="I541" s="664"/>
      <c r="J541" s="647"/>
      <c r="K541" s="647"/>
      <c r="L541" s="647"/>
      <c r="M541" s="645"/>
      <c r="N541" s="740"/>
      <c r="O541" s="645"/>
      <c r="P541" s="736"/>
      <c r="Q541" s="696"/>
      <c r="R541" s="642"/>
      <c r="S541" s="642"/>
      <c r="T541" s="642"/>
      <c r="U541" s="642"/>
      <c r="V541" s="727"/>
      <c r="W541" s="715"/>
      <c r="X541" s="730"/>
      <c r="Y541" s="709"/>
      <c r="Z541" s="712"/>
      <c r="AA541" s="715"/>
      <c r="AB541" s="718"/>
      <c r="AC541" s="721"/>
      <c r="AD541" s="724"/>
      <c r="AE541" s="649"/>
      <c r="AF541" s="201">
        <v>4</v>
      </c>
      <c r="AG541" s="202"/>
      <c r="AH541" s="222" t="str">
        <f t="shared" si="1672"/>
        <v/>
      </c>
      <c r="AI541" s="321"/>
      <c r="AJ541" s="321"/>
      <c r="AK541" s="223" t="str">
        <f t="shared" si="1673"/>
        <v/>
      </c>
      <c r="AL541" s="322"/>
      <c r="AM541" s="322"/>
      <c r="AN541" s="323"/>
      <c r="AO541" s="224" t="str">
        <f t="shared" ref="AO541" si="1845">IF(ISBLANK(AD538),(IFERROR(IF(AND(AH540="Probabilidad",AH541="Probabilidad"),(AQ540-(+AQ540*AK541)),IF(AND(AH540="Impacto",AH541="Probabilidad"),(AQ539-(+AQ539*AK541)),IF(AH541="Impacto",AQ540,""))),""))," ")</f>
        <v/>
      </c>
      <c r="AP541" s="174" t="str">
        <f t="shared" ref="AP541" si="1846">IF(ISBLANK(AD538),(IFERROR(IF(AO541="","",IF(AO541&lt;=0.2,"Muy Baja",IF(AO541&lt;=0.4,"Baja",IF(AO541&lt;=0.6,"Media",IF(AO541&lt;=0.8,"Alta","Muy Alta"))))),""))," ")</f>
        <v/>
      </c>
      <c r="AQ541" s="225" t="str">
        <f t="shared" si="1819"/>
        <v/>
      </c>
      <c r="AR541" s="268" t="str">
        <f t="shared" si="1820"/>
        <v/>
      </c>
      <c r="AS541" s="225" t="str">
        <f t="shared" si="1844"/>
        <v/>
      </c>
      <c r="AT541" s="226" t="str">
        <f t="shared" si="1822"/>
        <v/>
      </c>
      <c r="AU541" s="652"/>
      <c r="AV541" s="655"/>
      <c r="AW541" s="649"/>
      <c r="AX541" s="733"/>
      <c r="AY541" s="324"/>
      <c r="AZ541" s="204"/>
      <c r="BA541" s="203"/>
      <c r="BB541" s="380"/>
      <c r="BC541" s="425"/>
      <c r="BD541" s="425"/>
      <c r="BE541" s="425"/>
      <c r="BF541" s="426"/>
      <c r="BG541" s="738"/>
      <c r="BH541" s="388"/>
      <c r="BI541" s="374"/>
      <c r="BJ541" s="374"/>
      <c r="BK541" s="374"/>
      <c r="BL541" s="380"/>
      <c r="BM541" s="468"/>
      <c r="BN541" s="380"/>
      <c r="BO541" s="377"/>
      <c r="BP541" s="377"/>
      <c r="BQ541" s="498"/>
      <c r="BR541" s="503"/>
      <c r="BS541" s="438"/>
      <c r="BT541" s="438"/>
      <c r="BU541" s="504"/>
    </row>
    <row r="542" spans="1:73" s="205" customFormat="1" ht="19.5" hidden="1">
      <c r="A542" s="673"/>
      <c r="B542" s="692"/>
      <c r="C542" s="661"/>
      <c r="D542" s="274"/>
      <c r="E542" s="277"/>
      <c r="F542" s="203"/>
      <c r="G542" s="666"/>
      <c r="H542" s="360">
        <v>88</v>
      </c>
      <c r="I542" s="664"/>
      <c r="J542" s="647"/>
      <c r="K542" s="647"/>
      <c r="L542" s="647"/>
      <c r="M542" s="645"/>
      <c r="N542" s="740"/>
      <c r="O542" s="645"/>
      <c r="P542" s="736"/>
      <c r="Q542" s="696"/>
      <c r="R542" s="642"/>
      <c r="S542" s="642"/>
      <c r="T542" s="642"/>
      <c r="U542" s="642"/>
      <c r="V542" s="727"/>
      <c r="W542" s="715"/>
      <c r="X542" s="730"/>
      <c r="Y542" s="709"/>
      <c r="Z542" s="712"/>
      <c r="AA542" s="715"/>
      <c r="AB542" s="718"/>
      <c r="AC542" s="721"/>
      <c r="AD542" s="724"/>
      <c r="AE542" s="649"/>
      <c r="AF542" s="201">
        <v>5</v>
      </c>
      <c r="AG542" s="202"/>
      <c r="AH542" s="222" t="str">
        <f t="shared" si="1672"/>
        <v/>
      </c>
      <c r="AI542" s="321"/>
      <c r="AJ542" s="321"/>
      <c r="AK542" s="223" t="str">
        <f t="shared" si="1673"/>
        <v/>
      </c>
      <c r="AL542" s="322"/>
      <c r="AM542" s="322"/>
      <c r="AN542" s="323"/>
      <c r="AO542" s="224" t="str">
        <f t="shared" ref="AO542" si="1847">IF(ISBLANK(AD538),(IFERROR(IF(AND(AH541="Probabilidad",AH542="Probabilidad"),(AQ541-(+AQ541*AK542)),IF(AND(AH541="Impacto",AH542="Probabilidad"),(AQ540-(+AQ540*AK542)),IF(AH542="Impacto",AQ541,""))),""))," ")</f>
        <v/>
      </c>
      <c r="AP542" s="174" t="str">
        <f t="shared" ref="AP542" si="1848">IF(ISBLANK(AD538),(IFERROR(IF(AO542="","",IF(AO542&lt;=0.2,"Muy Baja",IF(AO542&lt;=0.4,"Baja",IF(AO542&lt;=0.6,"Media",IF(AO542&lt;=0.8,"Alta","Muy Alta"))))),""))," ")</f>
        <v/>
      </c>
      <c r="AQ542" s="225" t="str">
        <f t="shared" si="1819"/>
        <v/>
      </c>
      <c r="AR542" s="268" t="str">
        <f t="shared" si="1820"/>
        <v/>
      </c>
      <c r="AS542" s="225" t="str">
        <f t="shared" si="1844"/>
        <v/>
      </c>
      <c r="AT542" s="226" t="str">
        <f t="shared" si="1822"/>
        <v/>
      </c>
      <c r="AU542" s="652"/>
      <c r="AV542" s="655"/>
      <c r="AW542" s="649"/>
      <c r="AX542" s="733"/>
      <c r="AY542" s="324"/>
      <c r="AZ542" s="204"/>
      <c r="BA542" s="203"/>
      <c r="BB542" s="380"/>
      <c r="BC542" s="425"/>
      <c r="BD542" s="425"/>
      <c r="BE542" s="425"/>
      <c r="BF542" s="426"/>
      <c r="BG542" s="738"/>
      <c r="BH542" s="388"/>
      <c r="BI542" s="374"/>
      <c r="BJ542" s="374"/>
      <c r="BK542" s="374"/>
      <c r="BL542" s="380"/>
      <c r="BM542" s="468"/>
      <c r="BN542" s="380"/>
      <c r="BO542" s="377"/>
      <c r="BP542" s="377"/>
      <c r="BQ542" s="498"/>
      <c r="BR542" s="503"/>
      <c r="BS542" s="438"/>
      <c r="BT542" s="438"/>
      <c r="BU542" s="504"/>
    </row>
    <row r="543" spans="1:73" s="205" customFormat="1" ht="19.5" hidden="1">
      <c r="A543" s="673"/>
      <c r="B543" s="693"/>
      <c r="C543" s="662"/>
      <c r="D543" s="275"/>
      <c r="E543" s="278"/>
      <c r="F543" s="203"/>
      <c r="G543" s="666"/>
      <c r="H543" s="360">
        <v>88</v>
      </c>
      <c r="I543" s="665"/>
      <c r="J543" s="604"/>
      <c r="K543" s="604"/>
      <c r="L543" s="604"/>
      <c r="M543" s="646"/>
      <c r="N543" s="741"/>
      <c r="O543" s="646"/>
      <c r="P543" s="737"/>
      <c r="Q543" s="697"/>
      <c r="R543" s="643"/>
      <c r="S543" s="643"/>
      <c r="T543" s="643"/>
      <c r="U543" s="643"/>
      <c r="V543" s="728"/>
      <c r="W543" s="716"/>
      <c r="X543" s="731"/>
      <c r="Y543" s="710"/>
      <c r="Z543" s="713"/>
      <c r="AA543" s="716"/>
      <c r="AB543" s="719"/>
      <c r="AC543" s="722"/>
      <c r="AD543" s="725"/>
      <c r="AE543" s="650"/>
      <c r="AF543" s="201">
        <v>6</v>
      </c>
      <c r="AG543" s="202"/>
      <c r="AH543" s="222" t="str">
        <f t="shared" si="1672"/>
        <v/>
      </c>
      <c r="AI543" s="321"/>
      <c r="AJ543" s="321"/>
      <c r="AK543" s="223" t="str">
        <f t="shared" si="1673"/>
        <v/>
      </c>
      <c r="AL543" s="322"/>
      <c r="AM543" s="322"/>
      <c r="AN543" s="323"/>
      <c r="AO543" s="224" t="str">
        <f t="shared" ref="AO543" si="1849">IF(ISBLANK(AD538),(IFERROR(IF(AND(AH542="Probabilidad",AH543="Probabilidad"),(AQ542-(+AQ542*AK543)),IF(AND(AH542="Impacto",AH543="Probabilidad"),(AQ541-(+AQ541*AK543)),IF(AH543="Impacto",AQ542,""))),""))," ")</f>
        <v/>
      </c>
      <c r="AP543" s="174" t="str">
        <f t="shared" ref="AP543" si="1850">IF(ISBLANK(AD538),(IFERROR(IF(AO543="","",IF(AO543&lt;=0.2,"Muy Baja",IF(AO543&lt;=0.4,"Baja",IF(AO543&lt;=0.6,"Media",IF(AO543&lt;=0.8,"Alta","Muy Alta"))))),""))," ")</f>
        <v/>
      </c>
      <c r="AQ543" s="225" t="str">
        <f t="shared" si="1819"/>
        <v/>
      </c>
      <c r="AR543" s="268" t="str">
        <f t="shared" si="1820"/>
        <v/>
      </c>
      <c r="AS543" s="225" t="str">
        <f t="shared" si="1844"/>
        <v/>
      </c>
      <c r="AT543" s="226" t="str">
        <f t="shared" si="1822"/>
        <v/>
      </c>
      <c r="AU543" s="653"/>
      <c r="AV543" s="656"/>
      <c r="AW543" s="650"/>
      <c r="AX543" s="734"/>
      <c r="AY543" s="324"/>
      <c r="AZ543" s="204"/>
      <c r="BA543" s="203"/>
      <c r="BB543" s="380"/>
      <c r="BC543" s="425"/>
      <c r="BD543" s="425"/>
      <c r="BE543" s="425"/>
      <c r="BF543" s="426"/>
      <c r="BG543" s="739"/>
      <c r="BH543" s="388"/>
      <c r="BI543" s="374"/>
      <c r="BJ543" s="374"/>
      <c r="BK543" s="374"/>
      <c r="BL543" s="380"/>
      <c r="BM543" s="468"/>
      <c r="BN543" s="380"/>
      <c r="BO543" s="377"/>
      <c r="BP543" s="377"/>
      <c r="BQ543" s="498"/>
      <c r="BR543" s="503"/>
      <c r="BS543" s="438"/>
      <c r="BT543" s="438"/>
      <c r="BU543" s="504"/>
    </row>
    <row r="544" spans="1:73" s="205" customFormat="1" ht="19.5" hidden="1">
      <c r="A544" s="673"/>
      <c r="B544" s="694"/>
      <c r="C544" s="660" t="str">
        <f>IFERROR((VLOOKUP($B544,'Listados Datos'!$D$3:$E$18,2,FALSE))," ")</f>
        <v xml:space="preserve"> </v>
      </c>
      <c r="D544" s="273" t="str">
        <f>IFERROR((VLOOKUP($B544,'Listados Datos'!$D$3:$F$18,3,FALSE))," ")</f>
        <v xml:space="preserve"> </v>
      </c>
      <c r="E544" s="276"/>
      <c r="F544" s="203"/>
      <c r="G544" s="666">
        <v>89</v>
      </c>
      <c r="H544" s="360">
        <v>89</v>
      </c>
      <c r="I544" s="663"/>
      <c r="J544" s="603"/>
      <c r="K544" s="603"/>
      <c r="L544" s="603"/>
      <c r="M544" s="644"/>
      <c r="N544" s="644"/>
      <c r="O544" s="644"/>
      <c r="P544" s="735"/>
      <c r="Q544" s="695"/>
      <c r="R544" s="641"/>
      <c r="S544" s="641"/>
      <c r="T544" s="641"/>
      <c r="U544" s="641"/>
      <c r="V544" s="726" t="str">
        <f t="shared" ref="V544" si="1851">IF(ISBLANK(AC544),(IF(P544&lt;=0,"",IF(P544&lt;=2,"Muy Baja",IF(P544&lt;=24,"Baja",IF(P544&lt;=500,"Media",IF(P544&lt;=5000,"Alta","Muy Alta"))))))," ")</f>
        <v/>
      </c>
      <c r="W544" s="714" t="str">
        <f t="shared" ref="W544" si="1852">IF(ISBLANK(AC544),(IF(V544="","",IF(V544="Muy Baja",20%,IF(V544="Baja",40%,IF(V544="Media",60%,IF(V544="Alta",80%,IF(V544="Muy Alta",100%,0)))))))," ")</f>
        <v/>
      </c>
      <c r="X544" s="729"/>
      <c r="Y544" s="708" t="str">
        <f>IF(X544&gt;0,IF(NOT(ISERROR(MATCH(X544,'Listados Datos'!$N$3:$N$4,0))),'Listados Datos'!$N$6&amp;"Por favor no seleccionar este criterios de impacto (Afectación Económica o presupuestal y/o Pérdida Reputacional)",'Listados Datos'!$N$7),"")</f>
        <v/>
      </c>
      <c r="Z544" s="711" t="str">
        <f>IF(OR(X544='Listados Datos'!$R$3,X544='Listados Datos'!$S$3),"Leve",IF(OR(X544='Listados Datos'!$R$4,X544='Listados Datos'!$S$4),"Menor",IF(OR(X544='Listados Datos'!$R$5,X544='Listados Datos'!$S$5),"Moderado",IF(OR(X544='Listados Datos'!$R$6,X544='Listados Datos'!$S$6),"Mayor",IF(OR(X544='Listados Datos'!$R$7,X544='Listados Datos'!$S$7),"Catastrófico","")))))</f>
        <v/>
      </c>
      <c r="AA544" s="714" t="str">
        <f>IF(Z544="","",IF(Z544="Leve",20%,IF(Z544="Menor",40%,IF(Z544="Moderado",60%,IF(Z544="Mayor",80%,IF(Z544="Catastrófico",100%,0))))))</f>
        <v/>
      </c>
      <c r="AB544" s="717"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720"/>
      <c r="AD544" s="723"/>
      <c r="AE544" s="648" t="str">
        <f t="shared" ref="AE544" si="1853">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1">
        <v>1</v>
      </c>
      <c r="AG544" s="202"/>
      <c r="AH544" s="222" t="str">
        <f t="shared" si="1672"/>
        <v/>
      </c>
      <c r="AI544" s="321"/>
      <c r="AJ544" s="321"/>
      <c r="AK544" s="223" t="str">
        <f t="shared" si="1673"/>
        <v/>
      </c>
      <c r="AL544" s="322"/>
      <c r="AM544" s="322"/>
      <c r="AN544" s="323"/>
      <c r="AO544" s="224" t="str">
        <f t="shared" ref="AO544" si="1854">IF(ISBLANK(AD544),(IFERROR(IF(AH544="Probabilidad",(W544-(+W544*AK544)),IF(AH544="Impacto",W544,"")),""))," ")</f>
        <v/>
      </c>
      <c r="AP544" s="174" t="str">
        <f t="shared" ref="AP544" si="1855">IF(ISBLANK(AD544), (IFERROR(IF(AO544="","",IF(AO544&lt;=0.2,"Muy Baja",IF(AO544&lt;=0.4,"Baja",IF(AO544&lt;=0.6,"Media",IF(AO544&lt;=0.8,"Alta","Muy Alta"))))),""))," ")</f>
        <v/>
      </c>
      <c r="AQ544" s="225" t="str">
        <f t="shared" si="1819"/>
        <v/>
      </c>
      <c r="AR544" s="268" t="str">
        <f t="shared" si="1820"/>
        <v/>
      </c>
      <c r="AS544" s="225" t="str">
        <f t="shared" ref="AS544" si="1856">IFERROR(IF(AH544="Impacto",(AA544-(+AA544*AK544)),IF(AH544="Probabilidad",AA544,"")),"")</f>
        <v/>
      </c>
      <c r="AT544" s="226" t="str">
        <f t="shared" si="1822"/>
        <v/>
      </c>
      <c r="AU544" s="651"/>
      <c r="AV544" s="654" t="str">
        <f>IF(ISBLANK(AD544), " ", AD544)</f>
        <v xml:space="preserve"> </v>
      </c>
      <c r="AW544" s="648" t="str">
        <f t="shared" ref="AW544" si="1857">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732"/>
      <c r="AY544" s="324"/>
      <c r="AZ544" s="204"/>
      <c r="BA544" s="203"/>
      <c r="BB544" s="380"/>
      <c r="BC544" s="425"/>
      <c r="BD544" s="425"/>
      <c r="BE544" s="425"/>
      <c r="BF544" s="426"/>
      <c r="BG544" s="594"/>
      <c r="BH544" s="388"/>
      <c r="BI544" s="374"/>
      <c r="BJ544" s="374"/>
      <c r="BK544" s="374"/>
      <c r="BL544" s="380"/>
      <c r="BM544" s="468"/>
      <c r="BN544" s="380"/>
      <c r="BO544" s="377"/>
      <c r="BP544" s="377"/>
      <c r="BQ544" s="498"/>
      <c r="BR544" s="503"/>
      <c r="BS544" s="438"/>
      <c r="BT544" s="438"/>
      <c r="BU544" s="504"/>
    </row>
    <row r="545" spans="1:73" s="205" customFormat="1" ht="19.5" hidden="1">
      <c r="A545" s="673"/>
      <c r="B545" s="692"/>
      <c r="C545" s="661"/>
      <c r="D545" s="274"/>
      <c r="E545" s="277"/>
      <c r="F545" s="203"/>
      <c r="G545" s="666"/>
      <c r="H545" s="360">
        <v>89</v>
      </c>
      <c r="I545" s="664"/>
      <c r="J545" s="647"/>
      <c r="K545" s="647"/>
      <c r="L545" s="647"/>
      <c r="M545" s="645"/>
      <c r="N545" s="645"/>
      <c r="O545" s="645"/>
      <c r="P545" s="736"/>
      <c r="Q545" s="696"/>
      <c r="R545" s="642"/>
      <c r="S545" s="642"/>
      <c r="T545" s="642"/>
      <c r="U545" s="642"/>
      <c r="V545" s="727"/>
      <c r="W545" s="715"/>
      <c r="X545" s="730"/>
      <c r="Y545" s="709"/>
      <c r="Z545" s="712"/>
      <c r="AA545" s="715"/>
      <c r="AB545" s="718"/>
      <c r="AC545" s="721"/>
      <c r="AD545" s="724"/>
      <c r="AE545" s="649"/>
      <c r="AF545" s="201">
        <v>2</v>
      </c>
      <c r="AG545" s="202"/>
      <c r="AH545" s="222" t="str">
        <f t="shared" si="1672"/>
        <v/>
      </c>
      <c r="AI545" s="321"/>
      <c r="AJ545" s="321"/>
      <c r="AK545" s="223" t="str">
        <f t="shared" si="1673"/>
        <v/>
      </c>
      <c r="AL545" s="322"/>
      <c r="AM545" s="322"/>
      <c r="AN545" s="323"/>
      <c r="AO545" s="224" t="str">
        <f t="shared" ref="AO545" si="1858">IF(ISBLANK(AD544),(IFERROR(IF(AND(AH544="Probabilidad",AH545="Probabilidad"),(AQ544-(+AQ544*AK545)),IF(AH545="Probabilidad",(W544-(+W544*AK545)),IF(AH545="Impacto",AQ544,""))),""))," ")</f>
        <v/>
      </c>
      <c r="AP545" s="174" t="str">
        <f t="shared" ref="AP545" si="1859">IF(ISBLANK(AD544),(IFERROR(IF(AO545="","",IF(AO545&lt;=0.2,"Muy Baja",IF(AO545&lt;=0.4,"Baja",IF(AO545&lt;=0.6,"Media",IF(AO545&lt;=0.8,"Alta","Muy Alta"))))),""))," ")</f>
        <v/>
      </c>
      <c r="AQ545" s="225" t="str">
        <f t="shared" si="1819"/>
        <v/>
      </c>
      <c r="AR545" s="268" t="str">
        <f t="shared" si="1820"/>
        <v/>
      </c>
      <c r="AS545" s="225" t="str">
        <f t="shared" ref="AS545" si="1860">IFERROR(IF(AND(AH544="Impacto",AH545="Impacto"),(AS544-(+AS544*AK545)),IF(AH545="Impacto",(AA544-(+AA544*AK545)),IF(AH545="Probabilidad",AS544,""))),"")</f>
        <v/>
      </c>
      <c r="AT545" s="226" t="str">
        <f t="shared" si="1822"/>
        <v/>
      </c>
      <c r="AU545" s="652"/>
      <c r="AV545" s="655"/>
      <c r="AW545" s="649"/>
      <c r="AX545" s="733"/>
      <c r="AY545" s="324"/>
      <c r="AZ545" s="204"/>
      <c r="BA545" s="203"/>
      <c r="BB545" s="380"/>
      <c r="BC545" s="425"/>
      <c r="BD545" s="425"/>
      <c r="BE545" s="425"/>
      <c r="BF545" s="426"/>
      <c r="BG545" s="628"/>
      <c r="BH545" s="388"/>
      <c r="BI545" s="374"/>
      <c r="BJ545" s="374"/>
      <c r="BK545" s="374"/>
      <c r="BL545" s="380"/>
      <c r="BM545" s="468"/>
      <c r="BN545" s="380"/>
      <c r="BO545" s="377"/>
      <c r="BP545" s="377"/>
      <c r="BQ545" s="498"/>
      <c r="BR545" s="503"/>
      <c r="BS545" s="438"/>
      <c r="BT545" s="438"/>
      <c r="BU545" s="504"/>
    </row>
    <row r="546" spans="1:73" s="205" customFormat="1" ht="19.5" hidden="1">
      <c r="A546" s="673"/>
      <c r="B546" s="692"/>
      <c r="C546" s="661"/>
      <c r="D546" s="274"/>
      <c r="E546" s="277"/>
      <c r="F546" s="203"/>
      <c r="G546" s="666"/>
      <c r="H546" s="360">
        <v>89</v>
      </c>
      <c r="I546" s="664"/>
      <c r="J546" s="647"/>
      <c r="K546" s="647"/>
      <c r="L546" s="647"/>
      <c r="M546" s="645"/>
      <c r="N546" s="645"/>
      <c r="O546" s="645"/>
      <c r="P546" s="736"/>
      <c r="Q546" s="696"/>
      <c r="R546" s="642"/>
      <c r="S546" s="642"/>
      <c r="T546" s="642"/>
      <c r="U546" s="642"/>
      <c r="V546" s="727"/>
      <c r="W546" s="715"/>
      <c r="X546" s="730"/>
      <c r="Y546" s="709"/>
      <c r="Z546" s="712"/>
      <c r="AA546" s="715"/>
      <c r="AB546" s="718"/>
      <c r="AC546" s="721"/>
      <c r="AD546" s="724"/>
      <c r="AE546" s="649"/>
      <c r="AF546" s="201">
        <v>3</v>
      </c>
      <c r="AG546" s="202"/>
      <c r="AH546" s="222" t="str">
        <f t="shared" si="1672"/>
        <v/>
      </c>
      <c r="AI546" s="321"/>
      <c r="AJ546" s="321"/>
      <c r="AK546" s="223" t="str">
        <f t="shared" si="1673"/>
        <v/>
      </c>
      <c r="AL546" s="322"/>
      <c r="AM546" s="322"/>
      <c r="AN546" s="323"/>
      <c r="AO546" s="224" t="str">
        <f t="shared" ref="AO546" si="1861">IF(ISBLANK(AD544),(IFERROR(IF(AND(AH545="Probabilidad",AH546="Probabilidad"),(AQ545-(+AQ545*AK546)),IF(AND(AH545="Impacto",AH546="Probabilidad"),(AQ544-(+AQ544*AK546)),IF(AH546="Impacto",AQ545,""))),""))," ")</f>
        <v/>
      </c>
      <c r="AP546" s="174" t="str">
        <f t="shared" ref="AP546" si="1862">IF(ISBLANK(AD544),(IFERROR(IF(AO546="","",IF(AO546&lt;=0.2,"Muy Baja",IF(AO546&lt;=0.4,"Baja",IF(AO546&lt;=0.6,"Media",IF(AO546&lt;=0.8,"Alta","Muy Alta"))))),""))," ")</f>
        <v/>
      </c>
      <c r="AQ546" s="225" t="str">
        <f t="shared" si="1819"/>
        <v/>
      </c>
      <c r="AR546" s="268" t="str">
        <f t="shared" si="1820"/>
        <v/>
      </c>
      <c r="AS546" s="225" t="str">
        <f t="shared" ref="AS546:AS549" si="1863">IFERROR(IF(AND(AH545="Impacto",AH546="Impacto"),(AS545-(+AS545*AK546)),IF(AND(AH545="Probabilidad",AH546="Impacto"),(AS544-(+AS544*AK546)),IF(AH546="Probabilidad",AS545,""))),"")</f>
        <v/>
      </c>
      <c r="AT546" s="226" t="str">
        <f t="shared" si="1822"/>
        <v/>
      </c>
      <c r="AU546" s="652"/>
      <c r="AV546" s="655"/>
      <c r="AW546" s="649"/>
      <c r="AX546" s="733"/>
      <c r="AY546" s="324"/>
      <c r="AZ546" s="204"/>
      <c r="BA546" s="203"/>
      <c r="BB546" s="380"/>
      <c r="BC546" s="425"/>
      <c r="BD546" s="425"/>
      <c r="BE546" s="425"/>
      <c r="BF546" s="426"/>
      <c r="BG546" s="628"/>
      <c r="BH546" s="388"/>
      <c r="BI546" s="374"/>
      <c r="BJ546" s="374"/>
      <c r="BK546" s="374"/>
      <c r="BL546" s="380"/>
      <c r="BM546" s="468"/>
      <c r="BN546" s="380"/>
      <c r="BO546" s="377"/>
      <c r="BP546" s="377"/>
      <c r="BQ546" s="498"/>
      <c r="BR546" s="503"/>
      <c r="BS546" s="438"/>
      <c r="BT546" s="438"/>
      <c r="BU546" s="504"/>
    </row>
    <row r="547" spans="1:73" s="205" customFormat="1" ht="19.5" hidden="1">
      <c r="A547" s="673"/>
      <c r="B547" s="692"/>
      <c r="C547" s="661"/>
      <c r="D547" s="274"/>
      <c r="E547" s="277"/>
      <c r="F547" s="203"/>
      <c r="G547" s="666"/>
      <c r="H547" s="360">
        <v>89</v>
      </c>
      <c r="I547" s="664"/>
      <c r="J547" s="647"/>
      <c r="K547" s="647"/>
      <c r="L547" s="647"/>
      <c r="M547" s="645"/>
      <c r="N547" s="645"/>
      <c r="O547" s="645"/>
      <c r="P547" s="736"/>
      <c r="Q547" s="696"/>
      <c r="R547" s="642"/>
      <c r="S547" s="642"/>
      <c r="T547" s="642"/>
      <c r="U547" s="642"/>
      <c r="V547" s="727"/>
      <c r="W547" s="715"/>
      <c r="X547" s="730"/>
      <c r="Y547" s="709"/>
      <c r="Z547" s="712"/>
      <c r="AA547" s="715"/>
      <c r="AB547" s="718"/>
      <c r="AC547" s="721"/>
      <c r="AD547" s="724"/>
      <c r="AE547" s="649"/>
      <c r="AF547" s="201">
        <v>4</v>
      </c>
      <c r="AG547" s="202"/>
      <c r="AH547" s="222" t="str">
        <f t="shared" si="1672"/>
        <v/>
      </c>
      <c r="AI547" s="321"/>
      <c r="AJ547" s="321"/>
      <c r="AK547" s="223" t="str">
        <f t="shared" si="1673"/>
        <v/>
      </c>
      <c r="AL547" s="322"/>
      <c r="AM547" s="322"/>
      <c r="AN547" s="323"/>
      <c r="AO547" s="224" t="str">
        <f t="shared" ref="AO547" si="1864">IF(ISBLANK(AD544),(IFERROR(IF(AND(AH546="Probabilidad",AH547="Probabilidad"),(AQ546-(+AQ546*AK547)),IF(AND(AH546="Impacto",AH547="Probabilidad"),(AQ545-(+AQ545*AK547)),IF(AH547="Impacto",AQ546,""))),""))," ")</f>
        <v/>
      </c>
      <c r="AP547" s="174" t="str">
        <f t="shared" ref="AP547" si="1865">IF(ISBLANK(AD544),(IFERROR(IF(AO547="","",IF(AO547&lt;=0.2,"Muy Baja",IF(AO547&lt;=0.4,"Baja",IF(AO547&lt;=0.6,"Media",IF(AO547&lt;=0.8,"Alta","Muy Alta"))))),""))," ")</f>
        <v/>
      </c>
      <c r="AQ547" s="225" t="str">
        <f t="shared" si="1819"/>
        <v/>
      </c>
      <c r="AR547" s="268" t="str">
        <f t="shared" si="1820"/>
        <v/>
      </c>
      <c r="AS547" s="225" t="str">
        <f t="shared" si="1863"/>
        <v/>
      </c>
      <c r="AT547" s="226" t="str">
        <f t="shared" si="1822"/>
        <v/>
      </c>
      <c r="AU547" s="652"/>
      <c r="AV547" s="655"/>
      <c r="AW547" s="649"/>
      <c r="AX547" s="733"/>
      <c r="AY547" s="324"/>
      <c r="AZ547" s="204"/>
      <c r="BA547" s="203"/>
      <c r="BB547" s="380"/>
      <c r="BC547" s="425"/>
      <c r="BD547" s="425"/>
      <c r="BE547" s="425"/>
      <c r="BF547" s="426"/>
      <c r="BG547" s="628"/>
      <c r="BH547" s="388"/>
      <c r="BI547" s="374"/>
      <c r="BJ547" s="374"/>
      <c r="BK547" s="374"/>
      <c r="BL547" s="380"/>
      <c r="BM547" s="468"/>
      <c r="BN547" s="380"/>
      <c r="BO547" s="377"/>
      <c r="BP547" s="377"/>
      <c r="BQ547" s="498"/>
      <c r="BR547" s="503"/>
      <c r="BS547" s="438"/>
      <c r="BT547" s="438"/>
      <c r="BU547" s="504"/>
    </row>
    <row r="548" spans="1:73" s="205" customFormat="1" ht="19.5" hidden="1">
      <c r="A548" s="673"/>
      <c r="B548" s="692"/>
      <c r="C548" s="661"/>
      <c r="D548" s="274"/>
      <c r="E548" s="277"/>
      <c r="F548" s="203"/>
      <c r="G548" s="666"/>
      <c r="H548" s="360">
        <v>89</v>
      </c>
      <c r="I548" s="664"/>
      <c r="J548" s="647"/>
      <c r="K548" s="647"/>
      <c r="L548" s="647"/>
      <c r="M548" s="645"/>
      <c r="N548" s="645"/>
      <c r="O548" s="645"/>
      <c r="P548" s="736"/>
      <c r="Q548" s="696"/>
      <c r="R548" s="642"/>
      <c r="S548" s="642"/>
      <c r="T548" s="642"/>
      <c r="U548" s="642"/>
      <c r="V548" s="727"/>
      <c r="W548" s="715"/>
      <c r="X548" s="730"/>
      <c r="Y548" s="709"/>
      <c r="Z548" s="712"/>
      <c r="AA548" s="715"/>
      <c r="AB548" s="718"/>
      <c r="AC548" s="721"/>
      <c r="AD548" s="724"/>
      <c r="AE548" s="649"/>
      <c r="AF548" s="201">
        <v>5</v>
      </c>
      <c r="AG548" s="202"/>
      <c r="AH548" s="222" t="str">
        <f t="shared" si="1672"/>
        <v/>
      </c>
      <c r="AI548" s="321"/>
      <c r="AJ548" s="321"/>
      <c r="AK548" s="223" t="str">
        <f t="shared" si="1673"/>
        <v/>
      </c>
      <c r="AL548" s="322"/>
      <c r="AM548" s="322"/>
      <c r="AN548" s="323"/>
      <c r="AO548" s="224" t="str">
        <f t="shared" ref="AO548" si="1866">IF(ISBLANK(AD544),(IFERROR(IF(AND(AH547="Probabilidad",AH548="Probabilidad"),(AQ547-(+AQ547*AK548)),IF(AND(AH547="Impacto",AH548="Probabilidad"),(AQ546-(+AQ546*AK548)),IF(AH548="Impacto",AQ547,""))),""))," ")</f>
        <v/>
      </c>
      <c r="AP548" s="174" t="str">
        <f t="shared" ref="AP548" si="1867">IF(ISBLANK(AD544),(IFERROR(IF(AO548="","",IF(AO548&lt;=0.2,"Muy Baja",IF(AO548&lt;=0.4,"Baja",IF(AO548&lt;=0.6,"Media",IF(AO548&lt;=0.8,"Alta","Muy Alta"))))),""))," ")</f>
        <v/>
      </c>
      <c r="AQ548" s="225" t="str">
        <f t="shared" si="1819"/>
        <v/>
      </c>
      <c r="AR548" s="268" t="str">
        <f t="shared" si="1820"/>
        <v/>
      </c>
      <c r="AS548" s="225" t="str">
        <f t="shared" si="1863"/>
        <v/>
      </c>
      <c r="AT548" s="226" t="str">
        <f t="shared" si="1822"/>
        <v/>
      </c>
      <c r="AU548" s="652"/>
      <c r="AV548" s="655"/>
      <c r="AW548" s="649"/>
      <c r="AX548" s="733"/>
      <c r="AY548" s="324"/>
      <c r="AZ548" s="204"/>
      <c r="BA548" s="203"/>
      <c r="BB548" s="380"/>
      <c r="BC548" s="425"/>
      <c r="BD548" s="425"/>
      <c r="BE548" s="425"/>
      <c r="BF548" s="426"/>
      <c r="BG548" s="628"/>
      <c r="BH548" s="388"/>
      <c r="BI548" s="374"/>
      <c r="BJ548" s="374"/>
      <c r="BK548" s="374"/>
      <c r="BL548" s="380"/>
      <c r="BM548" s="468"/>
      <c r="BN548" s="380"/>
      <c r="BO548" s="377"/>
      <c r="BP548" s="377"/>
      <c r="BQ548" s="498"/>
      <c r="BR548" s="503"/>
      <c r="BS548" s="438"/>
      <c r="BT548" s="438"/>
      <c r="BU548" s="504"/>
    </row>
    <row r="549" spans="1:73" s="205" customFormat="1" ht="19.5" hidden="1">
      <c r="A549" s="673"/>
      <c r="B549" s="693"/>
      <c r="C549" s="662"/>
      <c r="D549" s="275"/>
      <c r="E549" s="278"/>
      <c r="F549" s="203"/>
      <c r="G549" s="666"/>
      <c r="H549" s="360">
        <v>89</v>
      </c>
      <c r="I549" s="665"/>
      <c r="J549" s="604"/>
      <c r="K549" s="604"/>
      <c r="L549" s="604"/>
      <c r="M549" s="646"/>
      <c r="N549" s="646"/>
      <c r="O549" s="646"/>
      <c r="P549" s="737"/>
      <c r="Q549" s="697"/>
      <c r="R549" s="643"/>
      <c r="S549" s="643"/>
      <c r="T549" s="643"/>
      <c r="U549" s="643"/>
      <c r="V549" s="728"/>
      <c r="W549" s="716"/>
      <c r="X549" s="731"/>
      <c r="Y549" s="710"/>
      <c r="Z549" s="713"/>
      <c r="AA549" s="716"/>
      <c r="AB549" s="719"/>
      <c r="AC549" s="722"/>
      <c r="AD549" s="725"/>
      <c r="AE549" s="650"/>
      <c r="AF549" s="201">
        <v>6</v>
      </c>
      <c r="AG549" s="202"/>
      <c r="AH549" s="222" t="str">
        <f t="shared" si="1672"/>
        <v/>
      </c>
      <c r="AI549" s="321"/>
      <c r="AJ549" s="321"/>
      <c r="AK549" s="223" t="str">
        <f t="shared" si="1673"/>
        <v/>
      </c>
      <c r="AL549" s="322"/>
      <c r="AM549" s="322"/>
      <c r="AN549" s="323"/>
      <c r="AO549" s="224" t="str">
        <f t="shared" ref="AO549" si="1868">IF(ISBLANK(AD544),(IFERROR(IF(AND(AH548="Probabilidad",AH549="Probabilidad"),(AQ548-(+AQ548*AK549)),IF(AND(AH548="Impacto",AH549="Probabilidad"),(AQ547-(+AQ547*AK549)),IF(AH549="Impacto",AQ548,""))),""))," ")</f>
        <v/>
      </c>
      <c r="AP549" s="174" t="str">
        <f t="shared" ref="AP549" si="1869">IF(ISBLANK(AD544),(IFERROR(IF(AO549="","",IF(AO549&lt;=0.2,"Muy Baja",IF(AO549&lt;=0.4,"Baja",IF(AO549&lt;=0.6,"Media",IF(AO549&lt;=0.8,"Alta","Muy Alta"))))),""))," ")</f>
        <v/>
      </c>
      <c r="AQ549" s="225" t="str">
        <f t="shared" si="1819"/>
        <v/>
      </c>
      <c r="AR549" s="268" t="str">
        <f t="shared" si="1820"/>
        <v/>
      </c>
      <c r="AS549" s="225" t="str">
        <f t="shared" si="1863"/>
        <v/>
      </c>
      <c r="AT549" s="226" t="str">
        <f t="shared" si="1822"/>
        <v/>
      </c>
      <c r="AU549" s="653"/>
      <c r="AV549" s="656"/>
      <c r="AW549" s="650"/>
      <c r="AX549" s="734"/>
      <c r="AY549" s="324"/>
      <c r="AZ549" s="204"/>
      <c r="BA549" s="203"/>
      <c r="BB549" s="380"/>
      <c r="BC549" s="425"/>
      <c r="BD549" s="425"/>
      <c r="BE549" s="425"/>
      <c r="BF549" s="426"/>
      <c r="BG549" s="595"/>
      <c r="BH549" s="388"/>
      <c r="BI549" s="374"/>
      <c r="BJ549" s="374"/>
      <c r="BK549" s="374"/>
      <c r="BL549" s="380"/>
      <c r="BM549" s="468"/>
      <c r="BN549" s="380"/>
      <c r="BO549" s="377"/>
      <c r="BP549" s="377"/>
      <c r="BQ549" s="498"/>
      <c r="BR549" s="503"/>
      <c r="BS549" s="438"/>
      <c r="BT549" s="438"/>
      <c r="BU549" s="504"/>
    </row>
    <row r="550" spans="1:73" s="205" customFormat="1" ht="19.5" hidden="1">
      <c r="A550" s="673"/>
      <c r="B550" s="694"/>
      <c r="C550" s="660" t="str">
        <f>IFERROR((VLOOKUP($B550,'Listados Datos'!$D$3:$E$18,2,FALSE))," ")</f>
        <v xml:space="preserve"> </v>
      </c>
      <c r="D550" s="273" t="str">
        <f>IFERROR((VLOOKUP($B550,'Listados Datos'!$D$3:$F$18,3,FALSE))," ")</f>
        <v xml:space="preserve"> </v>
      </c>
      <c r="E550" s="276"/>
      <c r="F550" s="203"/>
      <c r="G550" s="666">
        <v>90</v>
      </c>
      <c r="H550" s="360">
        <v>90</v>
      </c>
      <c r="I550" s="663"/>
      <c r="J550" s="603"/>
      <c r="K550" s="603"/>
      <c r="L550" s="603"/>
      <c r="M550" s="644"/>
      <c r="N550" s="644"/>
      <c r="O550" s="644"/>
      <c r="P550" s="735"/>
      <c r="Q550" s="695"/>
      <c r="R550" s="641"/>
      <c r="S550" s="641"/>
      <c r="T550" s="641"/>
      <c r="U550" s="641"/>
      <c r="V550" s="726" t="str">
        <f t="shared" ref="V550" si="1870">IF(ISBLANK(AC550),(IF(P550&lt;=0,"",IF(P550&lt;=2,"Muy Baja",IF(P550&lt;=24,"Baja",IF(P550&lt;=500,"Media",IF(P550&lt;=5000,"Alta","Muy Alta"))))))," ")</f>
        <v/>
      </c>
      <c r="W550" s="714" t="str">
        <f t="shared" ref="W550" si="1871">IF(ISBLANK(AC550),(IF(V550="","",IF(V550="Muy Baja",20%,IF(V550="Baja",40%,IF(V550="Media",60%,IF(V550="Alta",80%,IF(V550="Muy Alta",100%,0)))))))," ")</f>
        <v/>
      </c>
      <c r="X550" s="729"/>
      <c r="Y550" s="708" t="str">
        <f>IF(X550&gt;0,IF(NOT(ISERROR(MATCH(X550,'Listados Datos'!$N$3:$N$4,0))),'Listados Datos'!$N$6&amp;"Por favor no seleccionar este criterios de impacto (Afectación Económica o presupuestal y/o Pérdida Reputacional)",'Listados Datos'!$N$7),"")</f>
        <v/>
      </c>
      <c r="Z550" s="711" t="str">
        <f>IF(OR(X550='Listados Datos'!$R$3,X550='Listados Datos'!$S$3),"Leve",IF(OR(X550='Listados Datos'!$R$4,X550='Listados Datos'!$S$4),"Menor",IF(OR(X550='Listados Datos'!$R$5,X550='Listados Datos'!$S$5),"Moderado",IF(OR(X550='Listados Datos'!$R$6,X550='Listados Datos'!$S$6),"Mayor",IF(OR(X550='Listados Datos'!$R$7,X550='Listados Datos'!$S$7),"Catastrófico","")))))</f>
        <v/>
      </c>
      <c r="AA550" s="714" t="str">
        <f>IF(Z550="","",IF(Z550="Leve",20%,IF(Z550="Menor",40%,IF(Z550="Moderado",60%,IF(Z550="Mayor",80%,IF(Z550="Catastrófico",100%,0))))))</f>
        <v/>
      </c>
      <c r="AB550" s="717"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720"/>
      <c r="AD550" s="723"/>
      <c r="AE550" s="648" t="str">
        <f t="shared" ref="AE550" si="1872">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1">
        <v>1</v>
      </c>
      <c r="AG550" s="202"/>
      <c r="AH550" s="222" t="str">
        <f t="shared" ref="AH550:AH609" si="1873">IF(OR(AI550="Preventivo",AI550="Detectivo"),"Probabilidad",IF(AI550="Correctivo","Impacto",""))</f>
        <v/>
      </c>
      <c r="AI550" s="321"/>
      <c r="AJ550" s="321"/>
      <c r="AK550" s="223" t="str">
        <f t="shared" ref="AK550:AK609" si="1874">IF(AND(AI550="Preventivo",AJ550="Automático"),"50%",IF(AND(AI550="Preventivo",AJ550="Manual"),"40%",IF(AND(AI550="Detectivo",AJ550="Automático"),"40%",IF(AND(AI550="Detectivo",AJ550="Manual"),"30%",IF(AND(AI550="Correctivo",AJ550="Automático"),"35%",IF(AND(AI550="Correctivo",AJ550="Manual"),"25%",""))))))</f>
        <v/>
      </c>
      <c r="AL550" s="322"/>
      <c r="AM550" s="322"/>
      <c r="AN550" s="323"/>
      <c r="AO550" s="224" t="str">
        <f t="shared" ref="AO550" si="1875">IF(ISBLANK(AD550),(IFERROR(IF(AH550="Probabilidad",(W550-(+W550*AK550)),IF(AH550="Impacto",W550,"")),""))," ")</f>
        <v/>
      </c>
      <c r="AP550" s="174" t="str">
        <f t="shared" ref="AP550" si="1876">IF(ISBLANK(AD550), (IFERROR(IF(AO550="","",IF(AO550&lt;=0.2,"Muy Baja",IF(AO550&lt;=0.4,"Baja",IF(AO550&lt;=0.6,"Media",IF(AO550&lt;=0.8,"Alta","Muy Alta"))))),""))," ")</f>
        <v/>
      </c>
      <c r="AQ550" s="225" t="str">
        <f t="shared" si="1819"/>
        <v/>
      </c>
      <c r="AR550" s="268" t="str">
        <f t="shared" si="1820"/>
        <v/>
      </c>
      <c r="AS550" s="225" t="str">
        <f t="shared" ref="AS550" si="1877">IFERROR(IF(AH550="Impacto",(AA550-(+AA550*AK550)),IF(AH550="Probabilidad",AA550,"")),"")</f>
        <v/>
      </c>
      <c r="AT550" s="226" t="str">
        <f t="shared" si="1822"/>
        <v/>
      </c>
      <c r="AU550" s="651"/>
      <c r="AV550" s="654" t="str">
        <f>IF(ISBLANK(AD550), " ", AD550)</f>
        <v xml:space="preserve"> </v>
      </c>
      <c r="AW550" s="648" t="str">
        <f t="shared" ref="AW550" si="1878">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732"/>
      <c r="AY550" s="324"/>
      <c r="AZ550" s="204"/>
      <c r="BA550" s="203"/>
      <c r="BB550" s="380"/>
      <c r="BC550" s="425"/>
      <c r="BD550" s="425"/>
      <c r="BE550" s="425"/>
      <c r="BF550" s="426"/>
      <c r="BG550" s="594"/>
      <c r="BH550" s="388"/>
      <c r="BI550" s="374"/>
      <c r="BJ550" s="374"/>
      <c r="BK550" s="374"/>
      <c r="BL550" s="380"/>
      <c r="BM550" s="468"/>
      <c r="BN550" s="380"/>
      <c r="BO550" s="377"/>
      <c r="BP550" s="377"/>
      <c r="BQ550" s="498"/>
      <c r="BR550" s="503"/>
      <c r="BS550" s="438"/>
      <c r="BT550" s="438"/>
      <c r="BU550" s="504"/>
    </row>
    <row r="551" spans="1:73" s="205" customFormat="1" ht="19.5" hidden="1">
      <c r="A551" s="673"/>
      <c r="B551" s="692"/>
      <c r="C551" s="661"/>
      <c r="D551" s="274"/>
      <c r="E551" s="277"/>
      <c r="F551" s="203"/>
      <c r="G551" s="666"/>
      <c r="H551" s="360">
        <v>90</v>
      </c>
      <c r="I551" s="664"/>
      <c r="J551" s="647"/>
      <c r="K551" s="647"/>
      <c r="L551" s="647"/>
      <c r="M551" s="645"/>
      <c r="N551" s="645"/>
      <c r="O551" s="645"/>
      <c r="P551" s="736"/>
      <c r="Q551" s="696"/>
      <c r="R551" s="642"/>
      <c r="S551" s="642"/>
      <c r="T551" s="642"/>
      <c r="U551" s="642"/>
      <c r="V551" s="727"/>
      <c r="W551" s="715"/>
      <c r="X551" s="730"/>
      <c r="Y551" s="709"/>
      <c r="Z551" s="712"/>
      <c r="AA551" s="715"/>
      <c r="AB551" s="718"/>
      <c r="AC551" s="721"/>
      <c r="AD551" s="724"/>
      <c r="AE551" s="649"/>
      <c r="AF551" s="201">
        <v>2</v>
      </c>
      <c r="AG551" s="202"/>
      <c r="AH551" s="222" t="str">
        <f t="shared" si="1873"/>
        <v/>
      </c>
      <c r="AI551" s="321"/>
      <c r="AJ551" s="321"/>
      <c r="AK551" s="223" t="str">
        <f t="shared" si="1874"/>
        <v/>
      </c>
      <c r="AL551" s="322"/>
      <c r="AM551" s="322"/>
      <c r="AN551" s="323"/>
      <c r="AO551" s="224" t="str">
        <f t="shared" ref="AO551" si="1879">IF(ISBLANK(AD550),(IFERROR(IF(AND(AH550="Probabilidad",AH551="Probabilidad"),(AQ550-(+AQ550*AK551)),IF(AH551="Probabilidad",(W550-(+W550*AK551)),IF(AH551="Impacto",AQ550,""))),""))," ")</f>
        <v/>
      </c>
      <c r="AP551" s="174" t="str">
        <f t="shared" ref="AP551" si="1880">IF(ISBLANK(AD550),(IFERROR(IF(AO551="","",IF(AO551&lt;=0.2,"Muy Baja",IF(AO551&lt;=0.4,"Baja",IF(AO551&lt;=0.6,"Media",IF(AO551&lt;=0.8,"Alta","Muy Alta"))))),""))," ")</f>
        <v/>
      </c>
      <c r="AQ551" s="225" t="str">
        <f t="shared" si="1819"/>
        <v/>
      </c>
      <c r="AR551" s="268" t="str">
        <f t="shared" si="1820"/>
        <v/>
      </c>
      <c r="AS551" s="225" t="str">
        <f t="shared" ref="AS551" si="1881">IFERROR(IF(AND(AH550="Impacto",AH551="Impacto"),(AS550-(+AS550*AK551)),IF(AH551="Impacto",(AA550-(+AA550*AK551)),IF(AH551="Probabilidad",AS550,""))),"")</f>
        <v/>
      </c>
      <c r="AT551" s="226" t="str">
        <f t="shared" si="1822"/>
        <v/>
      </c>
      <c r="AU551" s="652"/>
      <c r="AV551" s="655"/>
      <c r="AW551" s="649"/>
      <c r="AX551" s="733"/>
      <c r="AY551" s="324"/>
      <c r="AZ551" s="204"/>
      <c r="BA551" s="203"/>
      <c r="BB551" s="380"/>
      <c r="BC551" s="425"/>
      <c r="BD551" s="425"/>
      <c r="BE551" s="425"/>
      <c r="BF551" s="426"/>
      <c r="BG551" s="628"/>
      <c r="BH551" s="388"/>
      <c r="BI551" s="374"/>
      <c r="BJ551" s="374"/>
      <c r="BK551" s="374"/>
      <c r="BL551" s="380"/>
      <c r="BM551" s="468"/>
      <c r="BN551" s="380"/>
      <c r="BO551" s="377"/>
      <c r="BP551" s="377"/>
      <c r="BQ551" s="498"/>
      <c r="BR551" s="503"/>
      <c r="BS551" s="438"/>
      <c r="BT551" s="438"/>
      <c r="BU551" s="504"/>
    </row>
    <row r="552" spans="1:73" s="205" customFormat="1" ht="19.5" hidden="1">
      <c r="A552" s="673"/>
      <c r="B552" s="692"/>
      <c r="C552" s="661"/>
      <c r="D552" s="274"/>
      <c r="E552" s="277"/>
      <c r="F552" s="203"/>
      <c r="G552" s="666"/>
      <c r="H552" s="360">
        <v>90</v>
      </c>
      <c r="I552" s="664"/>
      <c r="J552" s="647"/>
      <c r="K552" s="647"/>
      <c r="L552" s="647"/>
      <c r="M552" s="645"/>
      <c r="N552" s="645"/>
      <c r="O552" s="645"/>
      <c r="P552" s="736"/>
      <c r="Q552" s="696"/>
      <c r="R552" s="642"/>
      <c r="S552" s="642"/>
      <c r="T552" s="642"/>
      <c r="U552" s="642"/>
      <c r="V552" s="727"/>
      <c r="W552" s="715"/>
      <c r="X552" s="730"/>
      <c r="Y552" s="709"/>
      <c r="Z552" s="712"/>
      <c r="AA552" s="715"/>
      <c r="AB552" s="718"/>
      <c r="AC552" s="721"/>
      <c r="AD552" s="724"/>
      <c r="AE552" s="649"/>
      <c r="AF552" s="201">
        <v>3</v>
      </c>
      <c r="AG552" s="202"/>
      <c r="AH552" s="222" t="str">
        <f t="shared" si="1873"/>
        <v/>
      </c>
      <c r="AI552" s="321"/>
      <c r="AJ552" s="321"/>
      <c r="AK552" s="223" t="str">
        <f t="shared" si="1874"/>
        <v/>
      </c>
      <c r="AL552" s="322"/>
      <c r="AM552" s="322"/>
      <c r="AN552" s="323"/>
      <c r="AO552" s="224" t="str">
        <f t="shared" ref="AO552" si="1882">IF(ISBLANK(AD550),(IFERROR(IF(AND(AH551="Probabilidad",AH552="Probabilidad"),(AQ551-(+AQ551*AK552)),IF(AND(AH551="Impacto",AH552="Probabilidad"),(AQ550-(+AQ550*AK552)),IF(AH552="Impacto",AQ551,""))),""))," ")</f>
        <v/>
      </c>
      <c r="AP552" s="174" t="str">
        <f t="shared" ref="AP552" si="1883">IF(ISBLANK(AD550),(IFERROR(IF(AO552="","",IF(AO552&lt;=0.2,"Muy Baja",IF(AO552&lt;=0.4,"Baja",IF(AO552&lt;=0.6,"Media",IF(AO552&lt;=0.8,"Alta","Muy Alta"))))),""))," ")</f>
        <v/>
      </c>
      <c r="AQ552" s="225" t="str">
        <f t="shared" si="1819"/>
        <v/>
      </c>
      <c r="AR552" s="268" t="str">
        <f t="shared" si="1820"/>
        <v/>
      </c>
      <c r="AS552" s="225" t="str">
        <f t="shared" ref="AS552:AS555" si="1884">IFERROR(IF(AND(AH551="Impacto",AH552="Impacto"),(AS551-(+AS551*AK552)),IF(AND(AH551="Probabilidad",AH552="Impacto"),(AS550-(+AS550*AK552)),IF(AH552="Probabilidad",AS551,""))),"")</f>
        <v/>
      </c>
      <c r="AT552" s="226" t="str">
        <f t="shared" si="1822"/>
        <v/>
      </c>
      <c r="AU552" s="652"/>
      <c r="AV552" s="655"/>
      <c r="AW552" s="649"/>
      <c r="AX552" s="733"/>
      <c r="AY552" s="324"/>
      <c r="AZ552" s="204"/>
      <c r="BA552" s="203"/>
      <c r="BB552" s="380"/>
      <c r="BC552" s="425"/>
      <c r="BD552" s="425"/>
      <c r="BE552" s="425"/>
      <c r="BF552" s="426"/>
      <c r="BG552" s="628"/>
      <c r="BH552" s="388"/>
      <c r="BI552" s="374"/>
      <c r="BJ552" s="374"/>
      <c r="BK552" s="374"/>
      <c r="BL552" s="380"/>
      <c r="BM552" s="468"/>
      <c r="BN552" s="380"/>
      <c r="BO552" s="377"/>
      <c r="BP552" s="377"/>
      <c r="BQ552" s="498"/>
      <c r="BR552" s="503"/>
      <c r="BS552" s="438"/>
      <c r="BT552" s="438"/>
      <c r="BU552" s="504"/>
    </row>
    <row r="553" spans="1:73" s="205" customFormat="1" ht="19.5" hidden="1">
      <c r="A553" s="673"/>
      <c r="B553" s="692"/>
      <c r="C553" s="661"/>
      <c r="D553" s="274"/>
      <c r="E553" s="277"/>
      <c r="F553" s="203"/>
      <c r="G553" s="666"/>
      <c r="H553" s="360">
        <v>90</v>
      </c>
      <c r="I553" s="664"/>
      <c r="J553" s="647"/>
      <c r="K553" s="647"/>
      <c r="L553" s="647"/>
      <c r="M553" s="645"/>
      <c r="N553" s="645"/>
      <c r="O553" s="645"/>
      <c r="P553" s="736"/>
      <c r="Q553" s="696"/>
      <c r="R553" s="642"/>
      <c r="S553" s="642"/>
      <c r="T553" s="642"/>
      <c r="U553" s="642"/>
      <c r="V553" s="727"/>
      <c r="W553" s="715"/>
      <c r="X553" s="730"/>
      <c r="Y553" s="709"/>
      <c r="Z553" s="712"/>
      <c r="AA553" s="715"/>
      <c r="AB553" s="718"/>
      <c r="AC553" s="721"/>
      <c r="AD553" s="724"/>
      <c r="AE553" s="649"/>
      <c r="AF553" s="201">
        <v>4</v>
      </c>
      <c r="AG553" s="202"/>
      <c r="AH553" s="222" t="str">
        <f t="shared" si="1873"/>
        <v/>
      </c>
      <c r="AI553" s="321"/>
      <c r="AJ553" s="321"/>
      <c r="AK553" s="223" t="str">
        <f t="shared" si="1874"/>
        <v/>
      </c>
      <c r="AL553" s="322"/>
      <c r="AM553" s="322"/>
      <c r="AN553" s="323"/>
      <c r="AO553" s="224" t="str">
        <f t="shared" ref="AO553" si="1885">IF(ISBLANK(AD550),(IFERROR(IF(AND(AH552="Probabilidad",AH553="Probabilidad"),(AQ552-(+AQ552*AK553)),IF(AND(AH552="Impacto",AH553="Probabilidad"),(AQ551-(+AQ551*AK553)),IF(AH553="Impacto",AQ552,""))),""))," ")</f>
        <v/>
      </c>
      <c r="AP553" s="174" t="str">
        <f t="shared" ref="AP553" si="1886">IF(ISBLANK(AD550),(IFERROR(IF(AO553="","",IF(AO553&lt;=0.2,"Muy Baja",IF(AO553&lt;=0.4,"Baja",IF(AO553&lt;=0.6,"Media",IF(AO553&lt;=0.8,"Alta","Muy Alta"))))),""))," ")</f>
        <v/>
      </c>
      <c r="AQ553" s="225" t="str">
        <f t="shared" si="1819"/>
        <v/>
      </c>
      <c r="AR553" s="268" t="str">
        <f t="shared" si="1820"/>
        <v/>
      </c>
      <c r="AS553" s="225" t="str">
        <f t="shared" si="1884"/>
        <v/>
      </c>
      <c r="AT553" s="226" t="str">
        <f t="shared" si="1822"/>
        <v/>
      </c>
      <c r="AU553" s="652"/>
      <c r="AV553" s="655"/>
      <c r="AW553" s="649"/>
      <c r="AX553" s="733"/>
      <c r="AY553" s="324"/>
      <c r="AZ553" s="204"/>
      <c r="BA553" s="203"/>
      <c r="BB553" s="380"/>
      <c r="BC553" s="425"/>
      <c r="BD553" s="425"/>
      <c r="BE553" s="425"/>
      <c r="BF553" s="426"/>
      <c r="BG553" s="628"/>
      <c r="BH553" s="388"/>
      <c r="BI553" s="374"/>
      <c r="BJ553" s="374"/>
      <c r="BK553" s="374"/>
      <c r="BL553" s="380"/>
      <c r="BM553" s="468"/>
      <c r="BN553" s="380"/>
      <c r="BO553" s="377"/>
      <c r="BP553" s="377"/>
      <c r="BQ553" s="498"/>
      <c r="BR553" s="503"/>
      <c r="BS553" s="438"/>
      <c r="BT553" s="438"/>
      <c r="BU553" s="504"/>
    </row>
    <row r="554" spans="1:73" s="205" customFormat="1" ht="19.5" hidden="1">
      <c r="A554" s="673"/>
      <c r="B554" s="692"/>
      <c r="C554" s="661"/>
      <c r="D554" s="274"/>
      <c r="E554" s="277"/>
      <c r="F554" s="203"/>
      <c r="G554" s="666"/>
      <c r="H554" s="360">
        <v>90</v>
      </c>
      <c r="I554" s="664"/>
      <c r="J554" s="647"/>
      <c r="K554" s="647"/>
      <c r="L554" s="647"/>
      <c r="M554" s="645"/>
      <c r="N554" s="645"/>
      <c r="O554" s="645"/>
      <c r="P554" s="736"/>
      <c r="Q554" s="696"/>
      <c r="R554" s="642"/>
      <c r="S554" s="642"/>
      <c r="T554" s="642"/>
      <c r="U554" s="642"/>
      <c r="V554" s="727"/>
      <c r="W554" s="715"/>
      <c r="X554" s="730"/>
      <c r="Y554" s="709"/>
      <c r="Z554" s="712"/>
      <c r="AA554" s="715"/>
      <c r="AB554" s="718"/>
      <c r="AC554" s="721"/>
      <c r="AD554" s="724"/>
      <c r="AE554" s="649"/>
      <c r="AF554" s="201">
        <v>5</v>
      </c>
      <c r="AG554" s="202"/>
      <c r="AH554" s="222" t="str">
        <f t="shared" si="1873"/>
        <v/>
      </c>
      <c r="AI554" s="321"/>
      <c r="AJ554" s="321"/>
      <c r="AK554" s="223" t="str">
        <f t="shared" si="1874"/>
        <v/>
      </c>
      <c r="AL554" s="322"/>
      <c r="AM554" s="322"/>
      <c r="AN554" s="323"/>
      <c r="AO554" s="224" t="str">
        <f t="shared" ref="AO554" si="1887">IF(ISBLANK(AD550),(IFERROR(IF(AND(AH553="Probabilidad",AH554="Probabilidad"),(AQ553-(+AQ553*AK554)),IF(AND(AH553="Impacto",AH554="Probabilidad"),(AQ552-(+AQ552*AK554)),IF(AH554="Impacto",AQ553,""))),""))," ")</f>
        <v/>
      </c>
      <c r="AP554" s="174" t="str">
        <f t="shared" ref="AP554" si="1888">IF(ISBLANK(AD550),(IFERROR(IF(AO554="","",IF(AO554&lt;=0.2,"Muy Baja",IF(AO554&lt;=0.4,"Baja",IF(AO554&lt;=0.6,"Media",IF(AO554&lt;=0.8,"Alta","Muy Alta"))))),""))," ")</f>
        <v/>
      </c>
      <c r="AQ554" s="225" t="str">
        <f t="shared" si="1819"/>
        <v/>
      </c>
      <c r="AR554" s="268" t="str">
        <f t="shared" si="1820"/>
        <v/>
      </c>
      <c r="AS554" s="225" t="str">
        <f t="shared" si="1884"/>
        <v/>
      </c>
      <c r="AT554" s="226" t="str">
        <f t="shared" si="1822"/>
        <v/>
      </c>
      <c r="AU554" s="652"/>
      <c r="AV554" s="655"/>
      <c r="AW554" s="649"/>
      <c r="AX554" s="733"/>
      <c r="AY554" s="324"/>
      <c r="AZ554" s="204"/>
      <c r="BA554" s="203"/>
      <c r="BB554" s="380"/>
      <c r="BC554" s="425"/>
      <c r="BD554" s="425"/>
      <c r="BE554" s="425"/>
      <c r="BF554" s="426"/>
      <c r="BG554" s="628"/>
      <c r="BH554" s="388"/>
      <c r="BI554" s="374"/>
      <c r="BJ554" s="374"/>
      <c r="BK554" s="374"/>
      <c r="BL554" s="380"/>
      <c r="BM554" s="468"/>
      <c r="BN554" s="380"/>
      <c r="BO554" s="377"/>
      <c r="BP554" s="377"/>
      <c r="BQ554" s="498"/>
      <c r="BR554" s="503"/>
      <c r="BS554" s="438"/>
      <c r="BT554" s="438"/>
      <c r="BU554" s="504"/>
    </row>
    <row r="555" spans="1:73" s="205" customFormat="1" ht="19.5" hidden="1">
      <c r="A555" s="673"/>
      <c r="B555" s="693"/>
      <c r="C555" s="662"/>
      <c r="D555" s="275"/>
      <c r="E555" s="278"/>
      <c r="F555" s="203"/>
      <c r="G555" s="666"/>
      <c r="H555" s="360">
        <v>90</v>
      </c>
      <c r="I555" s="665"/>
      <c r="J555" s="604"/>
      <c r="K555" s="604"/>
      <c r="L555" s="604"/>
      <c r="M555" s="646"/>
      <c r="N555" s="646"/>
      <c r="O555" s="646"/>
      <c r="P555" s="737"/>
      <c r="Q555" s="697"/>
      <c r="R555" s="643"/>
      <c r="S555" s="643"/>
      <c r="T555" s="643"/>
      <c r="U555" s="643"/>
      <c r="V555" s="728"/>
      <c r="W555" s="716"/>
      <c r="X555" s="731"/>
      <c r="Y555" s="710"/>
      <c r="Z555" s="713"/>
      <c r="AA555" s="716"/>
      <c r="AB555" s="719"/>
      <c r="AC555" s="722"/>
      <c r="AD555" s="725"/>
      <c r="AE555" s="650"/>
      <c r="AF555" s="201">
        <v>6</v>
      </c>
      <c r="AG555" s="202"/>
      <c r="AH555" s="222" t="str">
        <f t="shared" si="1873"/>
        <v/>
      </c>
      <c r="AI555" s="321"/>
      <c r="AJ555" s="321"/>
      <c r="AK555" s="223" t="str">
        <f t="shared" si="1874"/>
        <v/>
      </c>
      <c r="AL555" s="322"/>
      <c r="AM555" s="322"/>
      <c r="AN555" s="323"/>
      <c r="AO555" s="224" t="str">
        <f t="shared" ref="AO555" si="1889">IF(ISBLANK(AD550),(IFERROR(IF(AND(AH554="Probabilidad",AH555="Probabilidad"),(AQ554-(+AQ554*AK555)),IF(AND(AH554="Impacto",AH555="Probabilidad"),(AQ553-(+AQ553*AK555)),IF(AH555="Impacto",AQ554,""))),""))," ")</f>
        <v/>
      </c>
      <c r="AP555" s="174" t="str">
        <f t="shared" ref="AP555" si="1890">IF(ISBLANK(AD550),(IFERROR(IF(AO555="","",IF(AO555&lt;=0.2,"Muy Baja",IF(AO555&lt;=0.4,"Baja",IF(AO555&lt;=0.6,"Media",IF(AO555&lt;=0.8,"Alta","Muy Alta"))))),""))," ")</f>
        <v/>
      </c>
      <c r="AQ555" s="225" t="str">
        <f t="shared" si="1819"/>
        <v/>
      </c>
      <c r="AR555" s="268" t="str">
        <f t="shared" si="1820"/>
        <v/>
      </c>
      <c r="AS555" s="225" t="str">
        <f t="shared" si="1884"/>
        <v/>
      </c>
      <c r="AT555" s="226" t="str">
        <f t="shared" si="1822"/>
        <v/>
      </c>
      <c r="AU555" s="653"/>
      <c r="AV555" s="656"/>
      <c r="AW555" s="650"/>
      <c r="AX555" s="734"/>
      <c r="AY555" s="324"/>
      <c r="AZ555" s="204"/>
      <c r="BA555" s="203"/>
      <c r="BB555" s="380"/>
      <c r="BC555" s="425"/>
      <c r="BD555" s="425"/>
      <c r="BE555" s="425"/>
      <c r="BF555" s="426"/>
      <c r="BG555" s="595"/>
      <c r="BH555" s="388"/>
      <c r="BI555" s="374"/>
      <c r="BJ555" s="374"/>
      <c r="BK555" s="374"/>
      <c r="BL555" s="380"/>
      <c r="BM555" s="468"/>
      <c r="BN555" s="380"/>
      <c r="BO555" s="377"/>
      <c r="BP555" s="377"/>
      <c r="BQ555" s="498"/>
      <c r="BR555" s="503"/>
      <c r="BS555" s="438"/>
      <c r="BT555" s="438"/>
      <c r="BU555" s="504"/>
    </row>
    <row r="556" spans="1:73" s="205" customFormat="1" ht="19.5" hidden="1">
      <c r="A556" s="673"/>
      <c r="B556" s="694"/>
      <c r="C556" s="660" t="str">
        <f>IFERROR((VLOOKUP($B556,'Listados Datos'!$D$3:$E$18,2,FALSE))," ")</f>
        <v xml:space="preserve"> </v>
      </c>
      <c r="D556" s="273" t="str">
        <f>IFERROR((VLOOKUP($B556,'Listados Datos'!$D$3:$F$18,3,FALSE))," ")</f>
        <v xml:space="preserve"> </v>
      </c>
      <c r="E556" s="276"/>
      <c r="F556" s="203"/>
      <c r="G556" s="666">
        <v>91</v>
      </c>
      <c r="H556" s="360">
        <v>91</v>
      </c>
      <c r="I556" s="663"/>
      <c r="J556" s="603"/>
      <c r="K556" s="603"/>
      <c r="L556" s="603"/>
      <c r="M556" s="644"/>
      <c r="N556" s="644"/>
      <c r="O556" s="644"/>
      <c r="P556" s="735"/>
      <c r="Q556" s="695"/>
      <c r="R556" s="641"/>
      <c r="S556" s="641"/>
      <c r="T556" s="641"/>
      <c r="U556" s="641"/>
      <c r="V556" s="726" t="str">
        <f t="shared" ref="V556" si="1891">IF(ISBLANK(AC556),(IF(P556&lt;=0,"",IF(P556&lt;=2,"Muy Baja",IF(P556&lt;=24,"Baja",IF(P556&lt;=500,"Media",IF(P556&lt;=5000,"Alta","Muy Alta"))))))," ")</f>
        <v/>
      </c>
      <c r="W556" s="714" t="str">
        <f t="shared" ref="W556" si="1892">IF(ISBLANK(AC556),(IF(V556="","",IF(V556="Muy Baja",20%,IF(V556="Baja",40%,IF(V556="Media",60%,IF(V556="Alta",80%,IF(V556="Muy Alta",100%,0)))))))," ")</f>
        <v/>
      </c>
      <c r="X556" s="729"/>
      <c r="Y556" s="708" t="str">
        <f>IF(X556&gt;0,IF(NOT(ISERROR(MATCH(X556,'Listados Datos'!$N$3:$N$4,0))),'Listados Datos'!$N$6&amp;"Por favor no seleccionar este criterios de impacto (Afectación Económica o presupuestal y/o Pérdida Reputacional)",'Listados Datos'!$N$7),"")</f>
        <v/>
      </c>
      <c r="Z556" s="711" t="str">
        <f>IF(OR(X556='Listados Datos'!$R$3,X556='Listados Datos'!$S$3),"Leve",IF(OR(X556='Listados Datos'!$R$4,X556='Listados Datos'!$S$4),"Menor",IF(OR(X556='Listados Datos'!$R$5,X556='Listados Datos'!$S$5),"Moderado",IF(OR(X556='Listados Datos'!$R$6,X556='Listados Datos'!$S$6),"Mayor",IF(OR(X556='Listados Datos'!$R$7,X556='Listados Datos'!$S$7),"Catastrófico","")))))</f>
        <v/>
      </c>
      <c r="AA556" s="714" t="str">
        <f>IF(Z556="","",IF(Z556="Leve",20%,IF(Z556="Menor",40%,IF(Z556="Moderado",60%,IF(Z556="Mayor",80%,IF(Z556="Catastrófico",100%,0))))))</f>
        <v/>
      </c>
      <c r="AB556" s="717"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720"/>
      <c r="AD556" s="723"/>
      <c r="AE556" s="648" t="str">
        <f t="shared" ref="AE556" si="1893">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1">
        <v>1</v>
      </c>
      <c r="AG556" s="202"/>
      <c r="AH556" s="222" t="str">
        <f t="shared" si="1873"/>
        <v/>
      </c>
      <c r="AI556" s="321"/>
      <c r="AJ556" s="321"/>
      <c r="AK556" s="223" t="str">
        <f t="shared" si="1874"/>
        <v/>
      </c>
      <c r="AL556" s="322"/>
      <c r="AM556" s="322"/>
      <c r="AN556" s="323"/>
      <c r="AO556" s="224" t="str">
        <f t="shared" ref="AO556" si="1894">IF(ISBLANK(AD556),(IFERROR(IF(AH556="Probabilidad",(W556-(+W556*AK556)),IF(AH556="Impacto",W556,"")),""))," ")</f>
        <v/>
      </c>
      <c r="AP556" s="174" t="str">
        <f t="shared" ref="AP556" si="1895">IF(ISBLANK(AD556), (IFERROR(IF(AO556="","",IF(AO556&lt;=0.2,"Muy Baja",IF(AO556&lt;=0.4,"Baja",IF(AO556&lt;=0.6,"Media",IF(AO556&lt;=0.8,"Alta","Muy Alta"))))),""))," ")</f>
        <v/>
      </c>
      <c r="AQ556" s="225" t="str">
        <f t="shared" si="1819"/>
        <v/>
      </c>
      <c r="AR556" s="268" t="str">
        <f t="shared" si="1820"/>
        <v/>
      </c>
      <c r="AS556" s="225" t="str">
        <f t="shared" ref="AS556" si="1896">IFERROR(IF(AH556="Impacto",(AA556-(+AA556*AK556)),IF(AH556="Probabilidad",AA556,"")),"")</f>
        <v/>
      </c>
      <c r="AT556" s="226" t="str">
        <f t="shared" si="1822"/>
        <v/>
      </c>
      <c r="AU556" s="651"/>
      <c r="AV556" s="654" t="str">
        <f>IF(ISBLANK(AD556), " ", AD556)</f>
        <v xml:space="preserve"> </v>
      </c>
      <c r="AW556" s="648" t="str">
        <f t="shared" ref="AW556" si="1897">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732"/>
      <c r="AY556" s="324"/>
      <c r="AZ556" s="204"/>
      <c r="BA556" s="203"/>
      <c r="BB556" s="380"/>
      <c r="BC556" s="425"/>
      <c r="BD556" s="425"/>
      <c r="BE556" s="425"/>
      <c r="BF556" s="425"/>
      <c r="BG556" s="594"/>
      <c r="BH556" s="388"/>
      <c r="BI556" s="374"/>
      <c r="BJ556" s="374"/>
      <c r="BK556" s="374"/>
      <c r="BL556" s="380"/>
      <c r="BM556" s="468"/>
      <c r="BN556" s="380"/>
      <c r="BO556" s="377"/>
      <c r="BP556" s="377"/>
      <c r="BQ556" s="498"/>
      <c r="BR556" s="503"/>
      <c r="BS556" s="438"/>
      <c r="BT556" s="438"/>
      <c r="BU556" s="504"/>
    </row>
    <row r="557" spans="1:73" s="205" customFormat="1" ht="19.5" hidden="1">
      <c r="A557" s="673"/>
      <c r="B557" s="692"/>
      <c r="C557" s="661"/>
      <c r="D557" s="274"/>
      <c r="E557" s="277"/>
      <c r="F557" s="203"/>
      <c r="G557" s="666"/>
      <c r="H557" s="360">
        <v>91</v>
      </c>
      <c r="I557" s="664"/>
      <c r="J557" s="647"/>
      <c r="K557" s="647"/>
      <c r="L557" s="647"/>
      <c r="M557" s="645"/>
      <c r="N557" s="645"/>
      <c r="O557" s="645"/>
      <c r="P557" s="736"/>
      <c r="Q557" s="696"/>
      <c r="R557" s="642"/>
      <c r="S557" s="642"/>
      <c r="T557" s="642"/>
      <c r="U557" s="642"/>
      <c r="V557" s="727"/>
      <c r="W557" s="715"/>
      <c r="X557" s="730"/>
      <c r="Y557" s="709"/>
      <c r="Z557" s="712"/>
      <c r="AA557" s="715"/>
      <c r="AB557" s="718"/>
      <c r="AC557" s="721"/>
      <c r="AD557" s="724"/>
      <c r="AE557" s="649"/>
      <c r="AF557" s="201">
        <v>2</v>
      </c>
      <c r="AG557" s="202"/>
      <c r="AH557" s="222" t="str">
        <f t="shared" si="1873"/>
        <v/>
      </c>
      <c r="AI557" s="321"/>
      <c r="AJ557" s="321"/>
      <c r="AK557" s="223" t="str">
        <f t="shared" si="1874"/>
        <v/>
      </c>
      <c r="AL557" s="322"/>
      <c r="AM557" s="322"/>
      <c r="AN557" s="323"/>
      <c r="AO557" s="224" t="str">
        <f t="shared" ref="AO557" si="1898">IF(ISBLANK(AD556),(IFERROR(IF(AND(AH556="Probabilidad",AH557="Probabilidad"),(AQ556-(+AQ556*AK557)),IF(AH557="Probabilidad",(W556-(+W556*AK557)),IF(AH557="Impacto",AQ556,""))),""))," ")</f>
        <v/>
      </c>
      <c r="AP557" s="174" t="str">
        <f t="shared" ref="AP557" si="1899">IF(ISBLANK(AD556),(IFERROR(IF(AO557="","",IF(AO557&lt;=0.2,"Muy Baja",IF(AO557&lt;=0.4,"Baja",IF(AO557&lt;=0.6,"Media",IF(AO557&lt;=0.8,"Alta","Muy Alta"))))),""))," ")</f>
        <v/>
      </c>
      <c r="AQ557" s="225" t="str">
        <f t="shared" si="1819"/>
        <v/>
      </c>
      <c r="AR557" s="268" t="str">
        <f t="shared" si="1820"/>
        <v/>
      </c>
      <c r="AS557" s="225" t="str">
        <f t="shared" ref="AS557" si="1900">IFERROR(IF(AND(AH556="Impacto",AH557="Impacto"),(AS556-(+AS556*AK557)),IF(AH557="Impacto",(AA556-(+AA556*AK557)),IF(AH557="Probabilidad",AS556,""))),"")</f>
        <v/>
      </c>
      <c r="AT557" s="226" t="str">
        <f t="shared" si="1822"/>
        <v/>
      </c>
      <c r="AU557" s="652"/>
      <c r="AV557" s="655"/>
      <c r="AW557" s="649"/>
      <c r="AX557" s="733"/>
      <c r="AY557" s="324"/>
      <c r="AZ557" s="204"/>
      <c r="BA557" s="203"/>
      <c r="BB557" s="380"/>
      <c r="BC557" s="425"/>
      <c r="BD557" s="425"/>
      <c r="BE557" s="425"/>
      <c r="BF557" s="426"/>
      <c r="BG557" s="628"/>
      <c r="BH557" s="388"/>
      <c r="BI557" s="374"/>
      <c r="BJ557" s="374"/>
      <c r="BK557" s="374"/>
      <c r="BL557" s="380"/>
      <c r="BM557" s="468"/>
      <c r="BN557" s="380"/>
      <c r="BO557" s="377"/>
      <c r="BP557" s="377"/>
      <c r="BQ557" s="498"/>
      <c r="BR557" s="503"/>
      <c r="BS557" s="438"/>
      <c r="BT557" s="438"/>
      <c r="BU557" s="504"/>
    </row>
    <row r="558" spans="1:73" s="205" customFormat="1" ht="19.5" hidden="1">
      <c r="A558" s="673"/>
      <c r="B558" s="692"/>
      <c r="C558" s="661"/>
      <c r="D558" s="274"/>
      <c r="E558" s="277"/>
      <c r="F558" s="203"/>
      <c r="G558" s="666"/>
      <c r="H558" s="360">
        <v>91</v>
      </c>
      <c r="I558" s="664"/>
      <c r="J558" s="647"/>
      <c r="K558" s="647"/>
      <c r="L558" s="647"/>
      <c r="M558" s="645"/>
      <c r="N558" s="645"/>
      <c r="O558" s="645"/>
      <c r="P558" s="736"/>
      <c r="Q558" s="696"/>
      <c r="R558" s="642"/>
      <c r="S558" s="642"/>
      <c r="T558" s="642"/>
      <c r="U558" s="642"/>
      <c r="V558" s="727"/>
      <c r="W558" s="715"/>
      <c r="X558" s="730"/>
      <c r="Y558" s="709"/>
      <c r="Z558" s="712"/>
      <c r="AA558" s="715"/>
      <c r="AB558" s="718"/>
      <c r="AC558" s="721"/>
      <c r="AD558" s="724"/>
      <c r="AE558" s="649"/>
      <c r="AF558" s="201">
        <v>3</v>
      </c>
      <c r="AG558" s="202"/>
      <c r="AH558" s="222" t="str">
        <f t="shared" si="1873"/>
        <v/>
      </c>
      <c r="AI558" s="321"/>
      <c r="AJ558" s="321"/>
      <c r="AK558" s="223" t="str">
        <f t="shared" si="1874"/>
        <v/>
      </c>
      <c r="AL558" s="322"/>
      <c r="AM558" s="322"/>
      <c r="AN558" s="323"/>
      <c r="AO558" s="224" t="str">
        <f t="shared" ref="AO558" si="1901">IF(ISBLANK(AD556),(IFERROR(IF(AND(AH557="Probabilidad",AH558="Probabilidad"),(AQ557-(+AQ557*AK558)),IF(AND(AH557="Impacto",AH558="Probabilidad"),(AQ556-(+AQ556*AK558)),IF(AH558="Impacto",AQ557,""))),""))," ")</f>
        <v/>
      </c>
      <c r="AP558" s="174" t="str">
        <f t="shared" ref="AP558" si="1902">IF(ISBLANK(AD556),(IFERROR(IF(AO558="","",IF(AO558&lt;=0.2,"Muy Baja",IF(AO558&lt;=0.4,"Baja",IF(AO558&lt;=0.6,"Media",IF(AO558&lt;=0.8,"Alta","Muy Alta"))))),""))," ")</f>
        <v/>
      </c>
      <c r="AQ558" s="225" t="str">
        <f t="shared" si="1819"/>
        <v/>
      </c>
      <c r="AR558" s="268" t="str">
        <f t="shared" si="1820"/>
        <v/>
      </c>
      <c r="AS558" s="225" t="str">
        <f t="shared" ref="AS558:AS561" si="1903">IFERROR(IF(AND(AH557="Impacto",AH558="Impacto"),(AS557-(+AS557*AK558)),IF(AND(AH557="Probabilidad",AH558="Impacto"),(AS556-(+AS556*AK558)),IF(AH558="Probabilidad",AS557,""))),"")</f>
        <v/>
      </c>
      <c r="AT558" s="226" t="str">
        <f t="shared" si="1822"/>
        <v/>
      </c>
      <c r="AU558" s="652"/>
      <c r="AV558" s="655"/>
      <c r="AW558" s="649"/>
      <c r="AX558" s="733"/>
      <c r="AY558" s="324"/>
      <c r="AZ558" s="204"/>
      <c r="BA558" s="203"/>
      <c r="BB558" s="380"/>
      <c r="BC558" s="425"/>
      <c r="BD558" s="425"/>
      <c r="BE558" s="425"/>
      <c r="BF558" s="426"/>
      <c r="BG558" s="628"/>
      <c r="BH558" s="388"/>
      <c r="BI558" s="374"/>
      <c r="BJ558" s="374"/>
      <c r="BK558" s="374"/>
      <c r="BL558" s="380"/>
      <c r="BM558" s="468"/>
      <c r="BN558" s="380"/>
      <c r="BO558" s="377"/>
      <c r="BP558" s="377"/>
      <c r="BQ558" s="498"/>
      <c r="BR558" s="503"/>
      <c r="BS558" s="438"/>
      <c r="BT558" s="438"/>
      <c r="BU558" s="504"/>
    </row>
    <row r="559" spans="1:73" s="205" customFormat="1" ht="19.5" hidden="1">
      <c r="A559" s="673"/>
      <c r="B559" s="692"/>
      <c r="C559" s="661"/>
      <c r="D559" s="274"/>
      <c r="E559" s="277"/>
      <c r="F559" s="203"/>
      <c r="G559" s="666"/>
      <c r="H559" s="360">
        <v>91</v>
      </c>
      <c r="I559" s="664"/>
      <c r="J559" s="647"/>
      <c r="K559" s="647"/>
      <c r="L559" s="647"/>
      <c r="M559" s="645"/>
      <c r="N559" s="645"/>
      <c r="O559" s="645"/>
      <c r="P559" s="736"/>
      <c r="Q559" s="696"/>
      <c r="R559" s="642"/>
      <c r="S559" s="642"/>
      <c r="T559" s="642"/>
      <c r="U559" s="642"/>
      <c r="V559" s="727"/>
      <c r="W559" s="715"/>
      <c r="X559" s="730"/>
      <c r="Y559" s="709"/>
      <c r="Z559" s="712"/>
      <c r="AA559" s="715"/>
      <c r="AB559" s="718"/>
      <c r="AC559" s="721"/>
      <c r="AD559" s="724"/>
      <c r="AE559" s="649"/>
      <c r="AF559" s="201">
        <v>4</v>
      </c>
      <c r="AG559" s="202"/>
      <c r="AH559" s="222" t="str">
        <f t="shared" si="1873"/>
        <v/>
      </c>
      <c r="AI559" s="321"/>
      <c r="AJ559" s="321"/>
      <c r="AK559" s="223" t="str">
        <f t="shared" si="1874"/>
        <v/>
      </c>
      <c r="AL559" s="322"/>
      <c r="AM559" s="322"/>
      <c r="AN559" s="323"/>
      <c r="AO559" s="224" t="str">
        <f t="shared" ref="AO559" si="1904">IF(ISBLANK(AD556),(IFERROR(IF(AND(AH558="Probabilidad",AH559="Probabilidad"),(AQ558-(+AQ558*AK559)),IF(AND(AH558="Impacto",AH559="Probabilidad"),(AQ557-(+AQ557*AK559)),IF(AH559="Impacto",AQ558,""))),""))," ")</f>
        <v/>
      </c>
      <c r="AP559" s="174" t="str">
        <f t="shared" ref="AP559" si="1905">IF(ISBLANK(AD556),(IFERROR(IF(AO559="","",IF(AO559&lt;=0.2,"Muy Baja",IF(AO559&lt;=0.4,"Baja",IF(AO559&lt;=0.6,"Media",IF(AO559&lt;=0.8,"Alta","Muy Alta"))))),""))," ")</f>
        <v/>
      </c>
      <c r="AQ559" s="225" t="str">
        <f t="shared" si="1819"/>
        <v/>
      </c>
      <c r="AR559" s="268" t="str">
        <f t="shared" si="1820"/>
        <v/>
      </c>
      <c r="AS559" s="225" t="str">
        <f t="shared" si="1903"/>
        <v/>
      </c>
      <c r="AT559" s="226" t="str">
        <f t="shared" si="1822"/>
        <v/>
      </c>
      <c r="AU559" s="652"/>
      <c r="AV559" s="655"/>
      <c r="AW559" s="649"/>
      <c r="AX559" s="733"/>
      <c r="AY559" s="324"/>
      <c r="AZ559" s="204"/>
      <c r="BA559" s="203"/>
      <c r="BB559" s="380"/>
      <c r="BC559" s="425"/>
      <c r="BD559" s="425"/>
      <c r="BE559" s="425"/>
      <c r="BF559" s="426"/>
      <c r="BG559" s="628"/>
      <c r="BH559" s="388"/>
      <c r="BI559" s="374"/>
      <c r="BJ559" s="374"/>
      <c r="BK559" s="374"/>
      <c r="BL559" s="380"/>
      <c r="BM559" s="468"/>
      <c r="BN559" s="380"/>
      <c r="BO559" s="377"/>
      <c r="BP559" s="377"/>
      <c r="BQ559" s="498"/>
      <c r="BR559" s="503"/>
      <c r="BS559" s="438"/>
      <c r="BT559" s="438"/>
      <c r="BU559" s="504"/>
    </row>
    <row r="560" spans="1:73" s="205" customFormat="1" ht="19.5" hidden="1">
      <c r="A560" s="673"/>
      <c r="B560" s="692"/>
      <c r="C560" s="661"/>
      <c r="D560" s="274"/>
      <c r="E560" s="277"/>
      <c r="F560" s="203"/>
      <c r="G560" s="666"/>
      <c r="H560" s="360">
        <v>91</v>
      </c>
      <c r="I560" s="664"/>
      <c r="J560" s="647"/>
      <c r="K560" s="647"/>
      <c r="L560" s="647"/>
      <c r="M560" s="645"/>
      <c r="N560" s="645"/>
      <c r="O560" s="645"/>
      <c r="P560" s="736"/>
      <c r="Q560" s="696"/>
      <c r="R560" s="642"/>
      <c r="S560" s="642"/>
      <c r="T560" s="642"/>
      <c r="U560" s="642"/>
      <c r="V560" s="727"/>
      <c r="W560" s="715"/>
      <c r="X560" s="730"/>
      <c r="Y560" s="709"/>
      <c r="Z560" s="712"/>
      <c r="AA560" s="715"/>
      <c r="AB560" s="718"/>
      <c r="AC560" s="721"/>
      <c r="AD560" s="724"/>
      <c r="AE560" s="649"/>
      <c r="AF560" s="201">
        <v>5</v>
      </c>
      <c r="AG560" s="202"/>
      <c r="AH560" s="222" t="str">
        <f t="shared" si="1873"/>
        <v/>
      </c>
      <c r="AI560" s="321"/>
      <c r="AJ560" s="321"/>
      <c r="AK560" s="223" t="str">
        <f t="shared" si="1874"/>
        <v/>
      </c>
      <c r="AL560" s="322"/>
      <c r="AM560" s="322"/>
      <c r="AN560" s="323"/>
      <c r="AO560" s="224" t="str">
        <f t="shared" ref="AO560" si="1906">IF(ISBLANK(AD556),(IFERROR(IF(AND(AH559="Probabilidad",AH560="Probabilidad"),(AQ559-(+AQ559*AK560)),IF(AND(AH559="Impacto",AH560="Probabilidad"),(AQ558-(+AQ558*AK560)),IF(AH560="Impacto",AQ559,""))),""))," ")</f>
        <v/>
      </c>
      <c r="AP560" s="174" t="str">
        <f t="shared" ref="AP560" si="1907">IF(ISBLANK(AD556),(IFERROR(IF(AO560="","",IF(AO560&lt;=0.2,"Muy Baja",IF(AO560&lt;=0.4,"Baja",IF(AO560&lt;=0.6,"Media",IF(AO560&lt;=0.8,"Alta","Muy Alta"))))),""))," ")</f>
        <v/>
      </c>
      <c r="AQ560" s="225" t="str">
        <f t="shared" si="1819"/>
        <v/>
      </c>
      <c r="AR560" s="268" t="str">
        <f t="shared" si="1820"/>
        <v/>
      </c>
      <c r="AS560" s="225" t="str">
        <f t="shared" si="1903"/>
        <v/>
      </c>
      <c r="AT560" s="226" t="str">
        <f t="shared" si="1822"/>
        <v/>
      </c>
      <c r="AU560" s="652"/>
      <c r="AV560" s="655"/>
      <c r="AW560" s="649"/>
      <c r="AX560" s="733"/>
      <c r="AY560" s="324"/>
      <c r="AZ560" s="204"/>
      <c r="BA560" s="203"/>
      <c r="BB560" s="380"/>
      <c r="BC560" s="425"/>
      <c r="BD560" s="425"/>
      <c r="BE560" s="425"/>
      <c r="BF560" s="426"/>
      <c r="BG560" s="628"/>
      <c r="BH560" s="388"/>
      <c r="BI560" s="374"/>
      <c r="BJ560" s="374"/>
      <c r="BK560" s="374"/>
      <c r="BL560" s="380"/>
      <c r="BM560" s="468"/>
      <c r="BN560" s="380"/>
      <c r="BO560" s="377"/>
      <c r="BP560" s="377"/>
      <c r="BQ560" s="498"/>
      <c r="BR560" s="503"/>
      <c r="BS560" s="438"/>
      <c r="BT560" s="438"/>
      <c r="BU560" s="504"/>
    </row>
    <row r="561" spans="1:73" s="205" customFormat="1" ht="19.5" hidden="1">
      <c r="A561" s="673"/>
      <c r="B561" s="693"/>
      <c r="C561" s="662"/>
      <c r="D561" s="275"/>
      <c r="E561" s="278"/>
      <c r="F561" s="203"/>
      <c r="G561" s="666"/>
      <c r="H561" s="360">
        <v>91</v>
      </c>
      <c r="I561" s="665"/>
      <c r="J561" s="604"/>
      <c r="K561" s="604"/>
      <c r="L561" s="604"/>
      <c r="M561" s="646"/>
      <c r="N561" s="646"/>
      <c r="O561" s="646"/>
      <c r="P561" s="737"/>
      <c r="Q561" s="697"/>
      <c r="R561" s="643"/>
      <c r="S561" s="643"/>
      <c r="T561" s="643"/>
      <c r="U561" s="643"/>
      <c r="V561" s="728"/>
      <c r="W561" s="716"/>
      <c r="X561" s="731"/>
      <c r="Y561" s="710"/>
      <c r="Z561" s="713"/>
      <c r="AA561" s="716"/>
      <c r="AB561" s="719"/>
      <c r="AC561" s="722"/>
      <c r="AD561" s="725"/>
      <c r="AE561" s="650"/>
      <c r="AF561" s="201">
        <v>6</v>
      </c>
      <c r="AG561" s="202"/>
      <c r="AH561" s="222" t="str">
        <f t="shared" si="1873"/>
        <v/>
      </c>
      <c r="AI561" s="321"/>
      <c r="AJ561" s="321"/>
      <c r="AK561" s="223" t="str">
        <f t="shared" si="1874"/>
        <v/>
      </c>
      <c r="AL561" s="322"/>
      <c r="AM561" s="322"/>
      <c r="AN561" s="323"/>
      <c r="AO561" s="224" t="str">
        <f t="shared" ref="AO561" si="1908">IF(ISBLANK(AD556),(IFERROR(IF(AND(AH560="Probabilidad",AH561="Probabilidad"),(AQ560-(+AQ560*AK561)),IF(AND(AH560="Impacto",AH561="Probabilidad"),(AQ559-(+AQ559*AK561)),IF(AH561="Impacto",AQ560,""))),""))," ")</f>
        <v/>
      </c>
      <c r="AP561" s="174" t="str">
        <f t="shared" ref="AP561" si="1909">IF(ISBLANK(AD556),(IFERROR(IF(AO561="","",IF(AO561&lt;=0.2,"Muy Baja",IF(AO561&lt;=0.4,"Baja",IF(AO561&lt;=0.6,"Media",IF(AO561&lt;=0.8,"Alta","Muy Alta"))))),""))," ")</f>
        <v/>
      </c>
      <c r="AQ561" s="225" t="str">
        <f t="shared" si="1819"/>
        <v/>
      </c>
      <c r="AR561" s="268" t="str">
        <f t="shared" si="1820"/>
        <v/>
      </c>
      <c r="AS561" s="225" t="str">
        <f t="shared" si="1903"/>
        <v/>
      </c>
      <c r="AT561" s="226" t="str">
        <f t="shared" si="1822"/>
        <v/>
      </c>
      <c r="AU561" s="653"/>
      <c r="AV561" s="656"/>
      <c r="AW561" s="650"/>
      <c r="AX561" s="734"/>
      <c r="AY561" s="324"/>
      <c r="AZ561" s="204"/>
      <c r="BA561" s="203"/>
      <c r="BB561" s="380"/>
      <c r="BC561" s="425"/>
      <c r="BD561" s="425"/>
      <c r="BE561" s="425"/>
      <c r="BF561" s="426"/>
      <c r="BG561" s="595"/>
      <c r="BH561" s="388"/>
      <c r="BI561" s="374"/>
      <c r="BJ561" s="374"/>
      <c r="BK561" s="374"/>
      <c r="BL561" s="380"/>
      <c r="BM561" s="468"/>
      <c r="BN561" s="380"/>
      <c r="BO561" s="377"/>
      <c r="BP561" s="377"/>
      <c r="BQ561" s="498"/>
      <c r="BR561" s="503"/>
      <c r="BS561" s="438"/>
      <c r="BT561" s="438"/>
      <c r="BU561" s="504"/>
    </row>
    <row r="562" spans="1:73" s="205" customFormat="1" ht="19.5" hidden="1">
      <c r="A562" s="673"/>
      <c r="B562" s="694"/>
      <c r="C562" s="660" t="str">
        <f>IFERROR((VLOOKUP($B562,'Listados Datos'!$D$3:$E$18,2,FALSE))," ")</f>
        <v xml:space="preserve"> </v>
      </c>
      <c r="D562" s="273" t="str">
        <f>IFERROR((VLOOKUP($B562,'Listados Datos'!$D$3:$F$18,3,FALSE))," ")</f>
        <v xml:space="preserve"> </v>
      </c>
      <c r="E562" s="276"/>
      <c r="F562" s="203"/>
      <c r="G562" s="666">
        <v>92</v>
      </c>
      <c r="H562" s="360">
        <v>92</v>
      </c>
      <c r="I562" s="663"/>
      <c r="J562" s="603"/>
      <c r="K562" s="603"/>
      <c r="L562" s="603"/>
      <c r="M562" s="644"/>
      <c r="N562" s="644"/>
      <c r="O562" s="644"/>
      <c r="P562" s="735"/>
      <c r="Q562" s="695"/>
      <c r="R562" s="641"/>
      <c r="S562" s="641"/>
      <c r="T562" s="641"/>
      <c r="U562" s="641"/>
      <c r="V562" s="726" t="str">
        <f t="shared" ref="V562" si="1910">IF(ISBLANK(AC562),(IF(P562&lt;=0,"",IF(P562&lt;=2,"Muy Baja",IF(P562&lt;=24,"Baja",IF(P562&lt;=500,"Media",IF(P562&lt;=5000,"Alta","Muy Alta"))))))," ")</f>
        <v/>
      </c>
      <c r="W562" s="714" t="str">
        <f t="shared" ref="W562" si="1911">IF(ISBLANK(AC562),(IF(V562="","",IF(V562="Muy Baja",20%,IF(V562="Baja",40%,IF(V562="Media",60%,IF(V562="Alta",80%,IF(V562="Muy Alta",100%,0)))))))," ")</f>
        <v/>
      </c>
      <c r="X562" s="729"/>
      <c r="Y562" s="708" t="str">
        <f>IF(X562&gt;0,IF(NOT(ISERROR(MATCH(X562,'Listados Datos'!$N$3:$N$4,0))),'Listados Datos'!$N$6&amp;"Por favor no seleccionar este criterios de impacto (Afectación Económica o presupuestal y/o Pérdida Reputacional)",'Listados Datos'!$N$7),"")</f>
        <v/>
      </c>
      <c r="Z562" s="711" t="str">
        <f>IF(OR(X562='Listados Datos'!$R$3,X562='Listados Datos'!$S$3),"Leve",IF(OR(X562='Listados Datos'!$R$4,X562='Listados Datos'!$S$4),"Menor",IF(OR(X562='Listados Datos'!$R$5,X562='Listados Datos'!$S$5),"Moderado",IF(OR(X562='Listados Datos'!$R$6,X562='Listados Datos'!$S$6),"Mayor",IF(OR(X562='Listados Datos'!$R$7,X562='Listados Datos'!$S$7),"Catastrófico","")))))</f>
        <v/>
      </c>
      <c r="AA562" s="714" t="str">
        <f>IF(Z562="","",IF(Z562="Leve",20%,IF(Z562="Menor",40%,IF(Z562="Moderado",60%,IF(Z562="Mayor",80%,IF(Z562="Catastrófico",100%,0))))))</f>
        <v/>
      </c>
      <c r="AB562" s="717"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720"/>
      <c r="AD562" s="723"/>
      <c r="AE562" s="648" t="str">
        <f t="shared" ref="AE562" si="1912">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1">
        <v>1</v>
      </c>
      <c r="AG562" s="202"/>
      <c r="AH562" s="222" t="str">
        <f t="shared" si="1873"/>
        <v/>
      </c>
      <c r="AI562" s="321"/>
      <c r="AJ562" s="321"/>
      <c r="AK562" s="223" t="str">
        <f t="shared" si="1874"/>
        <v/>
      </c>
      <c r="AL562" s="322"/>
      <c r="AM562" s="322"/>
      <c r="AN562" s="323"/>
      <c r="AO562" s="224" t="str">
        <f t="shared" ref="AO562" si="1913">IF(ISBLANK(AD562),(IFERROR(IF(AH562="Probabilidad",(W562-(+W562*AK562)),IF(AH562="Impacto",W562,"")),""))," ")</f>
        <v/>
      </c>
      <c r="AP562" s="174" t="str">
        <f t="shared" ref="AP562" si="1914">IF(ISBLANK(AD562), (IFERROR(IF(AO562="","",IF(AO562&lt;=0.2,"Muy Baja",IF(AO562&lt;=0.4,"Baja",IF(AO562&lt;=0.6,"Media",IF(AO562&lt;=0.8,"Alta","Muy Alta"))))),""))," ")</f>
        <v/>
      </c>
      <c r="AQ562" s="225" t="str">
        <f t="shared" si="1819"/>
        <v/>
      </c>
      <c r="AR562" s="268" t="str">
        <f t="shared" si="1820"/>
        <v/>
      </c>
      <c r="AS562" s="225" t="str">
        <f t="shared" ref="AS562" si="1915">IFERROR(IF(AH562="Impacto",(AA562-(+AA562*AK562)),IF(AH562="Probabilidad",AA562,"")),"")</f>
        <v/>
      </c>
      <c r="AT562" s="226" t="str">
        <f t="shared" si="1822"/>
        <v/>
      </c>
      <c r="AU562" s="651"/>
      <c r="AV562" s="654" t="str">
        <f>IF(ISBLANK(AD562), " ", AD562)</f>
        <v xml:space="preserve"> </v>
      </c>
      <c r="AW562" s="648" t="str">
        <f t="shared" ref="AW562" si="1916">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732"/>
      <c r="AY562" s="324"/>
      <c r="AZ562" s="204"/>
      <c r="BA562" s="203"/>
      <c r="BB562" s="380"/>
      <c r="BC562" s="425"/>
      <c r="BD562" s="425"/>
      <c r="BE562" s="425"/>
      <c r="BF562" s="426"/>
      <c r="BG562" s="594"/>
      <c r="BH562" s="388"/>
      <c r="BI562" s="374"/>
      <c r="BJ562" s="374"/>
      <c r="BK562" s="374"/>
      <c r="BL562" s="380"/>
      <c r="BM562" s="468"/>
      <c r="BN562" s="380"/>
      <c r="BO562" s="377"/>
      <c r="BP562" s="377"/>
      <c r="BQ562" s="498"/>
      <c r="BR562" s="503"/>
      <c r="BS562" s="438"/>
      <c r="BT562" s="438"/>
      <c r="BU562" s="504"/>
    </row>
    <row r="563" spans="1:73" s="205" customFormat="1" ht="19.5" hidden="1">
      <c r="A563" s="673"/>
      <c r="B563" s="692"/>
      <c r="C563" s="661"/>
      <c r="D563" s="274"/>
      <c r="E563" s="277"/>
      <c r="F563" s="203"/>
      <c r="G563" s="666"/>
      <c r="H563" s="360">
        <v>92</v>
      </c>
      <c r="I563" s="664"/>
      <c r="J563" s="647"/>
      <c r="K563" s="647"/>
      <c r="L563" s="647"/>
      <c r="M563" s="645"/>
      <c r="N563" s="645"/>
      <c r="O563" s="645"/>
      <c r="P563" s="736"/>
      <c r="Q563" s="696"/>
      <c r="R563" s="642"/>
      <c r="S563" s="642"/>
      <c r="T563" s="642"/>
      <c r="U563" s="642"/>
      <c r="V563" s="727"/>
      <c r="W563" s="715"/>
      <c r="X563" s="730"/>
      <c r="Y563" s="709"/>
      <c r="Z563" s="712"/>
      <c r="AA563" s="715"/>
      <c r="AB563" s="718"/>
      <c r="AC563" s="721"/>
      <c r="AD563" s="724"/>
      <c r="AE563" s="649"/>
      <c r="AF563" s="201">
        <v>2</v>
      </c>
      <c r="AG563" s="202"/>
      <c r="AH563" s="222" t="str">
        <f t="shared" si="1873"/>
        <v/>
      </c>
      <c r="AI563" s="321"/>
      <c r="AJ563" s="321"/>
      <c r="AK563" s="223" t="str">
        <f t="shared" si="1874"/>
        <v/>
      </c>
      <c r="AL563" s="322"/>
      <c r="AM563" s="322"/>
      <c r="AN563" s="323"/>
      <c r="AO563" s="224" t="str">
        <f t="shared" ref="AO563" si="1917">IF(ISBLANK(AD562),(IFERROR(IF(AND(AH562="Probabilidad",AH563="Probabilidad"),(AQ562-(+AQ562*AK563)),IF(AH563="Probabilidad",(W562-(+W562*AK563)),IF(AH563="Impacto",AQ562,""))),""))," ")</f>
        <v/>
      </c>
      <c r="AP563" s="174" t="str">
        <f t="shared" ref="AP563" si="1918">IF(ISBLANK(AD562),(IFERROR(IF(AO563="","",IF(AO563&lt;=0.2,"Muy Baja",IF(AO563&lt;=0.4,"Baja",IF(AO563&lt;=0.6,"Media",IF(AO563&lt;=0.8,"Alta","Muy Alta"))))),""))," ")</f>
        <v/>
      </c>
      <c r="AQ563" s="225" t="str">
        <f t="shared" si="1819"/>
        <v/>
      </c>
      <c r="AR563" s="268" t="str">
        <f t="shared" si="1820"/>
        <v/>
      </c>
      <c r="AS563" s="225" t="str">
        <f t="shared" ref="AS563" si="1919">IFERROR(IF(AND(AH562="Impacto",AH563="Impacto"),(AS562-(+AS562*AK563)),IF(AH563="Impacto",(AA562-(+AA562*AK563)),IF(AH563="Probabilidad",AS562,""))),"")</f>
        <v/>
      </c>
      <c r="AT563" s="226" t="str">
        <f t="shared" si="1822"/>
        <v/>
      </c>
      <c r="AU563" s="652"/>
      <c r="AV563" s="655"/>
      <c r="AW563" s="649"/>
      <c r="AX563" s="733"/>
      <c r="AY563" s="324"/>
      <c r="AZ563" s="204"/>
      <c r="BA563" s="203"/>
      <c r="BB563" s="380"/>
      <c r="BC563" s="425"/>
      <c r="BD563" s="425"/>
      <c r="BE563" s="425"/>
      <c r="BF563" s="426"/>
      <c r="BG563" s="628"/>
      <c r="BH563" s="388"/>
      <c r="BI563" s="374"/>
      <c r="BJ563" s="374"/>
      <c r="BK563" s="374"/>
      <c r="BL563" s="380"/>
      <c r="BM563" s="468"/>
      <c r="BN563" s="380"/>
      <c r="BO563" s="377"/>
      <c r="BP563" s="377"/>
      <c r="BQ563" s="498"/>
      <c r="BR563" s="503"/>
      <c r="BS563" s="438"/>
      <c r="BT563" s="438"/>
      <c r="BU563" s="504"/>
    </row>
    <row r="564" spans="1:73" s="205" customFormat="1" ht="19.5" hidden="1">
      <c r="A564" s="673"/>
      <c r="B564" s="692"/>
      <c r="C564" s="661"/>
      <c r="D564" s="274"/>
      <c r="E564" s="277"/>
      <c r="F564" s="203"/>
      <c r="G564" s="666"/>
      <c r="H564" s="360">
        <v>92</v>
      </c>
      <c r="I564" s="664"/>
      <c r="J564" s="647"/>
      <c r="K564" s="647"/>
      <c r="L564" s="647"/>
      <c r="M564" s="645"/>
      <c r="N564" s="645"/>
      <c r="O564" s="645"/>
      <c r="P564" s="736"/>
      <c r="Q564" s="696"/>
      <c r="R564" s="642"/>
      <c r="S564" s="642"/>
      <c r="T564" s="642"/>
      <c r="U564" s="642"/>
      <c r="V564" s="727"/>
      <c r="W564" s="715"/>
      <c r="X564" s="730"/>
      <c r="Y564" s="709"/>
      <c r="Z564" s="712"/>
      <c r="AA564" s="715"/>
      <c r="AB564" s="718"/>
      <c r="AC564" s="721"/>
      <c r="AD564" s="724"/>
      <c r="AE564" s="649"/>
      <c r="AF564" s="201">
        <v>3</v>
      </c>
      <c r="AG564" s="202"/>
      <c r="AH564" s="222" t="str">
        <f t="shared" si="1873"/>
        <v/>
      </c>
      <c r="AI564" s="321"/>
      <c r="AJ564" s="321"/>
      <c r="AK564" s="223" t="str">
        <f t="shared" si="1874"/>
        <v/>
      </c>
      <c r="AL564" s="322"/>
      <c r="AM564" s="322"/>
      <c r="AN564" s="323"/>
      <c r="AO564" s="224" t="str">
        <f t="shared" ref="AO564" si="1920">IF(ISBLANK(AD562),(IFERROR(IF(AND(AH563="Probabilidad",AH564="Probabilidad"),(AQ563-(+AQ563*AK564)),IF(AND(AH563="Impacto",AH564="Probabilidad"),(AQ562-(+AQ562*AK564)),IF(AH564="Impacto",AQ563,""))),""))," ")</f>
        <v/>
      </c>
      <c r="AP564" s="174" t="str">
        <f t="shared" ref="AP564" si="1921">IF(ISBLANK(AD562),(IFERROR(IF(AO564="","",IF(AO564&lt;=0.2,"Muy Baja",IF(AO564&lt;=0.4,"Baja",IF(AO564&lt;=0.6,"Media",IF(AO564&lt;=0.8,"Alta","Muy Alta"))))),""))," ")</f>
        <v/>
      </c>
      <c r="AQ564" s="225" t="str">
        <f t="shared" si="1819"/>
        <v/>
      </c>
      <c r="AR564" s="268" t="str">
        <f t="shared" si="1820"/>
        <v/>
      </c>
      <c r="AS564" s="225" t="str">
        <f t="shared" ref="AS564:AS567" si="1922">IFERROR(IF(AND(AH563="Impacto",AH564="Impacto"),(AS563-(+AS563*AK564)),IF(AND(AH563="Probabilidad",AH564="Impacto"),(AS562-(+AS562*AK564)),IF(AH564="Probabilidad",AS563,""))),"")</f>
        <v/>
      </c>
      <c r="AT564" s="226" t="str">
        <f t="shared" si="1822"/>
        <v/>
      </c>
      <c r="AU564" s="652"/>
      <c r="AV564" s="655"/>
      <c r="AW564" s="649"/>
      <c r="AX564" s="733"/>
      <c r="AY564" s="324"/>
      <c r="AZ564" s="204"/>
      <c r="BA564" s="203"/>
      <c r="BB564" s="380"/>
      <c r="BC564" s="425"/>
      <c r="BD564" s="425"/>
      <c r="BE564" s="425"/>
      <c r="BF564" s="426"/>
      <c r="BG564" s="628"/>
      <c r="BH564" s="388"/>
      <c r="BI564" s="374"/>
      <c r="BJ564" s="374"/>
      <c r="BK564" s="374"/>
      <c r="BL564" s="380"/>
      <c r="BM564" s="468"/>
      <c r="BN564" s="380"/>
      <c r="BO564" s="377"/>
      <c r="BP564" s="377"/>
      <c r="BQ564" s="498"/>
      <c r="BR564" s="503"/>
      <c r="BS564" s="438"/>
      <c r="BT564" s="438"/>
      <c r="BU564" s="504"/>
    </row>
    <row r="565" spans="1:73" s="205" customFormat="1" ht="19.5" hidden="1">
      <c r="A565" s="673"/>
      <c r="B565" s="692"/>
      <c r="C565" s="661"/>
      <c r="D565" s="274"/>
      <c r="E565" s="277"/>
      <c r="F565" s="203"/>
      <c r="G565" s="666"/>
      <c r="H565" s="360">
        <v>92</v>
      </c>
      <c r="I565" s="664"/>
      <c r="J565" s="647"/>
      <c r="K565" s="647"/>
      <c r="L565" s="647"/>
      <c r="M565" s="645"/>
      <c r="N565" s="645"/>
      <c r="O565" s="645"/>
      <c r="P565" s="736"/>
      <c r="Q565" s="696"/>
      <c r="R565" s="642"/>
      <c r="S565" s="642"/>
      <c r="T565" s="642"/>
      <c r="U565" s="642"/>
      <c r="V565" s="727"/>
      <c r="W565" s="715"/>
      <c r="X565" s="730"/>
      <c r="Y565" s="709"/>
      <c r="Z565" s="712"/>
      <c r="AA565" s="715"/>
      <c r="AB565" s="718"/>
      <c r="AC565" s="721"/>
      <c r="AD565" s="724"/>
      <c r="AE565" s="649"/>
      <c r="AF565" s="201">
        <v>4</v>
      </c>
      <c r="AG565" s="202"/>
      <c r="AH565" s="222" t="str">
        <f t="shared" si="1873"/>
        <v/>
      </c>
      <c r="AI565" s="321"/>
      <c r="AJ565" s="321"/>
      <c r="AK565" s="223" t="str">
        <f t="shared" si="1874"/>
        <v/>
      </c>
      <c r="AL565" s="322"/>
      <c r="AM565" s="322"/>
      <c r="AN565" s="323"/>
      <c r="AO565" s="224" t="str">
        <f t="shared" ref="AO565" si="1923">IF(ISBLANK(AD562),(IFERROR(IF(AND(AH564="Probabilidad",AH565="Probabilidad"),(AQ564-(+AQ564*AK565)),IF(AND(AH564="Impacto",AH565="Probabilidad"),(AQ563-(+AQ563*AK565)),IF(AH565="Impacto",AQ564,""))),""))," ")</f>
        <v/>
      </c>
      <c r="AP565" s="174" t="str">
        <f t="shared" ref="AP565" si="1924">IF(ISBLANK(AD562),(IFERROR(IF(AO565="","",IF(AO565&lt;=0.2,"Muy Baja",IF(AO565&lt;=0.4,"Baja",IF(AO565&lt;=0.6,"Media",IF(AO565&lt;=0.8,"Alta","Muy Alta"))))),""))," ")</f>
        <v/>
      </c>
      <c r="AQ565" s="225" t="str">
        <f t="shared" si="1819"/>
        <v/>
      </c>
      <c r="AR565" s="268" t="str">
        <f t="shared" si="1820"/>
        <v/>
      </c>
      <c r="AS565" s="225" t="str">
        <f t="shared" si="1922"/>
        <v/>
      </c>
      <c r="AT565" s="226" t="str">
        <f t="shared" si="1822"/>
        <v/>
      </c>
      <c r="AU565" s="652"/>
      <c r="AV565" s="655"/>
      <c r="AW565" s="649"/>
      <c r="AX565" s="733"/>
      <c r="AY565" s="324"/>
      <c r="AZ565" s="204"/>
      <c r="BA565" s="203"/>
      <c r="BB565" s="380"/>
      <c r="BC565" s="425"/>
      <c r="BD565" s="425"/>
      <c r="BE565" s="425"/>
      <c r="BF565" s="426"/>
      <c r="BG565" s="628"/>
      <c r="BH565" s="388"/>
      <c r="BI565" s="374"/>
      <c r="BJ565" s="374"/>
      <c r="BK565" s="374"/>
      <c r="BL565" s="380"/>
      <c r="BM565" s="468"/>
      <c r="BN565" s="380"/>
      <c r="BO565" s="377"/>
      <c r="BP565" s="377"/>
      <c r="BQ565" s="498"/>
      <c r="BR565" s="503"/>
      <c r="BS565" s="438"/>
      <c r="BT565" s="438"/>
      <c r="BU565" s="504"/>
    </row>
    <row r="566" spans="1:73" s="205" customFormat="1" ht="19.5" hidden="1">
      <c r="A566" s="673"/>
      <c r="B566" s="692"/>
      <c r="C566" s="661"/>
      <c r="D566" s="274"/>
      <c r="E566" s="277"/>
      <c r="F566" s="203"/>
      <c r="G566" s="666"/>
      <c r="H566" s="360">
        <v>92</v>
      </c>
      <c r="I566" s="664"/>
      <c r="J566" s="647"/>
      <c r="K566" s="647"/>
      <c r="L566" s="647"/>
      <c r="M566" s="645"/>
      <c r="N566" s="645"/>
      <c r="O566" s="645"/>
      <c r="P566" s="736"/>
      <c r="Q566" s="696"/>
      <c r="R566" s="642"/>
      <c r="S566" s="642"/>
      <c r="T566" s="642"/>
      <c r="U566" s="642"/>
      <c r="V566" s="727"/>
      <c r="W566" s="715"/>
      <c r="X566" s="730"/>
      <c r="Y566" s="709"/>
      <c r="Z566" s="712"/>
      <c r="AA566" s="715"/>
      <c r="AB566" s="718"/>
      <c r="AC566" s="721"/>
      <c r="AD566" s="724"/>
      <c r="AE566" s="649"/>
      <c r="AF566" s="201">
        <v>5</v>
      </c>
      <c r="AG566" s="202"/>
      <c r="AH566" s="222" t="str">
        <f t="shared" si="1873"/>
        <v/>
      </c>
      <c r="AI566" s="321"/>
      <c r="AJ566" s="321"/>
      <c r="AK566" s="223" t="str">
        <f t="shared" si="1874"/>
        <v/>
      </c>
      <c r="AL566" s="322"/>
      <c r="AM566" s="322"/>
      <c r="AN566" s="323"/>
      <c r="AO566" s="224" t="str">
        <f t="shared" ref="AO566" si="1925">IF(ISBLANK(AD562),(IFERROR(IF(AND(AH565="Probabilidad",AH566="Probabilidad"),(AQ565-(+AQ565*AK566)),IF(AND(AH565="Impacto",AH566="Probabilidad"),(AQ564-(+AQ564*AK566)),IF(AH566="Impacto",AQ565,""))),""))," ")</f>
        <v/>
      </c>
      <c r="AP566" s="174" t="str">
        <f t="shared" ref="AP566" si="1926">IF(ISBLANK(AD562),(IFERROR(IF(AO566="","",IF(AO566&lt;=0.2,"Muy Baja",IF(AO566&lt;=0.4,"Baja",IF(AO566&lt;=0.6,"Media",IF(AO566&lt;=0.8,"Alta","Muy Alta"))))),""))," ")</f>
        <v/>
      </c>
      <c r="AQ566" s="225" t="str">
        <f t="shared" si="1819"/>
        <v/>
      </c>
      <c r="AR566" s="268" t="str">
        <f t="shared" si="1820"/>
        <v/>
      </c>
      <c r="AS566" s="225" t="str">
        <f t="shared" si="1922"/>
        <v/>
      </c>
      <c r="AT566" s="226" t="str">
        <f t="shared" si="1822"/>
        <v/>
      </c>
      <c r="AU566" s="652"/>
      <c r="AV566" s="655"/>
      <c r="AW566" s="649"/>
      <c r="AX566" s="733"/>
      <c r="AY566" s="324"/>
      <c r="AZ566" s="204"/>
      <c r="BA566" s="203"/>
      <c r="BB566" s="380"/>
      <c r="BC566" s="425"/>
      <c r="BD566" s="425"/>
      <c r="BE566" s="425"/>
      <c r="BF566" s="426"/>
      <c r="BG566" s="628"/>
      <c r="BH566" s="388"/>
      <c r="BI566" s="374"/>
      <c r="BJ566" s="374"/>
      <c r="BK566" s="374"/>
      <c r="BL566" s="380"/>
      <c r="BM566" s="468"/>
      <c r="BN566" s="380"/>
      <c r="BO566" s="377"/>
      <c r="BP566" s="377"/>
      <c r="BQ566" s="498"/>
      <c r="BR566" s="503"/>
      <c r="BS566" s="438"/>
      <c r="BT566" s="438"/>
      <c r="BU566" s="504"/>
    </row>
    <row r="567" spans="1:73" s="205" customFormat="1" ht="19.5" hidden="1">
      <c r="A567" s="673"/>
      <c r="B567" s="693"/>
      <c r="C567" s="662"/>
      <c r="D567" s="275"/>
      <c r="E567" s="278"/>
      <c r="F567" s="203"/>
      <c r="G567" s="666"/>
      <c r="H567" s="360">
        <v>92</v>
      </c>
      <c r="I567" s="665"/>
      <c r="J567" s="604"/>
      <c r="K567" s="604"/>
      <c r="L567" s="604"/>
      <c r="M567" s="646"/>
      <c r="N567" s="646"/>
      <c r="O567" s="646"/>
      <c r="P567" s="737"/>
      <c r="Q567" s="697"/>
      <c r="R567" s="643"/>
      <c r="S567" s="643"/>
      <c r="T567" s="643"/>
      <c r="U567" s="643"/>
      <c r="V567" s="728"/>
      <c r="W567" s="716"/>
      <c r="X567" s="731"/>
      <c r="Y567" s="710"/>
      <c r="Z567" s="713"/>
      <c r="AA567" s="716"/>
      <c r="AB567" s="719"/>
      <c r="AC567" s="722"/>
      <c r="AD567" s="725"/>
      <c r="AE567" s="650"/>
      <c r="AF567" s="201">
        <v>6</v>
      </c>
      <c r="AG567" s="202"/>
      <c r="AH567" s="222" t="str">
        <f t="shared" si="1873"/>
        <v/>
      </c>
      <c r="AI567" s="321"/>
      <c r="AJ567" s="321"/>
      <c r="AK567" s="223" t="str">
        <f t="shared" si="1874"/>
        <v/>
      </c>
      <c r="AL567" s="322"/>
      <c r="AM567" s="322"/>
      <c r="AN567" s="323"/>
      <c r="AO567" s="224" t="str">
        <f t="shared" ref="AO567" si="1927">IF(ISBLANK(AD562),(IFERROR(IF(AND(AH566="Probabilidad",AH567="Probabilidad"),(AQ566-(+AQ566*AK567)),IF(AND(AH566="Impacto",AH567="Probabilidad"),(AQ565-(+AQ565*AK567)),IF(AH567="Impacto",AQ566,""))),""))," ")</f>
        <v/>
      </c>
      <c r="AP567" s="174" t="str">
        <f t="shared" ref="AP567" si="1928">IF(ISBLANK(AD562),(IFERROR(IF(AO567="","",IF(AO567&lt;=0.2,"Muy Baja",IF(AO567&lt;=0.4,"Baja",IF(AO567&lt;=0.6,"Media",IF(AO567&lt;=0.8,"Alta","Muy Alta"))))),""))," ")</f>
        <v/>
      </c>
      <c r="AQ567" s="225" t="str">
        <f t="shared" si="1819"/>
        <v/>
      </c>
      <c r="AR567" s="268" t="str">
        <f t="shared" si="1820"/>
        <v/>
      </c>
      <c r="AS567" s="225" t="str">
        <f t="shared" si="1922"/>
        <v/>
      </c>
      <c r="AT567" s="226" t="str">
        <f t="shared" si="1822"/>
        <v/>
      </c>
      <c r="AU567" s="653"/>
      <c r="AV567" s="656"/>
      <c r="AW567" s="650"/>
      <c r="AX567" s="734"/>
      <c r="AY567" s="324"/>
      <c r="AZ567" s="204"/>
      <c r="BA567" s="203"/>
      <c r="BB567" s="380"/>
      <c r="BC567" s="425"/>
      <c r="BD567" s="425"/>
      <c r="BE567" s="425"/>
      <c r="BF567" s="426"/>
      <c r="BG567" s="595"/>
      <c r="BH567" s="388"/>
      <c r="BI567" s="374"/>
      <c r="BJ567" s="374"/>
      <c r="BK567" s="374"/>
      <c r="BL567" s="380"/>
      <c r="BM567" s="468"/>
      <c r="BN567" s="380"/>
      <c r="BO567" s="377"/>
      <c r="BP567" s="377"/>
      <c r="BQ567" s="498"/>
      <c r="BR567" s="503"/>
      <c r="BS567" s="438"/>
      <c r="BT567" s="438"/>
      <c r="BU567" s="504"/>
    </row>
    <row r="568" spans="1:73" s="205" customFormat="1" ht="19.5" hidden="1">
      <c r="A568" s="673"/>
      <c r="B568" s="694"/>
      <c r="C568" s="660" t="str">
        <f>IFERROR((VLOOKUP($B568,'Listados Datos'!$D$3:$E$18,2,FALSE))," ")</f>
        <v xml:space="preserve"> </v>
      </c>
      <c r="D568" s="273" t="str">
        <f>IFERROR((VLOOKUP($B568,'Listados Datos'!$D$3:$F$18,3,FALSE))," ")</f>
        <v xml:space="preserve"> </v>
      </c>
      <c r="E568" s="276"/>
      <c r="F568" s="203"/>
      <c r="G568" s="666">
        <v>93</v>
      </c>
      <c r="H568" s="360">
        <v>93</v>
      </c>
      <c r="I568" s="663"/>
      <c r="J568" s="603"/>
      <c r="K568" s="603"/>
      <c r="L568" s="603"/>
      <c r="M568" s="644"/>
      <c r="N568" s="644"/>
      <c r="O568" s="644"/>
      <c r="P568" s="735"/>
      <c r="Q568" s="695"/>
      <c r="R568" s="641"/>
      <c r="S568" s="641"/>
      <c r="T568" s="641"/>
      <c r="U568" s="641"/>
      <c r="V568" s="726" t="str">
        <f t="shared" ref="V568" si="1929">IF(ISBLANK(AC568),(IF(P568&lt;=0,"",IF(P568&lt;=2,"Muy Baja",IF(P568&lt;=24,"Baja",IF(P568&lt;=500,"Media",IF(P568&lt;=5000,"Alta","Muy Alta"))))))," ")</f>
        <v/>
      </c>
      <c r="W568" s="714" t="str">
        <f t="shared" ref="W568" si="1930">IF(ISBLANK(AC568),(IF(V568="","",IF(V568="Muy Baja",20%,IF(V568="Baja",40%,IF(V568="Media",60%,IF(V568="Alta",80%,IF(V568="Muy Alta",100%,0)))))))," ")</f>
        <v/>
      </c>
      <c r="X568" s="729"/>
      <c r="Y568" s="708" t="str">
        <f>IF(X568&gt;0,IF(NOT(ISERROR(MATCH(X568,'Listados Datos'!$N$3:$N$4,0))),'Listados Datos'!$N$6&amp;"Por favor no seleccionar este criterios de impacto (Afectación Económica o presupuestal y/o Pérdida Reputacional)",'Listados Datos'!$N$7),"")</f>
        <v/>
      </c>
      <c r="Z568" s="711" t="str">
        <f>IF(OR(X568='Listados Datos'!$R$3,X568='Listados Datos'!$S$3),"Leve",IF(OR(X568='Listados Datos'!$R$4,X568='Listados Datos'!$S$4),"Menor",IF(OR(X568='Listados Datos'!$R$5,X568='Listados Datos'!$S$5),"Moderado",IF(OR(X568='Listados Datos'!$R$6,X568='Listados Datos'!$S$6),"Mayor",IF(OR(X568='Listados Datos'!$R$7,X568='Listados Datos'!$S$7),"Catastrófico","")))))</f>
        <v/>
      </c>
      <c r="AA568" s="714" t="str">
        <f>IF(Z568="","",IF(Z568="Leve",20%,IF(Z568="Menor",40%,IF(Z568="Moderado",60%,IF(Z568="Mayor",80%,IF(Z568="Catastrófico",100%,0))))))</f>
        <v/>
      </c>
      <c r="AB568" s="717"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720"/>
      <c r="AD568" s="723"/>
      <c r="AE568" s="648" t="str">
        <f t="shared" ref="AE568" si="1931">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1">
        <v>1</v>
      </c>
      <c r="AG568" s="202"/>
      <c r="AH568" s="222" t="str">
        <f t="shared" si="1873"/>
        <v/>
      </c>
      <c r="AI568" s="321"/>
      <c r="AJ568" s="321"/>
      <c r="AK568" s="223" t="str">
        <f t="shared" si="1874"/>
        <v/>
      </c>
      <c r="AL568" s="322"/>
      <c r="AM568" s="322"/>
      <c r="AN568" s="323"/>
      <c r="AO568" s="224" t="str">
        <f t="shared" ref="AO568" si="1932">IF(ISBLANK(AD568),(IFERROR(IF(AH568="Probabilidad",(W568-(+W568*AK568)),IF(AH568="Impacto",W568,"")),""))," ")</f>
        <v/>
      </c>
      <c r="AP568" s="174" t="str">
        <f t="shared" ref="AP568" si="1933">IF(ISBLANK(AD568), (IFERROR(IF(AO568="","",IF(AO568&lt;=0.2,"Muy Baja",IF(AO568&lt;=0.4,"Baja",IF(AO568&lt;=0.6,"Media",IF(AO568&lt;=0.8,"Alta","Muy Alta"))))),""))," ")</f>
        <v/>
      </c>
      <c r="AQ568" s="225" t="str">
        <f t="shared" si="1819"/>
        <v/>
      </c>
      <c r="AR568" s="268" t="str">
        <f t="shared" si="1820"/>
        <v/>
      </c>
      <c r="AS568" s="225" t="str">
        <f t="shared" ref="AS568" si="1934">IFERROR(IF(AH568="Impacto",(AA568-(+AA568*AK568)),IF(AH568="Probabilidad",AA568,"")),"")</f>
        <v/>
      </c>
      <c r="AT568" s="226" t="str">
        <f t="shared" si="1822"/>
        <v/>
      </c>
      <c r="AU568" s="651"/>
      <c r="AV568" s="654" t="str">
        <f>IF(ISBLANK(AD568), " ", AD568)</f>
        <v xml:space="preserve"> </v>
      </c>
      <c r="AW568" s="648" t="str">
        <f t="shared" ref="AW568" si="1935">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732"/>
      <c r="AY568" s="324"/>
      <c r="AZ568" s="204"/>
      <c r="BA568" s="203"/>
      <c r="BB568" s="380"/>
      <c r="BC568" s="425"/>
      <c r="BD568" s="425"/>
      <c r="BE568" s="425"/>
      <c r="BF568" s="426"/>
      <c r="BG568" s="594"/>
      <c r="BH568" s="388"/>
      <c r="BI568" s="374"/>
      <c r="BJ568" s="374"/>
      <c r="BK568" s="374"/>
      <c r="BL568" s="380"/>
      <c r="BM568" s="468"/>
      <c r="BN568" s="380"/>
      <c r="BO568" s="377"/>
      <c r="BP568" s="377"/>
      <c r="BQ568" s="498"/>
      <c r="BR568" s="503"/>
      <c r="BS568" s="438"/>
      <c r="BT568" s="438"/>
      <c r="BU568" s="504"/>
    </row>
    <row r="569" spans="1:73" s="205" customFormat="1" ht="19.5" hidden="1">
      <c r="A569" s="673"/>
      <c r="B569" s="692"/>
      <c r="C569" s="661"/>
      <c r="D569" s="274"/>
      <c r="E569" s="277"/>
      <c r="F569" s="203"/>
      <c r="G569" s="666"/>
      <c r="H569" s="360">
        <v>93</v>
      </c>
      <c r="I569" s="664"/>
      <c r="J569" s="647"/>
      <c r="K569" s="647"/>
      <c r="L569" s="647"/>
      <c r="M569" s="645"/>
      <c r="N569" s="645"/>
      <c r="O569" s="645"/>
      <c r="P569" s="736"/>
      <c r="Q569" s="696"/>
      <c r="R569" s="642"/>
      <c r="S569" s="642"/>
      <c r="T569" s="642"/>
      <c r="U569" s="642"/>
      <c r="V569" s="727"/>
      <c r="W569" s="715"/>
      <c r="X569" s="730"/>
      <c r="Y569" s="709"/>
      <c r="Z569" s="712"/>
      <c r="AA569" s="715"/>
      <c r="AB569" s="718"/>
      <c r="AC569" s="721"/>
      <c r="AD569" s="724"/>
      <c r="AE569" s="649"/>
      <c r="AF569" s="201">
        <v>2</v>
      </c>
      <c r="AG569" s="202"/>
      <c r="AH569" s="222" t="str">
        <f t="shared" si="1873"/>
        <v/>
      </c>
      <c r="AI569" s="321"/>
      <c r="AJ569" s="321"/>
      <c r="AK569" s="223" t="str">
        <f t="shared" si="1874"/>
        <v/>
      </c>
      <c r="AL569" s="322"/>
      <c r="AM569" s="322"/>
      <c r="AN569" s="323"/>
      <c r="AO569" s="224" t="str">
        <f t="shared" ref="AO569" si="1936">IF(ISBLANK(AD568),(IFERROR(IF(AND(AH568="Probabilidad",AH569="Probabilidad"),(AQ568-(+AQ568*AK569)),IF(AH569="Probabilidad",(W568-(+W568*AK569)),IF(AH569="Impacto",AQ568,""))),""))," ")</f>
        <v/>
      </c>
      <c r="AP569" s="174" t="str">
        <f t="shared" ref="AP569" si="1937">IF(ISBLANK(AD568),(IFERROR(IF(AO569="","",IF(AO569&lt;=0.2,"Muy Baja",IF(AO569&lt;=0.4,"Baja",IF(AO569&lt;=0.6,"Media",IF(AO569&lt;=0.8,"Alta","Muy Alta"))))),""))," ")</f>
        <v/>
      </c>
      <c r="AQ569" s="225" t="str">
        <f t="shared" si="1819"/>
        <v/>
      </c>
      <c r="AR569" s="268" t="str">
        <f t="shared" si="1820"/>
        <v/>
      </c>
      <c r="AS569" s="225" t="str">
        <f t="shared" ref="AS569" si="1938">IFERROR(IF(AND(AH568="Impacto",AH569="Impacto"),(AS568-(+AS568*AK569)),IF(AH569="Impacto",(AA568-(+AA568*AK569)),IF(AH569="Probabilidad",AS568,""))),"")</f>
        <v/>
      </c>
      <c r="AT569" s="226" t="str">
        <f t="shared" si="1822"/>
        <v/>
      </c>
      <c r="AU569" s="652"/>
      <c r="AV569" s="655"/>
      <c r="AW569" s="649"/>
      <c r="AX569" s="733"/>
      <c r="AY569" s="324"/>
      <c r="AZ569" s="204"/>
      <c r="BA569" s="203"/>
      <c r="BB569" s="380"/>
      <c r="BC569" s="425"/>
      <c r="BD569" s="425"/>
      <c r="BE569" s="425"/>
      <c r="BF569" s="426"/>
      <c r="BG569" s="628"/>
      <c r="BH569" s="388"/>
      <c r="BI569" s="374"/>
      <c r="BJ569" s="374"/>
      <c r="BK569" s="374"/>
      <c r="BL569" s="380"/>
      <c r="BM569" s="468"/>
      <c r="BN569" s="380"/>
      <c r="BO569" s="377"/>
      <c r="BP569" s="377"/>
      <c r="BQ569" s="498"/>
      <c r="BR569" s="503"/>
      <c r="BS569" s="438"/>
      <c r="BT569" s="438"/>
      <c r="BU569" s="504"/>
    </row>
    <row r="570" spans="1:73" s="205" customFormat="1" ht="19.5" hidden="1">
      <c r="A570" s="673"/>
      <c r="B570" s="692"/>
      <c r="C570" s="661"/>
      <c r="D570" s="274"/>
      <c r="E570" s="277"/>
      <c r="F570" s="203"/>
      <c r="G570" s="666"/>
      <c r="H570" s="360">
        <v>93</v>
      </c>
      <c r="I570" s="664"/>
      <c r="J570" s="647"/>
      <c r="K570" s="647"/>
      <c r="L570" s="647"/>
      <c r="M570" s="645"/>
      <c r="N570" s="645"/>
      <c r="O570" s="645"/>
      <c r="P570" s="736"/>
      <c r="Q570" s="696"/>
      <c r="R570" s="642"/>
      <c r="S570" s="642"/>
      <c r="T570" s="642"/>
      <c r="U570" s="642"/>
      <c r="V570" s="727"/>
      <c r="W570" s="715"/>
      <c r="X570" s="730"/>
      <c r="Y570" s="709"/>
      <c r="Z570" s="712"/>
      <c r="AA570" s="715"/>
      <c r="AB570" s="718"/>
      <c r="AC570" s="721"/>
      <c r="AD570" s="724"/>
      <c r="AE570" s="649"/>
      <c r="AF570" s="201">
        <v>3</v>
      </c>
      <c r="AG570" s="202"/>
      <c r="AH570" s="222" t="str">
        <f t="shared" si="1873"/>
        <v/>
      </c>
      <c r="AI570" s="321"/>
      <c r="AJ570" s="321"/>
      <c r="AK570" s="223" t="str">
        <f t="shared" si="1874"/>
        <v/>
      </c>
      <c r="AL570" s="322"/>
      <c r="AM570" s="322"/>
      <c r="AN570" s="323"/>
      <c r="AO570" s="224" t="str">
        <f t="shared" ref="AO570" si="1939">IF(ISBLANK(AD568),(IFERROR(IF(AND(AH569="Probabilidad",AH570="Probabilidad"),(AQ569-(+AQ569*AK570)),IF(AND(AH569="Impacto",AH570="Probabilidad"),(AQ568-(+AQ568*AK570)),IF(AH570="Impacto",AQ569,""))),""))," ")</f>
        <v/>
      </c>
      <c r="AP570" s="174" t="str">
        <f t="shared" ref="AP570" si="1940">IF(ISBLANK(AD568),(IFERROR(IF(AO570="","",IF(AO570&lt;=0.2,"Muy Baja",IF(AO570&lt;=0.4,"Baja",IF(AO570&lt;=0.6,"Media",IF(AO570&lt;=0.8,"Alta","Muy Alta"))))),""))," ")</f>
        <v/>
      </c>
      <c r="AQ570" s="225" t="str">
        <f t="shared" si="1819"/>
        <v/>
      </c>
      <c r="AR570" s="268" t="str">
        <f t="shared" si="1820"/>
        <v/>
      </c>
      <c r="AS570" s="225" t="str">
        <f t="shared" ref="AS570:AS573" si="1941">IFERROR(IF(AND(AH569="Impacto",AH570="Impacto"),(AS569-(+AS569*AK570)),IF(AND(AH569="Probabilidad",AH570="Impacto"),(AS568-(+AS568*AK570)),IF(AH570="Probabilidad",AS569,""))),"")</f>
        <v/>
      </c>
      <c r="AT570" s="226" t="str">
        <f t="shared" si="1822"/>
        <v/>
      </c>
      <c r="AU570" s="652"/>
      <c r="AV570" s="655"/>
      <c r="AW570" s="649"/>
      <c r="AX570" s="733"/>
      <c r="AY570" s="324"/>
      <c r="AZ570" s="204"/>
      <c r="BA570" s="203"/>
      <c r="BB570" s="380"/>
      <c r="BC570" s="425"/>
      <c r="BD570" s="425"/>
      <c r="BE570" s="425"/>
      <c r="BF570" s="426"/>
      <c r="BG570" s="628"/>
      <c r="BH570" s="388"/>
      <c r="BI570" s="374"/>
      <c r="BJ570" s="374"/>
      <c r="BK570" s="374"/>
      <c r="BL570" s="380"/>
      <c r="BM570" s="468"/>
      <c r="BN570" s="380"/>
      <c r="BO570" s="377"/>
      <c r="BP570" s="377"/>
      <c r="BQ570" s="498"/>
      <c r="BR570" s="503"/>
      <c r="BS570" s="438"/>
      <c r="BT570" s="438"/>
      <c r="BU570" s="504"/>
    </row>
    <row r="571" spans="1:73" s="205" customFormat="1" ht="19.5" hidden="1">
      <c r="A571" s="673"/>
      <c r="B571" s="692"/>
      <c r="C571" s="661"/>
      <c r="D571" s="274"/>
      <c r="E571" s="277"/>
      <c r="F571" s="203"/>
      <c r="G571" s="666"/>
      <c r="H571" s="360">
        <v>93</v>
      </c>
      <c r="I571" s="664"/>
      <c r="J571" s="647"/>
      <c r="K571" s="647"/>
      <c r="L571" s="647"/>
      <c r="M571" s="645"/>
      <c r="N571" s="645"/>
      <c r="O571" s="645"/>
      <c r="P571" s="736"/>
      <c r="Q571" s="696"/>
      <c r="R571" s="642"/>
      <c r="S571" s="642"/>
      <c r="T571" s="642"/>
      <c r="U571" s="642"/>
      <c r="V571" s="727"/>
      <c r="W571" s="715"/>
      <c r="X571" s="730"/>
      <c r="Y571" s="709"/>
      <c r="Z571" s="712"/>
      <c r="AA571" s="715"/>
      <c r="AB571" s="718"/>
      <c r="AC571" s="721"/>
      <c r="AD571" s="724"/>
      <c r="AE571" s="649"/>
      <c r="AF571" s="201">
        <v>4</v>
      </c>
      <c r="AG571" s="202"/>
      <c r="AH571" s="222" t="str">
        <f t="shared" si="1873"/>
        <v/>
      </c>
      <c r="AI571" s="321"/>
      <c r="AJ571" s="321"/>
      <c r="AK571" s="223" t="str">
        <f t="shared" si="1874"/>
        <v/>
      </c>
      <c r="AL571" s="322"/>
      <c r="AM571" s="322"/>
      <c r="AN571" s="323"/>
      <c r="AO571" s="224" t="str">
        <f t="shared" ref="AO571" si="1942">IF(ISBLANK(AD568),(IFERROR(IF(AND(AH570="Probabilidad",AH571="Probabilidad"),(AQ570-(+AQ570*AK571)),IF(AND(AH570="Impacto",AH571="Probabilidad"),(AQ569-(+AQ569*AK571)),IF(AH571="Impacto",AQ570,""))),""))," ")</f>
        <v/>
      </c>
      <c r="AP571" s="174" t="str">
        <f t="shared" ref="AP571" si="1943">IF(ISBLANK(AD568),(IFERROR(IF(AO571="","",IF(AO571&lt;=0.2,"Muy Baja",IF(AO571&lt;=0.4,"Baja",IF(AO571&lt;=0.6,"Media",IF(AO571&lt;=0.8,"Alta","Muy Alta"))))),""))," ")</f>
        <v/>
      </c>
      <c r="AQ571" s="225" t="str">
        <f t="shared" si="1819"/>
        <v/>
      </c>
      <c r="AR571" s="268" t="str">
        <f t="shared" si="1820"/>
        <v/>
      </c>
      <c r="AS571" s="225" t="str">
        <f t="shared" si="1941"/>
        <v/>
      </c>
      <c r="AT571" s="226" t="str">
        <f t="shared" si="1822"/>
        <v/>
      </c>
      <c r="AU571" s="652"/>
      <c r="AV571" s="655"/>
      <c r="AW571" s="649"/>
      <c r="AX571" s="733"/>
      <c r="AY571" s="324"/>
      <c r="AZ571" s="204"/>
      <c r="BA571" s="203"/>
      <c r="BB571" s="380"/>
      <c r="BC571" s="425"/>
      <c r="BD571" s="425"/>
      <c r="BE571" s="425"/>
      <c r="BF571" s="426"/>
      <c r="BG571" s="628"/>
      <c r="BH571" s="388"/>
      <c r="BI571" s="374"/>
      <c r="BJ571" s="374"/>
      <c r="BK571" s="374"/>
      <c r="BL571" s="380"/>
      <c r="BM571" s="468"/>
      <c r="BN571" s="380"/>
      <c r="BO571" s="377"/>
      <c r="BP571" s="377"/>
      <c r="BQ571" s="498"/>
      <c r="BR571" s="503"/>
      <c r="BS571" s="438"/>
      <c r="BT571" s="438"/>
      <c r="BU571" s="504"/>
    </row>
    <row r="572" spans="1:73" s="205" customFormat="1" ht="19.5" hidden="1">
      <c r="A572" s="673"/>
      <c r="B572" s="692"/>
      <c r="C572" s="661"/>
      <c r="D572" s="274"/>
      <c r="E572" s="277"/>
      <c r="F572" s="203"/>
      <c r="G572" s="666"/>
      <c r="H572" s="360">
        <v>93</v>
      </c>
      <c r="I572" s="664"/>
      <c r="J572" s="647"/>
      <c r="K572" s="647"/>
      <c r="L572" s="647"/>
      <c r="M572" s="645"/>
      <c r="N572" s="645"/>
      <c r="O572" s="645"/>
      <c r="P572" s="736"/>
      <c r="Q572" s="696"/>
      <c r="R572" s="642"/>
      <c r="S572" s="642"/>
      <c r="T572" s="642"/>
      <c r="U572" s="642"/>
      <c r="V572" s="727"/>
      <c r="W572" s="715"/>
      <c r="X572" s="730"/>
      <c r="Y572" s="709"/>
      <c r="Z572" s="712"/>
      <c r="AA572" s="715"/>
      <c r="AB572" s="718"/>
      <c r="AC572" s="721"/>
      <c r="AD572" s="724"/>
      <c r="AE572" s="649"/>
      <c r="AF572" s="201">
        <v>5</v>
      </c>
      <c r="AG572" s="202"/>
      <c r="AH572" s="222" t="str">
        <f t="shared" si="1873"/>
        <v/>
      </c>
      <c r="AI572" s="321"/>
      <c r="AJ572" s="321"/>
      <c r="AK572" s="223" t="str">
        <f t="shared" si="1874"/>
        <v/>
      </c>
      <c r="AL572" s="322"/>
      <c r="AM572" s="322"/>
      <c r="AN572" s="323"/>
      <c r="AO572" s="224" t="str">
        <f t="shared" ref="AO572" si="1944">IF(ISBLANK(AD568),(IFERROR(IF(AND(AH571="Probabilidad",AH572="Probabilidad"),(AQ571-(+AQ571*AK572)),IF(AND(AH571="Impacto",AH572="Probabilidad"),(AQ570-(+AQ570*AK572)),IF(AH572="Impacto",AQ571,""))),""))," ")</f>
        <v/>
      </c>
      <c r="AP572" s="174" t="str">
        <f t="shared" ref="AP572" si="1945">IF(ISBLANK(AD568),(IFERROR(IF(AO572="","",IF(AO572&lt;=0.2,"Muy Baja",IF(AO572&lt;=0.4,"Baja",IF(AO572&lt;=0.6,"Media",IF(AO572&lt;=0.8,"Alta","Muy Alta"))))),""))," ")</f>
        <v/>
      </c>
      <c r="AQ572" s="225" t="str">
        <f t="shared" si="1819"/>
        <v/>
      </c>
      <c r="AR572" s="268" t="str">
        <f t="shared" si="1820"/>
        <v/>
      </c>
      <c r="AS572" s="225" t="str">
        <f t="shared" si="1941"/>
        <v/>
      </c>
      <c r="AT572" s="226" t="str">
        <f t="shared" si="1822"/>
        <v/>
      </c>
      <c r="AU572" s="652"/>
      <c r="AV572" s="655"/>
      <c r="AW572" s="649"/>
      <c r="AX572" s="733"/>
      <c r="AY572" s="324"/>
      <c r="AZ572" s="204"/>
      <c r="BA572" s="203"/>
      <c r="BB572" s="380"/>
      <c r="BC572" s="425"/>
      <c r="BD572" s="425"/>
      <c r="BE572" s="425"/>
      <c r="BF572" s="426"/>
      <c r="BG572" s="628"/>
      <c r="BH572" s="388"/>
      <c r="BI572" s="374"/>
      <c r="BJ572" s="374"/>
      <c r="BK572" s="374"/>
      <c r="BL572" s="380"/>
      <c r="BM572" s="468"/>
      <c r="BN572" s="380"/>
      <c r="BO572" s="377"/>
      <c r="BP572" s="377"/>
      <c r="BQ572" s="498"/>
      <c r="BR572" s="503"/>
      <c r="BS572" s="438"/>
      <c r="BT572" s="438"/>
      <c r="BU572" s="504"/>
    </row>
    <row r="573" spans="1:73" s="205" customFormat="1" ht="19.5" hidden="1">
      <c r="A573" s="673"/>
      <c r="B573" s="693"/>
      <c r="C573" s="662"/>
      <c r="D573" s="275"/>
      <c r="E573" s="278"/>
      <c r="F573" s="203"/>
      <c r="G573" s="666"/>
      <c r="H573" s="360">
        <v>93</v>
      </c>
      <c r="I573" s="665"/>
      <c r="J573" s="604"/>
      <c r="K573" s="604"/>
      <c r="L573" s="604"/>
      <c r="M573" s="646"/>
      <c r="N573" s="646"/>
      <c r="O573" s="646"/>
      <c r="P573" s="737"/>
      <c r="Q573" s="697"/>
      <c r="R573" s="643"/>
      <c r="S573" s="643"/>
      <c r="T573" s="643"/>
      <c r="U573" s="643"/>
      <c r="V573" s="728"/>
      <c r="W573" s="716"/>
      <c r="X573" s="731"/>
      <c r="Y573" s="710"/>
      <c r="Z573" s="713"/>
      <c r="AA573" s="716"/>
      <c r="AB573" s="719"/>
      <c r="AC573" s="722"/>
      <c r="AD573" s="725"/>
      <c r="AE573" s="650"/>
      <c r="AF573" s="201">
        <v>6</v>
      </c>
      <c r="AG573" s="202"/>
      <c r="AH573" s="222" t="str">
        <f t="shared" si="1873"/>
        <v/>
      </c>
      <c r="AI573" s="321"/>
      <c r="AJ573" s="321"/>
      <c r="AK573" s="223" t="str">
        <f t="shared" si="1874"/>
        <v/>
      </c>
      <c r="AL573" s="322"/>
      <c r="AM573" s="322"/>
      <c r="AN573" s="323"/>
      <c r="AO573" s="224" t="str">
        <f t="shared" ref="AO573" si="1946">IF(ISBLANK(AD568),(IFERROR(IF(AND(AH572="Probabilidad",AH573="Probabilidad"),(AQ572-(+AQ572*AK573)),IF(AND(AH572="Impacto",AH573="Probabilidad"),(AQ571-(+AQ571*AK573)),IF(AH573="Impacto",AQ572,""))),""))," ")</f>
        <v/>
      </c>
      <c r="AP573" s="174" t="str">
        <f t="shared" ref="AP573" si="1947">IF(ISBLANK(AD568),(IFERROR(IF(AO573="","",IF(AO573&lt;=0.2,"Muy Baja",IF(AO573&lt;=0.4,"Baja",IF(AO573&lt;=0.6,"Media",IF(AO573&lt;=0.8,"Alta","Muy Alta"))))),""))," ")</f>
        <v/>
      </c>
      <c r="AQ573" s="225" t="str">
        <f t="shared" si="1819"/>
        <v/>
      </c>
      <c r="AR573" s="268" t="str">
        <f t="shared" si="1820"/>
        <v/>
      </c>
      <c r="AS573" s="225" t="str">
        <f t="shared" si="1941"/>
        <v/>
      </c>
      <c r="AT573" s="226" t="str">
        <f t="shared" si="1822"/>
        <v/>
      </c>
      <c r="AU573" s="653"/>
      <c r="AV573" s="656"/>
      <c r="AW573" s="650"/>
      <c r="AX573" s="734"/>
      <c r="AY573" s="324"/>
      <c r="AZ573" s="204"/>
      <c r="BA573" s="203"/>
      <c r="BB573" s="380"/>
      <c r="BC573" s="425"/>
      <c r="BD573" s="425"/>
      <c r="BE573" s="425"/>
      <c r="BF573" s="426"/>
      <c r="BG573" s="595"/>
      <c r="BH573" s="388"/>
      <c r="BI573" s="374"/>
      <c r="BJ573" s="374"/>
      <c r="BK573" s="374"/>
      <c r="BL573" s="380"/>
      <c r="BM573" s="468"/>
      <c r="BN573" s="380"/>
      <c r="BO573" s="377"/>
      <c r="BP573" s="377"/>
      <c r="BQ573" s="498"/>
      <c r="BR573" s="503"/>
      <c r="BS573" s="438"/>
      <c r="BT573" s="438"/>
      <c r="BU573" s="504"/>
    </row>
    <row r="574" spans="1:73" s="205" customFormat="1" ht="19.5" hidden="1">
      <c r="A574" s="673"/>
      <c r="B574" s="694"/>
      <c r="C574" s="660" t="str">
        <f>IFERROR((VLOOKUP($B574,'Listados Datos'!$D$3:$E$18,2,FALSE))," ")</f>
        <v xml:space="preserve"> </v>
      </c>
      <c r="D574" s="273" t="str">
        <f>IFERROR((VLOOKUP($B574,'Listados Datos'!$D$3:$F$18,3,FALSE))," ")</f>
        <v xml:space="preserve"> </v>
      </c>
      <c r="E574" s="276"/>
      <c r="F574" s="203"/>
      <c r="G574" s="666">
        <v>94</v>
      </c>
      <c r="H574" s="360">
        <v>94</v>
      </c>
      <c r="I574" s="663"/>
      <c r="J574" s="603"/>
      <c r="K574" s="603"/>
      <c r="L574" s="603"/>
      <c r="M574" s="644"/>
      <c r="N574" s="644"/>
      <c r="O574" s="644"/>
      <c r="P574" s="735"/>
      <c r="Q574" s="695"/>
      <c r="R574" s="641"/>
      <c r="S574" s="641"/>
      <c r="T574" s="641"/>
      <c r="U574" s="641"/>
      <c r="V574" s="726" t="str">
        <f t="shared" ref="V574" si="1948">IF(ISBLANK(AC574),(IF(P574&lt;=0,"",IF(P574&lt;=2,"Muy Baja",IF(P574&lt;=24,"Baja",IF(P574&lt;=500,"Media",IF(P574&lt;=5000,"Alta","Muy Alta"))))))," ")</f>
        <v/>
      </c>
      <c r="W574" s="714" t="str">
        <f t="shared" ref="W574" si="1949">IF(ISBLANK(AC574),(IF(V574="","",IF(V574="Muy Baja",20%,IF(V574="Baja",40%,IF(V574="Media",60%,IF(V574="Alta",80%,IF(V574="Muy Alta",100%,0)))))))," ")</f>
        <v/>
      </c>
      <c r="X574" s="729"/>
      <c r="Y574" s="708" t="str">
        <f>IF(X574&gt;0,IF(NOT(ISERROR(MATCH(X574,'Listados Datos'!$N$3:$N$4,0))),'Listados Datos'!$N$6&amp;"Por favor no seleccionar este criterios de impacto (Afectación Económica o presupuestal y/o Pérdida Reputacional)",'Listados Datos'!$N$7),"")</f>
        <v/>
      </c>
      <c r="Z574" s="711" t="str">
        <f>IF(OR(X574='Listados Datos'!$R$3,X574='Listados Datos'!$S$3),"Leve",IF(OR(X574='Listados Datos'!$R$4,X574='Listados Datos'!$S$4),"Menor",IF(OR(X574='Listados Datos'!$R$5,X574='Listados Datos'!$S$5),"Moderado",IF(OR(X574='Listados Datos'!$R$6,X574='Listados Datos'!$S$6),"Mayor",IF(OR(X574='Listados Datos'!$R$7,X574='Listados Datos'!$S$7),"Catastrófico","")))))</f>
        <v/>
      </c>
      <c r="AA574" s="714" t="str">
        <f>IF(Z574="","",IF(Z574="Leve",20%,IF(Z574="Menor",40%,IF(Z574="Moderado",60%,IF(Z574="Mayor",80%,IF(Z574="Catastrófico",100%,0))))))</f>
        <v/>
      </c>
      <c r="AB574" s="717"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720"/>
      <c r="AD574" s="723"/>
      <c r="AE574" s="648" t="str">
        <f t="shared" ref="AE574" si="1950">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1">
        <v>1</v>
      </c>
      <c r="AG574" s="202"/>
      <c r="AH574" s="222" t="str">
        <f t="shared" si="1873"/>
        <v/>
      </c>
      <c r="AI574" s="321"/>
      <c r="AJ574" s="321"/>
      <c r="AK574" s="223" t="str">
        <f t="shared" si="1874"/>
        <v/>
      </c>
      <c r="AL574" s="322"/>
      <c r="AM574" s="322"/>
      <c r="AN574" s="323"/>
      <c r="AO574" s="224" t="str">
        <f t="shared" ref="AO574" si="1951">IF(ISBLANK(AD574),(IFERROR(IF(AH574="Probabilidad",(W574-(+W574*AK574)),IF(AH574="Impacto",W574,"")),""))," ")</f>
        <v/>
      </c>
      <c r="AP574" s="174" t="str">
        <f t="shared" ref="AP574" si="1952">IF(ISBLANK(AD574), (IFERROR(IF(AO574="","",IF(AO574&lt;=0.2,"Muy Baja",IF(AO574&lt;=0.4,"Baja",IF(AO574&lt;=0.6,"Media",IF(AO574&lt;=0.8,"Alta","Muy Alta"))))),""))," ")</f>
        <v/>
      </c>
      <c r="AQ574" s="225" t="str">
        <f t="shared" si="1819"/>
        <v/>
      </c>
      <c r="AR574" s="268" t="str">
        <f t="shared" si="1820"/>
        <v/>
      </c>
      <c r="AS574" s="225" t="str">
        <f t="shared" ref="AS574" si="1953">IFERROR(IF(AH574="Impacto",(AA574-(+AA574*AK574)),IF(AH574="Probabilidad",AA574,"")),"")</f>
        <v/>
      </c>
      <c r="AT574" s="226" t="str">
        <f t="shared" si="1822"/>
        <v/>
      </c>
      <c r="AU574" s="651"/>
      <c r="AV574" s="654" t="str">
        <f>IF(ISBLANK(AD574), " ", AD574)</f>
        <v xml:space="preserve"> </v>
      </c>
      <c r="AW574" s="648" t="str">
        <f t="shared" ref="AW574" si="1954">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732"/>
      <c r="AY574" s="324"/>
      <c r="AZ574" s="204"/>
      <c r="BA574" s="203"/>
      <c r="BB574" s="380"/>
      <c r="BC574" s="425"/>
      <c r="BD574" s="425"/>
      <c r="BE574" s="425"/>
      <c r="BF574" s="426"/>
      <c r="BG574" s="594"/>
      <c r="BH574" s="388"/>
      <c r="BI574" s="374"/>
      <c r="BJ574" s="374"/>
      <c r="BK574" s="374"/>
      <c r="BL574" s="380"/>
      <c r="BM574" s="468"/>
      <c r="BN574" s="380"/>
      <c r="BO574" s="377"/>
      <c r="BP574" s="377"/>
      <c r="BQ574" s="498"/>
      <c r="BR574" s="503"/>
      <c r="BS574" s="438"/>
      <c r="BT574" s="438"/>
      <c r="BU574" s="504"/>
    </row>
    <row r="575" spans="1:73" s="205" customFormat="1" ht="19.5" hidden="1">
      <c r="A575" s="673"/>
      <c r="B575" s="692"/>
      <c r="C575" s="661"/>
      <c r="D575" s="274"/>
      <c r="E575" s="277"/>
      <c r="F575" s="203"/>
      <c r="G575" s="666"/>
      <c r="H575" s="360">
        <v>94</v>
      </c>
      <c r="I575" s="664"/>
      <c r="J575" s="647"/>
      <c r="K575" s="647"/>
      <c r="L575" s="647"/>
      <c r="M575" s="645"/>
      <c r="N575" s="645"/>
      <c r="O575" s="645"/>
      <c r="P575" s="736"/>
      <c r="Q575" s="696"/>
      <c r="R575" s="642"/>
      <c r="S575" s="642"/>
      <c r="T575" s="642"/>
      <c r="U575" s="642"/>
      <c r="V575" s="727"/>
      <c r="W575" s="715"/>
      <c r="X575" s="730"/>
      <c r="Y575" s="709"/>
      <c r="Z575" s="712"/>
      <c r="AA575" s="715"/>
      <c r="AB575" s="718"/>
      <c r="AC575" s="721"/>
      <c r="AD575" s="724"/>
      <c r="AE575" s="649"/>
      <c r="AF575" s="201">
        <v>2</v>
      </c>
      <c r="AG575" s="202"/>
      <c r="AH575" s="222" t="str">
        <f t="shared" si="1873"/>
        <v/>
      </c>
      <c r="AI575" s="321"/>
      <c r="AJ575" s="321"/>
      <c r="AK575" s="223" t="str">
        <f t="shared" si="1874"/>
        <v/>
      </c>
      <c r="AL575" s="322"/>
      <c r="AM575" s="322"/>
      <c r="AN575" s="323"/>
      <c r="AO575" s="224" t="str">
        <f t="shared" ref="AO575" si="1955">IF(ISBLANK(AD574),(IFERROR(IF(AND(AH574="Probabilidad",AH575="Probabilidad"),(AQ574-(+AQ574*AK575)),IF(AH575="Probabilidad",(W574-(+W574*AK575)),IF(AH575="Impacto",AQ574,""))),""))," ")</f>
        <v/>
      </c>
      <c r="AP575" s="174" t="str">
        <f t="shared" ref="AP575" si="1956">IF(ISBLANK(AD574),(IFERROR(IF(AO575="","",IF(AO575&lt;=0.2,"Muy Baja",IF(AO575&lt;=0.4,"Baja",IF(AO575&lt;=0.6,"Media",IF(AO575&lt;=0.8,"Alta","Muy Alta"))))),""))," ")</f>
        <v/>
      </c>
      <c r="AQ575" s="225" t="str">
        <f t="shared" si="1819"/>
        <v/>
      </c>
      <c r="AR575" s="268" t="str">
        <f t="shared" si="1820"/>
        <v/>
      </c>
      <c r="AS575" s="225" t="str">
        <f t="shared" ref="AS575" si="1957">IFERROR(IF(AND(AH574="Impacto",AH575="Impacto"),(AS574-(+AS574*AK575)),IF(AH575="Impacto",(AA574-(+AA574*AK575)),IF(AH575="Probabilidad",AS574,""))),"")</f>
        <v/>
      </c>
      <c r="AT575" s="226" t="str">
        <f t="shared" si="1822"/>
        <v/>
      </c>
      <c r="AU575" s="652"/>
      <c r="AV575" s="655"/>
      <c r="AW575" s="649"/>
      <c r="AX575" s="733"/>
      <c r="AY575" s="324"/>
      <c r="AZ575" s="204"/>
      <c r="BA575" s="203"/>
      <c r="BB575" s="380"/>
      <c r="BC575" s="425"/>
      <c r="BD575" s="425"/>
      <c r="BE575" s="425"/>
      <c r="BF575" s="426"/>
      <c r="BG575" s="628"/>
      <c r="BH575" s="388"/>
      <c r="BI575" s="374"/>
      <c r="BJ575" s="374"/>
      <c r="BK575" s="374"/>
      <c r="BL575" s="380"/>
      <c r="BM575" s="468"/>
      <c r="BN575" s="380"/>
      <c r="BO575" s="377"/>
      <c r="BP575" s="377"/>
      <c r="BQ575" s="498"/>
      <c r="BR575" s="503"/>
      <c r="BS575" s="438"/>
      <c r="BT575" s="438"/>
      <c r="BU575" s="504"/>
    </row>
    <row r="576" spans="1:73" s="205" customFormat="1" ht="19.5" hidden="1">
      <c r="A576" s="673"/>
      <c r="B576" s="692"/>
      <c r="C576" s="661"/>
      <c r="D576" s="274"/>
      <c r="E576" s="277"/>
      <c r="F576" s="203"/>
      <c r="G576" s="666"/>
      <c r="H576" s="360">
        <v>94</v>
      </c>
      <c r="I576" s="664"/>
      <c r="J576" s="647"/>
      <c r="K576" s="647"/>
      <c r="L576" s="647"/>
      <c r="M576" s="645"/>
      <c r="N576" s="645"/>
      <c r="O576" s="645"/>
      <c r="P576" s="736"/>
      <c r="Q576" s="696"/>
      <c r="R576" s="642"/>
      <c r="S576" s="642"/>
      <c r="T576" s="642"/>
      <c r="U576" s="642"/>
      <c r="V576" s="727"/>
      <c r="W576" s="715"/>
      <c r="X576" s="730"/>
      <c r="Y576" s="709"/>
      <c r="Z576" s="712"/>
      <c r="AA576" s="715"/>
      <c r="AB576" s="718"/>
      <c r="AC576" s="721"/>
      <c r="AD576" s="724"/>
      <c r="AE576" s="649"/>
      <c r="AF576" s="201">
        <v>3</v>
      </c>
      <c r="AG576" s="202"/>
      <c r="AH576" s="222" t="str">
        <f t="shared" si="1873"/>
        <v/>
      </c>
      <c r="AI576" s="321"/>
      <c r="AJ576" s="321"/>
      <c r="AK576" s="223" t="str">
        <f t="shared" si="1874"/>
        <v/>
      </c>
      <c r="AL576" s="322"/>
      <c r="AM576" s="322"/>
      <c r="AN576" s="323"/>
      <c r="AO576" s="224" t="str">
        <f t="shared" ref="AO576" si="1958">IF(ISBLANK(AD574),(IFERROR(IF(AND(AH575="Probabilidad",AH576="Probabilidad"),(AQ575-(+AQ575*AK576)),IF(AND(AH575="Impacto",AH576="Probabilidad"),(AQ574-(+AQ574*AK576)),IF(AH576="Impacto",AQ575,""))),""))," ")</f>
        <v/>
      </c>
      <c r="AP576" s="174" t="str">
        <f t="shared" ref="AP576" si="1959">IF(ISBLANK(AD574),(IFERROR(IF(AO576="","",IF(AO576&lt;=0.2,"Muy Baja",IF(AO576&lt;=0.4,"Baja",IF(AO576&lt;=0.6,"Media",IF(AO576&lt;=0.8,"Alta","Muy Alta"))))),""))," ")</f>
        <v/>
      </c>
      <c r="AQ576" s="225" t="str">
        <f t="shared" si="1819"/>
        <v/>
      </c>
      <c r="AR576" s="268" t="str">
        <f t="shared" si="1820"/>
        <v/>
      </c>
      <c r="AS576" s="225" t="str">
        <f t="shared" ref="AS576:AS579" si="1960">IFERROR(IF(AND(AH575="Impacto",AH576="Impacto"),(AS575-(+AS575*AK576)),IF(AND(AH575="Probabilidad",AH576="Impacto"),(AS574-(+AS574*AK576)),IF(AH576="Probabilidad",AS575,""))),"")</f>
        <v/>
      </c>
      <c r="AT576" s="226" t="str">
        <f t="shared" si="1822"/>
        <v/>
      </c>
      <c r="AU576" s="652"/>
      <c r="AV576" s="655"/>
      <c r="AW576" s="649"/>
      <c r="AX576" s="733"/>
      <c r="AY576" s="324"/>
      <c r="AZ576" s="204"/>
      <c r="BA576" s="203"/>
      <c r="BB576" s="380"/>
      <c r="BC576" s="425"/>
      <c r="BD576" s="425"/>
      <c r="BE576" s="425"/>
      <c r="BF576" s="426"/>
      <c r="BG576" s="628"/>
      <c r="BH576" s="388"/>
      <c r="BI576" s="374"/>
      <c r="BJ576" s="374"/>
      <c r="BK576" s="374"/>
      <c r="BL576" s="380"/>
      <c r="BM576" s="468"/>
      <c r="BN576" s="380"/>
      <c r="BO576" s="377"/>
      <c r="BP576" s="377"/>
      <c r="BQ576" s="498"/>
      <c r="BR576" s="503"/>
      <c r="BS576" s="438"/>
      <c r="BT576" s="438"/>
      <c r="BU576" s="504"/>
    </row>
    <row r="577" spans="1:73" s="205" customFormat="1" ht="19.5" hidden="1">
      <c r="A577" s="673"/>
      <c r="B577" s="692"/>
      <c r="C577" s="661"/>
      <c r="D577" s="274"/>
      <c r="E577" s="277"/>
      <c r="F577" s="203"/>
      <c r="G577" s="666"/>
      <c r="H577" s="360">
        <v>94</v>
      </c>
      <c r="I577" s="664"/>
      <c r="J577" s="647"/>
      <c r="K577" s="647"/>
      <c r="L577" s="647"/>
      <c r="M577" s="645"/>
      <c r="N577" s="645"/>
      <c r="O577" s="645"/>
      <c r="P577" s="736"/>
      <c r="Q577" s="696"/>
      <c r="R577" s="642"/>
      <c r="S577" s="642"/>
      <c r="T577" s="642"/>
      <c r="U577" s="642"/>
      <c r="V577" s="727"/>
      <c r="W577" s="715"/>
      <c r="X577" s="730"/>
      <c r="Y577" s="709"/>
      <c r="Z577" s="712"/>
      <c r="AA577" s="715"/>
      <c r="AB577" s="718"/>
      <c r="AC577" s="721"/>
      <c r="AD577" s="724"/>
      <c r="AE577" s="649"/>
      <c r="AF577" s="201">
        <v>4</v>
      </c>
      <c r="AG577" s="202"/>
      <c r="AH577" s="222" t="str">
        <f t="shared" si="1873"/>
        <v/>
      </c>
      <c r="AI577" s="321"/>
      <c r="AJ577" s="321"/>
      <c r="AK577" s="223" t="str">
        <f t="shared" si="1874"/>
        <v/>
      </c>
      <c r="AL577" s="322"/>
      <c r="AM577" s="322"/>
      <c r="AN577" s="323"/>
      <c r="AO577" s="224" t="str">
        <f t="shared" ref="AO577" si="1961">IF(ISBLANK(AD574),(IFERROR(IF(AND(AH576="Probabilidad",AH577="Probabilidad"),(AQ576-(+AQ576*AK577)),IF(AND(AH576="Impacto",AH577="Probabilidad"),(AQ575-(+AQ575*AK577)),IF(AH577="Impacto",AQ576,""))),""))," ")</f>
        <v/>
      </c>
      <c r="AP577" s="174" t="str">
        <f t="shared" ref="AP577" si="1962">IF(ISBLANK(AD574),(IFERROR(IF(AO577="","",IF(AO577&lt;=0.2,"Muy Baja",IF(AO577&lt;=0.4,"Baja",IF(AO577&lt;=0.6,"Media",IF(AO577&lt;=0.8,"Alta","Muy Alta"))))),""))," ")</f>
        <v/>
      </c>
      <c r="AQ577" s="225" t="str">
        <f t="shared" si="1819"/>
        <v/>
      </c>
      <c r="AR577" s="268" t="str">
        <f t="shared" si="1820"/>
        <v/>
      </c>
      <c r="AS577" s="225" t="str">
        <f t="shared" si="1960"/>
        <v/>
      </c>
      <c r="AT577" s="226" t="str">
        <f t="shared" si="1822"/>
        <v/>
      </c>
      <c r="AU577" s="652"/>
      <c r="AV577" s="655"/>
      <c r="AW577" s="649"/>
      <c r="AX577" s="733"/>
      <c r="AY577" s="324"/>
      <c r="AZ577" s="204"/>
      <c r="BA577" s="203"/>
      <c r="BB577" s="380"/>
      <c r="BC577" s="425"/>
      <c r="BD577" s="425"/>
      <c r="BE577" s="425"/>
      <c r="BF577" s="426"/>
      <c r="BG577" s="628"/>
      <c r="BH577" s="388"/>
      <c r="BI577" s="374"/>
      <c r="BJ577" s="374"/>
      <c r="BK577" s="374"/>
      <c r="BL577" s="380"/>
      <c r="BM577" s="468"/>
      <c r="BN577" s="380"/>
      <c r="BO577" s="377"/>
      <c r="BP577" s="377"/>
      <c r="BQ577" s="498"/>
      <c r="BR577" s="503"/>
      <c r="BS577" s="438"/>
      <c r="BT577" s="438"/>
      <c r="BU577" s="504"/>
    </row>
    <row r="578" spans="1:73" s="205" customFormat="1" ht="19.5" hidden="1">
      <c r="A578" s="673"/>
      <c r="B578" s="692"/>
      <c r="C578" s="661"/>
      <c r="D578" s="274"/>
      <c r="E578" s="277"/>
      <c r="F578" s="203"/>
      <c r="G578" s="666"/>
      <c r="H578" s="360">
        <v>94</v>
      </c>
      <c r="I578" s="664"/>
      <c r="J578" s="647"/>
      <c r="K578" s="647"/>
      <c r="L578" s="647"/>
      <c r="M578" s="645"/>
      <c r="N578" s="645"/>
      <c r="O578" s="645"/>
      <c r="P578" s="736"/>
      <c r="Q578" s="696"/>
      <c r="R578" s="642"/>
      <c r="S578" s="642"/>
      <c r="T578" s="642"/>
      <c r="U578" s="642"/>
      <c r="V578" s="727"/>
      <c r="W578" s="715"/>
      <c r="X578" s="730"/>
      <c r="Y578" s="709"/>
      <c r="Z578" s="712"/>
      <c r="AA578" s="715"/>
      <c r="AB578" s="718"/>
      <c r="AC578" s="721"/>
      <c r="AD578" s="724"/>
      <c r="AE578" s="649"/>
      <c r="AF578" s="201">
        <v>5</v>
      </c>
      <c r="AG578" s="202"/>
      <c r="AH578" s="222" t="str">
        <f t="shared" si="1873"/>
        <v/>
      </c>
      <c r="AI578" s="321"/>
      <c r="AJ578" s="321"/>
      <c r="AK578" s="223" t="str">
        <f t="shared" si="1874"/>
        <v/>
      </c>
      <c r="AL578" s="322"/>
      <c r="AM578" s="322"/>
      <c r="AN578" s="323"/>
      <c r="AO578" s="224" t="str">
        <f t="shared" ref="AO578" si="1963">IF(ISBLANK(AD574),(IFERROR(IF(AND(AH577="Probabilidad",AH578="Probabilidad"),(AQ577-(+AQ577*AK578)),IF(AND(AH577="Impacto",AH578="Probabilidad"),(AQ576-(+AQ576*AK578)),IF(AH578="Impacto",AQ577,""))),""))," ")</f>
        <v/>
      </c>
      <c r="AP578" s="174" t="str">
        <f t="shared" ref="AP578" si="1964">IF(ISBLANK(AD574),(IFERROR(IF(AO578="","",IF(AO578&lt;=0.2,"Muy Baja",IF(AO578&lt;=0.4,"Baja",IF(AO578&lt;=0.6,"Media",IF(AO578&lt;=0.8,"Alta","Muy Alta"))))),""))," ")</f>
        <v/>
      </c>
      <c r="AQ578" s="225" t="str">
        <f t="shared" si="1819"/>
        <v/>
      </c>
      <c r="AR578" s="268" t="str">
        <f t="shared" si="1820"/>
        <v/>
      </c>
      <c r="AS578" s="225" t="str">
        <f t="shared" si="1960"/>
        <v/>
      </c>
      <c r="AT578" s="226" t="str">
        <f t="shared" si="1822"/>
        <v/>
      </c>
      <c r="AU578" s="652"/>
      <c r="AV578" s="655"/>
      <c r="AW578" s="649"/>
      <c r="AX578" s="733"/>
      <c r="AY578" s="324"/>
      <c r="AZ578" s="204"/>
      <c r="BA578" s="203"/>
      <c r="BB578" s="380"/>
      <c r="BC578" s="425"/>
      <c r="BD578" s="425"/>
      <c r="BE578" s="425"/>
      <c r="BF578" s="426"/>
      <c r="BG578" s="628"/>
      <c r="BH578" s="388"/>
      <c r="BI578" s="374"/>
      <c r="BJ578" s="374"/>
      <c r="BK578" s="374"/>
      <c r="BL578" s="380"/>
      <c r="BM578" s="468"/>
      <c r="BN578" s="380"/>
      <c r="BO578" s="377"/>
      <c r="BP578" s="377"/>
      <c r="BQ578" s="498"/>
      <c r="BR578" s="503"/>
      <c r="BS578" s="438"/>
      <c r="BT578" s="438"/>
      <c r="BU578" s="504"/>
    </row>
    <row r="579" spans="1:73" s="205" customFormat="1" ht="19.5" hidden="1">
      <c r="A579" s="673"/>
      <c r="B579" s="693"/>
      <c r="C579" s="662"/>
      <c r="D579" s="275"/>
      <c r="E579" s="278"/>
      <c r="F579" s="203"/>
      <c r="G579" s="666"/>
      <c r="H579" s="360">
        <v>94</v>
      </c>
      <c r="I579" s="665"/>
      <c r="J579" s="604"/>
      <c r="K579" s="604"/>
      <c r="L579" s="604"/>
      <c r="M579" s="646"/>
      <c r="N579" s="646"/>
      <c r="O579" s="646"/>
      <c r="P579" s="737"/>
      <c r="Q579" s="697"/>
      <c r="R579" s="643"/>
      <c r="S579" s="643"/>
      <c r="T579" s="643"/>
      <c r="U579" s="643"/>
      <c r="V579" s="728"/>
      <c r="W579" s="716"/>
      <c r="X579" s="731"/>
      <c r="Y579" s="710"/>
      <c r="Z579" s="713"/>
      <c r="AA579" s="716"/>
      <c r="AB579" s="719"/>
      <c r="AC579" s="722"/>
      <c r="AD579" s="725"/>
      <c r="AE579" s="650"/>
      <c r="AF579" s="201">
        <v>6</v>
      </c>
      <c r="AG579" s="202"/>
      <c r="AH579" s="222" t="str">
        <f t="shared" si="1873"/>
        <v/>
      </c>
      <c r="AI579" s="321"/>
      <c r="AJ579" s="321"/>
      <c r="AK579" s="223" t="str">
        <f t="shared" si="1874"/>
        <v/>
      </c>
      <c r="AL579" s="322"/>
      <c r="AM579" s="322"/>
      <c r="AN579" s="323"/>
      <c r="AO579" s="224" t="str">
        <f t="shared" ref="AO579" si="1965">IF(ISBLANK(AD574),(IFERROR(IF(AND(AH578="Probabilidad",AH579="Probabilidad"),(AQ578-(+AQ578*AK579)),IF(AND(AH578="Impacto",AH579="Probabilidad"),(AQ577-(+AQ577*AK579)),IF(AH579="Impacto",AQ578,""))),""))," ")</f>
        <v/>
      </c>
      <c r="AP579" s="174" t="str">
        <f t="shared" ref="AP579" si="1966">IF(ISBLANK(AD574),(IFERROR(IF(AO579="","",IF(AO579&lt;=0.2,"Muy Baja",IF(AO579&lt;=0.4,"Baja",IF(AO579&lt;=0.6,"Media",IF(AO579&lt;=0.8,"Alta","Muy Alta"))))),""))," ")</f>
        <v/>
      </c>
      <c r="AQ579" s="225" t="str">
        <f t="shared" si="1819"/>
        <v/>
      </c>
      <c r="AR579" s="268" t="str">
        <f t="shared" si="1820"/>
        <v/>
      </c>
      <c r="AS579" s="225" t="str">
        <f t="shared" si="1960"/>
        <v/>
      </c>
      <c r="AT579" s="226" t="str">
        <f t="shared" si="1822"/>
        <v/>
      </c>
      <c r="AU579" s="653"/>
      <c r="AV579" s="656"/>
      <c r="AW579" s="650"/>
      <c r="AX579" s="734"/>
      <c r="AY579" s="324"/>
      <c r="AZ579" s="204"/>
      <c r="BA579" s="203"/>
      <c r="BB579" s="380"/>
      <c r="BC579" s="425"/>
      <c r="BD579" s="425"/>
      <c r="BE579" s="425"/>
      <c r="BF579" s="426"/>
      <c r="BG579" s="595"/>
      <c r="BH579" s="388"/>
      <c r="BI579" s="374"/>
      <c r="BJ579" s="374"/>
      <c r="BK579" s="374"/>
      <c r="BL579" s="380"/>
      <c r="BM579" s="468"/>
      <c r="BN579" s="380"/>
      <c r="BO579" s="377"/>
      <c r="BP579" s="377"/>
      <c r="BQ579" s="498"/>
      <c r="BR579" s="503"/>
      <c r="BS579" s="438"/>
      <c r="BT579" s="438"/>
      <c r="BU579" s="504"/>
    </row>
    <row r="580" spans="1:73" s="205" customFormat="1" ht="19.5" hidden="1">
      <c r="A580" s="673"/>
      <c r="B580" s="694"/>
      <c r="C580" s="660" t="str">
        <f>IFERROR((VLOOKUP($B580,'Listados Datos'!$D$3:$E$18,2,FALSE))," ")</f>
        <v xml:space="preserve"> </v>
      </c>
      <c r="D580" s="273" t="str">
        <f>IFERROR((VLOOKUP($B580,'Listados Datos'!$D$3:$F$18,3,FALSE))," ")</f>
        <v xml:space="preserve"> </v>
      </c>
      <c r="E580" s="276"/>
      <c r="F580" s="203"/>
      <c r="G580" s="666">
        <v>95</v>
      </c>
      <c r="H580" s="360">
        <v>95</v>
      </c>
      <c r="I580" s="663"/>
      <c r="J580" s="603"/>
      <c r="K580" s="603"/>
      <c r="L580" s="603"/>
      <c r="M580" s="644"/>
      <c r="N580" s="644"/>
      <c r="O580" s="644"/>
      <c r="P580" s="735"/>
      <c r="Q580" s="695"/>
      <c r="R580" s="641"/>
      <c r="S580" s="641"/>
      <c r="T580" s="641"/>
      <c r="U580" s="641"/>
      <c r="V580" s="726" t="str">
        <f t="shared" ref="V580" si="1967">IF(ISBLANK(AC580),(IF(P580&lt;=0,"",IF(P580&lt;=2,"Muy Baja",IF(P580&lt;=24,"Baja",IF(P580&lt;=500,"Media",IF(P580&lt;=5000,"Alta","Muy Alta"))))))," ")</f>
        <v/>
      </c>
      <c r="W580" s="714" t="str">
        <f t="shared" ref="W580" si="1968">IF(ISBLANK(AC580),(IF(V580="","",IF(V580="Muy Baja",20%,IF(V580="Baja",40%,IF(V580="Media",60%,IF(V580="Alta",80%,IF(V580="Muy Alta",100%,0)))))))," ")</f>
        <v/>
      </c>
      <c r="X580" s="729"/>
      <c r="Y580" s="708" t="str">
        <f>IF(X580&gt;0,IF(NOT(ISERROR(MATCH(X580,'Listados Datos'!$N$3:$N$4,0))),'Listados Datos'!$N$6&amp;"Por favor no seleccionar este criterios de impacto (Afectación Económica o presupuestal y/o Pérdida Reputacional)",'Listados Datos'!$N$7),"")</f>
        <v/>
      </c>
      <c r="Z580" s="711" t="str">
        <f>IF(OR(X580='Listados Datos'!$R$3,X580='Listados Datos'!$S$3),"Leve",IF(OR(X580='Listados Datos'!$R$4,X580='Listados Datos'!$S$4),"Menor",IF(OR(X580='Listados Datos'!$R$5,X580='Listados Datos'!$S$5),"Moderado",IF(OR(X580='Listados Datos'!$R$6,X580='Listados Datos'!$S$6),"Mayor",IF(OR(X580='Listados Datos'!$R$7,X580='Listados Datos'!$S$7),"Catastrófico","")))))</f>
        <v/>
      </c>
      <c r="AA580" s="714" t="str">
        <f>IF(Z580="","",IF(Z580="Leve",20%,IF(Z580="Menor",40%,IF(Z580="Moderado",60%,IF(Z580="Mayor",80%,IF(Z580="Catastrófico",100%,0))))))</f>
        <v/>
      </c>
      <c r="AB580" s="717"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720"/>
      <c r="AD580" s="723"/>
      <c r="AE580" s="648" t="str">
        <f t="shared" ref="AE580" si="1969">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1">
        <v>1</v>
      </c>
      <c r="AG580" s="202"/>
      <c r="AH580" s="222" t="str">
        <f t="shared" si="1873"/>
        <v/>
      </c>
      <c r="AI580" s="321"/>
      <c r="AJ580" s="321"/>
      <c r="AK580" s="223" t="str">
        <f t="shared" si="1874"/>
        <v/>
      </c>
      <c r="AL580" s="322"/>
      <c r="AM580" s="322"/>
      <c r="AN580" s="323"/>
      <c r="AO580" s="224" t="str">
        <f t="shared" ref="AO580" si="1970">IF(ISBLANK(AD580),(IFERROR(IF(AH580="Probabilidad",(W580-(+W580*AK580)),IF(AH580="Impacto",W580,"")),""))," ")</f>
        <v/>
      </c>
      <c r="AP580" s="174" t="str">
        <f t="shared" ref="AP580" si="1971">IF(ISBLANK(AD580), (IFERROR(IF(AO580="","",IF(AO580&lt;=0.2,"Muy Baja",IF(AO580&lt;=0.4,"Baja",IF(AO580&lt;=0.6,"Media",IF(AO580&lt;=0.8,"Alta","Muy Alta"))))),""))," ")</f>
        <v/>
      </c>
      <c r="AQ580" s="225" t="str">
        <f t="shared" si="1819"/>
        <v/>
      </c>
      <c r="AR580" s="268" t="str">
        <f t="shared" si="1820"/>
        <v/>
      </c>
      <c r="AS580" s="225" t="str">
        <f t="shared" ref="AS580" si="1972">IFERROR(IF(AH580="Impacto",(AA580-(+AA580*AK580)),IF(AH580="Probabilidad",AA580,"")),"")</f>
        <v/>
      </c>
      <c r="AT580" s="226" t="str">
        <f t="shared" si="1822"/>
        <v/>
      </c>
      <c r="AU580" s="651"/>
      <c r="AV580" s="654" t="str">
        <f>IF(ISBLANK(AD580), " ", AD580)</f>
        <v xml:space="preserve"> </v>
      </c>
      <c r="AW580" s="648" t="str">
        <f t="shared" ref="AW580" si="1973">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732"/>
      <c r="AY580" s="324"/>
      <c r="AZ580" s="204"/>
      <c r="BA580" s="203"/>
      <c r="BB580" s="380"/>
      <c r="BC580" s="425"/>
      <c r="BD580" s="425"/>
      <c r="BE580" s="425"/>
      <c r="BF580" s="426"/>
      <c r="BG580" s="594"/>
      <c r="BH580" s="388"/>
      <c r="BI580" s="374"/>
      <c r="BJ580" s="374"/>
      <c r="BK580" s="374"/>
      <c r="BL580" s="380"/>
      <c r="BM580" s="468"/>
      <c r="BN580" s="380"/>
      <c r="BO580" s="377"/>
      <c r="BP580" s="377"/>
      <c r="BQ580" s="498"/>
      <c r="BR580" s="503"/>
      <c r="BS580" s="438"/>
      <c r="BT580" s="438"/>
      <c r="BU580" s="504"/>
    </row>
    <row r="581" spans="1:73" s="205" customFormat="1" ht="19.5" hidden="1">
      <c r="A581" s="673"/>
      <c r="B581" s="692"/>
      <c r="C581" s="661"/>
      <c r="D581" s="274"/>
      <c r="E581" s="277"/>
      <c r="F581" s="203"/>
      <c r="G581" s="666"/>
      <c r="H581" s="360">
        <v>95</v>
      </c>
      <c r="I581" s="664"/>
      <c r="J581" s="647"/>
      <c r="K581" s="647"/>
      <c r="L581" s="647"/>
      <c r="M581" s="645"/>
      <c r="N581" s="645"/>
      <c r="O581" s="645"/>
      <c r="P581" s="736"/>
      <c r="Q581" s="696"/>
      <c r="R581" s="642"/>
      <c r="S581" s="642"/>
      <c r="T581" s="642"/>
      <c r="U581" s="642"/>
      <c r="V581" s="727"/>
      <c r="W581" s="715"/>
      <c r="X581" s="730"/>
      <c r="Y581" s="709"/>
      <c r="Z581" s="712"/>
      <c r="AA581" s="715"/>
      <c r="AB581" s="718"/>
      <c r="AC581" s="721"/>
      <c r="AD581" s="724"/>
      <c r="AE581" s="649"/>
      <c r="AF581" s="201">
        <v>2</v>
      </c>
      <c r="AG581" s="202"/>
      <c r="AH581" s="222" t="str">
        <f t="shared" si="1873"/>
        <v/>
      </c>
      <c r="AI581" s="321"/>
      <c r="AJ581" s="321"/>
      <c r="AK581" s="223" t="str">
        <f t="shared" si="1874"/>
        <v/>
      </c>
      <c r="AL581" s="322"/>
      <c r="AM581" s="322"/>
      <c r="AN581" s="323"/>
      <c r="AO581" s="224" t="str">
        <f t="shared" ref="AO581" si="1974">IF(ISBLANK(AD580),(IFERROR(IF(AND(AH580="Probabilidad",AH581="Probabilidad"),(AQ580-(+AQ580*AK581)),IF(AH581="Probabilidad",(W580-(+W580*AK581)),IF(AH581="Impacto",AQ580,""))),""))," ")</f>
        <v/>
      </c>
      <c r="AP581" s="174" t="str">
        <f t="shared" ref="AP581" si="1975">IF(ISBLANK(AD580),(IFERROR(IF(AO581="","",IF(AO581&lt;=0.2,"Muy Baja",IF(AO581&lt;=0.4,"Baja",IF(AO581&lt;=0.6,"Media",IF(AO581&lt;=0.8,"Alta","Muy Alta"))))),""))," ")</f>
        <v/>
      </c>
      <c r="AQ581" s="225" t="str">
        <f t="shared" si="1819"/>
        <v/>
      </c>
      <c r="AR581" s="268" t="str">
        <f t="shared" si="1820"/>
        <v/>
      </c>
      <c r="AS581" s="225" t="str">
        <f t="shared" ref="AS581" si="1976">IFERROR(IF(AND(AH580="Impacto",AH581="Impacto"),(AS580-(+AS580*AK581)),IF(AH581="Impacto",(AA580-(+AA580*AK581)),IF(AH581="Probabilidad",AS580,""))),"")</f>
        <v/>
      </c>
      <c r="AT581" s="226" t="str">
        <f t="shared" si="1822"/>
        <v/>
      </c>
      <c r="AU581" s="652"/>
      <c r="AV581" s="655"/>
      <c r="AW581" s="649"/>
      <c r="AX581" s="733"/>
      <c r="AY581" s="324"/>
      <c r="AZ581" s="204"/>
      <c r="BA581" s="203"/>
      <c r="BB581" s="380"/>
      <c r="BC581" s="425"/>
      <c r="BD581" s="425"/>
      <c r="BE581" s="425"/>
      <c r="BF581" s="426"/>
      <c r="BG581" s="628"/>
      <c r="BH581" s="388"/>
      <c r="BI581" s="374"/>
      <c r="BJ581" s="374"/>
      <c r="BK581" s="374"/>
      <c r="BL581" s="380"/>
      <c r="BM581" s="468"/>
      <c r="BN581" s="380"/>
      <c r="BO581" s="377"/>
      <c r="BP581" s="377"/>
      <c r="BQ581" s="498"/>
      <c r="BR581" s="503"/>
      <c r="BS581" s="438"/>
      <c r="BT581" s="438"/>
      <c r="BU581" s="504"/>
    </row>
    <row r="582" spans="1:73" s="205" customFormat="1" ht="19.5" hidden="1">
      <c r="A582" s="673"/>
      <c r="B582" s="692"/>
      <c r="C582" s="661"/>
      <c r="D582" s="274"/>
      <c r="E582" s="277"/>
      <c r="F582" s="203"/>
      <c r="G582" s="666"/>
      <c r="H582" s="360">
        <v>95</v>
      </c>
      <c r="I582" s="664"/>
      <c r="J582" s="647"/>
      <c r="K582" s="647"/>
      <c r="L582" s="647"/>
      <c r="M582" s="645"/>
      <c r="N582" s="645"/>
      <c r="O582" s="645"/>
      <c r="P582" s="736"/>
      <c r="Q582" s="696"/>
      <c r="R582" s="642"/>
      <c r="S582" s="642"/>
      <c r="T582" s="642"/>
      <c r="U582" s="642"/>
      <c r="V582" s="727"/>
      <c r="W582" s="715"/>
      <c r="X582" s="730"/>
      <c r="Y582" s="709"/>
      <c r="Z582" s="712"/>
      <c r="AA582" s="715"/>
      <c r="AB582" s="718"/>
      <c r="AC582" s="721"/>
      <c r="AD582" s="724"/>
      <c r="AE582" s="649"/>
      <c r="AF582" s="201">
        <v>3</v>
      </c>
      <c r="AG582" s="202"/>
      <c r="AH582" s="222" t="str">
        <f t="shared" si="1873"/>
        <v/>
      </c>
      <c r="AI582" s="321"/>
      <c r="AJ582" s="321"/>
      <c r="AK582" s="223" t="str">
        <f t="shared" si="1874"/>
        <v/>
      </c>
      <c r="AL582" s="322"/>
      <c r="AM582" s="322"/>
      <c r="AN582" s="323"/>
      <c r="AO582" s="224" t="str">
        <f t="shared" ref="AO582" si="1977">IF(ISBLANK(AD580),(IFERROR(IF(AND(AH581="Probabilidad",AH582="Probabilidad"),(AQ581-(+AQ581*AK582)),IF(AND(AH581="Impacto",AH582="Probabilidad"),(AQ580-(+AQ580*AK582)),IF(AH582="Impacto",AQ581,""))),""))," ")</f>
        <v/>
      </c>
      <c r="AP582" s="174" t="str">
        <f t="shared" ref="AP582" si="1978">IF(ISBLANK(AD580),(IFERROR(IF(AO582="","",IF(AO582&lt;=0.2,"Muy Baja",IF(AO582&lt;=0.4,"Baja",IF(AO582&lt;=0.6,"Media",IF(AO582&lt;=0.8,"Alta","Muy Alta"))))),""))," ")</f>
        <v/>
      </c>
      <c r="AQ582" s="225" t="str">
        <f t="shared" si="1819"/>
        <v/>
      </c>
      <c r="AR582" s="268" t="str">
        <f t="shared" si="1820"/>
        <v/>
      </c>
      <c r="AS582" s="225" t="str">
        <f t="shared" ref="AS582:AS585" si="1979">IFERROR(IF(AND(AH581="Impacto",AH582="Impacto"),(AS581-(+AS581*AK582)),IF(AND(AH581="Probabilidad",AH582="Impacto"),(AS580-(+AS580*AK582)),IF(AH582="Probabilidad",AS581,""))),"")</f>
        <v/>
      </c>
      <c r="AT582" s="226" t="str">
        <f t="shared" si="1822"/>
        <v/>
      </c>
      <c r="AU582" s="652"/>
      <c r="AV582" s="655"/>
      <c r="AW582" s="649"/>
      <c r="AX582" s="733"/>
      <c r="AY582" s="324"/>
      <c r="AZ582" s="204"/>
      <c r="BA582" s="203"/>
      <c r="BB582" s="380"/>
      <c r="BC582" s="425"/>
      <c r="BD582" s="425"/>
      <c r="BE582" s="425"/>
      <c r="BF582" s="426"/>
      <c r="BG582" s="628"/>
      <c r="BH582" s="388"/>
      <c r="BI582" s="374"/>
      <c r="BJ582" s="374"/>
      <c r="BK582" s="374"/>
      <c r="BL582" s="380"/>
      <c r="BM582" s="468"/>
      <c r="BN582" s="380"/>
      <c r="BO582" s="377"/>
      <c r="BP582" s="377"/>
      <c r="BQ582" s="498"/>
      <c r="BR582" s="503"/>
      <c r="BS582" s="438"/>
      <c r="BT582" s="438"/>
      <c r="BU582" s="504"/>
    </row>
    <row r="583" spans="1:73" s="205" customFormat="1" ht="19.5" hidden="1">
      <c r="A583" s="673"/>
      <c r="B583" s="692"/>
      <c r="C583" s="661"/>
      <c r="D583" s="274"/>
      <c r="E583" s="277"/>
      <c r="F583" s="203"/>
      <c r="G583" s="666"/>
      <c r="H583" s="360">
        <v>95</v>
      </c>
      <c r="I583" s="664"/>
      <c r="J583" s="647"/>
      <c r="K583" s="647"/>
      <c r="L583" s="647"/>
      <c r="M583" s="645"/>
      <c r="N583" s="645"/>
      <c r="O583" s="645"/>
      <c r="P583" s="736"/>
      <c r="Q583" s="696"/>
      <c r="R583" s="642"/>
      <c r="S583" s="642"/>
      <c r="T583" s="642"/>
      <c r="U583" s="642"/>
      <c r="V583" s="727"/>
      <c r="W583" s="715"/>
      <c r="X583" s="730"/>
      <c r="Y583" s="709"/>
      <c r="Z583" s="712"/>
      <c r="AA583" s="715"/>
      <c r="AB583" s="718"/>
      <c r="AC583" s="721"/>
      <c r="AD583" s="724"/>
      <c r="AE583" s="649"/>
      <c r="AF583" s="201">
        <v>4</v>
      </c>
      <c r="AG583" s="202"/>
      <c r="AH583" s="222" t="str">
        <f t="shared" si="1873"/>
        <v/>
      </c>
      <c r="AI583" s="321"/>
      <c r="AJ583" s="321"/>
      <c r="AK583" s="223" t="str">
        <f t="shared" si="1874"/>
        <v/>
      </c>
      <c r="AL583" s="322"/>
      <c r="AM583" s="322"/>
      <c r="AN583" s="323"/>
      <c r="AO583" s="224" t="str">
        <f t="shared" ref="AO583" si="1980">IF(ISBLANK(AD580),(IFERROR(IF(AND(AH582="Probabilidad",AH583="Probabilidad"),(AQ582-(+AQ582*AK583)),IF(AND(AH582="Impacto",AH583="Probabilidad"),(AQ581-(+AQ581*AK583)),IF(AH583="Impacto",AQ582,""))),""))," ")</f>
        <v/>
      </c>
      <c r="AP583" s="174" t="str">
        <f t="shared" ref="AP583" si="1981">IF(ISBLANK(AD580),(IFERROR(IF(AO583="","",IF(AO583&lt;=0.2,"Muy Baja",IF(AO583&lt;=0.4,"Baja",IF(AO583&lt;=0.6,"Media",IF(AO583&lt;=0.8,"Alta","Muy Alta"))))),""))," ")</f>
        <v/>
      </c>
      <c r="AQ583" s="225" t="str">
        <f t="shared" si="1819"/>
        <v/>
      </c>
      <c r="AR583" s="268" t="str">
        <f t="shared" si="1820"/>
        <v/>
      </c>
      <c r="AS583" s="225" t="str">
        <f t="shared" si="1979"/>
        <v/>
      </c>
      <c r="AT583" s="226" t="str">
        <f t="shared" si="1822"/>
        <v/>
      </c>
      <c r="AU583" s="652"/>
      <c r="AV583" s="655"/>
      <c r="AW583" s="649"/>
      <c r="AX583" s="733"/>
      <c r="AY583" s="324"/>
      <c r="AZ583" s="204"/>
      <c r="BA583" s="203"/>
      <c r="BB583" s="380"/>
      <c r="BC583" s="425"/>
      <c r="BD583" s="425"/>
      <c r="BE583" s="425"/>
      <c r="BF583" s="426"/>
      <c r="BG583" s="628"/>
      <c r="BH583" s="388"/>
      <c r="BI583" s="374"/>
      <c r="BJ583" s="374"/>
      <c r="BK583" s="374"/>
      <c r="BL583" s="380"/>
      <c r="BM583" s="468"/>
      <c r="BN583" s="380"/>
      <c r="BO583" s="377"/>
      <c r="BP583" s="377"/>
      <c r="BQ583" s="498"/>
      <c r="BR583" s="503"/>
      <c r="BS583" s="438"/>
      <c r="BT583" s="438"/>
      <c r="BU583" s="504"/>
    </row>
    <row r="584" spans="1:73" s="205" customFormat="1" ht="19.5" hidden="1">
      <c r="A584" s="673"/>
      <c r="B584" s="692"/>
      <c r="C584" s="661"/>
      <c r="D584" s="274"/>
      <c r="E584" s="277"/>
      <c r="F584" s="203"/>
      <c r="G584" s="666"/>
      <c r="H584" s="360">
        <v>95</v>
      </c>
      <c r="I584" s="664"/>
      <c r="J584" s="647"/>
      <c r="K584" s="647"/>
      <c r="L584" s="647"/>
      <c r="M584" s="645"/>
      <c r="N584" s="645"/>
      <c r="O584" s="645"/>
      <c r="P584" s="736"/>
      <c r="Q584" s="696"/>
      <c r="R584" s="642"/>
      <c r="S584" s="642"/>
      <c r="T584" s="642"/>
      <c r="U584" s="642"/>
      <c r="V584" s="727"/>
      <c r="W584" s="715"/>
      <c r="X584" s="730"/>
      <c r="Y584" s="709"/>
      <c r="Z584" s="712"/>
      <c r="AA584" s="715"/>
      <c r="AB584" s="718"/>
      <c r="AC584" s="721"/>
      <c r="AD584" s="724"/>
      <c r="AE584" s="649"/>
      <c r="AF584" s="201">
        <v>5</v>
      </c>
      <c r="AG584" s="202"/>
      <c r="AH584" s="222" t="str">
        <f t="shared" si="1873"/>
        <v/>
      </c>
      <c r="AI584" s="321"/>
      <c r="AJ584" s="321"/>
      <c r="AK584" s="223" t="str">
        <f t="shared" si="1874"/>
        <v/>
      </c>
      <c r="AL584" s="322"/>
      <c r="AM584" s="322"/>
      <c r="AN584" s="323"/>
      <c r="AO584" s="224" t="str">
        <f t="shared" ref="AO584" si="1982">IF(ISBLANK(AD580),(IFERROR(IF(AND(AH583="Probabilidad",AH584="Probabilidad"),(AQ583-(+AQ583*AK584)),IF(AND(AH583="Impacto",AH584="Probabilidad"),(AQ582-(+AQ582*AK584)),IF(AH584="Impacto",AQ583,""))),""))," ")</f>
        <v/>
      </c>
      <c r="AP584" s="174" t="str">
        <f t="shared" ref="AP584" si="1983">IF(ISBLANK(AD580),(IFERROR(IF(AO584="","",IF(AO584&lt;=0.2,"Muy Baja",IF(AO584&lt;=0.4,"Baja",IF(AO584&lt;=0.6,"Media",IF(AO584&lt;=0.8,"Alta","Muy Alta"))))),""))," ")</f>
        <v/>
      </c>
      <c r="AQ584" s="225" t="str">
        <f t="shared" si="1819"/>
        <v/>
      </c>
      <c r="AR584" s="268" t="str">
        <f t="shared" si="1820"/>
        <v/>
      </c>
      <c r="AS584" s="225" t="str">
        <f t="shared" si="1979"/>
        <v/>
      </c>
      <c r="AT584" s="226" t="str">
        <f t="shared" si="1822"/>
        <v/>
      </c>
      <c r="AU584" s="652"/>
      <c r="AV584" s="655"/>
      <c r="AW584" s="649"/>
      <c r="AX584" s="733"/>
      <c r="AY584" s="324"/>
      <c r="AZ584" s="204"/>
      <c r="BA584" s="203"/>
      <c r="BB584" s="380"/>
      <c r="BC584" s="425"/>
      <c r="BD584" s="425"/>
      <c r="BE584" s="425"/>
      <c r="BF584" s="426"/>
      <c r="BG584" s="628"/>
      <c r="BH584" s="388"/>
      <c r="BI584" s="374"/>
      <c r="BJ584" s="374"/>
      <c r="BK584" s="374"/>
      <c r="BL584" s="380"/>
      <c r="BM584" s="468"/>
      <c r="BN584" s="380"/>
      <c r="BO584" s="377"/>
      <c r="BP584" s="377"/>
      <c r="BQ584" s="498"/>
      <c r="BR584" s="503"/>
      <c r="BS584" s="438"/>
      <c r="BT584" s="438"/>
      <c r="BU584" s="504"/>
    </row>
    <row r="585" spans="1:73" s="205" customFormat="1" ht="19.5" hidden="1">
      <c r="A585" s="673"/>
      <c r="B585" s="693"/>
      <c r="C585" s="662"/>
      <c r="D585" s="275"/>
      <c r="E585" s="278"/>
      <c r="F585" s="203"/>
      <c r="G585" s="666"/>
      <c r="H585" s="360">
        <v>95</v>
      </c>
      <c r="I585" s="665"/>
      <c r="J585" s="604"/>
      <c r="K585" s="604"/>
      <c r="L585" s="604"/>
      <c r="M585" s="646"/>
      <c r="N585" s="646"/>
      <c r="O585" s="646"/>
      <c r="P585" s="737"/>
      <c r="Q585" s="697"/>
      <c r="R585" s="643"/>
      <c r="S585" s="643"/>
      <c r="T585" s="643"/>
      <c r="U585" s="643"/>
      <c r="V585" s="728"/>
      <c r="W585" s="716"/>
      <c r="X585" s="731"/>
      <c r="Y585" s="710"/>
      <c r="Z585" s="713"/>
      <c r="AA585" s="716"/>
      <c r="AB585" s="719"/>
      <c r="AC585" s="722"/>
      <c r="AD585" s="725"/>
      <c r="AE585" s="650"/>
      <c r="AF585" s="201">
        <v>6</v>
      </c>
      <c r="AG585" s="202"/>
      <c r="AH585" s="222" t="str">
        <f t="shared" si="1873"/>
        <v/>
      </c>
      <c r="AI585" s="321"/>
      <c r="AJ585" s="321"/>
      <c r="AK585" s="223" t="str">
        <f t="shared" si="1874"/>
        <v/>
      </c>
      <c r="AL585" s="322"/>
      <c r="AM585" s="322"/>
      <c r="AN585" s="323"/>
      <c r="AO585" s="224" t="str">
        <f t="shared" ref="AO585" si="1984">IF(ISBLANK(AD580),(IFERROR(IF(AND(AH584="Probabilidad",AH585="Probabilidad"),(AQ584-(+AQ584*AK585)),IF(AND(AH584="Impacto",AH585="Probabilidad"),(AQ583-(+AQ583*AK585)),IF(AH585="Impacto",AQ584,""))),""))," ")</f>
        <v/>
      </c>
      <c r="AP585" s="174" t="str">
        <f t="shared" ref="AP585" si="1985">IF(ISBLANK(AD580),(IFERROR(IF(AO585="","",IF(AO585&lt;=0.2,"Muy Baja",IF(AO585&lt;=0.4,"Baja",IF(AO585&lt;=0.6,"Media",IF(AO585&lt;=0.8,"Alta","Muy Alta"))))),""))," ")</f>
        <v/>
      </c>
      <c r="AQ585" s="225" t="str">
        <f t="shared" si="1819"/>
        <v/>
      </c>
      <c r="AR585" s="268" t="str">
        <f t="shared" si="1820"/>
        <v/>
      </c>
      <c r="AS585" s="225" t="str">
        <f t="shared" si="1979"/>
        <v/>
      </c>
      <c r="AT585" s="226" t="str">
        <f t="shared" si="1822"/>
        <v/>
      </c>
      <c r="AU585" s="653"/>
      <c r="AV585" s="656"/>
      <c r="AW585" s="650"/>
      <c r="AX585" s="734"/>
      <c r="AY585" s="324"/>
      <c r="AZ585" s="204"/>
      <c r="BA585" s="203"/>
      <c r="BB585" s="380"/>
      <c r="BC585" s="425"/>
      <c r="BD585" s="425"/>
      <c r="BE585" s="425"/>
      <c r="BF585" s="426"/>
      <c r="BG585" s="595"/>
      <c r="BH585" s="388"/>
      <c r="BI585" s="374"/>
      <c r="BJ585" s="374"/>
      <c r="BK585" s="374"/>
      <c r="BL585" s="380"/>
      <c r="BM585" s="468"/>
      <c r="BN585" s="380"/>
      <c r="BO585" s="377"/>
      <c r="BP585" s="377"/>
      <c r="BQ585" s="498"/>
      <c r="BR585" s="503"/>
      <c r="BS585" s="438"/>
      <c r="BT585" s="438"/>
      <c r="BU585" s="504"/>
    </row>
    <row r="586" spans="1:73" s="205" customFormat="1" ht="19.5" hidden="1">
      <c r="A586" s="673"/>
      <c r="B586" s="694"/>
      <c r="C586" s="660" t="str">
        <f>IFERROR((VLOOKUP($B586,'Listados Datos'!$D$3:$E$18,2,FALSE))," ")</f>
        <v xml:space="preserve"> </v>
      </c>
      <c r="D586" s="273" t="str">
        <f>IFERROR((VLOOKUP($B586,'Listados Datos'!$D$3:$F$18,3,FALSE))," ")</f>
        <v xml:space="preserve"> </v>
      </c>
      <c r="E586" s="276"/>
      <c r="F586" s="203"/>
      <c r="G586" s="666">
        <v>96</v>
      </c>
      <c r="H586" s="360">
        <v>96</v>
      </c>
      <c r="I586" s="663"/>
      <c r="J586" s="603"/>
      <c r="K586" s="603"/>
      <c r="L586" s="603"/>
      <c r="M586" s="644"/>
      <c r="N586" s="644"/>
      <c r="O586" s="644"/>
      <c r="P586" s="735"/>
      <c r="Q586" s="695"/>
      <c r="R586" s="641"/>
      <c r="S586" s="641"/>
      <c r="T586" s="641"/>
      <c r="U586" s="641"/>
      <c r="V586" s="726" t="str">
        <f t="shared" ref="V586" si="1986">IF(ISBLANK(AC586),(IF(P586&lt;=0,"",IF(P586&lt;=2,"Muy Baja",IF(P586&lt;=24,"Baja",IF(P586&lt;=500,"Media",IF(P586&lt;=5000,"Alta","Muy Alta"))))))," ")</f>
        <v/>
      </c>
      <c r="W586" s="714" t="str">
        <f t="shared" ref="W586" si="1987">IF(ISBLANK(AC586),(IF(V586="","",IF(V586="Muy Baja",20%,IF(V586="Baja",40%,IF(V586="Media",60%,IF(V586="Alta",80%,IF(V586="Muy Alta",100%,0)))))))," ")</f>
        <v/>
      </c>
      <c r="X586" s="729"/>
      <c r="Y586" s="708" t="str">
        <f>IF(X586&gt;0,IF(NOT(ISERROR(MATCH(X586,'Listados Datos'!$N$3:$N$4,0))),'Listados Datos'!$N$6&amp;"Por favor no seleccionar este criterios de impacto (Afectación Económica o presupuestal y/o Pérdida Reputacional)",'Listados Datos'!$N$7),"")</f>
        <v/>
      </c>
      <c r="Z586" s="711" t="str">
        <f>IF(OR(X586='Listados Datos'!$R$3,X586='Listados Datos'!$S$3),"Leve",IF(OR(X586='Listados Datos'!$R$4,X586='Listados Datos'!$S$4),"Menor",IF(OR(X586='Listados Datos'!$R$5,X586='Listados Datos'!$S$5),"Moderado",IF(OR(X586='Listados Datos'!$R$6,X586='Listados Datos'!$S$6),"Mayor",IF(OR(X586='Listados Datos'!$R$7,X586='Listados Datos'!$S$7),"Catastrófico","")))))</f>
        <v/>
      </c>
      <c r="AA586" s="714" t="str">
        <f>IF(Z586="","",IF(Z586="Leve",20%,IF(Z586="Menor",40%,IF(Z586="Moderado",60%,IF(Z586="Mayor",80%,IF(Z586="Catastrófico",100%,0))))))</f>
        <v/>
      </c>
      <c r="AB586" s="717"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720"/>
      <c r="AD586" s="723"/>
      <c r="AE586" s="648" t="str">
        <f t="shared" ref="AE586" si="1988">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1">
        <v>1</v>
      </c>
      <c r="AG586" s="202"/>
      <c r="AH586" s="222" t="str">
        <f t="shared" si="1873"/>
        <v/>
      </c>
      <c r="AI586" s="321"/>
      <c r="AJ586" s="321"/>
      <c r="AK586" s="223" t="str">
        <f t="shared" si="1874"/>
        <v/>
      </c>
      <c r="AL586" s="322"/>
      <c r="AM586" s="322"/>
      <c r="AN586" s="323"/>
      <c r="AO586" s="224" t="str">
        <f t="shared" ref="AO586" si="1989">IF(ISBLANK(AD586),(IFERROR(IF(AH586="Probabilidad",(W586-(+W586*AK586)),IF(AH586="Impacto",W586,"")),""))," ")</f>
        <v/>
      </c>
      <c r="AP586" s="174" t="str">
        <f t="shared" ref="AP586" si="1990">IF(ISBLANK(AD586), (IFERROR(IF(AO586="","",IF(AO586&lt;=0.2,"Muy Baja",IF(AO586&lt;=0.4,"Baja",IF(AO586&lt;=0.6,"Media",IF(AO586&lt;=0.8,"Alta","Muy Alta"))))),""))," ")</f>
        <v/>
      </c>
      <c r="AQ586" s="225" t="str">
        <f t="shared" si="1819"/>
        <v/>
      </c>
      <c r="AR586" s="268" t="str">
        <f t="shared" si="1820"/>
        <v/>
      </c>
      <c r="AS586" s="225" t="str">
        <f t="shared" ref="AS586" si="1991">IFERROR(IF(AH586="Impacto",(AA586-(+AA586*AK586)),IF(AH586="Probabilidad",AA586,"")),"")</f>
        <v/>
      </c>
      <c r="AT586" s="226" t="str">
        <f t="shared" si="1822"/>
        <v/>
      </c>
      <c r="AU586" s="651"/>
      <c r="AV586" s="654" t="str">
        <f>IF(ISBLANK(AD586), " ", AD586)</f>
        <v xml:space="preserve"> </v>
      </c>
      <c r="AW586" s="648" t="str">
        <f t="shared" ref="AW586" si="1992">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732"/>
      <c r="AY586" s="324"/>
      <c r="AZ586" s="204"/>
      <c r="BA586" s="203"/>
      <c r="BB586" s="380"/>
      <c r="BC586" s="425"/>
      <c r="BD586" s="425"/>
      <c r="BE586" s="425"/>
      <c r="BF586" s="426"/>
      <c r="BG586" s="594"/>
      <c r="BH586" s="388"/>
      <c r="BI586" s="374"/>
      <c r="BJ586" s="374"/>
      <c r="BK586" s="374"/>
      <c r="BL586" s="380"/>
      <c r="BM586" s="468"/>
      <c r="BN586" s="380"/>
      <c r="BO586" s="377"/>
      <c r="BP586" s="377"/>
      <c r="BQ586" s="498"/>
      <c r="BR586" s="503"/>
      <c r="BS586" s="438"/>
      <c r="BT586" s="438"/>
      <c r="BU586" s="504"/>
    </row>
    <row r="587" spans="1:73" s="205" customFormat="1" ht="19.5" hidden="1">
      <c r="A587" s="673"/>
      <c r="B587" s="692"/>
      <c r="C587" s="661"/>
      <c r="D587" s="274"/>
      <c r="E587" s="277"/>
      <c r="F587" s="203"/>
      <c r="G587" s="666"/>
      <c r="H587" s="360">
        <v>96</v>
      </c>
      <c r="I587" s="664"/>
      <c r="J587" s="647"/>
      <c r="K587" s="647"/>
      <c r="L587" s="647"/>
      <c r="M587" s="645"/>
      <c r="N587" s="645"/>
      <c r="O587" s="645"/>
      <c r="P587" s="736"/>
      <c r="Q587" s="696"/>
      <c r="R587" s="642"/>
      <c r="S587" s="642"/>
      <c r="T587" s="642"/>
      <c r="U587" s="642"/>
      <c r="V587" s="727"/>
      <c r="W587" s="715"/>
      <c r="X587" s="730"/>
      <c r="Y587" s="709"/>
      <c r="Z587" s="712"/>
      <c r="AA587" s="715"/>
      <c r="AB587" s="718"/>
      <c r="AC587" s="721"/>
      <c r="AD587" s="724"/>
      <c r="AE587" s="649"/>
      <c r="AF587" s="201">
        <v>2</v>
      </c>
      <c r="AG587" s="202"/>
      <c r="AH587" s="222" t="str">
        <f t="shared" si="1873"/>
        <v/>
      </c>
      <c r="AI587" s="321"/>
      <c r="AJ587" s="321"/>
      <c r="AK587" s="223" t="str">
        <f t="shared" si="1874"/>
        <v/>
      </c>
      <c r="AL587" s="322"/>
      <c r="AM587" s="322"/>
      <c r="AN587" s="323"/>
      <c r="AO587" s="224" t="str">
        <f t="shared" ref="AO587" si="1993">IF(ISBLANK(AD586),(IFERROR(IF(AND(AH586="Probabilidad",AH587="Probabilidad"),(AQ586-(+AQ586*AK587)),IF(AH587="Probabilidad",(W586-(+W586*AK587)),IF(AH587="Impacto",AQ586,""))),""))," ")</f>
        <v/>
      </c>
      <c r="AP587" s="174" t="str">
        <f t="shared" ref="AP587" si="1994">IF(ISBLANK(AD586),(IFERROR(IF(AO587="","",IF(AO587&lt;=0.2,"Muy Baja",IF(AO587&lt;=0.4,"Baja",IF(AO587&lt;=0.6,"Media",IF(AO587&lt;=0.8,"Alta","Muy Alta"))))),""))," ")</f>
        <v/>
      </c>
      <c r="AQ587" s="225" t="str">
        <f t="shared" si="1819"/>
        <v/>
      </c>
      <c r="AR587" s="268" t="str">
        <f t="shared" si="1820"/>
        <v/>
      </c>
      <c r="AS587" s="225" t="str">
        <f t="shared" ref="AS587" si="1995">IFERROR(IF(AND(AH586="Impacto",AH587="Impacto"),(AS586-(+AS586*AK587)),IF(AH587="Impacto",(AA586-(+AA586*AK587)),IF(AH587="Probabilidad",AS586,""))),"")</f>
        <v/>
      </c>
      <c r="AT587" s="226" t="str">
        <f t="shared" si="1822"/>
        <v/>
      </c>
      <c r="AU587" s="652"/>
      <c r="AV587" s="655"/>
      <c r="AW587" s="649"/>
      <c r="AX587" s="733"/>
      <c r="AY587" s="324"/>
      <c r="AZ587" s="204"/>
      <c r="BA587" s="203"/>
      <c r="BB587" s="380"/>
      <c r="BC587" s="425"/>
      <c r="BD587" s="425"/>
      <c r="BE587" s="425"/>
      <c r="BF587" s="426"/>
      <c r="BG587" s="628"/>
      <c r="BH587" s="388"/>
      <c r="BI587" s="374"/>
      <c r="BJ587" s="374"/>
      <c r="BK587" s="374"/>
      <c r="BL587" s="380"/>
      <c r="BM587" s="468"/>
      <c r="BN587" s="380"/>
      <c r="BO587" s="377"/>
      <c r="BP587" s="377"/>
      <c r="BQ587" s="498"/>
      <c r="BR587" s="503"/>
      <c r="BS587" s="438"/>
      <c r="BT587" s="438"/>
      <c r="BU587" s="504"/>
    </row>
    <row r="588" spans="1:73" s="205" customFormat="1" ht="19.5" hidden="1">
      <c r="A588" s="673"/>
      <c r="B588" s="692"/>
      <c r="C588" s="661"/>
      <c r="D588" s="274"/>
      <c r="E588" s="277"/>
      <c r="F588" s="203"/>
      <c r="G588" s="666"/>
      <c r="H588" s="360">
        <v>96</v>
      </c>
      <c r="I588" s="664"/>
      <c r="J588" s="647"/>
      <c r="K588" s="647"/>
      <c r="L588" s="647"/>
      <c r="M588" s="645"/>
      <c r="N588" s="645"/>
      <c r="O588" s="645"/>
      <c r="P588" s="736"/>
      <c r="Q588" s="696"/>
      <c r="R588" s="642"/>
      <c r="S588" s="642"/>
      <c r="T588" s="642"/>
      <c r="U588" s="642"/>
      <c r="V588" s="727"/>
      <c r="W588" s="715"/>
      <c r="X588" s="730"/>
      <c r="Y588" s="709"/>
      <c r="Z588" s="712"/>
      <c r="AA588" s="715"/>
      <c r="AB588" s="718"/>
      <c r="AC588" s="721"/>
      <c r="AD588" s="724"/>
      <c r="AE588" s="649"/>
      <c r="AF588" s="201">
        <v>3</v>
      </c>
      <c r="AG588" s="202"/>
      <c r="AH588" s="222" t="str">
        <f t="shared" si="1873"/>
        <v/>
      </c>
      <c r="AI588" s="321"/>
      <c r="AJ588" s="321"/>
      <c r="AK588" s="223" t="str">
        <f t="shared" si="1874"/>
        <v/>
      </c>
      <c r="AL588" s="322"/>
      <c r="AM588" s="322"/>
      <c r="AN588" s="323"/>
      <c r="AO588" s="224" t="str">
        <f t="shared" ref="AO588" si="1996">IF(ISBLANK(AD586),(IFERROR(IF(AND(AH587="Probabilidad",AH588="Probabilidad"),(AQ587-(+AQ587*AK588)),IF(AND(AH587="Impacto",AH588="Probabilidad"),(AQ586-(+AQ586*AK588)),IF(AH588="Impacto",AQ587,""))),""))," ")</f>
        <v/>
      </c>
      <c r="AP588" s="174" t="str">
        <f t="shared" ref="AP588" si="1997">IF(ISBLANK(AD586),(IFERROR(IF(AO588="","",IF(AO588&lt;=0.2,"Muy Baja",IF(AO588&lt;=0.4,"Baja",IF(AO588&lt;=0.6,"Media",IF(AO588&lt;=0.8,"Alta","Muy Alta"))))),""))," ")</f>
        <v/>
      </c>
      <c r="AQ588" s="225" t="str">
        <f t="shared" si="1819"/>
        <v/>
      </c>
      <c r="AR588" s="268" t="str">
        <f t="shared" si="1820"/>
        <v/>
      </c>
      <c r="AS588" s="225" t="str">
        <f t="shared" ref="AS588:AS591" si="1998">IFERROR(IF(AND(AH587="Impacto",AH588="Impacto"),(AS587-(+AS587*AK588)),IF(AND(AH587="Probabilidad",AH588="Impacto"),(AS586-(+AS586*AK588)),IF(AH588="Probabilidad",AS587,""))),"")</f>
        <v/>
      </c>
      <c r="AT588" s="226" t="str">
        <f t="shared" si="1822"/>
        <v/>
      </c>
      <c r="AU588" s="652"/>
      <c r="AV588" s="655"/>
      <c r="AW588" s="649"/>
      <c r="AX588" s="733"/>
      <c r="AY588" s="324"/>
      <c r="AZ588" s="204"/>
      <c r="BA588" s="203"/>
      <c r="BB588" s="380"/>
      <c r="BC588" s="425"/>
      <c r="BD588" s="425"/>
      <c r="BE588" s="425"/>
      <c r="BF588" s="426"/>
      <c r="BG588" s="628"/>
      <c r="BH588" s="388"/>
      <c r="BI588" s="374"/>
      <c r="BJ588" s="374"/>
      <c r="BK588" s="374"/>
      <c r="BL588" s="380"/>
      <c r="BM588" s="468"/>
      <c r="BN588" s="380"/>
      <c r="BO588" s="377"/>
      <c r="BP588" s="377"/>
      <c r="BQ588" s="498"/>
      <c r="BR588" s="503"/>
      <c r="BS588" s="438"/>
      <c r="BT588" s="438"/>
      <c r="BU588" s="504"/>
    </row>
    <row r="589" spans="1:73" s="205" customFormat="1" ht="19.5" hidden="1">
      <c r="A589" s="673"/>
      <c r="B589" s="692"/>
      <c r="C589" s="661"/>
      <c r="D589" s="274"/>
      <c r="E589" s="277"/>
      <c r="F589" s="203"/>
      <c r="G589" s="666"/>
      <c r="H589" s="360">
        <v>96</v>
      </c>
      <c r="I589" s="664"/>
      <c r="J589" s="647"/>
      <c r="K589" s="647"/>
      <c r="L589" s="647"/>
      <c r="M589" s="645"/>
      <c r="N589" s="645"/>
      <c r="O589" s="645"/>
      <c r="P589" s="736"/>
      <c r="Q589" s="696"/>
      <c r="R589" s="642"/>
      <c r="S589" s="642"/>
      <c r="T589" s="642"/>
      <c r="U589" s="642"/>
      <c r="V589" s="727"/>
      <c r="W589" s="715"/>
      <c r="X589" s="730"/>
      <c r="Y589" s="709"/>
      <c r="Z589" s="712"/>
      <c r="AA589" s="715"/>
      <c r="AB589" s="718"/>
      <c r="AC589" s="721"/>
      <c r="AD589" s="724"/>
      <c r="AE589" s="649"/>
      <c r="AF589" s="201">
        <v>4</v>
      </c>
      <c r="AG589" s="202"/>
      <c r="AH589" s="222" t="str">
        <f t="shared" si="1873"/>
        <v/>
      </c>
      <c r="AI589" s="321"/>
      <c r="AJ589" s="321"/>
      <c r="AK589" s="223" t="str">
        <f t="shared" si="1874"/>
        <v/>
      </c>
      <c r="AL589" s="322"/>
      <c r="AM589" s="322"/>
      <c r="AN589" s="323"/>
      <c r="AO589" s="224" t="str">
        <f t="shared" ref="AO589" si="1999">IF(ISBLANK(AD586),(IFERROR(IF(AND(AH588="Probabilidad",AH589="Probabilidad"),(AQ588-(+AQ588*AK589)),IF(AND(AH588="Impacto",AH589="Probabilidad"),(AQ587-(+AQ587*AK589)),IF(AH589="Impacto",AQ588,""))),""))," ")</f>
        <v/>
      </c>
      <c r="AP589" s="174" t="str">
        <f t="shared" ref="AP589" si="2000">IF(ISBLANK(AD586),(IFERROR(IF(AO589="","",IF(AO589&lt;=0.2,"Muy Baja",IF(AO589&lt;=0.4,"Baja",IF(AO589&lt;=0.6,"Media",IF(AO589&lt;=0.8,"Alta","Muy Alta"))))),""))," ")</f>
        <v/>
      </c>
      <c r="AQ589" s="225" t="str">
        <f t="shared" si="1819"/>
        <v/>
      </c>
      <c r="AR589" s="268" t="str">
        <f t="shared" si="1820"/>
        <v/>
      </c>
      <c r="AS589" s="225" t="str">
        <f t="shared" si="1998"/>
        <v/>
      </c>
      <c r="AT589" s="226" t="str">
        <f t="shared" si="1822"/>
        <v/>
      </c>
      <c r="AU589" s="652"/>
      <c r="AV589" s="655"/>
      <c r="AW589" s="649"/>
      <c r="AX589" s="733"/>
      <c r="AY589" s="324"/>
      <c r="AZ589" s="204"/>
      <c r="BA589" s="203"/>
      <c r="BB589" s="380"/>
      <c r="BC589" s="425"/>
      <c r="BD589" s="425"/>
      <c r="BE589" s="425"/>
      <c r="BF589" s="426"/>
      <c r="BG589" s="628"/>
      <c r="BH589" s="388"/>
      <c r="BI589" s="374"/>
      <c r="BJ589" s="374"/>
      <c r="BK589" s="374"/>
      <c r="BL589" s="380"/>
      <c r="BM589" s="468"/>
      <c r="BN589" s="380"/>
      <c r="BO589" s="377"/>
      <c r="BP589" s="377"/>
      <c r="BQ589" s="498"/>
      <c r="BR589" s="503"/>
      <c r="BS589" s="438"/>
      <c r="BT589" s="438"/>
      <c r="BU589" s="504"/>
    </row>
    <row r="590" spans="1:73" s="205" customFormat="1" ht="19.5" hidden="1">
      <c r="A590" s="673"/>
      <c r="B590" s="692"/>
      <c r="C590" s="661"/>
      <c r="D590" s="274"/>
      <c r="E590" s="277"/>
      <c r="F590" s="203"/>
      <c r="G590" s="666"/>
      <c r="H590" s="360">
        <v>96</v>
      </c>
      <c r="I590" s="664"/>
      <c r="J590" s="647"/>
      <c r="K590" s="647"/>
      <c r="L590" s="647"/>
      <c r="M590" s="645"/>
      <c r="N590" s="645"/>
      <c r="O590" s="645"/>
      <c r="P590" s="736"/>
      <c r="Q590" s="696"/>
      <c r="R590" s="642"/>
      <c r="S590" s="642"/>
      <c r="T590" s="642"/>
      <c r="U590" s="642"/>
      <c r="V590" s="727"/>
      <c r="W590" s="715"/>
      <c r="X590" s="730"/>
      <c r="Y590" s="709"/>
      <c r="Z590" s="712"/>
      <c r="AA590" s="715"/>
      <c r="AB590" s="718"/>
      <c r="AC590" s="721"/>
      <c r="AD590" s="724"/>
      <c r="AE590" s="649"/>
      <c r="AF590" s="201">
        <v>5</v>
      </c>
      <c r="AG590" s="202"/>
      <c r="AH590" s="222" t="str">
        <f t="shared" si="1873"/>
        <v/>
      </c>
      <c r="AI590" s="321"/>
      <c r="AJ590" s="321"/>
      <c r="AK590" s="223" t="str">
        <f t="shared" si="1874"/>
        <v/>
      </c>
      <c r="AL590" s="322"/>
      <c r="AM590" s="322"/>
      <c r="AN590" s="323"/>
      <c r="AO590" s="224" t="str">
        <f t="shared" ref="AO590" si="2001">IF(ISBLANK(AD586),(IFERROR(IF(AND(AH589="Probabilidad",AH590="Probabilidad"),(AQ589-(+AQ589*AK590)),IF(AND(AH589="Impacto",AH590="Probabilidad"),(AQ588-(+AQ588*AK590)),IF(AH590="Impacto",AQ589,""))),""))," ")</f>
        <v/>
      </c>
      <c r="AP590" s="174" t="str">
        <f t="shared" ref="AP590" si="2002">IF(ISBLANK(AD586),(IFERROR(IF(AO590="","",IF(AO590&lt;=0.2,"Muy Baja",IF(AO590&lt;=0.4,"Baja",IF(AO590&lt;=0.6,"Media",IF(AO590&lt;=0.8,"Alta","Muy Alta"))))),""))," ")</f>
        <v/>
      </c>
      <c r="AQ590" s="225" t="str">
        <f t="shared" si="1819"/>
        <v/>
      </c>
      <c r="AR590" s="268" t="str">
        <f t="shared" si="1820"/>
        <v/>
      </c>
      <c r="AS590" s="225" t="str">
        <f t="shared" si="1998"/>
        <v/>
      </c>
      <c r="AT590" s="226" t="str">
        <f t="shared" si="1822"/>
        <v/>
      </c>
      <c r="AU590" s="652"/>
      <c r="AV590" s="655"/>
      <c r="AW590" s="649"/>
      <c r="AX590" s="733"/>
      <c r="AY590" s="324"/>
      <c r="AZ590" s="204"/>
      <c r="BA590" s="203"/>
      <c r="BB590" s="380"/>
      <c r="BC590" s="425"/>
      <c r="BD590" s="425"/>
      <c r="BE590" s="425"/>
      <c r="BF590" s="426"/>
      <c r="BG590" s="628"/>
      <c r="BH590" s="388"/>
      <c r="BI590" s="374"/>
      <c r="BJ590" s="374"/>
      <c r="BK590" s="374"/>
      <c r="BL590" s="380"/>
      <c r="BM590" s="468"/>
      <c r="BN590" s="380"/>
      <c r="BO590" s="377"/>
      <c r="BP590" s="377"/>
      <c r="BQ590" s="498"/>
      <c r="BR590" s="503"/>
      <c r="BS590" s="438"/>
      <c r="BT590" s="438"/>
      <c r="BU590" s="504"/>
    </row>
    <row r="591" spans="1:73" s="205" customFormat="1" ht="19.5" hidden="1">
      <c r="A591" s="673"/>
      <c r="B591" s="693"/>
      <c r="C591" s="662"/>
      <c r="D591" s="275"/>
      <c r="E591" s="278"/>
      <c r="F591" s="203"/>
      <c r="G591" s="666"/>
      <c r="H591" s="360">
        <v>96</v>
      </c>
      <c r="I591" s="665"/>
      <c r="J591" s="604"/>
      <c r="K591" s="604"/>
      <c r="L591" s="604"/>
      <c r="M591" s="646"/>
      <c r="N591" s="646"/>
      <c r="O591" s="646"/>
      <c r="P591" s="737"/>
      <c r="Q591" s="697"/>
      <c r="R591" s="643"/>
      <c r="S591" s="643"/>
      <c r="T591" s="643"/>
      <c r="U591" s="643"/>
      <c r="V591" s="728"/>
      <c r="W591" s="716"/>
      <c r="X591" s="731"/>
      <c r="Y591" s="710"/>
      <c r="Z591" s="713"/>
      <c r="AA591" s="716"/>
      <c r="AB591" s="719"/>
      <c r="AC591" s="722"/>
      <c r="AD591" s="725"/>
      <c r="AE591" s="650"/>
      <c r="AF591" s="201">
        <v>6</v>
      </c>
      <c r="AG591" s="202"/>
      <c r="AH591" s="222" t="str">
        <f t="shared" si="1873"/>
        <v/>
      </c>
      <c r="AI591" s="321"/>
      <c r="AJ591" s="321"/>
      <c r="AK591" s="223" t="str">
        <f t="shared" si="1874"/>
        <v/>
      </c>
      <c r="AL591" s="322"/>
      <c r="AM591" s="322"/>
      <c r="AN591" s="323"/>
      <c r="AO591" s="224" t="str">
        <f t="shared" ref="AO591" si="2003">IF(ISBLANK(AD586),(IFERROR(IF(AND(AH590="Probabilidad",AH591="Probabilidad"),(AQ590-(+AQ590*AK591)),IF(AND(AH590="Impacto",AH591="Probabilidad"),(AQ589-(+AQ589*AK591)),IF(AH591="Impacto",AQ590,""))),""))," ")</f>
        <v/>
      </c>
      <c r="AP591" s="174" t="str">
        <f t="shared" ref="AP591" si="2004">IF(ISBLANK(AD586),(IFERROR(IF(AO591="","",IF(AO591&lt;=0.2,"Muy Baja",IF(AO591&lt;=0.4,"Baja",IF(AO591&lt;=0.6,"Media",IF(AO591&lt;=0.8,"Alta","Muy Alta"))))),""))," ")</f>
        <v/>
      </c>
      <c r="AQ591" s="225" t="str">
        <f t="shared" si="1819"/>
        <v/>
      </c>
      <c r="AR591" s="268" t="str">
        <f t="shared" si="1820"/>
        <v/>
      </c>
      <c r="AS591" s="225" t="str">
        <f t="shared" si="1998"/>
        <v/>
      </c>
      <c r="AT591" s="226" t="str">
        <f t="shared" si="1822"/>
        <v/>
      </c>
      <c r="AU591" s="653"/>
      <c r="AV591" s="656"/>
      <c r="AW591" s="650"/>
      <c r="AX591" s="734"/>
      <c r="AY591" s="324"/>
      <c r="AZ591" s="204"/>
      <c r="BA591" s="203"/>
      <c r="BB591" s="380"/>
      <c r="BC591" s="425"/>
      <c r="BD591" s="425"/>
      <c r="BE591" s="425"/>
      <c r="BF591" s="426"/>
      <c r="BG591" s="595"/>
      <c r="BH591" s="388"/>
      <c r="BI591" s="374"/>
      <c r="BJ591" s="374"/>
      <c r="BK591" s="374"/>
      <c r="BL591" s="380"/>
      <c r="BM591" s="468"/>
      <c r="BN591" s="380"/>
      <c r="BO591" s="377"/>
      <c r="BP591" s="377"/>
      <c r="BQ591" s="498"/>
      <c r="BR591" s="503"/>
      <c r="BS591" s="438"/>
      <c r="BT591" s="438"/>
      <c r="BU591" s="504"/>
    </row>
    <row r="592" spans="1:73" s="205" customFormat="1" ht="19.5" hidden="1">
      <c r="A592" s="673"/>
      <c r="B592" s="694"/>
      <c r="C592" s="660" t="str">
        <f>IFERROR((VLOOKUP($B592,'Listados Datos'!$D$3:$E$18,2,FALSE))," ")</f>
        <v xml:space="preserve"> </v>
      </c>
      <c r="D592" s="273" t="str">
        <f>IFERROR((VLOOKUP($B592,'Listados Datos'!$D$3:$F$18,3,FALSE))," ")</f>
        <v xml:space="preserve"> </v>
      </c>
      <c r="E592" s="276"/>
      <c r="F592" s="203"/>
      <c r="G592" s="666">
        <v>97</v>
      </c>
      <c r="H592" s="360">
        <v>97</v>
      </c>
      <c r="I592" s="663"/>
      <c r="J592" s="603"/>
      <c r="K592" s="603"/>
      <c r="L592" s="603"/>
      <c r="M592" s="644"/>
      <c r="N592" s="644"/>
      <c r="O592" s="644"/>
      <c r="P592" s="735"/>
      <c r="Q592" s="695"/>
      <c r="R592" s="641"/>
      <c r="S592" s="641"/>
      <c r="T592" s="641"/>
      <c r="U592" s="641"/>
      <c r="V592" s="726" t="str">
        <f t="shared" ref="V592" si="2005">IF(ISBLANK(AC592),(IF(P592&lt;=0,"",IF(P592&lt;=2,"Muy Baja",IF(P592&lt;=24,"Baja",IF(P592&lt;=500,"Media",IF(P592&lt;=5000,"Alta","Muy Alta"))))))," ")</f>
        <v/>
      </c>
      <c r="W592" s="714" t="str">
        <f t="shared" ref="W592" si="2006">IF(ISBLANK(AC592),(IF(V592="","",IF(V592="Muy Baja",20%,IF(V592="Baja",40%,IF(V592="Media",60%,IF(V592="Alta",80%,IF(V592="Muy Alta",100%,0)))))))," ")</f>
        <v/>
      </c>
      <c r="X592" s="729"/>
      <c r="Y592" s="708" t="str">
        <f>IF(X592&gt;0,IF(NOT(ISERROR(MATCH(X592,'Listados Datos'!$N$3:$N$4,0))),'Listados Datos'!$N$6&amp;"Por favor no seleccionar este criterios de impacto (Afectación Económica o presupuestal y/o Pérdida Reputacional)",'Listados Datos'!$N$7),"")</f>
        <v/>
      </c>
      <c r="Z592" s="711" t="str">
        <f>IF(OR(X592='Listados Datos'!$R$3,X592='Listados Datos'!$S$3),"Leve",IF(OR(X592='Listados Datos'!$R$4,X592='Listados Datos'!$S$4),"Menor",IF(OR(X592='Listados Datos'!$R$5,X592='Listados Datos'!$S$5),"Moderado",IF(OR(X592='Listados Datos'!$R$6,X592='Listados Datos'!$S$6),"Mayor",IF(OR(X592='Listados Datos'!$R$7,X592='Listados Datos'!$S$7),"Catastrófico","")))))</f>
        <v/>
      </c>
      <c r="AA592" s="714" t="str">
        <f>IF(Z592="","",IF(Z592="Leve",20%,IF(Z592="Menor",40%,IF(Z592="Moderado",60%,IF(Z592="Mayor",80%,IF(Z592="Catastrófico",100%,0))))))</f>
        <v/>
      </c>
      <c r="AB592" s="717"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720"/>
      <c r="AD592" s="723"/>
      <c r="AE592" s="648" t="str">
        <f t="shared" ref="AE592" si="2007">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1">
        <v>1</v>
      </c>
      <c r="AG592" s="202"/>
      <c r="AH592" s="222" t="str">
        <f t="shared" si="1873"/>
        <v/>
      </c>
      <c r="AI592" s="321"/>
      <c r="AJ592" s="321"/>
      <c r="AK592" s="223" t="str">
        <f t="shared" si="1874"/>
        <v/>
      </c>
      <c r="AL592" s="322"/>
      <c r="AM592" s="322"/>
      <c r="AN592" s="323"/>
      <c r="AO592" s="224" t="str">
        <f t="shared" ref="AO592" si="2008">IF(ISBLANK(AD592),(IFERROR(IF(AH592="Probabilidad",(W592-(+W592*AK592)),IF(AH592="Impacto",W592,"")),""))," ")</f>
        <v/>
      </c>
      <c r="AP592" s="174" t="str">
        <f t="shared" ref="AP592" si="2009">IF(ISBLANK(AD592), (IFERROR(IF(AO592="","",IF(AO592&lt;=0.2,"Muy Baja",IF(AO592&lt;=0.4,"Baja",IF(AO592&lt;=0.6,"Media",IF(AO592&lt;=0.8,"Alta","Muy Alta"))))),""))," ")</f>
        <v/>
      </c>
      <c r="AQ592" s="225" t="str">
        <f t="shared" si="1819"/>
        <v/>
      </c>
      <c r="AR592" s="268" t="str">
        <f t="shared" si="1820"/>
        <v/>
      </c>
      <c r="AS592" s="225" t="str">
        <f t="shared" ref="AS592" si="2010">IFERROR(IF(AH592="Impacto",(AA592-(+AA592*AK592)),IF(AH592="Probabilidad",AA592,"")),"")</f>
        <v/>
      </c>
      <c r="AT592" s="226" t="str">
        <f t="shared" si="1822"/>
        <v/>
      </c>
      <c r="AU592" s="651"/>
      <c r="AV592" s="654" t="str">
        <f>IF(ISBLANK(AD592), " ", AD592)</f>
        <v xml:space="preserve"> </v>
      </c>
      <c r="AW592" s="648" t="str">
        <f t="shared" ref="AW592" si="2011">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732"/>
      <c r="AY592" s="324"/>
      <c r="AZ592" s="204"/>
      <c r="BA592" s="203"/>
      <c r="BB592" s="380"/>
      <c r="BC592" s="425"/>
      <c r="BD592" s="425"/>
      <c r="BE592" s="425"/>
      <c r="BF592" s="426"/>
      <c r="BG592" s="594"/>
      <c r="BH592" s="388"/>
      <c r="BI592" s="374"/>
      <c r="BJ592" s="374"/>
      <c r="BK592" s="374"/>
      <c r="BL592" s="380"/>
      <c r="BM592" s="468"/>
      <c r="BN592" s="380"/>
      <c r="BO592" s="377"/>
      <c r="BP592" s="377"/>
      <c r="BQ592" s="498"/>
      <c r="BR592" s="503"/>
      <c r="BS592" s="438"/>
      <c r="BT592" s="438"/>
      <c r="BU592" s="504"/>
    </row>
    <row r="593" spans="1:73" s="205" customFormat="1" ht="19.5" hidden="1">
      <c r="A593" s="673"/>
      <c r="B593" s="692"/>
      <c r="C593" s="661"/>
      <c r="D593" s="274"/>
      <c r="E593" s="277"/>
      <c r="F593" s="203"/>
      <c r="G593" s="666"/>
      <c r="H593" s="360">
        <v>97</v>
      </c>
      <c r="I593" s="664"/>
      <c r="J593" s="647"/>
      <c r="K593" s="647"/>
      <c r="L593" s="647"/>
      <c r="M593" s="645"/>
      <c r="N593" s="645"/>
      <c r="O593" s="645"/>
      <c r="P593" s="736"/>
      <c r="Q593" s="696"/>
      <c r="R593" s="642"/>
      <c r="S593" s="642"/>
      <c r="T593" s="642"/>
      <c r="U593" s="642"/>
      <c r="V593" s="727"/>
      <c r="W593" s="715"/>
      <c r="X593" s="730"/>
      <c r="Y593" s="709"/>
      <c r="Z593" s="712"/>
      <c r="AA593" s="715"/>
      <c r="AB593" s="718"/>
      <c r="AC593" s="721"/>
      <c r="AD593" s="724"/>
      <c r="AE593" s="649"/>
      <c r="AF593" s="201">
        <v>2</v>
      </c>
      <c r="AG593" s="202"/>
      <c r="AH593" s="222" t="str">
        <f t="shared" si="1873"/>
        <v/>
      </c>
      <c r="AI593" s="321"/>
      <c r="AJ593" s="321"/>
      <c r="AK593" s="223" t="str">
        <f t="shared" si="1874"/>
        <v/>
      </c>
      <c r="AL593" s="322"/>
      <c r="AM593" s="322"/>
      <c r="AN593" s="323"/>
      <c r="AO593" s="224" t="str">
        <f t="shared" ref="AO593" si="2012">IF(ISBLANK(AD592),(IFERROR(IF(AND(AH592="Probabilidad",AH593="Probabilidad"),(AQ592-(+AQ592*AK593)),IF(AH593="Probabilidad",(W592-(+W592*AK593)),IF(AH593="Impacto",AQ592,""))),""))," ")</f>
        <v/>
      </c>
      <c r="AP593" s="174" t="str">
        <f t="shared" ref="AP593" si="2013">IF(ISBLANK(AD592),(IFERROR(IF(AO593="","",IF(AO593&lt;=0.2,"Muy Baja",IF(AO593&lt;=0.4,"Baja",IF(AO593&lt;=0.6,"Media",IF(AO593&lt;=0.8,"Alta","Muy Alta"))))),""))," ")</f>
        <v/>
      </c>
      <c r="AQ593" s="225" t="str">
        <f t="shared" si="1819"/>
        <v/>
      </c>
      <c r="AR593" s="268" t="str">
        <f t="shared" si="1820"/>
        <v/>
      </c>
      <c r="AS593" s="225" t="str">
        <f t="shared" ref="AS593" si="2014">IFERROR(IF(AND(AH592="Impacto",AH593="Impacto"),(AS592-(+AS592*AK593)),IF(AH593="Impacto",(AA592-(+AA592*AK593)),IF(AH593="Probabilidad",AS592,""))),"")</f>
        <v/>
      </c>
      <c r="AT593" s="226" t="str">
        <f t="shared" si="1822"/>
        <v/>
      </c>
      <c r="AU593" s="652"/>
      <c r="AV593" s="655"/>
      <c r="AW593" s="649"/>
      <c r="AX593" s="733"/>
      <c r="AY593" s="324"/>
      <c r="AZ593" s="204"/>
      <c r="BA593" s="203"/>
      <c r="BB593" s="380"/>
      <c r="BC593" s="425"/>
      <c r="BD593" s="425"/>
      <c r="BE593" s="425"/>
      <c r="BF593" s="426"/>
      <c r="BG593" s="628"/>
      <c r="BH593" s="388"/>
      <c r="BI593" s="374"/>
      <c r="BJ593" s="374"/>
      <c r="BK593" s="374"/>
      <c r="BL593" s="380"/>
      <c r="BM593" s="468"/>
      <c r="BN593" s="380"/>
      <c r="BO593" s="377"/>
      <c r="BP593" s="377"/>
      <c r="BQ593" s="498"/>
      <c r="BR593" s="503"/>
      <c r="BS593" s="438"/>
      <c r="BT593" s="438"/>
      <c r="BU593" s="504"/>
    </row>
    <row r="594" spans="1:73" s="205" customFormat="1" ht="19.5" hidden="1">
      <c r="A594" s="673"/>
      <c r="B594" s="692"/>
      <c r="C594" s="661"/>
      <c r="D594" s="274"/>
      <c r="E594" s="277"/>
      <c r="F594" s="203"/>
      <c r="G594" s="666"/>
      <c r="H594" s="360">
        <v>97</v>
      </c>
      <c r="I594" s="664"/>
      <c r="J594" s="647"/>
      <c r="K594" s="647"/>
      <c r="L594" s="647"/>
      <c r="M594" s="645"/>
      <c r="N594" s="645"/>
      <c r="O594" s="645"/>
      <c r="P594" s="736"/>
      <c r="Q594" s="696"/>
      <c r="R594" s="642"/>
      <c r="S594" s="642"/>
      <c r="T594" s="642"/>
      <c r="U594" s="642"/>
      <c r="V594" s="727"/>
      <c r="W594" s="715"/>
      <c r="X594" s="730"/>
      <c r="Y594" s="709"/>
      <c r="Z594" s="712"/>
      <c r="AA594" s="715"/>
      <c r="AB594" s="718"/>
      <c r="AC594" s="721"/>
      <c r="AD594" s="724"/>
      <c r="AE594" s="649"/>
      <c r="AF594" s="201">
        <v>3</v>
      </c>
      <c r="AG594" s="202"/>
      <c r="AH594" s="222" t="str">
        <f t="shared" si="1873"/>
        <v/>
      </c>
      <c r="AI594" s="321"/>
      <c r="AJ594" s="321"/>
      <c r="AK594" s="223" t="str">
        <f t="shared" si="1874"/>
        <v/>
      </c>
      <c r="AL594" s="322"/>
      <c r="AM594" s="322"/>
      <c r="AN594" s="323"/>
      <c r="AO594" s="224" t="str">
        <f t="shared" ref="AO594" si="2015">IF(ISBLANK(AD592),(IFERROR(IF(AND(AH593="Probabilidad",AH594="Probabilidad"),(AQ593-(+AQ593*AK594)),IF(AND(AH593="Impacto",AH594="Probabilidad"),(AQ592-(+AQ592*AK594)),IF(AH594="Impacto",AQ593,""))),""))," ")</f>
        <v/>
      </c>
      <c r="AP594" s="174" t="str">
        <f t="shared" ref="AP594" si="2016">IF(ISBLANK(AD592),(IFERROR(IF(AO594="","",IF(AO594&lt;=0.2,"Muy Baja",IF(AO594&lt;=0.4,"Baja",IF(AO594&lt;=0.6,"Media",IF(AO594&lt;=0.8,"Alta","Muy Alta"))))),""))," ")</f>
        <v/>
      </c>
      <c r="AQ594" s="225" t="str">
        <f t="shared" si="1819"/>
        <v/>
      </c>
      <c r="AR594" s="268" t="str">
        <f t="shared" si="1820"/>
        <v/>
      </c>
      <c r="AS594" s="225" t="str">
        <f t="shared" ref="AS594:AS597" si="2017">IFERROR(IF(AND(AH593="Impacto",AH594="Impacto"),(AS593-(+AS593*AK594)),IF(AND(AH593="Probabilidad",AH594="Impacto"),(AS592-(+AS592*AK594)),IF(AH594="Probabilidad",AS593,""))),"")</f>
        <v/>
      </c>
      <c r="AT594" s="226" t="str">
        <f t="shared" si="1822"/>
        <v/>
      </c>
      <c r="AU594" s="652"/>
      <c r="AV594" s="655"/>
      <c r="AW594" s="649"/>
      <c r="AX594" s="733"/>
      <c r="AY594" s="324"/>
      <c r="AZ594" s="204"/>
      <c r="BA594" s="203"/>
      <c r="BB594" s="380"/>
      <c r="BC594" s="425"/>
      <c r="BD594" s="425"/>
      <c r="BE594" s="425"/>
      <c r="BF594" s="426"/>
      <c r="BG594" s="628"/>
      <c r="BH594" s="388"/>
      <c r="BI594" s="374"/>
      <c r="BJ594" s="374"/>
      <c r="BK594" s="374"/>
      <c r="BL594" s="380"/>
      <c r="BM594" s="468"/>
      <c r="BN594" s="380"/>
      <c r="BO594" s="377"/>
      <c r="BP594" s="377"/>
      <c r="BQ594" s="498"/>
      <c r="BR594" s="503"/>
      <c r="BS594" s="438"/>
      <c r="BT594" s="438"/>
      <c r="BU594" s="504"/>
    </row>
    <row r="595" spans="1:73" s="205" customFormat="1" ht="19.5" hidden="1">
      <c r="A595" s="673"/>
      <c r="B595" s="692"/>
      <c r="C595" s="661"/>
      <c r="D595" s="274"/>
      <c r="E595" s="277"/>
      <c r="F595" s="203"/>
      <c r="G595" s="666"/>
      <c r="H595" s="360">
        <v>97</v>
      </c>
      <c r="I595" s="664"/>
      <c r="J595" s="647"/>
      <c r="K595" s="647"/>
      <c r="L595" s="647"/>
      <c r="M595" s="645"/>
      <c r="N595" s="645"/>
      <c r="O595" s="645"/>
      <c r="P595" s="736"/>
      <c r="Q595" s="696"/>
      <c r="R595" s="642"/>
      <c r="S595" s="642"/>
      <c r="T595" s="642"/>
      <c r="U595" s="642"/>
      <c r="V595" s="727"/>
      <c r="W595" s="715"/>
      <c r="X595" s="730"/>
      <c r="Y595" s="709"/>
      <c r="Z595" s="712"/>
      <c r="AA595" s="715"/>
      <c r="AB595" s="718"/>
      <c r="AC595" s="721"/>
      <c r="AD595" s="724"/>
      <c r="AE595" s="649"/>
      <c r="AF595" s="201">
        <v>4</v>
      </c>
      <c r="AG595" s="202"/>
      <c r="AH595" s="222" t="str">
        <f t="shared" si="1873"/>
        <v/>
      </c>
      <c r="AI595" s="321"/>
      <c r="AJ595" s="321"/>
      <c r="AK595" s="223" t="str">
        <f t="shared" si="1874"/>
        <v/>
      </c>
      <c r="AL595" s="322"/>
      <c r="AM595" s="322"/>
      <c r="AN595" s="323"/>
      <c r="AO595" s="224" t="str">
        <f t="shared" ref="AO595" si="2018">IF(ISBLANK(AD592),(IFERROR(IF(AND(AH594="Probabilidad",AH595="Probabilidad"),(AQ594-(+AQ594*AK595)),IF(AND(AH594="Impacto",AH595="Probabilidad"),(AQ593-(+AQ593*AK595)),IF(AH595="Impacto",AQ594,""))),""))," ")</f>
        <v/>
      </c>
      <c r="AP595" s="174" t="str">
        <f t="shared" ref="AP595" si="2019">IF(ISBLANK(AD592),(IFERROR(IF(AO595="","",IF(AO595&lt;=0.2,"Muy Baja",IF(AO595&lt;=0.4,"Baja",IF(AO595&lt;=0.6,"Media",IF(AO595&lt;=0.8,"Alta","Muy Alta"))))),""))," ")</f>
        <v/>
      </c>
      <c r="AQ595" s="225" t="str">
        <f t="shared" si="1819"/>
        <v/>
      </c>
      <c r="AR595" s="268" t="str">
        <f t="shared" si="1820"/>
        <v/>
      </c>
      <c r="AS595" s="225" t="str">
        <f t="shared" si="2017"/>
        <v/>
      </c>
      <c r="AT595" s="226" t="str">
        <f t="shared" si="1822"/>
        <v/>
      </c>
      <c r="AU595" s="652"/>
      <c r="AV595" s="655"/>
      <c r="AW595" s="649"/>
      <c r="AX595" s="733"/>
      <c r="AY595" s="324"/>
      <c r="AZ595" s="204"/>
      <c r="BA595" s="203"/>
      <c r="BB595" s="380"/>
      <c r="BC595" s="425"/>
      <c r="BD595" s="425"/>
      <c r="BE595" s="425"/>
      <c r="BF595" s="426"/>
      <c r="BG595" s="628"/>
      <c r="BH595" s="388"/>
      <c r="BI595" s="374"/>
      <c r="BJ595" s="374"/>
      <c r="BK595" s="374"/>
      <c r="BL595" s="380"/>
      <c r="BM595" s="468"/>
      <c r="BN595" s="380"/>
      <c r="BO595" s="377"/>
      <c r="BP595" s="377"/>
      <c r="BQ595" s="498"/>
      <c r="BR595" s="503"/>
      <c r="BS595" s="438"/>
      <c r="BT595" s="438"/>
      <c r="BU595" s="504"/>
    </row>
    <row r="596" spans="1:73" s="205" customFormat="1" ht="19.5" hidden="1">
      <c r="A596" s="673"/>
      <c r="B596" s="692"/>
      <c r="C596" s="661"/>
      <c r="D596" s="274"/>
      <c r="E596" s="277"/>
      <c r="F596" s="203"/>
      <c r="G596" s="666"/>
      <c r="H596" s="360">
        <v>97</v>
      </c>
      <c r="I596" s="664"/>
      <c r="J596" s="647"/>
      <c r="K596" s="647"/>
      <c r="L596" s="647"/>
      <c r="M596" s="645"/>
      <c r="N596" s="645"/>
      <c r="O596" s="645"/>
      <c r="P596" s="736"/>
      <c r="Q596" s="696"/>
      <c r="R596" s="642"/>
      <c r="S596" s="642"/>
      <c r="T596" s="642"/>
      <c r="U596" s="642"/>
      <c r="V596" s="727"/>
      <c r="W596" s="715"/>
      <c r="X596" s="730"/>
      <c r="Y596" s="709"/>
      <c r="Z596" s="712"/>
      <c r="AA596" s="715"/>
      <c r="AB596" s="718"/>
      <c r="AC596" s="721"/>
      <c r="AD596" s="724"/>
      <c r="AE596" s="649"/>
      <c r="AF596" s="201">
        <v>5</v>
      </c>
      <c r="AG596" s="202"/>
      <c r="AH596" s="222" t="str">
        <f t="shared" si="1873"/>
        <v/>
      </c>
      <c r="AI596" s="321"/>
      <c r="AJ596" s="321"/>
      <c r="AK596" s="223" t="str">
        <f t="shared" si="1874"/>
        <v/>
      </c>
      <c r="AL596" s="322"/>
      <c r="AM596" s="322"/>
      <c r="AN596" s="323"/>
      <c r="AO596" s="224" t="str">
        <f t="shared" ref="AO596" si="2020">IF(ISBLANK(AD592),(IFERROR(IF(AND(AH595="Probabilidad",AH596="Probabilidad"),(AQ595-(+AQ595*AK596)),IF(AND(AH595="Impacto",AH596="Probabilidad"),(AQ594-(+AQ594*AK596)),IF(AH596="Impacto",AQ595,""))),""))," ")</f>
        <v/>
      </c>
      <c r="AP596" s="174" t="str">
        <f t="shared" ref="AP596" si="2021">IF(ISBLANK(AD592),(IFERROR(IF(AO596="","",IF(AO596&lt;=0.2,"Muy Baja",IF(AO596&lt;=0.4,"Baja",IF(AO596&lt;=0.6,"Media",IF(AO596&lt;=0.8,"Alta","Muy Alta"))))),""))," ")</f>
        <v/>
      </c>
      <c r="AQ596" s="225" t="str">
        <f t="shared" si="1819"/>
        <v/>
      </c>
      <c r="AR596" s="268" t="str">
        <f t="shared" si="1820"/>
        <v/>
      </c>
      <c r="AS596" s="225" t="str">
        <f t="shared" si="2017"/>
        <v/>
      </c>
      <c r="AT596" s="226" t="str">
        <f t="shared" si="1822"/>
        <v/>
      </c>
      <c r="AU596" s="652"/>
      <c r="AV596" s="655"/>
      <c r="AW596" s="649"/>
      <c r="AX596" s="733"/>
      <c r="AY596" s="324"/>
      <c r="AZ596" s="204"/>
      <c r="BA596" s="203"/>
      <c r="BB596" s="380"/>
      <c r="BC596" s="425"/>
      <c r="BD596" s="425"/>
      <c r="BE596" s="425"/>
      <c r="BF596" s="426"/>
      <c r="BG596" s="628"/>
      <c r="BH596" s="388"/>
      <c r="BI596" s="374"/>
      <c r="BJ596" s="374"/>
      <c r="BK596" s="374"/>
      <c r="BL596" s="380"/>
      <c r="BM596" s="468"/>
      <c r="BN596" s="380"/>
      <c r="BO596" s="377"/>
      <c r="BP596" s="377"/>
      <c r="BQ596" s="498"/>
      <c r="BR596" s="503"/>
      <c r="BS596" s="438"/>
      <c r="BT596" s="438"/>
      <c r="BU596" s="504"/>
    </row>
    <row r="597" spans="1:73" s="205" customFormat="1" ht="19.5" hidden="1">
      <c r="A597" s="673"/>
      <c r="B597" s="693"/>
      <c r="C597" s="662"/>
      <c r="D597" s="275"/>
      <c r="E597" s="278"/>
      <c r="F597" s="203"/>
      <c r="G597" s="666"/>
      <c r="H597" s="360">
        <v>97</v>
      </c>
      <c r="I597" s="665"/>
      <c r="J597" s="604"/>
      <c r="K597" s="604"/>
      <c r="L597" s="604"/>
      <c r="M597" s="646"/>
      <c r="N597" s="646"/>
      <c r="O597" s="646"/>
      <c r="P597" s="737"/>
      <c r="Q597" s="697"/>
      <c r="R597" s="643"/>
      <c r="S597" s="643"/>
      <c r="T597" s="643"/>
      <c r="U597" s="643"/>
      <c r="V597" s="728"/>
      <c r="W597" s="716"/>
      <c r="X597" s="731"/>
      <c r="Y597" s="710"/>
      <c r="Z597" s="713"/>
      <c r="AA597" s="716"/>
      <c r="AB597" s="719"/>
      <c r="AC597" s="722"/>
      <c r="AD597" s="725"/>
      <c r="AE597" s="650"/>
      <c r="AF597" s="201">
        <v>6</v>
      </c>
      <c r="AG597" s="202"/>
      <c r="AH597" s="222" t="str">
        <f t="shared" si="1873"/>
        <v/>
      </c>
      <c r="AI597" s="321"/>
      <c r="AJ597" s="321"/>
      <c r="AK597" s="223" t="str">
        <f t="shared" si="1874"/>
        <v/>
      </c>
      <c r="AL597" s="322"/>
      <c r="AM597" s="322"/>
      <c r="AN597" s="323"/>
      <c r="AO597" s="224" t="str">
        <f t="shared" ref="AO597" si="2022">IF(ISBLANK(AD592),(IFERROR(IF(AND(AH596="Probabilidad",AH597="Probabilidad"),(AQ596-(+AQ596*AK597)),IF(AND(AH596="Impacto",AH597="Probabilidad"),(AQ595-(+AQ595*AK597)),IF(AH597="Impacto",AQ596,""))),""))," ")</f>
        <v/>
      </c>
      <c r="AP597" s="174" t="str">
        <f t="shared" ref="AP597" si="2023">IF(ISBLANK(AD592),(IFERROR(IF(AO597="","",IF(AO597&lt;=0.2,"Muy Baja",IF(AO597&lt;=0.4,"Baja",IF(AO597&lt;=0.6,"Media",IF(AO597&lt;=0.8,"Alta","Muy Alta"))))),""))," ")</f>
        <v/>
      </c>
      <c r="AQ597" s="225" t="str">
        <f t="shared" ref="AQ597:AQ615" si="2024">+AO597</f>
        <v/>
      </c>
      <c r="AR597" s="268" t="str">
        <f t="shared" ref="AR597:AR615" si="2025">IFERROR(IF(AS597="","",IF(AS597&lt;=0.2,"Leve",IF(AS597&lt;=0.4,"Menor",IF(AS597&lt;=0.6,"Moderado",IF(AS597&lt;=0.8,"Mayor","Catastrófico"))))),"")</f>
        <v/>
      </c>
      <c r="AS597" s="225" t="str">
        <f t="shared" si="2017"/>
        <v/>
      </c>
      <c r="AT597" s="226" t="str">
        <f t="shared" ref="AT597:AT615" si="2026">IFERROR(IF(OR(AND(AP597="Muy Baja",AR597="Leve"),AND(AP597="Muy Baja",AR597="Menor"),AND(AP597="Baja",AR597="Leve")),"Bajo",IF(OR(AND(AP597="Muy baja",AR597="Moderado"),AND(AP597="Baja",AR597="Menor"),AND(AP597="Baja",AR597="Moderado"),AND(AP597="Media",AR597="Leve"),AND(AP597="Media",AR597="Menor"),AND(AP597="Media",AR597="Moderado"),AND(AP597="Alta",AR597="Leve"),AND(AP597="Alta",AR597="Menor")),"Moderado",IF(OR(AND(AP597="Muy Baja",AR597="Mayor"),AND(AP597="Baja",AR597="Mayor"),AND(AP597="Media",AR597="Mayor"),AND(AP597="Alta",AR597="Moderado"),AND(AP597="Alta",AR597="Mayor"),AND(AP597="Muy Alta",AR597="Leve"),AND(AP597="Muy Alta",AR597="Menor"),AND(AP597="Muy Alta",AR597="Moderado"),AND(AP597="Muy Alta",AR597="Mayor")),"Alto",IF(OR(AND(AP597="Muy Baja",AR597="Catastrófico"),AND(AP597="Baja",AR597="Catastrófico"),AND(AP597="Media",AR597="Catastrófico"),AND(AP597="Alta",AR597="Catastrófico"),AND(AP597="Muy Alta",AR597="Catastrófico")),"Extremo","")))),"")</f>
        <v/>
      </c>
      <c r="AU597" s="653"/>
      <c r="AV597" s="656"/>
      <c r="AW597" s="650"/>
      <c r="AX597" s="734"/>
      <c r="AY597" s="324"/>
      <c r="AZ597" s="204"/>
      <c r="BA597" s="203"/>
      <c r="BB597" s="380"/>
      <c r="BC597" s="425"/>
      <c r="BD597" s="425"/>
      <c r="BE597" s="425"/>
      <c r="BF597" s="426"/>
      <c r="BG597" s="595"/>
      <c r="BH597" s="388"/>
      <c r="BI597" s="374"/>
      <c r="BJ597" s="374"/>
      <c r="BK597" s="374"/>
      <c r="BL597" s="380"/>
      <c r="BM597" s="468"/>
      <c r="BN597" s="380"/>
      <c r="BO597" s="377"/>
      <c r="BP597" s="377"/>
      <c r="BQ597" s="498"/>
      <c r="BR597" s="503"/>
      <c r="BS597" s="438"/>
      <c r="BT597" s="438"/>
      <c r="BU597" s="504"/>
    </row>
    <row r="598" spans="1:73" s="205" customFormat="1" ht="19.5" hidden="1">
      <c r="A598" s="673"/>
      <c r="B598" s="694"/>
      <c r="C598" s="660" t="str">
        <f>IFERROR((VLOOKUP($B598,'Listados Datos'!$D$3:$E$18,2,FALSE))," ")</f>
        <v xml:space="preserve"> </v>
      </c>
      <c r="D598" s="273" t="str">
        <f>IFERROR((VLOOKUP($B598,'Listados Datos'!$D$3:$F$18,3,FALSE))," ")</f>
        <v xml:space="preserve"> </v>
      </c>
      <c r="E598" s="276"/>
      <c r="F598" s="203"/>
      <c r="G598" s="666">
        <v>98</v>
      </c>
      <c r="H598" s="360">
        <v>98</v>
      </c>
      <c r="I598" s="663"/>
      <c r="J598" s="603"/>
      <c r="K598" s="603"/>
      <c r="L598" s="603"/>
      <c r="M598" s="644"/>
      <c r="N598" s="644"/>
      <c r="O598" s="644"/>
      <c r="P598" s="735"/>
      <c r="Q598" s="695"/>
      <c r="R598" s="641"/>
      <c r="S598" s="641"/>
      <c r="T598" s="641"/>
      <c r="U598" s="641"/>
      <c r="V598" s="726" t="str">
        <f t="shared" ref="V598" si="2027">IF(ISBLANK(AC598),(IF(P598&lt;=0,"",IF(P598&lt;=2,"Muy Baja",IF(P598&lt;=24,"Baja",IF(P598&lt;=500,"Media",IF(P598&lt;=5000,"Alta","Muy Alta"))))))," ")</f>
        <v/>
      </c>
      <c r="W598" s="714" t="str">
        <f t="shared" ref="W598" si="2028">IF(ISBLANK(AC598),(IF(V598="","",IF(V598="Muy Baja",20%,IF(V598="Baja",40%,IF(V598="Media",60%,IF(V598="Alta",80%,IF(V598="Muy Alta",100%,0)))))))," ")</f>
        <v/>
      </c>
      <c r="X598" s="729"/>
      <c r="Y598" s="708" t="str">
        <f>IF(X598&gt;0,IF(NOT(ISERROR(MATCH(X598,'Listados Datos'!$N$3:$N$4,0))),'Listados Datos'!$N$6&amp;"Por favor no seleccionar este criterios de impacto (Afectación Económica o presupuestal y/o Pérdida Reputacional)",'Listados Datos'!$N$7),"")</f>
        <v/>
      </c>
      <c r="Z598" s="711" t="str">
        <f>IF(OR(X598='Listados Datos'!$R$3,X598='Listados Datos'!$S$3),"Leve",IF(OR(X598='Listados Datos'!$R$4,X598='Listados Datos'!$S$4),"Menor",IF(OR(X598='Listados Datos'!$R$5,X598='Listados Datos'!$S$5),"Moderado",IF(OR(X598='Listados Datos'!$R$6,X598='Listados Datos'!$S$6),"Mayor",IF(OR(X598='Listados Datos'!$R$7,X598='Listados Datos'!$S$7),"Catastrófico","")))))</f>
        <v/>
      </c>
      <c r="AA598" s="714" t="str">
        <f>IF(Z598="","",IF(Z598="Leve",20%,IF(Z598="Menor",40%,IF(Z598="Moderado",60%,IF(Z598="Mayor",80%,IF(Z598="Catastrófico",100%,0))))))</f>
        <v/>
      </c>
      <c r="AB598" s="717"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720"/>
      <c r="AD598" s="723"/>
      <c r="AE598" s="648" t="str">
        <f t="shared" ref="AE598" si="2029">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1">
        <v>1</v>
      </c>
      <c r="AG598" s="202"/>
      <c r="AH598" s="222" t="str">
        <f t="shared" si="1873"/>
        <v/>
      </c>
      <c r="AI598" s="321"/>
      <c r="AJ598" s="321"/>
      <c r="AK598" s="223" t="str">
        <f t="shared" si="1874"/>
        <v/>
      </c>
      <c r="AL598" s="322"/>
      <c r="AM598" s="322"/>
      <c r="AN598" s="323"/>
      <c r="AO598" s="224" t="str">
        <f t="shared" ref="AO598" si="2030">IF(ISBLANK(AD598),(IFERROR(IF(AH598="Probabilidad",(W598-(+W598*AK598)),IF(AH598="Impacto",W598,"")),""))," ")</f>
        <v/>
      </c>
      <c r="AP598" s="174" t="str">
        <f t="shared" ref="AP598" si="2031">IF(ISBLANK(AD598), (IFERROR(IF(AO598="","",IF(AO598&lt;=0.2,"Muy Baja",IF(AO598&lt;=0.4,"Baja",IF(AO598&lt;=0.6,"Media",IF(AO598&lt;=0.8,"Alta","Muy Alta"))))),""))," ")</f>
        <v/>
      </c>
      <c r="AQ598" s="225" t="str">
        <f t="shared" si="2024"/>
        <v/>
      </c>
      <c r="AR598" s="268" t="str">
        <f t="shared" si="2025"/>
        <v/>
      </c>
      <c r="AS598" s="225" t="str">
        <f t="shared" ref="AS598" si="2032">IFERROR(IF(AH598="Impacto",(AA598-(+AA598*AK598)),IF(AH598="Probabilidad",AA598,"")),"")</f>
        <v/>
      </c>
      <c r="AT598" s="226" t="str">
        <f t="shared" si="2026"/>
        <v/>
      </c>
      <c r="AU598" s="651"/>
      <c r="AV598" s="654" t="str">
        <f>IF(ISBLANK(AD598), " ", AD598)</f>
        <v xml:space="preserve"> </v>
      </c>
      <c r="AW598" s="648" t="str">
        <f t="shared" ref="AW598" si="2033">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732"/>
      <c r="AY598" s="324"/>
      <c r="AZ598" s="204"/>
      <c r="BA598" s="203"/>
      <c r="BB598" s="380"/>
      <c r="BC598" s="425"/>
      <c r="BD598" s="425"/>
      <c r="BE598" s="425"/>
      <c r="BF598" s="426"/>
      <c r="BG598" s="594"/>
      <c r="BH598" s="388"/>
      <c r="BI598" s="374"/>
      <c r="BJ598" s="374"/>
      <c r="BK598" s="374"/>
      <c r="BL598" s="380"/>
      <c r="BM598" s="468"/>
      <c r="BN598" s="380"/>
      <c r="BO598" s="377"/>
      <c r="BP598" s="377"/>
      <c r="BQ598" s="498"/>
      <c r="BR598" s="503"/>
      <c r="BS598" s="438"/>
      <c r="BT598" s="438"/>
      <c r="BU598" s="504"/>
    </row>
    <row r="599" spans="1:73" s="205" customFormat="1" ht="19.5" hidden="1">
      <c r="A599" s="673"/>
      <c r="B599" s="692"/>
      <c r="C599" s="661"/>
      <c r="D599" s="274"/>
      <c r="E599" s="277"/>
      <c r="F599" s="203"/>
      <c r="G599" s="666"/>
      <c r="H599" s="360">
        <v>98</v>
      </c>
      <c r="I599" s="664"/>
      <c r="J599" s="647"/>
      <c r="K599" s="647"/>
      <c r="L599" s="647"/>
      <c r="M599" s="645"/>
      <c r="N599" s="645"/>
      <c r="O599" s="645"/>
      <c r="P599" s="736"/>
      <c r="Q599" s="696"/>
      <c r="R599" s="642"/>
      <c r="S599" s="642"/>
      <c r="T599" s="642"/>
      <c r="U599" s="642"/>
      <c r="V599" s="727"/>
      <c r="W599" s="715"/>
      <c r="X599" s="730"/>
      <c r="Y599" s="709"/>
      <c r="Z599" s="712"/>
      <c r="AA599" s="715"/>
      <c r="AB599" s="718"/>
      <c r="AC599" s="721"/>
      <c r="AD599" s="724"/>
      <c r="AE599" s="649"/>
      <c r="AF599" s="201">
        <v>2</v>
      </c>
      <c r="AG599" s="202"/>
      <c r="AH599" s="222" t="str">
        <f t="shared" si="1873"/>
        <v/>
      </c>
      <c r="AI599" s="321"/>
      <c r="AJ599" s="321"/>
      <c r="AK599" s="223" t="str">
        <f t="shared" si="1874"/>
        <v/>
      </c>
      <c r="AL599" s="322"/>
      <c r="AM599" s="322"/>
      <c r="AN599" s="323"/>
      <c r="AO599" s="224" t="str">
        <f t="shared" ref="AO599" si="2034">IF(ISBLANK(AD598),(IFERROR(IF(AND(AH598="Probabilidad",AH599="Probabilidad"),(AQ598-(+AQ598*AK599)),IF(AH599="Probabilidad",(W598-(+W598*AK599)),IF(AH599="Impacto",AQ598,""))),""))," ")</f>
        <v/>
      </c>
      <c r="AP599" s="174" t="str">
        <f t="shared" ref="AP599" si="2035">IF(ISBLANK(AD598),(IFERROR(IF(AO599="","",IF(AO599&lt;=0.2,"Muy Baja",IF(AO599&lt;=0.4,"Baja",IF(AO599&lt;=0.6,"Media",IF(AO599&lt;=0.8,"Alta","Muy Alta"))))),""))," ")</f>
        <v/>
      </c>
      <c r="AQ599" s="225" t="str">
        <f t="shared" si="2024"/>
        <v/>
      </c>
      <c r="AR599" s="268" t="str">
        <f t="shared" si="2025"/>
        <v/>
      </c>
      <c r="AS599" s="225" t="str">
        <f t="shared" ref="AS599" si="2036">IFERROR(IF(AND(AH598="Impacto",AH599="Impacto"),(AS598-(+AS598*AK599)),IF(AH599="Impacto",(AA598-(+AA598*AK599)),IF(AH599="Probabilidad",AS598,""))),"")</f>
        <v/>
      </c>
      <c r="AT599" s="226" t="str">
        <f t="shared" si="2026"/>
        <v/>
      </c>
      <c r="AU599" s="652"/>
      <c r="AV599" s="655"/>
      <c r="AW599" s="649"/>
      <c r="AX599" s="733"/>
      <c r="AY599" s="324"/>
      <c r="AZ599" s="204"/>
      <c r="BA599" s="203"/>
      <c r="BB599" s="380"/>
      <c r="BC599" s="425"/>
      <c r="BD599" s="425"/>
      <c r="BE599" s="425"/>
      <c r="BF599" s="426"/>
      <c r="BG599" s="628"/>
      <c r="BH599" s="388"/>
      <c r="BI599" s="374"/>
      <c r="BJ599" s="374"/>
      <c r="BK599" s="374"/>
      <c r="BL599" s="380"/>
      <c r="BM599" s="468"/>
      <c r="BN599" s="380"/>
      <c r="BO599" s="377"/>
      <c r="BP599" s="377"/>
      <c r="BQ599" s="498"/>
      <c r="BR599" s="503"/>
      <c r="BS599" s="438"/>
      <c r="BT599" s="438"/>
      <c r="BU599" s="504"/>
    </row>
    <row r="600" spans="1:73" s="205" customFormat="1" ht="19.5" hidden="1">
      <c r="A600" s="673"/>
      <c r="B600" s="692"/>
      <c r="C600" s="661"/>
      <c r="D600" s="274"/>
      <c r="E600" s="277"/>
      <c r="F600" s="203"/>
      <c r="G600" s="666"/>
      <c r="H600" s="360">
        <v>98</v>
      </c>
      <c r="I600" s="664"/>
      <c r="J600" s="647"/>
      <c r="K600" s="647"/>
      <c r="L600" s="647"/>
      <c r="M600" s="645"/>
      <c r="N600" s="645"/>
      <c r="O600" s="645"/>
      <c r="P600" s="736"/>
      <c r="Q600" s="696"/>
      <c r="R600" s="642"/>
      <c r="S600" s="642"/>
      <c r="T600" s="642"/>
      <c r="U600" s="642"/>
      <c r="V600" s="727"/>
      <c r="W600" s="715"/>
      <c r="X600" s="730"/>
      <c r="Y600" s="709"/>
      <c r="Z600" s="712"/>
      <c r="AA600" s="715"/>
      <c r="AB600" s="718"/>
      <c r="AC600" s="721"/>
      <c r="AD600" s="724"/>
      <c r="AE600" s="649"/>
      <c r="AF600" s="201">
        <v>3</v>
      </c>
      <c r="AG600" s="202"/>
      <c r="AH600" s="222" t="str">
        <f t="shared" si="1873"/>
        <v/>
      </c>
      <c r="AI600" s="321"/>
      <c r="AJ600" s="321"/>
      <c r="AK600" s="223" t="str">
        <f t="shared" si="1874"/>
        <v/>
      </c>
      <c r="AL600" s="322"/>
      <c r="AM600" s="322"/>
      <c r="AN600" s="323"/>
      <c r="AO600" s="224" t="str">
        <f t="shared" ref="AO600" si="2037">IF(ISBLANK(AD598),(IFERROR(IF(AND(AH599="Probabilidad",AH600="Probabilidad"),(AQ599-(+AQ599*AK600)),IF(AND(AH599="Impacto",AH600="Probabilidad"),(AQ598-(+AQ598*AK600)),IF(AH600="Impacto",AQ599,""))),""))," ")</f>
        <v/>
      </c>
      <c r="AP600" s="174" t="str">
        <f t="shared" ref="AP600" si="2038">IF(ISBLANK(AD598),(IFERROR(IF(AO600="","",IF(AO600&lt;=0.2,"Muy Baja",IF(AO600&lt;=0.4,"Baja",IF(AO600&lt;=0.6,"Media",IF(AO600&lt;=0.8,"Alta","Muy Alta"))))),""))," ")</f>
        <v/>
      </c>
      <c r="AQ600" s="225" t="str">
        <f t="shared" si="2024"/>
        <v/>
      </c>
      <c r="AR600" s="268" t="str">
        <f t="shared" si="2025"/>
        <v/>
      </c>
      <c r="AS600" s="225" t="str">
        <f t="shared" ref="AS600:AS603" si="2039">IFERROR(IF(AND(AH599="Impacto",AH600="Impacto"),(AS599-(+AS599*AK600)),IF(AND(AH599="Probabilidad",AH600="Impacto"),(AS598-(+AS598*AK600)),IF(AH600="Probabilidad",AS599,""))),"")</f>
        <v/>
      </c>
      <c r="AT600" s="226" t="str">
        <f t="shared" si="2026"/>
        <v/>
      </c>
      <c r="AU600" s="652"/>
      <c r="AV600" s="655"/>
      <c r="AW600" s="649"/>
      <c r="AX600" s="733"/>
      <c r="AY600" s="324"/>
      <c r="AZ600" s="204"/>
      <c r="BA600" s="203"/>
      <c r="BB600" s="380"/>
      <c r="BC600" s="425"/>
      <c r="BD600" s="425"/>
      <c r="BE600" s="425"/>
      <c r="BF600" s="426"/>
      <c r="BG600" s="628"/>
      <c r="BH600" s="388"/>
      <c r="BI600" s="374"/>
      <c r="BJ600" s="374"/>
      <c r="BK600" s="374"/>
      <c r="BL600" s="380"/>
      <c r="BM600" s="468"/>
      <c r="BN600" s="380"/>
      <c r="BO600" s="377"/>
      <c r="BP600" s="377"/>
      <c r="BQ600" s="498"/>
      <c r="BR600" s="503"/>
      <c r="BS600" s="438"/>
      <c r="BT600" s="438"/>
      <c r="BU600" s="504"/>
    </row>
    <row r="601" spans="1:73" s="205" customFormat="1" ht="19.5" hidden="1">
      <c r="A601" s="673"/>
      <c r="B601" s="692"/>
      <c r="C601" s="661"/>
      <c r="D601" s="274"/>
      <c r="E601" s="277"/>
      <c r="F601" s="203"/>
      <c r="G601" s="666"/>
      <c r="H601" s="360">
        <v>98</v>
      </c>
      <c r="I601" s="664"/>
      <c r="J601" s="647"/>
      <c r="K601" s="647"/>
      <c r="L601" s="647"/>
      <c r="M601" s="645"/>
      <c r="N601" s="645"/>
      <c r="O601" s="645"/>
      <c r="P601" s="736"/>
      <c r="Q601" s="696"/>
      <c r="R601" s="642"/>
      <c r="S601" s="642"/>
      <c r="T601" s="642"/>
      <c r="U601" s="642"/>
      <c r="V601" s="727"/>
      <c r="W601" s="715"/>
      <c r="X601" s="730"/>
      <c r="Y601" s="709"/>
      <c r="Z601" s="712"/>
      <c r="AA601" s="715"/>
      <c r="AB601" s="718"/>
      <c r="AC601" s="721"/>
      <c r="AD601" s="724"/>
      <c r="AE601" s="649"/>
      <c r="AF601" s="201">
        <v>4</v>
      </c>
      <c r="AG601" s="202"/>
      <c r="AH601" s="222" t="str">
        <f t="shared" si="1873"/>
        <v/>
      </c>
      <c r="AI601" s="321"/>
      <c r="AJ601" s="321"/>
      <c r="AK601" s="223" t="str">
        <f t="shared" si="1874"/>
        <v/>
      </c>
      <c r="AL601" s="322"/>
      <c r="AM601" s="322"/>
      <c r="AN601" s="323"/>
      <c r="AO601" s="224" t="str">
        <f t="shared" ref="AO601" si="2040">IF(ISBLANK(AD598),(IFERROR(IF(AND(AH600="Probabilidad",AH601="Probabilidad"),(AQ600-(+AQ600*AK601)),IF(AND(AH600="Impacto",AH601="Probabilidad"),(AQ599-(+AQ599*AK601)),IF(AH601="Impacto",AQ600,""))),""))," ")</f>
        <v/>
      </c>
      <c r="AP601" s="174" t="str">
        <f t="shared" ref="AP601" si="2041">IF(ISBLANK(AD598),(IFERROR(IF(AO601="","",IF(AO601&lt;=0.2,"Muy Baja",IF(AO601&lt;=0.4,"Baja",IF(AO601&lt;=0.6,"Media",IF(AO601&lt;=0.8,"Alta","Muy Alta"))))),""))," ")</f>
        <v/>
      </c>
      <c r="AQ601" s="225" t="str">
        <f t="shared" si="2024"/>
        <v/>
      </c>
      <c r="AR601" s="268" t="str">
        <f t="shared" si="2025"/>
        <v/>
      </c>
      <c r="AS601" s="225" t="str">
        <f t="shared" si="2039"/>
        <v/>
      </c>
      <c r="AT601" s="226" t="str">
        <f t="shared" si="2026"/>
        <v/>
      </c>
      <c r="AU601" s="652"/>
      <c r="AV601" s="655"/>
      <c r="AW601" s="649"/>
      <c r="AX601" s="733"/>
      <c r="AY601" s="324"/>
      <c r="AZ601" s="204"/>
      <c r="BA601" s="203"/>
      <c r="BB601" s="380"/>
      <c r="BC601" s="425"/>
      <c r="BD601" s="425"/>
      <c r="BE601" s="425"/>
      <c r="BF601" s="426"/>
      <c r="BG601" s="628"/>
      <c r="BH601" s="388"/>
      <c r="BI601" s="374"/>
      <c r="BJ601" s="374"/>
      <c r="BK601" s="374"/>
      <c r="BL601" s="380"/>
      <c r="BM601" s="468"/>
      <c r="BN601" s="380"/>
      <c r="BO601" s="377"/>
      <c r="BP601" s="377"/>
      <c r="BQ601" s="498"/>
      <c r="BR601" s="503"/>
      <c r="BS601" s="438"/>
      <c r="BT601" s="438"/>
      <c r="BU601" s="504"/>
    </row>
    <row r="602" spans="1:73" s="205" customFormat="1" ht="19.5" hidden="1">
      <c r="A602" s="673"/>
      <c r="B602" s="692"/>
      <c r="C602" s="661"/>
      <c r="D602" s="274"/>
      <c r="E602" s="277"/>
      <c r="F602" s="203"/>
      <c r="G602" s="666"/>
      <c r="H602" s="360">
        <v>98</v>
      </c>
      <c r="I602" s="664"/>
      <c r="J602" s="647"/>
      <c r="K602" s="647"/>
      <c r="L602" s="647"/>
      <c r="M602" s="645"/>
      <c r="N602" s="645"/>
      <c r="O602" s="645"/>
      <c r="P602" s="736"/>
      <c r="Q602" s="696"/>
      <c r="R602" s="642"/>
      <c r="S602" s="642"/>
      <c r="T602" s="642"/>
      <c r="U602" s="642"/>
      <c r="V602" s="727"/>
      <c r="W602" s="715"/>
      <c r="X602" s="730"/>
      <c r="Y602" s="709"/>
      <c r="Z602" s="712"/>
      <c r="AA602" s="715"/>
      <c r="AB602" s="718"/>
      <c r="AC602" s="721"/>
      <c r="AD602" s="724"/>
      <c r="AE602" s="649"/>
      <c r="AF602" s="201">
        <v>5</v>
      </c>
      <c r="AG602" s="202"/>
      <c r="AH602" s="222" t="str">
        <f t="shared" si="1873"/>
        <v/>
      </c>
      <c r="AI602" s="321"/>
      <c r="AJ602" s="321"/>
      <c r="AK602" s="223" t="str">
        <f t="shared" si="1874"/>
        <v/>
      </c>
      <c r="AL602" s="322"/>
      <c r="AM602" s="322"/>
      <c r="AN602" s="323"/>
      <c r="AO602" s="224" t="str">
        <f t="shared" ref="AO602" si="2042">IF(ISBLANK(AD598),(IFERROR(IF(AND(AH601="Probabilidad",AH602="Probabilidad"),(AQ601-(+AQ601*AK602)),IF(AND(AH601="Impacto",AH602="Probabilidad"),(AQ600-(+AQ600*AK602)),IF(AH602="Impacto",AQ601,""))),""))," ")</f>
        <v/>
      </c>
      <c r="AP602" s="174" t="str">
        <f t="shared" ref="AP602" si="2043">IF(ISBLANK(AD598),(IFERROR(IF(AO602="","",IF(AO602&lt;=0.2,"Muy Baja",IF(AO602&lt;=0.4,"Baja",IF(AO602&lt;=0.6,"Media",IF(AO602&lt;=0.8,"Alta","Muy Alta"))))),""))," ")</f>
        <v/>
      </c>
      <c r="AQ602" s="225" t="str">
        <f t="shared" si="2024"/>
        <v/>
      </c>
      <c r="AR602" s="268" t="str">
        <f t="shared" si="2025"/>
        <v/>
      </c>
      <c r="AS602" s="225" t="str">
        <f t="shared" si="2039"/>
        <v/>
      </c>
      <c r="AT602" s="226" t="str">
        <f t="shared" si="2026"/>
        <v/>
      </c>
      <c r="AU602" s="652"/>
      <c r="AV602" s="655"/>
      <c r="AW602" s="649"/>
      <c r="AX602" s="733"/>
      <c r="AY602" s="324"/>
      <c r="AZ602" s="204"/>
      <c r="BA602" s="203"/>
      <c r="BB602" s="380"/>
      <c r="BC602" s="425"/>
      <c r="BD602" s="425"/>
      <c r="BE602" s="425"/>
      <c r="BF602" s="426"/>
      <c r="BG602" s="628"/>
      <c r="BH602" s="388"/>
      <c r="BI602" s="374"/>
      <c r="BJ602" s="374"/>
      <c r="BK602" s="374"/>
      <c r="BL602" s="380"/>
      <c r="BM602" s="468"/>
      <c r="BN602" s="380"/>
      <c r="BO602" s="377"/>
      <c r="BP602" s="377"/>
      <c r="BQ602" s="498"/>
      <c r="BR602" s="503"/>
      <c r="BS602" s="438"/>
      <c r="BT602" s="438"/>
      <c r="BU602" s="504"/>
    </row>
    <row r="603" spans="1:73" s="205" customFormat="1" ht="19.5" hidden="1">
      <c r="A603" s="673"/>
      <c r="B603" s="693"/>
      <c r="C603" s="662"/>
      <c r="D603" s="275"/>
      <c r="E603" s="278"/>
      <c r="F603" s="203"/>
      <c r="G603" s="666"/>
      <c r="H603" s="360">
        <v>98</v>
      </c>
      <c r="I603" s="665"/>
      <c r="J603" s="604"/>
      <c r="K603" s="604"/>
      <c r="L603" s="604"/>
      <c r="M603" s="646"/>
      <c r="N603" s="646"/>
      <c r="O603" s="646"/>
      <c r="P603" s="737"/>
      <c r="Q603" s="697"/>
      <c r="R603" s="643"/>
      <c r="S603" s="643"/>
      <c r="T603" s="643"/>
      <c r="U603" s="643"/>
      <c r="V603" s="728"/>
      <c r="W603" s="716"/>
      <c r="X603" s="731"/>
      <c r="Y603" s="710"/>
      <c r="Z603" s="713"/>
      <c r="AA603" s="716"/>
      <c r="AB603" s="719"/>
      <c r="AC603" s="722"/>
      <c r="AD603" s="725"/>
      <c r="AE603" s="650"/>
      <c r="AF603" s="201">
        <v>6</v>
      </c>
      <c r="AG603" s="202"/>
      <c r="AH603" s="222" t="str">
        <f t="shared" si="1873"/>
        <v/>
      </c>
      <c r="AI603" s="321"/>
      <c r="AJ603" s="321"/>
      <c r="AK603" s="223" t="str">
        <f t="shared" si="1874"/>
        <v/>
      </c>
      <c r="AL603" s="322"/>
      <c r="AM603" s="322"/>
      <c r="AN603" s="323"/>
      <c r="AO603" s="224" t="str">
        <f t="shared" ref="AO603" si="2044">IF(ISBLANK(AD598),(IFERROR(IF(AND(AH602="Probabilidad",AH603="Probabilidad"),(AQ602-(+AQ602*AK603)),IF(AND(AH602="Impacto",AH603="Probabilidad"),(AQ601-(+AQ601*AK603)),IF(AH603="Impacto",AQ602,""))),""))," ")</f>
        <v/>
      </c>
      <c r="AP603" s="174" t="str">
        <f t="shared" ref="AP603" si="2045">IF(ISBLANK(AD598),(IFERROR(IF(AO603="","",IF(AO603&lt;=0.2,"Muy Baja",IF(AO603&lt;=0.4,"Baja",IF(AO603&lt;=0.6,"Media",IF(AO603&lt;=0.8,"Alta","Muy Alta"))))),""))," ")</f>
        <v/>
      </c>
      <c r="AQ603" s="225" t="str">
        <f t="shared" si="2024"/>
        <v/>
      </c>
      <c r="AR603" s="268" t="str">
        <f t="shared" si="2025"/>
        <v/>
      </c>
      <c r="AS603" s="225" t="str">
        <f t="shared" si="2039"/>
        <v/>
      </c>
      <c r="AT603" s="226" t="str">
        <f t="shared" si="2026"/>
        <v/>
      </c>
      <c r="AU603" s="653"/>
      <c r="AV603" s="656"/>
      <c r="AW603" s="650"/>
      <c r="AX603" s="734"/>
      <c r="AY603" s="324"/>
      <c r="AZ603" s="204"/>
      <c r="BA603" s="203"/>
      <c r="BB603" s="380"/>
      <c r="BC603" s="425"/>
      <c r="BD603" s="425"/>
      <c r="BE603" s="425"/>
      <c r="BF603" s="426"/>
      <c r="BG603" s="595"/>
      <c r="BH603" s="388"/>
      <c r="BI603" s="374"/>
      <c r="BJ603" s="374"/>
      <c r="BK603" s="374"/>
      <c r="BL603" s="380"/>
      <c r="BM603" s="468"/>
      <c r="BN603" s="380"/>
      <c r="BO603" s="377"/>
      <c r="BP603" s="377"/>
      <c r="BQ603" s="498"/>
      <c r="BR603" s="503"/>
      <c r="BS603" s="438"/>
      <c r="BT603" s="438"/>
      <c r="BU603" s="504"/>
    </row>
    <row r="604" spans="1:73" s="205" customFormat="1" ht="19.5" hidden="1">
      <c r="A604" s="673"/>
      <c r="B604" s="694"/>
      <c r="C604" s="660" t="str">
        <f>IFERROR((VLOOKUP($B604,'Listados Datos'!$D$3:$E$18,2,FALSE))," ")</f>
        <v xml:space="preserve"> </v>
      </c>
      <c r="D604" s="273" t="str">
        <f>IFERROR((VLOOKUP($B604,'Listados Datos'!$D$3:$F$18,3,FALSE))," ")</f>
        <v xml:space="preserve"> </v>
      </c>
      <c r="E604" s="276"/>
      <c r="F604" s="203"/>
      <c r="G604" s="666">
        <v>99</v>
      </c>
      <c r="H604" s="360">
        <v>99</v>
      </c>
      <c r="I604" s="663"/>
      <c r="J604" s="603"/>
      <c r="K604" s="603"/>
      <c r="L604" s="603"/>
      <c r="M604" s="644"/>
      <c r="N604" s="644"/>
      <c r="O604" s="644"/>
      <c r="P604" s="735"/>
      <c r="Q604" s="695"/>
      <c r="R604" s="641"/>
      <c r="S604" s="641"/>
      <c r="T604" s="641"/>
      <c r="U604" s="641"/>
      <c r="V604" s="726" t="str">
        <f t="shared" ref="V604" si="2046">IF(ISBLANK(AC604),(IF(P604&lt;=0,"",IF(P604&lt;=2,"Muy Baja",IF(P604&lt;=24,"Baja",IF(P604&lt;=500,"Media",IF(P604&lt;=5000,"Alta","Muy Alta"))))))," ")</f>
        <v/>
      </c>
      <c r="W604" s="714" t="str">
        <f t="shared" ref="W604" si="2047">IF(ISBLANK(AC604),(IF(V604="","",IF(V604="Muy Baja",20%,IF(V604="Baja",40%,IF(V604="Media",60%,IF(V604="Alta",80%,IF(V604="Muy Alta",100%,0)))))))," ")</f>
        <v/>
      </c>
      <c r="X604" s="729"/>
      <c r="Y604" s="708" t="str">
        <f>IF(X604&gt;0,IF(NOT(ISERROR(MATCH(X604,'Listados Datos'!$N$3:$N$4,0))),'Listados Datos'!$N$6&amp;"Por favor no seleccionar este criterios de impacto (Afectación Económica o presupuestal y/o Pérdida Reputacional)",'Listados Datos'!$N$7),"")</f>
        <v/>
      </c>
      <c r="Z604" s="711" t="str">
        <f>IF(OR(X604='Listados Datos'!$R$3,X604='Listados Datos'!$S$3),"Leve",IF(OR(X604='Listados Datos'!$R$4,X604='Listados Datos'!$S$4),"Menor",IF(OR(X604='Listados Datos'!$R$5,X604='Listados Datos'!$S$5),"Moderado",IF(OR(X604='Listados Datos'!$R$6,X604='Listados Datos'!$S$6),"Mayor",IF(OR(X604='Listados Datos'!$R$7,X604='Listados Datos'!$S$7),"Catastrófico","")))))</f>
        <v/>
      </c>
      <c r="AA604" s="714" t="str">
        <f>IF(Z604="","",IF(Z604="Leve",20%,IF(Z604="Menor",40%,IF(Z604="Moderado",60%,IF(Z604="Mayor",80%,IF(Z604="Catastrófico",100%,0))))))</f>
        <v/>
      </c>
      <c r="AB604" s="717"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720"/>
      <c r="AD604" s="723"/>
      <c r="AE604" s="648" t="str">
        <f t="shared" ref="AE604" si="2048">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1">
        <v>1</v>
      </c>
      <c r="AG604" s="202"/>
      <c r="AH604" s="222" t="str">
        <f t="shared" si="1873"/>
        <v/>
      </c>
      <c r="AI604" s="321"/>
      <c r="AJ604" s="321"/>
      <c r="AK604" s="223" t="str">
        <f t="shared" si="1874"/>
        <v/>
      </c>
      <c r="AL604" s="322"/>
      <c r="AM604" s="322"/>
      <c r="AN604" s="323"/>
      <c r="AO604" s="224" t="str">
        <f t="shared" ref="AO604" si="2049">IF(ISBLANK(AD604),(IFERROR(IF(AH604="Probabilidad",(W604-(+W604*AK604)),IF(AH604="Impacto",W604,"")),""))," ")</f>
        <v/>
      </c>
      <c r="AP604" s="174" t="str">
        <f t="shared" ref="AP604" si="2050">IF(ISBLANK(AD604), (IFERROR(IF(AO604="","",IF(AO604&lt;=0.2,"Muy Baja",IF(AO604&lt;=0.4,"Baja",IF(AO604&lt;=0.6,"Media",IF(AO604&lt;=0.8,"Alta","Muy Alta"))))),""))," ")</f>
        <v/>
      </c>
      <c r="AQ604" s="225" t="str">
        <f t="shared" si="2024"/>
        <v/>
      </c>
      <c r="AR604" s="268" t="str">
        <f t="shared" si="2025"/>
        <v/>
      </c>
      <c r="AS604" s="225" t="str">
        <f t="shared" ref="AS604" si="2051">IFERROR(IF(AH604="Impacto",(AA604-(+AA604*AK604)),IF(AH604="Probabilidad",AA604,"")),"")</f>
        <v/>
      </c>
      <c r="AT604" s="226" t="str">
        <f t="shared" si="2026"/>
        <v/>
      </c>
      <c r="AU604" s="651"/>
      <c r="AV604" s="654" t="str">
        <f>IF(ISBLANK(AD604), " ", AD604)</f>
        <v xml:space="preserve"> </v>
      </c>
      <c r="AW604" s="648" t="str">
        <f t="shared" ref="AW604" si="2052">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732"/>
      <c r="AY604" s="324"/>
      <c r="AZ604" s="204"/>
      <c r="BA604" s="203"/>
      <c r="BB604" s="380"/>
      <c r="BC604" s="425"/>
      <c r="BD604" s="425"/>
      <c r="BE604" s="425"/>
      <c r="BF604" s="426"/>
      <c r="BG604" s="594"/>
      <c r="BH604" s="388"/>
      <c r="BI604" s="374"/>
      <c r="BJ604" s="374"/>
      <c r="BK604" s="374"/>
      <c r="BL604" s="380"/>
      <c r="BM604" s="468"/>
      <c r="BN604" s="380"/>
      <c r="BO604" s="377"/>
      <c r="BP604" s="377"/>
      <c r="BQ604" s="498"/>
      <c r="BR604" s="503"/>
      <c r="BS604" s="438"/>
      <c r="BT604" s="438"/>
      <c r="BU604" s="504"/>
    </row>
    <row r="605" spans="1:73" s="205" customFormat="1" ht="19.5" hidden="1">
      <c r="A605" s="673"/>
      <c r="B605" s="692"/>
      <c r="C605" s="661"/>
      <c r="D605" s="274"/>
      <c r="E605" s="277"/>
      <c r="F605" s="203"/>
      <c r="G605" s="666"/>
      <c r="H605" s="360">
        <v>99</v>
      </c>
      <c r="I605" s="664"/>
      <c r="J605" s="647"/>
      <c r="K605" s="647"/>
      <c r="L605" s="647"/>
      <c r="M605" s="645"/>
      <c r="N605" s="645"/>
      <c r="O605" s="645"/>
      <c r="P605" s="736"/>
      <c r="Q605" s="696"/>
      <c r="R605" s="642"/>
      <c r="S605" s="642"/>
      <c r="T605" s="642"/>
      <c r="U605" s="642"/>
      <c r="V605" s="727"/>
      <c r="W605" s="715"/>
      <c r="X605" s="730"/>
      <c r="Y605" s="709"/>
      <c r="Z605" s="712"/>
      <c r="AA605" s="715"/>
      <c r="AB605" s="718"/>
      <c r="AC605" s="721"/>
      <c r="AD605" s="724"/>
      <c r="AE605" s="649"/>
      <c r="AF605" s="201">
        <v>2</v>
      </c>
      <c r="AG605" s="202"/>
      <c r="AH605" s="222" t="str">
        <f t="shared" si="1873"/>
        <v/>
      </c>
      <c r="AI605" s="321"/>
      <c r="AJ605" s="321"/>
      <c r="AK605" s="223" t="str">
        <f t="shared" si="1874"/>
        <v/>
      </c>
      <c r="AL605" s="322"/>
      <c r="AM605" s="322"/>
      <c r="AN605" s="323"/>
      <c r="AO605" s="224" t="str">
        <f t="shared" ref="AO605" si="2053">IF(ISBLANK(AD604),(IFERROR(IF(AND(AH604="Probabilidad",AH605="Probabilidad"),(AQ604-(+AQ604*AK605)),IF(AH605="Probabilidad",(W604-(+W604*AK605)),IF(AH605="Impacto",AQ604,""))),""))," ")</f>
        <v/>
      </c>
      <c r="AP605" s="174" t="str">
        <f t="shared" ref="AP605" si="2054">IF(ISBLANK(AD604),(IFERROR(IF(AO605="","",IF(AO605&lt;=0.2,"Muy Baja",IF(AO605&lt;=0.4,"Baja",IF(AO605&lt;=0.6,"Media",IF(AO605&lt;=0.8,"Alta","Muy Alta"))))),""))," ")</f>
        <v/>
      </c>
      <c r="AQ605" s="225" t="str">
        <f t="shared" si="2024"/>
        <v/>
      </c>
      <c r="AR605" s="268" t="str">
        <f t="shared" si="2025"/>
        <v/>
      </c>
      <c r="AS605" s="225" t="str">
        <f t="shared" ref="AS605" si="2055">IFERROR(IF(AND(AH604="Impacto",AH605="Impacto"),(AS604-(+AS604*AK605)),IF(AH605="Impacto",(AA604-(+AA604*AK605)),IF(AH605="Probabilidad",AS604,""))),"")</f>
        <v/>
      </c>
      <c r="AT605" s="226" t="str">
        <f t="shared" si="2026"/>
        <v/>
      </c>
      <c r="AU605" s="652"/>
      <c r="AV605" s="655"/>
      <c r="AW605" s="649"/>
      <c r="AX605" s="733"/>
      <c r="AY605" s="324"/>
      <c r="AZ605" s="204"/>
      <c r="BA605" s="203"/>
      <c r="BB605" s="380"/>
      <c r="BC605" s="425"/>
      <c r="BD605" s="425"/>
      <c r="BE605" s="425"/>
      <c r="BF605" s="426"/>
      <c r="BG605" s="628"/>
      <c r="BH605" s="388"/>
      <c r="BI605" s="374"/>
      <c r="BJ605" s="374"/>
      <c r="BK605" s="374"/>
      <c r="BL605" s="380"/>
      <c r="BM605" s="468"/>
      <c r="BN605" s="380"/>
      <c r="BO605" s="377"/>
      <c r="BP605" s="377"/>
      <c r="BQ605" s="498"/>
      <c r="BR605" s="503"/>
      <c r="BS605" s="438"/>
      <c r="BT605" s="438"/>
      <c r="BU605" s="504"/>
    </row>
    <row r="606" spans="1:73" s="205" customFormat="1" ht="19.5" hidden="1">
      <c r="A606" s="673"/>
      <c r="B606" s="692"/>
      <c r="C606" s="661"/>
      <c r="D606" s="274"/>
      <c r="E606" s="277"/>
      <c r="F606" s="203"/>
      <c r="G606" s="666"/>
      <c r="H606" s="360">
        <v>99</v>
      </c>
      <c r="I606" s="664"/>
      <c r="J606" s="647"/>
      <c r="K606" s="647"/>
      <c r="L606" s="647"/>
      <c r="M606" s="645"/>
      <c r="N606" s="645"/>
      <c r="O606" s="645"/>
      <c r="P606" s="736"/>
      <c r="Q606" s="696"/>
      <c r="R606" s="642"/>
      <c r="S606" s="642"/>
      <c r="T606" s="642"/>
      <c r="U606" s="642"/>
      <c r="V606" s="727"/>
      <c r="W606" s="715"/>
      <c r="X606" s="730"/>
      <c r="Y606" s="709"/>
      <c r="Z606" s="712"/>
      <c r="AA606" s="715"/>
      <c r="AB606" s="718"/>
      <c r="AC606" s="721"/>
      <c r="AD606" s="724"/>
      <c r="AE606" s="649"/>
      <c r="AF606" s="201">
        <v>3</v>
      </c>
      <c r="AG606" s="202"/>
      <c r="AH606" s="222" t="str">
        <f t="shared" si="1873"/>
        <v/>
      </c>
      <c r="AI606" s="321"/>
      <c r="AJ606" s="321"/>
      <c r="AK606" s="223" t="str">
        <f t="shared" si="1874"/>
        <v/>
      </c>
      <c r="AL606" s="322"/>
      <c r="AM606" s="322"/>
      <c r="AN606" s="323"/>
      <c r="AO606" s="224" t="str">
        <f t="shared" ref="AO606" si="2056">IF(ISBLANK(AD604),(IFERROR(IF(AND(AH605="Probabilidad",AH606="Probabilidad"),(AQ605-(+AQ605*AK606)),IF(AND(AH605="Impacto",AH606="Probabilidad"),(AQ604-(+AQ604*AK606)),IF(AH606="Impacto",AQ605,""))),""))," ")</f>
        <v/>
      </c>
      <c r="AP606" s="174" t="str">
        <f t="shared" ref="AP606" si="2057">IF(ISBLANK(AD604),(IFERROR(IF(AO606="","",IF(AO606&lt;=0.2,"Muy Baja",IF(AO606&lt;=0.4,"Baja",IF(AO606&lt;=0.6,"Media",IF(AO606&lt;=0.8,"Alta","Muy Alta"))))),""))," ")</f>
        <v/>
      </c>
      <c r="AQ606" s="225" t="str">
        <f t="shared" si="2024"/>
        <v/>
      </c>
      <c r="AR606" s="268" t="str">
        <f t="shared" si="2025"/>
        <v/>
      </c>
      <c r="AS606" s="225" t="str">
        <f t="shared" ref="AS606:AS609" si="2058">IFERROR(IF(AND(AH605="Impacto",AH606="Impacto"),(AS605-(+AS605*AK606)),IF(AND(AH605="Probabilidad",AH606="Impacto"),(AS604-(+AS604*AK606)),IF(AH606="Probabilidad",AS605,""))),"")</f>
        <v/>
      </c>
      <c r="AT606" s="226" t="str">
        <f t="shared" si="2026"/>
        <v/>
      </c>
      <c r="AU606" s="652"/>
      <c r="AV606" s="655"/>
      <c r="AW606" s="649"/>
      <c r="AX606" s="733"/>
      <c r="AY606" s="324"/>
      <c r="AZ606" s="204"/>
      <c r="BA606" s="203"/>
      <c r="BB606" s="380"/>
      <c r="BC606" s="425"/>
      <c r="BD606" s="425"/>
      <c r="BE606" s="425"/>
      <c r="BF606" s="426"/>
      <c r="BG606" s="628"/>
      <c r="BH606" s="388"/>
      <c r="BI606" s="374"/>
      <c r="BJ606" s="374"/>
      <c r="BK606" s="374"/>
      <c r="BL606" s="380"/>
      <c r="BM606" s="468"/>
      <c r="BN606" s="380"/>
      <c r="BO606" s="377"/>
      <c r="BP606" s="377"/>
      <c r="BQ606" s="498"/>
      <c r="BR606" s="503"/>
      <c r="BS606" s="438"/>
      <c r="BT606" s="438"/>
      <c r="BU606" s="504"/>
    </row>
    <row r="607" spans="1:73" s="205" customFormat="1" ht="19.5" hidden="1">
      <c r="A607" s="673"/>
      <c r="B607" s="692"/>
      <c r="C607" s="661"/>
      <c r="D607" s="274"/>
      <c r="E607" s="277"/>
      <c r="F607" s="203"/>
      <c r="G607" s="666"/>
      <c r="H607" s="360">
        <v>99</v>
      </c>
      <c r="I607" s="664"/>
      <c r="J607" s="647"/>
      <c r="K607" s="647"/>
      <c r="L607" s="647"/>
      <c r="M607" s="645"/>
      <c r="N607" s="645"/>
      <c r="O607" s="645"/>
      <c r="P607" s="736"/>
      <c r="Q607" s="696"/>
      <c r="R607" s="642"/>
      <c r="S607" s="642"/>
      <c r="T607" s="642"/>
      <c r="U607" s="642"/>
      <c r="V607" s="727"/>
      <c r="W607" s="715"/>
      <c r="X607" s="730"/>
      <c r="Y607" s="709"/>
      <c r="Z607" s="712"/>
      <c r="AA607" s="715"/>
      <c r="AB607" s="718"/>
      <c r="AC607" s="721"/>
      <c r="AD607" s="724"/>
      <c r="AE607" s="649"/>
      <c r="AF607" s="201">
        <v>4</v>
      </c>
      <c r="AG607" s="202"/>
      <c r="AH607" s="222" t="str">
        <f t="shared" si="1873"/>
        <v/>
      </c>
      <c r="AI607" s="321"/>
      <c r="AJ607" s="321"/>
      <c r="AK607" s="223" t="str">
        <f t="shared" si="1874"/>
        <v/>
      </c>
      <c r="AL607" s="322"/>
      <c r="AM607" s="322"/>
      <c r="AN607" s="323"/>
      <c r="AO607" s="224" t="str">
        <f t="shared" ref="AO607" si="2059">IF(ISBLANK(AD604),(IFERROR(IF(AND(AH606="Probabilidad",AH607="Probabilidad"),(AQ606-(+AQ606*AK607)),IF(AND(AH606="Impacto",AH607="Probabilidad"),(AQ605-(+AQ605*AK607)),IF(AH607="Impacto",AQ606,""))),""))," ")</f>
        <v/>
      </c>
      <c r="AP607" s="174" t="str">
        <f t="shared" ref="AP607" si="2060">IF(ISBLANK(AD604),(IFERROR(IF(AO607="","",IF(AO607&lt;=0.2,"Muy Baja",IF(AO607&lt;=0.4,"Baja",IF(AO607&lt;=0.6,"Media",IF(AO607&lt;=0.8,"Alta","Muy Alta"))))),""))," ")</f>
        <v/>
      </c>
      <c r="AQ607" s="225" t="str">
        <f t="shared" si="2024"/>
        <v/>
      </c>
      <c r="AR607" s="268" t="str">
        <f t="shared" si="2025"/>
        <v/>
      </c>
      <c r="AS607" s="225" t="str">
        <f t="shared" si="2058"/>
        <v/>
      </c>
      <c r="AT607" s="226" t="str">
        <f t="shared" si="2026"/>
        <v/>
      </c>
      <c r="AU607" s="652"/>
      <c r="AV607" s="655"/>
      <c r="AW607" s="649"/>
      <c r="AX607" s="733"/>
      <c r="AY607" s="324"/>
      <c r="AZ607" s="204"/>
      <c r="BA607" s="203"/>
      <c r="BB607" s="380"/>
      <c r="BC607" s="425"/>
      <c r="BD607" s="425"/>
      <c r="BE607" s="425"/>
      <c r="BF607" s="426"/>
      <c r="BG607" s="628"/>
      <c r="BH607" s="388"/>
      <c r="BI607" s="374"/>
      <c r="BJ607" s="374"/>
      <c r="BK607" s="374"/>
      <c r="BL607" s="380"/>
      <c r="BM607" s="468"/>
      <c r="BN607" s="380"/>
      <c r="BO607" s="377"/>
      <c r="BP607" s="377"/>
      <c r="BQ607" s="498"/>
      <c r="BR607" s="503"/>
      <c r="BS607" s="438"/>
      <c r="BT607" s="438"/>
      <c r="BU607" s="504"/>
    </row>
    <row r="608" spans="1:73" s="205" customFormat="1" ht="19.5" hidden="1">
      <c r="A608" s="673"/>
      <c r="B608" s="692"/>
      <c r="C608" s="661"/>
      <c r="D608" s="274"/>
      <c r="E608" s="277"/>
      <c r="F608" s="203"/>
      <c r="G608" s="666"/>
      <c r="H608" s="360">
        <v>99</v>
      </c>
      <c r="I608" s="664"/>
      <c r="J608" s="647"/>
      <c r="K608" s="647"/>
      <c r="L608" s="647"/>
      <c r="M608" s="645"/>
      <c r="N608" s="645"/>
      <c r="O608" s="645"/>
      <c r="P608" s="736"/>
      <c r="Q608" s="696"/>
      <c r="R608" s="642"/>
      <c r="S608" s="642"/>
      <c r="T608" s="642"/>
      <c r="U608" s="642"/>
      <c r="V608" s="727"/>
      <c r="W608" s="715"/>
      <c r="X608" s="730"/>
      <c r="Y608" s="709"/>
      <c r="Z608" s="712"/>
      <c r="AA608" s="715"/>
      <c r="AB608" s="718"/>
      <c r="AC608" s="721"/>
      <c r="AD608" s="724"/>
      <c r="AE608" s="649"/>
      <c r="AF608" s="201">
        <v>5</v>
      </c>
      <c r="AG608" s="202"/>
      <c r="AH608" s="222" t="str">
        <f t="shared" si="1873"/>
        <v/>
      </c>
      <c r="AI608" s="321"/>
      <c r="AJ608" s="321"/>
      <c r="AK608" s="223" t="str">
        <f t="shared" si="1874"/>
        <v/>
      </c>
      <c r="AL608" s="322"/>
      <c r="AM608" s="322"/>
      <c r="AN608" s="323"/>
      <c r="AO608" s="224" t="str">
        <f t="shared" ref="AO608" si="2061">IF(ISBLANK(AD604),(IFERROR(IF(AND(AH607="Probabilidad",AH608="Probabilidad"),(AQ607-(+AQ607*AK608)),IF(AND(AH607="Impacto",AH608="Probabilidad"),(AQ606-(+AQ606*AK608)),IF(AH608="Impacto",AQ607,""))),""))," ")</f>
        <v/>
      </c>
      <c r="AP608" s="174" t="str">
        <f t="shared" ref="AP608" si="2062">IF(ISBLANK(AD604),(IFERROR(IF(AO608="","",IF(AO608&lt;=0.2,"Muy Baja",IF(AO608&lt;=0.4,"Baja",IF(AO608&lt;=0.6,"Media",IF(AO608&lt;=0.8,"Alta","Muy Alta"))))),""))," ")</f>
        <v/>
      </c>
      <c r="AQ608" s="225" t="str">
        <f t="shared" si="2024"/>
        <v/>
      </c>
      <c r="AR608" s="268" t="str">
        <f t="shared" si="2025"/>
        <v/>
      </c>
      <c r="AS608" s="225" t="str">
        <f t="shared" si="2058"/>
        <v/>
      </c>
      <c r="AT608" s="226" t="str">
        <f t="shared" si="2026"/>
        <v/>
      </c>
      <c r="AU608" s="652"/>
      <c r="AV608" s="655"/>
      <c r="AW608" s="649"/>
      <c r="AX608" s="733"/>
      <c r="AY608" s="324"/>
      <c r="AZ608" s="204"/>
      <c r="BA608" s="203"/>
      <c r="BB608" s="380"/>
      <c r="BC608" s="425"/>
      <c r="BD608" s="425"/>
      <c r="BE608" s="425"/>
      <c r="BF608" s="426"/>
      <c r="BG608" s="628"/>
      <c r="BH608" s="388"/>
      <c r="BI608" s="374"/>
      <c r="BJ608" s="374"/>
      <c r="BK608" s="374"/>
      <c r="BL608" s="380"/>
      <c r="BM608" s="468"/>
      <c r="BN608" s="380"/>
      <c r="BO608" s="377"/>
      <c r="BP608" s="377"/>
      <c r="BQ608" s="498"/>
      <c r="BR608" s="503"/>
      <c r="BS608" s="438"/>
      <c r="BT608" s="438"/>
      <c r="BU608" s="504"/>
    </row>
    <row r="609" spans="1:73" s="205" customFormat="1" ht="19.5" hidden="1">
      <c r="A609" s="673"/>
      <c r="B609" s="693"/>
      <c r="C609" s="662"/>
      <c r="D609" s="275"/>
      <c r="E609" s="278"/>
      <c r="F609" s="203"/>
      <c r="G609" s="666"/>
      <c r="H609" s="360">
        <v>99</v>
      </c>
      <c r="I609" s="665"/>
      <c r="J609" s="604"/>
      <c r="K609" s="604"/>
      <c r="L609" s="604"/>
      <c r="M609" s="646"/>
      <c r="N609" s="646"/>
      <c r="O609" s="646"/>
      <c r="P609" s="737"/>
      <c r="Q609" s="697"/>
      <c r="R609" s="643"/>
      <c r="S609" s="643"/>
      <c r="T609" s="643"/>
      <c r="U609" s="643"/>
      <c r="V609" s="728"/>
      <c r="W609" s="716"/>
      <c r="X609" s="731"/>
      <c r="Y609" s="710"/>
      <c r="Z609" s="713"/>
      <c r="AA609" s="716"/>
      <c r="AB609" s="719"/>
      <c r="AC609" s="722"/>
      <c r="AD609" s="725"/>
      <c r="AE609" s="650"/>
      <c r="AF609" s="201">
        <v>6</v>
      </c>
      <c r="AG609" s="202"/>
      <c r="AH609" s="222" t="str">
        <f t="shared" si="1873"/>
        <v/>
      </c>
      <c r="AI609" s="321"/>
      <c r="AJ609" s="321"/>
      <c r="AK609" s="223" t="str">
        <f t="shared" si="1874"/>
        <v/>
      </c>
      <c r="AL609" s="322"/>
      <c r="AM609" s="322"/>
      <c r="AN609" s="323"/>
      <c r="AO609" s="224" t="str">
        <f t="shared" ref="AO609" si="2063">IF(ISBLANK(AD604),(IFERROR(IF(AND(AH608="Probabilidad",AH609="Probabilidad"),(AQ608-(+AQ608*AK609)),IF(AND(AH608="Impacto",AH609="Probabilidad"),(AQ607-(+AQ607*AK609)),IF(AH609="Impacto",AQ608,""))),""))," ")</f>
        <v/>
      </c>
      <c r="AP609" s="174" t="str">
        <f t="shared" ref="AP609" si="2064">IF(ISBLANK(AD604),(IFERROR(IF(AO609="","",IF(AO609&lt;=0.2,"Muy Baja",IF(AO609&lt;=0.4,"Baja",IF(AO609&lt;=0.6,"Media",IF(AO609&lt;=0.8,"Alta","Muy Alta"))))),""))," ")</f>
        <v/>
      </c>
      <c r="AQ609" s="225" t="str">
        <f t="shared" si="2024"/>
        <v/>
      </c>
      <c r="AR609" s="268" t="str">
        <f t="shared" si="2025"/>
        <v/>
      </c>
      <c r="AS609" s="225" t="str">
        <f t="shared" si="2058"/>
        <v/>
      </c>
      <c r="AT609" s="226" t="str">
        <f t="shared" si="2026"/>
        <v/>
      </c>
      <c r="AU609" s="653"/>
      <c r="AV609" s="656"/>
      <c r="AW609" s="650"/>
      <c r="AX609" s="734"/>
      <c r="AY609" s="324"/>
      <c r="AZ609" s="204"/>
      <c r="BA609" s="203"/>
      <c r="BB609" s="380"/>
      <c r="BC609" s="425"/>
      <c r="BD609" s="425"/>
      <c r="BE609" s="425"/>
      <c r="BF609" s="426"/>
      <c r="BG609" s="595"/>
      <c r="BH609" s="388"/>
      <c r="BI609" s="374"/>
      <c r="BJ609" s="374"/>
      <c r="BK609" s="374"/>
      <c r="BL609" s="380"/>
      <c r="BM609" s="468"/>
      <c r="BN609" s="380"/>
      <c r="BO609" s="377"/>
      <c r="BP609" s="377"/>
      <c r="BQ609" s="498"/>
      <c r="BR609" s="503"/>
      <c r="BS609" s="438"/>
      <c r="BT609" s="438"/>
      <c r="BU609" s="504"/>
    </row>
    <row r="610" spans="1:73" s="205" customFormat="1" ht="19.5" hidden="1">
      <c r="A610" s="673"/>
      <c r="B610" s="694"/>
      <c r="C610" s="660" t="str">
        <f>IFERROR((VLOOKUP($B610,'Listados Datos'!$D$3:$E$18,2,FALSE))," ")</f>
        <v xml:space="preserve"> </v>
      </c>
      <c r="D610" s="273" t="str">
        <f>IFERROR((VLOOKUP($B610,'Listados Datos'!$D$3:$F$18,3,FALSE))," ")</f>
        <v xml:space="preserve"> </v>
      </c>
      <c r="E610" s="276"/>
      <c r="F610" s="203"/>
      <c r="G610" s="666">
        <v>100</v>
      </c>
      <c r="H610" s="360">
        <v>100</v>
      </c>
      <c r="I610" s="663"/>
      <c r="J610" s="603"/>
      <c r="K610" s="603"/>
      <c r="L610" s="603"/>
      <c r="M610" s="644"/>
      <c r="N610" s="644"/>
      <c r="O610" s="644"/>
      <c r="P610" s="735"/>
      <c r="Q610" s="695"/>
      <c r="R610" s="641"/>
      <c r="S610" s="641"/>
      <c r="T610" s="641"/>
      <c r="U610" s="641"/>
      <c r="V610" s="726" t="str">
        <f t="shared" ref="V610" si="2065">IF(ISBLANK(AC610),(IF(P610&lt;=0,"",IF(P610&lt;=2,"Muy Baja",IF(P610&lt;=24,"Baja",IF(P610&lt;=500,"Media",IF(P610&lt;=5000,"Alta","Muy Alta"))))))," ")</f>
        <v/>
      </c>
      <c r="W610" s="714" t="str">
        <f t="shared" ref="W610" si="2066">IF(ISBLANK(AC610),(IF(V610="","",IF(V610="Muy Baja",20%,IF(V610="Baja",40%,IF(V610="Media",60%,IF(V610="Alta",80%,IF(V610="Muy Alta",100%,0)))))))," ")</f>
        <v/>
      </c>
      <c r="X610" s="729"/>
      <c r="Y610" s="708" t="str">
        <f>IF(X610&gt;0,IF(NOT(ISERROR(MATCH(X610,'Listados Datos'!$N$3:$N$4,0))),'Listados Datos'!$N$6&amp;"Por favor no seleccionar este criterios de impacto (Afectación Económica o presupuestal y/o Pérdida Reputacional)",'Listados Datos'!$N$7),"")</f>
        <v/>
      </c>
      <c r="Z610" s="711" t="str">
        <f>IF(OR(X610='Listados Datos'!$R$3,X610='Listados Datos'!$S$3),"Leve",IF(OR(X610='Listados Datos'!$R$4,X610='Listados Datos'!$S$4),"Menor",IF(OR(X610='Listados Datos'!$R$5,X610='Listados Datos'!$S$5),"Moderado",IF(OR(X610='Listados Datos'!$R$6,X610='Listados Datos'!$S$6),"Mayor",IF(OR(X610='Listados Datos'!$R$7,X610='Listados Datos'!$S$7),"Catastrófico","")))))</f>
        <v/>
      </c>
      <c r="AA610" s="714" t="str">
        <f>IF(Z610="","",IF(Z610="Leve",20%,IF(Z610="Menor",40%,IF(Z610="Moderado",60%,IF(Z610="Mayor",80%,IF(Z610="Catastrófico",100%,0))))))</f>
        <v/>
      </c>
      <c r="AB610" s="717"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720"/>
      <c r="AD610" s="723"/>
      <c r="AE610" s="648" t="str">
        <f t="shared" ref="AE610" si="2067">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201">
        <v>1</v>
      </c>
      <c r="AG610" s="202"/>
      <c r="AH610" s="222" t="str">
        <f t="shared" ref="AH610:AH615" si="2068">IF(OR(AI610="Preventivo",AI610="Detectivo"),"Probabilidad",IF(AI610="Correctivo","Impacto",""))</f>
        <v/>
      </c>
      <c r="AI610" s="321"/>
      <c r="AJ610" s="321"/>
      <c r="AK610" s="223" t="str">
        <f t="shared" ref="AK610:AK615" si="2069">IF(AND(AI610="Preventivo",AJ610="Automático"),"50%",IF(AND(AI610="Preventivo",AJ610="Manual"),"40%",IF(AND(AI610="Detectivo",AJ610="Automático"),"40%",IF(AND(AI610="Detectivo",AJ610="Manual"),"30%",IF(AND(AI610="Correctivo",AJ610="Automático"),"35%",IF(AND(AI610="Correctivo",AJ610="Manual"),"25%",""))))))</f>
        <v/>
      </c>
      <c r="AL610" s="322"/>
      <c r="AM610" s="322"/>
      <c r="AN610" s="323"/>
      <c r="AO610" s="224" t="str">
        <f t="shared" ref="AO610" si="2070">IF(ISBLANK(AD610),(IFERROR(IF(AH610="Probabilidad",(W610-(+W610*AK610)),IF(AH610="Impacto",W610,"")),""))," ")</f>
        <v/>
      </c>
      <c r="AP610" s="174" t="str">
        <f t="shared" ref="AP610" si="2071">IF(ISBLANK(AD610), (IFERROR(IF(AO610="","",IF(AO610&lt;=0.2,"Muy Baja",IF(AO610&lt;=0.4,"Baja",IF(AO610&lt;=0.6,"Media",IF(AO610&lt;=0.8,"Alta","Muy Alta"))))),""))," ")</f>
        <v/>
      </c>
      <c r="AQ610" s="225" t="str">
        <f t="shared" si="2024"/>
        <v/>
      </c>
      <c r="AR610" s="268" t="str">
        <f t="shared" si="2025"/>
        <v/>
      </c>
      <c r="AS610" s="225" t="str">
        <f t="shared" ref="AS610" si="2072">IFERROR(IF(AH610="Impacto",(AA610-(+AA610*AK610)),IF(AH610="Probabilidad",AA610,"")),"")</f>
        <v/>
      </c>
      <c r="AT610" s="226" t="str">
        <f t="shared" si="2026"/>
        <v/>
      </c>
      <c r="AU610" s="651"/>
      <c r="AV610" s="654" t="str">
        <f>IF(ISBLANK(AD610), " ", AD610)</f>
        <v xml:space="preserve"> </v>
      </c>
      <c r="AW610" s="648" t="str">
        <f t="shared" ref="AW610" si="2073">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732"/>
      <c r="AY610" s="324"/>
      <c r="AZ610" s="204"/>
      <c r="BA610" s="203"/>
      <c r="BB610" s="380"/>
      <c r="BC610" s="425"/>
      <c r="BD610" s="425"/>
      <c r="BE610" s="425"/>
      <c r="BF610" s="426"/>
      <c r="BG610" s="594"/>
      <c r="BH610" s="388"/>
      <c r="BI610" s="374"/>
      <c r="BJ610" s="374"/>
      <c r="BK610" s="374"/>
      <c r="BL610" s="380"/>
      <c r="BM610" s="468"/>
      <c r="BN610" s="380"/>
      <c r="BO610" s="377"/>
      <c r="BP610" s="377"/>
      <c r="BQ610" s="498"/>
      <c r="BR610" s="503"/>
      <c r="BS610" s="438"/>
      <c r="BT610" s="438"/>
      <c r="BU610" s="504"/>
    </row>
    <row r="611" spans="1:73" s="205" customFormat="1" ht="19.5" hidden="1">
      <c r="A611" s="673"/>
      <c r="B611" s="692"/>
      <c r="C611" s="661"/>
      <c r="D611" s="274"/>
      <c r="E611" s="277"/>
      <c r="F611" s="203"/>
      <c r="G611" s="666"/>
      <c r="H611" s="360">
        <v>100</v>
      </c>
      <c r="I611" s="664"/>
      <c r="J611" s="647"/>
      <c r="K611" s="647"/>
      <c r="L611" s="647"/>
      <c r="M611" s="645"/>
      <c r="N611" s="645"/>
      <c r="O611" s="645"/>
      <c r="P611" s="736"/>
      <c r="Q611" s="696"/>
      <c r="R611" s="642"/>
      <c r="S611" s="642"/>
      <c r="T611" s="642"/>
      <c r="U611" s="642"/>
      <c r="V611" s="727"/>
      <c r="W611" s="715"/>
      <c r="X611" s="730"/>
      <c r="Y611" s="709"/>
      <c r="Z611" s="712"/>
      <c r="AA611" s="715"/>
      <c r="AB611" s="718"/>
      <c r="AC611" s="721"/>
      <c r="AD611" s="724"/>
      <c r="AE611" s="649"/>
      <c r="AF611" s="201">
        <v>2</v>
      </c>
      <c r="AG611" s="202"/>
      <c r="AH611" s="222" t="str">
        <f t="shared" si="2068"/>
        <v/>
      </c>
      <c r="AI611" s="321"/>
      <c r="AJ611" s="321"/>
      <c r="AK611" s="223" t="str">
        <f t="shared" si="2069"/>
        <v/>
      </c>
      <c r="AL611" s="322"/>
      <c r="AM611" s="322"/>
      <c r="AN611" s="323"/>
      <c r="AO611" s="224" t="str">
        <f t="shared" ref="AO611" si="2074">IF(ISBLANK(AD610),(IFERROR(IF(AND(AH610="Probabilidad",AH611="Probabilidad"),(AQ610-(+AQ610*AK611)),IF(AH611="Probabilidad",(W610-(+W610*AK611)),IF(AH611="Impacto",AQ610,""))),""))," ")</f>
        <v/>
      </c>
      <c r="AP611" s="174" t="str">
        <f t="shared" ref="AP611" si="2075">IF(ISBLANK(AD610),(IFERROR(IF(AO611="","",IF(AO611&lt;=0.2,"Muy Baja",IF(AO611&lt;=0.4,"Baja",IF(AO611&lt;=0.6,"Media",IF(AO611&lt;=0.8,"Alta","Muy Alta"))))),""))," ")</f>
        <v/>
      </c>
      <c r="AQ611" s="225" t="str">
        <f t="shared" si="2024"/>
        <v/>
      </c>
      <c r="AR611" s="268" t="str">
        <f t="shared" si="2025"/>
        <v/>
      </c>
      <c r="AS611" s="225" t="str">
        <f t="shared" ref="AS611" si="2076">IFERROR(IF(AND(AH610="Impacto",AH611="Impacto"),(AS610-(+AS610*AK611)),IF(AH611="Impacto",(AA610-(+AA610*AK611)),IF(AH611="Probabilidad",AS610,""))),"")</f>
        <v/>
      </c>
      <c r="AT611" s="226" t="str">
        <f t="shared" si="2026"/>
        <v/>
      </c>
      <c r="AU611" s="652"/>
      <c r="AV611" s="655"/>
      <c r="AW611" s="649"/>
      <c r="AX611" s="733"/>
      <c r="AY611" s="324"/>
      <c r="AZ611" s="204"/>
      <c r="BA611" s="203"/>
      <c r="BB611" s="380"/>
      <c r="BC611" s="425"/>
      <c r="BD611" s="425"/>
      <c r="BE611" s="425"/>
      <c r="BF611" s="426"/>
      <c r="BG611" s="628"/>
      <c r="BH611" s="388"/>
      <c r="BI611" s="374"/>
      <c r="BJ611" s="374"/>
      <c r="BK611" s="374"/>
      <c r="BL611" s="380"/>
      <c r="BM611" s="468"/>
      <c r="BN611" s="380"/>
      <c r="BO611" s="377"/>
      <c r="BP611" s="377"/>
      <c r="BQ611" s="498"/>
      <c r="BR611" s="503"/>
      <c r="BS611" s="438"/>
      <c r="BT611" s="438"/>
      <c r="BU611" s="504"/>
    </row>
    <row r="612" spans="1:73" s="205" customFormat="1" ht="19.5" hidden="1">
      <c r="A612" s="673"/>
      <c r="B612" s="692"/>
      <c r="C612" s="661"/>
      <c r="D612" s="274"/>
      <c r="E612" s="277"/>
      <c r="F612" s="203"/>
      <c r="G612" s="666"/>
      <c r="H612" s="360">
        <v>100</v>
      </c>
      <c r="I612" s="664"/>
      <c r="J612" s="647"/>
      <c r="K612" s="647"/>
      <c r="L612" s="647"/>
      <c r="M612" s="645"/>
      <c r="N612" s="645"/>
      <c r="O612" s="645"/>
      <c r="P612" s="736"/>
      <c r="Q612" s="696"/>
      <c r="R612" s="642"/>
      <c r="S612" s="642"/>
      <c r="T612" s="642"/>
      <c r="U612" s="642"/>
      <c r="V612" s="727"/>
      <c r="W612" s="715"/>
      <c r="X612" s="730"/>
      <c r="Y612" s="709"/>
      <c r="Z612" s="712"/>
      <c r="AA612" s="715"/>
      <c r="AB612" s="718"/>
      <c r="AC612" s="721"/>
      <c r="AD612" s="724"/>
      <c r="AE612" s="649"/>
      <c r="AF612" s="201">
        <v>3</v>
      </c>
      <c r="AG612" s="202"/>
      <c r="AH612" s="222" t="str">
        <f t="shared" si="2068"/>
        <v/>
      </c>
      <c r="AI612" s="321"/>
      <c r="AJ612" s="321"/>
      <c r="AK612" s="223" t="str">
        <f t="shared" si="2069"/>
        <v/>
      </c>
      <c r="AL612" s="322"/>
      <c r="AM612" s="322"/>
      <c r="AN612" s="323"/>
      <c r="AO612" s="224" t="str">
        <f t="shared" ref="AO612" si="2077">IF(ISBLANK(AD610),(IFERROR(IF(AND(AH611="Probabilidad",AH612="Probabilidad"),(AQ611-(+AQ611*AK612)),IF(AND(AH611="Impacto",AH612="Probabilidad"),(AQ610-(+AQ610*AK612)),IF(AH612="Impacto",AQ611,""))),""))," ")</f>
        <v/>
      </c>
      <c r="AP612" s="174" t="str">
        <f t="shared" ref="AP612" si="2078">IF(ISBLANK(AD610),(IFERROR(IF(AO612="","",IF(AO612&lt;=0.2,"Muy Baja",IF(AO612&lt;=0.4,"Baja",IF(AO612&lt;=0.6,"Media",IF(AO612&lt;=0.8,"Alta","Muy Alta"))))),""))," ")</f>
        <v/>
      </c>
      <c r="AQ612" s="225" t="str">
        <f t="shared" si="2024"/>
        <v/>
      </c>
      <c r="AR612" s="268" t="str">
        <f t="shared" si="2025"/>
        <v/>
      </c>
      <c r="AS612" s="225" t="str">
        <f t="shared" ref="AS612:AS615" si="2079">IFERROR(IF(AND(AH611="Impacto",AH612="Impacto"),(AS611-(+AS611*AK612)),IF(AND(AH611="Probabilidad",AH612="Impacto"),(AS610-(+AS610*AK612)),IF(AH612="Probabilidad",AS611,""))),"")</f>
        <v/>
      </c>
      <c r="AT612" s="226" t="str">
        <f t="shared" si="2026"/>
        <v/>
      </c>
      <c r="AU612" s="652"/>
      <c r="AV612" s="655"/>
      <c r="AW612" s="649"/>
      <c r="AX612" s="733"/>
      <c r="AY612" s="324"/>
      <c r="AZ612" s="204"/>
      <c r="BA612" s="203"/>
      <c r="BB612" s="380"/>
      <c r="BC612" s="425"/>
      <c r="BD612" s="425"/>
      <c r="BE612" s="425"/>
      <c r="BF612" s="426"/>
      <c r="BG612" s="628"/>
      <c r="BH612" s="388"/>
      <c r="BI612" s="374"/>
      <c r="BJ612" s="374"/>
      <c r="BK612" s="374"/>
      <c r="BL612" s="380"/>
      <c r="BM612" s="468"/>
      <c r="BN612" s="380"/>
      <c r="BO612" s="377"/>
      <c r="BP612" s="377"/>
      <c r="BQ612" s="498"/>
      <c r="BR612" s="503"/>
      <c r="BS612" s="438"/>
      <c r="BT612" s="438"/>
      <c r="BU612" s="504"/>
    </row>
    <row r="613" spans="1:73" s="205" customFormat="1" ht="19.5" hidden="1">
      <c r="A613" s="673"/>
      <c r="B613" s="692"/>
      <c r="C613" s="661"/>
      <c r="D613" s="274"/>
      <c r="E613" s="277"/>
      <c r="F613" s="203"/>
      <c r="G613" s="666"/>
      <c r="H613" s="360">
        <v>100</v>
      </c>
      <c r="I613" s="664"/>
      <c r="J613" s="647"/>
      <c r="K613" s="647"/>
      <c r="L613" s="647"/>
      <c r="M613" s="645"/>
      <c r="N613" s="645"/>
      <c r="O613" s="645"/>
      <c r="P613" s="736"/>
      <c r="Q613" s="696"/>
      <c r="R613" s="642"/>
      <c r="S613" s="642"/>
      <c r="T613" s="642"/>
      <c r="U613" s="642"/>
      <c r="V613" s="727"/>
      <c r="W613" s="715"/>
      <c r="X613" s="730"/>
      <c r="Y613" s="709"/>
      <c r="Z613" s="712"/>
      <c r="AA613" s="715"/>
      <c r="AB613" s="718"/>
      <c r="AC613" s="721"/>
      <c r="AD613" s="724"/>
      <c r="AE613" s="649"/>
      <c r="AF613" s="201">
        <v>4</v>
      </c>
      <c r="AG613" s="202"/>
      <c r="AH613" s="222" t="str">
        <f t="shared" si="2068"/>
        <v/>
      </c>
      <c r="AI613" s="321"/>
      <c r="AJ613" s="321"/>
      <c r="AK613" s="223" t="str">
        <f t="shared" si="2069"/>
        <v/>
      </c>
      <c r="AL613" s="322"/>
      <c r="AM613" s="322"/>
      <c r="AN613" s="323"/>
      <c r="AO613" s="224" t="str">
        <f t="shared" ref="AO613" si="2080">IF(ISBLANK(AD610),(IFERROR(IF(AND(AH612="Probabilidad",AH613="Probabilidad"),(AQ612-(+AQ612*AK613)),IF(AND(AH612="Impacto",AH613="Probabilidad"),(AQ611-(+AQ611*AK613)),IF(AH613="Impacto",AQ612,""))),""))," ")</f>
        <v/>
      </c>
      <c r="AP613" s="174" t="str">
        <f t="shared" ref="AP613" si="2081">IF(ISBLANK(AD610),(IFERROR(IF(AO613="","",IF(AO613&lt;=0.2,"Muy Baja",IF(AO613&lt;=0.4,"Baja",IF(AO613&lt;=0.6,"Media",IF(AO613&lt;=0.8,"Alta","Muy Alta"))))),""))," ")</f>
        <v/>
      </c>
      <c r="AQ613" s="225" t="str">
        <f t="shared" si="2024"/>
        <v/>
      </c>
      <c r="AR613" s="268" t="str">
        <f t="shared" si="2025"/>
        <v/>
      </c>
      <c r="AS613" s="225" t="str">
        <f t="shared" si="2079"/>
        <v/>
      </c>
      <c r="AT613" s="226" t="str">
        <f t="shared" si="2026"/>
        <v/>
      </c>
      <c r="AU613" s="652"/>
      <c r="AV613" s="655"/>
      <c r="AW613" s="649"/>
      <c r="AX613" s="733"/>
      <c r="AY613" s="324"/>
      <c r="AZ613" s="204"/>
      <c r="BA613" s="203"/>
      <c r="BB613" s="380"/>
      <c r="BC613" s="425"/>
      <c r="BD613" s="425"/>
      <c r="BE613" s="425"/>
      <c r="BF613" s="426"/>
      <c r="BG613" s="628"/>
      <c r="BH613" s="388"/>
      <c r="BI613" s="374"/>
      <c r="BJ613" s="374"/>
      <c r="BK613" s="374"/>
      <c r="BL613" s="380"/>
      <c r="BM613" s="468"/>
      <c r="BN613" s="380"/>
      <c r="BO613" s="377"/>
      <c r="BP613" s="377"/>
      <c r="BQ613" s="498"/>
      <c r="BR613" s="503"/>
      <c r="BS613" s="438"/>
      <c r="BT613" s="438"/>
      <c r="BU613" s="504"/>
    </row>
    <row r="614" spans="1:73" s="205" customFormat="1" ht="19.5" hidden="1">
      <c r="A614" s="673"/>
      <c r="B614" s="692"/>
      <c r="C614" s="661"/>
      <c r="D614" s="274"/>
      <c r="E614" s="277"/>
      <c r="F614" s="203"/>
      <c r="G614" s="666"/>
      <c r="H614" s="360">
        <v>100</v>
      </c>
      <c r="I614" s="664"/>
      <c r="J614" s="647"/>
      <c r="K614" s="647"/>
      <c r="L614" s="647"/>
      <c r="M614" s="645"/>
      <c r="N614" s="645"/>
      <c r="O614" s="645"/>
      <c r="P614" s="736"/>
      <c r="Q614" s="696"/>
      <c r="R614" s="642"/>
      <c r="S614" s="642"/>
      <c r="T614" s="642"/>
      <c r="U614" s="642"/>
      <c r="V614" s="727"/>
      <c r="W614" s="715"/>
      <c r="X614" s="730"/>
      <c r="Y614" s="709"/>
      <c r="Z614" s="712"/>
      <c r="AA614" s="715"/>
      <c r="AB614" s="718"/>
      <c r="AC614" s="721"/>
      <c r="AD614" s="724"/>
      <c r="AE614" s="649"/>
      <c r="AF614" s="201">
        <v>5</v>
      </c>
      <c r="AG614" s="202"/>
      <c r="AH614" s="222" t="str">
        <f t="shared" si="2068"/>
        <v/>
      </c>
      <c r="AI614" s="321"/>
      <c r="AJ614" s="321"/>
      <c r="AK614" s="223" t="str">
        <f t="shared" si="2069"/>
        <v/>
      </c>
      <c r="AL614" s="322"/>
      <c r="AM614" s="322"/>
      <c r="AN614" s="323"/>
      <c r="AO614" s="224" t="str">
        <f t="shared" ref="AO614" si="2082">IF(ISBLANK(AD610),(IFERROR(IF(AND(AH613="Probabilidad",AH614="Probabilidad"),(AQ613-(+AQ613*AK614)),IF(AND(AH613="Impacto",AH614="Probabilidad"),(AQ612-(+AQ612*AK614)),IF(AH614="Impacto",AQ613,""))),""))," ")</f>
        <v/>
      </c>
      <c r="AP614" s="174" t="str">
        <f t="shared" ref="AP614" si="2083">IF(ISBLANK(AD610),(IFERROR(IF(AO614="","",IF(AO614&lt;=0.2,"Muy Baja",IF(AO614&lt;=0.4,"Baja",IF(AO614&lt;=0.6,"Media",IF(AO614&lt;=0.8,"Alta","Muy Alta"))))),""))," ")</f>
        <v/>
      </c>
      <c r="AQ614" s="225" t="str">
        <f t="shared" si="2024"/>
        <v/>
      </c>
      <c r="AR614" s="268" t="str">
        <f t="shared" si="2025"/>
        <v/>
      </c>
      <c r="AS614" s="225" t="str">
        <f t="shared" si="2079"/>
        <v/>
      </c>
      <c r="AT614" s="226" t="str">
        <f t="shared" si="2026"/>
        <v/>
      </c>
      <c r="AU614" s="652"/>
      <c r="AV614" s="655"/>
      <c r="AW614" s="649"/>
      <c r="AX614" s="733"/>
      <c r="AY614" s="324"/>
      <c r="AZ614" s="204"/>
      <c r="BA614" s="203"/>
      <c r="BB614" s="380"/>
      <c r="BC614" s="425"/>
      <c r="BD614" s="425"/>
      <c r="BE614" s="425"/>
      <c r="BF614" s="426"/>
      <c r="BG614" s="628"/>
      <c r="BH614" s="388"/>
      <c r="BI614" s="374"/>
      <c r="BJ614" s="374"/>
      <c r="BK614" s="374"/>
      <c r="BL614" s="380"/>
      <c r="BM614" s="468"/>
      <c r="BN614" s="380"/>
      <c r="BO614" s="377"/>
      <c r="BP614" s="377"/>
      <c r="BQ614" s="498"/>
      <c r="BR614" s="503"/>
      <c r="BS614" s="438"/>
      <c r="BT614" s="438"/>
      <c r="BU614" s="504"/>
    </row>
    <row r="615" spans="1:73" s="205" customFormat="1" ht="19.5" hidden="1">
      <c r="A615" s="673"/>
      <c r="B615" s="693"/>
      <c r="C615" s="662"/>
      <c r="D615" s="275"/>
      <c r="E615" s="278"/>
      <c r="F615" s="203"/>
      <c r="G615" s="666"/>
      <c r="H615" s="360">
        <v>100</v>
      </c>
      <c r="I615" s="665"/>
      <c r="J615" s="604"/>
      <c r="K615" s="604"/>
      <c r="L615" s="604"/>
      <c r="M615" s="646"/>
      <c r="N615" s="646"/>
      <c r="O615" s="646"/>
      <c r="P615" s="737"/>
      <c r="Q615" s="697"/>
      <c r="R615" s="643"/>
      <c r="S615" s="643"/>
      <c r="T615" s="643"/>
      <c r="U615" s="643"/>
      <c r="V615" s="728"/>
      <c r="W615" s="716"/>
      <c r="X615" s="731"/>
      <c r="Y615" s="710"/>
      <c r="Z615" s="713"/>
      <c r="AA615" s="716"/>
      <c r="AB615" s="719"/>
      <c r="AC615" s="722"/>
      <c r="AD615" s="725"/>
      <c r="AE615" s="650"/>
      <c r="AF615" s="201">
        <v>6</v>
      </c>
      <c r="AG615" s="202"/>
      <c r="AH615" s="222" t="str">
        <f t="shared" si="2068"/>
        <v/>
      </c>
      <c r="AI615" s="321"/>
      <c r="AJ615" s="321"/>
      <c r="AK615" s="223" t="str">
        <f t="shared" si="2069"/>
        <v/>
      </c>
      <c r="AL615" s="322"/>
      <c r="AM615" s="322"/>
      <c r="AN615" s="323"/>
      <c r="AO615" s="224" t="str">
        <f t="shared" ref="AO615" si="2084">IF(ISBLANK(AD610),(IFERROR(IF(AND(AH614="Probabilidad",AH615="Probabilidad"),(AQ614-(+AQ614*AK615)),IF(AND(AH614="Impacto",AH615="Probabilidad"),(AQ613-(+AQ613*AK615)),IF(AH615="Impacto",AQ614,""))),""))," ")</f>
        <v/>
      </c>
      <c r="AP615" s="174" t="str">
        <f t="shared" ref="AP615" si="2085">IF(ISBLANK(AD610),(IFERROR(IF(AO615="","",IF(AO615&lt;=0.2,"Muy Baja",IF(AO615&lt;=0.4,"Baja",IF(AO615&lt;=0.6,"Media",IF(AO615&lt;=0.8,"Alta","Muy Alta"))))),""))," ")</f>
        <v/>
      </c>
      <c r="AQ615" s="225" t="str">
        <f t="shared" si="2024"/>
        <v/>
      </c>
      <c r="AR615" s="268" t="str">
        <f t="shared" si="2025"/>
        <v/>
      </c>
      <c r="AS615" s="225" t="str">
        <f t="shared" si="2079"/>
        <v/>
      </c>
      <c r="AT615" s="226" t="str">
        <f t="shared" si="2026"/>
        <v/>
      </c>
      <c r="AU615" s="653"/>
      <c r="AV615" s="656"/>
      <c r="AW615" s="650"/>
      <c r="AX615" s="734"/>
      <c r="AY615" s="324"/>
      <c r="AZ615" s="204"/>
      <c r="BA615" s="203"/>
      <c r="BB615" s="380"/>
      <c r="BC615" s="425"/>
      <c r="BD615" s="425"/>
      <c r="BE615" s="425"/>
      <c r="BF615" s="426"/>
      <c r="BG615" s="595"/>
      <c r="BH615" s="388"/>
      <c r="BI615" s="374"/>
      <c r="BJ615" s="374"/>
      <c r="BK615" s="374"/>
      <c r="BL615" s="380"/>
      <c r="BM615" s="468"/>
      <c r="BN615" s="380"/>
      <c r="BO615" s="377"/>
      <c r="BP615" s="377"/>
      <c r="BQ615" s="498"/>
      <c r="BR615" s="503"/>
      <c r="BS615" s="438"/>
      <c r="BT615" s="438"/>
      <c r="BU615" s="504"/>
    </row>
    <row r="616" spans="1:73" s="214" customFormat="1" ht="3" customHeight="1">
      <c r="B616" s="207"/>
      <c r="C616" s="206"/>
      <c r="D616" s="206"/>
      <c r="E616" s="206"/>
      <c r="F616" s="206"/>
      <c r="G616" s="206"/>
      <c r="H616" s="206"/>
      <c r="I616" s="271"/>
      <c r="J616" s="206"/>
      <c r="K616" s="206"/>
      <c r="L616" s="206"/>
      <c r="M616" s="206"/>
      <c r="N616" s="208"/>
      <c r="O616" s="208"/>
      <c r="P616" s="209"/>
      <c r="Q616" s="208"/>
      <c r="R616" s="208"/>
      <c r="S616" s="208"/>
      <c r="T616" s="208"/>
      <c r="U616" s="208"/>
      <c r="V616" s="208"/>
      <c r="W616" s="208"/>
      <c r="X616" s="208"/>
      <c r="Y616" s="208"/>
      <c r="Z616" s="208"/>
      <c r="AA616" s="208"/>
      <c r="AB616" s="210"/>
      <c r="AC616" s="211"/>
      <c r="AD616" s="211"/>
      <c r="AE616" s="210"/>
      <c r="AF616" s="210"/>
      <c r="AG616" s="208"/>
      <c r="AH616" s="208"/>
      <c r="AI616" s="212"/>
      <c r="AJ616" s="212"/>
      <c r="AK616" s="208"/>
      <c r="AL616" s="212"/>
      <c r="AM616" s="212"/>
      <c r="AN616" s="212"/>
      <c r="AO616" s="208"/>
      <c r="AP616" s="208"/>
      <c r="AQ616" s="208"/>
      <c r="AR616" s="208"/>
      <c r="AS616" s="208"/>
      <c r="AT616" s="210"/>
      <c r="AU616" s="212"/>
      <c r="AV616" s="212"/>
      <c r="AW616" s="208"/>
      <c r="AX616" s="209"/>
      <c r="AY616" s="213"/>
      <c r="AZ616" s="209"/>
      <c r="BA616" s="213"/>
      <c r="BB616" s="411"/>
      <c r="BC616" s="421"/>
      <c r="BD616" s="421"/>
      <c r="BE616" s="409"/>
      <c r="BF616" s="409"/>
      <c r="BG616" s="411"/>
      <c r="BH616" s="411"/>
      <c r="BI616" s="410"/>
      <c r="BJ616" s="410"/>
      <c r="BK616" s="410"/>
      <c r="BL616" s="412"/>
      <c r="BM616" s="480"/>
      <c r="BN616" s="411"/>
      <c r="BO616" s="409"/>
      <c r="BP616" s="409"/>
      <c r="BQ616" s="409"/>
      <c r="BR616" s="409"/>
      <c r="BS616" s="409"/>
      <c r="BT616" s="409"/>
      <c r="BU616" s="409"/>
    </row>
    <row r="617" spans="1:73" s="214" customFormat="1" hidden="1">
      <c r="B617" s="208" t="s">
        <v>224</v>
      </c>
      <c r="C617" s="208" t="s">
        <v>1937</v>
      </c>
      <c r="D617" s="208"/>
      <c r="E617" s="208"/>
      <c r="F617" s="208"/>
      <c r="G617" s="208"/>
      <c r="H617" s="208"/>
      <c r="I617" s="210"/>
      <c r="J617" s="208"/>
      <c r="K617" s="208"/>
      <c r="L617" s="208"/>
      <c r="M617" s="208"/>
      <c r="N617" s="208"/>
      <c r="O617" s="208"/>
      <c r="P617" s="209"/>
      <c r="Q617" s="208"/>
      <c r="R617" s="208"/>
      <c r="S617" s="208"/>
      <c r="T617" s="208"/>
      <c r="U617" s="208"/>
      <c r="V617" s="208"/>
      <c r="W617" s="208"/>
      <c r="X617" s="208"/>
      <c r="Y617" s="208"/>
      <c r="Z617" s="208"/>
      <c r="AA617" s="208"/>
      <c r="AB617" s="208"/>
      <c r="AC617" s="212"/>
      <c r="AD617" s="212"/>
      <c r="AE617" s="208"/>
      <c r="AF617" s="208"/>
      <c r="AG617" s="208"/>
      <c r="AH617" s="208"/>
      <c r="AI617" s="212"/>
      <c r="AJ617" s="212"/>
      <c r="AK617" s="208"/>
      <c r="AL617" s="212"/>
      <c r="AM617" s="212"/>
      <c r="AN617" s="212"/>
      <c r="AO617" s="208"/>
      <c r="AP617" s="208"/>
      <c r="AQ617" s="208"/>
      <c r="AR617" s="208"/>
      <c r="AS617" s="208"/>
      <c r="AT617" s="208"/>
      <c r="AU617" s="212"/>
      <c r="AV617" s="212"/>
      <c r="AW617" s="208"/>
      <c r="AX617" s="209"/>
      <c r="AY617" s="213"/>
      <c r="AZ617" s="209"/>
      <c r="BA617" s="213"/>
      <c r="BB617" s="411"/>
      <c r="BC617" s="421"/>
      <c r="BD617" s="421"/>
      <c r="BE617" s="409"/>
      <c r="BF617" s="409"/>
      <c r="BG617" s="411"/>
      <c r="BH617" s="411"/>
      <c r="BI617" s="410"/>
      <c r="BJ617" s="410"/>
      <c r="BK617" s="410"/>
      <c r="BL617" s="412"/>
      <c r="BM617" s="480"/>
      <c r="BN617" s="411"/>
      <c r="BO617" s="409"/>
      <c r="BP617" s="409"/>
      <c r="BQ617" s="409"/>
      <c r="BR617" s="409"/>
      <c r="BS617" s="409"/>
      <c r="BT617" s="409"/>
      <c r="BU617" s="409"/>
    </row>
    <row r="618" spans="1:73" s="214" customFormat="1" hidden="1">
      <c r="B618" s="208" t="s">
        <v>225</v>
      </c>
      <c r="C618" s="208" t="s">
        <v>1098</v>
      </c>
      <c r="D618" s="208"/>
      <c r="E618" s="208"/>
      <c r="F618" s="208"/>
      <c r="G618" s="208"/>
      <c r="H618" s="208"/>
      <c r="I618" s="210"/>
      <c r="J618" s="208"/>
      <c r="K618" s="208"/>
      <c r="L618" s="208"/>
      <c r="M618" s="208"/>
      <c r="N618" s="208"/>
      <c r="O618" s="208"/>
      <c r="P618" s="209"/>
      <c r="Q618" s="208"/>
      <c r="R618" s="208"/>
      <c r="S618" s="208"/>
      <c r="T618" s="208"/>
      <c r="U618" s="208"/>
      <c r="V618" s="208"/>
      <c r="W618" s="208"/>
      <c r="X618" s="208"/>
      <c r="Y618" s="208"/>
      <c r="Z618" s="208"/>
      <c r="AA618" s="208"/>
      <c r="AB618" s="208"/>
      <c r="AC618" s="212"/>
      <c r="AD618" s="212"/>
      <c r="AE618" s="208"/>
      <c r="AF618" s="208"/>
      <c r="AG618" s="208"/>
      <c r="AH618" s="208"/>
      <c r="AI618" s="212"/>
      <c r="AJ618" s="212"/>
      <c r="AK618" s="208"/>
      <c r="AL618" s="212"/>
      <c r="AM618" s="212"/>
      <c r="AN618" s="212"/>
      <c r="AO618" s="208"/>
      <c r="AP618" s="208"/>
      <c r="AQ618" s="208"/>
      <c r="AR618" s="208"/>
      <c r="AS618" s="208"/>
      <c r="AT618" s="208"/>
      <c r="AU618" s="212"/>
      <c r="AV618" s="212"/>
      <c r="AW618" s="208"/>
      <c r="AX618" s="209"/>
      <c r="AY618" s="213"/>
      <c r="AZ618" s="209"/>
      <c r="BA618" s="213"/>
      <c r="BB618" s="411"/>
      <c r="BC618" s="421"/>
      <c r="BD618" s="421"/>
      <c r="BE618" s="409"/>
      <c r="BF618" s="409"/>
      <c r="BG618" s="411"/>
      <c r="BH618" s="411"/>
      <c r="BI618" s="410"/>
      <c r="BJ618" s="410"/>
      <c r="BK618" s="410"/>
      <c r="BL618" s="412"/>
      <c r="BM618" s="480"/>
      <c r="BN618" s="411"/>
      <c r="BO618" s="409"/>
      <c r="BP618" s="409"/>
      <c r="BQ618" s="409"/>
    </row>
    <row r="619" spans="1:73" s="214" customFormat="1" hidden="1">
      <c r="B619" s="208" t="s">
        <v>226</v>
      </c>
      <c r="C619" s="208" t="s">
        <v>1098</v>
      </c>
      <c r="D619" s="206"/>
      <c r="E619" s="206"/>
      <c r="F619" s="206"/>
      <c r="G619" s="206"/>
      <c r="H619" s="208"/>
      <c r="I619" s="271"/>
      <c r="J619" s="206"/>
      <c r="K619" s="206"/>
      <c r="L619" s="206"/>
      <c r="M619" s="206"/>
      <c r="N619" s="208"/>
      <c r="O619" s="208"/>
      <c r="P619" s="209"/>
      <c r="Q619" s="208"/>
      <c r="R619" s="208"/>
      <c r="S619" s="208"/>
      <c r="T619" s="208"/>
      <c r="U619" s="208"/>
      <c r="V619" s="208"/>
      <c r="W619" s="208"/>
      <c r="X619" s="208"/>
      <c r="Y619" s="208"/>
      <c r="Z619" s="208"/>
      <c r="AA619" s="208"/>
      <c r="AB619" s="210"/>
      <c r="AC619" s="211"/>
      <c r="AD619" s="211"/>
      <c r="AE619" s="210"/>
      <c r="AF619" s="210"/>
      <c r="AG619" s="208"/>
      <c r="AH619" s="208"/>
      <c r="AI619" s="212"/>
      <c r="AJ619" s="212"/>
      <c r="AK619" s="208"/>
      <c r="AL619" s="212"/>
      <c r="AM619" s="212"/>
      <c r="AN619" s="212"/>
      <c r="AO619" s="208"/>
      <c r="AP619" s="208"/>
      <c r="AQ619" s="208"/>
      <c r="AR619" s="208"/>
      <c r="AS619" s="208"/>
      <c r="AT619" s="210"/>
      <c r="AU619" s="212"/>
      <c r="AV619" s="212"/>
      <c r="AW619" s="208"/>
      <c r="AX619" s="209"/>
      <c r="AY619" s="213"/>
      <c r="AZ619" s="209"/>
      <c r="BA619" s="213"/>
      <c r="BB619" s="411"/>
      <c r="BC619" s="421"/>
      <c r="BD619" s="421"/>
      <c r="BE619" s="409"/>
      <c r="BF619" s="409"/>
      <c r="BG619" s="411"/>
      <c r="BH619" s="411"/>
      <c r="BI619" s="410"/>
      <c r="BJ619" s="410"/>
      <c r="BK619" s="410"/>
      <c r="BL619" s="412"/>
      <c r="BM619" s="480"/>
      <c r="BN619" s="411"/>
      <c r="BO619" s="409"/>
      <c r="BP619" s="409"/>
      <c r="BQ619" s="409"/>
    </row>
    <row r="620" spans="1:73" s="214" customFormat="1" ht="49.5" customHeight="1">
      <c r="B620" s="207"/>
      <c r="C620" s="206"/>
      <c r="D620" s="206"/>
      <c r="E620" s="206"/>
      <c r="F620" s="206"/>
      <c r="G620" s="206"/>
      <c r="H620" s="208"/>
      <c r="I620" s="271"/>
      <c r="J620" s="206"/>
      <c r="K620" s="206"/>
      <c r="L620" s="206"/>
      <c r="M620" s="206"/>
      <c r="N620" s="208"/>
      <c r="O620" s="208"/>
      <c r="P620" s="209"/>
      <c r="Q620" s="208"/>
      <c r="R620" s="208"/>
      <c r="S620" s="208"/>
      <c r="T620" s="208"/>
      <c r="U620" s="208"/>
      <c r="V620" s="208"/>
      <c r="W620" s="208"/>
      <c r="X620" s="208"/>
      <c r="Y620" s="208"/>
      <c r="Z620" s="208"/>
      <c r="AA620" s="208"/>
      <c r="AB620" s="210"/>
      <c r="AC620" s="211"/>
      <c r="AD620" s="211"/>
      <c r="AE620" s="210"/>
      <c r="AF620" s="210"/>
      <c r="AG620" s="208"/>
      <c r="AH620" s="208"/>
      <c r="AI620" s="212"/>
      <c r="AJ620" s="212"/>
      <c r="AK620" s="208"/>
      <c r="AL620" s="212"/>
      <c r="AM620" s="212"/>
      <c r="AN620" s="212"/>
      <c r="AO620" s="208"/>
      <c r="AP620" s="208"/>
      <c r="AQ620" s="208"/>
      <c r="AR620" s="208"/>
      <c r="AS620" s="208"/>
      <c r="AT620" s="210"/>
      <c r="AU620" s="212"/>
      <c r="AV620" s="212"/>
      <c r="AW620" s="208"/>
      <c r="AX620" s="209"/>
      <c r="AY620" s="213"/>
      <c r="AZ620" s="209"/>
      <c r="BA620" s="213"/>
      <c r="BB620" s="411"/>
      <c r="BC620" s="421"/>
      <c r="BD620" s="421"/>
      <c r="BE620" s="409"/>
      <c r="BF620" s="409"/>
      <c r="BG620" s="411"/>
      <c r="BH620" s="411"/>
      <c r="BI620" s="410"/>
      <c r="BJ620" s="410"/>
      <c r="BK620" s="410"/>
      <c r="BL620" s="412"/>
      <c r="BM620" s="480"/>
      <c r="BN620" s="411"/>
      <c r="BO620" s="409"/>
      <c r="BP620" s="409"/>
      <c r="BQ620" s="409"/>
    </row>
    <row r="621" spans="1:73" s="214" customFormat="1">
      <c r="B621" s="207"/>
      <c r="C621" s="206"/>
      <c r="D621" s="206"/>
      <c r="E621" s="206"/>
      <c r="F621" s="206"/>
      <c r="G621" s="206"/>
      <c r="H621" s="206"/>
      <c r="I621" s="271"/>
      <c r="J621" s="206"/>
      <c r="K621" s="206"/>
      <c r="L621" s="206"/>
      <c r="M621" s="206"/>
      <c r="N621" s="208"/>
      <c r="O621" s="208"/>
      <c r="P621" s="209"/>
      <c r="Q621" s="208"/>
      <c r="R621" s="208"/>
      <c r="S621" s="208"/>
      <c r="T621" s="208"/>
      <c r="U621" s="208"/>
      <c r="V621" s="208"/>
      <c r="W621" s="208"/>
      <c r="X621" s="208"/>
      <c r="Y621" s="208"/>
      <c r="Z621" s="208"/>
      <c r="AA621" s="208"/>
      <c r="AB621" s="210"/>
      <c r="AC621" s="211"/>
      <c r="AD621" s="211"/>
      <c r="AE621" s="210"/>
      <c r="AF621" s="210"/>
      <c r="AG621" s="208"/>
      <c r="AH621" s="208"/>
      <c r="AI621" s="212"/>
      <c r="AJ621" s="212"/>
      <c r="AK621" s="208"/>
      <c r="AL621" s="212"/>
      <c r="AM621" s="212"/>
      <c r="AN621" s="212"/>
      <c r="AO621" s="208"/>
      <c r="AP621" s="208"/>
      <c r="AQ621" s="208"/>
      <c r="AR621" s="208"/>
      <c r="AS621" s="208"/>
      <c r="AT621" s="210"/>
      <c r="AU621" s="212"/>
      <c r="AV621" s="212"/>
      <c r="AW621" s="208"/>
      <c r="AX621" s="209"/>
      <c r="AY621" s="213"/>
      <c r="AZ621" s="209"/>
      <c r="BA621" s="213"/>
      <c r="BB621" s="411"/>
      <c r="BC621" s="421"/>
      <c r="BD621" s="421"/>
      <c r="BE621" s="409"/>
      <c r="BF621" s="409"/>
      <c r="BG621" s="411"/>
      <c r="BH621" s="411"/>
      <c r="BI621" s="410"/>
      <c r="BJ621" s="410"/>
      <c r="BK621" s="410"/>
      <c r="BL621" s="412"/>
      <c r="BM621" s="480"/>
      <c r="BN621" s="411"/>
      <c r="BO621" s="409"/>
      <c r="BP621" s="409"/>
      <c r="BQ621" s="409"/>
    </row>
    <row r="622" spans="1:73" s="214" customFormat="1">
      <c r="B622" s="207"/>
      <c r="C622" s="206"/>
      <c r="D622" s="206"/>
      <c r="E622" s="206"/>
      <c r="F622" s="206"/>
      <c r="G622" s="206"/>
      <c r="H622" s="206"/>
      <c r="I622" s="271"/>
      <c r="J622" s="206"/>
      <c r="K622" s="206"/>
      <c r="L622" s="206"/>
      <c r="M622" s="206"/>
      <c r="N622" s="208"/>
      <c r="O622" s="208"/>
      <c r="P622" s="209"/>
      <c r="Q622" s="208"/>
      <c r="R622" s="208"/>
      <c r="S622" s="208"/>
      <c r="T622" s="208"/>
      <c r="U622" s="208"/>
      <c r="V622" s="208"/>
      <c r="W622" s="208"/>
      <c r="X622" s="208"/>
      <c r="Y622" s="208"/>
      <c r="Z622" s="208"/>
      <c r="AA622" s="208"/>
      <c r="AB622" s="210"/>
      <c r="AC622" s="211"/>
      <c r="AD622" s="211"/>
      <c r="AE622" s="210"/>
      <c r="AF622" s="210"/>
      <c r="AG622" s="208"/>
      <c r="AH622" s="208"/>
      <c r="AI622" s="212"/>
      <c r="AJ622" s="212"/>
      <c r="AK622" s="208"/>
      <c r="AL622" s="212"/>
      <c r="AM622" s="212"/>
      <c r="AN622" s="212"/>
      <c r="AO622" s="208"/>
      <c r="AP622" s="208"/>
      <c r="AQ622" s="208"/>
      <c r="AR622" s="208"/>
      <c r="AS622" s="208"/>
      <c r="AT622" s="210"/>
      <c r="AU622" s="212"/>
      <c r="AV622" s="212"/>
      <c r="AW622" s="208"/>
      <c r="AX622" s="209"/>
      <c r="AY622" s="213"/>
      <c r="AZ622" s="209"/>
      <c r="BA622" s="213"/>
      <c r="BB622" s="411"/>
      <c r="BC622" s="421"/>
      <c r="BD622" s="421"/>
      <c r="BE622" s="409"/>
      <c r="BF622" s="409"/>
      <c r="BG622" s="411"/>
      <c r="BH622" s="411"/>
      <c r="BI622" s="410"/>
      <c r="BJ622" s="410"/>
      <c r="BK622" s="410"/>
      <c r="BL622" s="412"/>
      <c r="BM622" s="480"/>
      <c r="BN622" s="411"/>
      <c r="BO622" s="409"/>
      <c r="BP622" s="409"/>
      <c r="BQ622" s="409"/>
    </row>
    <row r="623" spans="1:73" s="214" customFormat="1">
      <c r="B623" s="207"/>
      <c r="C623" s="206"/>
      <c r="D623" s="206"/>
      <c r="E623" s="206"/>
      <c r="F623" s="206"/>
      <c r="G623" s="206"/>
      <c r="H623" s="206"/>
      <c r="I623" s="271"/>
      <c r="J623" s="206"/>
      <c r="K623" s="206"/>
      <c r="L623" s="206"/>
      <c r="M623" s="206"/>
      <c r="N623" s="208"/>
      <c r="O623" s="208"/>
      <c r="P623" s="209"/>
      <c r="Q623" s="208"/>
      <c r="R623" s="208"/>
      <c r="S623" s="208"/>
      <c r="T623" s="208"/>
      <c r="U623" s="208"/>
      <c r="V623" s="208"/>
      <c r="W623" s="208"/>
      <c r="X623" s="208"/>
      <c r="Y623" s="208"/>
      <c r="Z623" s="208"/>
      <c r="AA623" s="208"/>
      <c r="AB623" s="210"/>
      <c r="AC623" s="211"/>
      <c r="AD623" s="211"/>
      <c r="AE623" s="210"/>
      <c r="AF623" s="210"/>
      <c r="AG623" s="208"/>
      <c r="AH623" s="208"/>
      <c r="AI623" s="212"/>
      <c r="AJ623" s="212"/>
      <c r="AK623" s="208"/>
      <c r="AL623" s="212"/>
      <c r="AM623" s="212"/>
      <c r="AN623" s="212"/>
      <c r="AO623" s="208"/>
      <c r="AP623" s="208"/>
      <c r="AQ623" s="208"/>
      <c r="AR623" s="208"/>
      <c r="AS623" s="208"/>
      <c r="AT623" s="210"/>
      <c r="AU623" s="212"/>
      <c r="AV623" s="212"/>
      <c r="AW623" s="208"/>
      <c r="AX623" s="209"/>
      <c r="AY623" s="213"/>
      <c r="AZ623" s="209"/>
      <c r="BA623" s="213"/>
      <c r="BB623" s="411"/>
      <c r="BC623" s="421"/>
      <c r="BD623" s="421"/>
      <c r="BE623" s="409"/>
      <c r="BF623" s="409"/>
      <c r="BG623" s="411"/>
      <c r="BH623" s="411"/>
      <c r="BI623" s="410"/>
      <c r="BJ623" s="410"/>
      <c r="BK623" s="410"/>
      <c r="BL623" s="412"/>
      <c r="BM623" s="480"/>
      <c r="BN623" s="411"/>
      <c r="BO623" s="409"/>
      <c r="BP623" s="409"/>
      <c r="BQ623" s="409"/>
    </row>
    <row r="624" spans="1:73" s="214" customFormat="1">
      <c r="B624" s="207"/>
      <c r="C624" s="206"/>
      <c r="D624" s="206"/>
      <c r="E624" s="206"/>
      <c r="F624" s="206"/>
      <c r="G624" s="206"/>
      <c r="H624" s="206"/>
      <c r="I624" s="271"/>
      <c r="J624" s="206"/>
      <c r="K624" s="206"/>
      <c r="L624" s="206"/>
      <c r="M624" s="206"/>
      <c r="N624" s="208"/>
      <c r="O624" s="208"/>
      <c r="P624" s="209"/>
      <c r="Q624" s="208"/>
      <c r="R624" s="208"/>
      <c r="S624" s="208"/>
      <c r="T624" s="208"/>
      <c r="U624" s="208"/>
      <c r="V624" s="208"/>
      <c r="W624" s="208"/>
      <c r="X624" s="208"/>
      <c r="Y624" s="208"/>
      <c r="Z624" s="208"/>
      <c r="AA624" s="208"/>
      <c r="AB624" s="210"/>
      <c r="AC624" s="211"/>
      <c r="AD624" s="211"/>
      <c r="AE624" s="210"/>
      <c r="AF624" s="210"/>
      <c r="AG624" s="208"/>
      <c r="AH624" s="208"/>
      <c r="AI624" s="212"/>
      <c r="AJ624" s="212"/>
      <c r="AK624" s="208"/>
      <c r="AL624" s="212"/>
      <c r="AM624" s="212"/>
      <c r="AN624" s="212"/>
      <c r="AO624" s="208"/>
      <c r="AP624" s="208"/>
      <c r="AQ624" s="208"/>
      <c r="AR624" s="208"/>
      <c r="AS624" s="208"/>
      <c r="AT624" s="210"/>
      <c r="AU624" s="212"/>
      <c r="AV624" s="212"/>
      <c r="AW624" s="208"/>
      <c r="AX624" s="209"/>
      <c r="AY624" s="213"/>
      <c r="AZ624" s="209"/>
      <c r="BA624" s="213"/>
      <c r="BB624" s="411"/>
      <c r="BC624" s="421"/>
      <c r="BD624" s="421"/>
      <c r="BE624" s="409"/>
      <c r="BF624" s="409"/>
      <c r="BG624" s="411"/>
      <c r="BH624" s="411"/>
      <c r="BI624" s="410"/>
      <c r="BJ624" s="410"/>
      <c r="BK624" s="410"/>
      <c r="BL624" s="412"/>
      <c r="BM624" s="480"/>
      <c r="BN624" s="411"/>
      <c r="BO624" s="409"/>
      <c r="BP624" s="409"/>
      <c r="BQ624" s="409"/>
    </row>
    <row r="625" spans="2:69" s="214" customFormat="1">
      <c r="B625" s="207"/>
      <c r="C625" s="206"/>
      <c r="D625" s="206"/>
      <c r="E625" s="206"/>
      <c r="F625" s="206"/>
      <c r="G625" s="206"/>
      <c r="H625" s="206"/>
      <c r="I625" s="271"/>
      <c r="J625" s="206"/>
      <c r="K625" s="206"/>
      <c r="L625" s="206"/>
      <c r="M625" s="206"/>
      <c r="N625" s="208"/>
      <c r="O625" s="208"/>
      <c r="P625" s="209"/>
      <c r="Q625" s="208"/>
      <c r="R625" s="208"/>
      <c r="S625" s="208"/>
      <c r="T625" s="208"/>
      <c r="U625" s="208"/>
      <c r="V625" s="208"/>
      <c r="W625" s="208"/>
      <c r="X625" s="208"/>
      <c r="Y625" s="208"/>
      <c r="Z625" s="208"/>
      <c r="AA625" s="208"/>
      <c r="AB625" s="210"/>
      <c r="AC625" s="211"/>
      <c r="AD625" s="211"/>
      <c r="AE625" s="210"/>
      <c r="AF625" s="210"/>
      <c r="AG625" s="208"/>
      <c r="AH625" s="208"/>
      <c r="AI625" s="212"/>
      <c r="AJ625" s="212"/>
      <c r="AK625" s="208"/>
      <c r="AL625" s="212"/>
      <c r="AM625" s="212"/>
      <c r="AN625" s="212"/>
      <c r="AO625" s="208"/>
      <c r="AP625" s="208"/>
      <c r="AQ625" s="208"/>
      <c r="AR625" s="208"/>
      <c r="AS625" s="208"/>
      <c r="AT625" s="210"/>
      <c r="AU625" s="212"/>
      <c r="AV625" s="212"/>
      <c r="AW625" s="208"/>
      <c r="AX625" s="209"/>
      <c r="AY625" s="213"/>
      <c r="AZ625" s="209"/>
      <c r="BA625" s="213"/>
      <c r="BB625" s="411"/>
      <c r="BC625" s="421"/>
      <c r="BD625" s="421"/>
      <c r="BE625" s="409"/>
      <c r="BF625" s="409"/>
      <c r="BG625" s="411"/>
      <c r="BH625" s="411"/>
      <c r="BI625" s="410"/>
      <c r="BJ625" s="410"/>
      <c r="BK625" s="410"/>
      <c r="BL625" s="412"/>
      <c r="BM625" s="480"/>
      <c r="BN625" s="411"/>
      <c r="BO625" s="409"/>
      <c r="BP625" s="409"/>
      <c r="BQ625" s="409"/>
    </row>
    <row r="626" spans="2:69" s="214" customFormat="1">
      <c r="B626" s="207"/>
      <c r="C626" s="206"/>
      <c r="D626" s="206"/>
      <c r="E626" s="206"/>
      <c r="F626" s="206"/>
      <c r="G626" s="206"/>
      <c r="H626" s="206"/>
      <c r="I626" s="271"/>
      <c r="J626" s="206"/>
      <c r="K626" s="206"/>
      <c r="L626" s="206"/>
      <c r="M626" s="206"/>
      <c r="N626" s="208"/>
      <c r="O626" s="208"/>
      <c r="P626" s="209"/>
      <c r="Q626" s="208"/>
      <c r="R626" s="208"/>
      <c r="S626" s="208"/>
      <c r="T626" s="208"/>
      <c r="U626" s="208"/>
      <c r="V626" s="208"/>
      <c r="W626" s="208"/>
      <c r="X626" s="208"/>
      <c r="Y626" s="208"/>
      <c r="Z626" s="208"/>
      <c r="AA626" s="208"/>
      <c r="AB626" s="210"/>
      <c r="AC626" s="211"/>
      <c r="AD626" s="211"/>
      <c r="AE626" s="210"/>
      <c r="AF626" s="210"/>
      <c r="AG626" s="208"/>
      <c r="AH626" s="208"/>
      <c r="AI626" s="212"/>
      <c r="AJ626" s="212"/>
      <c r="AK626" s="208"/>
      <c r="AL626" s="212"/>
      <c r="AM626" s="212"/>
      <c r="AN626" s="212"/>
      <c r="AO626" s="208"/>
      <c r="AP626" s="208"/>
      <c r="AQ626" s="208"/>
      <c r="AR626" s="208"/>
      <c r="AS626" s="208"/>
      <c r="AT626" s="210"/>
      <c r="AU626" s="212"/>
      <c r="AV626" s="212"/>
      <c r="AW626" s="208"/>
      <c r="AX626" s="209"/>
      <c r="AY626" s="213"/>
      <c r="AZ626" s="209"/>
      <c r="BA626" s="213"/>
      <c r="BB626" s="411"/>
      <c r="BC626" s="421"/>
      <c r="BD626" s="421"/>
      <c r="BE626" s="409"/>
      <c r="BF626" s="409"/>
      <c r="BG626" s="411"/>
      <c r="BH626" s="411"/>
      <c r="BI626" s="410"/>
      <c r="BJ626" s="410"/>
      <c r="BK626" s="410"/>
      <c r="BL626" s="412"/>
      <c r="BM626" s="480"/>
      <c r="BN626" s="411"/>
      <c r="BO626" s="409"/>
      <c r="BP626" s="409"/>
      <c r="BQ626" s="409"/>
    </row>
    <row r="627" spans="2:69" s="214" customFormat="1">
      <c r="B627" s="207"/>
      <c r="C627" s="206"/>
      <c r="D627" s="206"/>
      <c r="E627" s="206"/>
      <c r="F627" s="206"/>
      <c r="G627" s="206"/>
      <c r="H627" s="206"/>
      <c r="I627" s="271"/>
      <c r="J627" s="206"/>
      <c r="K627" s="206"/>
      <c r="L627" s="206"/>
      <c r="M627" s="206"/>
      <c r="N627" s="208"/>
      <c r="O627" s="208"/>
      <c r="P627" s="209"/>
      <c r="Q627" s="208"/>
      <c r="R627" s="208"/>
      <c r="S627" s="208"/>
      <c r="T627" s="208"/>
      <c r="U627" s="208"/>
      <c r="V627" s="208"/>
      <c r="W627" s="208"/>
      <c r="X627" s="208"/>
      <c r="Y627" s="208"/>
      <c r="Z627" s="208"/>
      <c r="AA627" s="208"/>
      <c r="AB627" s="210"/>
      <c r="AC627" s="211"/>
      <c r="AD627" s="211"/>
      <c r="AE627" s="210"/>
      <c r="AF627" s="210"/>
      <c r="AG627" s="208"/>
      <c r="AH627" s="208"/>
      <c r="AI627" s="212"/>
      <c r="AJ627" s="212"/>
      <c r="AK627" s="208"/>
      <c r="AL627" s="212"/>
      <c r="AM627" s="212"/>
      <c r="AN627" s="212"/>
      <c r="AO627" s="208"/>
      <c r="AP627" s="208"/>
      <c r="AQ627" s="208"/>
      <c r="AR627" s="208"/>
      <c r="AS627" s="208"/>
      <c r="AT627" s="210"/>
      <c r="AU627" s="212"/>
      <c r="AV627" s="212"/>
      <c r="AW627" s="208"/>
      <c r="AX627" s="209"/>
      <c r="AY627" s="213"/>
      <c r="AZ627" s="209"/>
      <c r="BA627" s="213"/>
      <c r="BB627" s="411"/>
      <c r="BC627" s="421"/>
      <c r="BD627" s="421"/>
      <c r="BE627" s="409"/>
      <c r="BF627" s="409"/>
      <c r="BG627" s="411"/>
      <c r="BH627" s="411"/>
      <c r="BI627" s="410"/>
      <c r="BJ627" s="410"/>
      <c r="BK627" s="410"/>
      <c r="BL627" s="412"/>
      <c r="BM627" s="480"/>
      <c r="BN627" s="411"/>
      <c r="BO627" s="409"/>
      <c r="BP627" s="409"/>
      <c r="BQ627" s="409"/>
    </row>
    <row r="628" spans="2:69" s="214" customFormat="1">
      <c r="B628" s="207"/>
      <c r="C628" s="206"/>
      <c r="D628" s="206"/>
      <c r="E628" s="206"/>
      <c r="F628" s="206"/>
      <c r="G628" s="206"/>
      <c r="H628" s="206"/>
      <c r="I628" s="271"/>
      <c r="J628" s="206"/>
      <c r="K628" s="206"/>
      <c r="L628" s="206"/>
      <c r="M628" s="206"/>
      <c r="N628" s="208"/>
      <c r="O628" s="208"/>
      <c r="P628" s="209"/>
      <c r="Q628" s="208"/>
      <c r="R628" s="208"/>
      <c r="S628" s="208"/>
      <c r="T628" s="208"/>
      <c r="U628" s="208"/>
      <c r="V628" s="208"/>
      <c r="W628" s="208"/>
      <c r="X628" s="208"/>
      <c r="Y628" s="208"/>
      <c r="Z628" s="208"/>
      <c r="AA628" s="208"/>
      <c r="AB628" s="210"/>
      <c r="AC628" s="211"/>
      <c r="AD628" s="211"/>
      <c r="AE628" s="210"/>
      <c r="AF628" s="210"/>
      <c r="AG628" s="208"/>
      <c r="AH628" s="208"/>
      <c r="AI628" s="212"/>
      <c r="AJ628" s="212"/>
      <c r="AK628" s="208"/>
      <c r="AL628" s="212"/>
      <c r="AM628" s="212"/>
      <c r="AN628" s="212"/>
      <c r="AO628" s="208"/>
      <c r="AP628" s="208"/>
      <c r="AQ628" s="208"/>
      <c r="AR628" s="208"/>
      <c r="AS628" s="208"/>
      <c r="AT628" s="210"/>
      <c r="AU628" s="212"/>
      <c r="AV628" s="212"/>
      <c r="AW628" s="208"/>
      <c r="AX628" s="209"/>
      <c r="AY628" s="213"/>
      <c r="AZ628" s="209"/>
      <c r="BA628" s="213"/>
      <c r="BB628" s="411"/>
      <c r="BC628" s="421"/>
      <c r="BD628" s="421"/>
      <c r="BE628" s="409"/>
      <c r="BF628" s="409"/>
      <c r="BG628" s="411"/>
      <c r="BH628" s="411"/>
      <c r="BI628" s="410"/>
      <c r="BJ628" s="410"/>
      <c r="BK628" s="410"/>
      <c r="BL628" s="412"/>
      <c r="BM628" s="480"/>
      <c r="BN628" s="411"/>
      <c r="BO628" s="409"/>
      <c r="BP628" s="409"/>
      <c r="BQ628" s="409"/>
    </row>
    <row r="629" spans="2:69" s="214" customFormat="1">
      <c r="B629" s="207"/>
      <c r="C629" s="206"/>
      <c r="D629" s="206"/>
      <c r="E629" s="206"/>
      <c r="F629" s="206"/>
      <c r="G629" s="206"/>
      <c r="H629" s="206"/>
      <c r="I629" s="271"/>
      <c r="J629" s="206"/>
      <c r="K629" s="206"/>
      <c r="L629" s="206"/>
      <c r="M629" s="206"/>
      <c r="N629" s="208"/>
      <c r="O629" s="208"/>
      <c r="P629" s="209"/>
      <c r="Q629" s="208"/>
      <c r="R629" s="208"/>
      <c r="S629" s="208"/>
      <c r="T629" s="208"/>
      <c r="U629" s="208"/>
      <c r="V629" s="208"/>
      <c r="W629" s="208"/>
      <c r="X629" s="208"/>
      <c r="Y629" s="208"/>
      <c r="Z629" s="208"/>
      <c r="AA629" s="208"/>
      <c r="AB629" s="210"/>
      <c r="AC629" s="211"/>
      <c r="AD629" s="211"/>
      <c r="AE629" s="210"/>
      <c r="AF629" s="210"/>
      <c r="AG629" s="208"/>
      <c r="AH629" s="208"/>
      <c r="AI629" s="212"/>
      <c r="AJ629" s="212"/>
      <c r="AK629" s="208"/>
      <c r="AL629" s="212"/>
      <c r="AM629" s="212"/>
      <c r="AN629" s="212"/>
      <c r="AO629" s="208"/>
      <c r="AP629" s="208"/>
      <c r="AQ629" s="208"/>
      <c r="AR629" s="208"/>
      <c r="AS629" s="208"/>
      <c r="AT629" s="210"/>
      <c r="AU629" s="212"/>
      <c r="AV629" s="212"/>
      <c r="AW629" s="208"/>
      <c r="AX629" s="209"/>
      <c r="AY629" s="213"/>
      <c r="AZ629" s="209"/>
      <c r="BA629" s="213"/>
      <c r="BB629" s="411"/>
      <c r="BC629" s="421"/>
      <c r="BD629" s="421"/>
      <c r="BE629" s="409"/>
      <c r="BF629" s="409"/>
      <c r="BG629" s="411"/>
      <c r="BH629" s="411"/>
      <c r="BI629" s="410"/>
      <c r="BJ629" s="410"/>
      <c r="BK629" s="410"/>
      <c r="BL629" s="412"/>
      <c r="BM629" s="480"/>
      <c r="BN629" s="411"/>
      <c r="BO629" s="409"/>
      <c r="BP629" s="409"/>
      <c r="BQ629" s="409"/>
    </row>
    <row r="630" spans="2:69" s="214" customFormat="1">
      <c r="B630" s="207"/>
      <c r="C630" s="206"/>
      <c r="D630" s="206"/>
      <c r="E630" s="206"/>
      <c r="F630" s="206"/>
      <c r="G630" s="206"/>
      <c r="H630" s="206"/>
      <c r="I630" s="271"/>
      <c r="J630" s="206"/>
      <c r="K630" s="206"/>
      <c r="L630" s="206"/>
      <c r="M630" s="206"/>
      <c r="N630" s="208"/>
      <c r="O630" s="208"/>
      <c r="P630" s="209"/>
      <c r="Q630" s="208"/>
      <c r="R630" s="208"/>
      <c r="S630" s="208"/>
      <c r="T630" s="208"/>
      <c r="U630" s="208"/>
      <c r="V630" s="208"/>
      <c r="W630" s="208"/>
      <c r="X630" s="208"/>
      <c r="Y630" s="208"/>
      <c r="Z630" s="208"/>
      <c r="AA630" s="208"/>
      <c r="AB630" s="210"/>
      <c r="AC630" s="211"/>
      <c r="AD630" s="211"/>
      <c r="AE630" s="210"/>
      <c r="AF630" s="210"/>
      <c r="AG630" s="208"/>
      <c r="AH630" s="208"/>
      <c r="AI630" s="212"/>
      <c r="AJ630" s="212"/>
      <c r="AK630" s="208"/>
      <c r="AL630" s="212"/>
      <c r="AM630" s="212"/>
      <c r="AN630" s="212"/>
      <c r="AO630" s="208"/>
      <c r="AP630" s="208"/>
      <c r="AQ630" s="208"/>
      <c r="AR630" s="208"/>
      <c r="AS630" s="208"/>
      <c r="AT630" s="210"/>
      <c r="AU630" s="212"/>
      <c r="AV630" s="212"/>
      <c r="AW630" s="208"/>
      <c r="AX630" s="209"/>
      <c r="AY630" s="213"/>
      <c r="AZ630" s="209"/>
      <c r="BA630" s="213"/>
      <c r="BB630" s="411"/>
      <c r="BC630" s="421"/>
      <c r="BD630" s="421"/>
      <c r="BE630" s="409"/>
      <c r="BF630" s="409"/>
      <c r="BG630" s="411"/>
      <c r="BH630" s="411"/>
      <c r="BI630" s="410"/>
      <c r="BJ630" s="410"/>
      <c r="BK630" s="410"/>
      <c r="BL630" s="412"/>
      <c r="BM630" s="480"/>
      <c r="BN630" s="411"/>
      <c r="BO630" s="409"/>
      <c r="BP630" s="409"/>
      <c r="BQ630" s="409"/>
    </row>
    <row r="631" spans="2:69" s="214" customFormat="1">
      <c r="B631" s="207"/>
      <c r="C631" s="206"/>
      <c r="D631" s="206"/>
      <c r="E631" s="206"/>
      <c r="F631" s="206"/>
      <c r="G631" s="206"/>
      <c r="H631" s="206"/>
      <c r="I631" s="271"/>
      <c r="J631" s="206"/>
      <c r="K631" s="206"/>
      <c r="L631" s="206"/>
      <c r="M631" s="206"/>
      <c r="N631" s="208"/>
      <c r="O631" s="208"/>
      <c r="P631" s="209"/>
      <c r="Q631" s="208"/>
      <c r="R631" s="208"/>
      <c r="S631" s="208"/>
      <c r="T631" s="208"/>
      <c r="U631" s="208"/>
      <c r="V631" s="208"/>
      <c r="W631" s="208"/>
      <c r="X631" s="208"/>
      <c r="Y631" s="208"/>
      <c r="Z631" s="208"/>
      <c r="AA631" s="208"/>
      <c r="AB631" s="210"/>
      <c r="AC631" s="211"/>
      <c r="AD631" s="211"/>
      <c r="AE631" s="210"/>
      <c r="AF631" s="210"/>
      <c r="AG631" s="208"/>
      <c r="AH631" s="208"/>
      <c r="AI631" s="212"/>
      <c r="AJ631" s="212"/>
      <c r="AK631" s="208"/>
      <c r="AL631" s="212"/>
      <c r="AM631" s="212"/>
      <c r="AN631" s="212"/>
      <c r="AO631" s="208"/>
      <c r="AP631" s="208"/>
      <c r="AQ631" s="208"/>
      <c r="AR631" s="208"/>
      <c r="AS631" s="208"/>
      <c r="AT631" s="210"/>
      <c r="AU631" s="212"/>
      <c r="AV631" s="212"/>
      <c r="AW631" s="208"/>
      <c r="AX631" s="209"/>
      <c r="AY631" s="213"/>
      <c r="AZ631" s="209"/>
      <c r="BA631" s="213"/>
      <c r="BB631" s="411"/>
      <c r="BC631" s="421"/>
      <c r="BD631" s="421"/>
      <c r="BE631" s="409"/>
      <c r="BF631" s="409"/>
      <c r="BG631" s="411"/>
      <c r="BH631" s="411"/>
      <c r="BI631" s="410"/>
      <c r="BJ631" s="410"/>
      <c r="BK631" s="410"/>
      <c r="BL631" s="412"/>
      <c r="BM631" s="480"/>
      <c r="BN631" s="411"/>
      <c r="BO631" s="409"/>
      <c r="BP631" s="409"/>
      <c r="BQ631" s="409"/>
    </row>
    <row r="632" spans="2:69" s="214" customFormat="1">
      <c r="B632" s="207"/>
      <c r="C632" s="206"/>
      <c r="D632" s="206"/>
      <c r="E632" s="206"/>
      <c r="F632" s="206"/>
      <c r="G632" s="206"/>
      <c r="H632" s="206"/>
      <c r="I632" s="271"/>
      <c r="J632" s="206"/>
      <c r="K632" s="206"/>
      <c r="L632" s="206"/>
      <c r="M632" s="206"/>
      <c r="N632" s="208"/>
      <c r="O632" s="208"/>
      <c r="P632" s="209"/>
      <c r="Q632" s="208"/>
      <c r="R632" s="208"/>
      <c r="S632" s="208"/>
      <c r="T632" s="208"/>
      <c r="U632" s="208"/>
      <c r="V632" s="208"/>
      <c r="W632" s="208"/>
      <c r="X632" s="208"/>
      <c r="Y632" s="208"/>
      <c r="Z632" s="208"/>
      <c r="AA632" s="208"/>
      <c r="AB632" s="210"/>
      <c r="AC632" s="211"/>
      <c r="AD632" s="211"/>
      <c r="AE632" s="210"/>
      <c r="AF632" s="210"/>
      <c r="AG632" s="208"/>
      <c r="AH632" s="208"/>
      <c r="AI632" s="212"/>
      <c r="AJ632" s="212"/>
      <c r="AK632" s="208"/>
      <c r="AL632" s="212"/>
      <c r="AM632" s="212"/>
      <c r="AN632" s="212"/>
      <c r="AO632" s="208"/>
      <c r="AP632" s="208"/>
      <c r="AQ632" s="208"/>
      <c r="AR632" s="208"/>
      <c r="AS632" s="208"/>
      <c r="AT632" s="210"/>
      <c r="AU632" s="212"/>
      <c r="AV632" s="212"/>
      <c r="AW632" s="208"/>
      <c r="AX632" s="209"/>
      <c r="AY632" s="213"/>
      <c r="AZ632" s="209"/>
      <c r="BA632" s="213"/>
      <c r="BB632" s="411"/>
      <c r="BC632" s="421"/>
      <c r="BD632" s="421"/>
      <c r="BE632" s="409"/>
      <c r="BF632" s="409"/>
      <c r="BG632" s="411"/>
      <c r="BH632" s="411"/>
      <c r="BI632" s="410"/>
      <c r="BJ632" s="410"/>
      <c r="BK632" s="410"/>
      <c r="BL632" s="412"/>
      <c r="BM632" s="480"/>
      <c r="BN632" s="411"/>
      <c r="BO632" s="409"/>
      <c r="BP632" s="409"/>
      <c r="BQ632" s="409"/>
    </row>
    <row r="633" spans="2:69" s="214" customFormat="1">
      <c r="B633" s="207"/>
      <c r="C633" s="206"/>
      <c r="D633" s="206"/>
      <c r="E633" s="206"/>
      <c r="F633" s="206"/>
      <c r="G633" s="206"/>
      <c r="H633" s="206"/>
      <c r="I633" s="271"/>
      <c r="J633" s="206"/>
      <c r="K633" s="206"/>
      <c r="L633" s="206"/>
      <c r="M633" s="206"/>
      <c r="N633" s="208"/>
      <c r="O633" s="208"/>
      <c r="P633" s="209"/>
      <c r="Q633" s="208"/>
      <c r="R633" s="208"/>
      <c r="S633" s="208"/>
      <c r="T633" s="208"/>
      <c r="U633" s="208"/>
      <c r="V633" s="208"/>
      <c r="W633" s="208"/>
      <c r="X633" s="208"/>
      <c r="Y633" s="208"/>
      <c r="Z633" s="208"/>
      <c r="AA633" s="208"/>
      <c r="AB633" s="210"/>
      <c r="AC633" s="211"/>
      <c r="AD633" s="211"/>
      <c r="AE633" s="210"/>
      <c r="AF633" s="210"/>
      <c r="AG633" s="208"/>
      <c r="AH633" s="208"/>
      <c r="AI633" s="212"/>
      <c r="AJ633" s="212"/>
      <c r="AK633" s="208"/>
      <c r="AL633" s="212"/>
      <c r="AM633" s="212"/>
      <c r="AN633" s="212"/>
      <c r="AO633" s="208"/>
      <c r="AP633" s="208"/>
      <c r="AQ633" s="208"/>
      <c r="AR633" s="208"/>
      <c r="AS633" s="208"/>
      <c r="AT633" s="210"/>
      <c r="AU633" s="212"/>
      <c r="AV633" s="212"/>
      <c r="AW633" s="208"/>
      <c r="AX633" s="209"/>
      <c r="AY633" s="213"/>
      <c r="AZ633" s="209"/>
      <c r="BA633" s="213"/>
      <c r="BB633" s="411"/>
      <c r="BC633" s="421"/>
      <c r="BD633" s="421"/>
      <c r="BE633" s="409"/>
      <c r="BF633" s="409"/>
      <c r="BG633" s="411"/>
      <c r="BH633" s="411"/>
      <c r="BI633" s="410"/>
      <c r="BJ633" s="410"/>
      <c r="BK633" s="410"/>
      <c r="BL633" s="412"/>
      <c r="BM633" s="480"/>
      <c r="BN633" s="411"/>
      <c r="BO633" s="409"/>
      <c r="BP633" s="409"/>
      <c r="BQ633" s="409"/>
    </row>
    <row r="634" spans="2:69" s="214" customFormat="1">
      <c r="B634" s="207"/>
      <c r="C634" s="206"/>
      <c r="D634" s="206"/>
      <c r="E634" s="206"/>
      <c r="F634" s="206"/>
      <c r="G634" s="206"/>
      <c r="H634" s="206"/>
      <c r="I634" s="271"/>
      <c r="J634" s="206"/>
      <c r="K634" s="206"/>
      <c r="L634" s="206"/>
      <c r="M634" s="206"/>
      <c r="N634" s="208"/>
      <c r="O634" s="208"/>
      <c r="P634" s="209"/>
      <c r="Q634" s="208"/>
      <c r="R634" s="208"/>
      <c r="S634" s="208"/>
      <c r="T634" s="208"/>
      <c r="U634" s="208"/>
      <c r="V634" s="208"/>
      <c r="W634" s="208"/>
      <c r="X634" s="208"/>
      <c r="Y634" s="208"/>
      <c r="Z634" s="208"/>
      <c r="AA634" s="208"/>
      <c r="AB634" s="210"/>
      <c r="AC634" s="211"/>
      <c r="AD634" s="211"/>
      <c r="AE634" s="210"/>
      <c r="AF634" s="210"/>
      <c r="AG634" s="208"/>
      <c r="AH634" s="208"/>
      <c r="AI634" s="212"/>
      <c r="AJ634" s="212"/>
      <c r="AK634" s="208"/>
      <c r="AL634" s="212"/>
      <c r="AM634" s="212"/>
      <c r="AN634" s="212"/>
      <c r="AO634" s="208"/>
      <c r="AP634" s="208"/>
      <c r="AQ634" s="208"/>
      <c r="AR634" s="208"/>
      <c r="AS634" s="208"/>
      <c r="AT634" s="210"/>
      <c r="AU634" s="212"/>
      <c r="AV634" s="212"/>
      <c r="AW634" s="208"/>
      <c r="AX634" s="209"/>
      <c r="AY634" s="213"/>
      <c r="AZ634" s="209"/>
      <c r="BA634" s="213"/>
      <c r="BB634" s="411"/>
      <c r="BC634" s="421"/>
      <c r="BD634" s="421"/>
      <c r="BE634" s="409"/>
      <c r="BF634" s="409"/>
      <c r="BG634" s="411"/>
      <c r="BH634" s="411"/>
      <c r="BI634" s="410"/>
      <c r="BJ634" s="410"/>
      <c r="BK634" s="410"/>
      <c r="BL634" s="412"/>
      <c r="BM634" s="480"/>
      <c r="BN634" s="411"/>
      <c r="BO634" s="409"/>
      <c r="BP634" s="409"/>
      <c r="BQ634" s="409"/>
    </row>
    <row r="635" spans="2:69" s="214" customFormat="1">
      <c r="B635" s="207"/>
      <c r="C635" s="206"/>
      <c r="D635" s="206"/>
      <c r="E635" s="206"/>
      <c r="F635" s="206"/>
      <c r="G635" s="206"/>
      <c r="H635" s="206"/>
      <c r="I635" s="271"/>
      <c r="J635" s="206"/>
      <c r="K635" s="206"/>
      <c r="L635" s="206"/>
      <c r="M635" s="206"/>
      <c r="N635" s="208"/>
      <c r="O635" s="208"/>
      <c r="P635" s="209"/>
      <c r="Q635" s="208"/>
      <c r="R635" s="208"/>
      <c r="S635" s="208"/>
      <c r="T635" s="208"/>
      <c r="U635" s="208"/>
      <c r="V635" s="208"/>
      <c r="W635" s="208"/>
      <c r="X635" s="208"/>
      <c r="Y635" s="208"/>
      <c r="Z635" s="208"/>
      <c r="AA635" s="208"/>
      <c r="AB635" s="210"/>
      <c r="AC635" s="211"/>
      <c r="AD635" s="211"/>
      <c r="AE635" s="210"/>
      <c r="AF635" s="210"/>
      <c r="AG635" s="208"/>
      <c r="AH635" s="208"/>
      <c r="AI635" s="212"/>
      <c r="AJ635" s="212"/>
      <c r="AK635" s="208"/>
      <c r="AL635" s="212"/>
      <c r="AM635" s="212"/>
      <c r="AN635" s="212"/>
      <c r="AO635" s="208"/>
      <c r="AP635" s="208"/>
      <c r="AQ635" s="208"/>
      <c r="AR635" s="208"/>
      <c r="AS635" s="208"/>
      <c r="AT635" s="210"/>
      <c r="AU635" s="212"/>
      <c r="AV635" s="212"/>
      <c r="AW635" s="208"/>
      <c r="AX635" s="209"/>
      <c r="AY635" s="213"/>
      <c r="AZ635" s="209"/>
      <c r="BA635" s="213"/>
      <c r="BB635" s="411"/>
      <c r="BC635" s="421"/>
      <c r="BD635" s="421"/>
      <c r="BE635" s="409"/>
      <c r="BF635" s="409"/>
      <c r="BG635" s="411"/>
      <c r="BH635" s="411"/>
      <c r="BI635" s="410"/>
      <c r="BJ635" s="410"/>
      <c r="BK635" s="410"/>
      <c r="BL635" s="412"/>
      <c r="BM635" s="480"/>
      <c r="BN635" s="411"/>
      <c r="BO635" s="409"/>
      <c r="BP635" s="409"/>
      <c r="BQ635" s="409"/>
    </row>
    <row r="636" spans="2:69" s="214" customFormat="1">
      <c r="B636" s="207"/>
      <c r="C636" s="206"/>
      <c r="D636" s="206"/>
      <c r="E636" s="206"/>
      <c r="F636" s="206"/>
      <c r="G636" s="206"/>
      <c r="H636" s="206"/>
      <c r="I636" s="271"/>
      <c r="J636" s="206"/>
      <c r="K636" s="206"/>
      <c r="L636" s="206"/>
      <c r="M636" s="206"/>
      <c r="N636" s="208"/>
      <c r="O636" s="208"/>
      <c r="P636" s="209"/>
      <c r="Q636" s="208"/>
      <c r="R636" s="208"/>
      <c r="S636" s="208"/>
      <c r="T636" s="208"/>
      <c r="U636" s="208"/>
      <c r="V636" s="208"/>
      <c r="W636" s="208"/>
      <c r="X636" s="208"/>
      <c r="Y636" s="208"/>
      <c r="Z636" s="208"/>
      <c r="AA636" s="208"/>
      <c r="AB636" s="210"/>
      <c r="AC636" s="211"/>
      <c r="AD636" s="211"/>
      <c r="AE636" s="210"/>
      <c r="AF636" s="210"/>
      <c r="AG636" s="208"/>
      <c r="AH636" s="208"/>
      <c r="AI636" s="212"/>
      <c r="AJ636" s="212"/>
      <c r="AK636" s="208"/>
      <c r="AL636" s="212"/>
      <c r="AM636" s="212"/>
      <c r="AN636" s="212"/>
      <c r="AO636" s="208"/>
      <c r="AP636" s="208"/>
      <c r="AQ636" s="208"/>
      <c r="AR636" s="208"/>
      <c r="AS636" s="208"/>
      <c r="AT636" s="210"/>
      <c r="AU636" s="212"/>
      <c r="AV636" s="212"/>
      <c r="AW636" s="208"/>
      <c r="AX636" s="209"/>
      <c r="AY636" s="213"/>
      <c r="AZ636" s="209"/>
      <c r="BA636" s="213"/>
      <c r="BB636" s="411"/>
      <c r="BC636" s="421"/>
      <c r="BD636" s="421"/>
      <c r="BE636" s="409"/>
      <c r="BF636" s="409"/>
      <c r="BG636" s="411"/>
      <c r="BH636" s="411"/>
      <c r="BI636" s="410"/>
      <c r="BJ636" s="410"/>
      <c r="BK636" s="410"/>
      <c r="BL636" s="412"/>
      <c r="BM636" s="480"/>
      <c r="BN636" s="411"/>
      <c r="BO636" s="409"/>
      <c r="BP636" s="409"/>
      <c r="BQ636" s="409"/>
    </row>
    <row r="637" spans="2:69" s="214" customFormat="1">
      <c r="B637" s="207"/>
      <c r="C637" s="206"/>
      <c r="D637" s="206"/>
      <c r="E637" s="206"/>
      <c r="F637" s="206"/>
      <c r="G637" s="206"/>
      <c r="H637" s="206"/>
      <c r="I637" s="271"/>
      <c r="J637" s="206"/>
      <c r="K637" s="206"/>
      <c r="L637" s="206"/>
      <c r="M637" s="206"/>
      <c r="N637" s="208"/>
      <c r="O637" s="208"/>
      <c r="P637" s="209"/>
      <c r="Q637" s="208"/>
      <c r="R637" s="208"/>
      <c r="S637" s="208"/>
      <c r="T637" s="208"/>
      <c r="U637" s="208"/>
      <c r="V637" s="208"/>
      <c r="W637" s="208"/>
      <c r="X637" s="208"/>
      <c r="Y637" s="208"/>
      <c r="Z637" s="208"/>
      <c r="AA637" s="208"/>
      <c r="AB637" s="210"/>
      <c r="AC637" s="211"/>
      <c r="AD637" s="211"/>
      <c r="AE637" s="210"/>
      <c r="AF637" s="210"/>
      <c r="AG637" s="208"/>
      <c r="AH637" s="208"/>
      <c r="AI637" s="212"/>
      <c r="AJ637" s="212"/>
      <c r="AK637" s="208"/>
      <c r="AL637" s="212"/>
      <c r="AM637" s="212"/>
      <c r="AN637" s="212"/>
      <c r="AO637" s="208"/>
      <c r="AP637" s="208"/>
      <c r="AQ637" s="208"/>
      <c r="AR637" s="208"/>
      <c r="AS637" s="208"/>
      <c r="AT637" s="210"/>
      <c r="AU637" s="212"/>
      <c r="AV637" s="212"/>
      <c r="AW637" s="208"/>
      <c r="AX637" s="209"/>
      <c r="AY637" s="213"/>
      <c r="AZ637" s="209"/>
      <c r="BA637" s="213"/>
      <c r="BB637" s="411"/>
      <c r="BC637" s="421"/>
      <c r="BD637" s="421"/>
      <c r="BE637" s="409"/>
      <c r="BF637" s="409"/>
      <c r="BG637" s="411"/>
      <c r="BH637" s="411"/>
      <c r="BI637" s="410"/>
      <c r="BJ637" s="410"/>
      <c r="BK637" s="410"/>
      <c r="BL637" s="412"/>
      <c r="BM637" s="480"/>
      <c r="BN637" s="411"/>
      <c r="BO637" s="409"/>
      <c r="BP637" s="409"/>
      <c r="BQ637" s="409"/>
    </row>
    <row r="638" spans="2:69" s="214" customFormat="1">
      <c r="B638" s="207"/>
      <c r="C638" s="206"/>
      <c r="D638" s="206"/>
      <c r="E638" s="206"/>
      <c r="F638" s="206"/>
      <c r="G638" s="206"/>
      <c r="H638" s="206"/>
      <c r="I638" s="271"/>
      <c r="J638" s="206"/>
      <c r="K638" s="206"/>
      <c r="L638" s="206"/>
      <c r="M638" s="206"/>
      <c r="N638" s="208"/>
      <c r="O638" s="208"/>
      <c r="P638" s="209"/>
      <c r="Q638" s="208"/>
      <c r="R638" s="208"/>
      <c r="S638" s="208"/>
      <c r="T638" s="208"/>
      <c r="U638" s="208"/>
      <c r="V638" s="208"/>
      <c r="W638" s="208"/>
      <c r="X638" s="208"/>
      <c r="Y638" s="208"/>
      <c r="Z638" s="208"/>
      <c r="AA638" s="208"/>
      <c r="AB638" s="210"/>
      <c r="AC638" s="211"/>
      <c r="AD638" s="211"/>
      <c r="AE638" s="210"/>
      <c r="AF638" s="210"/>
      <c r="AG638" s="208"/>
      <c r="AH638" s="208"/>
      <c r="AI638" s="212"/>
      <c r="AJ638" s="212"/>
      <c r="AK638" s="208"/>
      <c r="AL638" s="212"/>
      <c r="AM638" s="212"/>
      <c r="AN638" s="212"/>
      <c r="AO638" s="208"/>
      <c r="AP638" s="208"/>
      <c r="AQ638" s="208"/>
      <c r="AR638" s="208"/>
      <c r="AS638" s="208"/>
      <c r="AT638" s="210"/>
      <c r="AU638" s="212"/>
      <c r="AV638" s="212"/>
      <c r="AW638" s="208"/>
      <c r="AX638" s="209"/>
      <c r="AY638" s="213"/>
      <c r="AZ638" s="209"/>
      <c r="BA638" s="213"/>
      <c r="BB638" s="411"/>
      <c r="BC638" s="421"/>
      <c r="BD638" s="421"/>
      <c r="BE638" s="409"/>
      <c r="BF638" s="409"/>
      <c r="BG638" s="411"/>
      <c r="BH638" s="411"/>
      <c r="BI638" s="410"/>
      <c r="BJ638" s="410"/>
      <c r="BK638" s="410"/>
      <c r="BL638" s="412"/>
      <c r="BM638" s="480"/>
      <c r="BN638" s="411"/>
      <c r="BO638" s="409"/>
      <c r="BP638" s="409"/>
      <c r="BQ638" s="409"/>
    </row>
    <row r="639" spans="2:69" s="214" customFormat="1">
      <c r="B639" s="207"/>
      <c r="C639" s="206"/>
      <c r="D639" s="206"/>
      <c r="E639" s="206"/>
      <c r="F639" s="206"/>
      <c r="G639" s="206"/>
      <c r="H639" s="206"/>
      <c r="I639" s="271"/>
      <c r="J639" s="206"/>
      <c r="K639" s="206"/>
      <c r="L639" s="206"/>
      <c r="M639" s="206"/>
      <c r="N639" s="208"/>
      <c r="O639" s="208"/>
      <c r="P639" s="209"/>
      <c r="Q639" s="208"/>
      <c r="R639" s="208"/>
      <c r="S639" s="208"/>
      <c r="T639" s="208"/>
      <c r="U639" s="208"/>
      <c r="V639" s="208"/>
      <c r="W639" s="208"/>
      <c r="X639" s="208"/>
      <c r="Y639" s="208"/>
      <c r="Z639" s="208"/>
      <c r="AA639" s="208"/>
      <c r="AB639" s="210"/>
      <c r="AC639" s="211"/>
      <c r="AD639" s="211"/>
      <c r="AE639" s="210"/>
      <c r="AF639" s="210"/>
      <c r="AG639" s="208"/>
      <c r="AH639" s="208"/>
      <c r="AI639" s="212"/>
      <c r="AJ639" s="212"/>
      <c r="AK639" s="208"/>
      <c r="AL639" s="212"/>
      <c r="AM639" s="212"/>
      <c r="AN639" s="212"/>
      <c r="AO639" s="208"/>
      <c r="AP639" s="208"/>
      <c r="AQ639" s="208"/>
      <c r="AR639" s="208"/>
      <c r="AS639" s="208"/>
      <c r="AT639" s="210"/>
      <c r="AU639" s="212"/>
      <c r="AV639" s="212"/>
      <c r="AW639" s="208"/>
      <c r="AX639" s="209"/>
      <c r="AY639" s="213"/>
      <c r="AZ639" s="209"/>
      <c r="BA639" s="213"/>
      <c r="BB639" s="411"/>
      <c r="BC639" s="421"/>
      <c r="BD639" s="421"/>
      <c r="BE639" s="409"/>
      <c r="BF639" s="409"/>
      <c r="BG639" s="411"/>
      <c r="BH639" s="411"/>
      <c r="BI639" s="410"/>
      <c r="BJ639" s="410"/>
      <c r="BK639" s="410"/>
      <c r="BL639" s="412"/>
      <c r="BM639" s="480"/>
      <c r="BN639" s="411"/>
      <c r="BO639" s="409"/>
      <c r="BP639" s="409"/>
      <c r="BQ639" s="409"/>
    </row>
    <row r="640" spans="2:69" s="214" customFormat="1">
      <c r="B640" s="207"/>
      <c r="C640" s="206"/>
      <c r="D640" s="206"/>
      <c r="E640" s="206"/>
      <c r="F640" s="206"/>
      <c r="G640" s="206"/>
      <c r="H640" s="206"/>
      <c r="I640" s="271"/>
      <c r="J640" s="206"/>
      <c r="K640" s="206"/>
      <c r="L640" s="206"/>
      <c r="M640" s="206"/>
      <c r="N640" s="208"/>
      <c r="O640" s="208"/>
      <c r="P640" s="209"/>
      <c r="Q640" s="208"/>
      <c r="R640" s="208"/>
      <c r="S640" s="208"/>
      <c r="T640" s="208"/>
      <c r="U640" s="208"/>
      <c r="V640" s="208"/>
      <c r="W640" s="208"/>
      <c r="X640" s="208"/>
      <c r="Y640" s="208"/>
      <c r="Z640" s="208"/>
      <c r="AA640" s="208"/>
      <c r="AB640" s="210"/>
      <c r="AC640" s="211"/>
      <c r="AD640" s="211"/>
      <c r="AE640" s="210"/>
      <c r="AF640" s="210"/>
      <c r="AG640" s="208"/>
      <c r="AH640" s="208"/>
      <c r="AI640" s="212"/>
      <c r="AJ640" s="212"/>
      <c r="AK640" s="208"/>
      <c r="AL640" s="212"/>
      <c r="AM640" s="212"/>
      <c r="AN640" s="212"/>
      <c r="AO640" s="208"/>
      <c r="AP640" s="208"/>
      <c r="AQ640" s="208"/>
      <c r="AR640" s="208"/>
      <c r="AS640" s="208"/>
      <c r="AT640" s="210"/>
      <c r="AU640" s="212"/>
      <c r="AV640" s="212"/>
      <c r="AW640" s="208"/>
      <c r="AX640" s="209"/>
      <c r="AY640" s="213"/>
      <c r="AZ640" s="209"/>
      <c r="BA640" s="213"/>
      <c r="BB640" s="411"/>
      <c r="BC640" s="421"/>
      <c r="BD640" s="421"/>
      <c r="BE640" s="409"/>
      <c r="BF640" s="409"/>
      <c r="BG640" s="411"/>
      <c r="BH640" s="411"/>
      <c r="BI640" s="410"/>
      <c r="BJ640" s="410"/>
      <c r="BK640" s="410"/>
      <c r="BL640" s="412"/>
      <c r="BM640" s="480"/>
      <c r="BN640" s="411"/>
      <c r="BO640" s="409"/>
      <c r="BP640" s="409"/>
      <c r="BQ640" s="409"/>
    </row>
    <row r="641" spans="2:69" s="214" customFormat="1">
      <c r="B641" s="207"/>
      <c r="C641" s="206"/>
      <c r="D641" s="206"/>
      <c r="E641" s="206"/>
      <c r="F641" s="206"/>
      <c r="G641" s="206"/>
      <c r="H641" s="206"/>
      <c r="I641" s="271"/>
      <c r="J641" s="206"/>
      <c r="K641" s="206"/>
      <c r="L641" s="206"/>
      <c r="M641" s="206"/>
      <c r="N641" s="208"/>
      <c r="O641" s="208"/>
      <c r="P641" s="209"/>
      <c r="Q641" s="208"/>
      <c r="R641" s="208"/>
      <c r="S641" s="208"/>
      <c r="T641" s="208"/>
      <c r="U641" s="208"/>
      <c r="V641" s="208"/>
      <c r="W641" s="208"/>
      <c r="X641" s="208"/>
      <c r="Y641" s="208"/>
      <c r="Z641" s="208"/>
      <c r="AA641" s="208"/>
      <c r="AB641" s="210"/>
      <c r="AC641" s="211"/>
      <c r="AD641" s="211"/>
      <c r="AE641" s="210"/>
      <c r="AF641" s="210"/>
      <c r="AG641" s="208"/>
      <c r="AH641" s="208"/>
      <c r="AI641" s="212"/>
      <c r="AJ641" s="212"/>
      <c r="AK641" s="208"/>
      <c r="AL641" s="212"/>
      <c r="AM641" s="212"/>
      <c r="AN641" s="212"/>
      <c r="AO641" s="208"/>
      <c r="AP641" s="208"/>
      <c r="AQ641" s="208"/>
      <c r="AR641" s="208"/>
      <c r="AS641" s="208"/>
      <c r="AT641" s="210"/>
      <c r="AU641" s="212"/>
      <c r="AV641" s="212"/>
      <c r="AW641" s="208"/>
      <c r="AX641" s="209"/>
      <c r="AY641" s="213"/>
      <c r="AZ641" s="209"/>
      <c r="BA641" s="213"/>
      <c r="BB641" s="411"/>
      <c r="BC641" s="421"/>
      <c r="BD641" s="421"/>
      <c r="BE641" s="409"/>
      <c r="BF641" s="409"/>
      <c r="BG641" s="411"/>
      <c r="BH641" s="411"/>
      <c r="BI641" s="410"/>
      <c r="BJ641" s="410"/>
      <c r="BK641" s="410"/>
      <c r="BL641" s="412"/>
      <c r="BM641" s="480"/>
      <c r="BN641" s="411"/>
      <c r="BO641" s="409"/>
      <c r="BP641" s="409"/>
      <c r="BQ641" s="409"/>
    </row>
    <row r="642" spans="2:69" s="214" customFormat="1">
      <c r="B642" s="207"/>
      <c r="C642" s="206"/>
      <c r="D642" s="206"/>
      <c r="E642" s="206"/>
      <c r="F642" s="206"/>
      <c r="G642" s="206"/>
      <c r="H642" s="206"/>
      <c r="I642" s="271"/>
      <c r="J642" s="206"/>
      <c r="K642" s="206"/>
      <c r="L642" s="206"/>
      <c r="M642" s="206"/>
      <c r="N642" s="208"/>
      <c r="O642" s="208"/>
      <c r="P642" s="209"/>
      <c r="Q642" s="208"/>
      <c r="R642" s="208"/>
      <c r="S642" s="208"/>
      <c r="T642" s="208"/>
      <c r="U642" s="208"/>
      <c r="V642" s="208"/>
      <c r="W642" s="208"/>
      <c r="X642" s="208"/>
      <c r="Y642" s="208"/>
      <c r="Z642" s="208"/>
      <c r="AA642" s="208"/>
      <c r="AB642" s="210"/>
      <c r="AC642" s="211"/>
      <c r="AD642" s="211"/>
      <c r="AE642" s="210"/>
      <c r="AF642" s="210"/>
      <c r="AG642" s="208"/>
      <c r="AH642" s="208"/>
      <c r="AI642" s="212"/>
      <c r="AJ642" s="212"/>
      <c r="AK642" s="208"/>
      <c r="AL642" s="212"/>
      <c r="AM642" s="212"/>
      <c r="AN642" s="212"/>
      <c r="AO642" s="208"/>
      <c r="AP642" s="208"/>
      <c r="AQ642" s="208"/>
      <c r="AR642" s="208"/>
      <c r="AS642" s="208"/>
      <c r="AT642" s="210"/>
      <c r="AU642" s="212"/>
      <c r="AV642" s="212"/>
      <c r="AW642" s="208"/>
      <c r="AX642" s="209"/>
      <c r="AY642" s="213"/>
      <c r="AZ642" s="209"/>
      <c r="BA642" s="213"/>
      <c r="BB642" s="411"/>
      <c r="BC642" s="421"/>
      <c r="BD642" s="421"/>
      <c r="BE642" s="409"/>
      <c r="BF642" s="409"/>
      <c r="BG642" s="411"/>
      <c r="BH642" s="411"/>
      <c r="BI642" s="410"/>
      <c r="BJ642" s="410"/>
      <c r="BK642" s="410"/>
      <c r="BL642" s="412"/>
      <c r="BM642" s="480"/>
      <c r="BN642" s="411"/>
      <c r="BO642" s="409"/>
      <c r="BP642" s="409"/>
      <c r="BQ642" s="409"/>
    </row>
    <row r="643" spans="2:69" s="214" customFormat="1">
      <c r="B643" s="207"/>
      <c r="C643" s="206"/>
      <c r="D643" s="206"/>
      <c r="E643" s="206"/>
      <c r="F643" s="206"/>
      <c r="G643" s="206"/>
      <c r="H643" s="206"/>
      <c r="I643" s="271"/>
      <c r="J643" s="206"/>
      <c r="K643" s="206"/>
      <c r="L643" s="206"/>
      <c r="M643" s="206"/>
      <c r="N643" s="208"/>
      <c r="O643" s="208"/>
      <c r="P643" s="209"/>
      <c r="Q643" s="208"/>
      <c r="R643" s="208"/>
      <c r="S643" s="208"/>
      <c r="T643" s="208"/>
      <c r="U643" s="208"/>
      <c r="V643" s="208"/>
      <c r="W643" s="208"/>
      <c r="X643" s="208"/>
      <c r="Y643" s="208"/>
      <c r="Z643" s="208"/>
      <c r="AA643" s="208"/>
      <c r="AB643" s="210"/>
      <c r="AC643" s="211"/>
      <c r="AD643" s="211"/>
      <c r="AE643" s="210"/>
      <c r="AF643" s="210"/>
      <c r="AG643" s="208"/>
      <c r="AH643" s="208"/>
      <c r="AI643" s="212"/>
      <c r="AJ643" s="212"/>
      <c r="AK643" s="208"/>
      <c r="AL643" s="212"/>
      <c r="AM643" s="212"/>
      <c r="AN643" s="212"/>
      <c r="AO643" s="208"/>
      <c r="AP643" s="208"/>
      <c r="AQ643" s="208"/>
      <c r="AR643" s="208"/>
      <c r="AS643" s="208"/>
      <c r="AT643" s="210"/>
      <c r="AU643" s="212"/>
      <c r="AV643" s="212"/>
      <c r="AW643" s="208"/>
      <c r="AX643" s="209"/>
      <c r="AY643" s="213"/>
      <c r="AZ643" s="209"/>
      <c r="BA643" s="213"/>
      <c r="BB643" s="411"/>
      <c r="BC643" s="421"/>
      <c r="BD643" s="421"/>
      <c r="BE643" s="409"/>
      <c r="BF643" s="409"/>
      <c r="BG643" s="411"/>
      <c r="BH643" s="411"/>
      <c r="BI643" s="410"/>
      <c r="BJ643" s="410"/>
      <c r="BK643" s="410"/>
      <c r="BL643" s="412"/>
      <c r="BM643" s="480"/>
      <c r="BN643" s="411"/>
      <c r="BO643" s="409"/>
      <c r="BP643" s="409"/>
      <c r="BQ643" s="409"/>
    </row>
    <row r="644" spans="2:69" s="214" customFormat="1">
      <c r="B644" s="207"/>
      <c r="C644" s="206"/>
      <c r="D644" s="206"/>
      <c r="E644" s="206"/>
      <c r="F644" s="206"/>
      <c r="G644" s="206"/>
      <c r="H644" s="206"/>
      <c r="I644" s="271"/>
      <c r="J644" s="206"/>
      <c r="K644" s="206"/>
      <c r="L644" s="206"/>
      <c r="M644" s="206"/>
      <c r="N644" s="208"/>
      <c r="O644" s="208"/>
      <c r="P644" s="209"/>
      <c r="Q644" s="208"/>
      <c r="R644" s="208"/>
      <c r="S644" s="208"/>
      <c r="T644" s="208"/>
      <c r="U644" s="208"/>
      <c r="V644" s="208"/>
      <c r="W644" s="208"/>
      <c r="X644" s="208"/>
      <c r="Y644" s="208"/>
      <c r="Z644" s="208"/>
      <c r="AA644" s="208"/>
      <c r="AB644" s="210"/>
      <c r="AC644" s="211"/>
      <c r="AD644" s="211"/>
      <c r="AE644" s="210"/>
      <c r="AF644" s="210"/>
      <c r="AG644" s="208"/>
      <c r="AH644" s="208"/>
      <c r="AI644" s="212"/>
      <c r="AJ644" s="212"/>
      <c r="AK644" s="208"/>
      <c r="AL644" s="212"/>
      <c r="AM644" s="212"/>
      <c r="AN644" s="212"/>
      <c r="AO644" s="208"/>
      <c r="AP644" s="208"/>
      <c r="AQ644" s="208"/>
      <c r="AR644" s="208"/>
      <c r="AS644" s="208"/>
      <c r="AT644" s="210"/>
      <c r="AU644" s="212"/>
      <c r="AV644" s="212"/>
      <c r="AW644" s="208"/>
      <c r="AX644" s="209"/>
      <c r="AY644" s="213"/>
      <c r="AZ644" s="209"/>
      <c r="BA644" s="213"/>
      <c r="BB644" s="411"/>
      <c r="BC644" s="421"/>
      <c r="BD644" s="421"/>
      <c r="BE644" s="409"/>
      <c r="BF644" s="409"/>
      <c r="BG644" s="411"/>
      <c r="BH644" s="411"/>
      <c r="BI644" s="410"/>
      <c r="BJ644" s="410"/>
      <c r="BK644" s="410"/>
      <c r="BL644" s="412"/>
      <c r="BM644" s="480"/>
      <c r="BN644" s="411"/>
      <c r="BO644" s="409"/>
      <c r="BP644" s="409"/>
      <c r="BQ644" s="409"/>
    </row>
    <row r="645" spans="2:69" s="214" customFormat="1">
      <c r="B645" s="207"/>
      <c r="C645" s="206"/>
      <c r="D645" s="206"/>
      <c r="E645" s="206"/>
      <c r="F645" s="206"/>
      <c r="G645" s="206"/>
      <c r="H645" s="206"/>
      <c r="I645" s="271"/>
      <c r="J645" s="206"/>
      <c r="K645" s="206"/>
      <c r="L645" s="206"/>
      <c r="M645" s="206"/>
      <c r="N645" s="208"/>
      <c r="O645" s="208"/>
      <c r="P645" s="209"/>
      <c r="Q645" s="208"/>
      <c r="R645" s="208"/>
      <c r="S645" s="208"/>
      <c r="T645" s="208"/>
      <c r="U645" s="208"/>
      <c r="V645" s="208"/>
      <c r="W645" s="208"/>
      <c r="X645" s="208"/>
      <c r="Y645" s="208"/>
      <c r="Z645" s="208"/>
      <c r="AA645" s="208"/>
      <c r="AB645" s="210"/>
      <c r="AC645" s="211"/>
      <c r="AD645" s="211"/>
      <c r="AE645" s="210"/>
      <c r="AF645" s="210"/>
      <c r="AG645" s="208"/>
      <c r="AH645" s="208"/>
      <c r="AI645" s="212"/>
      <c r="AJ645" s="212"/>
      <c r="AK645" s="208"/>
      <c r="AL645" s="212"/>
      <c r="AM645" s="212"/>
      <c r="AN645" s="212"/>
      <c r="AO645" s="208"/>
      <c r="AP645" s="208"/>
      <c r="AQ645" s="208"/>
      <c r="AR645" s="208"/>
      <c r="AS645" s="208"/>
      <c r="AT645" s="210"/>
      <c r="AU645" s="212"/>
      <c r="AV645" s="212"/>
      <c r="AW645" s="208"/>
      <c r="AX645" s="209"/>
      <c r="AY645" s="213"/>
      <c r="AZ645" s="209"/>
      <c r="BA645" s="213"/>
      <c r="BB645" s="411"/>
      <c r="BC645" s="421"/>
      <c r="BD645" s="421"/>
      <c r="BE645" s="409"/>
      <c r="BF645" s="409"/>
      <c r="BG645" s="411"/>
      <c r="BH645" s="411"/>
      <c r="BI645" s="410"/>
      <c r="BJ645" s="410"/>
      <c r="BK645" s="410"/>
      <c r="BL645" s="412"/>
      <c r="BM645" s="480"/>
      <c r="BN645" s="411"/>
      <c r="BO645" s="409"/>
      <c r="BP645" s="409"/>
      <c r="BQ645" s="409"/>
    </row>
    <row r="646" spans="2:69" s="214" customFormat="1">
      <c r="B646" s="207"/>
      <c r="C646" s="206"/>
      <c r="D646" s="206"/>
      <c r="E646" s="206"/>
      <c r="F646" s="206"/>
      <c r="G646" s="206"/>
      <c r="H646" s="206"/>
      <c r="I646" s="271"/>
      <c r="J646" s="206"/>
      <c r="K646" s="206"/>
      <c r="L646" s="206"/>
      <c r="M646" s="206"/>
      <c r="N646" s="208"/>
      <c r="O646" s="208"/>
      <c r="P646" s="209"/>
      <c r="Q646" s="208"/>
      <c r="R646" s="208"/>
      <c r="S646" s="208"/>
      <c r="T646" s="208"/>
      <c r="U646" s="208"/>
      <c r="V646" s="208"/>
      <c r="W646" s="208"/>
      <c r="X646" s="208"/>
      <c r="Y646" s="208"/>
      <c r="Z646" s="208"/>
      <c r="AA646" s="208"/>
      <c r="AB646" s="210"/>
      <c r="AC646" s="211"/>
      <c r="AD646" s="211"/>
      <c r="AE646" s="210"/>
      <c r="AF646" s="210"/>
      <c r="AG646" s="208"/>
      <c r="AH646" s="208"/>
      <c r="AI646" s="212"/>
      <c r="AJ646" s="212"/>
      <c r="AK646" s="208"/>
      <c r="AL646" s="212"/>
      <c r="AM646" s="212"/>
      <c r="AN646" s="212"/>
      <c r="AO646" s="208"/>
      <c r="AP646" s="208"/>
      <c r="AQ646" s="208"/>
      <c r="AR646" s="208"/>
      <c r="AS646" s="208"/>
      <c r="AT646" s="210"/>
      <c r="AU646" s="212"/>
      <c r="AV646" s="212"/>
      <c r="AW646" s="208"/>
      <c r="AX646" s="209"/>
      <c r="AY646" s="213"/>
      <c r="AZ646" s="209"/>
      <c r="BA646" s="213"/>
      <c r="BB646" s="411"/>
      <c r="BC646" s="421"/>
      <c r="BD646" s="421"/>
      <c r="BE646" s="409"/>
      <c r="BF646" s="409"/>
      <c r="BG646" s="411"/>
      <c r="BH646" s="411"/>
      <c r="BI646" s="410"/>
      <c r="BJ646" s="410"/>
      <c r="BK646" s="410"/>
      <c r="BL646" s="412"/>
      <c r="BM646" s="480"/>
      <c r="BN646" s="411"/>
      <c r="BO646" s="409"/>
      <c r="BP646" s="409"/>
      <c r="BQ646" s="409"/>
    </row>
    <row r="647" spans="2:69" s="214" customFormat="1">
      <c r="B647" s="207"/>
      <c r="C647" s="206"/>
      <c r="D647" s="206"/>
      <c r="E647" s="206"/>
      <c r="F647" s="206"/>
      <c r="G647" s="206"/>
      <c r="H647" s="206"/>
      <c r="I647" s="271"/>
      <c r="J647" s="206"/>
      <c r="K647" s="206"/>
      <c r="L647" s="206"/>
      <c r="M647" s="206"/>
      <c r="N647" s="208"/>
      <c r="O647" s="208"/>
      <c r="P647" s="209"/>
      <c r="Q647" s="208"/>
      <c r="R647" s="208"/>
      <c r="S647" s="208"/>
      <c r="T647" s="208"/>
      <c r="U647" s="208"/>
      <c r="V647" s="208"/>
      <c r="W647" s="208"/>
      <c r="X647" s="208"/>
      <c r="Y647" s="208"/>
      <c r="Z647" s="208"/>
      <c r="AA647" s="208"/>
      <c r="AB647" s="210"/>
      <c r="AC647" s="211"/>
      <c r="AD647" s="211"/>
      <c r="AE647" s="210"/>
      <c r="AF647" s="210"/>
      <c r="AG647" s="208"/>
      <c r="AH647" s="208"/>
      <c r="AI647" s="212"/>
      <c r="AJ647" s="212"/>
      <c r="AK647" s="208"/>
      <c r="AL647" s="212"/>
      <c r="AM647" s="212"/>
      <c r="AN647" s="212"/>
      <c r="AO647" s="208"/>
      <c r="AP647" s="208"/>
      <c r="AQ647" s="208"/>
      <c r="AR647" s="208"/>
      <c r="AS647" s="208"/>
      <c r="AT647" s="210"/>
      <c r="AU647" s="212"/>
      <c r="AV647" s="212"/>
      <c r="AW647" s="208"/>
      <c r="AX647" s="209"/>
      <c r="AY647" s="213"/>
      <c r="AZ647" s="209"/>
      <c r="BA647" s="213"/>
      <c r="BB647" s="411"/>
      <c r="BC647" s="421"/>
      <c r="BD647" s="421"/>
      <c r="BE647" s="409"/>
      <c r="BF647" s="409"/>
      <c r="BG647" s="411"/>
      <c r="BH647" s="411"/>
      <c r="BI647" s="410"/>
      <c r="BJ647" s="410"/>
      <c r="BK647" s="410"/>
      <c r="BL647" s="412"/>
      <c r="BM647" s="480"/>
      <c r="BN647" s="411"/>
      <c r="BO647" s="409"/>
      <c r="BP647" s="409"/>
      <c r="BQ647" s="409"/>
    </row>
    <row r="648" spans="2:69" s="214" customFormat="1">
      <c r="B648" s="207"/>
      <c r="C648" s="206"/>
      <c r="D648" s="206"/>
      <c r="E648" s="206"/>
      <c r="F648" s="206"/>
      <c r="G648" s="206"/>
      <c r="H648" s="206"/>
      <c r="I648" s="271"/>
      <c r="J648" s="206"/>
      <c r="K648" s="206"/>
      <c r="L648" s="206"/>
      <c r="M648" s="206"/>
      <c r="N648" s="208"/>
      <c r="O648" s="208"/>
      <c r="P648" s="209"/>
      <c r="Q648" s="208"/>
      <c r="R648" s="208"/>
      <c r="S648" s="208"/>
      <c r="T648" s="208"/>
      <c r="U648" s="208"/>
      <c r="V648" s="208"/>
      <c r="W648" s="208"/>
      <c r="X648" s="208"/>
      <c r="Y648" s="208"/>
      <c r="Z648" s="208"/>
      <c r="AA648" s="208"/>
      <c r="AB648" s="210"/>
      <c r="AC648" s="211"/>
      <c r="AD648" s="211"/>
      <c r="AE648" s="210"/>
      <c r="AF648" s="210"/>
      <c r="AG648" s="208"/>
      <c r="AH648" s="208"/>
      <c r="AI648" s="212"/>
      <c r="AJ648" s="212"/>
      <c r="AK648" s="208"/>
      <c r="AL648" s="212"/>
      <c r="AM648" s="212"/>
      <c r="AN648" s="212"/>
      <c r="AO648" s="208"/>
      <c r="AP648" s="208"/>
      <c r="AQ648" s="208"/>
      <c r="AR648" s="208"/>
      <c r="AS648" s="208"/>
      <c r="AT648" s="210"/>
      <c r="AU648" s="212"/>
      <c r="AV648" s="212"/>
      <c r="AW648" s="208"/>
      <c r="AX648" s="209"/>
      <c r="AY648" s="213"/>
      <c r="AZ648" s="209"/>
      <c r="BA648" s="213"/>
      <c r="BB648" s="411"/>
      <c r="BC648" s="421"/>
      <c r="BD648" s="421"/>
      <c r="BE648" s="409"/>
      <c r="BF648" s="409"/>
      <c r="BG648" s="411"/>
      <c r="BH648" s="411"/>
      <c r="BI648" s="410"/>
      <c r="BJ648" s="410"/>
      <c r="BK648" s="410"/>
      <c r="BL648" s="412"/>
      <c r="BM648" s="480"/>
      <c r="BN648" s="411"/>
      <c r="BO648" s="409"/>
      <c r="BP648" s="409"/>
      <c r="BQ648" s="409"/>
    </row>
    <row r="649" spans="2:69" s="214" customFormat="1">
      <c r="B649" s="207"/>
      <c r="C649" s="206"/>
      <c r="D649" s="206"/>
      <c r="E649" s="206"/>
      <c r="F649" s="206"/>
      <c r="G649" s="206"/>
      <c r="H649" s="206"/>
      <c r="I649" s="271"/>
      <c r="J649" s="206"/>
      <c r="K649" s="206"/>
      <c r="L649" s="206"/>
      <c r="M649" s="206"/>
      <c r="N649" s="208"/>
      <c r="O649" s="208"/>
      <c r="P649" s="209"/>
      <c r="Q649" s="208"/>
      <c r="R649" s="208"/>
      <c r="S649" s="208"/>
      <c r="T649" s="208"/>
      <c r="U649" s="208"/>
      <c r="V649" s="208"/>
      <c r="W649" s="208"/>
      <c r="X649" s="208"/>
      <c r="Y649" s="208"/>
      <c r="Z649" s="208"/>
      <c r="AA649" s="208"/>
      <c r="AB649" s="210"/>
      <c r="AC649" s="211"/>
      <c r="AD649" s="211"/>
      <c r="AE649" s="210"/>
      <c r="AF649" s="210"/>
      <c r="AG649" s="208"/>
      <c r="AH649" s="208"/>
      <c r="AI649" s="212"/>
      <c r="AJ649" s="212"/>
      <c r="AK649" s="208"/>
      <c r="AL649" s="212"/>
      <c r="AM649" s="212"/>
      <c r="AN649" s="212"/>
      <c r="AO649" s="208"/>
      <c r="AP649" s="208"/>
      <c r="AQ649" s="208"/>
      <c r="AR649" s="208"/>
      <c r="AS649" s="208"/>
      <c r="AT649" s="210"/>
      <c r="AU649" s="212"/>
      <c r="AV649" s="212"/>
      <c r="AW649" s="208"/>
      <c r="AX649" s="209"/>
      <c r="AY649" s="213"/>
      <c r="AZ649" s="209"/>
      <c r="BA649" s="213"/>
      <c r="BB649" s="411"/>
      <c r="BC649" s="421"/>
      <c r="BD649" s="421"/>
      <c r="BE649" s="409"/>
      <c r="BF649" s="409"/>
      <c r="BG649" s="411"/>
      <c r="BH649" s="411"/>
      <c r="BI649" s="410"/>
      <c r="BJ649" s="410"/>
      <c r="BK649" s="410"/>
      <c r="BL649" s="412"/>
      <c r="BM649" s="480"/>
      <c r="BN649" s="411"/>
      <c r="BO649" s="409"/>
      <c r="BP649" s="409"/>
      <c r="BQ649" s="409"/>
    </row>
    <row r="650" spans="2:69" s="214" customFormat="1">
      <c r="B650" s="207"/>
      <c r="C650" s="206"/>
      <c r="D650" s="206"/>
      <c r="E650" s="206"/>
      <c r="F650" s="206"/>
      <c r="G650" s="206"/>
      <c r="H650" s="206"/>
      <c r="I650" s="271"/>
      <c r="J650" s="206"/>
      <c r="K650" s="206"/>
      <c r="L650" s="206"/>
      <c r="M650" s="206"/>
      <c r="N650" s="208"/>
      <c r="O650" s="208"/>
      <c r="P650" s="209"/>
      <c r="Q650" s="208"/>
      <c r="R650" s="208"/>
      <c r="S650" s="208"/>
      <c r="T650" s="208"/>
      <c r="U650" s="208"/>
      <c r="V650" s="208"/>
      <c r="W650" s="208"/>
      <c r="X650" s="208"/>
      <c r="Y650" s="208"/>
      <c r="Z650" s="208"/>
      <c r="AA650" s="208"/>
      <c r="AB650" s="210"/>
      <c r="AC650" s="211"/>
      <c r="AD650" s="211"/>
      <c r="AE650" s="210"/>
      <c r="AF650" s="210"/>
      <c r="AG650" s="208"/>
      <c r="AH650" s="208"/>
      <c r="AI650" s="212"/>
      <c r="AJ650" s="212"/>
      <c r="AK650" s="208"/>
      <c r="AL650" s="212"/>
      <c r="AM650" s="212"/>
      <c r="AN650" s="212"/>
      <c r="AO650" s="208"/>
      <c r="AP650" s="208"/>
      <c r="AQ650" s="208"/>
      <c r="AR650" s="208"/>
      <c r="AS650" s="208"/>
      <c r="AT650" s="210"/>
      <c r="AU650" s="212"/>
      <c r="AV650" s="212"/>
      <c r="AW650" s="208"/>
      <c r="AX650" s="209"/>
      <c r="AY650" s="213"/>
      <c r="AZ650" s="209"/>
      <c r="BA650" s="213"/>
      <c r="BB650" s="411"/>
      <c r="BC650" s="421"/>
      <c r="BD650" s="421"/>
      <c r="BE650" s="409"/>
      <c r="BF650" s="409"/>
      <c r="BG650" s="411"/>
      <c r="BH650" s="411"/>
      <c r="BI650" s="410"/>
      <c r="BJ650" s="410"/>
      <c r="BK650" s="410"/>
      <c r="BL650" s="412"/>
      <c r="BM650" s="480"/>
      <c r="BN650" s="411"/>
      <c r="BO650" s="409"/>
      <c r="BP650" s="409"/>
      <c r="BQ650" s="409"/>
    </row>
    <row r="651" spans="2:69" s="214" customFormat="1">
      <c r="B651" s="207"/>
      <c r="C651" s="206"/>
      <c r="D651" s="206"/>
      <c r="E651" s="206"/>
      <c r="F651" s="206"/>
      <c r="G651" s="206"/>
      <c r="H651" s="206"/>
      <c r="I651" s="271"/>
      <c r="J651" s="206"/>
      <c r="K651" s="206"/>
      <c r="L651" s="206"/>
      <c r="M651" s="206"/>
      <c r="N651" s="208"/>
      <c r="O651" s="208"/>
      <c r="P651" s="209"/>
      <c r="Q651" s="208"/>
      <c r="R651" s="208"/>
      <c r="S651" s="208"/>
      <c r="T651" s="208"/>
      <c r="U651" s="208"/>
      <c r="V651" s="208"/>
      <c r="W651" s="208"/>
      <c r="X651" s="208"/>
      <c r="Y651" s="208"/>
      <c r="Z651" s="208"/>
      <c r="AA651" s="208"/>
      <c r="AB651" s="210"/>
      <c r="AC651" s="211"/>
      <c r="AD651" s="211"/>
      <c r="AE651" s="210"/>
      <c r="AF651" s="210"/>
      <c r="AG651" s="208"/>
      <c r="AH651" s="208"/>
      <c r="AI651" s="212"/>
      <c r="AJ651" s="212"/>
      <c r="AK651" s="208"/>
      <c r="AL651" s="212"/>
      <c r="AM651" s="212"/>
      <c r="AN651" s="212"/>
      <c r="AO651" s="208"/>
      <c r="AP651" s="208"/>
      <c r="AQ651" s="208"/>
      <c r="AR651" s="208"/>
      <c r="AS651" s="208"/>
      <c r="AT651" s="210"/>
      <c r="AU651" s="212"/>
      <c r="AV651" s="212"/>
      <c r="AW651" s="208"/>
      <c r="AX651" s="209"/>
      <c r="AY651" s="213"/>
      <c r="AZ651" s="209"/>
      <c r="BA651" s="213"/>
      <c r="BB651" s="411"/>
      <c r="BC651" s="421"/>
      <c r="BD651" s="421"/>
      <c r="BE651" s="409"/>
      <c r="BF651" s="409"/>
      <c r="BG651" s="411"/>
      <c r="BH651" s="411"/>
      <c r="BI651" s="410"/>
      <c r="BJ651" s="410"/>
      <c r="BK651" s="410"/>
      <c r="BL651" s="412"/>
      <c r="BM651" s="480"/>
      <c r="BN651" s="411"/>
      <c r="BO651" s="409"/>
      <c r="BP651" s="409"/>
      <c r="BQ651" s="409"/>
    </row>
    <row r="652" spans="2:69" s="214" customFormat="1">
      <c r="B652" s="207"/>
      <c r="C652" s="206"/>
      <c r="D652" s="206"/>
      <c r="E652" s="206"/>
      <c r="F652" s="206"/>
      <c r="G652" s="206"/>
      <c r="H652" s="206"/>
      <c r="I652" s="271"/>
      <c r="J652" s="206"/>
      <c r="K652" s="206"/>
      <c r="L652" s="206"/>
      <c r="M652" s="206"/>
      <c r="N652" s="208"/>
      <c r="O652" s="208"/>
      <c r="P652" s="209"/>
      <c r="Q652" s="208"/>
      <c r="R652" s="208"/>
      <c r="S652" s="208"/>
      <c r="T652" s="208"/>
      <c r="U652" s="208"/>
      <c r="V652" s="208"/>
      <c r="W652" s="208"/>
      <c r="X652" s="208"/>
      <c r="Y652" s="208"/>
      <c r="Z652" s="208"/>
      <c r="AA652" s="208"/>
      <c r="AB652" s="210"/>
      <c r="AC652" s="211"/>
      <c r="AD652" s="211"/>
      <c r="AE652" s="210"/>
      <c r="AF652" s="210"/>
      <c r="AG652" s="208"/>
      <c r="AH652" s="208"/>
      <c r="AI652" s="212"/>
      <c r="AJ652" s="212"/>
      <c r="AK652" s="208"/>
      <c r="AL652" s="212"/>
      <c r="AM652" s="212"/>
      <c r="AN652" s="212"/>
      <c r="AO652" s="208"/>
      <c r="AP652" s="208"/>
      <c r="AQ652" s="208"/>
      <c r="AR652" s="208"/>
      <c r="AS652" s="208"/>
      <c r="AT652" s="210"/>
      <c r="AU652" s="212"/>
      <c r="AV652" s="212"/>
      <c r="AW652" s="208"/>
      <c r="AX652" s="209"/>
      <c r="AY652" s="213"/>
      <c r="AZ652" s="209"/>
      <c r="BA652" s="213"/>
      <c r="BB652" s="411"/>
      <c r="BC652" s="421"/>
      <c r="BD652" s="421"/>
      <c r="BE652" s="409"/>
      <c r="BF652" s="409"/>
      <c r="BG652" s="411"/>
      <c r="BH652" s="411"/>
      <c r="BI652" s="410"/>
      <c r="BJ652" s="410"/>
      <c r="BK652" s="410"/>
      <c r="BL652" s="412"/>
      <c r="BM652" s="480"/>
      <c r="BN652" s="411"/>
      <c r="BO652" s="409"/>
      <c r="BP652" s="409"/>
      <c r="BQ652" s="409"/>
    </row>
    <row r="653" spans="2:69" s="214" customFormat="1">
      <c r="B653" s="207"/>
      <c r="C653" s="206"/>
      <c r="D653" s="206"/>
      <c r="E653" s="206"/>
      <c r="F653" s="206"/>
      <c r="G653" s="206"/>
      <c r="H653" s="206"/>
      <c r="I653" s="271"/>
      <c r="J653" s="206"/>
      <c r="K653" s="206"/>
      <c r="L653" s="206"/>
      <c r="M653" s="206"/>
      <c r="N653" s="208"/>
      <c r="O653" s="208"/>
      <c r="P653" s="209"/>
      <c r="Q653" s="208"/>
      <c r="R653" s="208"/>
      <c r="S653" s="208"/>
      <c r="T653" s="208"/>
      <c r="U653" s="208"/>
      <c r="V653" s="208"/>
      <c r="W653" s="208"/>
      <c r="X653" s="208"/>
      <c r="Y653" s="208"/>
      <c r="Z653" s="208"/>
      <c r="AA653" s="208"/>
      <c r="AB653" s="210"/>
      <c r="AC653" s="211"/>
      <c r="AD653" s="211"/>
      <c r="AE653" s="210"/>
      <c r="AF653" s="210"/>
      <c r="AG653" s="208"/>
      <c r="AH653" s="208"/>
      <c r="AI653" s="212"/>
      <c r="AJ653" s="212"/>
      <c r="AK653" s="208"/>
      <c r="AL653" s="212"/>
      <c r="AM653" s="212"/>
      <c r="AN653" s="212"/>
      <c r="AO653" s="208"/>
      <c r="AP653" s="208"/>
      <c r="AQ653" s="208"/>
      <c r="AR653" s="208"/>
      <c r="AS653" s="208"/>
      <c r="AT653" s="210"/>
      <c r="AU653" s="212"/>
      <c r="AV653" s="212"/>
      <c r="AW653" s="208"/>
      <c r="AX653" s="209"/>
      <c r="AY653" s="213"/>
      <c r="AZ653" s="209"/>
      <c r="BA653" s="213"/>
      <c r="BB653" s="411"/>
      <c r="BC653" s="421"/>
      <c r="BD653" s="421"/>
      <c r="BE653" s="409"/>
      <c r="BF653" s="409"/>
      <c r="BG653" s="411"/>
      <c r="BH653" s="411"/>
      <c r="BI653" s="410"/>
      <c r="BJ653" s="410"/>
      <c r="BK653" s="410"/>
      <c r="BL653" s="412"/>
      <c r="BM653" s="480"/>
      <c r="BN653" s="411"/>
      <c r="BO653" s="409"/>
      <c r="BP653" s="409"/>
      <c r="BQ653" s="409"/>
    </row>
    <row r="654" spans="2:69" s="214" customFormat="1">
      <c r="B654" s="207"/>
      <c r="C654" s="206"/>
      <c r="D654" s="206"/>
      <c r="E654" s="206"/>
      <c r="F654" s="206"/>
      <c r="G654" s="206"/>
      <c r="H654" s="206"/>
      <c r="I654" s="271"/>
      <c r="J654" s="206"/>
      <c r="K654" s="206"/>
      <c r="L654" s="206"/>
      <c r="M654" s="206"/>
      <c r="N654" s="208"/>
      <c r="O654" s="208"/>
      <c r="P654" s="209"/>
      <c r="Q654" s="208"/>
      <c r="R654" s="208"/>
      <c r="S654" s="208"/>
      <c r="T654" s="208"/>
      <c r="U654" s="208"/>
      <c r="V654" s="208"/>
      <c r="W654" s="208"/>
      <c r="X654" s="208"/>
      <c r="Y654" s="208"/>
      <c r="Z654" s="208"/>
      <c r="AA654" s="208"/>
      <c r="AB654" s="210"/>
      <c r="AC654" s="211"/>
      <c r="AD654" s="211"/>
      <c r="AE654" s="210"/>
      <c r="AF654" s="210"/>
      <c r="AG654" s="208"/>
      <c r="AH654" s="208"/>
      <c r="AI654" s="212"/>
      <c r="AJ654" s="212"/>
      <c r="AK654" s="208"/>
      <c r="AL654" s="212"/>
      <c r="AM654" s="212"/>
      <c r="AN654" s="212"/>
      <c r="AO654" s="208"/>
      <c r="AP654" s="208"/>
      <c r="AQ654" s="208"/>
      <c r="AR654" s="208"/>
      <c r="AS654" s="208"/>
      <c r="AT654" s="210"/>
      <c r="AU654" s="212"/>
      <c r="AV654" s="212"/>
      <c r="AW654" s="208"/>
      <c r="AX654" s="209"/>
      <c r="AY654" s="213"/>
      <c r="AZ654" s="209"/>
      <c r="BA654" s="213"/>
      <c r="BB654" s="411"/>
      <c r="BC654" s="421"/>
      <c r="BD654" s="421"/>
      <c r="BE654" s="409"/>
      <c r="BF654" s="409"/>
      <c r="BG654" s="411"/>
      <c r="BH654" s="411"/>
      <c r="BI654" s="410"/>
      <c r="BJ654" s="410"/>
      <c r="BK654" s="410"/>
      <c r="BL654" s="412"/>
      <c r="BM654" s="480"/>
      <c r="BN654" s="411"/>
      <c r="BO654" s="409"/>
      <c r="BP654" s="409"/>
      <c r="BQ654" s="409"/>
    </row>
    <row r="655" spans="2:69" s="214" customFormat="1">
      <c r="B655" s="207"/>
      <c r="C655" s="206"/>
      <c r="D655" s="206"/>
      <c r="E655" s="206"/>
      <c r="F655" s="206"/>
      <c r="G655" s="206"/>
      <c r="H655" s="206"/>
      <c r="I655" s="271"/>
      <c r="J655" s="206"/>
      <c r="K655" s="206"/>
      <c r="L655" s="206"/>
      <c r="M655" s="206"/>
      <c r="N655" s="208"/>
      <c r="O655" s="208"/>
      <c r="P655" s="209"/>
      <c r="Q655" s="208"/>
      <c r="R655" s="208"/>
      <c r="S655" s="208"/>
      <c r="T655" s="208"/>
      <c r="U655" s="208"/>
      <c r="V655" s="208"/>
      <c r="W655" s="208"/>
      <c r="X655" s="208"/>
      <c r="Y655" s="208"/>
      <c r="Z655" s="208"/>
      <c r="AA655" s="208"/>
      <c r="AB655" s="210"/>
      <c r="AC655" s="211"/>
      <c r="AD655" s="211"/>
      <c r="AE655" s="210"/>
      <c r="AF655" s="210"/>
      <c r="AG655" s="208"/>
      <c r="AH655" s="208"/>
      <c r="AI655" s="212"/>
      <c r="AJ655" s="212"/>
      <c r="AK655" s="208"/>
      <c r="AL655" s="212"/>
      <c r="AM655" s="212"/>
      <c r="AN655" s="212"/>
      <c r="AO655" s="208"/>
      <c r="AP655" s="208"/>
      <c r="AQ655" s="208"/>
      <c r="AR655" s="208"/>
      <c r="AS655" s="208"/>
      <c r="AT655" s="210"/>
      <c r="AU655" s="212"/>
      <c r="AV655" s="212"/>
      <c r="AW655" s="208"/>
      <c r="AX655" s="209"/>
      <c r="AY655" s="213"/>
      <c r="AZ655" s="209"/>
      <c r="BA655" s="213"/>
      <c r="BB655" s="411"/>
      <c r="BC655" s="421"/>
      <c r="BD655" s="421"/>
      <c r="BE655" s="409"/>
      <c r="BF655" s="409"/>
      <c r="BG655" s="411"/>
      <c r="BH655" s="411"/>
      <c r="BI655" s="410"/>
      <c r="BJ655" s="410"/>
      <c r="BK655" s="410"/>
      <c r="BL655" s="412"/>
      <c r="BM655" s="480"/>
      <c r="BN655" s="411"/>
      <c r="BO655" s="409"/>
      <c r="BP655" s="409"/>
      <c r="BQ655" s="409"/>
    </row>
    <row r="656" spans="2:69" s="214" customFormat="1">
      <c r="B656" s="207"/>
      <c r="C656" s="206"/>
      <c r="D656" s="206"/>
      <c r="E656" s="206"/>
      <c r="F656" s="206"/>
      <c r="G656" s="206"/>
      <c r="H656" s="206"/>
      <c r="I656" s="271"/>
      <c r="J656" s="206"/>
      <c r="K656" s="206"/>
      <c r="L656" s="206"/>
      <c r="M656" s="206"/>
      <c r="N656" s="208"/>
      <c r="O656" s="208"/>
      <c r="P656" s="209"/>
      <c r="Q656" s="208"/>
      <c r="R656" s="208"/>
      <c r="S656" s="208"/>
      <c r="T656" s="208"/>
      <c r="U656" s="208"/>
      <c r="V656" s="208"/>
      <c r="W656" s="208"/>
      <c r="X656" s="208"/>
      <c r="Y656" s="208"/>
      <c r="Z656" s="208"/>
      <c r="AA656" s="208"/>
      <c r="AB656" s="210"/>
      <c r="AC656" s="211"/>
      <c r="AD656" s="211"/>
      <c r="AE656" s="210"/>
      <c r="AF656" s="210"/>
      <c r="AG656" s="208"/>
      <c r="AH656" s="208"/>
      <c r="AI656" s="212"/>
      <c r="AJ656" s="212"/>
      <c r="AK656" s="208"/>
      <c r="AL656" s="212"/>
      <c r="AM656" s="212"/>
      <c r="AN656" s="212"/>
      <c r="AO656" s="208"/>
      <c r="AP656" s="208"/>
      <c r="AQ656" s="208"/>
      <c r="AR656" s="208"/>
      <c r="AS656" s="208"/>
      <c r="AT656" s="210"/>
      <c r="AU656" s="212"/>
      <c r="AV656" s="212"/>
      <c r="AW656" s="208"/>
      <c r="AX656" s="209"/>
      <c r="AY656" s="213"/>
      <c r="AZ656" s="209"/>
      <c r="BA656" s="213"/>
      <c r="BB656" s="411"/>
      <c r="BC656" s="421"/>
      <c r="BD656" s="421"/>
      <c r="BE656" s="409"/>
      <c r="BF656" s="409"/>
      <c r="BG656" s="411"/>
      <c r="BH656" s="411"/>
      <c r="BI656" s="410"/>
      <c r="BJ656" s="410"/>
      <c r="BK656" s="410"/>
      <c r="BL656" s="412"/>
      <c r="BM656" s="480"/>
      <c r="BN656" s="411"/>
      <c r="BO656" s="409"/>
      <c r="BP656" s="409"/>
      <c r="BQ656" s="409"/>
    </row>
    <row r="657" spans="2:69" s="214" customFormat="1">
      <c r="B657" s="207"/>
      <c r="C657" s="206"/>
      <c r="D657" s="206"/>
      <c r="E657" s="206"/>
      <c r="F657" s="206"/>
      <c r="G657" s="206"/>
      <c r="H657" s="206"/>
      <c r="I657" s="271"/>
      <c r="J657" s="206"/>
      <c r="K657" s="206"/>
      <c r="L657" s="206"/>
      <c r="M657" s="206"/>
      <c r="N657" s="208"/>
      <c r="O657" s="208"/>
      <c r="P657" s="209"/>
      <c r="Q657" s="208"/>
      <c r="R657" s="208"/>
      <c r="S657" s="208"/>
      <c r="T657" s="208"/>
      <c r="U657" s="208"/>
      <c r="V657" s="208"/>
      <c r="W657" s="208"/>
      <c r="X657" s="208"/>
      <c r="Y657" s="208"/>
      <c r="Z657" s="208"/>
      <c r="AA657" s="208"/>
      <c r="AB657" s="210"/>
      <c r="AC657" s="211"/>
      <c r="AD657" s="211"/>
      <c r="AE657" s="210"/>
      <c r="AF657" s="210"/>
      <c r="AG657" s="208"/>
      <c r="AH657" s="208"/>
      <c r="AI657" s="212"/>
      <c r="AJ657" s="212"/>
      <c r="AK657" s="208"/>
      <c r="AL657" s="212"/>
      <c r="AM657" s="212"/>
      <c r="AN657" s="212"/>
      <c r="AO657" s="208"/>
      <c r="AP657" s="208"/>
      <c r="AQ657" s="208"/>
      <c r="AR657" s="208"/>
      <c r="AS657" s="208"/>
      <c r="AT657" s="210"/>
      <c r="AU657" s="212"/>
      <c r="AV657" s="212"/>
      <c r="AW657" s="208"/>
      <c r="AX657" s="209"/>
      <c r="AY657" s="213"/>
      <c r="AZ657" s="209"/>
      <c r="BA657" s="213"/>
      <c r="BB657" s="411"/>
      <c r="BC657" s="421"/>
      <c r="BD657" s="421"/>
      <c r="BE657" s="409"/>
      <c r="BF657" s="409"/>
      <c r="BG657" s="411"/>
      <c r="BH657" s="411"/>
      <c r="BI657" s="410"/>
      <c r="BJ657" s="410"/>
      <c r="BK657" s="410"/>
      <c r="BL657" s="412"/>
      <c r="BM657" s="480"/>
      <c r="BN657" s="411"/>
      <c r="BO657" s="409"/>
      <c r="BP657" s="409"/>
      <c r="BQ657" s="409"/>
    </row>
    <row r="658" spans="2:69" s="214" customFormat="1">
      <c r="B658" s="207"/>
      <c r="C658" s="206"/>
      <c r="D658" s="206"/>
      <c r="E658" s="206"/>
      <c r="F658" s="206"/>
      <c r="G658" s="206"/>
      <c r="H658" s="206"/>
      <c r="I658" s="271"/>
      <c r="J658" s="206"/>
      <c r="K658" s="206"/>
      <c r="L658" s="206"/>
      <c r="M658" s="206"/>
      <c r="N658" s="208"/>
      <c r="O658" s="208"/>
      <c r="P658" s="209"/>
      <c r="Q658" s="208"/>
      <c r="R658" s="208"/>
      <c r="S658" s="208"/>
      <c r="T658" s="208"/>
      <c r="U658" s="208"/>
      <c r="V658" s="208"/>
      <c r="W658" s="208"/>
      <c r="X658" s="208"/>
      <c r="Y658" s="208"/>
      <c r="Z658" s="208"/>
      <c r="AA658" s="208"/>
      <c r="AB658" s="210"/>
      <c r="AC658" s="211"/>
      <c r="AD658" s="211"/>
      <c r="AE658" s="210"/>
      <c r="AF658" s="210"/>
      <c r="AG658" s="208"/>
      <c r="AH658" s="208"/>
      <c r="AI658" s="212"/>
      <c r="AJ658" s="212"/>
      <c r="AK658" s="208"/>
      <c r="AL658" s="212"/>
      <c r="AM658" s="212"/>
      <c r="AN658" s="212"/>
      <c r="AO658" s="208"/>
      <c r="AP658" s="208"/>
      <c r="AQ658" s="208"/>
      <c r="AR658" s="208"/>
      <c r="AS658" s="208"/>
      <c r="AT658" s="210"/>
      <c r="AU658" s="212"/>
      <c r="AV658" s="212"/>
      <c r="AW658" s="208"/>
      <c r="AX658" s="209"/>
      <c r="AY658" s="213"/>
      <c r="AZ658" s="209"/>
      <c r="BA658" s="213"/>
      <c r="BB658" s="411"/>
      <c r="BC658" s="421"/>
      <c r="BD658" s="421"/>
      <c r="BE658" s="409"/>
      <c r="BF658" s="409"/>
      <c r="BG658" s="411"/>
      <c r="BH658" s="411"/>
      <c r="BI658" s="410"/>
      <c r="BJ658" s="410"/>
      <c r="BK658" s="410"/>
      <c r="BL658" s="412"/>
      <c r="BM658" s="480"/>
      <c r="BN658" s="411"/>
      <c r="BO658" s="409"/>
      <c r="BP658" s="409"/>
      <c r="BQ658" s="409"/>
    </row>
    <row r="659" spans="2:69" s="214" customFormat="1">
      <c r="B659" s="207"/>
      <c r="C659" s="206"/>
      <c r="D659" s="206"/>
      <c r="E659" s="206"/>
      <c r="F659" s="206"/>
      <c r="G659" s="206"/>
      <c r="H659" s="206"/>
      <c r="I659" s="271"/>
      <c r="J659" s="206"/>
      <c r="K659" s="206"/>
      <c r="L659" s="206"/>
      <c r="M659" s="206"/>
      <c r="N659" s="208"/>
      <c r="O659" s="208"/>
      <c r="P659" s="209"/>
      <c r="Q659" s="208"/>
      <c r="R659" s="208"/>
      <c r="S659" s="208"/>
      <c r="T659" s="208"/>
      <c r="U659" s="208"/>
      <c r="V659" s="208"/>
      <c r="W659" s="208"/>
      <c r="X659" s="208"/>
      <c r="Y659" s="208"/>
      <c r="Z659" s="208"/>
      <c r="AA659" s="208"/>
      <c r="AB659" s="210"/>
      <c r="AC659" s="211"/>
      <c r="AD659" s="211"/>
      <c r="AE659" s="210"/>
      <c r="AF659" s="210"/>
      <c r="AG659" s="208"/>
      <c r="AH659" s="208"/>
      <c r="AI659" s="212"/>
      <c r="AJ659" s="212"/>
      <c r="AK659" s="208"/>
      <c r="AL659" s="212"/>
      <c r="AM659" s="212"/>
      <c r="AN659" s="212"/>
      <c r="AO659" s="208"/>
      <c r="AP659" s="208"/>
      <c r="AQ659" s="208"/>
      <c r="AR659" s="208"/>
      <c r="AS659" s="208"/>
      <c r="AT659" s="210"/>
      <c r="AU659" s="212"/>
      <c r="AV659" s="212"/>
      <c r="AW659" s="208"/>
      <c r="AX659" s="209"/>
      <c r="AY659" s="213"/>
      <c r="AZ659" s="209"/>
      <c r="BA659" s="213"/>
      <c r="BB659" s="411"/>
      <c r="BC659" s="421"/>
      <c r="BD659" s="421"/>
      <c r="BE659" s="409"/>
      <c r="BF659" s="409"/>
      <c r="BG659" s="411"/>
      <c r="BH659" s="411"/>
      <c r="BI659" s="410"/>
      <c r="BJ659" s="410"/>
      <c r="BK659" s="410"/>
      <c r="BL659" s="412"/>
      <c r="BM659" s="480"/>
      <c r="BN659" s="411"/>
      <c r="BO659" s="409"/>
      <c r="BP659" s="409"/>
      <c r="BQ659" s="409"/>
    </row>
    <row r="660" spans="2:69" s="214" customFormat="1">
      <c r="B660" s="207"/>
      <c r="C660" s="206"/>
      <c r="D660" s="206"/>
      <c r="E660" s="206"/>
      <c r="F660" s="206"/>
      <c r="G660" s="206"/>
      <c r="H660" s="206"/>
      <c r="I660" s="271"/>
      <c r="J660" s="206"/>
      <c r="K660" s="206"/>
      <c r="L660" s="206"/>
      <c r="M660" s="206"/>
      <c r="N660" s="208"/>
      <c r="O660" s="208"/>
      <c r="P660" s="209"/>
      <c r="Q660" s="208"/>
      <c r="R660" s="208"/>
      <c r="S660" s="208"/>
      <c r="T660" s="208"/>
      <c r="U660" s="208"/>
      <c r="V660" s="208"/>
      <c r="W660" s="208"/>
      <c r="X660" s="208"/>
      <c r="Y660" s="208"/>
      <c r="Z660" s="208"/>
      <c r="AA660" s="208"/>
      <c r="AB660" s="210"/>
      <c r="AC660" s="211"/>
      <c r="AD660" s="211"/>
      <c r="AE660" s="210"/>
      <c r="AF660" s="210"/>
      <c r="AG660" s="208"/>
      <c r="AH660" s="208"/>
      <c r="AI660" s="212"/>
      <c r="AJ660" s="212"/>
      <c r="AK660" s="208"/>
      <c r="AL660" s="212"/>
      <c r="AM660" s="212"/>
      <c r="AN660" s="212"/>
      <c r="AO660" s="208"/>
      <c r="AP660" s="208"/>
      <c r="AQ660" s="208"/>
      <c r="AR660" s="208"/>
      <c r="AS660" s="208"/>
      <c r="AT660" s="210"/>
      <c r="AU660" s="212"/>
      <c r="AV660" s="212"/>
      <c r="AW660" s="208"/>
      <c r="AX660" s="209"/>
      <c r="AY660" s="213"/>
      <c r="AZ660" s="209"/>
      <c r="BA660" s="213"/>
      <c r="BB660" s="411"/>
      <c r="BC660" s="421"/>
      <c r="BD660" s="421"/>
      <c r="BE660" s="409"/>
      <c r="BF660" s="409"/>
      <c r="BG660" s="411"/>
      <c r="BH660" s="411"/>
      <c r="BI660" s="410"/>
      <c r="BJ660" s="410"/>
      <c r="BK660" s="410"/>
      <c r="BL660" s="412"/>
      <c r="BM660" s="480"/>
      <c r="BN660" s="411"/>
      <c r="BO660" s="409"/>
      <c r="BP660" s="409"/>
      <c r="BQ660" s="409"/>
    </row>
    <row r="661" spans="2:69" s="214" customFormat="1">
      <c r="B661" s="207"/>
      <c r="C661" s="206"/>
      <c r="D661" s="206"/>
      <c r="E661" s="206"/>
      <c r="F661" s="206"/>
      <c r="G661" s="206"/>
      <c r="H661" s="206"/>
      <c r="I661" s="271"/>
      <c r="J661" s="206"/>
      <c r="K661" s="206"/>
      <c r="L661" s="206"/>
      <c r="M661" s="206"/>
      <c r="N661" s="208"/>
      <c r="O661" s="208"/>
      <c r="P661" s="209"/>
      <c r="Q661" s="208"/>
      <c r="R661" s="208"/>
      <c r="S661" s="208"/>
      <c r="T661" s="208"/>
      <c r="U661" s="208"/>
      <c r="V661" s="208"/>
      <c r="W661" s="208"/>
      <c r="X661" s="208"/>
      <c r="Y661" s="208"/>
      <c r="Z661" s="208"/>
      <c r="AA661" s="208"/>
      <c r="AB661" s="210"/>
      <c r="AC661" s="211"/>
      <c r="AD661" s="211"/>
      <c r="AE661" s="210"/>
      <c r="AF661" s="210"/>
      <c r="AG661" s="208"/>
      <c r="AH661" s="208"/>
      <c r="AI661" s="212"/>
      <c r="AJ661" s="212"/>
      <c r="AK661" s="208"/>
      <c r="AL661" s="212"/>
      <c r="AM661" s="212"/>
      <c r="AN661" s="212"/>
      <c r="AO661" s="208"/>
      <c r="AP661" s="208"/>
      <c r="AQ661" s="208"/>
      <c r="AR661" s="208"/>
      <c r="AS661" s="208"/>
      <c r="AT661" s="210"/>
      <c r="AU661" s="212"/>
      <c r="AV661" s="212"/>
      <c r="AW661" s="208"/>
      <c r="AX661" s="209"/>
      <c r="AY661" s="213"/>
      <c r="AZ661" s="209"/>
      <c r="BA661" s="213"/>
      <c r="BB661" s="411"/>
      <c r="BC661" s="421"/>
      <c r="BD661" s="421"/>
      <c r="BE661" s="409"/>
      <c r="BF661" s="409"/>
      <c r="BG661" s="411"/>
      <c r="BH661" s="411"/>
      <c r="BI661" s="410"/>
      <c r="BJ661" s="410"/>
      <c r="BK661" s="410"/>
      <c r="BL661" s="412"/>
      <c r="BM661" s="480"/>
      <c r="BN661" s="411"/>
      <c r="BO661" s="409"/>
      <c r="BP661" s="409"/>
      <c r="BQ661" s="409"/>
    </row>
    <row r="662" spans="2:69" s="214" customFormat="1">
      <c r="B662" s="207"/>
      <c r="C662" s="206"/>
      <c r="D662" s="206"/>
      <c r="E662" s="206"/>
      <c r="F662" s="206"/>
      <c r="G662" s="206"/>
      <c r="H662" s="206"/>
      <c r="I662" s="271"/>
      <c r="J662" s="206"/>
      <c r="K662" s="206"/>
      <c r="L662" s="206"/>
      <c r="M662" s="206"/>
      <c r="N662" s="208"/>
      <c r="O662" s="208"/>
      <c r="P662" s="209"/>
      <c r="Q662" s="208"/>
      <c r="R662" s="208"/>
      <c r="S662" s="208"/>
      <c r="T662" s="208"/>
      <c r="U662" s="208"/>
      <c r="V662" s="208"/>
      <c r="W662" s="208"/>
      <c r="X662" s="208"/>
      <c r="Y662" s="208"/>
      <c r="Z662" s="208"/>
      <c r="AA662" s="208"/>
      <c r="AB662" s="210"/>
      <c r="AC662" s="211"/>
      <c r="AD662" s="211"/>
      <c r="AE662" s="210"/>
      <c r="AF662" s="210"/>
      <c r="AG662" s="208"/>
      <c r="AH662" s="208"/>
      <c r="AI662" s="212"/>
      <c r="AJ662" s="212"/>
      <c r="AK662" s="208"/>
      <c r="AL662" s="212"/>
      <c r="AM662" s="212"/>
      <c r="AN662" s="212"/>
      <c r="AO662" s="208"/>
      <c r="AP662" s="208"/>
      <c r="AQ662" s="208"/>
      <c r="AR662" s="208"/>
      <c r="AS662" s="208"/>
      <c r="AT662" s="210"/>
      <c r="AU662" s="212"/>
      <c r="AV662" s="212"/>
      <c r="AW662" s="208"/>
      <c r="AX662" s="209"/>
      <c r="AY662" s="213"/>
      <c r="AZ662" s="209"/>
      <c r="BA662" s="213"/>
      <c r="BB662" s="411"/>
      <c r="BC662" s="421"/>
      <c r="BD662" s="421"/>
      <c r="BE662" s="409"/>
      <c r="BF662" s="409"/>
      <c r="BG662" s="411"/>
      <c r="BH662" s="411"/>
      <c r="BI662" s="410"/>
      <c r="BJ662" s="410"/>
      <c r="BK662" s="410"/>
      <c r="BL662" s="412"/>
      <c r="BM662" s="480"/>
      <c r="BN662" s="411"/>
      <c r="BO662" s="409"/>
      <c r="BP662" s="409"/>
      <c r="BQ662" s="409"/>
    </row>
    <row r="663" spans="2:69" s="214" customFormat="1">
      <c r="B663" s="207"/>
      <c r="C663" s="206"/>
      <c r="D663" s="206"/>
      <c r="E663" s="206"/>
      <c r="F663" s="206"/>
      <c r="G663" s="206"/>
      <c r="H663" s="206"/>
      <c r="I663" s="271"/>
      <c r="J663" s="206"/>
      <c r="K663" s="206"/>
      <c r="L663" s="206"/>
      <c r="M663" s="206"/>
      <c r="N663" s="208"/>
      <c r="O663" s="208"/>
      <c r="P663" s="209"/>
      <c r="Q663" s="208"/>
      <c r="R663" s="208"/>
      <c r="S663" s="208"/>
      <c r="T663" s="208"/>
      <c r="U663" s="208"/>
      <c r="V663" s="208"/>
      <c r="W663" s="208"/>
      <c r="X663" s="208"/>
      <c r="Y663" s="208"/>
      <c r="Z663" s="208"/>
      <c r="AA663" s="208"/>
      <c r="AB663" s="210"/>
      <c r="AC663" s="211"/>
      <c r="AD663" s="211"/>
      <c r="AE663" s="210"/>
      <c r="AF663" s="210"/>
      <c r="AG663" s="208"/>
      <c r="AH663" s="208"/>
      <c r="AI663" s="212"/>
      <c r="AJ663" s="212"/>
      <c r="AK663" s="208"/>
      <c r="AL663" s="212"/>
      <c r="AM663" s="212"/>
      <c r="AN663" s="212"/>
      <c r="AO663" s="208"/>
      <c r="AP663" s="208"/>
      <c r="AQ663" s="208"/>
      <c r="AR663" s="208"/>
      <c r="AS663" s="208"/>
      <c r="AT663" s="210"/>
      <c r="AU663" s="212"/>
      <c r="AV663" s="212"/>
      <c r="AW663" s="208"/>
      <c r="AX663" s="209"/>
      <c r="AY663" s="213"/>
      <c r="AZ663" s="209"/>
      <c r="BA663" s="213"/>
      <c r="BB663" s="411"/>
      <c r="BC663" s="421"/>
      <c r="BD663" s="421"/>
      <c r="BE663" s="409"/>
      <c r="BF663" s="409"/>
      <c r="BG663" s="411"/>
      <c r="BH663" s="411"/>
      <c r="BI663" s="410"/>
      <c r="BJ663" s="410"/>
      <c r="BK663" s="410"/>
      <c r="BL663" s="412"/>
      <c r="BM663" s="480"/>
      <c r="BN663" s="411"/>
      <c r="BO663" s="409"/>
      <c r="BP663" s="409"/>
      <c r="BQ663" s="409"/>
    </row>
    <row r="664" spans="2:69" s="214" customFormat="1">
      <c r="B664" s="207"/>
      <c r="C664" s="206"/>
      <c r="D664" s="206"/>
      <c r="E664" s="206"/>
      <c r="F664" s="206"/>
      <c r="G664" s="206"/>
      <c r="H664" s="206"/>
      <c r="I664" s="271"/>
      <c r="J664" s="206"/>
      <c r="K664" s="206"/>
      <c r="L664" s="206"/>
      <c r="M664" s="206"/>
      <c r="N664" s="208"/>
      <c r="O664" s="208"/>
      <c r="P664" s="209"/>
      <c r="Q664" s="208"/>
      <c r="R664" s="208"/>
      <c r="S664" s="208"/>
      <c r="T664" s="208"/>
      <c r="U664" s="208"/>
      <c r="V664" s="208"/>
      <c r="W664" s="208"/>
      <c r="X664" s="208"/>
      <c r="Y664" s="208"/>
      <c r="Z664" s="208"/>
      <c r="AA664" s="208"/>
      <c r="AB664" s="210"/>
      <c r="AC664" s="211"/>
      <c r="AD664" s="211"/>
      <c r="AE664" s="210"/>
      <c r="AF664" s="210"/>
      <c r="AG664" s="208"/>
      <c r="AH664" s="208"/>
      <c r="AI664" s="212"/>
      <c r="AJ664" s="212"/>
      <c r="AK664" s="208"/>
      <c r="AL664" s="212"/>
      <c r="AM664" s="212"/>
      <c r="AN664" s="212"/>
      <c r="AO664" s="208"/>
      <c r="AP664" s="208"/>
      <c r="AQ664" s="208"/>
      <c r="AR664" s="208"/>
      <c r="AS664" s="208"/>
      <c r="AT664" s="210"/>
      <c r="AU664" s="212"/>
      <c r="AV664" s="212"/>
      <c r="AW664" s="208"/>
      <c r="AX664" s="209"/>
      <c r="AY664" s="213"/>
      <c r="AZ664" s="209"/>
      <c r="BA664" s="213"/>
      <c r="BB664" s="411"/>
      <c r="BC664" s="421"/>
      <c r="BD664" s="421"/>
      <c r="BE664" s="409"/>
      <c r="BF664" s="409"/>
      <c r="BG664" s="411"/>
      <c r="BH664" s="411"/>
      <c r="BI664" s="410"/>
      <c r="BJ664" s="410"/>
      <c r="BK664" s="410"/>
      <c r="BL664" s="412"/>
      <c r="BM664" s="480"/>
      <c r="BN664" s="411"/>
      <c r="BO664" s="409"/>
      <c r="BP664" s="409"/>
      <c r="BQ664" s="409"/>
    </row>
    <row r="665" spans="2:69" s="214" customFormat="1">
      <c r="B665" s="207"/>
      <c r="C665" s="206"/>
      <c r="D665" s="206"/>
      <c r="E665" s="206"/>
      <c r="F665" s="206"/>
      <c r="G665" s="206"/>
      <c r="H665" s="206"/>
      <c r="I665" s="271"/>
      <c r="J665" s="206"/>
      <c r="K665" s="206"/>
      <c r="L665" s="206"/>
      <c r="M665" s="206"/>
      <c r="N665" s="208"/>
      <c r="O665" s="208"/>
      <c r="P665" s="209"/>
      <c r="Q665" s="208"/>
      <c r="R665" s="208"/>
      <c r="S665" s="208"/>
      <c r="T665" s="208"/>
      <c r="U665" s="208"/>
      <c r="V665" s="208"/>
      <c r="W665" s="208"/>
      <c r="X665" s="208"/>
      <c r="Y665" s="208"/>
      <c r="Z665" s="208"/>
      <c r="AA665" s="208"/>
      <c r="AB665" s="210"/>
      <c r="AC665" s="211"/>
      <c r="AD665" s="211"/>
      <c r="AE665" s="210"/>
      <c r="AF665" s="210"/>
      <c r="AG665" s="208"/>
      <c r="AH665" s="208"/>
      <c r="AI665" s="212"/>
      <c r="AJ665" s="212"/>
      <c r="AK665" s="208"/>
      <c r="AL665" s="212"/>
      <c r="AM665" s="212"/>
      <c r="AN665" s="212"/>
      <c r="AO665" s="208"/>
      <c r="AP665" s="208"/>
      <c r="AQ665" s="208"/>
      <c r="AR665" s="208"/>
      <c r="AS665" s="208"/>
      <c r="AT665" s="210"/>
      <c r="AU665" s="212"/>
      <c r="AV665" s="212"/>
      <c r="AW665" s="208"/>
      <c r="AX665" s="209"/>
      <c r="AY665" s="213"/>
      <c r="AZ665" s="209"/>
      <c r="BA665" s="213"/>
      <c r="BB665" s="411"/>
      <c r="BC665" s="421"/>
      <c r="BD665" s="421"/>
      <c r="BE665" s="409"/>
      <c r="BF665" s="409"/>
      <c r="BG665" s="411"/>
      <c r="BH665" s="411"/>
      <c r="BI665" s="410"/>
      <c r="BJ665" s="410"/>
      <c r="BK665" s="410"/>
      <c r="BL665" s="412"/>
      <c r="BM665" s="480"/>
      <c r="BN665" s="411"/>
      <c r="BO665" s="409"/>
      <c r="BP665" s="409"/>
      <c r="BQ665" s="409"/>
    </row>
    <row r="666" spans="2:69" s="214" customFormat="1">
      <c r="B666" s="207"/>
      <c r="C666" s="206"/>
      <c r="D666" s="206"/>
      <c r="E666" s="206"/>
      <c r="F666" s="206"/>
      <c r="G666" s="206"/>
      <c r="H666" s="206"/>
      <c r="I666" s="271"/>
      <c r="J666" s="206"/>
      <c r="K666" s="206"/>
      <c r="L666" s="206"/>
      <c r="M666" s="206"/>
      <c r="N666" s="208"/>
      <c r="O666" s="208"/>
      <c r="P666" s="209"/>
      <c r="Q666" s="208"/>
      <c r="R666" s="208"/>
      <c r="S666" s="208"/>
      <c r="T666" s="208"/>
      <c r="U666" s="208"/>
      <c r="V666" s="208"/>
      <c r="W666" s="208"/>
      <c r="X666" s="208"/>
      <c r="Y666" s="208"/>
      <c r="Z666" s="208"/>
      <c r="AA666" s="208"/>
      <c r="AB666" s="210"/>
      <c r="AC666" s="211"/>
      <c r="AD666" s="211"/>
      <c r="AE666" s="210"/>
      <c r="AF666" s="210"/>
      <c r="AG666" s="208"/>
      <c r="AH666" s="208"/>
      <c r="AI666" s="212"/>
      <c r="AJ666" s="212"/>
      <c r="AK666" s="208"/>
      <c r="AL666" s="212"/>
      <c r="AM666" s="212"/>
      <c r="AN666" s="212"/>
      <c r="AO666" s="208"/>
      <c r="AP666" s="208"/>
      <c r="AQ666" s="208"/>
      <c r="AR666" s="208"/>
      <c r="AS666" s="208"/>
      <c r="AT666" s="210"/>
      <c r="AU666" s="212"/>
      <c r="AV666" s="212"/>
      <c r="AW666" s="208"/>
      <c r="AX666" s="209"/>
      <c r="AY666" s="213"/>
      <c r="AZ666" s="209"/>
      <c r="BA666" s="213"/>
      <c r="BB666" s="411"/>
      <c r="BC666" s="421"/>
      <c r="BD666" s="421"/>
      <c r="BE666" s="409"/>
      <c r="BF666" s="409"/>
      <c r="BG666" s="411"/>
      <c r="BH666" s="411"/>
      <c r="BI666" s="410"/>
      <c r="BJ666" s="410"/>
      <c r="BK666" s="410"/>
      <c r="BL666" s="412"/>
      <c r="BM666" s="480"/>
      <c r="BN666" s="411"/>
      <c r="BO666" s="409"/>
      <c r="BP666" s="409"/>
      <c r="BQ666" s="409"/>
    </row>
    <row r="667" spans="2:69" s="214" customFormat="1">
      <c r="B667" s="207"/>
      <c r="C667" s="206"/>
      <c r="D667" s="206"/>
      <c r="E667" s="206"/>
      <c r="F667" s="206"/>
      <c r="G667" s="206"/>
      <c r="H667" s="206"/>
      <c r="I667" s="271"/>
      <c r="J667" s="206"/>
      <c r="K667" s="206"/>
      <c r="L667" s="206"/>
      <c r="M667" s="206"/>
      <c r="N667" s="208"/>
      <c r="O667" s="208"/>
      <c r="P667" s="209"/>
      <c r="Q667" s="208"/>
      <c r="R667" s="208"/>
      <c r="S667" s="208"/>
      <c r="T667" s="208"/>
      <c r="U667" s="208"/>
      <c r="V667" s="208"/>
      <c r="W667" s="208"/>
      <c r="X667" s="208"/>
      <c r="Y667" s="208"/>
      <c r="Z667" s="208"/>
      <c r="AA667" s="208"/>
      <c r="AB667" s="210"/>
      <c r="AC667" s="211"/>
      <c r="AD667" s="211"/>
      <c r="AE667" s="210"/>
      <c r="AF667" s="210"/>
      <c r="AG667" s="208"/>
      <c r="AH667" s="208"/>
      <c r="AI667" s="212"/>
      <c r="AJ667" s="212"/>
      <c r="AK667" s="208"/>
      <c r="AL667" s="212"/>
      <c r="AM667" s="212"/>
      <c r="AN667" s="212"/>
      <c r="AO667" s="208"/>
      <c r="AP667" s="208"/>
      <c r="AQ667" s="208"/>
      <c r="AR667" s="208"/>
      <c r="AS667" s="208"/>
      <c r="AT667" s="210"/>
      <c r="AU667" s="212"/>
      <c r="AV667" s="212"/>
      <c r="AW667" s="208"/>
      <c r="AX667" s="209"/>
      <c r="AY667" s="213"/>
      <c r="AZ667" s="209"/>
      <c r="BA667" s="213"/>
      <c r="BB667" s="411"/>
      <c r="BC667" s="421"/>
      <c r="BD667" s="421"/>
      <c r="BE667" s="409"/>
      <c r="BF667" s="409"/>
      <c r="BG667" s="411"/>
      <c r="BH667" s="411"/>
      <c r="BI667" s="410"/>
      <c r="BJ667" s="410"/>
      <c r="BK667" s="410"/>
      <c r="BL667" s="412"/>
      <c r="BM667" s="480"/>
      <c r="BN667" s="411"/>
      <c r="BO667" s="409"/>
      <c r="BP667" s="409"/>
      <c r="BQ667" s="409"/>
    </row>
    <row r="668" spans="2:69" s="214" customFormat="1">
      <c r="B668" s="207"/>
      <c r="C668" s="206"/>
      <c r="D668" s="206"/>
      <c r="E668" s="206"/>
      <c r="F668" s="206"/>
      <c r="G668" s="206"/>
      <c r="H668" s="206"/>
      <c r="I668" s="271"/>
      <c r="J668" s="206"/>
      <c r="K668" s="206"/>
      <c r="L668" s="206"/>
      <c r="M668" s="206"/>
      <c r="N668" s="208"/>
      <c r="O668" s="208"/>
      <c r="P668" s="209"/>
      <c r="Q668" s="208"/>
      <c r="R668" s="208"/>
      <c r="S668" s="208"/>
      <c r="T668" s="208"/>
      <c r="U668" s="208"/>
      <c r="V668" s="208"/>
      <c r="W668" s="208"/>
      <c r="X668" s="208"/>
      <c r="Y668" s="208"/>
      <c r="Z668" s="208"/>
      <c r="AA668" s="208"/>
      <c r="AB668" s="210"/>
      <c r="AC668" s="211"/>
      <c r="AD668" s="211"/>
      <c r="AE668" s="210"/>
      <c r="AF668" s="210"/>
      <c r="AG668" s="208"/>
      <c r="AH668" s="208"/>
      <c r="AI668" s="212"/>
      <c r="AJ668" s="212"/>
      <c r="AK668" s="208"/>
      <c r="AL668" s="212"/>
      <c r="AM668" s="212"/>
      <c r="AN668" s="212"/>
      <c r="AO668" s="208"/>
      <c r="AP668" s="208"/>
      <c r="AQ668" s="208"/>
      <c r="AR668" s="208"/>
      <c r="AS668" s="208"/>
      <c r="AT668" s="210"/>
      <c r="AU668" s="212"/>
      <c r="AV668" s="212"/>
      <c r="AW668" s="208"/>
      <c r="AX668" s="209"/>
      <c r="AY668" s="213"/>
      <c r="AZ668" s="209"/>
      <c r="BA668" s="213"/>
      <c r="BB668" s="411"/>
      <c r="BC668" s="421"/>
      <c r="BD668" s="421"/>
      <c r="BE668" s="409"/>
      <c r="BF668" s="409"/>
      <c r="BG668" s="411"/>
      <c r="BH668" s="411"/>
      <c r="BI668" s="410"/>
      <c r="BJ668" s="410"/>
      <c r="BK668" s="410"/>
      <c r="BL668" s="412"/>
      <c r="BM668" s="480"/>
      <c r="BN668" s="411"/>
      <c r="BO668" s="409"/>
      <c r="BP668" s="409"/>
      <c r="BQ668" s="409"/>
    </row>
    <row r="669" spans="2:69" s="214" customFormat="1">
      <c r="B669" s="207"/>
      <c r="C669" s="206"/>
      <c r="D669" s="206"/>
      <c r="E669" s="206"/>
      <c r="F669" s="206"/>
      <c r="G669" s="206"/>
      <c r="H669" s="206"/>
      <c r="I669" s="271"/>
      <c r="J669" s="206"/>
      <c r="K669" s="206"/>
      <c r="L669" s="206"/>
      <c r="M669" s="206"/>
      <c r="N669" s="208"/>
      <c r="O669" s="208"/>
      <c r="P669" s="209"/>
      <c r="Q669" s="208"/>
      <c r="R669" s="208"/>
      <c r="S669" s="208"/>
      <c r="T669" s="208"/>
      <c r="U669" s="208"/>
      <c r="V669" s="208"/>
      <c r="W669" s="208"/>
      <c r="X669" s="208"/>
      <c r="Y669" s="208"/>
      <c r="Z669" s="208"/>
      <c r="AA669" s="208"/>
      <c r="AB669" s="210"/>
      <c r="AC669" s="211"/>
      <c r="AD669" s="211"/>
      <c r="AE669" s="210"/>
      <c r="AF669" s="210"/>
      <c r="AG669" s="208"/>
      <c r="AH669" s="208"/>
      <c r="AI669" s="212"/>
      <c r="AJ669" s="212"/>
      <c r="AK669" s="208"/>
      <c r="AL669" s="212"/>
      <c r="AM669" s="212"/>
      <c r="AN669" s="212"/>
      <c r="AO669" s="208"/>
      <c r="AP669" s="208"/>
      <c r="AQ669" s="208"/>
      <c r="AR669" s="208"/>
      <c r="AS669" s="208"/>
      <c r="AT669" s="210"/>
      <c r="AU669" s="212"/>
      <c r="AV669" s="212"/>
      <c r="AW669" s="208"/>
      <c r="AX669" s="209"/>
      <c r="AY669" s="213"/>
      <c r="AZ669" s="209"/>
      <c r="BA669" s="213"/>
      <c r="BB669" s="411"/>
      <c r="BC669" s="421"/>
      <c r="BD669" s="421"/>
      <c r="BE669" s="409"/>
      <c r="BF669" s="409"/>
      <c r="BG669" s="411"/>
      <c r="BH669" s="411"/>
      <c r="BI669" s="410"/>
      <c r="BJ669" s="410"/>
      <c r="BK669" s="410"/>
      <c r="BL669" s="412"/>
      <c r="BM669" s="480"/>
      <c r="BN669" s="411"/>
      <c r="BO669" s="409"/>
      <c r="BP669" s="409"/>
      <c r="BQ669" s="409"/>
    </row>
    <row r="670" spans="2:69" s="214" customFormat="1">
      <c r="B670" s="207"/>
      <c r="C670" s="206"/>
      <c r="D670" s="206"/>
      <c r="E670" s="206"/>
      <c r="F670" s="206"/>
      <c r="G670" s="206"/>
      <c r="H670" s="206"/>
      <c r="I670" s="271"/>
      <c r="J670" s="206"/>
      <c r="K670" s="206"/>
      <c r="L670" s="206"/>
      <c r="M670" s="206"/>
      <c r="N670" s="208"/>
      <c r="O670" s="208"/>
      <c r="P670" s="209"/>
      <c r="Q670" s="208"/>
      <c r="R670" s="208"/>
      <c r="S670" s="208"/>
      <c r="T670" s="208"/>
      <c r="U670" s="208"/>
      <c r="V670" s="208"/>
      <c r="W670" s="208"/>
      <c r="X670" s="208"/>
      <c r="Y670" s="208"/>
      <c r="Z670" s="208"/>
      <c r="AA670" s="208"/>
      <c r="AB670" s="210"/>
      <c r="AC670" s="211"/>
      <c r="AD670" s="211"/>
      <c r="AE670" s="210"/>
      <c r="AF670" s="210"/>
      <c r="AG670" s="208"/>
      <c r="AH670" s="208"/>
      <c r="AI670" s="212"/>
      <c r="AJ670" s="212"/>
      <c r="AK670" s="208"/>
      <c r="AL670" s="212"/>
      <c r="AM670" s="212"/>
      <c r="AN670" s="212"/>
      <c r="AO670" s="208"/>
      <c r="AP670" s="208"/>
      <c r="AQ670" s="208"/>
      <c r="AR670" s="208"/>
      <c r="AS670" s="208"/>
      <c r="AT670" s="210"/>
      <c r="AU670" s="212"/>
      <c r="AV670" s="212"/>
      <c r="AW670" s="208"/>
      <c r="AX670" s="209"/>
      <c r="AY670" s="213"/>
      <c r="AZ670" s="209"/>
      <c r="BA670" s="213"/>
      <c r="BB670" s="411"/>
      <c r="BC670" s="421"/>
      <c r="BD670" s="421"/>
      <c r="BE670" s="409"/>
      <c r="BF670" s="409"/>
      <c r="BG670" s="411"/>
      <c r="BH670" s="411"/>
      <c r="BI670" s="410"/>
      <c r="BJ670" s="410"/>
      <c r="BK670" s="410"/>
      <c r="BL670" s="412"/>
      <c r="BM670" s="480"/>
      <c r="BN670" s="411"/>
      <c r="BO670" s="409"/>
      <c r="BP670" s="409"/>
      <c r="BQ670" s="409"/>
    </row>
    <row r="671" spans="2:69" s="214" customFormat="1">
      <c r="B671" s="207"/>
      <c r="C671" s="206"/>
      <c r="D671" s="206"/>
      <c r="E671" s="206"/>
      <c r="F671" s="206"/>
      <c r="G671" s="206"/>
      <c r="H671" s="206"/>
      <c r="I671" s="271"/>
      <c r="J671" s="206"/>
      <c r="K671" s="206"/>
      <c r="L671" s="206"/>
      <c r="M671" s="206"/>
      <c r="N671" s="208"/>
      <c r="O671" s="208"/>
      <c r="P671" s="209"/>
      <c r="Q671" s="208"/>
      <c r="R671" s="208"/>
      <c r="S671" s="208"/>
      <c r="T671" s="208"/>
      <c r="U671" s="208"/>
      <c r="V671" s="208"/>
      <c r="W671" s="208"/>
      <c r="X671" s="208"/>
      <c r="Y671" s="208"/>
      <c r="Z671" s="208"/>
      <c r="AA671" s="208"/>
      <c r="AB671" s="210"/>
      <c r="AC671" s="211"/>
      <c r="AD671" s="211"/>
      <c r="AE671" s="210"/>
      <c r="AF671" s="210"/>
      <c r="AG671" s="208"/>
      <c r="AH671" s="208"/>
      <c r="AI671" s="212"/>
      <c r="AJ671" s="212"/>
      <c r="AK671" s="208"/>
      <c r="AL671" s="212"/>
      <c r="AM671" s="212"/>
      <c r="AN671" s="212"/>
      <c r="AO671" s="208"/>
      <c r="AP671" s="208"/>
      <c r="AQ671" s="208"/>
      <c r="AR671" s="208"/>
      <c r="AS671" s="208"/>
      <c r="AT671" s="210"/>
      <c r="AU671" s="212"/>
      <c r="AV671" s="212"/>
      <c r="AW671" s="208"/>
      <c r="AX671" s="209"/>
      <c r="AY671" s="213"/>
      <c r="AZ671" s="209"/>
      <c r="BA671" s="213"/>
      <c r="BB671" s="411"/>
      <c r="BC671" s="421"/>
      <c r="BD671" s="421"/>
      <c r="BE671" s="409"/>
      <c r="BF671" s="409"/>
      <c r="BG671" s="411"/>
      <c r="BH671" s="411"/>
      <c r="BI671" s="410"/>
      <c r="BJ671" s="410"/>
      <c r="BK671" s="410"/>
      <c r="BL671" s="412"/>
      <c r="BM671" s="480"/>
      <c r="BN671" s="411"/>
      <c r="BO671" s="409"/>
      <c r="BP671" s="409"/>
      <c r="BQ671" s="409"/>
    </row>
    <row r="672" spans="2:69" s="214" customFormat="1">
      <c r="B672" s="207"/>
      <c r="C672" s="206"/>
      <c r="D672" s="206"/>
      <c r="E672" s="206"/>
      <c r="F672" s="206"/>
      <c r="G672" s="206"/>
      <c r="H672" s="206"/>
      <c r="I672" s="271"/>
      <c r="J672" s="206"/>
      <c r="K672" s="206"/>
      <c r="L672" s="206"/>
      <c r="M672" s="206"/>
      <c r="N672" s="208"/>
      <c r="O672" s="208"/>
      <c r="P672" s="209"/>
      <c r="Q672" s="208"/>
      <c r="R672" s="208"/>
      <c r="S672" s="208"/>
      <c r="T672" s="208"/>
      <c r="U672" s="208"/>
      <c r="V672" s="208"/>
      <c r="W672" s="208"/>
      <c r="X672" s="208"/>
      <c r="Y672" s="208"/>
      <c r="Z672" s="208"/>
      <c r="AA672" s="208"/>
      <c r="AB672" s="210"/>
      <c r="AC672" s="211"/>
      <c r="AD672" s="211"/>
      <c r="AE672" s="210"/>
      <c r="AF672" s="210"/>
      <c r="AG672" s="208"/>
      <c r="AH672" s="208"/>
      <c r="AI672" s="212"/>
      <c r="AJ672" s="212"/>
      <c r="AK672" s="208"/>
      <c r="AL672" s="212"/>
      <c r="AM672" s="212"/>
      <c r="AN672" s="212"/>
      <c r="AO672" s="208"/>
      <c r="AP672" s="208"/>
      <c r="AQ672" s="208"/>
      <c r="AR672" s="208"/>
      <c r="AS672" s="208"/>
      <c r="AT672" s="210"/>
      <c r="AU672" s="212"/>
      <c r="AV672" s="212"/>
      <c r="AW672" s="208"/>
      <c r="AX672" s="209"/>
      <c r="AY672" s="213"/>
      <c r="AZ672" s="209"/>
      <c r="BA672" s="213"/>
      <c r="BB672" s="411"/>
      <c r="BC672" s="421"/>
      <c r="BD672" s="421"/>
      <c r="BE672" s="409"/>
      <c r="BF672" s="409"/>
      <c r="BG672" s="411"/>
      <c r="BH672" s="411"/>
      <c r="BI672" s="410"/>
      <c r="BJ672" s="410"/>
      <c r="BK672" s="410"/>
      <c r="BL672" s="412"/>
      <c r="BM672" s="480"/>
      <c r="BN672" s="411"/>
      <c r="BO672" s="409"/>
      <c r="BP672" s="409"/>
      <c r="BQ672" s="409"/>
    </row>
    <row r="673" spans="2:69" s="214" customFormat="1">
      <c r="B673" s="207"/>
      <c r="C673" s="206"/>
      <c r="D673" s="206"/>
      <c r="E673" s="206"/>
      <c r="F673" s="206"/>
      <c r="G673" s="206"/>
      <c r="H673" s="206"/>
      <c r="I673" s="271"/>
      <c r="J673" s="206"/>
      <c r="K673" s="206"/>
      <c r="L673" s="206"/>
      <c r="M673" s="206"/>
      <c r="N673" s="208"/>
      <c r="O673" s="208"/>
      <c r="P673" s="209"/>
      <c r="Q673" s="208"/>
      <c r="R673" s="208"/>
      <c r="S673" s="208"/>
      <c r="T673" s="208"/>
      <c r="U673" s="208"/>
      <c r="V673" s="208"/>
      <c r="W673" s="208"/>
      <c r="X673" s="208"/>
      <c r="Y673" s="208"/>
      <c r="Z673" s="208"/>
      <c r="AA673" s="208"/>
      <c r="AB673" s="210"/>
      <c r="AC673" s="211"/>
      <c r="AD673" s="211"/>
      <c r="AE673" s="210"/>
      <c r="AF673" s="210"/>
      <c r="AG673" s="208"/>
      <c r="AH673" s="208"/>
      <c r="AI673" s="212"/>
      <c r="AJ673" s="212"/>
      <c r="AK673" s="208"/>
      <c r="AL673" s="212"/>
      <c r="AM673" s="212"/>
      <c r="AN673" s="212"/>
      <c r="AO673" s="208"/>
      <c r="AP673" s="208"/>
      <c r="AQ673" s="208"/>
      <c r="AR673" s="208"/>
      <c r="AS673" s="208"/>
      <c r="AT673" s="210"/>
      <c r="AU673" s="212"/>
      <c r="AV673" s="212"/>
      <c r="AW673" s="208"/>
      <c r="AX673" s="209"/>
      <c r="AY673" s="213"/>
      <c r="AZ673" s="209"/>
      <c r="BA673" s="213"/>
      <c r="BB673" s="411"/>
      <c r="BC673" s="421"/>
      <c r="BD673" s="421"/>
      <c r="BE673" s="409"/>
      <c r="BF673" s="409"/>
      <c r="BG673" s="411"/>
      <c r="BH673" s="411"/>
      <c r="BI673" s="410"/>
      <c r="BJ673" s="410"/>
      <c r="BK673" s="410"/>
      <c r="BL673" s="412"/>
      <c r="BM673" s="480"/>
      <c r="BN673" s="411"/>
      <c r="BO673" s="409"/>
      <c r="BP673" s="409"/>
      <c r="BQ673" s="409"/>
    </row>
    <row r="674" spans="2:69" s="214" customFormat="1">
      <c r="B674" s="207"/>
      <c r="C674" s="206"/>
      <c r="D674" s="206"/>
      <c r="E674" s="206"/>
      <c r="F674" s="206"/>
      <c r="G674" s="206"/>
      <c r="H674" s="206"/>
      <c r="I674" s="271"/>
      <c r="J674" s="206"/>
      <c r="K674" s="206"/>
      <c r="L674" s="206"/>
      <c r="M674" s="206"/>
      <c r="N674" s="208"/>
      <c r="O674" s="208"/>
      <c r="P674" s="209"/>
      <c r="Q674" s="208"/>
      <c r="R674" s="208"/>
      <c r="S674" s="208"/>
      <c r="T674" s="208"/>
      <c r="U674" s="208"/>
      <c r="V674" s="208"/>
      <c r="W674" s="208"/>
      <c r="X674" s="208"/>
      <c r="Y674" s="208"/>
      <c r="Z674" s="208"/>
      <c r="AA674" s="208"/>
      <c r="AB674" s="210"/>
      <c r="AC674" s="211"/>
      <c r="AD674" s="211"/>
      <c r="AE674" s="210"/>
      <c r="AF674" s="210"/>
      <c r="AG674" s="208"/>
      <c r="AH674" s="208"/>
      <c r="AI674" s="212"/>
      <c r="AJ674" s="212"/>
      <c r="AK674" s="208"/>
      <c r="AL674" s="212"/>
      <c r="AM674" s="212"/>
      <c r="AN674" s="212"/>
      <c r="AO674" s="208"/>
      <c r="AP674" s="208"/>
      <c r="AQ674" s="208"/>
      <c r="AR674" s="208"/>
      <c r="AS674" s="208"/>
      <c r="AT674" s="210"/>
      <c r="AU674" s="212"/>
      <c r="AV674" s="212"/>
      <c r="AW674" s="208"/>
      <c r="AX674" s="209"/>
      <c r="AY674" s="213"/>
      <c r="AZ674" s="209"/>
      <c r="BA674" s="213"/>
      <c r="BB674" s="411"/>
      <c r="BC674" s="421"/>
      <c r="BD674" s="421"/>
      <c r="BE674" s="409"/>
      <c r="BF674" s="409"/>
      <c r="BG674" s="411"/>
      <c r="BH674" s="411"/>
      <c r="BI674" s="410"/>
      <c r="BJ674" s="410"/>
      <c r="BK674" s="410"/>
      <c r="BL674" s="412"/>
      <c r="BM674" s="480"/>
      <c r="BN674" s="411"/>
      <c r="BO674" s="409"/>
      <c r="BP674" s="409"/>
      <c r="BQ674" s="409"/>
    </row>
    <row r="675" spans="2:69" s="214" customFormat="1">
      <c r="B675" s="207"/>
      <c r="C675" s="206"/>
      <c r="D675" s="206"/>
      <c r="E675" s="206"/>
      <c r="F675" s="206"/>
      <c r="G675" s="206"/>
      <c r="H675" s="206"/>
      <c r="I675" s="271"/>
      <c r="J675" s="206"/>
      <c r="K675" s="206"/>
      <c r="L675" s="206"/>
      <c r="M675" s="206"/>
      <c r="N675" s="208"/>
      <c r="O675" s="208"/>
      <c r="P675" s="209"/>
      <c r="Q675" s="208"/>
      <c r="R675" s="208"/>
      <c r="S675" s="208"/>
      <c r="T675" s="208"/>
      <c r="U675" s="208"/>
      <c r="V675" s="208"/>
      <c r="W675" s="208"/>
      <c r="X675" s="208"/>
      <c r="Y675" s="208"/>
      <c r="Z675" s="208"/>
      <c r="AA675" s="208"/>
      <c r="AB675" s="210"/>
      <c r="AC675" s="211"/>
      <c r="AD675" s="211"/>
      <c r="AE675" s="210"/>
      <c r="AF675" s="210"/>
      <c r="AG675" s="208"/>
      <c r="AH675" s="208"/>
      <c r="AI675" s="212"/>
      <c r="AJ675" s="212"/>
      <c r="AK675" s="208"/>
      <c r="AL675" s="212"/>
      <c r="AM675" s="212"/>
      <c r="AN675" s="212"/>
      <c r="AO675" s="208"/>
      <c r="AP675" s="208"/>
      <c r="AQ675" s="208"/>
      <c r="AR675" s="208"/>
      <c r="AS675" s="208"/>
      <c r="AT675" s="210"/>
      <c r="AU675" s="212"/>
      <c r="AV675" s="212"/>
      <c r="AW675" s="208"/>
      <c r="AX675" s="209"/>
      <c r="AY675" s="213"/>
      <c r="AZ675" s="209"/>
      <c r="BA675" s="213"/>
      <c r="BB675" s="411"/>
      <c r="BC675" s="421"/>
      <c r="BD675" s="421"/>
      <c r="BE675" s="409"/>
      <c r="BF675" s="409"/>
      <c r="BG675" s="411"/>
      <c r="BH675" s="411"/>
      <c r="BI675" s="410"/>
      <c r="BJ675" s="410"/>
      <c r="BK675" s="410"/>
      <c r="BL675" s="412"/>
      <c r="BM675" s="480"/>
      <c r="BN675" s="411"/>
      <c r="BO675" s="409"/>
      <c r="BP675" s="409"/>
      <c r="BQ675" s="409"/>
    </row>
    <row r="676" spans="2:69" s="214" customFormat="1">
      <c r="B676" s="207"/>
      <c r="C676" s="206"/>
      <c r="D676" s="206"/>
      <c r="E676" s="206"/>
      <c r="F676" s="206"/>
      <c r="G676" s="206"/>
      <c r="H676" s="206"/>
      <c r="I676" s="271"/>
      <c r="J676" s="206"/>
      <c r="K676" s="206"/>
      <c r="L676" s="206"/>
      <c r="M676" s="206"/>
      <c r="N676" s="208"/>
      <c r="O676" s="208"/>
      <c r="P676" s="209"/>
      <c r="Q676" s="208"/>
      <c r="R676" s="208"/>
      <c r="S676" s="208"/>
      <c r="T676" s="208"/>
      <c r="U676" s="208"/>
      <c r="V676" s="208"/>
      <c r="W676" s="208"/>
      <c r="X676" s="208"/>
      <c r="Y676" s="208"/>
      <c r="Z676" s="208"/>
      <c r="AA676" s="208"/>
      <c r="AB676" s="210"/>
      <c r="AC676" s="211"/>
      <c r="AD676" s="211"/>
      <c r="AE676" s="210"/>
      <c r="AF676" s="210"/>
      <c r="AG676" s="208"/>
      <c r="AH676" s="208"/>
      <c r="AI676" s="212"/>
      <c r="AJ676" s="212"/>
      <c r="AK676" s="208"/>
      <c r="AL676" s="212"/>
      <c r="AM676" s="212"/>
      <c r="AN676" s="212"/>
      <c r="AO676" s="208"/>
      <c r="AP676" s="208"/>
      <c r="AQ676" s="208"/>
      <c r="AR676" s="208"/>
      <c r="AS676" s="208"/>
      <c r="AT676" s="210"/>
      <c r="AU676" s="212"/>
      <c r="AV676" s="212"/>
      <c r="AW676" s="208"/>
      <c r="AX676" s="209"/>
      <c r="AY676" s="213"/>
      <c r="AZ676" s="209"/>
      <c r="BA676" s="213"/>
      <c r="BB676" s="411"/>
      <c r="BC676" s="421"/>
      <c r="BD676" s="421"/>
      <c r="BE676" s="409"/>
      <c r="BF676" s="409"/>
      <c r="BG676" s="411"/>
      <c r="BH676" s="411"/>
      <c r="BI676" s="410"/>
      <c r="BJ676" s="410"/>
      <c r="BK676" s="410"/>
      <c r="BL676" s="412"/>
      <c r="BM676" s="480"/>
      <c r="BN676" s="411"/>
      <c r="BO676" s="409"/>
      <c r="BP676" s="409"/>
      <c r="BQ676" s="409"/>
    </row>
    <row r="677" spans="2:69" s="214" customFormat="1">
      <c r="B677" s="207"/>
      <c r="C677" s="206"/>
      <c r="D677" s="206"/>
      <c r="E677" s="206"/>
      <c r="F677" s="206"/>
      <c r="G677" s="206"/>
      <c r="H677" s="206"/>
      <c r="I677" s="271"/>
      <c r="J677" s="206"/>
      <c r="K677" s="206"/>
      <c r="L677" s="206"/>
      <c r="M677" s="206"/>
      <c r="N677" s="208"/>
      <c r="O677" s="208"/>
      <c r="P677" s="209"/>
      <c r="Q677" s="208"/>
      <c r="R677" s="208"/>
      <c r="S677" s="208"/>
      <c r="T677" s="208"/>
      <c r="U677" s="208"/>
      <c r="V677" s="208"/>
      <c r="W677" s="208"/>
      <c r="X677" s="208"/>
      <c r="Y677" s="208"/>
      <c r="Z677" s="208"/>
      <c r="AA677" s="208"/>
      <c r="AB677" s="210"/>
      <c r="AC677" s="211"/>
      <c r="AD677" s="211"/>
      <c r="AE677" s="210"/>
      <c r="AF677" s="210"/>
      <c r="AG677" s="208"/>
      <c r="AH677" s="208"/>
      <c r="AI677" s="212"/>
      <c r="AJ677" s="212"/>
      <c r="AK677" s="208"/>
      <c r="AL677" s="212"/>
      <c r="AM677" s="212"/>
      <c r="AN677" s="212"/>
      <c r="AO677" s="208"/>
      <c r="AP677" s="208"/>
      <c r="AQ677" s="208"/>
      <c r="AR677" s="208"/>
      <c r="AS677" s="208"/>
      <c r="AT677" s="210"/>
      <c r="AU677" s="212"/>
      <c r="AV677" s="212"/>
      <c r="AW677" s="208"/>
      <c r="AX677" s="209"/>
      <c r="AY677" s="213"/>
      <c r="AZ677" s="209"/>
      <c r="BA677" s="213"/>
      <c r="BB677" s="411"/>
      <c r="BC677" s="421"/>
      <c r="BD677" s="421"/>
      <c r="BE677" s="409"/>
      <c r="BF677" s="409"/>
      <c r="BG677" s="411"/>
      <c r="BH677" s="411"/>
      <c r="BI677" s="410"/>
      <c r="BJ677" s="410"/>
      <c r="BK677" s="410"/>
      <c r="BL677" s="412"/>
      <c r="BM677" s="480"/>
      <c r="BN677" s="411"/>
      <c r="BO677" s="409"/>
      <c r="BP677" s="409"/>
      <c r="BQ677" s="409"/>
    </row>
    <row r="678" spans="2:69" s="214" customFormat="1">
      <c r="B678" s="207"/>
      <c r="C678" s="206"/>
      <c r="D678" s="206"/>
      <c r="E678" s="206"/>
      <c r="F678" s="206"/>
      <c r="G678" s="206"/>
      <c r="H678" s="206"/>
      <c r="I678" s="271"/>
      <c r="J678" s="206"/>
      <c r="K678" s="206"/>
      <c r="L678" s="206"/>
      <c r="M678" s="206"/>
      <c r="N678" s="208"/>
      <c r="O678" s="208"/>
      <c r="P678" s="209"/>
      <c r="Q678" s="208"/>
      <c r="R678" s="208"/>
      <c r="S678" s="208"/>
      <c r="T678" s="208"/>
      <c r="U678" s="208"/>
      <c r="V678" s="208"/>
      <c r="W678" s="208"/>
      <c r="X678" s="208"/>
      <c r="Y678" s="208"/>
      <c r="Z678" s="208"/>
      <c r="AA678" s="208"/>
      <c r="AB678" s="210"/>
      <c r="AC678" s="211"/>
      <c r="AD678" s="211"/>
      <c r="AE678" s="210"/>
      <c r="AF678" s="210"/>
      <c r="AG678" s="208"/>
      <c r="AH678" s="208"/>
      <c r="AI678" s="212"/>
      <c r="AJ678" s="212"/>
      <c r="AK678" s="208"/>
      <c r="AL678" s="212"/>
      <c r="AM678" s="212"/>
      <c r="AN678" s="212"/>
      <c r="AO678" s="208"/>
      <c r="AP678" s="208"/>
      <c r="AQ678" s="208"/>
      <c r="AR678" s="208"/>
      <c r="AS678" s="208"/>
      <c r="AT678" s="210"/>
      <c r="AU678" s="212"/>
      <c r="AV678" s="212"/>
      <c r="AW678" s="208"/>
      <c r="AX678" s="209"/>
      <c r="AY678" s="213"/>
      <c r="AZ678" s="209"/>
      <c r="BA678" s="213"/>
      <c r="BB678" s="411"/>
      <c r="BC678" s="421"/>
      <c r="BD678" s="421"/>
      <c r="BE678" s="409"/>
      <c r="BF678" s="409"/>
      <c r="BG678" s="411"/>
      <c r="BH678" s="411"/>
      <c r="BI678" s="410"/>
      <c r="BJ678" s="410"/>
      <c r="BK678" s="410"/>
      <c r="BL678" s="412"/>
      <c r="BM678" s="480"/>
      <c r="BN678" s="411"/>
      <c r="BO678" s="409"/>
      <c r="BP678" s="409"/>
      <c r="BQ678" s="409"/>
    </row>
    <row r="679" spans="2:69" s="214" customFormat="1">
      <c r="B679" s="207"/>
      <c r="C679" s="206"/>
      <c r="D679" s="206"/>
      <c r="E679" s="206"/>
      <c r="F679" s="206"/>
      <c r="G679" s="206"/>
      <c r="H679" s="206"/>
      <c r="I679" s="271"/>
      <c r="J679" s="206"/>
      <c r="K679" s="206"/>
      <c r="L679" s="206"/>
      <c r="M679" s="206"/>
      <c r="N679" s="208"/>
      <c r="O679" s="208"/>
      <c r="P679" s="209"/>
      <c r="Q679" s="208"/>
      <c r="R679" s="208"/>
      <c r="S679" s="208"/>
      <c r="T679" s="208"/>
      <c r="U679" s="208"/>
      <c r="V679" s="208"/>
      <c r="W679" s="208"/>
      <c r="X679" s="208"/>
      <c r="Y679" s="208"/>
      <c r="Z679" s="208"/>
      <c r="AA679" s="208"/>
      <c r="AB679" s="210"/>
      <c r="AC679" s="211"/>
      <c r="AD679" s="211"/>
      <c r="AE679" s="210"/>
      <c r="AF679" s="210"/>
      <c r="AG679" s="208"/>
      <c r="AH679" s="208"/>
      <c r="AI679" s="212"/>
      <c r="AJ679" s="212"/>
      <c r="AK679" s="208"/>
      <c r="AL679" s="212"/>
      <c r="AM679" s="212"/>
      <c r="AN679" s="212"/>
      <c r="AO679" s="208"/>
      <c r="AP679" s="208"/>
      <c r="AQ679" s="208"/>
      <c r="AR679" s="208"/>
      <c r="AS679" s="208"/>
      <c r="AT679" s="210"/>
      <c r="AU679" s="212"/>
      <c r="AV679" s="212"/>
      <c r="AW679" s="208"/>
      <c r="AX679" s="209"/>
      <c r="AY679" s="213"/>
      <c r="AZ679" s="209"/>
      <c r="BA679" s="213"/>
      <c r="BB679" s="411"/>
      <c r="BC679" s="421"/>
      <c r="BD679" s="421"/>
      <c r="BE679" s="409"/>
      <c r="BF679" s="409"/>
      <c r="BG679" s="411"/>
      <c r="BH679" s="411"/>
      <c r="BI679" s="410"/>
      <c r="BJ679" s="410"/>
      <c r="BK679" s="410"/>
      <c r="BL679" s="412"/>
      <c r="BM679" s="480"/>
      <c r="BN679" s="411"/>
      <c r="BO679" s="409"/>
      <c r="BP679" s="409"/>
      <c r="BQ679" s="409"/>
    </row>
    <row r="680" spans="2:69" s="214" customFormat="1">
      <c r="B680" s="207"/>
      <c r="C680" s="206"/>
      <c r="D680" s="206"/>
      <c r="E680" s="206"/>
      <c r="F680" s="206"/>
      <c r="G680" s="206"/>
      <c r="H680" s="206"/>
      <c r="I680" s="271"/>
      <c r="J680" s="206"/>
      <c r="K680" s="206"/>
      <c r="L680" s="206"/>
      <c r="M680" s="206"/>
      <c r="N680" s="208"/>
      <c r="O680" s="208"/>
      <c r="P680" s="209"/>
      <c r="Q680" s="208"/>
      <c r="R680" s="208"/>
      <c r="S680" s="208"/>
      <c r="T680" s="208"/>
      <c r="U680" s="208"/>
      <c r="V680" s="208"/>
      <c r="W680" s="208"/>
      <c r="X680" s="208"/>
      <c r="Y680" s="208"/>
      <c r="Z680" s="208"/>
      <c r="AA680" s="208"/>
      <c r="AB680" s="210"/>
      <c r="AC680" s="211"/>
      <c r="AD680" s="211"/>
      <c r="AE680" s="210"/>
      <c r="AF680" s="210"/>
      <c r="AG680" s="208"/>
      <c r="AH680" s="208"/>
      <c r="AI680" s="212"/>
      <c r="AJ680" s="212"/>
      <c r="AK680" s="208"/>
      <c r="AL680" s="212"/>
      <c r="AM680" s="212"/>
      <c r="AN680" s="212"/>
      <c r="AO680" s="208"/>
      <c r="AP680" s="208"/>
      <c r="AQ680" s="208"/>
      <c r="AR680" s="208"/>
      <c r="AS680" s="208"/>
      <c r="AT680" s="210"/>
      <c r="AU680" s="212"/>
      <c r="AV680" s="212"/>
      <c r="AW680" s="208"/>
      <c r="AX680" s="209"/>
      <c r="AY680" s="213"/>
      <c r="AZ680" s="209"/>
      <c r="BA680" s="213"/>
      <c r="BB680" s="411"/>
      <c r="BC680" s="421"/>
      <c r="BD680" s="421"/>
      <c r="BE680" s="409"/>
      <c r="BF680" s="409"/>
      <c r="BG680" s="411"/>
      <c r="BH680" s="411"/>
      <c r="BI680" s="410"/>
      <c r="BJ680" s="410"/>
      <c r="BK680" s="410"/>
      <c r="BL680" s="412"/>
      <c r="BM680" s="480"/>
      <c r="BN680" s="411"/>
      <c r="BO680" s="409"/>
      <c r="BP680" s="409"/>
      <c r="BQ680" s="409"/>
    </row>
    <row r="681" spans="2:69" s="214" customFormat="1">
      <c r="B681" s="207"/>
      <c r="C681" s="206"/>
      <c r="D681" s="206"/>
      <c r="E681" s="206"/>
      <c r="F681" s="206"/>
      <c r="G681" s="206"/>
      <c r="H681" s="206"/>
      <c r="I681" s="271"/>
      <c r="J681" s="206"/>
      <c r="K681" s="206"/>
      <c r="L681" s="206"/>
      <c r="M681" s="206"/>
      <c r="N681" s="208"/>
      <c r="O681" s="208"/>
      <c r="P681" s="209"/>
      <c r="Q681" s="208"/>
      <c r="R681" s="208"/>
      <c r="S681" s="208"/>
      <c r="T681" s="208"/>
      <c r="U681" s="208"/>
      <c r="V681" s="208"/>
      <c r="W681" s="208"/>
      <c r="X681" s="208"/>
      <c r="Y681" s="208"/>
      <c r="Z681" s="208"/>
      <c r="AA681" s="208"/>
      <c r="AB681" s="210"/>
      <c r="AC681" s="211"/>
      <c r="AD681" s="211"/>
      <c r="AE681" s="210"/>
      <c r="AF681" s="210"/>
      <c r="AG681" s="208"/>
      <c r="AH681" s="208"/>
      <c r="AI681" s="212"/>
      <c r="AJ681" s="212"/>
      <c r="AK681" s="208"/>
      <c r="AL681" s="212"/>
      <c r="AM681" s="212"/>
      <c r="AN681" s="212"/>
      <c r="AO681" s="208"/>
      <c r="AP681" s="208"/>
      <c r="AQ681" s="208"/>
      <c r="AR681" s="208"/>
      <c r="AS681" s="208"/>
      <c r="AT681" s="210"/>
      <c r="AU681" s="212"/>
      <c r="AV681" s="212"/>
      <c r="AW681" s="208"/>
      <c r="AX681" s="209"/>
      <c r="AY681" s="213"/>
      <c r="AZ681" s="209"/>
      <c r="BA681" s="213"/>
      <c r="BB681" s="411"/>
      <c r="BC681" s="421"/>
      <c r="BD681" s="421"/>
      <c r="BE681" s="409"/>
      <c r="BF681" s="409"/>
      <c r="BG681" s="411"/>
      <c r="BH681" s="411"/>
      <c r="BI681" s="410"/>
      <c r="BJ681" s="410"/>
      <c r="BK681" s="410"/>
      <c r="BL681" s="412"/>
      <c r="BM681" s="480"/>
      <c r="BN681" s="411"/>
      <c r="BO681" s="409"/>
      <c r="BP681" s="409"/>
      <c r="BQ681" s="409"/>
    </row>
    <row r="682" spans="2:69" s="214" customFormat="1">
      <c r="B682" s="207"/>
      <c r="C682" s="206"/>
      <c r="D682" s="206"/>
      <c r="E682" s="206"/>
      <c r="F682" s="206"/>
      <c r="G682" s="206"/>
      <c r="H682" s="206"/>
      <c r="I682" s="271"/>
      <c r="J682" s="206"/>
      <c r="K682" s="206"/>
      <c r="L682" s="206"/>
      <c r="M682" s="206"/>
      <c r="N682" s="208"/>
      <c r="O682" s="208"/>
      <c r="P682" s="209"/>
      <c r="Q682" s="208"/>
      <c r="R682" s="208"/>
      <c r="S682" s="208"/>
      <c r="T682" s="208"/>
      <c r="U682" s="208"/>
      <c r="V682" s="208"/>
      <c r="W682" s="208"/>
      <c r="X682" s="208"/>
      <c r="Y682" s="208"/>
      <c r="Z682" s="208"/>
      <c r="AA682" s="208"/>
      <c r="AB682" s="210"/>
      <c r="AC682" s="211"/>
      <c r="AD682" s="211"/>
      <c r="AE682" s="210"/>
      <c r="AF682" s="210"/>
      <c r="AG682" s="208"/>
      <c r="AH682" s="208"/>
      <c r="AI682" s="212"/>
      <c r="AJ682" s="212"/>
      <c r="AK682" s="208"/>
      <c r="AL682" s="212"/>
      <c r="AM682" s="212"/>
      <c r="AN682" s="212"/>
      <c r="AO682" s="208"/>
      <c r="AP682" s="208"/>
      <c r="AQ682" s="208"/>
      <c r="AR682" s="208"/>
      <c r="AS682" s="208"/>
      <c r="AT682" s="210"/>
      <c r="AU682" s="212"/>
      <c r="AV682" s="212"/>
      <c r="AW682" s="208"/>
      <c r="AX682" s="209"/>
      <c r="AY682" s="213"/>
      <c r="AZ682" s="209"/>
      <c r="BA682" s="213"/>
      <c r="BB682" s="411"/>
      <c r="BC682" s="421"/>
      <c r="BD682" s="421"/>
      <c r="BE682" s="409"/>
      <c r="BF682" s="409"/>
      <c r="BG682" s="411"/>
      <c r="BH682" s="411"/>
      <c r="BI682" s="410"/>
      <c r="BJ682" s="410"/>
      <c r="BK682" s="410"/>
      <c r="BL682" s="412"/>
      <c r="BM682" s="480"/>
      <c r="BN682" s="411"/>
      <c r="BO682" s="409"/>
      <c r="BP682" s="409"/>
      <c r="BQ682" s="409"/>
    </row>
    <row r="683" spans="2:69" s="214" customFormat="1">
      <c r="B683" s="207"/>
      <c r="C683" s="206"/>
      <c r="D683" s="206"/>
      <c r="E683" s="206"/>
      <c r="F683" s="206"/>
      <c r="G683" s="206"/>
      <c r="H683" s="206"/>
      <c r="I683" s="271"/>
      <c r="J683" s="206"/>
      <c r="K683" s="206"/>
      <c r="L683" s="206"/>
      <c r="M683" s="206"/>
      <c r="N683" s="208"/>
      <c r="O683" s="208"/>
      <c r="P683" s="209"/>
      <c r="Q683" s="208"/>
      <c r="R683" s="208"/>
      <c r="S683" s="208"/>
      <c r="T683" s="208"/>
      <c r="U683" s="208"/>
      <c r="V683" s="208"/>
      <c r="W683" s="208"/>
      <c r="X683" s="208"/>
      <c r="Y683" s="208"/>
      <c r="Z683" s="208"/>
      <c r="AA683" s="208"/>
      <c r="AB683" s="210"/>
      <c r="AC683" s="211"/>
      <c r="AD683" s="211"/>
      <c r="AE683" s="210"/>
      <c r="AF683" s="210"/>
      <c r="AG683" s="208"/>
      <c r="AH683" s="208"/>
      <c r="AI683" s="212"/>
      <c r="AJ683" s="212"/>
      <c r="AK683" s="208"/>
      <c r="AL683" s="212"/>
      <c r="AM683" s="212"/>
      <c r="AN683" s="212"/>
      <c r="AO683" s="208"/>
      <c r="AP683" s="208"/>
      <c r="AQ683" s="208"/>
      <c r="AR683" s="208"/>
      <c r="AS683" s="208"/>
      <c r="AT683" s="210"/>
      <c r="AU683" s="212"/>
      <c r="AV683" s="212"/>
      <c r="AW683" s="208"/>
      <c r="AX683" s="209"/>
      <c r="AY683" s="213"/>
      <c r="AZ683" s="209"/>
      <c r="BA683" s="213"/>
      <c r="BB683" s="411"/>
      <c r="BC683" s="421"/>
      <c r="BD683" s="421"/>
      <c r="BE683" s="409"/>
      <c r="BF683" s="409"/>
      <c r="BG683" s="411"/>
      <c r="BH683" s="411"/>
      <c r="BI683" s="410"/>
      <c r="BJ683" s="410"/>
      <c r="BK683" s="410"/>
      <c r="BL683" s="412"/>
      <c r="BM683" s="480"/>
      <c r="BN683" s="411"/>
      <c r="BO683" s="409"/>
      <c r="BP683" s="409"/>
      <c r="BQ683" s="409"/>
    </row>
    <row r="684" spans="2:69" s="214" customFormat="1">
      <c r="B684" s="207"/>
      <c r="C684" s="206"/>
      <c r="D684" s="206"/>
      <c r="E684" s="206"/>
      <c r="F684" s="206"/>
      <c r="G684" s="206"/>
      <c r="H684" s="206"/>
      <c r="I684" s="271"/>
      <c r="J684" s="206"/>
      <c r="K684" s="206"/>
      <c r="L684" s="206"/>
      <c r="M684" s="206"/>
      <c r="N684" s="208"/>
      <c r="O684" s="208"/>
      <c r="P684" s="209"/>
      <c r="Q684" s="208"/>
      <c r="R684" s="208"/>
      <c r="S684" s="208"/>
      <c r="T684" s="208"/>
      <c r="U684" s="208"/>
      <c r="V684" s="208"/>
      <c r="W684" s="208"/>
      <c r="X684" s="208"/>
      <c r="Y684" s="208"/>
      <c r="Z684" s="208"/>
      <c r="AA684" s="208"/>
      <c r="AB684" s="210"/>
      <c r="AC684" s="211"/>
      <c r="AD684" s="211"/>
      <c r="AE684" s="210"/>
      <c r="AF684" s="210"/>
      <c r="AG684" s="208"/>
      <c r="AH684" s="208"/>
      <c r="AI684" s="212"/>
      <c r="AJ684" s="212"/>
      <c r="AK684" s="208"/>
      <c r="AL684" s="212"/>
      <c r="AM684" s="212"/>
      <c r="AN684" s="212"/>
      <c r="AO684" s="208"/>
      <c r="AP684" s="208"/>
      <c r="AQ684" s="208"/>
      <c r="AR684" s="208"/>
      <c r="AS684" s="208"/>
      <c r="AT684" s="210"/>
      <c r="AU684" s="212"/>
      <c r="AV684" s="212"/>
      <c r="AW684" s="208"/>
      <c r="AX684" s="209"/>
      <c r="AY684" s="213"/>
      <c r="AZ684" s="209"/>
      <c r="BA684" s="213"/>
      <c r="BB684" s="411"/>
      <c r="BC684" s="421"/>
      <c r="BD684" s="421"/>
      <c r="BE684" s="409"/>
      <c r="BF684" s="409"/>
      <c r="BG684" s="411"/>
      <c r="BH684" s="411"/>
      <c r="BI684" s="410"/>
      <c r="BJ684" s="410"/>
      <c r="BK684" s="410"/>
      <c r="BL684" s="412"/>
      <c r="BM684" s="480"/>
      <c r="BN684" s="411"/>
      <c r="BO684" s="409"/>
      <c r="BP684" s="409"/>
      <c r="BQ684" s="409"/>
    </row>
    <row r="685" spans="2:69" s="214" customFormat="1">
      <c r="B685" s="207"/>
      <c r="C685" s="206"/>
      <c r="D685" s="206"/>
      <c r="E685" s="206"/>
      <c r="F685" s="206"/>
      <c r="G685" s="206"/>
      <c r="H685" s="206"/>
      <c r="I685" s="271"/>
      <c r="J685" s="206"/>
      <c r="K685" s="206"/>
      <c r="L685" s="206"/>
      <c r="M685" s="206"/>
      <c r="N685" s="208"/>
      <c r="O685" s="208"/>
      <c r="P685" s="209"/>
      <c r="Q685" s="208"/>
      <c r="R685" s="208"/>
      <c r="S685" s="208"/>
      <c r="T685" s="208"/>
      <c r="U685" s="208"/>
      <c r="V685" s="208"/>
      <c r="W685" s="208"/>
      <c r="X685" s="208"/>
      <c r="Y685" s="208"/>
      <c r="Z685" s="208"/>
      <c r="AA685" s="208"/>
      <c r="AB685" s="210"/>
      <c r="AC685" s="211"/>
      <c r="AD685" s="211"/>
      <c r="AE685" s="210"/>
      <c r="AF685" s="210"/>
      <c r="AG685" s="208"/>
      <c r="AH685" s="208"/>
      <c r="AI685" s="212"/>
      <c r="AJ685" s="212"/>
      <c r="AK685" s="208"/>
      <c r="AL685" s="212"/>
      <c r="AM685" s="212"/>
      <c r="AN685" s="212"/>
      <c r="AO685" s="208"/>
      <c r="AP685" s="208"/>
      <c r="AQ685" s="208"/>
      <c r="AR685" s="208"/>
      <c r="AS685" s="208"/>
      <c r="AT685" s="210"/>
      <c r="AU685" s="212"/>
      <c r="AV685" s="212"/>
      <c r="AW685" s="208"/>
      <c r="AX685" s="209"/>
      <c r="AY685" s="213"/>
      <c r="AZ685" s="209"/>
      <c r="BA685" s="213"/>
      <c r="BB685" s="411"/>
      <c r="BC685" s="421"/>
      <c r="BD685" s="421"/>
      <c r="BE685" s="409"/>
      <c r="BF685" s="409"/>
      <c r="BG685" s="411"/>
      <c r="BH685" s="411"/>
      <c r="BI685" s="410"/>
      <c r="BJ685" s="410"/>
      <c r="BK685" s="410"/>
      <c r="BL685" s="412"/>
      <c r="BM685" s="480"/>
      <c r="BN685" s="411"/>
      <c r="BO685" s="409"/>
      <c r="BP685" s="409"/>
      <c r="BQ685" s="409"/>
    </row>
    <row r="686" spans="2:69" s="214" customFormat="1">
      <c r="B686" s="207"/>
      <c r="C686" s="206"/>
      <c r="D686" s="206"/>
      <c r="E686" s="206"/>
      <c r="F686" s="206"/>
      <c r="G686" s="206"/>
      <c r="H686" s="206"/>
      <c r="I686" s="271"/>
      <c r="J686" s="206"/>
      <c r="K686" s="206"/>
      <c r="L686" s="206"/>
      <c r="M686" s="206"/>
      <c r="N686" s="208"/>
      <c r="O686" s="208"/>
      <c r="P686" s="209"/>
      <c r="Q686" s="208"/>
      <c r="R686" s="208"/>
      <c r="S686" s="208"/>
      <c r="T686" s="208"/>
      <c r="U686" s="208"/>
      <c r="V686" s="208"/>
      <c r="W686" s="208"/>
      <c r="X686" s="208"/>
      <c r="Y686" s="208"/>
      <c r="Z686" s="208"/>
      <c r="AA686" s="208"/>
      <c r="AB686" s="210"/>
      <c r="AC686" s="211"/>
      <c r="AD686" s="211"/>
      <c r="AE686" s="210"/>
      <c r="AF686" s="210"/>
      <c r="AG686" s="208"/>
      <c r="AH686" s="208"/>
      <c r="AI686" s="212"/>
      <c r="AJ686" s="212"/>
      <c r="AK686" s="208"/>
      <c r="AL686" s="212"/>
      <c r="AM686" s="212"/>
      <c r="AN686" s="212"/>
      <c r="AO686" s="208"/>
      <c r="AP686" s="208"/>
      <c r="AQ686" s="208"/>
      <c r="AR686" s="208"/>
      <c r="AS686" s="208"/>
      <c r="AT686" s="210"/>
      <c r="AU686" s="212"/>
      <c r="AV686" s="212"/>
      <c r="AW686" s="208"/>
      <c r="AX686" s="209"/>
      <c r="AY686" s="213"/>
      <c r="AZ686" s="209"/>
      <c r="BA686" s="213"/>
      <c r="BB686" s="411"/>
      <c r="BC686" s="421"/>
      <c r="BD686" s="421"/>
      <c r="BE686" s="409"/>
      <c r="BF686" s="409"/>
      <c r="BG686" s="411"/>
      <c r="BH686" s="411"/>
      <c r="BI686" s="410"/>
      <c r="BJ686" s="410"/>
      <c r="BK686" s="410"/>
      <c r="BL686" s="412"/>
      <c r="BM686" s="480"/>
      <c r="BN686" s="411"/>
      <c r="BO686" s="409"/>
      <c r="BP686" s="409"/>
      <c r="BQ686" s="409"/>
    </row>
    <row r="687" spans="2:69" s="214" customFormat="1">
      <c r="B687" s="207"/>
      <c r="C687" s="206"/>
      <c r="D687" s="206"/>
      <c r="E687" s="206"/>
      <c r="F687" s="206"/>
      <c r="G687" s="206"/>
      <c r="H687" s="206"/>
      <c r="I687" s="271"/>
      <c r="J687" s="206"/>
      <c r="K687" s="206"/>
      <c r="L687" s="206"/>
      <c r="M687" s="206"/>
      <c r="N687" s="208"/>
      <c r="O687" s="208"/>
      <c r="P687" s="209"/>
      <c r="Q687" s="208"/>
      <c r="R687" s="208"/>
      <c r="S687" s="208"/>
      <c r="T687" s="208"/>
      <c r="U687" s="208"/>
      <c r="V687" s="208"/>
      <c r="W687" s="208"/>
      <c r="X687" s="208"/>
      <c r="Y687" s="208"/>
      <c r="Z687" s="208"/>
      <c r="AA687" s="208"/>
      <c r="AB687" s="210"/>
      <c r="AC687" s="211"/>
      <c r="AD687" s="211"/>
      <c r="AE687" s="210"/>
      <c r="AF687" s="210"/>
      <c r="AG687" s="208"/>
      <c r="AH687" s="208"/>
      <c r="AI687" s="212"/>
      <c r="AJ687" s="212"/>
      <c r="AK687" s="208"/>
      <c r="AL687" s="212"/>
      <c r="AM687" s="212"/>
      <c r="AN687" s="212"/>
      <c r="AO687" s="208"/>
      <c r="AP687" s="208"/>
      <c r="AQ687" s="208"/>
      <c r="AR687" s="208"/>
      <c r="AS687" s="208"/>
      <c r="AT687" s="210"/>
      <c r="AU687" s="212"/>
      <c r="AV687" s="212"/>
      <c r="AW687" s="208"/>
      <c r="AX687" s="209"/>
      <c r="AY687" s="213"/>
      <c r="AZ687" s="209"/>
      <c r="BA687" s="213"/>
      <c r="BB687" s="411"/>
      <c r="BC687" s="421"/>
      <c r="BD687" s="421"/>
      <c r="BE687" s="409"/>
      <c r="BF687" s="409"/>
      <c r="BG687" s="411"/>
      <c r="BH687" s="411"/>
      <c r="BI687" s="410"/>
      <c r="BJ687" s="410"/>
      <c r="BK687" s="410"/>
      <c r="BL687" s="412"/>
      <c r="BM687" s="480"/>
      <c r="BN687" s="411"/>
      <c r="BO687" s="409"/>
      <c r="BP687" s="409"/>
      <c r="BQ687" s="409"/>
    </row>
    <row r="688" spans="2:69" s="214" customFormat="1">
      <c r="B688" s="207"/>
      <c r="C688" s="206"/>
      <c r="D688" s="206"/>
      <c r="E688" s="206"/>
      <c r="F688" s="206"/>
      <c r="G688" s="206"/>
      <c r="H688" s="206"/>
      <c r="I688" s="271"/>
      <c r="J688" s="206"/>
      <c r="K688" s="206"/>
      <c r="L688" s="206"/>
      <c r="M688" s="206"/>
      <c r="N688" s="208"/>
      <c r="O688" s="208"/>
      <c r="P688" s="209"/>
      <c r="Q688" s="208"/>
      <c r="R688" s="208"/>
      <c r="S688" s="208"/>
      <c r="T688" s="208"/>
      <c r="U688" s="208"/>
      <c r="V688" s="208"/>
      <c r="W688" s="208"/>
      <c r="X688" s="208"/>
      <c r="Y688" s="208"/>
      <c r="Z688" s="208"/>
      <c r="AA688" s="208"/>
      <c r="AB688" s="210"/>
      <c r="AC688" s="211"/>
      <c r="AD688" s="211"/>
      <c r="AE688" s="210"/>
      <c r="AF688" s="210"/>
      <c r="AG688" s="208"/>
      <c r="AH688" s="208"/>
      <c r="AI688" s="212"/>
      <c r="AJ688" s="212"/>
      <c r="AK688" s="208"/>
      <c r="AL688" s="212"/>
      <c r="AM688" s="212"/>
      <c r="AN688" s="212"/>
      <c r="AO688" s="208"/>
      <c r="AP688" s="208"/>
      <c r="AQ688" s="208"/>
      <c r="AR688" s="208"/>
      <c r="AS688" s="208"/>
      <c r="AT688" s="210"/>
      <c r="AU688" s="212"/>
      <c r="AV688" s="212"/>
      <c r="AW688" s="208"/>
      <c r="AX688" s="209"/>
      <c r="AY688" s="213"/>
      <c r="AZ688" s="209"/>
      <c r="BA688" s="213"/>
      <c r="BB688" s="411"/>
      <c r="BC688" s="421"/>
      <c r="BD688" s="421"/>
      <c r="BE688" s="409"/>
      <c r="BF688" s="409"/>
      <c r="BG688" s="411"/>
      <c r="BH688" s="411"/>
      <c r="BI688" s="410"/>
      <c r="BJ688" s="410"/>
      <c r="BK688" s="410"/>
      <c r="BL688" s="412"/>
      <c r="BM688" s="480"/>
      <c r="BN688" s="411"/>
      <c r="BO688" s="409"/>
      <c r="BP688" s="409"/>
      <c r="BQ688" s="409"/>
    </row>
  </sheetData>
  <sheetProtection formatColumns="0"/>
  <autoFilter ref="J5:BQ615" xr:uid="{7A159E60-AA43-4CEC-BCB8-B42D75168055}">
    <filterColumn colId="4">
      <filters>
        <filter val="Riesgo de Corrupción."/>
      </filters>
    </filterColumn>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41" showButton="0"/>
    <filterColumn colId="42" showButton="0"/>
    <filterColumn colId="43" showButton="0"/>
    <filterColumn colId="44" showButton="0"/>
    <filterColumn colId="45" showButton="0"/>
    <filterColumn colId="46" showButton="0"/>
    <filterColumn colId="47" showButton="0"/>
    <filterColumn colId="52" showButton="0"/>
    <filterColumn colId="57" showButton="0"/>
    <filterColumn colId="58" showButton="0"/>
  </autoFilter>
  <mergeCells count="3700">
    <mergeCell ref="BK394:BK396"/>
    <mergeCell ref="BL394:BL396"/>
    <mergeCell ref="BM394:BM396"/>
    <mergeCell ref="BN394:BN396"/>
    <mergeCell ref="BO394:BO396"/>
    <mergeCell ref="BP394:BP396"/>
    <mergeCell ref="BJ442:BJ443"/>
    <mergeCell ref="BK442:BK443"/>
    <mergeCell ref="BL442:BL443"/>
    <mergeCell ref="BM442:BM443"/>
    <mergeCell ref="BN442:BN443"/>
    <mergeCell ref="BO442:BO443"/>
    <mergeCell ref="BP442:BP443"/>
    <mergeCell ref="BQ442:BQ443"/>
    <mergeCell ref="BI418:BI419"/>
    <mergeCell ref="BJ418:BJ419"/>
    <mergeCell ref="BK418:BK419"/>
    <mergeCell ref="BL418:BL419"/>
    <mergeCell ref="BM418:BM419"/>
    <mergeCell ref="BN418:BN419"/>
    <mergeCell ref="BO418:BO419"/>
    <mergeCell ref="BP418:BP419"/>
    <mergeCell ref="BQ418:BQ419"/>
    <mergeCell ref="BH310:BH311"/>
    <mergeCell ref="BI310:BI311"/>
    <mergeCell ref="BJ310:BJ311"/>
    <mergeCell ref="BK310:BK311"/>
    <mergeCell ref="BL310:BL311"/>
    <mergeCell ref="BM310:BM311"/>
    <mergeCell ref="BN310:BN311"/>
    <mergeCell ref="BO310:BO311"/>
    <mergeCell ref="BP310:BP311"/>
    <mergeCell ref="BG310:BG315"/>
    <mergeCell ref="BQ310:BQ311"/>
    <mergeCell ref="BJ340:BJ341"/>
    <mergeCell ref="BK340:BK341"/>
    <mergeCell ref="BL340:BL341"/>
    <mergeCell ref="BM340:BM341"/>
    <mergeCell ref="BN340:BN341"/>
    <mergeCell ref="BO340:BO341"/>
    <mergeCell ref="BP340:BP341"/>
    <mergeCell ref="BQ340:BQ341"/>
    <mergeCell ref="BI454:BI455"/>
    <mergeCell ref="BJ454:BJ455"/>
    <mergeCell ref="BK454:BK455"/>
    <mergeCell ref="BL454:BL455"/>
    <mergeCell ref="BM454:BM455"/>
    <mergeCell ref="BN454:BN455"/>
    <mergeCell ref="BO454:BO455"/>
    <mergeCell ref="BP454:BP455"/>
    <mergeCell ref="BQ454:BQ455"/>
    <mergeCell ref="BI400:BI402"/>
    <mergeCell ref="BJ400:BJ402"/>
    <mergeCell ref="BK400:BK402"/>
    <mergeCell ref="BL400:BL402"/>
    <mergeCell ref="BM400:BM402"/>
    <mergeCell ref="BN400:BN402"/>
    <mergeCell ref="BO400:BO402"/>
    <mergeCell ref="BP400:BP402"/>
    <mergeCell ref="BQ400:BQ402"/>
    <mergeCell ref="BI412:BI416"/>
    <mergeCell ref="BJ412:BJ416"/>
    <mergeCell ref="BK412:BK416"/>
    <mergeCell ref="BL412:BL416"/>
    <mergeCell ref="BM412:BM416"/>
    <mergeCell ref="BN412:BN416"/>
    <mergeCell ref="BO412:BO416"/>
    <mergeCell ref="BP412:BP416"/>
    <mergeCell ref="BQ412:BQ416"/>
    <mergeCell ref="BN424:BN425"/>
    <mergeCell ref="BO424:BO425"/>
    <mergeCell ref="BP424:BP425"/>
    <mergeCell ref="BQ424:BQ425"/>
    <mergeCell ref="BI442:BI443"/>
    <mergeCell ref="BI78:BI79"/>
    <mergeCell ref="BJ78:BJ79"/>
    <mergeCell ref="BK78:BK79"/>
    <mergeCell ref="BQ394:BQ396"/>
    <mergeCell ref="BI372:BI373"/>
    <mergeCell ref="BJ372:BJ373"/>
    <mergeCell ref="BK372:BK373"/>
    <mergeCell ref="BL372:BL373"/>
    <mergeCell ref="BM372:BM373"/>
    <mergeCell ref="BN372:BN373"/>
    <mergeCell ref="BO372:BO373"/>
    <mergeCell ref="BP372:BP373"/>
    <mergeCell ref="BQ372:BQ373"/>
    <mergeCell ref="BI376:BI378"/>
    <mergeCell ref="BJ376:BJ378"/>
    <mergeCell ref="BK376:BK378"/>
    <mergeCell ref="BL376:BL378"/>
    <mergeCell ref="BM376:BM378"/>
    <mergeCell ref="BN376:BN378"/>
    <mergeCell ref="BO376:BO378"/>
    <mergeCell ref="BP376:BP378"/>
    <mergeCell ref="BQ376:BQ378"/>
    <mergeCell ref="BI382:BI384"/>
    <mergeCell ref="BJ382:BJ384"/>
    <mergeCell ref="BK382:BK384"/>
    <mergeCell ref="BM382:BM384"/>
    <mergeCell ref="BN382:BN384"/>
    <mergeCell ref="BO382:BO384"/>
    <mergeCell ref="BP382:BP384"/>
    <mergeCell ref="BQ382:BQ384"/>
    <mergeCell ref="BI394:BI396"/>
    <mergeCell ref="BJ394:BJ396"/>
    <mergeCell ref="BI370:BI371"/>
    <mergeCell ref="BJ370:BJ371"/>
    <mergeCell ref="BK370:BK371"/>
    <mergeCell ref="BL370:BL371"/>
    <mergeCell ref="BM370:BM371"/>
    <mergeCell ref="BN370:BN371"/>
    <mergeCell ref="BO370:BO371"/>
    <mergeCell ref="BP370:BP371"/>
    <mergeCell ref="BQ370:BQ371"/>
    <mergeCell ref="BI190:BI191"/>
    <mergeCell ref="BJ190:BJ191"/>
    <mergeCell ref="BK190:BK191"/>
    <mergeCell ref="BL190:BL191"/>
    <mergeCell ref="BM190:BM191"/>
    <mergeCell ref="BN190:BN191"/>
    <mergeCell ref="BO190:BO191"/>
    <mergeCell ref="BP190:BP191"/>
    <mergeCell ref="BL78:BL79"/>
    <mergeCell ref="BM78:BM79"/>
    <mergeCell ref="BN78:BN79"/>
    <mergeCell ref="BO78:BO79"/>
    <mergeCell ref="BP78:BP79"/>
    <mergeCell ref="BQ78:BQ79"/>
    <mergeCell ref="BI28:BI29"/>
    <mergeCell ref="BJ28:BJ29"/>
    <mergeCell ref="BK28:BK29"/>
    <mergeCell ref="BL28:BL29"/>
    <mergeCell ref="BM28:BM29"/>
    <mergeCell ref="BN28:BN29"/>
    <mergeCell ref="BO28:BO29"/>
    <mergeCell ref="BP28:BP29"/>
    <mergeCell ref="BQ28:BQ29"/>
    <mergeCell ref="BI40:BI41"/>
    <mergeCell ref="BJ40:BJ41"/>
    <mergeCell ref="BK40:BK41"/>
    <mergeCell ref="BL40:BL41"/>
    <mergeCell ref="BM40:BM41"/>
    <mergeCell ref="BN40:BN41"/>
    <mergeCell ref="BO40:BO41"/>
    <mergeCell ref="BQ40:BQ41"/>
    <mergeCell ref="BI47:BI48"/>
    <mergeCell ref="BJ47:BJ48"/>
    <mergeCell ref="BK47:BK48"/>
    <mergeCell ref="BL47:BL48"/>
    <mergeCell ref="BM47:BM48"/>
    <mergeCell ref="BN47:BN48"/>
    <mergeCell ref="BO47:BO48"/>
    <mergeCell ref="BP47:BP48"/>
    <mergeCell ref="BQ47:BQ48"/>
    <mergeCell ref="AE142:AE147"/>
    <mergeCell ref="AU142:AU147"/>
    <mergeCell ref="AY256:AY258"/>
    <mergeCell ref="AZ256:AZ258"/>
    <mergeCell ref="BA256:BA258"/>
    <mergeCell ref="BL203:BL204"/>
    <mergeCell ref="BM203:BM204"/>
    <mergeCell ref="BN203:BN204"/>
    <mergeCell ref="BO203:BO204"/>
    <mergeCell ref="BP203:BP204"/>
    <mergeCell ref="BQ203:BQ204"/>
    <mergeCell ref="BQ275:BQ279"/>
    <mergeCell ref="BP275:BP279"/>
    <mergeCell ref="BO275:BO279"/>
    <mergeCell ref="BN275:BN279"/>
    <mergeCell ref="BM275:BM279"/>
    <mergeCell ref="BL275:BL279"/>
    <mergeCell ref="BK275:BK279"/>
    <mergeCell ref="BJ275:BJ279"/>
    <mergeCell ref="BI275:BI279"/>
    <mergeCell ref="BI226:BI230"/>
    <mergeCell ref="BJ226:BJ230"/>
    <mergeCell ref="BK226:BK230"/>
    <mergeCell ref="BL226:BL230"/>
    <mergeCell ref="BM226:BM230"/>
    <mergeCell ref="BO226:BO230"/>
    <mergeCell ref="BP226:BP230"/>
    <mergeCell ref="BQ226:BQ230"/>
    <mergeCell ref="BP268:BP271"/>
    <mergeCell ref="BQ268:BQ271"/>
    <mergeCell ref="AY262:AY265"/>
    <mergeCell ref="AZ262:AZ265"/>
    <mergeCell ref="Z130:Z135"/>
    <mergeCell ref="AA130:AA135"/>
    <mergeCell ref="AB130:AB135"/>
    <mergeCell ref="AC130:AC135"/>
    <mergeCell ref="AD130:AD135"/>
    <mergeCell ref="AE130:AE135"/>
    <mergeCell ref="AU130:AU135"/>
    <mergeCell ref="AV130:AV135"/>
    <mergeCell ref="AW130:AW135"/>
    <mergeCell ref="AX130:AX135"/>
    <mergeCell ref="BG130:BG135"/>
    <mergeCell ref="AU136:AU141"/>
    <mergeCell ref="AV136:AV141"/>
    <mergeCell ref="AW136:AW141"/>
    <mergeCell ref="AX136:AX141"/>
    <mergeCell ref="BG136:BG141"/>
    <mergeCell ref="Z136:Z141"/>
    <mergeCell ref="AA136:AA141"/>
    <mergeCell ref="AC136:AC141"/>
    <mergeCell ref="AD136:AD141"/>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X130:X135"/>
    <mergeCell ref="Y130:Y135"/>
    <mergeCell ref="U142:U147"/>
    <mergeCell ref="V136:V141"/>
    <mergeCell ref="G568:G573"/>
    <mergeCell ref="G574:G579"/>
    <mergeCell ref="G580:G585"/>
    <mergeCell ref="G586:G591"/>
    <mergeCell ref="P172:P177"/>
    <mergeCell ref="Q172:Q177"/>
    <mergeCell ref="V190:V195"/>
    <mergeCell ref="I202:I207"/>
    <mergeCell ref="J202:J207"/>
    <mergeCell ref="K202:K207"/>
    <mergeCell ref="L202:L207"/>
    <mergeCell ref="M202:M207"/>
    <mergeCell ref="N202:N207"/>
    <mergeCell ref="O202:O207"/>
    <mergeCell ref="P202:P207"/>
    <mergeCell ref="Q202:Q207"/>
    <mergeCell ref="R202:R207"/>
    <mergeCell ref="S202:S207"/>
    <mergeCell ref="U202:U207"/>
    <mergeCell ref="G310:G315"/>
    <mergeCell ref="G316:G321"/>
    <mergeCell ref="G322:G327"/>
    <mergeCell ref="G328:G333"/>
    <mergeCell ref="G334:G339"/>
    <mergeCell ref="G418:G423"/>
    <mergeCell ref="I142:I147"/>
    <mergeCell ref="J142:J147"/>
    <mergeCell ref="K142:K147"/>
    <mergeCell ref="L142:L147"/>
    <mergeCell ref="M142:M147"/>
    <mergeCell ref="N142:N147"/>
    <mergeCell ref="O142:O147"/>
    <mergeCell ref="P142:P147"/>
    <mergeCell ref="Q142:Q147"/>
    <mergeCell ref="R142:R147"/>
    <mergeCell ref="S142:S147"/>
    <mergeCell ref="G526:G531"/>
    <mergeCell ref="G532:G537"/>
    <mergeCell ref="G538:G543"/>
    <mergeCell ref="G544:G549"/>
    <mergeCell ref="G550:G555"/>
    <mergeCell ref="G556:G561"/>
    <mergeCell ref="G562:G567"/>
    <mergeCell ref="G592:G597"/>
    <mergeCell ref="G598:G603"/>
    <mergeCell ref="G340:G345"/>
    <mergeCell ref="G346:G351"/>
    <mergeCell ref="G352:G357"/>
    <mergeCell ref="G358:G363"/>
    <mergeCell ref="G364:G369"/>
    <mergeCell ref="G370:G375"/>
    <mergeCell ref="G376:G381"/>
    <mergeCell ref="G382:G387"/>
    <mergeCell ref="G388:G393"/>
    <mergeCell ref="G394:G399"/>
    <mergeCell ref="G400:G405"/>
    <mergeCell ref="G406:G411"/>
    <mergeCell ref="G412:G417"/>
    <mergeCell ref="G424:G429"/>
    <mergeCell ref="G430:G435"/>
    <mergeCell ref="G436:G441"/>
    <mergeCell ref="G442:G447"/>
    <mergeCell ref="G472:G477"/>
    <mergeCell ref="G478:G483"/>
    <mergeCell ref="G484:G489"/>
    <mergeCell ref="G490:G495"/>
    <mergeCell ref="G496:G501"/>
    <mergeCell ref="G502:G507"/>
    <mergeCell ref="G508:G513"/>
    <mergeCell ref="G514:G519"/>
    <mergeCell ref="G520:G525"/>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286:G291"/>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AY502:AY506"/>
    <mergeCell ref="AZ502:AZ506"/>
    <mergeCell ref="BA502:BA506"/>
    <mergeCell ref="BB502:BB506"/>
    <mergeCell ref="BC502:BC506"/>
    <mergeCell ref="BD502:BD506"/>
    <mergeCell ref="BE502:BE506"/>
    <mergeCell ref="BF502:BF506"/>
    <mergeCell ref="BE508:BE509"/>
    <mergeCell ref="BF508:BF509"/>
    <mergeCell ref="AY532:AY533"/>
    <mergeCell ref="AZ532:AZ533"/>
    <mergeCell ref="BA532:BA533"/>
    <mergeCell ref="BB532:BB533"/>
    <mergeCell ref="BC532:BC533"/>
    <mergeCell ref="BD532:BD533"/>
    <mergeCell ref="BE532:BE533"/>
    <mergeCell ref="BF532:BF533"/>
    <mergeCell ref="AY466:AY467"/>
    <mergeCell ref="AZ454:AZ455"/>
    <mergeCell ref="BA454:BA455"/>
    <mergeCell ref="BB454:BB455"/>
    <mergeCell ref="BC454:BC455"/>
    <mergeCell ref="BD454:BD455"/>
    <mergeCell ref="BE454:BE455"/>
    <mergeCell ref="BF454:BF455"/>
    <mergeCell ref="AZ466:AZ467"/>
    <mergeCell ref="BA466:BA467"/>
    <mergeCell ref="BB466:BB467"/>
    <mergeCell ref="BC466:BC467"/>
    <mergeCell ref="BD466:BD467"/>
    <mergeCell ref="BE466:BE467"/>
    <mergeCell ref="BF466:BF467"/>
    <mergeCell ref="AY496:AY497"/>
    <mergeCell ref="AZ496:AZ497"/>
    <mergeCell ref="BA496:BA497"/>
    <mergeCell ref="BB496:BB497"/>
    <mergeCell ref="BC496:BC497"/>
    <mergeCell ref="BD496:BD497"/>
    <mergeCell ref="BE496:BE497"/>
    <mergeCell ref="BF496:BF497"/>
    <mergeCell ref="AY472:AY477"/>
    <mergeCell ref="AZ472:AZ477"/>
    <mergeCell ref="BA472:BA477"/>
    <mergeCell ref="BB472:BB477"/>
    <mergeCell ref="BC472:BC477"/>
    <mergeCell ref="BD472:BD477"/>
    <mergeCell ref="BE472:BE477"/>
    <mergeCell ref="BF472:BF477"/>
    <mergeCell ref="AY412:AY416"/>
    <mergeCell ref="AZ412:AZ416"/>
    <mergeCell ref="BA412:BA416"/>
    <mergeCell ref="BB412:BB416"/>
    <mergeCell ref="BC412:BC416"/>
    <mergeCell ref="BD412:BD416"/>
    <mergeCell ref="BE412:BE416"/>
    <mergeCell ref="BF412:BF416"/>
    <mergeCell ref="AY418:AY419"/>
    <mergeCell ref="AZ418:AZ419"/>
    <mergeCell ref="BA418:BA419"/>
    <mergeCell ref="BB418:BB419"/>
    <mergeCell ref="BC418:BC419"/>
    <mergeCell ref="BD418:BD419"/>
    <mergeCell ref="BE418:BE419"/>
    <mergeCell ref="BF418:BF419"/>
    <mergeCell ref="AY442:AY443"/>
    <mergeCell ref="AZ442:AZ443"/>
    <mergeCell ref="BA442:BA443"/>
    <mergeCell ref="BB442:BB443"/>
    <mergeCell ref="BC442:BC443"/>
    <mergeCell ref="BD442:BD443"/>
    <mergeCell ref="BE442:BE443"/>
    <mergeCell ref="BF442:BF443"/>
    <mergeCell ref="AY394:AY396"/>
    <mergeCell ref="AY400:AY402"/>
    <mergeCell ref="AZ394:AZ396"/>
    <mergeCell ref="AZ400:AZ402"/>
    <mergeCell ref="BA394:BA396"/>
    <mergeCell ref="BB394:BB396"/>
    <mergeCell ref="BC394:BC396"/>
    <mergeCell ref="BD394:BD396"/>
    <mergeCell ref="BE394:BE396"/>
    <mergeCell ref="BF394:BF396"/>
    <mergeCell ref="BA397:BA399"/>
    <mergeCell ref="BB397:BB399"/>
    <mergeCell ref="BC397:BC399"/>
    <mergeCell ref="BD397:BD399"/>
    <mergeCell ref="BE397:BE399"/>
    <mergeCell ref="BF397:BF399"/>
    <mergeCell ref="BA400:BA402"/>
    <mergeCell ref="BB400:BB402"/>
    <mergeCell ref="BC400:BC402"/>
    <mergeCell ref="BD400:BD402"/>
    <mergeCell ref="BE400:BE402"/>
    <mergeCell ref="BF400:BF402"/>
    <mergeCell ref="BA262:BA265"/>
    <mergeCell ref="BB262:BB265"/>
    <mergeCell ref="BC262:BC265"/>
    <mergeCell ref="BD262:BD265"/>
    <mergeCell ref="BE262:BE265"/>
    <mergeCell ref="BF262:BF265"/>
    <mergeCell ref="AY268:AY271"/>
    <mergeCell ref="AZ268:AZ271"/>
    <mergeCell ref="BA268:BA271"/>
    <mergeCell ref="BB268:BB271"/>
    <mergeCell ref="BC268:BC271"/>
    <mergeCell ref="BD268:BD271"/>
    <mergeCell ref="BE268:BE271"/>
    <mergeCell ref="BF268:BF271"/>
    <mergeCell ref="AY310:AY311"/>
    <mergeCell ref="AZ310:AZ311"/>
    <mergeCell ref="BA310:BA311"/>
    <mergeCell ref="BB310:BB311"/>
    <mergeCell ref="BC310:BC311"/>
    <mergeCell ref="BD310:BD311"/>
    <mergeCell ref="BE310:BE311"/>
    <mergeCell ref="BF310:BF311"/>
    <mergeCell ref="AY274:AY276"/>
    <mergeCell ref="AZ274:AZ276"/>
    <mergeCell ref="BA274:BA276"/>
    <mergeCell ref="BB274:BB276"/>
    <mergeCell ref="BC274:BC276"/>
    <mergeCell ref="BD274:BD276"/>
    <mergeCell ref="BE274:BE276"/>
    <mergeCell ref="BF274:BF276"/>
    <mergeCell ref="AZ244:AZ245"/>
    <mergeCell ref="BA244:BA245"/>
    <mergeCell ref="BB244:BB245"/>
    <mergeCell ref="BC244:BC245"/>
    <mergeCell ref="BD244:BD245"/>
    <mergeCell ref="BE244:BE245"/>
    <mergeCell ref="BF244:BF245"/>
    <mergeCell ref="AY251:AY252"/>
    <mergeCell ref="AZ251:AZ252"/>
    <mergeCell ref="BA251:BA252"/>
    <mergeCell ref="BB251:BB252"/>
    <mergeCell ref="BC251:BC252"/>
    <mergeCell ref="BD251:BD252"/>
    <mergeCell ref="BE251:BE252"/>
    <mergeCell ref="BF251:BF252"/>
    <mergeCell ref="BB256:BB258"/>
    <mergeCell ref="BC256:BC258"/>
    <mergeCell ref="BD256:BD258"/>
    <mergeCell ref="BE256:BE258"/>
    <mergeCell ref="BF256:BF258"/>
    <mergeCell ref="AY244:AY245"/>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K88:K93"/>
    <mergeCell ref="AU82:AU87"/>
    <mergeCell ref="AV82:AV87"/>
    <mergeCell ref="AW82:AW87"/>
    <mergeCell ref="AD76:AD81"/>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L88:L93"/>
    <mergeCell ref="M88:M93"/>
    <mergeCell ref="Y40:Y45"/>
    <mergeCell ref="Z40:Z45"/>
    <mergeCell ref="AB46:AB51"/>
    <mergeCell ref="S46:S51"/>
    <mergeCell ref="BG88:BG93"/>
    <mergeCell ref="BG76:BG81"/>
    <mergeCell ref="BG82:BG87"/>
    <mergeCell ref="R88:R93"/>
    <mergeCell ref="S88:S93"/>
    <mergeCell ref="AA88:AA93"/>
    <mergeCell ref="X88:X93"/>
    <mergeCell ref="Z88:Z93"/>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W88:W93"/>
    <mergeCell ref="W94:W99"/>
    <mergeCell ref="X94:X99"/>
    <mergeCell ref="Y94:Y99"/>
    <mergeCell ref="Z94:Z99"/>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BN5:BN9"/>
    <mergeCell ref="BL5:BL9"/>
    <mergeCell ref="BI5:BI9"/>
    <mergeCell ref="BO5:BQ5"/>
    <mergeCell ref="BO6:BO9"/>
    <mergeCell ref="BQ6:BQ9"/>
    <mergeCell ref="BP6:BP9"/>
    <mergeCell ref="AY4:BG4"/>
    <mergeCell ref="BG5:BG9"/>
    <mergeCell ref="AY5:BF5"/>
    <mergeCell ref="BB6:BD8"/>
    <mergeCell ref="BE6:BF8"/>
    <mergeCell ref="AY6:BA8"/>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V16:V21"/>
    <mergeCell ref="W16:W21"/>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U46:U51"/>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M52:M57"/>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S64:S69"/>
    <mergeCell ref="U64:U69"/>
    <mergeCell ref="M58:M63"/>
    <mergeCell ref="S70:S75"/>
    <mergeCell ref="I112:I117"/>
    <mergeCell ref="J112:J117"/>
    <mergeCell ref="K112:K117"/>
    <mergeCell ref="Q2:AY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AX118:AX123"/>
    <mergeCell ref="BG118:BG123"/>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AE118:AE123"/>
    <mergeCell ref="AU118:AU123"/>
    <mergeCell ref="AV118:AV123"/>
    <mergeCell ref="AW118:AW123"/>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I118:I123"/>
    <mergeCell ref="J118:J123"/>
    <mergeCell ref="K118:K123"/>
    <mergeCell ref="L118:L123"/>
    <mergeCell ref="M118:M123"/>
    <mergeCell ref="N118:N123"/>
    <mergeCell ref="O118:O123"/>
    <mergeCell ref="P118:P123"/>
    <mergeCell ref="Q118:Q123"/>
    <mergeCell ref="R118:R123"/>
    <mergeCell ref="S118:S123"/>
    <mergeCell ref="U118:U123"/>
    <mergeCell ref="AA118:AA123"/>
    <mergeCell ref="AB118:AB123"/>
    <mergeCell ref="AC118:AC123"/>
    <mergeCell ref="AD118:AD123"/>
    <mergeCell ref="AE124:AE129"/>
    <mergeCell ref="AU124:AU129"/>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Z124:Z129"/>
    <mergeCell ref="AA124:AA129"/>
    <mergeCell ref="AB124:AB129"/>
    <mergeCell ref="AC124:AC129"/>
    <mergeCell ref="AD124:AD129"/>
    <mergeCell ref="AE136:AE141"/>
    <mergeCell ref="W136:W141"/>
    <mergeCell ref="X136:X141"/>
    <mergeCell ref="Y136:Y141"/>
    <mergeCell ref="AB136:AB141"/>
    <mergeCell ref="T136:T141"/>
    <mergeCell ref="T142:T147"/>
    <mergeCell ref="AV142:AV147"/>
    <mergeCell ref="AW142:AW147"/>
    <mergeCell ref="AX142:AX147"/>
    <mergeCell ref="BG142:BG147"/>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A142:AA147"/>
    <mergeCell ref="AB142:AB147"/>
    <mergeCell ref="AC142:AC147"/>
    <mergeCell ref="AD142:AD147"/>
    <mergeCell ref="AE148:AE153"/>
    <mergeCell ref="AU148:AU153"/>
    <mergeCell ref="AV148:AV153"/>
    <mergeCell ref="AW148:AW153"/>
    <mergeCell ref="AX148:AX153"/>
    <mergeCell ref="BG148:BG153"/>
    <mergeCell ref="AA148:AA153"/>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T148:T153"/>
    <mergeCell ref="T154:T159"/>
    <mergeCell ref="AB148:AB153"/>
    <mergeCell ref="AC148:AC153"/>
    <mergeCell ref="AD148:AD153"/>
    <mergeCell ref="AE154:AE159"/>
    <mergeCell ref="AU154:AU159"/>
    <mergeCell ref="AV154:AV159"/>
    <mergeCell ref="AW154:AW159"/>
    <mergeCell ref="AX154:AX159"/>
    <mergeCell ref="BG154:BG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A154:AA159"/>
    <mergeCell ref="AB154:AB159"/>
    <mergeCell ref="AC154:AC159"/>
    <mergeCell ref="AD154:AD159"/>
    <mergeCell ref="AE160:AE165"/>
    <mergeCell ref="AU160:AU165"/>
    <mergeCell ref="AV160:AV165"/>
    <mergeCell ref="AW160:AW165"/>
    <mergeCell ref="AX160:AX165"/>
    <mergeCell ref="BG160:BG165"/>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T160:T165"/>
    <mergeCell ref="T166:T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U172:U177"/>
    <mergeCell ref="V166:V171"/>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AU184:AU189"/>
    <mergeCell ref="AV184:AV189"/>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AC190:AC195"/>
    <mergeCell ref="Z190:Z195"/>
    <mergeCell ref="AA190:AA195"/>
    <mergeCell ref="AD190:AD195"/>
    <mergeCell ref="BF185:BF186"/>
    <mergeCell ref="I196:I201"/>
    <mergeCell ref="J196:J201"/>
    <mergeCell ref="K196:K201"/>
    <mergeCell ref="L196:L201"/>
    <mergeCell ref="M196:M201"/>
    <mergeCell ref="N196:N201"/>
    <mergeCell ref="O196:O201"/>
    <mergeCell ref="P196:P201"/>
    <mergeCell ref="AV208:AV213"/>
    <mergeCell ref="AW208:AW213"/>
    <mergeCell ref="AX208:AX213"/>
    <mergeCell ref="BG208:BG213"/>
    <mergeCell ref="AA208:AA213"/>
    <mergeCell ref="AB208:AB213"/>
    <mergeCell ref="Q196:Q201"/>
    <mergeCell ref="R196:R201"/>
    <mergeCell ref="S196:S201"/>
    <mergeCell ref="U196:U201"/>
    <mergeCell ref="I208:I213"/>
    <mergeCell ref="J208:J213"/>
    <mergeCell ref="K208:K213"/>
    <mergeCell ref="L208:L213"/>
    <mergeCell ref="M208:M213"/>
    <mergeCell ref="W202:W207"/>
    <mergeCell ref="X202:X207"/>
    <mergeCell ref="Y202:Y207"/>
    <mergeCell ref="Z202:Z207"/>
    <mergeCell ref="V202:V207"/>
    <mergeCell ref="AE196:AE201"/>
    <mergeCell ref="AU196:AU201"/>
    <mergeCell ref="AV196:AV201"/>
    <mergeCell ref="AW196:AW201"/>
    <mergeCell ref="N208:N213"/>
    <mergeCell ref="O208:O213"/>
    <mergeCell ref="P208:P213"/>
    <mergeCell ref="Q208:Q213"/>
    <mergeCell ref="R208:R213"/>
    <mergeCell ref="S208:S213"/>
    <mergeCell ref="U208:U213"/>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V196:V201"/>
    <mergeCell ref="W196:W201"/>
    <mergeCell ref="X196:X201"/>
    <mergeCell ref="Y196:Y201"/>
    <mergeCell ref="Z196:Z201"/>
    <mergeCell ref="W190:W195"/>
    <mergeCell ref="X190:X195"/>
    <mergeCell ref="Y190:Y195"/>
    <mergeCell ref="AB190:AB195"/>
    <mergeCell ref="AY203:AY204"/>
    <mergeCell ref="AZ203:AZ204"/>
    <mergeCell ref="P214:P219"/>
    <mergeCell ref="Q214:Q219"/>
    <mergeCell ref="R214:R219"/>
    <mergeCell ref="S214:S219"/>
    <mergeCell ref="U214:U219"/>
    <mergeCell ref="V208:V213"/>
    <mergeCell ref="W208:W213"/>
    <mergeCell ref="X208:X213"/>
    <mergeCell ref="Y208:Y213"/>
    <mergeCell ref="Z208:Z213"/>
    <mergeCell ref="AW202:AW207"/>
    <mergeCell ref="AX202:AX207"/>
    <mergeCell ref="BG202:BG207"/>
    <mergeCell ref="AC214:AC219"/>
    <mergeCell ref="AD214:AD219"/>
    <mergeCell ref="T214:T219"/>
    <mergeCell ref="AA202:AA207"/>
    <mergeCell ref="AB202:AB207"/>
    <mergeCell ref="AC202:AC207"/>
    <mergeCell ref="AD202:AD207"/>
    <mergeCell ref="AE208:AE213"/>
    <mergeCell ref="AU208:AU213"/>
    <mergeCell ref="BA203:BA204"/>
    <mergeCell ref="BB203:BB204"/>
    <mergeCell ref="BC203:BC204"/>
    <mergeCell ref="BD203:BD204"/>
    <mergeCell ref="BE203:BE204"/>
    <mergeCell ref="BF203:BF204"/>
    <mergeCell ref="V232:V237"/>
    <mergeCell ref="AC208:AC213"/>
    <mergeCell ref="AD208:AD213"/>
    <mergeCell ref="AE214:AE219"/>
    <mergeCell ref="AU214:AU219"/>
    <mergeCell ref="AV214:AV219"/>
    <mergeCell ref="AW214:AW219"/>
    <mergeCell ref="AX214:AX219"/>
    <mergeCell ref="BG214:BG219"/>
    <mergeCell ref="Z214:Z219"/>
    <mergeCell ref="AA214:AA219"/>
    <mergeCell ref="AB214:AB219"/>
    <mergeCell ref="AU226:AU231"/>
    <mergeCell ref="I220:I225"/>
    <mergeCell ref="J220:J225"/>
    <mergeCell ref="K220:K225"/>
    <mergeCell ref="L220:L225"/>
    <mergeCell ref="M220:M225"/>
    <mergeCell ref="N220:N225"/>
    <mergeCell ref="O220:O225"/>
    <mergeCell ref="P220:P225"/>
    <mergeCell ref="Q220:Q225"/>
    <mergeCell ref="R220:R225"/>
    <mergeCell ref="S220:S225"/>
    <mergeCell ref="U220:U225"/>
    <mergeCell ref="V214:V219"/>
    <mergeCell ref="W214:W219"/>
    <mergeCell ref="X214:X219"/>
    <mergeCell ref="Y214:Y219"/>
    <mergeCell ref="I214:I219"/>
    <mergeCell ref="J214:J219"/>
    <mergeCell ref="N214:N219"/>
    <mergeCell ref="I226:I231"/>
    <mergeCell ref="J226:J231"/>
    <mergeCell ref="K226:K231"/>
    <mergeCell ref="L226:L231"/>
    <mergeCell ref="M226:M231"/>
    <mergeCell ref="N226:N231"/>
    <mergeCell ref="O226:O231"/>
    <mergeCell ref="P226:P231"/>
    <mergeCell ref="Q226:Q231"/>
    <mergeCell ref="R226:R231"/>
    <mergeCell ref="S226:S231"/>
    <mergeCell ref="U226:U231"/>
    <mergeCell ref="V220:V225"/>
    <mergeCell ref="W220:W225"/>
    <mergeCell ref="X220:X225"/>
    <mergeCell ref="Y220:Y225"/>
    <mergeCell ref="Z220:Z225"/>
    <mergeCell ref="T220:T225"/>
    <mergeCell ref="T226:T231"/>
    <mergeCell ref="W232:W237"/>
    <mergeCell ref="X232:X237"/>
    <mergeCell ref="Y232:Y237"/>
    <mergeCell ref="T232:T237"/>
    <mergeCell ref="T238:T243"/>
    <mergeCell ref="AV226:AV231"/>
    <mergeCell ref="AW226:AW231"/>
    <mergeCell ref="AX226:AX231"/>
    <mergeCell ref="BG226:BG231"/>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6:V231"/>
    <mergeCell ref="W226:W231"/>
    <mergeCell ref="X226:X231"/>
    <mergeCell ref="Y226:Y231"/>
    <mergeCell ref="Z226:Z231"/>
    <mergeCell ref="AA226:AA231"/>
    <mergeCell ref="AB226:AB231"/>
    <mergeCell ref="AC226:AC231"/>
    <mergeCell ref="AD226:AD231"/>
    <mergeCell ref="BG238:BG243"/>
    <mergeCell ref="V238:V243"/>
    <mergeCell ref="W238:W243"/>
    <mergeCell ref="X238:X243"/>
    <mergeCell ref="Y238:Y243"/>
    <mergeCell ref="Z238:Z243"/>
    <mergeCell ref="AA238:AA243"/>
    <mergeCell ref="AB238:AB243"/>
    <mergeCell ref="AC238:AC243"/>
    <mergeCell ref="AD238:AD243"/>
    <mergeCell ref="BG244:BG249"/>
    <mergeCell ref="I238:I243"/>
    <mergeCell ref="J238:J243"/>
    <mergeCell ref="K238:K243"/>
    <mergeCell ref="L238:L243"/>
    <mergeCell ref="M238:M243"/>
    <mergeCell ref="N238:N243"/>
    <mergeCell ref="O238:O243"/>
    <mergeCell ref="P238:P243"/>
    <mergeCell ref="Q238:Q243"/>
    <mergeCell ref="R238:R243"/>
    <mergeCell ref="S238:S243"/>
    <mergeCell ref="U238:U243"/>
    <mergeCell ref="AY239:AY240"/>
    <mergeCell ref="AZ239:AZ240"/>
    <mergeCell ref="BA239:BA240"/>
    <mergeCell ref="BB239:BB240"/>
    <mergeCell ref="BC239:BC240"/>
    <mergeCell ref="BD239:BD240"/>
    <mergeCell ref="BE239:BE240"/>
    <mergeCell ref="AE244:AE249"/>
    <mergeCell ref="AV244:AV249"/>
    <mergeCell ref="AY246:AY247"/>
    <mergeCell ref="AW244:AW249"/>
    <mergeCell ref="AX244:AX249"/>
    <mergeCell ref="Z244:Z249"/>
    <mergeCell ref="AA244:AA249"/>
    <mergeCell ref="AB244:AB249"/>
    <mergeCell ref="AC244:AC249"/>
    <mergeCell ref="AD244:AD249"/>
    <mergeCell ref="Z232:Z237"/>
    <mergeCell ref="AA232:AA237"/>
    <mergeCell ref="AB232:AB237"/>
    <mergeCell ref="AC232:AC237"/>
    <mergeCell ref="AD232:AD237"/>
    <mergeCell ref="AE238:AE243"/>
    <mergeCell ref="AU238:AU243"/>
    <mergeCell ref="AV238:AV243"/>
    <mergeCell ref="AW238:AW243"/>
    <mergeCell ref="AX238:AX243"/>
    <mergeCell ref="AE232:AE237"/>
    <mergeCell ref="AU232:AU237"/>
    <mergeCell ref="AV232:AV237"/>
    <mergeCell ref="AW232:AW237"/>
    <mergeCell ref="AX232:AX237"/>
    <mergeCell ref="AU244:AU249"/>
    <mergeCell ref="V244:V249"/>
    <mergeCell ref="W244:W249"/>
    <mergeCell ref="X244:X249"/>
    <mergeCell ref="Y244:Y249"/>
    <mergeCell ref="T244:T249"/>
    <mergeCell ref="T250:T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D250:AD255"/>
    <mergeCell ref="AE256:AE261"/>
    <mergeCell ref="AU256:AU261"/>
    <mergeCell ref="AV256:AV261"/>
    <mergeCell ref="AW256:AW261"/>
    <mergeCell ref="AX256:AX261"/>
    <mergeCell ref="I250:I255"/>
    <mergeCell ref="J250:J255"/>
    <mergeCell ref="K250:K255"/>
    <mergeCell ref="L250:L255"/>
    <mergeCell ref="M250:M255"/>
    <mergeCell ref="N250:N255"/>
    <mergeCell ref="O250:O255"/>
    <mergeCell ref="P250:P255"/>
    <mergeCell ref="Q250:Q255"/>
    <mergeCell ref="R250:R255"/>
    <mergeCell ref="S250:S255"/>
    <mergeCell ref="U250:U255"/>
    <mergeCell ref="AX262:AX267"/>
    <mergeCell ref="BG262:BG267"/>
    <mergeCell ref="Z262:Z267"/>
    <mergeCell ref="AA262:AA267"/>
    <mergeCell ref="AC262:AC267"/>
    <mergeCell ref="AD262:AD267"/>
    <mergeCell ref="AE250:AE255"/>
    <mergeCell ref="AU250:AU255"/>
    <mergeCell ref="AV250:AV255"/>
    <mergeCell ref="AW250:AW255"/>
    <mergeCell ref="AX250:AX255"/>
    <mergeCell ref="BG250:BG255"/>
    <mergeCell ref="I256:I261"/>
    <mergeCell ref="J256:J261"/>
    <mergeCell ref="K256:K261"/>
    <mergeCell ref="L256:L261"/>
    <mergeCell ref="M256:M261"/>
    <mergeCell ref="N256:N261"/>
    <mergeCell ref="O256:O261"/>
    <mergeCell ref="P256:P261"/>
    <mergeCell ref="Q256:Q261"/>
    <mergeCell ref="R256:R261"/>
    <mergeCell ref="S256:S261"/>
    <mergeCell ref="U256:U261"/>
    <mergeCell ref="V250:V255"/>
    <mergeCell ref="W250:W255"/>
    <mergeCell ref="X250:X255"/>
    <mergeCell ref="Y250:Y255"/>
    <mergeCell ref="Z250:Z255"/>
    <mergeCell ref="AA250:AA255"/>
    <mergeCell ref="AB250:AB255"/>
    <mergeCell ref="AC250:AC255"/>
    <mergeCell ref="V262:V267"/>
    <mergeCell ref="W262:W267"/>
    <mergeCell ref="X262:X267"/>
    <mergeCell ref="Y262:Y267"/>
    <mergeCell ref="AB262:AB267"/>
    <mergeCell ref="T268:T273"/>
    <mergeCell ref="BG256:BG261"/>
    <mergeCell ref="I262:I267"/>
    <mergeCell ref="J262:J267"/>
    <mergeCell ref="K262:K267"/>
    <mergeCell ref="L262:L267"/>
    <mergeCell ref="M262:M267"/>
    <mergeCell ref="N262:N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D256:AD261"/>
    <mergeCell ref="AE262:AE267"/>
    <mergeCell ref="AU262:AU267"/>
    <mergeCell ref="AV262:AV267"/>
    <mergeCell ref="AW262:AW267"/>
    <mergeCell ref="AA268:AA273"/>
    <mergeCell ref="AB268:AB273"/>
    <mergeCell ref="AC268:AC273"/>
    <mergeCell ref="AD268:AD273"/>
    <mergeCell ref="AE274:AE279"/>
    <mergeCell ref="AU274:AU279"/>
    <mergeCell ref="AV274:AV279"/>
    <mergeCell ref="AW274:AW279"/>
    <mergeCell ref="AX274:AX279"/>
    <mergeCell ref="I268:I273"/>
    <mergeCell ref="J268:J273"/>
    <mergeCell ref="K268:K273"/>
    <mergeCell ref="L268:L273"/>
    <mergeCell ref="M268:M273"/>
    <mergeCell ref="N268:N273"/>
    <mergeCell ref="O268:O273"/>
    <mergeCell ref="P268:P273"/>
    <mergeCell ref="Q268:Q273"/>
    <mergeCell ref="R268:R273"/>
    <mergeCell ref="S268:S273"/>
    <mergeCell ref="U268:U273"/>
    <mergeCell ref="T274:T279"/>
    <mergeCell ref="AU280:AU285"/>
    <mergeCell ref="AV280:AV285"/>
    <mergeCell ref="AW280:AW285"/>
    <mergeCell ref="AX280:AX285"/>
    <mergeCell ref="BG280:BG285"/>
    <mergeCell ref="AA280:AA285"/>
    <mergeCell ref="AB280:AB285"/>
    <mergeCell ref="AC280:AC285"/>
    <mergeCell ref="AD280:AD285"/>
    <mergeCell ref="AE268:AE273"/>
    <mergeCell ref="AU268:AU273"/>
    <mergeCell ref="AV268:AV273"/>
    <mergeCell ref="AW268:AW273"/>
    <mergeCell ref="AX268:AX273"/>
    <mergeCell ref="BG268:BG273"/>
    <mergeCell ref="I274:I279"/>
    <mergeCell ref="J274:J279"/>
    <mergeCell ref="K274:K279"/>
    <mergeCell ref="L274:L279"/>
    <mergeCell ref="M274:M279"/>
    <mergeCell ref="N274:N279"/>
    <mergeCell ref="O274:O279"/>
    <mergeCell ref="P274:P279"/>
    <mergeCell ref="Q274:Q279"/>
    <mergeCell ref="R274:R279"/>
    <mergeCell ref="S274:S279"/>
    <mergeCell ref="U274:U279"/>
    <mergeCell ref="V268:V273"/>
    <mergeCell ref="W268:W273"/>
    <mergeCell ref="X268:X273"/>
    <mergeCell ref="Y268:Y273"/>
    <mergeCell ref="Z268:Z273"/>
    <mergeCell ref="Q286:Q291"/>
    <mergeCell ref="R286:R291"/>
    <mergeCell ref="S286:S291"/>
    <mergeCell ref="U286:U291"/>
    <mergeCell ref="V280:V285"/>
    <mergeCell ref="W280:W285"/>
    <mergeCell ref="X280:X285"/>
    <mergeCell ref="Y280:Y285"/>
    <mergeCell ref="Z280:Z285"/>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AA274:AA279"/>
    <mergeCell ref="AB274:AB279"/>
    <mergeCell ref="AC274:AC279"/>
    <mergeCell ref="AD274:AD279"/>
    <mergeCell ref="AE280:AE285"/>
    <mergeCell ref="AV286:AV291"/>
    <mergeCell ref="AW286:AW291"/>
    <mergeCell ref="AX286:AX291"/>
    <mergeCell ref="BG286:BG291"/>
    <mergeCell ref="Z286:Z291"/>
    <mergeCell ref="AA286:AA291"/>
    <mergeCell ref="AB286:AB291"/>
    <mergeCell ref="AU298:AU303"/>
    <mergeCell ref="I292:I297"/>
    <mergeCell ref="J292:J297"/>
    <mergeCell ref="K292:K297"/>
    <mergeCell ref="L292:L297"/>
    <mergeCell ref="M292:M297"/>
    <mergeCell ref="N292:N297"/>
    <mergeCell ref="O292:O297"/>
    <mergeCell ref="P292:P297"/>
    <mergeCell ref="Q292:Q297"/>
    <mergeCell ref="R292:R297"/>
    <mergeCell ref="S292:S297"/>
    <mergeCell ref="U292:U297"/>
    <mergeCell ref="V286:V291"/>
    <mergeCell ref="W286:W291"/>
    <mergeCell ref="X286:X291"/>
    <mergeCell ref="Y286:Y291"/>
    <mergeCell ref="I286:I291"/>
    <mergeCell ref="J286:J291"/>
    <mergeCell ref="K286:K291"/>
    <mergeCell ref="L286:L291"/>
    <mergeCell ref="M286:M291"/>
    <mergeCell ref="N286:N291"/>
    <mergeCell ref="O286:O291"/>
    <mergeCell ref="P286:P291"/>
    <mergeCell ref="AC286:AC291"/>
    <mergeCell ref="AD286:AD291"/>
    <mergeCell ref="AE292:AE297"/>
    <mergeCell ref="AU292:AU297"/>
    <mergeCell ref="AV292:AV297"/>
    <mergeCell ref="AW292:AW297"/>
    <mergeCell ref="AX292:AX297"/>
    <mergeCell ref="BG292:BG297"/>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Z292:Z297"/>
    <mergeCell ref="AA292:AA297"/>
    <mergeCell ref="AB292:AB297"/>
    <mergeCell ref="AC292:AC297"/>
    <mergeCell ref="AD292:AD297"/>
    <mergeCell ref="AE298:AE303"/>
    <mergeCell ref="AE286:AE291"/>
    <mergeCell ref="AU286:AU291"/>
    <mergeCell ref="Y304:Y309"/>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U304:AU309"/>
    <mergeCell ref="BG304:BG309"/>
    <mergeCell ref="V304:V309"/>
    <mergeCell ref="Z304:Z309"/>
    <mergeCell ref="AA304:AA309"/>
    <mergeCell ref="U316:U321"/>
    <mergeCell ref="V310:V315"/>
    <mergeCell ref="W310:W315"/>
    <mergeCell ref="X310:X315"/>
    <mergeCell ref="Y310:Y315"/>
    <mergeCell ref="Z310:Z315"/>
    <mergeCell ref="AA310:AA315"/>
    <mergeCell ref="AB310:AB315"/>
    <mergeCell ref="AC310:AC315"/>
    <mergeCell ref="AD310:AD315"/>
    <mergeCell ref="BG316:BG321"/>
    <mergeCell ref="I310:I315"/>
    <mergeCell ref="J310:J315"/>
    <mergeCell ref="K310:K315"/>
    <mergeCell ref="L310:L315"/>
    <mergeCell ref="M310:M315"/>
    <mergeCell ref="N310:N315"/>
    <mergeCell ref="O310:O315"/>
    <mergeCell ref="P310:P315"/>
    <mergeCell ref="Q310:Q315"/>
    <mergeCell ref="R310:R315"/>
    <mergeCell ref="S310:S315"/>
    <mergeCell ref="U310:U315"/>
    <mergeCell ref="AE316:AE321"/>
    <mergeCell ref="AU316:AU321"/>
    <mergeCell ref="AV316:AV321"/>
    <mergeCell ref="AW316:AW321"/>
    <mergeCell ref="AX316:AX321"/>
    <mergeCell ref="Z316:Z321"/>
    <mergeCell ref="AA316:AA321"/>
    <mergeCell ref="AB316:AB321"/>
    <mergeCell ref="O316:O321"/>
    <mergeCell ref="AB304:AB309"/>
    <mergeCell ref="AC304:AC309"/>
    <mergeCell ref="AD304:AD309"/>
    <mergeCell ref="AE310:AE315"/>
    <mergeCell ref="AU310:AU315"/>
    <mergeCell ref="AV310:AV315"/>
    <mergeCell ref="AW310:AW315"/>
    <mergeCell ref="AX310:AX315"/>
    <mergeCell ref="AV304:AV309"/>
    <mergeCell ref="AW304:AW309"/>
    <mergeCell ref="AX304:AX309"/>
    <mergeCell ref="I322:I327"/>
    <mergeCell ref="J322:J327"/>
    <mergeCell ref="K322:K327"/>
    <mergeCell ref="L322:L327"/>
    <mergeCell ref="M322:M327"/>
    <mergeCell ref="N322:N327"/>
    <mergeCell ref="O322:O327"/>
    <mergeCell ref="P322:P327"/>
    <mergeCell ref="Q322:Q327"/>
    <mergeCell ref="R322:R327"/>
    <mergeCell ref="S322:S327"/>
    <mergeCell ref="U322:U327"/>
    <mergeCell ref="V316:V321"/>
    <mergeCell ref="W316:W321"/>
    <mergeCell ref="X316:X321"/>
    <mergeCell ref="Y316:Y321"/>
    <mergeCell ref="I316:I321"/>
    <mergeCell ref="W304:W309"/>
    <mergeCell ref="X304:X309"/>
    <mergeCell ref="M316:M321"/>
    <mergeCell ref="N316:N321"/>
    <mergeCell ref="P316:P321"/>
    <mergeCell ref="Q316:Q321"/>
    <mergeCell ref="R316:R321"/>
    <mergeCell ref="S316:S321"/>
    <mergeCell ref="AE322:AE327"/>
    <mergeCell ref="AU322:AU327"/>
    <mergeCell ref="AV322:AV327"/>
    <mergeCell ref="AW322:AW327"/>
    <mergeCell ref="AX322:AX327"/>
    <mergeCell ref="BG322:BG327"/>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AC316:AC321"/>
    <mergeCell ref="AD316:AD321"/>
    <mergeCell ref="Z322:Z327"/>
    <mergeCell ref="AA322:AA327"/>
    <mergeCell ref="AB322:AB327"/>
    <mergeCell ref="AD322:AD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Z328:Z333"/>
    <mergeCell ref="AA328:AA333"/>
    <mergeCell ref="AB328:AB333"/>
    <mergeCell ref="AC328:AC333"/>
    <mergeCell ref="AD328:AD333"/>
    <mergeCell ref="Z334:Z339"/>
    <mergeCell ref="AA334:AA339"/>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AB340:AB345"/>
    <mergeCell ref="AC322:AC327"/>
    <mergeCell ref="T340:T345"/>
    <mergeCell ref="AA346:AA351"/>
    <mergeCell ref="AB346:AB351"/>
    <mergeCell ref="AC346:AC351"/>
    <mergeCell ref="AD346:AD351"/>
    <mergeCell ref="AE334:AE339"/>
    <mergeCell ref="AU334:AU339"/>
    <mergeCell ref="AV334:AV339"/>
    <mergeCell ref="AW334:AW339"/>
    <mergeCell ref="AX334:AX339"/>
    <mergeCell ref="BG334:BG339"/>
    <mergeCell ref="AB334:AB339"/>
    <mergeCell ref="AC334:AC339"/>
    <mergeCell ref="AD334:AD339"/>
    <mergeCell ref="AE340:AE345"/>
    <mergeCell ref="AU340:AU345"/>
    <mergeCell ref="AV340:AV345"/>
    <mergeCell ref="AW340:AW345"/>
    <mergeCell ref="AX340:AX345"/>
    <mergeCell ref="AY340:AY341"/>
    <mergeCell ref="AZ340:AZ341"/>
    <mergeCell ref="BA340:BA341"/>
    <mergeCell ref="BB340:BB341"/>
    <mergeCell ref="BC340:BC341"/>
    <mergeCell ref="BD340:BD341"/>
    <mergeCell ref="BE340:BE341"/>
    <mergeCell ref="BF340:BF341"/>
    <mergeCell ref="V346:V351"/>
    <mergeCell ref="W346:W351"/>
    <mergeCell ref="X346:X351"/>
    <mergeCell ref="Y346:Y351"/>
    <mergeCell ref="Z346:Z351"/>
    <mergeCell ref="BG340:BG345"/>
    <mergeCell ref="I346:I351"/>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Z340:Z345"/>
    <mergeCell ref="AA340:AA345"/>
    <mergeCell ref="AC340:AC345"/>
    <mergeCell ref="AD340:AD345"/>
    <mergeCell ref="AE346:AE351"/>
    <mergeCell ref="AU346:AU351"/>
    <mergeCell ref="AV346:AV351"/>
    <mergeCell ref="AW346:AW351"/>
    <mergeCell ref="AX346:AX351"/>
    <mergeCell ref="BG346:BG351"/>
    <mergeCell ref="AV352:AV357"/>
    <mergeCell ref="AW352:AW357"/>
    <mergeCell ref="AX352:AX357"/>
    <mergeCell ref="BG352:BG357"/>
    <mergeCell ref="J358:J363"/>
    <mergeCell ref="K358:K363"/>
    <mergeCell ref="L358:L363"/>
    <mergeCell ref="M358:M363"/>
    <mergeCell ref="N358:N363"/>
    <mergeCell ref="O358:O363"/>
    <mergeCell ref="P358:P363"/>
    <mergeCell ref="Q358:Q363"/>
    <mergeCell ref="R358:R363"/>
    <mergeCell ref="S358:S363"/>
    <mergeCell ref="U358:U363"/>
    <mergeCell ref="V352:V357"/>
    <mergeCell ref="W352:W357"/>
    <mergeCell ref="X352:X357"/>
    <mergeCell ref="Y352:Y357"/>
    <mergeCell ref="Z352:Z357"/>
    <mergeCell ref="AA352:AA357"/>
    <mergeCell ref="AB352:AB357"/>
    <mergeCell ref="AC352:AC357"/>
    <mergeCell ref="AD352:AD357"/>
    <mergeCell ref="AE358:AE363"/>
    <mergeCell ref="AU358:AU363"/>
    <mergeCell ref="AV358:AV363"/>
    <mergeCell ref="AW358:AW363"/>
    <mergeCell ref="AX358:AX363"/>
    <mergeCell ref="BG358:BG363"/>
    <mergeCell ref="M352:M357"/>
    <mergeCell ref="N352:N357"/>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T358:T363"/>
    <mergeCell ref="T364:T369"/>
    <mergeCell ref="AE352:AE357"/>
    <mergeCell ref="AU352:AU357"/>
    <mergeCell ref="O352:O357"/>
    <mergeCell ref="P352:P357"/>
    <mergeCell ref="Q352:Q357"/>
    <mergeCell ref="R352:R357"/>
    <mergeCell ref="S352:S357"/>
    <mergeCell ref="U352:U357"/>
    <mergeCell ref="AA358:AA363"/>
    <mergeCell ref="AB358:AB363"/>
    <mergeCell ref="AC358:AC363"/>
    <mergeCell ref="AD358:AD363"/>
    <mergeCell ref="AV370:AV375"/>
    <mergeCell ref="AW370:AW375"/>
    <mergeCell ref="AX370:AX375"/>
    <mergeCell ref="AE364:AE369"/>
    <mergeCell ref="AU364:AU369"/>
    <mergeCell ref="AV364:AV369"/>
    <mergeCell ref="AW364:AW369"/>
    <mergeCell ref="AX364:AX369"/>
    <mergeCell ref="BC370:BC371"/>
    <mergeCell ref="BD370:BD371"/>
    <mergeCell ref="BE370:BE371"/>
    <mergeCell ref="BF370:BF371"/>
    <mergeCell ref="BA372:BA373"/>
    <mergeCell ref="BB372:BB373"/>
    <mergeCell ref="BC372:BC373"/>
    <mergeCell ref="BD372:BD373"/>
    <mergeCell ref="BE372:BE373"/>
    <mergeCell ref="BF372:BF373"/>
    <mergeCell ref="AZ372:AZ373"/>
    <mergeCell ref="BG364:BG369"/>
    <mergeCell ref="J370:J375"/>
    <mergeCell ref="K370:K375"/>
    <mergeCell ref="L370:L375"/>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AA364:AA369"/>
    <mergeCell ref="AB364:AB369"/>
    <mergeCell ref="AC364:AC369"/>
    <mergeCell ref="AD364:AD369"/>
    <mergeCell ref="AE370:AE375"/>
    <mergeCell ref="AY370:AY371"/>
    <mergeCell ref="AY372:AY373"/>
    <mergeCell ref="AZ370:AZ371"/>
    <mergeCell ref="BA370:BA371"/>
    <mergeCell ref="BB370:BB371"/>
    <mergeCell ref="BG370:BG375"/>
    <mergeCell ref="AB370:AB375"/>
    <mergeCell ref="J364:J369"/>
    <mergeCell ref="K364:K369"/>
    <mergeCell ref="L364:L369"/>
    <mergeCell ref="BG376:BG381"/>
    <mergeCell ref="Z376:Z381"/>
    <mergeCell ref="AA376:AA381"/>
    <mergeCell ref="AB376:AB381"/>
    <mergeCell ref="AC376:AC381"/>
    <mergeCell ref="V376:V381"/>
    <mergeCell ref="BE379:BE381"/>
    <mergeCell ref="V382:V387"/>
    <mergeCell ref="W382:W387"/>
    <mergeCell ref="X382:X387"/>
    <mergeCell ref="Y382:Y387"/>
    <mergeCell ref="Z382:Z387"/>
    <mergeCell ref="AA382:AA387"/>
    <mergeCell ref="AB382:AB387"/>
    <mergeCell ref="AC382:AC387"/>
    <mergeCell ref="AD382:AD387"/>
    <mergeCell ref="L376:L381"/>
    <mergeCell ref="M376:M381"/>
    <mergeCell ref="N376:N381"/>
    <mergeCell ref="O376:O381"/>
    <mergeCell ref="P376:P381"/>
    <mergeCell ref="Q376:Q381"/>
    <mergeCell ref="R376:R381"/>
    <mergeCell ref="S376:S381"/>
    <mergeCell ref="U376:U381"/>
    <mergeCell ref="BF379:BF381"/>
    <mergeCell ref="BA382:BA384"/>
    <mergeCell ref="BB382:BB384"/>
    <mergeCell ref="BC382:BC384"/>
    <mergeCell ref="BD382:BD384"/>
    <mergeCell ref="BE382:BE384"/>
    <mergeCell ref="BF382:BF384"/>
    <mergeCell ref="M382:M387"/>
    <mergeCell ref="N382:N387"/>
    <mergeCell ref="O382:O387"/>
    <mergeCell ref="P382:P387"/>
    <mergeCell ref="Q382:Q387"/>
    <mergeCell ref="R382:R387"/>
    <mergeCell ref="S382:S387"/>
    <mergeCell ref="U382:U387"/>
    <mergeCell ref="W376:W381"/>
    <mergeCell ref="X376:X381"/>
    <mergeCell ref="Y376:Y381"/>
    <mergeCell ref="T388:T393"/>
    <mergeCell ref="AE388:AE393"/>
    <mergeCell ref="AE376:AE381"/>
    <mergeCell ref="AC370:AC375"/>
    <mergeCell ref="AD370:AD375"/>
    <mergeCell ref="AU376:AU381"/>
    <mergeCell ref="AU388:AU393"/>
    <mergeCell ref="V370:V375"/>
    <mergeCell ref="W370:W375"/>
    <mergeCell ref="X370:X375"/>
    <mergeCell ref="Y370:Y375"/>
    <mergeCell ref="Z370:Z375"/>
    <mergeCell ref="AA370:AA375"/>
    <mergeCell ref="AU370:AU375"/>
    <mergeCell ref="AV388:AV393"/>
    <mergeCell ref="AW388:AW393"/>
    <mergeCell ref="AX388:AX393"/>
    <mergeCell ref="BG388:BG393"/>
    <mergeCell ref="AA388:AA393"/>
    <mergeCell ref="AB388:AB393"/>
    <mergeCell ref="AC388:AC393"/>
    <mergeCell ref="AD388:AD393"/>
    <mergeCell ref="AD376:AD381"/>
    <mergeCell ref="AE382:AE387"/>
    <mergeCell ref="AU382:AU387"/>
    <mergeCell ref="AV382:AV387"/>
    <mergeCell ref="AW382:AW387"/>
    <mergeCell ref="AX382:AX387"/>
    <mergeCell ref="BG382:BG387"/>
    <mergeCell ref="AY376:AY378"/>
    <mergeCell ref="AY382:AY384"/>
    <mergeCell ref="AZ376:AZ378"/>
    <mergeCell ref="AZ382:AZ384"/>
    <mergeCell ref="BA376:BA378"/>
    <mergeCell ref="BB376:BB378"/>
    <mergeCell ref="BC376:BC378"/>
    <mergeCell ref="BD376:BD378"/>
    <mergeCell ref="BE376:BE378"/>
    <mergeCell ref="BF376:BF378"/>
    <mergeCell ref="BA379:BA381"/>
    <mergeCell ref="BB379:BB381"/>
    <mergeCell ref="BC379:BC381"/>
    <mergeCell ref="BD379:BD381"/>
    <mergeCell ref="AV376:AV381"/>
    <mergeCell ref="AW376:AW381"/>
    <mergeCell ref="AX376:AX381"/>
    <mergeCell ref="AU400:AU405"/>
    <mergeCell ref="AV400:AV405"/>
    <mergeCell ref="AW400:AW405"/>
    <mergeCell ref="AX400:AX405"/>
    <mergeCell ref="J394:J399"/>
    <mergeCell ref="K394:K399"/>
    <mergeCell ref="L394:L399"/>
    <mergeCell ref="M394:M399"/>
    <mergeCell ref="N394:N399"/>
    <mergeCell ref="O394:O399"/>
    <mergeCell ref="P394:P399"/>
    <mergeCell ref="Q394:Q399"/>
    <mergeCell ref="R394:R399"/>
    <mergeCell ref="V400:V405"/>
    <mergeCell ref="U394:U399"/>
    <mergeCell ref="V388:V393"/>
    <mergeCell ref="W388:W393"/>
    <mergeCell ref="X388:X393"/>
    <mergeCell ref="Y388:Y393"/>
    <mergeCell ref="Z388:Z393"/>
    <mergeCell ref="S394:S399"/>
    <mergeCell ref="J388:J393"/>
    <mergeCell ref="K388:K393"/>
    <mergeCell ref="L388:L393"/>
    <mergeCell ref="M388:M393"/>
    <mergeCell ref="N388:N393"/>
    <mergeCell ref="O388:O393"/>
    <mergeCell ref="P388:P393"/>
    <mergeCell ref="Q388:Q393"/>
    <mergeCell ref="R388:R393"/>
    <mergeCell ref="S388:S393"/>
    <mergeCell ref="U388:U393"/>
    <mergeCell ref="Z406:Z411"/>
    <mergeCell ref="AA406:AA411"/>
    <mergeCell ref="AB406:AB411"/>
    <mergeCell ref="AD406:AD411"/>
    <mergeCell ref="AE394:AE399"/>
    <mergeCell ref="AU394:AU399"/>
    <mergeCell ref="AV394:AV399"/>
    <mergeCell ref="AW394:AW399"/>
    <mergeCell ref="AX394:AX399"/>
    <mergeCell ref="BG394:BG399"/>
    <mergeCell ref="I400:I405"/>
    <mergeCell ref="J400:J405"/>
    <mergeCell ref="K400:K405"/>
    <mergeCell ref="L400:L405"/>
    <mergeCell ref="M400:M405"/>
    <mergeCell ref="N400:N405"/>
    <mergeCell ref="O400:O405"/>
    <mergeCell ref="P400:P405"/>
    <mergeCell ref="Q400:Q405"/>
    <mergeCell ref="R400:R405"/>
    <mergeCell ref="S400:S405"/>
    <mergeCell ref="U400:U405"/>
    <mergeCell ref="V394:V399"/>
    <mergeCell ref="W394:W399"/>
    <mergeCell ref="X394:X399"/>
    <mergeCell ref="Y394:Y399"/>
    <mergeCell ref="Z394:Z399"/>
    <mergeCell ref="AA394:AA399"/>
    <mergeCell ref="AB394:AB399"/>
    <mergeCell ref="AC394:AC399"/>
    <mergeCell ref="AD394:AD399"/>
    <mergeCell ref="AE400:AE405"/>
    <mergeCell ref="V406:V411"/>
    <mergeCell ref="W406:W411"/>
    <mergeCell ref="X406:X411"/>
    <mergeCell ref="Y406:Y411"/>
    <mergeCell ref="AC406:AC411"/>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W400:W405"/>
    <mergeCell ref="X400:X405"/>
    <mergeCell ref="Y400:Y405"/>
    <mergeCell ref="Z400:Z405"/>
    <mergeCell ref="AA400:AA405"/>
    <mergeCell ref="AB400:AB405"/>
    <mergeCell ref="AC400:AC405"/>
    <mergeCell ref="AD400:AD405"/>
    <mergeCell ref="AE406:AE411"/>
    <mergeCell ref="AU406:AU411"/>
    <mergeCell ref="AV406:AV411"/>
    <mergeCell ref="AW406:AW411"/>
    <mergeCell ref="AX406:AX411"/>
    <mergeCell ref="BG406:BG411"/>
    <mergeCell ref="AD412:AD417"/>
    <mergeCell ref="AE418:AE423"/>
    <mergeCell ref="AU418:AU423"/>
    <mergeCell ref="AV418:AV423"/>
    <mergeCell ref="AW418:AW423"/>
    <mergeCell ref="AX418:AX423"/>
    <mergeCell ref="I412:I417"/>
    <mergeCell ref="J412:J417"/>
    <mergeCell ref="K412:K417"/>
    <mergeCell ref="L412:L417"/>
    <mergeCell ref="M412:M417"/>
    <mergeCell ref="N412:N417"/>
    <mergeCell ref="O412:O417"/>
    <mergeCell ref="P412:P417"/>
    <mergeCell ref="Q412:Q417"/>
    <mergeCell ref="R412:R417"/>
    <mergeCell ref="S412:S417"/>
    <mergeCell ref="U412:U417"/>
    <mergeCell ref="AC418:AC423"/>
    <mergeCell ref="AD418:AD423"/>
    <mergeCell ref="AE424:AE429"/>
    <mergeCell ref="AU424:AU429"/>
    <mergeCell ref="AV424:AV429"/>
    <mergeCell ref="AW424:AW429"/>
    <mergeCell ref="AX424:AX429"/>
    <mergeCell ref="BG424:BG429"/>
    <mergeCell ref="AE412:AE417"/>
    <mergeCell ref="AU412:AU417"/>
    <mergeCell ref="AV412:AV417"/>
    <mergeCell ref="AW412:AW417"/>
    <mergeCell ref="AX412:AX417"/>
    <mergeCell ref="BG412:BG417"/>
    <mergeCell ref="I418:I423"/>
    <mergeCell ref="J418:J423"/>
    <mergeCell ref="K418:K423"/>
    <mergeCell ref="L418:L423"/>
    <mergeCell ref="M418:M423"/>
    <mergeCell ref="N418:N423"/>
    <mergeCell ref="O418:O423"/>
    <mergeCell ref="P418:P423"/>
    <mergeCell ref="Q418:Q423"/>
    <mergeCell ref="R418:R423"/>
    <mergeCell ref="S418:S423"/>
    <mergeCell ref="U418:U423"/>
    <mergeCell ref="V412:V417"/>
    <mergeCell ref="W412:W417"/>
    <mergeCell ref="X412:X417"/>
    <mergeCell ref="Y412:Y417"/>
    <mergeCell ref="Z412:Z417"/>
    <mergeCell ref="AA412:AA417"/>
    <mergeCell ref="AB412:AB417"/>
    <mergeCell ref="AC412:AC417"/>
    <mergeCell ref="M430:M435"/>
    <mergeCell ref="N430:N435"/>
    <mergeCell ref="O430:O435"/>
    <mergeCell ref="P430:P435"/>
    <mergeCell ref="Q430:Q435"/>
    <mergeCell ref="R430:R435"/>
    <mergeCell ref="S430:S435"/>
    <mergeCell ref="U430:U435"/>
    <mergeCell ref="V424:V429"/>
    <mergeCell ref="W424:W429"/>
    <mergeCell ref="X424:X429"/>
    <mergeCell ref="Y424:Y429"/>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V442:AV447"/>
    <mergeCell ref="Z424:Z429"/>
    <mergeCell ref="AA424:AA429"/>
    <mergeCell ref="AB424:AB429"/>
    <mergeCell ref="AC424:AC429"/>
    <mergeCell ref="AD424:AD429"/>
    <mergeCell ref="AE430:AE435"/>
    <mergeCell ref="AU430:AU435"/>
    <mergeCell ref="AV430:AV435"/>
    <mergeCell ref="AW430:AW435"/>
    <mergeCell ref="AX430:AX435"/>
    <mergeCell ref="BG430:BG435"/>
    <mergeCell ref="I436:I441"/>
    <mergeCell ref="J436:J441"/>
    <mergeCell ref="K436:K441"/>
    <mergeCell ref="L436:L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Z430:Z435"/>
    <mergeCell ref="AA430:AA435"/>
    <mergeCell ref="AB430:AB435"/>
    <mergeCell ref="AC430:AC435"/>
    <mergeCell ref="Z448:Z453"/>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AD436:AD441"/>
    <mergeCell ref="AE442:AE447"/>
    <mergeCell ref="V448:V453"/>
    <mergeCell ref="AU442:AU447"/>
    <mergeCell ref="W448:W453"/>
    <mergeCell ref="X448:X453"/>
    <mergeCell ref="Y448:Y453"/>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AU448:AU453"/>
    <mergeCell ref="AV448:AV453"/>
    <mergeCell ref="T448:T453"/>
    <mergeCell ref="BG448:BG453"/>
    <mergeCell ref="BG454:BG459"/>
    <mergeCell ref="U460:U465"/>
    <mergeCell ref="V454:V459"/>
    <mergeCell ref="W454:W459"/>
    <mergeCell ref="X454:X459"/>
    <mergeCell ref="Y454:Y459"/>
    <mergeCell ref="Z454:Z459"/>
    <mergeCell ref="AA454:AA459"/>
    <mergeCell ref="AB454:AB459"/>
    <mergeCell ref="AC454:AC459"/>
    <mergeCell ref="AD454:AD459"/>
    <mergeCell ref="BG460:BG465"/>
    <mergeCell ref="I454:I459"/>
    <mergeCell ref="J454:J459"/>
    <mergeCell ref="K454:K459"/>
    <mergeCell ref="L454:L459"/>
    <mergeCell ref="M454:M459"/>
    <mergeCell ref="N454:N459"/>
    <mergeCell ref="O454:O459"/>
    <mergeCell ref="P454:P459"/>
    <mergeCell ref="Q454:Q459"/>
    <mergeCell ref="R454:R459"/>
    <mergeCell ref="S454:S459"/>
    <mergeCell ref="U454:U459"/>
    <mergeCell ref="AY454:AY455"/>
    <mergeCell ref="AE460:AE465"/>
    <mergeCell ref="AU460:AU465"/>
    <mergeCell ref="AV460:AV465"/>
    <mergeCell ref="AW460:AW465"/>
    <mergeCell ref="AX460:AX465"/>
    <mergeCell ref="Z460:Z465"/>
    <mergeCell ref="AA460:AA465"/>
    <mergeCell ref="AB460:AB465"/>
    <mergeCell ref="AC460:AC465"/>
    <mergeCell ref="AD460:AD465"/>
    <mergeCell ref="AA448:AA453"/>
    <mergeCell ref="AB448:AB453"/>
    <mergeCell ref="AC448:AC453"/>
    <mergeCell ref="AD448:AD453"/>
    <mergeCell ref="AE454:AE459"/>
    <mergeCell ref="AU454:AU459"/>
    <mergeCell ref="AV454:AV459"/>
    <mergeCell ref="AW454:AW459"/>
    <mergeCell ref="AX454:AX459"/>
    <mergeCell ref="AW448:AW453"/>
    <mergeCell ref="AX448:AX453"/>
    <mergeCell ref="I466:I471"/>
    <mergeCell ref="J466:J471"/>
    <mergeCell ref="K466:K471"/>
    <mergeCell ref="L466:L471"/>
    <mergeCell ref="M466:M471"/>
    <mergeCell ref="N466:N471"/>
    <mergeCell ref="O466:O471"/>
    <mergeCell ref="P466:P471"/>
    <mergeCell ref="Q466:Q471"/>
    <mergeCell ref="R466:R471"/>
    <mergeCell ref="S466:S471"/>
    <mergeCell ref="U466:U471"/>
    <mergeCell ref="V460:V465"/>
    <mergeCell ref="W460:W465"/>
    <mergeCell ref="X460:X465"/>
    <mergeCell ref="Y460:Y465"/>
    <mergeCell ref="I460:I465"/>
    <mergeCell ref="J460:J465"/>
    <mergeCell ref="K460:K465"/>
    <mergeCell ref="L460:L465"/>
    <mergeCell ref="M460:M465"/>
    <mergeCell ref="N460:N465"/>
    <mergeCell ref="O460:O465"/>
    <mergeCell ref="P460:P465"/>
    <mergeCell ref="Q460:Q465"/>
    <mergeCell ref="R460:R465"/>
    <mergeCell ref="S460:S465"/>
    <mergeCell ref="AE466:AE471"/>
    <mergeCell ref="AU466:AU471"/>
    <mergeCell ref="AV466:AV471"/>
    <mergeCell ref="AW466:AW471"/>
    <mergeCell ref="AX466:AX471"/>
    <mergeCell ref="BG466:BG471"/>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Z466:Z471"/>
    <mergeCell ref="AA466:AA471"/>
    <mergeCell ref="AB466:AB471"/>
    <mergeCell ref="AC466:AC471"/>
    <mergeCell ref="AD466:AD471"/>
    <mergeCell ref="AE472:AE477"/>
    <mergeCell ref="AU472:AU477"/>
    <mergeCell ref="AV472:AV477"/>
    <mergeCell ref="AW472:AW477"/>
    <mergeCell ref="AX472:AX477"/>
    <mergeCell ref="BG472:BG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B472:AB477"/>
    <mergeCell ref="AC472:AC477"/>
    <mergeCell ref="AD472:AD477"/>
    <mergeCell ref="AE478:AE483"/>
    <mergeCell ref="AU478:AU483"/>
    <mergeCell ref="AV478:AV483"/>
    <mergeCell ref="AW478:AW483"/>
    <mergeCell ref="AX478:AX483"/>
    <mergeCell ref="BG478:BG483"/>
    <mergeCell ref="Z478:Z483"/>
    <mergeCell ref="AA478:AA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AB478:AB483"/>
    <mergeCell ref="AC478:AC483"/>
    <mergeCell ref="AD478:AD483"/>
    <mergeCell ref="AE484:AE489"/>
    <mergeCell ref="AU484:AU489"/>
    <mergeCell ref="AV484:AV489"/>
    <mergeCell ref="AW484:AW489"/>
    <mergeCell ref="AX484:AX489"/>
    <mergeCell ref="BG484:BG489"/>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Z484:Z489"/>
    <mergeCell ref="AA484:AA489"/>
    <mergeCell ref="AB484:AB489"/>
    <mergeCell ref="AC484:AC489"/>
    <mergeCell ref="AD484:AD489"/>
    <mergeCell ref="AE490:AE495"/>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AV502:AV507"/>
    <mergeCell ref="AW502:AW507"/>
    <mergeCell ref="AX502:AX507"/>
    <mergeCell ref="BG502:BG507"/>
    <mergeCell ref="AB502:AB507"/>
    <mergeCell ref="AU514:AU519"/>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AC502:AC507"/>
    <mergeCell ref="AD502:AD507"/>
    <mergeCell ref="AE508:AE513"/>
    <mergeCell ref="AU508:AU513"/>
    <mergeCell ref="Z502:Z507"/>
    <mergeCell ref="AA502:AA507"/>
    <mergeCell ref="AV508:AV513"/>
    <mergeCell ref="AW508:AW513"/>
    <mergeCell ref="AX508:AX513"/>
    <mergeCell ref="BG508:BG513"/>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Z508:Z513"/>
    <mergeCell ref="AA508:AA513"/>
    <mergeCell ref="AB508:AB513"/>
    <mergeCell ref="AC508:AC513"/>
    <mergeCell ref="AD508:AD513"/>
    <mergeCell ref="AE514:AE519"/>
    <mergeCell ref="AY508:AY509"/>
    <mergeCell ref="AZ508:AZ509"/>
    <mergeCell ref="BA508:BA509"/>
    <mergeCell ref="BB508:BB509"/>
    <mergeCell ref="BC508:BC509"/>
    <mergeCell ref="BD508:BD509"/>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U520:AU525"/>
    <mergeCell ref="BG520:BG525"/>
    <mergeCell ref="V520:V525"/>
    <mergeCell ref="Z520:Z525"/>
    <mergeCell ref="AA520:AA525"/>
    <mergeCell ref="AB520:AB525"/>
    <mergeCell ref="I526:I531"/>
    <mergeCell ref="J526:J531"/>
    <mergeCell ref="K526:K531"/>
    <mergeCell ref="L526:L531"/>
    <mergeCell ref="M526:M531"/>
    <mergeCell ref="N526:N531"/>
    <mergeCell ref="O526:O531"/>
    <mergeCell ref="P526:P531"/>
    <mergeCell ref="Q526:Q531"/>
    <mergeCell ref="R526:R531"/>
    <mergeCell ref="S526:S531"/>
    <mergeCell ref="U526:U531"/>
    <mergeCell ref="AE532:AE537"/>
    <mergeCell ref="AU532:AU537"/>
    <mergeCell ref="AV532:AV537"/>
    <mergeCell ref="AW532:AW537"/>
    <mergeCell ref="AX532:AX537"/>
    <mergeCell ref="X532:X537"/>
    <mergeCell ref="Y532:Y537"/>
    <mergeCell ref="Z532:Z537"/>
    <mergeCell ref="I532:I537"/>
    <mergeCell ref="J532:J537"/>
    <mergeCell ref="K532:K537"/>
    <mergeCell ref="L532:L537"/>
    <mergeCell ref="M532:M537"/>
    <mergeCell ref="N532:N537"/>
    <mergeCell ref="O532:O537"/>
    <mergeCell ref="P532:P537"/>
    <mergeCell ref="Q532:Q537"/>
    <mergeCell ref="R532:R537"/>
    <mergeCell ref="S532:S537"/>
    <mergeCell ref="AC520:AC525"/>
    <mergeCell ref="AD520:AD525"/>
    <mergeCell ref="AE526:AE531"/>
    <mergeCell ref="AU526:AU531"/>
    <mergeCell ref="AV526:AV531"/>
    <mergeCell ref="AW526:AW531"/>
    <mergeCell ref="AX526:AX531"/>
    <mergeCell ref="AV520:AV525"/>
    <mergeCell ref="AW520:AW525"/>
    <mergeCell ref="AX520:AX525"/>
    <mergeCell ref="BG526:BG531"/>
    <mergeCell ref="U532:U537"/>
    <mergeCell ref="V526:V531"/>
    <mergeCell ref="W526:W531"/>
    <mergeCell ref="X526:X531"/>
    <mergeCell ref="Y526:Y531"/>
    <mergeCell ref="Z526:Z531"/>
    <mergeCell ref="AA526:AA531"/>
    <mergeCell ref="AB526:AB531"/>
    <mergeCell ref="AC526:AC531"/>
    <mergeCell ref="AD526:AD531"/>
    <mergeCell ref="BG532:BG537"/>
    <mergeCell ref="W520:W525"/>
    <mergeCell ref="X520:X525"/>
    <mergeCell ref="Y520:Y525"/>
    <mergeCell ref="V532:V537"/>
    <mergeCell ref="W532:W537"/>
    <mergeCell ref="AA532:AA537"/>
    <mergeCell ref="AB532:AB537"/>
    <mergeCell ref="AC532:AC537"/>
    <mergeCell ref="AD532:AD537"/>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X538:X543"/>
    <mergeCell ref="B538:B543"/>
    <mergeCell ref="C538:C543"/>
    <mergeCell ref="I538:I543"/>
    <mergeCell ref="J538:J543"/>
    <mergeCell ref="K538:K543"/>
    <mergeCell ref="L538:L543"/>
    <mergeCell ref="M538:M543"/>
    <mergeCell ref="N538:N543"/>
    <mergeCell ref="O538:O543"/>
    <mergeCell ref="P538:P543"/>
    <mergeCell ref="Q538:Q543"/>
    <mergeCell ref="R538:R543"/>
    <mergeCell ref="S538:S543"/>
    <mergeCell ref="U538:U543"/>
    <mergeCell ref="X544:X549"/>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AE538:AE543"/>
    <mergeCell ref="AU538:AU543"/>
    <mergeCell ref="AV538:AV543"/>
    <mergeCell ref="AW538:AW543"/>
    <mergeCell ref="AX538:AX543"/>
    <mergeCell ref="BG538:BG543"/>
    <mergeCell ref="Y538:Y543"/>
    <mergeCell ref="Z538:Z543"/>
    <mergeCell ref="AA538:AA543"/>
    <mergeCell ref="AB538:AB543"/>
    <mergeCell ref="AC538:AC543"/>
    <mergeCell ref="AD538:AD543"/>
    <mergeCell ref="AE544:AE549"/>
    <mergeCell ref="AU544:AU549"/>
    <mergeCell ref="AV544:AV549"/>
    <mergeCell ref="AB550:AB555"/>
    <mergeCell ref="AC550:AC555"/>
    <mergeCell ref="AD550:AD555"/>
    <mergeCell ref="L556:L561"/>
    <mergeCell ref="M556:M561"/>
    <mergeCell ref="N556:N561"/>
    <mergeCell ref="O556:O561"/>
    <mergeCell ref="P556:P561"/>
    <mergeCell ref="Q556:Q561"/>
    <mergeCell ref="R556:R561"/>
    <mergeCell ref="S556:S561"/>
    <mergeCell ref="U556:U561"/>
    <mergeCell ref="V550:V555"/>
    <mergeCell ref="W550:W555"/>
    <mergeCell ref="X550:X555"/>
    <mergeCell ref="T556:T561"/>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Y556:Y561"/>
    <mergeCell ref="Z556:Z561"/>
    <mergeCell ref="AA556:AA561"/>
    <mergeCell ref="B556:B561"/>
    <mergeCell ref="C556:C561"/>
    <mergeCell ref="I556:I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J556:J561"/>
    <mergeCell ref="K556:K561"/>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B586:B591"/>
    <mergeCell ref="C586:C591"/>
    <mergeCell ref="I586:I591"/>
    <mergeCell ref="J586:J591"/>
    <mergeCell ref="K586:K591"/>
    <mergeCell ref="L586:L591"/>
    <mergeCell ref="M586:M591"/>
    <mergeCell ref="N586:N591"/>
    <mergeCell ref="O586:O591"/>
    <mergeCell ref="P586:P591"/>
    <mergeCell ref="Q586:Q591"/>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AB592:AB597"/>
    <mergeCell ref="AC592:AC597"/>
    <mergeCell ref="AD592:AD597"/>
    <mergeCell ref="BG598:BG603"/>
    <mergeCell ref="AA598:AA603"/>
    <mergeCell ref="AB598:AB603"/>
    <mergeCell ref="AC598:AC603"/>
    <mergeCell ref="AD598:AD603"/>
    <mergeCell ref="R604:R609"/>
    <mergeCell ref="S604:S609"/>
    <mergeCell ref="G604:G609"/>
    <mergeCell ref="G610:G615"/>
    <mergeCell ref="AB586:AB591"/>
    <mergeCell ref="AC586:AC591"/>
    <mergeCell ref="AD586:AD591"/>
    <mergeCell ref="AE592:AE597"/>
    <mergeCell ref="AU592:AU597"/>
    <mergeCell ref="AV592:AV597"/>
    <mergeCell ref="AW592:AW597"/>
    <mergeCell ref="AX592:AX597"/>
    <mergeCell ref="AE586:AE591"/>
    <mergeCell ref="AU586:AU591"/>
    <mergeCell ref="AV586:AV591"/>
    <mergeCell ref="AW586:AW591"/>
    <mergeCell ref="AX586:AX591"/>
    <mergeCell ref="R586:R591"/>
    <mergeCell ref="S586:S591"/>
    <mergeCell ref="U586:U591"/>
    <mergeCell ref="AX598:AX603"/>
    <mergeCell ref="U604:U609"/>
    <mergeCell ref="V598:V603"/>
    <mergeCell ref="W598:W603"/>
    <mergeCell ref="X598:X603"/>
    <mergeCell ref="Y598:Y603"/>
    <mergeCell ref="Z598:Z603"/>
    <mergeCell ref="T586:T591"/>
    <mergeCell ref="AX604:AX609"/>
    <mergeCell ref="I604:I609"/>
    <mergeCell ref="J604:J609"/>
    <mergeCell ref="K604:K609"/>
    <mergeCell ref="BG604:BG609"/>
    <mergeCell ref="B610:B615"/>
    <mergeCell ref="C610:C615"/>
    <mergeCell ref="I610:I615"/>
    <mergeCell ref="J610:J615"/>
    <mergeCell ref="K610:K615"/>
    <mergeCell ref="L610:L615"/>
    <mergeCell ref="M610:M615"/>
    <mergeCell ref="N610:N615"/>
    <mergeCell ref="O610:O615"/>
    <mergeCell ref="P610:P615"/>
    <mergeCell ref="Q610:Q615"/>
    <mergeCell ref="R610:R615"/>
    <mergeCell ref="T610:T615"/>
    <mergeCell ref="S610:S615"/>
    <mergeCell ref="U610:U615"/>
    <mergeCell ref="V604:V609"/>
    <mergeCell ref="W604:W609"/>
    <mergeCell ref="X604:X609"/>
    <mergeCell ref="Y604:Y609"/>
    <mergeCell ref="Z604:Z609"/>
    <mergeCell ref="AA604:AA609"/>
    <mergeCell ref="AB604:AB609"/>
    <mergeCell ref="AC604:AC609"/>
    <mergeCell ref="AD604:AD609"/>
    <mergeCell ref="B604:B609"/>
    <mergeCell ref="M604:M609"/>
    <mergeCell ref="N604:N609"/>
    <mergeCell ref="O604:O609"/>
    <mergeCell ref="P604:P609"/>
    <mergeCell ref="Q604:Q609"/>
    <mergeCell ref="C604:C609"/>
    <mergeCell ref="L604:L609"/>
    <mergeCell ref="AX610:AX615"/>
    <mergeCell ref="BG610:BG615"/>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56:T261"/>
    <mergeCell ref="T262:T267"/>
    <mergeCell ref="T280:T285"/>
    <mergeCell ref="T178:T183"/>
    <mergeCell ref="T184:T189"/>
    <mergeCell ref="T190:T195"/>
    <mergeCell ref="T196:T201"/>
    <mergeCell ref="T202:T207"/>
    <mergeCell ref="T286:T291"/>
    <mergeCell ref="T292:T297"/>
    <mergeCell ref="T298:T303"/>
    <mergeCell ref="T304:T309"/>
    <mergeCell ref="T310:T315"/>
    <mergeCell ref="T316:T321"/>
    <mergeCell ref="T322:T327"/>
    <mergeCell ref="T328:T333"/>
    <mergeCell ref="T334:T339"/>
    <mergeCell ref="T454:T459"/>
    <mergeCell ref="T460:T465"/>
    <mergeCell ref="T466:T471"/>
    <mergeCell ref="T442:T447"/>
    <mergeCell ref="T562:T567"/>
    <mergeCell ref="T568:T573"/>
    <mergeCell ref="T574:T579"/>
    <mergeCell ref="T346:T351"/>
    <mergeCell ref="T352:T357"/>
    <mergeCell ref="T370:T375"/>
    <mergeCell ref="T376:T381"/>
    <mergeCell ref="T382:T387"/>
    <mergeCell ref="T502:T507"/>
    <mergeCell ref="T508:T513"/>
    <mergeCell ref="T514:T519"/>
    <mergeCell ref="T520:T525"/>
    <mergeCell ref="T526:T531"/>
    <mergeCell ref="T532:T537"/>
    <mergeCell ref="T538:T543"/>
    <mergeCell ref="T544:T549"/>
    <mergeCell ref="T550:T555"/>
    <mergeCell ref="V580:V585"/>
    <mergeCell ref="W580:W585"/>
    <mergeCell ref="T478:T483"/>
    <mergeCell ref="T484:T489"/>
    <mergeCell ref="T490:T495"/>
    <mergeCell ref="T496:T501"/>
    <mergeCell ref="T394:T399"/>
    <mergeCell ref="T400:T405"/>
    <mergeCell ref="T406:T411"/>
    <mergeCell ref="T412:T417"/>
    <mergeCell ref="T418:T423"/>
    <mergeCell ref="T424:T429"/>
    <mergeCell ref="T430:T435"/>
    <mergeCell ref="T436:T441"/>
    <mergeCell ref="AA610:AA615"/>
    <mergeCell ref="AB610:AB615"/>
    <mergeCell ref="AC610:AC615"/>
    <mergeCell ref="T592:T597"/>
    <mergeCell ref="T598:T603"/>
    <mergeCell ref="T604:T609"/>
    <mergeCell ref="V610:V615"/>
    <mergeCell ref="W610:W615"/>
    <mergeCell ref="X610:X615"/>
    <mergeCell ref="Y610:Y615"/>
    <mergeCell ref="Z610:Z615"/>
    <mergeCell ref="X580:X585"/>
    <mergeCell ref="T580:T585"/>
    <mergeCell ref="AB556:AB561"/>
    <mergeCell ref="AC556:AC561"/>
    <mergeCell ref="Y550:Y555"/>
    <mergeCell ref="Z550:Z555"/>
    <mergeCell ref="AA550:AA555"/>
    <mergeCell ref="AE610:AE615"/>
    <mergeCell ref="AU610:AU615"/>
    <mergeCell ref="AV610:AV615"/>
    <mergeCell ref="AW610:AW615"/>
    <mergeCell ref="AU604:AU609"/>
    <mergeCell ref="AV604:AV609"/>
    <mergeCell ref="AW604:AW609"/>
    <mergeCell ref="AE598:AE603"/>
    <mergeCell ref="AU598:AU603"/>
    <mergeCell ref="AV598:AV603"/>
    <mergeCell ref="AW598:AW603"/>
    <mergeCell ref="Y580:Y585"/>
    <mergeCell ref="Z580:Z585"/>
    <mergeCell ref="AA580:AA585"/>
    <mergeCell ref="AB580:AB585"/>
    <mergeCell ref="AC580:AC585"/>
    <mergeCell ref="AD580:AD585"/>
    <mergeCell ref="AD610:AD615"/>
    <mergeCell ref="AE604:AE609"/>
    <mergeCell ref="A5:A9"/>
    <mergeCell ref="A3:B3"/>
    <mergeCell ref="F484:F513"/>
    <mergeCell ref="C514:C537"/>
    <mergeCell ref="D514:D537"/>
    <mergeCell ref="E514:E537"/>
    <mergeCell ref="F514:F537"/>
    <mergeCell ref="B100:B141"/>
    <mergeCell ref="B142:B189"/>
    <mergeCell ref="B190:B213"/>
    <mergeCell ref="B214:B279"/>
    <mergeCell ref="B280:B351"/>
    <mergeCell ref="B352:B399"/>
    <mergeCell ref="B400:B423"/>
    <mergeCell ref="B424:B459"/>
    <mergeCell ref="B460:B483"/>
    <mergeCell ref="B484:B513"/>
    <mergeCell ref="B514:B537"/>
    <mergeCell ref="C100:C141"/>
    <mergeCell ref="D100:D141"/>
    <mergeCell ref="F100:F141"/>
    <mergeCell ref="C142:C189"/>
    <mergeCell ref="D142:D189"/>
    <mergeCell ref="E142:E189"/>
    <mergeCell ref="F142:F189"/>
    <mergeCell ref="C190:C213"/>
    <mergeCell ref="D190:D213"/>
    <mergeCell ref="E190:E213"/>
    <mergeCell ref="F190:F213"/>
    <mergeCell ref="C214:C279"/>
    <mergeCell ref="C484:C513"/>
    <mergeCell ref="D484:D513"/>
    <mergeCell ref="E484:E513"/>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T472:T477"/>
    <mergeCell ref="J52:J57"/>
    <mergeCell ref="K52:K57"/>
    <mergeCell ref="L52:L57"/>
    <mergeCell ref="J58:J63"/>
    <mergeCell ref="K58:K63"/>
    <mergeCell ref="L58:L63"/>
    <mergeCell ref="K10:K15"/>
    <mergeCell ref="E100:E141"/>
    <mergeCell ref="C460:C483"/>
    <mergeCell ref="D460:D483"/>
    <mergeCell ref="E460:E483"/>
    <mergeCell ref="L10:L15"/>
    <mergeCell ref="A610:A615"/>
    <mergeCell ref="A10:A45"/>
    <mergeCell ref="A46:A75"/>
    <mergeCell ref="A76:A99"/>
    <mergeCell ref="A100:A141"/>
    <mergeCell ref="A142:A189"/>
    <mergeCell ref="A190:A213"/>
    <mergeCell ref="A214:A279"/>
    <mergeCell ref="A280:A351"/>
    <mergeCell ref="A352:A399"/>
    <mergeCell ref="A400:A423"/>
    <mergeCell ref="A424:A459"/>
    <mergeCell ref="A460:A483"/>
    <mergeCell ref="A484:A513"/>
    <mergeCell ref="A514:A537"/>
    <mergeCell ref="A538:A543"/>
    <mergeCell ref="A544:A549"/>
    <mergeCell ref="A550:A555"/>
    <mergeCell ref="A556:A561"/>
    <mergeCell ref="A562:A567"/>
    <mergeCell ref="A568:A573"/>
    <mergeCell ref="A574:A579"/>
    <mergeCell ref="A580:A585"/>
    <mergeCell ref="A586:A591"/>
    <mergeCell ref="A592:A597"/>
    <mergeCell ref="A598:A603"/>
    <mergeCell ref="A604:A609"/>
    <mergeCell ref="I358:I363"/>
    <mergeCell ref="I364:I369"/>
    <mergeCell ref="I388:I393"/>
    <mergeCell ref="D3:H3"/>
    <mergeCell ref="C400:C423"/>
    <mergeCell ref="D400:D423"/>
    <mergeCell ref="E400:E423"/>
    <mergeCell ref="F400:F423"/>
    <mergeCell ref="C424:C459"/>
    <mergeCell ref="D424:D459"/>
    <mergeCell ref="E424:E459"/>
    <mergeCell ref="F424:F459"/>
    <mergeCell ref="I430:I435"/>
    <mergeCell ref="J430:J435"/>
    <mergeCell ref="K430:K435"/>
    <mergeCell ref="L430:L435"/>
    <mergeCell ref="I394:I399"/>
    <mergeCell ref="I352:I357"/>
    <mergeCell ref="J352:J357"/>
    <mergeCell ref="K352:K357"/>
    <mergeCell ref="L352:L357"/>
    <mergeCell ref="J316:J321"/>
    <mergeCell ref="K316:K321"/>
    <mergeCell ref="L316:L321"/>
    <mergeCell ref="I382:I387"/>
    <mergeCell ref="J382:J387"/>
    <mergeCell ref="K382:K387"/>
    <mergeCell ref="L382:L387"/>
    <mergeCell ref="J376:J381"/>
    <mergeCell ref="K376:K381"/>
    <mergeCell ref="I340:I345"/>
    <mergeCell ref="I64:I69"/>
    <mergeCell ref="F460:F483"/>
    <mergeCell ref="D214:D279"/>
    <mergeCell ref="E214:E279"/>
    <mergeCell ref="F214:F279"/>
    <mergeCell ref="C280:C351"/>
    <mergeCell ref="D280:D351"/>
    <mergeCell ref="E280:E351"/>
    <mergeCell ref="F280:F351"/>
    <mergeCell ref="C352:C399"/>
    <mergeCell ref="D352:D399"/>
    <mergeCell ref="E352:E399"/>
    <mergeCell ref="F352:F399"/>
    <mergeCell ref="I370:I375"/>
    <mergeCell ref="I376:I381"/>
    <mergeCell ref="G220:G225"/>
    <mergeCell ref="G226:G231"/>
    <mergeCell ref="G232:G237"/>
    <mergeCell ref="G238:G243"/>
    <mergeCell ref="G244:G249"/>
    <mergeCell ref="G250:G255"/>
    <mergeCell ref="G256:G261"/>
    <mergeCell ref="G262:G267"/>
    <mergeCell ref="G268:G273"/>
    <mergeCell ref="G274:G279"/>
    <mergeCell ref="G280:G285"/>
    <mergeCell ref="G292:G297"/>
    <mergeCell ref="G298:G303"/>
    <mergeCell ref="G304:G309"/>
    <mergeCell ref="G448:G453"/>
    <mergeCell ref="G454:G459"/>
    <mergeCell ref="G460:G465"/>
    <mergeCell ref="G466:G471"/>
    <mergeCell ref="BD28:BD29"/>
    <mergeCell ref="BE28:BE29"/>
    <mergeCell ref="BF28:BF29"/>
    <mergeCell ref="AY40:AY41"/>
    <mergeCell ref="AZ40:AZ41"/>
    <mergeCell ref="BA40:BA41"/>
    <mergeCell ref="BB40:BB41"/>
    <mergeCell ref="BC40:BC41"/>
    <mergeCell ref="BD40:BD41"/>
    <mergeCell ref="BE40:BE41"/>
    <mergeCell ref="BF40:BF41"/>
    <mergeCell ref="AY47:AY48"/>
    <mergeCell ref="AZ47:AZ48"/>
    <mergeCell ref="BA47:BA48"/>
    <mergeCell ref="BB47:BB48"/>
    <mergeCell ref="BC47:BC48"/>
    <mergeCell ref="BD47:BD48"/>
    <mergeCell ref="BE47:BE48"/>
    <mergeCell ref="BF47:BF48"/>
    <mergeCell ref="BD226:BD230"/>
    <mergeCell ref="BE226:BE230"/>
    <mergeCell ref="BF226:BF230"/>
    <mergeCell ref="AY78:AY79"/>
    <mergeCell ref="AZ78:AZ79"/>
    <mergeCell ref="BA78:BA79"/>
    <mergeCell ref="BB78:BB79"/>
    <mergeCell ref="BC78:BC79"/>
    <mergeCell ref="BD78:BD79"/>
    <mergeCell ref="BE78:BE79"/>
    <mergeCell ref="BF78:BF79"/>
    <mergeCell ref="T172:T177"/>
    <mergeCell ref="M214:M219"/>
    <mergeCell ref="K214:K219"/>
    <mergeCell ref="AE220:AE225"/>
    <mergeCell ref="AU220:AU225"/>
    <mergeCell ref="AV220:AV225"/>
    <mergeCell ref="AW220:AW225"/>
    <mergeCell ref="AX220:AX225"/>
    <mergeCell ref="AA220:AA225"/>
    <mergeCell ref="AB220:AB225"/>
    <mergeCell ref="AC220:AC225"/>
    <mergeCell ref="AD220:AD225"/>
    <mergeCell ref="AE226:AE231"/>
    <mergeCell ref="AY226:AY230"/>
    <mergeCell ref="AZ226:AZ230"/>
    <mergeCell ref="BA226:BA230"/>
    <mergeCell ref="BB226:BB230"/>
    <mergeCell ref="BC226:BC230"/>
    <mergeCell ref="L214:L219"/>
    <mergeCell ref="T208:T213"/>
    <mergeCell ref="O214:O219"/>
    <mergeCell ref="BG106:BG111"/>
    <mergeCell ref="BG166:BG171"/>
    <mergeCell ref="BI268:BI271"/>
    <mergeCell ref="BJ268:BJ271"/>
    <mergeCell ref="BK268:BK271"/>
    <mergeCell ref="BL268:BL271"/>
    <mergeCell ref="BM268:BM271"/>
    <mergeCell ref="BN268:BN271"/>
    <mergeCell ref="BO268:BO271"/>
    <mergeCell ref="BK263:BK265"/>
    <mergeCell ref="BL263:BL265"/>
    <mergeCell ref="BM263:BM265"/>
    <mergeCell ref="BN263:BN265"/>
    <mergeCell ref="BO263:BO265"/>
    <mergeCell ref="BP263:BP265"/>
    <mergeCell ref="BQ263:BQ265"/>
    <mergeCell ref="BI263:BI265"/>
    <mergeCell ref="BJ263:BJ265"/>
    <mergeCell ref="BI257:BI258"/>
    <mergeCell ref="BJ257:BJ258"/>
    <mergeCell ref="BK257:BK258"/>
    <mergeCell ref="BL257:BL258"/>
    <mergeCell ref="BM257:BM258"/>
    <mergeCell ref="BO257:BO258"/>
    <mergeCell ref="BP257:BP258"/>
    <mergeCell ref="BQ257:BQ258"/>
    <mergeCell ref="BN257:BN258"/>
    <mergeCell ref="BG232:BG237"/>
    <mergeCell ref="BI203:BI204"/>
    <mergeCell ref="BJ203:BJ204"/>
    <mergeCell ref="BK203:BK204"/>
    <mergeCell ref="BG220:BG225"/>
    <mergeCell ref="AZ2:BQ2"/>
    <mergeCell ref="BA190:BA191"/>
    <mergeCell ref="BB190:BB191"/>
    <mergeCell ref="BC190:BC191"/>
    <mergeCell ref="BD190:BD191"/>
    <mergeCell ref="BE190:BE191"/>
    <mergeCell ref="BF190:BF191"/>
    <mergeCell ref="BP40:BP41"/>
    <mergeCell ref="BF239:BF240"/>
    <mergeCell ref="AZ246:AZ247"/>
    <mergeCell ref="BA246:BA247"/>
    <mergeCell ref="BB246:BB247"/>
    <mergeCell ref="BC246:BC247"/>
    <mergeCell ref="BD246:BD247"/>
    <mergeCell ref="BE246:BE247"/>
    <mergeCell ref="BF246:BF247"/>
    <mergeCell ref="BO251:BO252"/>
    <mergeCell ref="BP251:BP252"/>
    <mergeCell ref="BQ251:BQ252"/>
    <mergeCell ref="BI245:BI247"/>
    <mergeCell ref="BJ245:BJ247"/>
    <mergeCell ref="BK245:BK247"/>
    <mergeCell ref="BL245:BL247"/>
    <mergeCell ref="BM245:BM247"/>
    <mergeCell ref="BN245:BN247"/>
    <mergeCell ref="BO245:BO247"/>
    <mergeCell ref="BP245:BP247"/>
    <mergeCell ref="BQ245:BQ247"/>
    <mergeCell ref="BN239:BN240"/>
    <mergeCell ref="BN226:BN230"/>
    <mergeCell ref="BN251:BN252"/>
    <mergeCell ref="BQ190:BQ191"/>
    <mergeCell ref="BI466:BI467"/>
    <mergeCell ref="BJ466:BJ467"/>
    <mergeCell ref="BK466:BK467"/>
    <mergeCell ref="BL466:BL467"/>
    <mergeCell ref="BM466:BM467"/>
    <mergeCell ref="BN466:BN467"/>
    <mergeCell ref="BI239:BI240"/>
    <mergeCell ref="BJ239:BJ240"/>
    <mergeCell ref="BK239:BK240"/>
    <mergeCell ref="BL239:BL240"/>
    <mergeCell ref="BQ502:BQ506"/>
    <mergeCell ref="BP508:BP509"/>
    <mergeCell ref="BQ508:BQ509"/>
    <mergeCell ref="BI496:BI497"/>
    <mergeCell ref="BJ496:BJ497"/>
    <mergeCell ref="BK496:BK497"/>
    <mergeCell ref="BL496:BL497"/>
    <mergeCell ref="BM496:BM497"/>
    <mergeCell ref="BM239:BM240"/>
    <mergeCell ref="BO239:BO240"/>
    <mergeCell ref="BP239:BP240"/>
    <mergeCell ref="BQ239:BQ240"/>
    <mergeCell ref="BI251:BI252"/>
    <mergeCell ref="BJ251:BJ252"/>
    <mergeCell ref="BM251:BM252"/>
    <mergeCell ref="BL251:BL252"/>
    <mergeCell ref="BK251:BK252"/>
    <mergeCell ref="BQ496:BQ497"/>
    <mergeCell ref="BO466:BO467"/>
    <mergeCell ref="BP466:BP467"/>
    <mergeCell ref="BQ466:BQ467"/>
    <mergeCell ref="BI484:BI485"/>
    <mergeCell ref="BQ490:BQ491"/>
    <mergeCell ref="BI532:BI533"/>
    <mergeCell ref="BJ532:BJ533"/>
    <mergeCell ref="BK532:BK533"/>
    <mergeCell ref="BL532:BL533"/>
    <mergeCell ref="BM532:BM533"/>
    <mergeCell ref="BN532:BN533"/>
    <mergeCell ref="BO532:BO533"/>
    <mergeCell ref="BP532:BP533"/>
    <mergeCell ref="BQ532:BQ533"/>
    <mergeCell ref="BI508:BI509"/>
    <mergeCell ref="BJ508:BJ509"/>
    <mergeCell ref="BK508:BK509"/>
    <mergeCell ref="BL508:BL509"/>
    <mergeCell ref="BM508:BM509"/>
    <mergeCell ref="BN508:BN509"/>
    <mergeCell ref="BO508:BO509"/>
    <mergeCell ref="BR160:BR161"/>
    <mergeCell ref="BS160:BS161"/>
    <mergeCell ref="BT160:BT161"/>
    <mergeCell ref="BR34:BR36"/>
    <mergeCell ref="BS34:BS36"/>
    <mergeCell ref="BT34:BT36"/>
    <mergeCell ref="BR130:BR131"/>
    <mergeCell ref="BS130:BS131"/>
    <mergeCell ref="BT130:BT131"/>
    <mergeCell ref="BR4:BU4"/>
    <mergeCell ref="BH508:BH509"/>
    <mergeCell ref="BI502:BI506"/>
    <mergeCell ref="BJ502:BJ506"/>
    <mergeCell ref="BK502:BK506"/>
    <mergeCell ref="BL502:BL506"/>
    <mergeCell ref="BM502:BM506"/>
    <mergeCell ref="BN502:BN506"/>
    <mergeCell ref="BO502:BO506"/>
    <mergeCell ref="BP502:BP506"/>
    <mergeCell ref="BN496:BN497"/>
    <mergeCell ref="BO496:BO497"/>
    <mergeCell ref="BP496:BP497"/>
    <mergeCell ref="BJ490:BJ491"/>
    <mergeCell ref="BK490:BK491"/>
    <mergeCell ref="BL490:BL491"/>
    <mergeCell ref="BM490:BM491"/>
    <mergeCell ref="BN490:BN491"/>
    <mergeCell ref="BO490:BO491"/>
    <mergeCell ref="BO484:BO485"/>
    <mergeCell ref="BP484:BP485"/>
    <mergeCell ref="BQ484:BQ485"/>
    <mergeCell ref="BP490:BP491"/>
  </mergeCells>
  <phoneticPr fontId="1" type="noConversion"/>
  <conditionalFormatting sqref="V10:V11">
    <cfRule type="cellIs" dxfId="18052" priority="21926" stopIfTrue="1" operator="equal">
      <formula>"Alta"</formula>
    </cfRule>
  </conditionalFormatting>
  <conditionalFormatting sqref="V10:V11">
    <cfRule type="cellIs" dxfId="18051" priority="21928" stopIfTrue="1" operator="equal">
      <formula>"Baja"</formula>
    </cfRule>
  </conditionalFormatting>
  <conditionalFormatting sqref="V10:V11">
    <cfRule type="cellIs" dxfId="18050" priority="21927" stopIfTrue="1" operator="equal">
      <formula>"Media"</formula>
    </cfRule>
  </conditionalFormatting>
  <conditionalFormatting sqref="V10:V11">
    <cfRule type="cellIs" dxfId="18049" priority="21925" stopIfTrue="1" operator="equal">
      <formula>"Muy Alta"</formula>
    </cfRule>
  </conditionalFormatting>
  <conditionalFormatting sqref="V10:V11">
    <cfRule type="cellIs" dxfId="18048" priority="21929" stopIfTrue="1" operator="equal">
      <formula>"Muy Baja"</formula>
    </cfRule>
  </conditionalFormatting>
  <conditionalFormatting sqref="AE10:AE11">
    <cfRule type="containsText" dxfId="18047" priority="21876" operator="containsText" text="VALORAR">
      <formula>NOT(ISERROR(SEARCH("VALORAR",AE10)))</formula>
    </cfRule>
    <cfRule type="containsText" dxfId="18046" priority="21877" operator="containsText" text="Extrema">
      <formula>NOT(ISERROR(SEARCH("Extrema",AE10)))</formula>
    </cfRule>
    <cfRule type="containsText" dxfId="18045" priority="21878" operator="containsText" text="Alta">
      <formula>NOT(ISERROR(SEARCH("Alta",AE10)))</formula>
    </cfRule>
    <cfRule type="containsText" dxfId="18044" priority="21879" operator="containsText" text="Moderada">
      <formula>NOT(ISERROR(SEARCH("Moderada",AE10)))</formula>
    </cfRule>
    <cfRule type="containsText" dxfId="18043" priority="21880" operator="containsText" text="Baja">
      <formula>NOT(ISERROR(SEARCH("Baja",AE10)))</formula>
    </cfRule>
  </conditionalFormatting>
  <conditionalFormatting sqref="AE10:AE11">
    <cfRule type="containsText" dxfId="18042" priority="21881" operator="containsText" text="VALORAR">
      <formula>NOT(ISERROR(SEARCH("VALORAR",AE10)))</formula>
    </cfRule>
    <cfRule type="containsText" dxfId="18041" priority="21882" operator="containsText" text="Extrema">
      <formula>NOT(ISERROR(SEARCH("Extrema",AE10)))</formula>
    </cfRule>
    <cfRule type="containsText" dxfId="18040" priority="21883" operator="containsText" text="Alta">
      <formula>NOT(ISERROR(SEARCH("Alta",AE10)))</formula>
    </cfRule>
    <cfRule type="containsText" dxfId="18039" priority="21884" operator="containsText" text="Moderada">
      <formula>NOT(ISERROR(SEARCH("Moderada",AE10)))</formula>
    </cfRule>
    <cfRule type="containsText" dxfId="18038" priority="21885" operator="containsText" text="Baja">
      <formula>NOT(ISERROR(SEARCH("Baja",AE10)))</formula>
    </cfRule>
  </conditionalFormatting>
  <conditionalFormatting sqref="AP10">
    <cfRule type="cellIs" dxfId="18037" priority="21868" stopIfTrue="1" operator="equal">
      <formula>"Alta"</formula>
    </cfRule>
  </conditionalFormatting>
  <conditionalFormatting sqref="AP10">
    <cfRule type="cellIs" dxfId="18036" priority="21870" stopIfTrue="1" operator="equal">
      <formula>"Baja"</formula>
    </cfRule>
  </conditionalFormatting>
  <conditionalFormatting sqref="AP10">
    <cfRule type="cellIs" dxfId="18035" priority="21869" stopIfTrue="1" operator="equal">
      <formula>"Media"</formula>
    </cfRule>
  </conditionalFormatting>
  <conditionalFormatting sqref="AP10">
    <cfRule type="cellIs" dxfId="18034" priority="21867" stopIfTrue="1" operator="equal">
      <formula>"Muy Alta"</formula>
    </cfRule>
  </conditionalFormatting>
  <conditionalFormatting sqref="AP10">
    <cfRule type="cellIs" dxfId="18033" priority="21871" stopIfTrue="1" operator="equal">
      <formula>"Muy Baja"</formula>
    </cfRule>
  </conditionalFormatting>
  <conditionalFormatting sqref="AW10">
    <cfRule type="containsText" dxfId="18032" priority="21838" operator="containsText" text="VALORAR">
      <formula>NOT(ISERROR(SEARCH("VALORAR",AW10)))</formula>
    </cfRule>
    <cfRule type="containsText" dxfId="18031" priority="21839" operator="containsText" text="Extrema">
      <formula>NOT(ISERROR(SEARCH("Extrema",AW10)))</formula>
    </cfRule>
    <cfRule type="containsText" dxfId="18030" priority="21840" operator="containsText" text="Alta">
      <formula>NOT(ISERROR(SEARCH("Alta",AW10)))</formula>
    </cfRule>
    <cfRule type="containsText" dxfId="18029" priority="21841" operator="containsText" text="Moderada">
      <formula>NOT(ISERROR(SEARCH("Moderada",AW10)))</formula>
    </cfRule>
    <cfRule type="containsText" dxfId="18028" priority="21842" operator="containsText" text="Baja">
      <formula>NOT(ISERROR(SEARCH("Baja",AW10)))</formula>
    </cfRule>
  </conditionalFormatting>
  <conditionalFormatting sqref="AW10">
    <cfRule type="containsText" dxfId="18027" priority="21843" operator="containsText" text="VALORAR">
      <formula>NOT(ISERROR(SEARCH("VALORAR",AW10)))</formula>
    </cfRule>
    <cfRule type="containsText" dxfId="18026" priority="21844" operator="containsText" text="Extrema">
      <formula>NOT(ISERROR(SEARCH("Extrema",AW10)))</formula>
    </cfRule>
    <cfRule type="containsText" dxfId="18025" priority="21845" operator="containsText" text="Alta">
      <formula>NOT(ISERROR(SEARCH("Alta",AW10)))</formula>
    </cfRule>
    <cfRule type="containsText" dxfId="18024" priority="21846" operator="containsText" text="Moderada">
      <formula>NOT(ISERROR(SEARCH("Moderada",AW10)))</formula>
    </cfRule>
    <cfRule type="containsText" dxfId="18023" priority="21847" operator="containsText" text="Baja">
      <formula>NOT(ISERROR(SEARCH("Baja",AW10)))</formula>
    </cfRule>
  </conditionalFormatting>
  <conditionalFormatting sqref="AE16:AE17">
    <cfRule type="containsText" dxfId="18022" priority="21627" operator="containsText" text="VALORAR">
      <formula>NOT(ISERROR(SEARCH("VALORAR",AE16)))</formula>
    </cfRule>
    <cfRule type="containsText" dxfId="18021" priority="21628" operator="containsText" text="Extrema">
      <formula>NOT(ISERROR(SEARCH("Extrema",AE16)))</formula>
    </cfRule>
    <cfRule type="containsText" dxfId="18020" priority="21629" operator="containsText" text="Alta">
      <formula>NOT(ISERROR(SEARCH("Alta",AE16)))</formula>
    </cfRule>
    <cfRule type="containsText" dxfId="18019" priority="21630" operator="containsText" text="Moderada">
      <formula>NOT(ISERROR(SEARCH("Moderada",AE16)))</formula>
    </cfRule>
    <cfRule type="containsText" dxfId="18018" priority="21631" operator="containsText" text="Baja">
      <formula>NOT(ISERROR(SEARCH("Baja",AE16)))</formula>
    </cfRule>
  </conditionalFormatting>
  <conditionalFormatting sqref="AE16:AE17">
    <cfRule type="containsText" dxfId="18017" priority="21632" operator="containsText" text="VALORAR">
      <formula>NOT(ISERROR(SEARCH("VALORAR",AE16)))</formula>
    </cfRule>
    <cfRule type="containsText" dxfId="18016" priority="21633" operator="containsText" text="Extrema">
      <formula>NOT(ISERROR(SEARCH("Extrema",AE16)))</formula>
    </cfRule>
    <cfRule type="containsText" dxfId="18015" priority="21634" operator="containsText" text="Alta">
      <formula>NOT(ISERROR(SEARCH("Alta",AE16)))</formula>
    </cfRule>
    <cfRule type="containsText" dxfId="18014" priority="21635" operator="containsText" text="Moderada">
      <formula>NOT(ISERROR(SEARCH("Moderada",AE16)))</formula>
    </cfRule>
    <cfRule type="containsText" dxfId="18013" priority="21636" operator="containsText" text="Baja">
      <formula>NOT(ISERROR(SEARCH("Baja",AE16)))</formula>
    </cfRule>
  </conditionalFormatting>
  <conditionalFormatting sqref="AP11">
    <cfRule type="cellIs" dxfId="18012" priority="21705" stopIfTrue="1" operator="equal">
      <formula>"Alta"</formula>
    </cfRule>
  </conditionalFormatting>
  <conditionalFormatting sqref="AP11">
    <cfRule type="cellIs" dxfId="18011" priority="21707" stopIfTrue="1" operator="equal">
      <formula>"Baja"</formula>
    </cfRule>
  </conditionalFormatting>
  <conditionalFormatting sqref="AP11">
    <cfRule type="cellIs" dxfId="18010" priority="21706" stopIfTrue="1" operator="equal">
      <formula>"Media"</formula>
    </cfRule>
  </conditionalFormatting>
  <conditionalFormatting sqref="AP11">
    <cfRule type="cellIs" dxfId="18009" priority="21704" stopIfTrue="1" operator="equal">
      <formula>"Muy Alta"</formula>
    </cfRule>
  </conditionalFormatting>
  <conditionalFormatting sqref="AP11">
    <cfRule type="cellIs" dxfId="18008" priority="21708" stopIfTrue="1" operator="equal">
      <formula>"Muy Baja"</formula>
    </cfRule>
  </conditionalFormatting>
  <conditionalFormatting sqref="V16:V17">
    <cfRule type="cellIs" dxfId="18007" priority="21643" stopIfTrue="1" operator="equal">
      <formula>"Alta"</formula>
    </cfRule>
  </conditionalFormatting>
  <conditionalFormatting sqref="V16:V17">
    <cfRule type="cellIs" dxfId="18006" priority="21645" stopIfTrue="1" operator="equal">
      <formula>"Baja"</formula>
    </cfRule>
  </conditionalFormatting>
  <conditionalFormatting sqref="V16:V17">
    <cfRule type="cellIs" dxfId="18005" priority="21644" stopIfTrue="1" operator="equal">
      <formula>"Media"</formula>
    </cfRule>
  </conditionalFormatting>
  <conditionalFormatting sqref="V16:V17">
    <cfRule type="cellIs" dxfId="18004" priority="21642" stopIfTrue="1" operator="equal">
      <formula>"Muy Alta"</formula>
    </cfRule>
  </conditionalFormatting>
  <conditionalFormatting sqref="V16:V17">
    <cfRule type="cellIs" dxfId="18003" priority="21646" stopIfTrue="1" operator="equal">
      <formula>"Muy Baja"</formula>
    </cfRule>
  </conditionalFormatting>
  <conditionalFormatting sqref="AE22:AE23">
    <cfRule type="containsText" dxfId="18002" priority="21517" operator="containsText" text="VALORAR">
      <formula>NOT(ISERROR(SEARCH("VALORAR",AE22)))</formula>
    </cfRule>
    <cfRule type="containsText" dxfId="18001" priority="21518" operator="containsText" text="Extrema">
      <formula>NOT(ISERROR(SEARCH("Extrema",AE22)))</formula>
    </cfRule>
    <cfRule type="containsText" dxfId="18000" priority="21519" operator="containsText" text="Alta">
      <formula>NOT(ISERROR(SEARCH("Alta",AE22)))</formula>
    </cfRule>
    <cfRule type="containsText" dxfId="17999" priority="21520" operator="containsText" text="Moderada">
      <formula>NOT(ISERROR(SEARCH("Moderada",AE22)))</formula>
    </cfRule>
    <cfRule type="containsText" dxfId="17998" priority="21521" operator="containsText" text="Baja">
      <formula>NOT(ISERROR(SEARCH("Baja",AE22)))</formula>
    </cfRule>
  </conditionalFormatting>
  <conditionalFormatting sqref="AE22:AE23">
    <cfRule type="containsText" dxfId="17997" priority="21522" operator="containsText" text="VALORAR">
      <formula>NOT(ISERROR(SEARCH("VALORAR",AE22)))</formula>
    </cfRule>
    <cfRule type="containsText" dxfId="17996" priority="21523" operator="containsText" text="Extrema">
      <formula>NOT(ISERROR(SEARCH("Extrema",AE22)))</formula>
    </cfRule>
    <cfRule type="containsText" dxfId="17995" priority="21524" operator="containsText" text="Alta">
      <formula>NOT(ISERROR(SEARCH("Alta",AE22)))</formula>
    </cfRule>
    <cfRule type="containsText" dxfId="17994" priority="21525" operator="containsText" text="Moderada">
      <formula>NOT(ISERROR(SEARCH("Moderada",AE22)))</formula>
    </cfRule>
    <cfRule type="containsText" dxfId="17993" priority="21526" operator="containsText" text="Baja">
      <formula>NOT(ISERROR(SEARCH("Baja",AE22)))</formula>
    </cfRule>
  </conditionalFormatting>
  <conditionalFormatting sqref="AP34">
    <cfRule type="cellIs" dxfId="17992" priority="19429" stopIfTrue="1" operator="equal">
      <formula>"Alta"</formula>
    </cfRule>
  </conditionalFormatting>
  <conditionalFormatting sqref="AP34">
    <cfRule type="cellIs" dxfId="17991" priority="19431" stopIfTrue="1" operator="equal">
      <formula>"Baja"</formula>
    </cfRule>
  </conditionalFormatting>
  <conditionalFormatting sqref="AP34">
    <cfRule type="cellIs" dxfId="17990" priority="19430" stopIfTrue="1" operator="equal">
      <formula>"Media"</formula>
    </cfRule>
  </conditionalFormatting>
  <conditionalFormatting sqref="AP34">
    <cfRule type="cellIs" dxfId="17989" priority="19428" stopIfTrue="1" operator="equal">
      <formula>"Muy Alta"</formula>
    </cfRule>
  </conditionalFormatting>
  <conditionalFormatting sqref="AP34">
    <cfRule type="cellIs" dxfId="17988" priority="19432" stopIfTrue="1" operator="equal">
      <formula>"Muy Baja"</formula>
    </cfRule>
  </conditionalFormatting>
  <conditionalFormatting sqref="V22:V23">
    <cfRule type="cellIs" dxfId="17987" priority="21533" stopIfTrue="1" operator="equal">
      <formula>"Alta"</formula>
    </cfRule>
  </conditionalFormatting>
  <conditionalFormatting sqref="V22:V23">
    <cfRule type="cellIs" dxfId="17986" priority="21535" stopIfTrue="1" operator="equal">
      <formula>"Baja"</formula>
    </cfRule>
  </conditionalFormatting>
  <conditionalFormatting sqref="V22:V23">
    <cfRule type="cellIs" dxfId="17985" priority="21534" stopIfTrue="1" operator="equal">
      <formula>"Media"</formula>
    </cfRule>
  </conditionalFormatting>
  <conditionalFormatting sqref="V22:V23">
    <cfRule type="cellIs" dxfId="17984" priority="21532" stopIfTrue="1" operator="equal">
      <formula>"Muy Alta"</formula>
    </cfRule>
  </conditionalFormatting>
  <conditionalFormatting sqref="V22:V23">
    <cfRule type="cellIs" dxfId="17983" priority="21536" stopIfTrue="1" operator="equal">
      <formula>"Muy Baja"</formula>
    </cfRule>
  </conditionalFormatting>
  <conditionalFormatting sqref="V28:V29">
    <cfRule type="cellIs" dxfId="17982" priority="21423" stopIfTrue="1" operator="equal">
      <formula>"Alta"</formula>
    </cfRule>
  </conditionalFormatting>
  <conditionalFormatting sqref="V28:V29">
    <cfRule type="cellIs" dxfId="17981" priority="21425" stopIfTrue="1" operator="equal">
      <formula>"Baja"</formula>
    </cfRule>
  </conditionalFormatting>
  <conditionalFormatting sqref="V28:V29">
    <cfRule type="cellIs" dxfId="17980" priority="21424" stopIfTrue="1" operator="equal">
      <formula>"Media"</formula>
    </cfRule>
  </conditionalFormatting>
  <conditionalFormatting sqref="V28:V29">
    <cfRule type="cellIs" dxfId="17979" priority="21422" stopIfTrue="1" operator="equal">
      <formula>"Muy Alta"</formula>
    </cfRule>
  </conditionalFormatting>
  <conditionalFormatting sqref="V28:V29">
    <cfRule type="cellIs" dxfId="17978" priority="21426" stopIfTrue="1" operator="equal">
      <formula>"Muy Baja"</formula>
    </cfRule>
  </conditionalFormatting>
  <conditionalFormatting sqref="AE28:AE29">
    <cfRule type="containsText" dxfId="17977" priority="21407" operator="containsText" text="VALORAR">
      <formula>NOT(ISERROR(SEARCH("VALORAR",AE28)))</formula>
    </cfRule>
    <cfRule type="containsText" dxfId="17976" priority="21408" operator="containsText" text="Extrema">
      <formula>NOT(ISERROR(SEARCH("Extrema",AE28)))</formula>
    </cfRule>
    <cfRule type="containsText" dxfId="17975" priority="21409" operator="containsText" text="Alta">
      <formula>NOT(ISERROR(SEARCH("Alta",AE28)))</formula>
    </cfRule>
    <cfRule type="containsText" dxfId="17974" priority="21410" operator="containsText" text="Moderada">
      <formula>NOT(ISERROR(SEARCH("Moderada",AE28)))</formula>
    </cfRule>
    <cfRule type="containsText" dxfId="17973" priority="21411" operator="containsText" text="Baja">
      <formula>NOT(ISERROR(SEARCH("Baja",AE28)))</formula>
    </cfRule>
  </conditionalFormatting>
  <conditionalFormatting sqref="AE28:AE29">
    <cfRule type="containsText" dxfId="17972" priority="21412" operator="containsText" text="VALORAR">
      <formula>NOT(ISERROR(SEARCH("VALORAR",AE28)))</formula>
    </cfRule>
    <cfRule type="containsText" dxfId="17971" priority="21413" operator="containsText" text="Extrema">
      <formula>NOT(ISERROR(SEARCH("Extrema",AE28)))</formula>
    </cfRule>
    <cfRule type="containsText" dxfId="17970" priority="21414" operator="containsText" text="Alta">
      <formula>NOT(ISERROR(SEARCH("Alta",AE28)))</formula>
    </cfRule>
    <cfRule type="containsText" dxfId="17969" priority="21415" operator="containsText" text="Moderada">
      <formula>NOT(ISERROR(SEARCH("Moderada",AE28)))</formula>
    </cfRule>
    <cfRule type="containsText" dxfId="17968" priority="21416" operator="containsText" text="Baja">
      <formula>NOT(ISERROR(SEARCH("Baja",AE28)))</formula>
    </cfRule>
  </conditionalFormatting>
  <conditionalFormatting sqref="AP24">
    <cfRule type="cellIs" dxfId="17967" priority="19975" stopIfTrue="1" operator="equal">
      <formula>"Alta"</formula>
    </cfRule>
  </conditionalFormatting>
  <conditionalFormatting sqref="AP24">
    <cfRule type="cellIs" dxfId="17966" priority="19977" stopIfTrue="1" operator="equal">
      <formula>"Baja"</formula>
    </cfRule>
  </conditionalFormatting>
  <conditionalFormatting sqref="AP24">
    <cfRule type="cellIs" dxfId="17965" priority="19976" stopIfTrue="1" operator="equal">
      <formula>"Media"</formula>
    </cfRule>
  </conditionalFormatting>
  <conditionalFormatting sqref="AP24">
    <cfRule type="cellIs" dxfId="17964" priority="19974" stopIfTrue="1" operator="equal">
      <formula>"Muy Alta"</formula>
    </cfRule>
  </conditionalFormatting>
  <conditionalFormatting sqref="AP24">
    <cfRule type="cellIs" dxfId="17963" priority="19978" stopIfTrue="1" operator="equal">
      <formula>"Muy Baja"</formula>
    </cfRule>
  </conditionalFormatting>
  <conditionalFormatting sqref="AP25 AP27">
    <cfRule type="cellIs" dxfId="17962" priority="19961" stopIfTrue="1" operator="equal">
      <formula>"Alta"</formula>
    </cfRule>
  </conditionalFormatting>
  <conditionalFormatting sqref="AP25 AP27">
    <cfRule type="cellIs" dxfId="17961" priority="19963" stopIfTrue="1" operator="equal">
      <formula>"Baja"</formula>
    </cfRule>
  </conditionalFormatting>
  <conditionalFormatting sqref="AP25 AP27">
    <cfRule type="cellIs" dxfId="17960" priority="19962" stopIfTrue="1" operator="equal">
      <formula>"Media"</formula>
    </cfRule>
  </conditionalFormatting>
  <conditionalFormatting sqref="AP25 AP27">
    <cfRule type="cellIs" dxfId="17959" priority="19960" stopIfTrue="1" operator="equal">
      <formula>"Muy Alta"</formula>
    </cfRule>
  </conditionalFormatting>
  <conditionalFormatting sqref="AP25 AP27">
    <cfRule type="cellIs" dxfId="17958" priority="19964" stopIfTrue="1" operator="equal">
      <formula>"Muy Baja"</formula>
    </cfRule>
  </conditionalFormatting>
  <conditionalFormatting sqref="AP29">
    <cfRule type="cellIs" dxfId="17957" priority="19933" stopIfTrue="1" operator="equal">
      <formula>"Alta"</formula>
    </cfRule>
  </conditionalFormatting>
  <conditionalFormatting sqref="AP29">
    <cfRule type="cellIs" dxfId="17956" priority="19935" stopIfTrue="1" operator="equal">
      <formula>"Baja"</formula>
    </cfRule>
  </conditionalFormatting>
  <conditionalFormatting sqref="AP29">
    <cfRule type="cellIs" dxfId="17955" priority="19934" stopIfTrue="1" operator="equal">
      <formula>"Media"</formula>
    </cfRule>
  </conditionalFormatting>
  <conditionalFormatting sqref="AP29">
    <cfRule type="cellIs" dxfId="17954" priority="19932" stopIfTrue="1" operator="equal">
      <formula>"Muy Alta"</formula>
    </cfRule>
  </conditionalFormatting>
  <conditionalFormatting sqref="AP29">
    <cfRule type="cellIs" dxfId="17953" priority="19936" stopIfTrue="1" operator="equal">
      <formula>"Muy Baja"</formula>
    </cfRule>
  </conditionalFormatting>
  <conditionalFormatting sqref="AP12">
    <cfRule type="cellIs" dxfId="17952" priority="20207" stopIfTrue="1" operator="equal">
      <formula>"Alta"</formula>
    </cfRule>
  </conditionalFormatting>
  <conditionalFormatting sqref="AP12">
    <cfRule type="cellIs" dxfId="17951" priority="20209" stopIfTrue="1" operator="equal">
      <formula>"Baja"</formula>
    </cfRule>
  </conditionalFormatting>
  <conditionalFormatting sqref="AP12">
    <cfRule type="cellIs" dxfId="17950" priority="20208" stopIfTrue="1" operator="equal">
      <formula>"Media"</formula>
    </cfRule>
  </conditionalFormatting>
  <conditionalFormatting sqref="AP12">
    <cfRule type="cellIs" dxfId="17949" priority="20206" stopIfTrue="1" operator="equal">
      <formula>"Muy Alta"</formula>
    </cfRule>
  </conditionalFormatting>
  <conditionalFormatting sqref="AP12">
    <cfRule type="cellIs" dxfId="17948" priority="20210" stopIfTrue="1" operator="equal">
      <formula>"Muy Baja"</formula>
    </cfRule>
  </conditionalFormatting>
  <conditionalFormatting sqref="AP30">
    <cfRule type="cellIs" dxfId="17947" priority="19847" stopIfTrue="1" operator="equal">
      <formula>"Alta"</formula>
    </cfRule>
  </conditionalFormatting>
  <conditionalFormatting sqref="AP30">
    <cfRule type="cellIs" dxfId="17946" priority="19849" stopIfTrue="1" operator="equal">
      <formula>"Baja"</formula>
    </cfRule>
  </conditionalFormatting>
  <conditionalFormatting sqref="AP30">
    <cfRule type="cellIs" dxfId="17945" priority="19848" stopIfTrue="1" operator="equal">
      <formula>"Media"</formula>
    </cfRule>
  </conditionalFormatting>
  <conditionalFormatting sqref="AP30">
    <cfRule type="cellIs" dxfId="17944" priority="19846" stopIfTrue="1" operator="equal">
      <formula>"Muy Alta"</formula>
    </cfRule>
  </conditionalFormatting>
  <conditionalFormatting sqref="AP30">
    <cfRule type="cellIs" dxfId="17943" priority="19850" stopIfTrue="1" operator="equal">
      <formula>"Muy Baja"</formula>
    </cfRule>
  </conditionalFormatting>
  <conditionalFormatting sqref="AW22">
    <cfRule type="containsText" dxfId="17942" priority="20249" operator="containsText" text="VALORAR">
      <formula>NOT(ISERROR(SEARCH("VALORAR",AW22)))</formula>
    </cfRule>
    <cfRule type="containsText" dxfId="17941" priority="20250" operator="containsText" text="Extrema">
      <formula>NOT(ISERROR(SEARCH("Extrema",AW22)))</formula>
    </cfRule>
    <cfRule type="containsText" dxfId="17940" priority="20251" operator="containsText" text="Alta">
      <formula>NOT(ISERROR(SEARCH("Alta",AW22)))</formula>
    </cfRule>
    <cfRule type="containsText" dxfId="17939" priority="20252" operator="containsText" text="Moderada">
      <formula>NOT(ISERROR(SEARCH("Moderada",AW22)))</formula>
    </cfRule>
    <cfRule type="containsText" dxfId="17938" priority="20253" operator="containsText" text="Baja">
      <formula>NOT(ISERROR(SEARCH("Baja",AW22)))</formula>
    </cfRule>
  </conditionalFormatting>
  <conditionalFormatting sqref="AW22">
    <cfRule type="containsText" dxfId="17937" priority="20254" operator="containsText" text="VALORAR">
      <formula>NOT(ISERROR(SEARCH("VALORAR",AW22)))</formula>
    </cfRule>
    <cfRule type="containsText" dxfId="17936" priority="20255" operator="containsText" text="Extrema">
      <formula>NOT(ISERROR(SEARCH("Extrema",AW22)))</formula>
    </cfRule>
    <cfRule type="containsText" dxfId="17935" priority="20256" operator="containsText" text="Alta">
      <formula>NOT(ISERROR(SEARCH("Alta",AW22)))</formula>
    </cfRule>
    <cfRule type="containsText" dxfId="17934" priority="20257" operator="containsText" text="Moderada">
      <formula>NOT(ISERROR(SEARCH("Moderada",AW22)))</formula>
    </cfRule>
    <cfRule type="containsText" dxfId="17933" priority="20258" operator="containsText" text="Baja">
      <formula>NOT(ISERROR(SEARCH("Baja",AW22)))</formula>
    </cfRule>
  </conditionalFormatting>
  <conditionalFormatting sqref="AP33">
    <cfRule type="cellIs" dxfId="17932" priority="19905" stopIfTrue="1" operator="equal">
      <formula>"Alta"</formula>
    </cfRule>
  </conditionalFormatting>
  <conditionalFormatting sqref="AP33">
    <cfRule type="cellIs" dxfId="17931" priority="19907" stopIfTrue="1" operator="equal">
      <formula>"Baja"</formula>
    </cfRule>
  </conditionalFormatting>
  <conditionalFormatting sqref="AP33">
    <cfRule type="cellIs" dxfId="17930" priority="19906" stopIfTrue="1" operator="equal">
      <formula>"Media"</formula>
    </cfRule>
  </conditionalFormatting>
  <conditionalFormatting sqref="AP33">
    <cfRule type="cellIs" dxfId="17929" priority="19904" stopIfTrue="1" operator="equal">
      <formula>"Muy Alta"</formula>
    </cfRule>
  </conditionalFormatting>
  <conditionalFormatting sqref="AP33">
    <cfRule type="cellIs" dxfId="17928" priority="19908" stopIfTrue="1" operator="equal">
      <formula>"Muy Baja"</formula>
    </cfRule>
  </conditionalFormatting>
  <conditionalFormatting sqref="AE76:AE77">
    <cfRule type="containsText" dxfId="17927" priority="18287" operator="containsText" text="VALORAR">
      <formula>NOT(ISERROR(SEARCH("VALORAR",AE76)))</formula>
    </cfRule>
    <cfRule type="containsText" dxfId="17926" priority="18288" operator="containsText" text="Extrema">
      <formula>NOT(ISERROR(SEARCH("Extrema",AE76)))</formula>
    </cfRule>
    <cfRule type="containsText" dxfId="17925" priority="18289" operator="containsText" text="Alta">
      <formula>NOT(ISERROR(SEARCH("Alta",AE76)))</formula>
    </cfRule>
    <cfRule type="containsText" dxfId="17924" priority="18290" operator="containsText" text="Moderada">
      <formula>NOT(ISERROR(SEARCH("Moderada",AE76)))</formula>
    </cfRule>
    <cfRule type="containsText" dxfId="17923" priority="18291" operator="containsText" text="Baja">
      <formula>NOT(ISERROR(SEARCH("Baja",AE76)))</formula>
    </cfRule>
  </conditionalFormatting>
  <conditionalFormatting sqref="AE76:AE77">
    <cfRule type="containsText" dxfId="17922" priority="18292" operator="containsText" text="VALORAR">
      <formula>NOT(ISERROR(SEARCH("VALORAR",AE76)))</formula>
    </cfRule>
    <cfRule type="containsText" dxfId="17921" priority="18293" operator="containsText" text="Extrema">
      <formula>NOT(ISERROR(SEARCH("Extrema",AE76)))</formula>
    </cfRule>
    <cfRule type="containsText" dxfId="17920" priority="18294" operator="containsText" text="Alta">
      <formula>NOT(ISERROR(SEARCH("Alta",AE76)))</formula>
    </cfRule>
    <cfRule type="containsText" dxfId="17919" priority="18295" operator="containsText" text="Moderada">
      <formula>NOT(ISERROR(SEARCH("Moderada",AE76)))</formula>
    </cfRule>
    <cfRule type="containsText" dxfId="17918" priority="18296" operator="containsText" text="Baja">
      <formula>NOT(ISERROR(SEARCH("Baja",AE76)))</formula>
    </cfRule>
  </conditionalFormatting>
  <conditionalFormatting sqref="AW16">
    <cfRule type="containsText" dxfId="17917" priority="20259" operator="containsText" text="VALORAR">
      <formula>NOT(ISERROR(SEARCH("VALORAR",AW16)))</formula>
    </cfRule>
    <cfRule type="containsText" dxfId="17916" priority="20260" operator="containsText" text="Extrema">
      <formula>NOT(ISERROR(SEARCH("Extrema",AW16)))</formula>
    </cfRule>
    <cfRule type="containsText" dxfId="17915" priority="20261" operator="containsText" text="Alta">
      <formula>NOT(ISERROR(SEARCH("Alta",AW16)))</formula>
    </cfRule>
    <cfRule type="containsText" dxfId="17914" priority="20262" operator="containsText" text="Moderada">
      <formula>NOT(ISERROR(SEARCH("Moderada",AW16)))</formula>
    </cfRule>
    <cfRule type="containsText" dxfId="17913" priority="20263" operator="containsText" text="Baja">
      <formula>NOT(ISERROR(SEARCH("Baja",AW16)))</formula>
    </cfRule>
  </conditionalFormatting>
  <conditionalFormatting sqref="AW16">
    <cfRule type="containsText" dxfId="17912" priority="20264" operator="containsText" text="VALORAR">
      <formula>NOT(ISERROR(SEARCH("VALORAR",AW16)))</formula>
    </cfRule>
    <cfRule type="containsText" dxfId="17911" priority="20265" operator="containsText" text="Extrema">
      <formula>NOT(ISERROR(SEARCH("Extrema",AW16)))</formula>
    </cfRule>
    <cfRule type="containsText" dxfId="17910" priority="20266" operator="containsText" text="Alta">
      <formula>NOT(ISERROR(SEARCH("Alta",AW16)))</formula>
    </cfRule>
    <cfRule type="containsText" dxfId="17909" priority="20267" operator="containsText" text="Moderada">
      <formula>NOT(ISERROR(SEARCH("Moderada",AW16)))</formula>
    </cfRule>
    <cfRule type="containsText" dxfId="17908" priority="20268" operator="containsText" text="Baja">
      <formula>NOT(ISERROR(SEARCH("Baja",AW16)))</formula>
    </cfRule>
  </conditionalFormatting>
  <conditionalFormatting sqref="AW28">
    <cfRule type="containsText" dxfId="17907" priority="20239" operator="containsText" text="VALORAR">
      <formula>NOT(ISERROR(SEARCH("VALORAR",AW28)))</formula>
    </cfRule>
    <cfRule type="containsText" dxfId="17906" priority="20240" operator="containsText" text="Extrema">
      <formula>NOT(ISERROR(SEARCH("Extrema",AW28)))</formula>
    </cfRule>
    <cfRule type="containsText" dxfId="17905" priority="20241" operator="containsText" text="Alta">
      <formula>NOT(ISERROR(SEARCH("Alta",AW28)))</formula>
    </cfRule>
    <cfRule type="containsText" dxfId="17904" priority="20242" operator="containsText" text="Moderada">
      <formula>NOT(ISERROR(SEARCH("Moderada",AW28)))</formula>
    </cfRule>
    <cfRule type="containsText" dxfId="17903" priority="20243" operator="containsText" text="Baja">
      <formula>NOT(ISERROR(SEARCH("Baja",AW28)))</formula>
    </cfRule>
  </conditionalFormatting>
  <conditionalFormatting sqref="AW28">
    <cfRule type="containsText" dxfId="17902" priority="20244" operator="containsText" text="VALORAR">
      <formula>NOT(ISERROR(SEARCH("VALORAR",AW28)))</formula>
    </cfRule>
    <cfRule type="containsText" dxfId="17901" priority="20245" operator="containsText" text="Extrema">
      <formula>NOT(ISERROR(SEARCH("Extrema",AW28)))</formula>
    </cfRule>
    <cfRule type="containsText" dxfId="17900" priority="20246" operator="containsText" text="Alta">
      <formula>NOT(ISERROR(SEARCH("Alta",AW28)))</formula>
    </cfRule>
    <cfRule type="containsText" dxfId="17899" priority="20247" operator="containsText" text="Moderada">
      <formula>NOT(ISERROR(SEARCH("Moderada",AW28)))</formula>
    </cfRule>
    <cfRule type="containsText" dxfId="17898" priority="20248" operator="containsText" text="Baja">
      <formula>NOT(ISERROR(SEARCH("Baja",AW28)))</formula>
    </cfRule>
  </conditionalFormatting>
  <conditionalFormatting sqref="AP13 AP15">
    <cfRule type="cellIs" dxfId="17897" priority="20189" stopIfTrue="1" operator="equal">
      <formula>"Alta"</formula>
    </cfRule>
  </conditionalFormatting>
  <conditionalFormatting sqref="AP13 AP15">
    <cfRule type="cellIs" dxfId="17896" priority="20191" stopIfTrue="1" operator="equal">
      <formula>"Baja"</formula>
    </cfRule>
  </conditionalFormatting>
  <conditionalFormatting sqref="AP13 AP15">
    <cfRule type="cellIs" dxfId="17895" priority="20190" stopIfTrue="1" operator="equal">
      <formula>"Media"</formula>
    </cfRule>
  </conditionalFormatting>
  <conditionalFormatting sqref="AP13 AP15">
    <cfRule type="cellIs" dxfId="17894" priority="20188" stopIfTrue="1" operator="equal">
      <formula>"Muy Alta"</formula>
    </cfRule>
  </conditionalFormatting>
  <conditionalFormatting sqref="AP13 AP15">
    <cfRule type="cellIs" dxfId="17893" priority="20192" stopIfTrue="1" operator="equal">
      <formula>"Muy Baja"</formula>
    </cfRule>
  </conditionalFormatting>
  <conditionalFormatting sqref="AE18:AE19">
    <cfRule type="containsText" dxfId="17892" priority="20155" operator="containsText" text="VALORAR">
      <formula>NOT(ISERROR(SEARCH("VALORAR",AE18)))</formula>
    </cfRule>
    <cfRule type="containsText" dxfId="17891" priority="20156" operator="containsText" text="Extrema">
      <formula>NOT(ISERROR(SEARCH("Extrema",AE18)))</formula>
    </cfRule>
    <cfRule type="containsText" dxfId="17890" priority="20157" operator="containsText" text="Alta">
      <formula>NOT(ISERROR(SEARCH("Alta",AE18)))</formula>
    </cfRule>
    <cfRule type="containsText" dxfId="17889" priority="20158" operator="containsText" text="Moderada">
      <formula>NOT(ISERROR(SEARCH("Moderada",AE18)))</formula>
    </cfRule>
    <cfRule type="containsText" dxfId="17888" priority="20159" operator="containsText" text="Baja">
      <formula>NOT(ISERROR(SEARCH("Baja",AE18)))</formula>
    </cfRule>
  </conditionalFormatting>
  <conditionalFormatting sqref="AE18:AE19">
    <cfRule type="containsText" dxfId="17887" priority="20160" operator="containsText" text="VALORAR">
      <formula>NOT(ISERROR(SEARCH("VALORAR",AE18)))</formula>
    </cfRule>
    <cfRule type="containsText" dxfId="17886" priority="20161" operator="containsText" text="Extrema">
      <formula>NOT(ISERROR(SEARCH("Extrema",AE18)))</formula>
    </cfRule>
    <cfRule type="containsText" dxfId="17885" priority="20162" operator="containsText" text="Alta">
      <formula>NOT(ISERROR(SEARCH("Alta",AE18)))</formula>
    </cfRule>
    <cfRule type="containsText" dxfId="17884" priority="20163" operator="containsText" text="Moderada">
      <formula>NOT(ISERROR(SEARCH("Moderada",AE18)))</formula>
    </cfRule>
    <cfRule type="containsText" dxfId="17883" priority="20164" operator="containsText" text="Baja">
      <formula>NOT(ISERROR(SEARCH("Baja",AE18)))</formula>
    </cfRule>
  </conditionalFormatting>
  <conditionalFormatting sqref="V18:V19">
    <cfRule type="cellIs" dxfId="17882" priority="20171" stopIfTrue="1" operator="equal">
      <formula>"Alta"</formula>
    </cfRule>
  </conditionalFormatting>
  <conditionalFormatting sqref="V18:V19">
    <cfRule type="cellIs" dxfId="17881" priority="20173" stopIfTrue="1" operator="equal">
      <formula>"Baja"</formula>
    </cfRule>
  </conditionalFormatting>
  <conditionalFormatting sqref="V18:V19">
    <cfRule type="cellIs" dxfId="17880" priority="20172" stopIfTrue="1" operator="equal">
      <formula>"Media"</formula>
    </cfRule>
  </conditionalFormatting>
  <conditionalFormatting sqref="V18:V19">
    <cfRule type="cellIs" dxfId="17879" priority="20170" stopIfTrue="1" operator="equal">
      <formula>"Muy Alta"</formula>
    </cfRule>
  </conditionalFormatting>
  <conditionalFormatting sqref="V18:V19">
    <cfRule type="cellIs" dxfId="17878" priority="20174" stopIfTrue="1" operator="equal">
      <formula>"Muy Baja"</formula>
    </cfRule>
  </conditionalFormatting>
  <conditionalFormatting sqref="AE24:AE25">
    <cfRule type="containsText" dxfId="17877" priority="20097" operator="containsText" text="VALORAR">
      <formula>NOT(ISERROR(SEARCH("VALORAR",AE24)))</formula>
    </cfRule>
    <cfRule type="containsText" dxfId="17876" priority="20098" operator="containsText" text="Extrema">
      <formula>NOT(ISERROR(SEARCH("Extrema",AE24)))</formula>
    </cfRule>
    <cfRule type="containsText" dxfId="17875" priority="20099" operator="containsText" text="Alta">
      <formula>NOT(ISERROR(SEARCH("Alta",AE24)))</formula>
    </cfRule>
    <cfRule type="containsText" dxfId="17874" priority="20100" operator="containsText" text="Moderada">
      <formula>NOT(ISERROR(SEARCH("Moderada",AE24)))</formula>
    </cfRule>
    <cfRule type="containsText" dxfId="17873" priority="20101" operator="containsText" text="Baja">
      <formula>NOT(ISERROR(SEARCH("Baja",AE24)))</formula>
    </cfRule>
  </conditionalFormatting>
  <conditionalFormatting sqref="AE24:AE25">
    <cfRule type="containsText" dxfId="17872" priority="20102" operator="containsText" text="VALORAR">
      <formula>NOT(ISERROR(SEARCH("VALORAR",AE24)))</formula>
    </cfRule>
    <cfRule type="containsText" dxfId="17871" priority="20103" operator="containsText" text="Extrema">
      <formula>NOT(ISERROR(SEARCH("Extrema",AE24)))</formula>
    </cfRule>
    <cfRule type="containsText" dxfId="17870" priority="20104" operator="containsText" text="Alta">
      <formula>NOT(ISERROR(SEARCH("Alta",AE24)))</formula>
    </cfRule>
    <cfRule type="containsText" dxfId="17869" priority="20105" operator="containsText" text="Moderada">
      <formula>NOT(ISERROR(SEARCH("Moderada",AE24)))</formula>
    </cfRule>
    <cfRule type="containsText" dxfId="17868" priority="20106" operator="containsText" text="Baja">
      <formula>NOT(ISERROR(SEARCH("Baja",AE24)))</formula>
    </cfRule>
  </conditionalFormatting>
  <conditionalFormatting sqref="AP81">
    <cfRule type="cellIs" dxfId="17867" priority="18225" stopIfTrue="1" operator="equal">
      <formula>"Alta"</formula>
    </cfRule>
  </conditionalFormatting>
  <conditionalFormatting sqref="AP81">
    <cfRule type="cellIs" dxfId="17866" priority="18227" stopIfTrue="1" operator="equal">
      <formula>"Baja"</formula>
    </cfRule>
  </conditionalFormatting>
  <conditionalFormatting sqref="AP81">
    <cfRule type="cellIs" dxfId="17865" priority="18226" stopIfTrue="1" operator="equal">
      <formula>"Media"</formula>
    </cfRule>
  </conditionalFormatting>
  <conditionalFormatting sqref="AP81">
    <cfRule type="cellIs" dxfId="17864" priority="18224" stopIfTrue="1" operator="equal">
      <formula>"Muy Alta"</formula>
    </cfRule>
  </conditionalFormatting>
  <conditionalFormatting sqref="AP81">
    <cfRule type="cellIs" dxfId="17863" priority="18228" stopIfTrue="1" operator="equal">
      <formula>"Muy Baja"</formula>
    </cfRule>
  </conditionalFormatting>
  <conditionalFormatting sqref="V24:V25">
    <cfRule type="cellIs" dxfId="17862" priority="20113" stopIfTrue="1" operator="equal">
      <formula>"Alta"</formula>
    </cfRule>
  </conditionalFormatting>
  <conditionalFormatting sqref="V24:V25">
    <cfRule type="cellIs" dxfId="17861" priority="20115" stopIfTrue="1" operator="equal">
      <formula>"Baja"</formula>
    </cfRule>
  </conditionalFormatting>
  <conditionalFormatting sqref="V24:V25">
    <cfRule type="cellIs" dxfId="17860" priority="20114" stopIfTrue="1" operator="equal">
      <formula>"Media"</formula>
    </cfRule>
  </conditionalFormatting>
  <conditionalFormatting sqref="V24:V25">
    <cfRule type="cellIs" dxfId="17859" priority="20112" stopIfTrue="1" operator="equal">
      <formula>"Muy Alta"</formula>
    </cfRule>
  </conditionalFormatting>
  <conditionalFormatting sqref="V24:V25">
    <cfRule type="cellIs" dxfId="17858" priority="20116" stopIfTrue="1" operator="equal">
      <formula>"Muy Baja"</formula>
    </cfRule>
  </conditionalFormatting>
  <conditionalFormatting sqref="AP16">
    <cfRule type="cellIs" dxfId="17857" priority="20059" stopIfTrue="1" operator="equal">
      <formula>"Alta"</formula>
    </cfRule>
  </conditionalFormatting>
  <conditionalFormatting sqref="AP16">
    <cfRule type="cellIs" dxfId="17856" priority="20061" stopIfTrue="1" operator="equal">
      <formula>"Baja"</formula>
    </cfRule>
  </conditionalFormatting>
  <conditionalFormatting sqref="AP16">
    <cfRule type="cellIs" dxfId="17855" priority="20060" stopIfTrue="1" operator="equal">
      <formula>"Media"</formula>
    </cfRule>
  </conditionalFormatting>
  <conditionalFormatting sqref="AP16">
    <cfRule type="cellIs" dxfId="17854" priority="20058" stopIfTrue="1" operator="equal">
      <formula>"Muy Alta"</formula>
    </cfRule>
  </conditionalFormatting>
  <conditionalFormatting sqref="AP16">
    <cfRule type="cellIs" dxfId="17853" priority="20062" stopIfTrue="1" operator="equal">
      <formula>"Muy Baja"</formula>
    </cfRule>
  </conditionalFormatting>
  <conditionalFormatting sqref="AP17">
    <cfRule type="cellIs" dxfId="17852" priority="20045" stopIfTrue="1" operator="equal">
      <formula>"Alta"</formula>
    </cfRule>
  </conditionalFormatting>
  <conditionalFormatting sqref="AP17">
    <cfRule type="cellIs" dxfId="17851" priority="20047" stopIfTrue="1" operator="equal">
      <formula>"Baja"</formula>
    </cfRule>
  </conditionalFormatting>
  <conditionalFormatting sqref="AP17">
    <cfRule type="cellIs" dxfId="17850" priority="20046" stopIfTrue="1" operator="equal">
      <formula>"Media"</formula>
    </cfRule>
  </conditionalFormatting>
  <conditionalFormatting sqref="AP17">
    <cfRule type="cellIs" dxfId="17849" priority="20044" stopIfTrue="1" operator="equal">
      <formula>"Muy Alta"</formula>
    </cfRule>
  </conditionalFormatting>
  <conditionalFormatting sqref="AP17">
    <cfRule type="cellIs" dxfId="17848" priority="20048" stopIfTrue="1" operator="equal">
      <formula>"Muy Baja"</formula>
    </cfRule>
  </conditionalFormatting>
  <conditionalFormatting sqref="AP18">
    <cfRule type="cellIs" dxfId="17847" priority="20031" stopIfTrue="1" operator="equal">
      <formula>"Alta"</formula>
    </cfRule>
  </conditionalFormatting>
  <conditionalFormatting sqref="AP18">
    <cfRule type="cellIs" dxfId="17846" priority="20033" stopIfTrue="1" operator="equal">
      <formula>"Baja"</formula>
    </cfRule>
  </conditionalFormatting>
  <conditionalFormatting sqref="AP18">
    <cfRule type="cellIs" dxfId="17845" priority="20032" stopIfTrue="1" operator="equal">
      <formula>"Media"</formula>
    </cfRule>
  </conditionalFormatting>
  <conditionalFormatting sqref="AP18">
    <cfRule type="cellIs" dxfId="17844" priority="20030" stopIfTrue="1" operator="equal">
      <formula>"Muy Alta"</formula>
    </cfRule>
  </conditionalFormatting>
  <conditionalFormatting sqref="AP18">
    <cfRule type="cellIs" dxfId="17843" priority="20034" stopIfTrue="1" operator="equal">
      <formula>"Muy Baja"</formula>
    </cfRule>
  </conditionalFormatting>
  <conditionalFormatting sqref="AP19 AP21">
    <cfRule type="cellIs" dxfId="17842" priority="20017" stopIfTrue="1" operator="equal">
      <formula>"Alta"</formula>
    </cfRule>
  </conditionalFormatting>
  <conditionalFormatting sqref="AP19 AP21">
    <cfRule type="cellIs" dxfId="17841" priority="20019" stopIfTrue="1" operator="equal">
      <formula>"Baja"</formula>
    </cfRule>
  </conditionalFormatting>
  <conditionalFormatting sqref="AP19 AP21">
    <cfRule type="cellIs" dxfId="17840" priority="20018" stopIfTrue="1" operator="equal">
      <formula>"Media"</formula>
    </cfRule>
  </conditionalFormatting>
  <conditionalFormatting sqref="AP19 AP21">
    <cfRule type="cellIs" dxfId="17839" priority="20016" stopIfTrue="1" operator="equal">
      <formula>"Muy Alta"</formula>
    </cfRule>
  </conditionalFormatting>
  <conditionalFormatting sqref="AP19 AP21">
    <cfRule type="cellIs" dxfId="17838" priority="20020" stopIfTrue="1" operator="equal">
      <formula>"Muy Baja"</formula>
    </cfRule>
  </conditionalFormatting>
  <conditionalFormatting sqref="AP22">
    <cfRule type="cellIs" dxfId="17837" priority="20003" stopIfTrue="1" operator="equal">
      <formula>"Alta"</formula>
    </cfRule>
  </conditionalFormatting>
  <conditionalFormatting sqref="AP22">
    <cfRule type="cellIs" dxfId="17836" priority="20005" stopIfTrue="1" operator="equal">
      <formula>"Baja"</formula>
    </cfRule>
  </conditionalFormatting>
  <conditionalFormatting sqref="AP22">
    <cfRule type="cellIs" dxfId="17835" priority="20004" stopIfTrue="1" operator="equal">
      <formula>"Media"</formula>
    </cfRule>
  </conditionalFormatting>
  <conditionalFormatting sqref="AP22">
    <cfRule type="cellIs" dxfId="17834" priority="20002" stopIfTrue="1" operator="equal">
      <formula>"Muy Alta"</formula>
    </cfRule>
  </conditionalFormatting>
  <conditionalFormatting sqref="AP22">
    <cfRule type="cellIs" dxfId="17833" priority="20006" stopIfTrue="1" operator="equal">
      <formula>"Muy Baja"</formula>
    </cfRule>
  </conditionalFormatting>
  <conditionalFormatting sqref="AP23">
    <cfRule type="cellIs" dxfId="17832" priority="19989" stopIfTrue="1" operator="equal">
      <formula>"Alta"</formula>
    </cfRule>
  </conditionalFormatting>
  <conditionalFormatting sqref="AP23">
    <cfRule type="cellIs" dxfId="17831" priority="19991" stopIfTrue="1" operator="equal">
      <formula>"Baja"</formula>
    </cfRule>
  </conditionalFormatting>
  <conditionalFormatting sqref="AP23">
    <cfRule type="cellIs" dxfId="17830" priority="19990" stopIfTrue="1" operator="equal">
      <formula>"Media"</formula>
    </cfRule>
  </conditionalFormatting>
  <conditionalFormatting sqref="AP23">
    <cfRule type="cellIs" dxfId="17829" priority="19988" stopIfTrue="1" operator="equal">
      <formula>"Muy Alta"</formula>
    </cfRule>
  </conditionalFormatting>
  <conditionalFormatting sqref="AP23">
    <cfRule type="cellIs" dxfId="17828" priority="19992" stopIfTrue="1" operator="equal">
      <formula>"Muy Baja"</formula>
    </cfRule>
  </conditionalFormatting>
  <conditionalFormatting sqref="AP28">
    <cfRule type="cellIs" dxfId="17827" priority="19947" stopIfTrue="1" operator="equal">
      <formula>"Alta"</formula>
    </cfRule>
  </conditionalFormatting>
  <conditionalFormatting sqref="AP28">
    <cfRule type="cellIs" dxfId="17826" priority="19949" stopIfTrue="1" operator="equal">
      <formula>"Baja"</formula>
    </cfRule>
  </conditionalFormatting>
  <conditionalFormatting sqref="AP28">
    <cfRule type="cellIs" dxfId="17825" priority="19948" stopIfTrue="1" operator="equal">
      <formula>"Media"</formula>
    </cfRule>
  </conditionalFormatting>
  <conditionalFormatting sqref="AP28">
    <cfRule type="cellIs" dxfId="17824" priority="19946" stopIfTrue="1" operator="equal">
      <formula>"Muy Alta"</formula>
    </cfRule>
  </conditionalFormatting>
  <conditionalFormatting sqref="AP28">
    <cfRule type="cellIs" dxfId="17823" priority="19950" stopIfTrue="1" operator="equal">
      <formula>"Muy Baja"</formula>
    </cfRule>
  </conditionalFormatting>
  <conditionalFormatting sqref="AP78">
    <cfRule type="cellIs" dxfId="17822" priority="18167" stopIfTrue="1" operator="equal">
      <formula>"Alta"</formula>
    </cfRule>
  </conditionalFormatting>
  <conditionalFormatting sqref="AP78">
    <cfRule type="cellIs" dxfId="17821" priority="18169" stopIfTrue="1" operator="equal">
      <formula>"Baja"</formula>
    </cfRule>
  </conditionalFormatting>
  <conditionalFormatting sqref="AP78">
    <cfRule type="cellIs" dxfId="17820" priority="18168" stopIfTrue="1" operator="equal">
      <formula>"Media"</formula>
    </cfRule>
  </conditionalFormatting>
  <conditionalFormatting sqref="AP78">
    <cfRule type="cellIs" dxfId="17819" priority="18166" stopIfTrue="1" operator="equal">
      <formula>"Muy Alta"</formula>
    </cfRule>
  </conditionalFormatting>
  <conditionalFormatting sqref="AP78">
    <cfRule type="cellIs" dxfId="17818" priority="18170" stopIfTrue="1" operator="equal">
      <formula>"Muy Baja"</formula>
    </cfRule>
  </conditionalFormatting>
  <conditionalFormatting sqref="AE30:AE31">
    <cfRule type="containsText" dxfId="17817" priority="19871" operator="containsText" text="VALORAR">
      <formula>NOT(ISERROR(SEARCH("VALORAR",AE30)))</formula>
    </cfRule>
    <cfRule type="containsText" dxfId="17816" priority="19872" operator="containsText" text="Extrema">
      <formula>NOT(ISERROR(SEARCH("Extrema",AE30)))</formula>
    </cfRule>
    <cfRule type="containsText" dxfId="17815" priority="19873" operator="containsText" text="Alta">
      <formula>NOT(ISERROR(SEARCH("Alta",AE30)))</formula>
    </cfRule>
    <cfRule type="containsText" dxfId="17814" priority="19874" operator="containsText" text="Moderada">
      <formula>NOT(ISERROR(SEARCH("Moderada",AE30)))</formula>
    </cfRule>
    <cfRule type="containsText" dxfId="17813" priority="19875" operator="containsText" text="Baja">
      <formula>NOT(ISERROR(SEARCH("Baja",AE30)))</formula>
    </cfRule>
  </conditionalFormatting>
  <conditionalFormatting sqref="AE30:AE31">
    <cfRule type="containsText" dxfId="17812" priority="19876" operator="containsText" text="VALORAR">
      <formula>NOT(ISERROR(SEARCH("VALORAR",AE30)))</formula>
    </cfRule>
    <cfRule type="containsText" dxfId="17811" priority="19877" operator="containsText" text="Extrema">
      <formula>NOT(ISERROR(SEARCH("Extrema",AE30)))</formula>
    </cfRule>
    <cfRule type="containsText" dxfId="17810" priority="19878" operator="containsText" text="Alta">
      <formula>NOT(ISERROR(SEARCH("Alta",AE30)))</formula>
    </cfRule>
    <cfRule type="containsText" dxfId="17809" priority="19879" operator="containsText" text="Moderada">
      <formula>NOT(ISERROR(SEARCH("Moderada",AE30)))</formula>
    </cfRule>
    <cfRule type="containsText" dxfId="17808" priority="19880" operator="containsText" text="Baja">
      <formula>NOT(ISERROR(SEARCH("Baja",AE30)))</formula>
    </cfRule>
  </conditionalFormatting>
  <conditionalFormatting sqref="V30:V31">
    <cfRule type="cellIs" dxfId="17807" priority="19887" stopIfTrue="1" operator="equal">
      <formula>"Alta"</formula>
    </cfRule>
  </conditionalFormatting>
  <conditionalFormatting sqref="V30:V31">
    <cfRule type="cellIs" dxfId="17806" priority="19889" stopIfTrue="1" operator="equal">
      <formula>"Baja"</formula>
    </cfRule>
  </conditionalFormatting>
  <conditionalFormatting sqref="V30:V31">
    <cfRule type="cellIs" dxfId="17805" priority="19888" stopIfTrue="1" operator="equal">
      <formula>"Media"</formula>
    </cfRule>
  </conditionalFormatting>
  <conditionalFormatting sqref="V30:V31">
    <cfRule type="cellIs" dxfId="17804" priority="19886" stopIfTrue="1" operator="equal">
      <formula>"Muy Alta"</formula>
    </cfRule>
  </conditionalFormatting>
  <conditionalFormatting sqref="V30:V31">
    <cfRule type="cellIs" dxfId="17803" priority="19890" stopIfTrue="1" operator="equal">
      <formula>"Muy Baja"</formula>
    </cfRule>
  </conditionalFormatting>
  <conditionalFormatting sqref="AP31">
    <cfRule type="cellIs" dxfId="17802" priority="19833" stopIfTrue="1" operator="equal">
      <formula>"Alta"</formula>
    </cfRule>
  </conditionalFormatting>
  <conditionalFormatting sqref="AP31">
    <cfRule type="cellIs" dxfId="17801" priority="19835" stopIfTrue="1" operator="equal">
      <formula>"Baja"</formula>
    </cfRule>
  </conditionalFormatting>
  <conditionalFormatting sqref="AP31">
    <cfRule type="cellIs" dxfId="17800" priority="19834" stopIfTrue="1" operator="equal">
      <formula>"Media"</formula>
    </cfRule>
  </conditionalFormatting>
  <conditionalFormatting sqref="AP31">
    <cfRule type="cellIs" dxfId="17799" priority="19832" stopIfTrue="1" operator="equal">
      <formula>"Muy Alta"</formula>
    </cfRule>
  </conditionalFormatting>
  <conditionalFormatting sqref="AP31">
    <cfRule type="cellIs" dxfId="17798" priority="19836" stopIfTrue="1" operator="equal">
      <formula>"Muy Baja"</formula>
    </cfRule>
  </conditionalFormatting>
  <conditionalFormatting sqref="V76:V77">
    <cfRule type="cellIs" dxfId="17797" priority="18303" stopIfTrue="1" operator="equal">
      <formula>"Alta"</formula>
    </cfRule>
  </conditionalFormatting>
  <conditionalFormatting sqref="V76:V77">
    <cfRule type="cellIs" dxfId="17796" priority="18305" stopIfTrue="1" operator="equal">
      <formula>"Baja"</formula>
    </cfRule>
  </conditionalFormatting>
  <conditionalFormatting sqref="V76:V77">
    <cfRule type="cellIs" dxfId="17795" priority="18304" stopIfTrue="1" operator="equal">
      <formula>"Media"</formula>
    </cfRule>
  </conditionalFormatting>
  <conditionalFormatting sqref="V76:V77">
    <cfRule type="cellIs" dxfId="17794" priority="18302" stopIfTrue="1" operator="equal">
      <formula>"Muy Alta"</formula>
    </cfRule>
  </conditionalFormatting>
  <conditionalFormatting sqref="V76:V77">
    <cfRule type="cellIs" dxfId="17793" priority="18306" stopIfTrue="1" operator="equal">
      <formula>"Muy Baja"</formula>
    </cfRule>
  </conditionalFormatting>
  <conditionalFormatting sqref="AE82:AE83">
    <cfRule type="containsText" dxfId="17792" priority="18119" operator="containsText" text="VALORAR">
      <formula>NOT(ISERROR(SEARCH("VALORAR",AE82)))</formula>
    </cfRule>
    <cfRule type="containsText" dxfId="17791" priority="18120" operator="containsText" text="Extrema">
      <formula>NOT(ISERROR(SEARCH("Extrema",AE82)))</formula>
    </cfRule>
    <cfRule type="containsText" dxfId="17790" priority="18121" operator="containsText" text="Alta">
      <formula>NOT(ISERROR(SEARCH("Alta",AE82)))</formula>
    </cfRule>
    <cfRule type="containsText" dxfId="17789" priority="18122" operator="containsText" text="Moderada">
      <formula>NOT(ISERROR(SEARCH("Moderada",AE82)))</formula>
    </cfRule>
    <cfRule type="containsText" dxfId="17788" priority="18123" operator="containsText" text="Baja">
      <formula>NOT(ISERROR(SEARCH("Baja",AE82)))</formula>
    </cfRule>
  </conditionalFormatting>
  <conditionalFormatting sqref="AE82:AE83">
    <cfRule type="containsText" dxfId="17787" priority="18124" operator="containsText" text="VALORAR">
      <formula>NOT(ISERROR(SEARCH("VALORAR",AE82)))</formula>
    </cfRule>
    <cfRule type="containsText" dxfId="17786" priority="18125" operator="containsText" text="Extrema">
      <formula>NOT(ISERROR(SEARCH("Extrema",AE82)))</formula>
    </cfRule>
    <cfRule type="containsText" dxfId="17785" priority="18126" operator="containsText" text="Alta">
      <formula>NOT(ISERROR(SEARCH("Alta",AE82)))</formula>
    </cfRule>
    <cfRule type="containsText" dxfId="17784" priority="18127" operator="containsText" text="Moderada">
      <formula>NOT(ISERROR(SEARCH("Moderada",AE82)))</formula>
    </cfRule>
    <cfRule type="containsText" dxfId="17783" priority="18128" operator="containsText" text="Baja">
      <formula>NOT(ISERROR(SEARCH("Baja",AE82)))</formula>
    </cfRule>
  </conditionalFormatting>
  <conditionalFormatting sqref="AW76">
    <cfRule type="containsText" dxfId="17782" priority="18261" operator="containsText" text="VALORAR">
      <formula>NOT(ISERROR(SEARCH("VALORAR",AW76)))</formula>
    </cfRule>
    <cfRule type="containsText" dxfId="17781" priority="18262" operator="containsText" text="Extrema">
      <formula>NOT(ISERROR(SEARCH("Extrema",AW76)))</formula>
    </cfRule>
    <cfRule type="containsText" dxfId="17780" priority="18263" operator="containsText" text="Alta">
      <formula>NOT(ISERROR(SEARCH("Alta",AW76)))</formula>
    </cfRule>
    <cfRule type="containsText" dxfId="17779" priority="18264" operator="containsText" text="Moderada">
      <formula>NOT(ISERROR(SEARCH("Moderada",AW76)))</formula>
    </cfRule>
    <cfRule type="containsText" dxfId="17778" priority="18265" operator="containsText" text="Baja">
      <formula>NOT(ISERROR(SEARCH("Baja",AW76)))</formula>
    </cfRule>
  </conditionalFormatting>
  <conditionalFormatting sqref="AW76">
    <cfRule type="containsText" dxfId="17777" priority="18266" operator="containsText" text="VALORAR">
      <formula>NOT(ISERROR(SEARCH("VALORAR",AW76)))</formula>
    </cfRule>
    <cfRule type="containsText" dxfId="17776" priority="18267" operator="containsText" text="Extrema">
      <formula>NOT(ISERROR(SEARCH("Extrema",AW76)))</formula>
    </cfRule>
    <cfRule type="containsText" dxfId="17775" priority="18268" operator="containsText" text="Alta">
      <formula>NOT(ISERROR(SEARCH("Alta",AW76)))</formula>
    </cfRule>
    <cfRule type="containsText" dxfId="17774" priority="18269" operator="containsText" text="Moderada">
      <formula>NOT(ISERROR(SEARCH("Moderada",AW76)))</formula>
    </cfRule>
    <cfRule type="containsText" dxfId="17773" priority="18270" operator="containsText" text="Baja">
      <formula>NOT(ISERROR(SEARCH("Baja",AW76)))</formula>
    </cfRule>
  </conditionalFormatting>
  <conditionalFormatting sqref="AP76">
    <cfRule type="cellIs" dxfId="17772" priority="18253" stopIfTrue="1" operator="equal">
      <formula>"Alta"</formula>
    </cfRule>
  </conditionalFormatting>
  <conditionalFormatting sqref="AP76">
    <cfRule type="cellIs" dxfId="17771" priority="18255" stopIfTrue="1" operator="equal">
      <formula>"Baja"</formula>
    </cfRule>
  </conditionalFormatting>
  <conditionalFormatting sqref="AP76">
    <cfRule type="cellIs" dxfId="17770" priority="18254" stopIfTrue="1" operator="equal">
      <formula>"Media"</formula>
    </cfRule>
  </conditionalFormatting>
  <conditionalFormatting sqref="AP76">
    <cfRule type="cellIs" dxfId="17769" priority="18252" stopIfTrue="1" operator="equal">
      <formula>"Muy Alta"</formula>
    </cfRule>
  </conditionalFormatting>
  <conditionalFormatting sqref="AP76">
    <cfRule type="cellIs" dxfId="17768" priority="18256" stopIfTrue="1" operator="equal">
      <formula>"Muy Baja"</formula>
    </cfRule>
  </conditionalFormatting>
  <conditionalFormatting sqref="AP77">
    <cfRule type="cellIs" dxfId="17767" priority="18239" stopIfTrue="1" operator="equal">
      <formula>"Alta"</formula>
    </cfRule>
  </conditionalFormatting>
  <conditionalFormatting sqref="AP77">
    <cfRule type="cellIs" dxfId="17766" priority="18241" stopIfTrue="1" operator="equal">
      <formula>"Baja"</formula>
    </cfRule>
  </conditionalFormatting>
  <conditionalFormatting sqref="AP77">
    <cfRule type="cellIs" dxfId="17765" priority="18240" stopIfTrue="1" operator="equal">
      <formula>"Media"</formula>
    </cfRule>
  </conditionalFormatting>
  <conditionalFormatting sqref="AP77">
    <cfRule type="cellIs" dxfId="17764" priority="18238" stopIfTrue="1" operator="equal">
      <formula>"Muy Alta"</formula>
    </cfRule>
  </conditionalFormatting>
  <conditionalFormatting sqref="AP77">
    <cfRule type="cellIs" dxfId="17763" priority="18242" stopIfTrue="1" operator="equal">
      <formula>"Muy Baja"</formula>
    </cfRule>
  </conditionalFormatting>
  <conditionalFormatting sqref="AP87">
    <cfRule type="cellIs" dxfId="17762" priority="18057" stopIfTrue="1" operator="equal">
      <formula>"Alta"</formula>
    </cfRule>
  </conditionalFormatting>
  <conditionalFormatting sqref="AP87">
    <cfRule type="cellIs" dxfId="17761" priority="18059" stopIfTrue="1" operator="equal">
      <formula>"Baja"</formula>
    </cfRule>
  </conditionalFormatting>
  <conditionalFormatting sqref="AP87">
    <cfRule type="cellIs" dxfId="17760" priority="18058" stopIfTrue="1" operator="equal">
      <formula>"Media"</formula>
    </cfRule>
  </conditionalFormatting>
  <conditionalFormatting sqref="AP87">
    <cfRule type="cellIs" dxfId="17759" priority="18056" stopIfTrue="1" operator="equal">
      <formula>"Muy Alta"</formula>
    </cfRule>
  </conditionalFormatting>
  <conditionalFormatting sqref="AP87">
    <cfRule type="cellIs" dxfId="17758" priority="18060" stopIfTrue="1" operator="equal">
      <formula>"Muy Baja"</formula>
    </cfRule>
  </conditionalFormatting>
  <conditionalFormatting sqref="AE78:AE79">
    <cfRule type="containsText" dxfId="17757" priority="18191" operator="containsText" text="VALORAR">
      <formula>NOT(ISERROR(SEARCH("VALORAR",AE78)))</formula>
    </cfRule>
    <cfRule type="containsText" dxfId="17756" priority="18192" operator="containsText" text="Extrema">
      <formula>NOT(ISERROR(SEARCH("Extrema",AE78)))</formula>
    </cfRule>
    <cfRule type="containsText" dxfId="17755" priority="18193" operator="containsText" text="Alta">
      <formula>NOT(ISERROR(SEARCH("Alta",AE78)))</formula>
    </cfRule>
    <cfRule type="containsText" dxfId="17754" priority="18194" operator="containsText" text="Moderada">
      <formula>NOT(ISERROR(SEARCH("Moderada",AE78)))</formula>
    </cfRule>
    <cfRule type="containsText" dxfId="17753" priority="18195" operator="containsText" text="Baja">
      <formula>NOT(ISERROR(SEARCH("Baja",AE78)))</formula>
    </cfRule>
  </conditionalFormatting>
  <conditionalFormatting sqref="AE78:AE79">
    <cfRule type="containsText" dxfId="17752" priority="18196" operator="containsText" text="VALORAR">
      <formula>NOT(ISERROR(SEARCH("VALORAR",AE78)))</formula>
    </cfRule>
    <cfRule type="containsText" dxfId="17751" priority="18197" operator="containsText" text="Extrema">
      <formula>NOT(ISERROR(SEARCH("Extrema",AE78)))</formula>
    </cfRule>
    <cfRule type="containsText" dxfId="17750" priority="18198" operator="containsText" text="Alta">
      <formula>NOT(ISERROR(SEARCH("Alta",AE78)))</formula>
    </cfRule>
    <cfRule type="containsText" dxfId="17749" priority="18199" operator="containsText" text="Moderada">
      <formula>NOT(ISERROR(SEARCH("Moderada",AE78)))</formula>
    </cfRule>
    <cfRule type="containsText" dxfId="17748" priority="18200" operator="containsText" text="Baja">
      <formula>NOT(ISERROR(SEARCH("Baja",AE78)))</formula>
    </cfRule>
  </conditionalFormatting>
  <conditionalFormatting sqref="V78:V79">
    <cfRule type="cellIs" dxfId="17747" priority="18207" stopIfTrue="1" operator="equal">
      <formula>"Alta"</formula>
    </cfRule>
  </conditionalFormatting>
  <conditionalFormatting sqref="V78:V79">
    <cfRule type="cellIs" dxfId="17746" priority="18209" stopIfTrue="1" operator="equal">
      <formula>"Baja"</formula>
    </cfRule>
  </conditionalFormatting>
  <conditionalFormatting sqref="V78:V79">
    <cfRule type="cellIs" dxfId="17745" priority="18208" stopIfTrue="1" operator="equal">
      <formula>"Media"</formula>
    </cfRule>
  </conditionalFormatting>
  <conditionalFormatting sqref="V78:V79">
    <cfRule type="cellIs" dxfId="17744" priority="18206" stopIfTrue="1" operator="equal">
      <formula>"Muy Alta"</formula>
    </cfRule>
  </conditionalFormatting>
  <conditionalFormatting sqref="V78:V79">
    <cfRule type="cellIs" dxfId="17743" priority="18210" stopIfTrue="1" operator="equal">
      <formula>"Muy Baja"</formula>
    </cfRule>
  </conditionalFormatting>
  <conditionalFormatting sqref="AP84">
    <cfRule type="cellIs" dxfId="17742" priority="17999" stopIfTrue="1" operator="equal">
      <formula>"Alta"</formula>
    </cfRule>
  </conditionalFormatting>
  <conditionalFormatting sqref="AP84">
    <cfRule type="cellIs" dxfId="17741" priority="18001" stopIfTrue="1" operator="equal">
      <formula>"Baja"</formula>
    </cfRule>
  </conditionalFormatting>
  <conditionalFormatting sqref="AP84">
    <cfRule type="cellIs" dxfId="17740" priority="18000" stopIfTrue="1" operator="equal">
      <formula>"Media"</formula>
    </cfRule>
  </conditionalFormatting>
  <conditionalFormatting sqref="AP84">
    <cfRule type="cellIs" dxfId="17739" priority="17998" stopIfTrue="1" operator="equal">
      <formula>"Muy Alta"</formula>
    </cfRule>
  </conditionalFormatting>
  <conditionalFormatting sqref="AP84">
    <cfRule type="cellIs" dxfId="17738" priority="18002" stopIfTrue="1" operator="equal">
      <formula>"Muy Baja"</formula>
    </cfRule>
  </conditionalFormatting>
  <conditionalFormatting sqref="AP79">
    <cfRule type="cellIs" dxfId="17737" priority="18153" stopIfTrue="1" operator="equal">
      <formula>"Alta"</formula>
    </cfRule>
  </conditionalFormatting>
  <conditionalFormatting sqref="AP79">
    <cfRule type="cellIs" dxfId="17736" priority="18155" stopIfTrue="1" operator="equal">
      <formula>"Baja"</formula>
    </cfRule>
  </conditionalFormatting>
  <conditionalFormatting sqref="AP79">
    <cfRule type="cellIs" dxfId="17735" priority="18154" stopIfTrue="1" operator="equal">
      <formula>"Media"</formula>
    </cfRule>
  </conditionalFormatting>
  <conditionalFormatting sqref="AP79">
    <cfRule type="cellIs" dxfId="17734" priority="18152" stopIfTrue="1" operator="equal">
      <formula>"Muy Alta"</formula>
    </cfRule>
  </conditionalFormatting>
  <conditionalFormatting sqref="AP79">
    <cfRule type="cellIs" dxfId="17733" priority="18156" stopIfTrue="1" operator="equal">
      <formula>"Muy Baja"</formula>
    </cfRule>
  </conditionalFormatting>
  <conditionalFormatting sqref="V82:V83">
    <cfRule type="cellIs" dxfId="17732" priority="18135" stopIfTrue="1" operator="equal">
      <formula>"Alta"</formula>
    </cfRule>
  </conditionalFormatting>
  <conditionalFormatting sqref="V82:V83">
    <cfRule type="cellIs" dxfId="17731" priority="18137" stopIfTrue="1" operator="equal">
      <formula>"Baja"</formula>
    </cfRule>
  </conditionalFormatting>
  <conditionalFormatting sqref="V82:V83">
    <cfRule type="cellIs" dxfId="17730" priority="18136" stopIfTrue="1" operator="equal">
      <formula>"Media"</formula>
    </cfRule>
  </conditionalFormatting>
  <conditionalFormatting sqref="V82:V83">
    <cfRule type="cellIs" dxfId="17729" priority="18134" stopIfTrue="1" operator="equal">
      <formula>"Muy Alta"</formula>
    </cfRule>
  </conditionalFormatting>
  <conditionalFormatting sqref="V82:V83">
    <cfRule type="cellIs" dxfId="17728" priority="18138" stopIfTrue="1" operator="equal">
      <formula>"Muy Baja"</formula>
    </cfRule>
  </conditionalFormatting>
  <conditionalFormatting sqref="AE88:AE89">
    <cfRule type="containsText" dxfId="17727" priority="17951" operator="containsText" text="VALORAR">
      <formula>NOT(ISERROR(SEARCH("VALORAR",AE88)))</formula>
    </cfRule>
    <cfRule type="containsText" dxfId="17726" priority="17952" operator="containsText" text="Extrema">
      <formula>NOT(ISERROR(SEARCH("Extrema",AE88)))</formula>
    </cfRule>
    <cfRule type="containsText" dxfId="17725" priority="17953" operator="containsText" text="Alta">
      <formula>NOT(ISERROR(SEARCH("Alta",AE88)))</formula>
    </cfRule>
    <cfRule type="containsText" dxfId="17724" priority="17954" operator="containsText" text="Moderada">
      <formula>NOT(ISERROR(SEARCH("Moderada",AE88)))</formula>
    </cfRule>
    <cfRule type="containsText" dxfId="17723" priority="17955" operator="containsText" text="Baja">
      <formula>NOT(ISERROR(SEARCH("Baja",AE88)))</formula>
    </cfRule>
  </conditionalFormatting>
  <conditionalFormatting sqref="AE88:AE89">
    <cfRule type="containsText" dxfId="17722" priority="17956" operator="containsText" text="VALORAR">
      <formula>NOT(ISERROR(SEARCH("VALORAR",AE88)))</formula>
    </cfRule>
    <cfRule type="containsText" dxfId="17721" priority="17957" operator="containsText" text="Extrema">
      <formula>NOT(ISERROR(SEARCH("Extrema",AE88)))</formula>
    </cfRule>
    <cfRule type="containsText" dxfId="17720" priority="17958" operator="containsText" text="Alta">
      <formula>NOT(ISERROR(SEARCH("Alta",AE88)))</formula>
    </cfRule>
    <cfRule type="containsText" dxfId="17719" priority="17959" operator="containsText" text="Moderada">
      <formula>NOT(ISERROR(SEARCH("Moderada",AE88)))</formula>
    </cfRule>
    <cfRule type="containsText" dxfId="17718" priority="17960" operator="containsText" text="Baja">
      <formula>NOT(ISERROR(SEARCH("Baja",AE88)))</formula>
    </cfRule>
  </conditionalFormatting>
  <conditionalFormatting sqref="AW82">
    <cfRule type="containsText" dxfId="17717" priority="18093" operator="containsText" text="VALORAR">
      <formula>NOT(ISERROR(SEARCH("VALORAR",AW82)))</formula>
    </cfRule>
    <cfRule type="containsText" dxfId="17716" priority="18094" operator="containsText" text="Extrema">
      <formula>NOT(ISERROR(SEARCH("Extrema",AW82)))</formula>
    </cfRule>
    <cfRule type="containsText" dxfId="17715" priority="18095" operator="containsText" text="Alta">
      <formula>NOT(ISERROR(SEARCH("Alta",AW82)))</formula>
    </cfRule>
    <cfRule type="containsText" dxfId="17714" priority="18096" operator="containsText" text="Moderada">
      <formula>NOT(ISERROR(SEARCH("Moderada",AW82)))</formula>
    </cfRule>
    <cfRule type="containsText" dxfId="17713" priority="18097" operator="containsText" text="Baja">
      <formula>NOT(ISERROR(SEARCH("Baja",AW82)))</formula>
    </cfRule>
  </conditionalFormatting>
  <conditionalFormatting sqref="AW82">
    <cfRule type="containsText" dxfId="17712" priority="18098" operator="containsText" text="VALORAR">
      <formula>NOT(ISERROR(SEARCH("VALORAR",AW82)))</formula>
    </cfRule>
    <cfRule type="containsText" dxfId="17711" priority="18099" operator="containsText" text="Extrema">
      <formula>NOT(ISERROR(SEARCH("Extrema",AW82)))</formula>
    </cfRule>
    <cfRule type="containsText" dxfId="17710" priority="18100" operator="containsText" text="Alta">
      <formula>NOT(ISERROR(SEARCH("Alta",AW82)))</formula>
    </cfRule>
    <cfRule type="containsText" dxfId="17709" priority="18101" operator="containsText" text="Moderada">
      <formula>NOT(ISERROR(SEARCH("Moderada",AW82)))</formula>
    </cfRule>
    <cfRule type="containsText" dxfId="17708" priority="18102" operator="containsText" text="Baja">
      <formula>NOT(ISERROR(SEARCH("Baja",AW82)))</formula>
    </cfRule>
  </conditionalFormatting>
  <conditionalFormatting sqref="AP82">
    <cfRule type="cellIs" dxfId="17707" priority="18085" stopIfTrue="1" operator="equal">
      <formula>"Alta"</formula>
    </cfRule>
  </conditionalFormatting>
  <conditionalFormatting sqref="AP82">
    <cfRule type="cellIs" dxfId="17706" priority="18087" stopIfTrue="1" operator="equal">
      <formula>"Baja"</formula>
    </cfRule>
  </conditionalFormatting>
  <conditionalFormatting sqref="AP82">
    <cfRule type="cellIs" dxfId="17705" priority="18086" stopIfTrue="1" operator="equal">
      <formula>"Media"</formula>
    </cfRule>
  </conditionalFormatting>
  <conditionalFormatting sqref="AP82">
    <cfRule type="cellIs" dxfId="17704" priority="18084" stopIfTrue="1" operator="equal">
      <formula>"Muy Alta"</formula>
    </cfRule>
  </conditionalFormatting>
  <conditionalFormatting sqref="AP82">
    <cfRule type="cellIs" dxfId="17703" priority="18088" stopIfTrue="1" operator="equal">
      <formula>"Muy Baja"</formula>
    </cfRule>
  </conditionalFormatting>
  <conditionalFormatting sqref="AP83">
    <cfRule type="cellIs" dxfId="17702" priority="18071" stopIfTrue="1" operator="equal">
      <formula>"Alta"</formula>
    </cfRule>
  </conditionalFormatting>
  <conditionalFormatting sqref="AP83">
    <cfRule type="cellIs" dxfId="17701" priority="18073" stopIfTrue="1" operator="equal">
      <formula>"Baja"</formula>
    </cfRule>
  </conditionalFormatting>
  <conditionalFormatting sqref="AP83">
    <cfRule type="cellIs" dxfId="17700" priority="18072" stopIfTrue="1" operator="equal">
      <formula>"Media"</formula>
    </cfRule>
  </conditionalFormatting>
  <conditionalFormatting sqref="AP83">
    <cfRule type="cellIs" dxfId="17699" priority="18070" stopIfTrue="1" operator="equal">
      <formula>"Muy Alta"</formula>
    </cfRule>
  </conditionalFormatting>
  <conditionalFormatting sqref="AP83">
    <cfRule type="cellIs" dxfId="17698" priority="18074" stopIfTrue="1" operator="equal">
      <formula>"Muy Baja"</formula>
    </cfRule>
  </conditionalFormatting>
  <conditionalFormatting sqref="AP93">
    <cfRule type="cellIs" dxfId="17697" priority="17889" stopIfTrue="1" operator="equal">
      <formula>"Alta"</formula>
    </cfRule>
  </conditionalFormatting>
  <conditionalFormatting sqref="AP93">
    <cfRule type="cellIs" dxfId="17696" priority="17891" stopIfTrue="1" operator="equal">
      <formula>"Baja"</formula>
    </cfRule>
  </conditionalFormatting>
  <conditionalFormatting sqref="AP93">
    <cfRule type="cellIs" dxfId="17695" priority="17890" stopIfTrue="1" operator="equal">
      <formula>"Media"</formula>
    </cfRule>
  </conditionalFormatting>
  <conditionalFormatting sqref="AP93">
    <cfRule type="cellIs" dxfId="17694" priority="17888" stopIfTrue="1" operator="equal">
      <formula>"Muy Alta"</formula>
    </cfRule>
  </conditionalFormatting>
  <conditionalFormatting sqref="AP93">
    <cfRule type="cellIs" dxfId="17693" priority="17892" stopIfTrue="1" operator="equal">
      <formula>"Muy Baja"</formula>
    </cfRule>
  </conditionalFormatting>
  <conditionalFormatting sqref="AE84:AE85">
    <cfRule type="containsText" dxfId="17692" priority="18023" operator="containsText" text="VALORAR">
      <formula>NOT(ISERROR(SEARCH("VALORAR",AE84)))</formula>
    </cfRule>
    <cfRule type="containsText" dxfId="17691" priority="18024" operator="containsText" text="Extrema">
      <formula>NOT(ISERROR(SEARCH("Extrema",AE84)))</formula>
    </cfRule>
    <cfRule type="containsText" dxfId="17690" priority="18025" operator="containsText" text="Alta">
      <formula>NOT(ISERROR(SEARCH("Alta",AE84)))</formula>
    </cfRule>
    <cfRule type="containsText" dxfId="17689" priority="18026" operator="containsText" text="Moderada">
      <formula>NOT(ISERROR(SEARCH("Moderada",AE84)))</formula>
    </cfRule>
    <cfRule type="containsText" dxfId="17688" priority="18027" operator="containsText" text="Baja">
      <formula>NOT(ISERROR(SEARCH("Baja",AE84)))</formula>
    </cfRule>
  </conditionalFormatting>
  <conditionalFormatting sqref="AE84:AE85">
    <cfRule type="containsText" dxfId="17687" priority="18028" operator="containsText" text="VALORAR">
      <formula>NOT(ISERROR(SEARCH("VALORAR",AE84)))</formula>
    </cfRule>
    <cfRule type="containsText" dxfId="17686" priority="18029" operator="containsText" text="Extrema">
      <formula>NOT(ISERROR(SEARCH("Extrema",AE84)))</formula>
    </cfRule>
    <cfRule type="containsText" dxfId="17685" priority="18030" operator="containsText" text="Alta">
      <formula>NOT(ISERROR(SEARCH("Alta",AE84)))</formula>
    </cfRule>
    <cfRule type="containsText" dxfId="17684" priority="18031" operator="containsText" text="Moderada">
      <formula>NOT(ISERROR(SEARCH("Moderada",AE84)))</formula>
    </cfRule>
    <cfRule type="containsText" dxfId="17683" priority="18032" operator="containsText" text="Baja">
      <formula>NOT(ISERROR(SEARCH("Baja",AE84)))</formula>
    </cfRule>
  </conditionalFormatting>
  <conditionalFormatting sqref="V84:V85">
    <cfRule type="cellIs" dxfId="17682" priority="18039" stopIfTrue="1" operator="equal">
      <formula>"Alta"</formula>
    </cfRule>
  </conditionalFormatting>
  <conditionalFormatting sqref="V84:V85">
    <cfRule type="cellIs" dxfId="17681" priority="18041" stopIfTrue="1" operator="equal">
      <formula>"Baja"</formula>
    </cfRule>
  </conditionalFormatting>
  <conditionalFormatting sqref="V84:V85">
    <cfRule type="cellIs" dxfId="17680" priority="18040" stopIfTrue="1" operator="equal">
      <formula>"Media"</formula>
    </cfRule>
  </conditionalFormatting>
  <conditionalFormatting sqref="V84:V85">
    <cfRule type="cellIs" dxfId="17679" priority="18038" stopIfTrue="1" operator="equal">
      <formula>"Muy Alta"</formula>
    </cfRule>
  </conditionalFormatting>
  <conditionalFormatting sqref="V84:V85">
    <cfRule type="cellIs" dxfId="17678" priority="18042" stopIfTrue="1" operator="equal">
      <formula>"Muy Baja"</formula>
    </cfRule>
  </conditionalFormatting>
  <conditionalFormatting sqref="AP90">
    <cfRule type="cellIs" dxfId="17677" priority="17831" stopIfTrue="1" operator="equal">
      <formula>"Alta"</formula>
    </cfRule>
  </conditionalFormatting>
  <conditionalFormatting sqref="AP90">
    <cfRule type="cellIs" dxfId="17676" priority="17833" stopIfTrue="1" operator="equal">
      <formula>"Baja"</formula>
    </cfRule>
  </conditionalFormatting>
  <conditionalFormatting sqref="AP90">
    <cfRule type="cellIs" dxfId="17675" priority="17832" stopIfTrue="1" operator="equal">
      <formula>"Media"</formula>
    </cfRule>
  </conditionalFormatting>
  <conditionalFormatting sqref="AP90">
    <cfRule type="cellIs" dxfId="17674" priority="17830" stopIfTrue="1" operator="equal">
      <formula>"Muy Alta"</formula>
    </cfRule>
  </conditionalFormatting>
  <conditionalFormatting sqref="AP90">
    <cfRule type="cellIs" dxfId="17673" priority="17834" stopIfTrue="1" operator="equal">
      <formula>"Muy Baja"</formula>
    </cfRule>
  </conditionalFormatting>
  <conditionalFormatting sqref="AP85">
    <cfRule type="cellIs" dxfId="17672" priority="17985" stopIfTrue="1" operator="equal">
      <formula>"Alta"</formula>
    </cfRule>
  </conditionalFormatting>
  <conditionalFormatting sqref="AP85">
    <cfRule type="cellIs" dxfId="17671" priority="17987" stopIfTrue="1" operator="equal">
      <formula>"Baja"</formula>
    </cfRule>
  </conditionalFormatting>
  <conditionalFormatting sqref="AP85">
    <cfRule type="cellIs" dxfId="17670" priority="17986" stopIfTrue="1" operator="equal">
      <formula>"Media"</formula>
    </cfRule>
  </conditionalFormatting>
  <conditionalFormatting sqref="AP85">
    <cfRule type="cellIs" dxfId="17669" priority="17984" stopIfTrue="1" operator="equal">
      <formula>"Muy Alta"</formula>
    </cfRule>
  </conditionalFormatting>
  <conditionalFormatting sqref="AP85">
    <cfRule type="cellIs" dxfId="17668" priority="17988" stopIfTrue="1" operator="equal">
      <formula>"Muy Baja"</formula>
    </cfRule>
  </conditionalFormatting>
  <conditionalFormatting sqref="V34:V35">
    <cfRule type="cellIs" dxfId="17667" priority="19479" stopIfTrue="1" operator="equal">
      <formula>"Alta"</formula>
    </cfRule>
  </conditionalFormatting>
  <conditionalFormatting sqref="V34:V35">
    <cfRule type="cellIs" dxfId="17666" priority="19481" stopIfTrue="1" operator="equal">
      <formula>"Baja"</formula>
    </cfRule>
  </conditionalFormatting>
  <conditionalFormatting sqref="V34:V35">
    <cfRule type="cellIs" dxfId="17665" priority="19480" stopIfTrue="1" operator="equal">
      <formula>"Media"</formula>
    </cfRule>
  </conditionalFormatting>
  <conditionalFormatting sqref="V34:V35">
    <cfRule type="cellIs" dxfId="17664" priority="19478" stopIfTrue="1" operator="equal">
      <formula>"Muy Alta"</formula>
    </cfRule>
  </conditionalFormatting>
  <conditionalFormatting sqref="V34:V35">
    <cfRule type="cellIs" dxfId="17663" priority="19482" stopIfTrue="1" operator="equal">
      <formula>"Muy Baja"</formula>
    </cfRule>
  </conditionalFormatting>
  <conditionalFormatting sqref="AE34:AE35">
    <cfRule type="containsText" dxfId="17662" priority="19463" operator="containsText" text="VALORAR">
      <formula>NOT(ISERROR(SEARCH("VALORAR",AE34)))</formula>
    </cfRule>
    <cfRule type="containsText" dxfId="17661" priority="19464" operator="containsText" text="Extrema">
      <formula>NOT(ISERROR(SEARCH("Extrema",AE34)))</formula>
    </cfRule>
    <cfRule type="containsText" dxfId="17660" priority="19465" operator="containsText" text="Alta">
      <formula>NOT(ISERROR(SEARCH("Alta",AE34)))</formula>
    </cfRule>
    <cfRule type="containsText" dxfId="17659" priority="19466" operator="containsText" text="Moderada">
      <formula>NOT(ISERROR(SEARCH("Moderada",AE34)))</formula>
    </cfRule>
    <cfRule type="containsText" dxfId="17658" priority="19467" operator="containsText" text="Baja">
      <formula>NOT(ISERROR(SEARCH("Baja",AE34)))</formula>
    </cfRule>
  </conditionalFormatting>
  <conditionalFormatting sqref="AE34:AE35">
    <cfRule type="containsText" dxfId="17657" priority="19468" operator="containsText" text="VALORAR">
      <formula>NOT(ISERROR(SEARCH("VALORAR",AE34)))</formula>
    </cfRule>
    <cfRule type="containsText" dxfId="17656" priority="19469" operator="containsText" text="Extrema">
      <formula>NOT(ISERROR(SEARCH("Extrema",AE34)))</formula>
    </cfRule>
    <cfRule type="containsText" dxfId="17655" priority="19470" operator="containsText" text="Alta">
      <formula>NOT(ISERROR(SEARCH("Alta",AE34)))</formula>
    </cfRule>
    <cfRule type="containsText" dxfId="17654" priority="19471" operator="containsText" text="Moderada">
      <formula>NOT(ISERROR(SEARCH("Moderada",AE34)))</formula>
    </cfRule>
    <cfRule type="containsText" dxfId="17653" priority="19472" operator="containsText" text="Baja">
      <formula>NOT(ISERROR(SEARCH("Baja",AE34)))</formula>
    </cfRule>
  </conditionalFormatting>
  <conditionalFormatting sqref="AW34">
    <cfRule type="containsText" dxfId="17652" priority="19437" operator="containsText" text="VALORAR">
      <formula>NOT(ISERROR(SEARCH("VALORAR",AW34)))</formula>
    </cfRule>
    <cfRule type="containsText" dxfId="17651" priority="19438" operator="containsText" text="Extrema">
      <formula>NOT(ISERROR(SEARCH("Extrema",AW34)))</formula>
    </cfRule>
    <cfRule type="containsText" dxfId="17650" priority="19439" operator="containsText" text="Alta">
      <formula>NOT(ISERROR(SEARCH("Alta",AW34)))</formula>
    </cfRule>
    <cfRule type="containsText" dxfId="17649" priority="19440" operator="containsText" text="Moderada">
      <formula>NOT(ISERROR(SEARCH("Moderada",AW34)))</formula>
    </cfRule>
    <cfRule type="containsText" dxfId="17648" priority="19441" operator="containsText" text="Baja">
      <formula>NOT(ISERROR(SEARCH("Baja",AW34)))</formula>
    </cfRule>
  </conditionalFormatting>
  <conditionalFormatting sqref="AW34">
    <cfRule type="containsText" dxfId="17647" priority="19442" operator="containsText" text="VALORAR">
      <formula>NOT(ISERROR(SEARCH("VALORAR",AW34)))</formula>
    </cfRule>
    <cfRule type="containsText" dxfId="17646" priority="19443" operator="containsText" text="Extrema">
      <formula>NOT(ISERROR(SEARCH("Extrema",AW34)))</formula>
    </cfRule>
    <cfRule type="containsText" dxfId="17645" priority="19444" operator="containsText" text="Alta">
      <formula>NOT(ISERROR(SEARCH("Alta",AW34)))</formula>
    </cfRule>
    <cfRule type="containsText" dxfId="17644" priority="19445" operator="containsText" text="Moderada">
      <formula>NOT(ISERROR(SEARCH("Moderada",AW34)))</formula>
    </cfRule>
    <cfRule type="containsText" dxfId="17643" priority="19446" operator="containsText" text="Baja">
      <formula>NOT(ISERROR(SEARCH("Baja",AW34)))</formula>
    </cfRule>
  </conditionalFormatting>
  <conditionalFormatting sqref="AP40">
    <cfRule type="cellIs" dxfId="17642" priority="19261" stopIfTrue="1" operator="equal">
      <formula>"Alta"</formula>
    </cfRule>
  </conditionalFormatting>
  <conditionalFormatting sqref="AP40">
    <cfRule type="cellIs" dxfId="17641" priority="19263" stopIfTrue="1" operator="equal">
      <formula>"Baja"</formula>
    </cfRule>
  </conditionalFormatting>
  <conditionalFormatting sqref="AP40">
    <cfRule type="cellIs" dxfId="17640" priority="19262" stopIfTrue="1" operator="equal">
      <formula>"Media"</formula>
    </cfRule>
  </conditionalFormatting>
  <conditionalFormatting sqref="AP40">
    <cfRule type="cellIs" dxfId="17639" priority="19260" stopIfTrue="1" operator="equal">
      <formula>"Muy Alta"</formula>
    </cfRule>
  </conditionalFormatting>
  <conditionalFormatting sqref="AP40">
    <cfRule type="cellIs" dxfId="17638" priority="19264" stopIfTrue="1" operator="equal">
      <formula>"Muy Baja"</formula>
    </cfRule>
  </conditionalFormatting>
  <conditionalFormatting sqref="AP35">
    <cfRule type="cellIs" dxfId="17637" priority="19415" stopIfTrue="1" operator="equal">
      <formula>"Alta"</formula>
    </cfRule>
  </conditionalFormatting>
  <conditionalFormatting sqref="AP35">
    <cfRule type="cellIs" dxfId="17636" priority="19417" stopIfTrue="1" operator="equal">
      <formula>"Baja"</formula>
    </cfRule>
  </conditionalFormatting>
  <conditionalFormatting sqref="AP35">
    <cfRule type="cellIs" dxfId="17635" priority="19416" stopIfTrue="1" operator="equal">
      <formula>"Media"</formula>
    </cfRule>
  </conditionalFormatting>
  <conditionalFormatting sqref="AP35">
    <cfRule type="cellIs" dxfId="17634" priority="19414" stopIfTrue="1" operator="equal">
      <formula>"Muy Alta"</formula>
    </cfRule>
  </conditionalFormatting>
  <conditionalFormatting sqref="AP35">
    <cfRule type="cellIs" dxfId="17633" priority="19418" stopIfTrue="1" operator="equal">
      <formula>"Muy Baja"</formula>
    </cfRule>
  </conditionalFormatting>
  <conditionalFormatting sqref="AP39">
    <cfRule type="cellIs" dxfId="17632" priority="19401" stopIfTrue="1" operator="equal">
      <formula>"Alta"</formula>
    </cfRule>
  </conditionalFormatting>
  <conditionalFormatting sqref="AP39">
    <cfRule type="cellIs" dxfId="17631" priority="19403" stopIfTrue="1" operator="equal">
      <formula>"Baja"</formula>
    </cfRule>
  </conditionalFormatting>
  <conditionalFormatting sqref="AP39">
    <cfRule type="cellIs" dxfId="17630" priority="19402" stopIfTrue="1" operator="equal">
      <formula>"Media"</formula>
    </cfRule>
  </conditionalFormatting>
  <conditionalFormatting sqref="AP39">
    <cfRule type="cellIs" dxfId="17629" priority="19400" stopIfTrue="1" operator="equal">
      <formula>"Muy Alta"</formula>
    </cfRule>
  </conditionalFormatting>
  <conditionalFormatting sqref="AP39">
    <cfRule type="cellIs" dxfId="17628" priority="19404" stopIfTrue="1" operator="equal">
      <formula>"Muy Baja"</formula>
    </cfRule>
  </conditionalFormatting>
  <conditionalFormatting sqref="AE36:AE37">
    <cfRule type="containsText" dxfId="17627" priority="19367" operator="containsText" text="VALORAR">
      <formula>NOT(ISERROR(SEARCH("VALORAR",AE36)))</formula>
    </cfRule>
    <cfRule type="containsText" dxfId="17626" priority="19368" operator="containsText" text="Extrema">
      <formula>NOT(ISERROR(SEARCH("Extrema",AE36)))</formula>
    </cfRule>
    <cfRule type="containsText" dxfId="17625" priority="19369" operator="containsText" text="Alta">
      <formula>NOT(ISERROR(SEARCH("Alta",AE36)))</formula>
    </cfRule>
    <cfRule type="containsText" dxfId="17624" priority="19370" operator="containsText" text="Moderada">
      <formula>NOT(ISERROR(SEARCH("Moderada",AE36)))</formula>
    </cfRule>
    <cfRule type="containsText" dxfId="17623" priority="19371" operator="containsText" text="Baja">
      <formula>NOT(ISERROR(SEARCH("Baja",AE36)))</formula>
    </cfRule>
  </conditionalFormatting>
  <conditionalFormatting sqref="AE36:AE37">
    <cfRule type="containsText" dxfId="17622" priority="19372" operator="containsText" text="VALORAR">
      <formula>NOT(ISERROR(SEARCH("VALORAR",AE36)))</formula>
    </cfRule>
    <cfRule type="containsText" dxfId="17621" priority="19373" operator="containsText" text="Extrema">
      <formula>NOT(ISERROR(SEARCH("Extrema",AE36)))</formula>
    </cfRule>
    <cfRule type="containsText" dxfId="17620" priority="19374" operator="containsText" text="Alta">
      <formula>NOT(ISERROR(SEARCH("Alta",AE36)))</formula>
    </cfRule>
    <cfRule type="containsText" dxfId="17619" priority="19375" operator="containsText" text="Moderada">
      <formula>NOT(ISERROR(SEARCH("Moderada",AE36)))</formula>
    </cfRule>
    <cfRule type="containsText" dxfId="17618" priority="19376" operator="containsText" text="Baja">
      <formula>NOT(ISERROR(SEARCH("Baja",AE36)))</formula>
    </cfRule>
  </conditionalFormatting>
  <conditionalFormatting sqref="V36:V37">
    <cfRule type="cellIs" dxfId="17617" priority="19383" stopIfTrue="1" operator="equal">
      <formula>"Alta"</formula>
    </cfRule>
  </conditionalFormatting>
  <conditionalFormatting sqref="V36:V37">
    <cfRule type="cellIs" dxfId="17616" priority="19385" stopIfTrue="1" operator="equal">
      <formula>"Baja"</formula>
    </cfRule>
  </conditionalFormatting>
  <conditionalFormatting sqref="V36:V37">
    <cfRule type="cellIs" dxfId="17615" priority="19384" stopIfTrue="1" operator="equal">
      <formula>"Media"</formula>
    </cfRule>
  </conditionalFormatting>
  <conditionalFormatting sqref="V36:V37">
    <cfRule type="cellIs" dxfId="17614" priority="19382" stopIfTrue="1" operator="equal">
      <formula>"Muy Alta"</formula>
    </cfRule>
  </conditionalFormatting>
  <conditionalFormatting sqref="V36:V37">
    <cfRule type="cellIs" dxfId="17613" priority="19386" stopIfTrue="1" operator="equal">
      <formula>"Muy Baja"</formula>
    </cfRule>
  </conditionalFormatting>
  <conditionalFormatting sqref="AP36">
    <cfRule type="cellIs" dxfId="17612" priority="19343" stopIfTrue="1" operator="equal">
      <formula>"Alta"</formula>
    </cfRule>
  </conditionalFormatting>
  <conditionalFormatting sqref="AP36">
    <cfRule type="cellIs" dxfId="17611" priority="19345" stopIfTrue="1" operator="equal">
      <formula>"Baja"</formula>
    </cfRule>
  </conditionalFormatting>
  <conditionalFormatting sqref="AP36">
    <cfRule type="cellIs" dxfId="17610" priority="19344" stopIfTrue="1" operator="equal">
      <formula>"Media"</formula>
    </cfRule>
  </conditionalFormatting>
  <conditionalFormatting sqref="AP36">
    <cfRule type="cellIs" dxfId="17609" priority="19342" stopIfTrue="1" operator="equal">
      <formula>"Muy Alta"</formula>
    </cfRule>
  </conditionalFormatting>
  <conditionalFormatting sqref="AP36">
    <cfRule type="cellIs" dxfId="17608" priority="19346" stopIfTrue="1" operator="equal">
      <formula>"Muy Baja"</formula>
    </cfRule>
  </conditionalFormatting>
  <conditionalFormatting sqref="AP37">
    <cfRule type="cellIs" dxfId="17607" priority="19329" stopIfTrue="1" operator="equal">
      <formula>"Alta"</formula>
    </cfRule>
  </conditionalFormatting>
  <conditionalFormatting sqref="AP37">
    <cfRule type="cellIs" dxfId="17606" priority="19331" stopIfTrue="1" operator="equal">
      <formula>"Baja"</formula>
    </cfRule>
  </conditionalFormatting>
  <conditionalFormatting sqref="AP37">
    <cfRule type="cellIs" dxfId="17605" priority="19330" stopIfTrue="1" operator="equal">
      <formula>"Media"</formula>
    </cfRule>
  </conditionalFormatting>
  <conditionalFormatting sqref="AP37">
    <cfRule type="cellIs" dxfId="17604" priority="19328" stopIfTrue="1" operator="equal">
      <formula>"Muy Alta"</formula>
    </cfRule>
  </conditionalFormatting>
  <conditionalFormatting sqref="AP37">
    <cfRule type="cellIs" dxfId="17603" priority="19332" stopIfTrue="1" operator="equal">
      <formula>"Muy Baja"</formula>
    </cfRule>
  </conditionalFormatting>
  <conditionalFormatting sqref="V40:V41">
    <cfRule type="cellIs" dxfId="17602" priority="19311" stopIfTrue="1" operator="equal">
      <formula>"Alta"</formula>
    </cfRule>
  </conditionalFormatting>
  <conditionalFormatting sqref="V40:V41">
    <cfRule type="cellIs" dxfId="17601" priority="19313" stopIfTrue="1" operator="equal">
      <formula>"Baja"</formula>
    </cfRule>
  </conditionalFormatting>
  <conditionalFormatting sqref="V40:V41">
    <cfRule type="cellIs" dxfId="17600" priority="19312" stopIfTrue="1" operator="equal">
      <formula>"Media"</formula>
    </cfRule>
  </conditionalFormatting>
  <conditionalFormatting sqref="V40:V41">
    <cfRule type="cellIs" dxfId="17599" priority="19310" stopIfTrue="1" operator="equal">
      <formula>"Muy Alta"</formula>
    </cfRule>
  </conditionalFormatting>
  <conditionalFormatting sqref="V40:V41">
    <cfRule type="cellIs" dxfId="17598" priority="19314" stopIfTrue="1" operator="equal">
      <formula>"Muy Baja"</formula>
    </cfRule>
  </conditionalFormatting>
  <conditionalFormatting sqref="AE40:AE41">
    <cfRule type="containsText" dxfId="17597" priority="19295" operator="containsText" text="VALORAR">
      <formula>NOT(ISERROR(SEARCH("VALORAR",AE40)))</formula>
    </cfRule>
    <cfRule type="containsText" dxfId="17596" priority="19296" operator="containsText" text="Extrema">
      <formula>NOT(ISERROR(SEARCH("Extrema",AE40)))</formula>
    </cfRule>
    <cfRule type="containsText" dxfId="17595" priority="19297" operator="containsText" text="Alta">
      <formula>NOT(ISERROR(SEARCH("Alta",AE40)))</formula>
    </cfRule>
    <cfRule type="containsText" dxfId="17594" priority="19298" operator="containsText" text="Moderada">
      <formula>NOT(ISERROR(SEARCH("Moderada",AE40)))</formula>
    </cfRule>
    <cfRule type="containsText" dxfId="17593" priority="19299" operator="containsText" text="Baja">
      <formula>NOT(ISERROR(SEARCH("Baja",AE40)))</formula>
    </cfRule>
  </conditionalFormatting>
  <conditionalFormatting sqref="AE40:AE41">
    <cfRule type="containsText" dxfId="17592" priority="19300" operator="containsText" text="VALORAR">
      <formula>NOT(ISERROR(SEARCH("VALORAR",AE40)))</formula>
    </cfRule>
    <cfRule type="containsText" dxfId="17591" priority="19301" operator="containsText" text="Extrema">
      <formula>NOT(ISERROR(SEARCH("Extrema",AE40)))</formula>
    </cfRule>
    <cfRule type="containsText" dxfId="17590" priority="19302" operator="containsText" text="Alta">
      <formula>NOT(ISERROR(SEARCH("Alta",AE40)))</formula>
    </cfRule>
    <cfRule type="containsText" dxfId="17589" priority="19303" operator="containsText" text="Moderada">
      <formula>NOT(ISERROR(SEARCH("Moderada",AE40)))</formula>
    </cfRule>
    <cfRule type="containsText" dxfId="17588" priority="19304" operator="containsText" text="Baja">
      <formula>NOT(ISERROR(SEARCH("Baja",AE40)))</formula>
    </cfRule>
  </conditionalFormatting>
  <conditionalFormatting sqref="AW40">
    <cfRule type="containsText" dxfId="17587" priority="19269" operator="containsText" text="VALORAR">
      <formula>NOT(ISERROR(SEARCH("VALORAR",AW40)))</formula>
    </cfRule>
    <cfRule type="containsText" dxfId="17586" priority="19270" operator="containsText" text="Extrema">
      <formula>NOT(ISERROR(SEARCH("Extrema",AW40)))</formula>
    </cfRule>
    <cfRule type="containsText" dxfId="17585" priority="19271" operator="containsText" text="Alta">
      <formula>NOT(ISERROR(SEARCH("Alta",AW40)))</formula>
    </cfRule>
    <cfRule type="containsText" dxfId="17584" priority="19272" operator="containsText" text="Moderada">
      <formula>NOT(ISERROR(SEARCH("Moderada",AW40)))</formula>
    </cfRule>
    <cfRule type="containsText" dxfId="17583" priority="19273" operator="containsText" text="Baja">
      <formula>NOT(ISERROR(SEARCH("Baja",AW40)))</formula>
    </cfRule>
  </conditionalFormatting>
  <conditionalFormatting sqref="AW40">
    <cfRule type="containsText" dxfId="17582" priority="19274" operator="containsText" text="VALORAR">
      <formula>NOT(ISERROR(SEARCH("VALORAR",AW40)))</formula>
    </cfRule>
    <cfRule type="containsText" dxfId="17581" priority="19275" operator="containsText" text="Extrema">
      <formula>NOT(ISERROR(SEARCH("Extrema",AW40)))</formula>
    </cfRule>
    <cfRule type="containsText" dxfId="17580" priority="19276" operator="containsText" text="Alta">
      <formula>NOT(ISERROR(SEARCH("Alta",AW40)))</formula>
    </cfRule>
    <cfRule type="containsText" dxfId="17579" priority="19277" operator="containsText" text="Moderada">
      <formula>NOT(ISERROR(SEARCH("Moderada",AW40)))</formula>
    </cfRule>
    <cfRule type="containsText" dxfId="17578" priority="19278" operator="containsText" text="Baja">
      <formula>NOT(ISERROR(SEARCH("Baja",AW40)))</formula>
    </cfRule>
  </conditionalFormatting>
  <conditionalFormatting sqref="AP46">
    <cfRule type="cellIs" dxfId="17577" priority="19093" stopIfTrue="1" operator="equal">
      <formula>"Alta"</formula>
    </cfRule>
  </conditionalFormatting>
  <conditionalFormatting sqref="AP46">
    <cfRule type="cellIs" dxfId="17576" priority="19095" stopIfTrue="1" operator="equal">
      <formula>"Baja"</formula>
    </cfRule>
  </conditionalFormatting>
  <conditionalFormatting sqref="AP46">
    <cfRule type="cellIs" dxfId="17575" priority="19094" stopIfTrue="1" operator="equal">
      <formula>"Media"</formula>
    </cfRule>
  </conditionalFormatting>
  <conditionalFormatting sqref="AP46">
    <cfRule type="cellIs" dxfId="17574" priority="19092" stopIfTrue="1" operator="equal">
      <formula>"Muy Alta"</formula>
    </cfRule>
  </conditionalFormatting>
  <conditionalFormatting sqref="AP46">
    <cfRule type="cellIs" dxfId="17573" priority="19096" stopIfTrue="1" operator="equal">
      <formula>"Muy Baja"</formula>
    </cfRule>
  </conditionalFormatting>
  <conditionalFormatting sqref="AP41">
    <cfRule type="cellIs" dxfId="17572" priority="19247" stopIfTrue="1" operator="equal">
      <formula>"Alta"</formula>
    </cfRule>
  </conditionalFormatting>
  <conditionalFormatting sqref="AP41">
    <cfRule type="cellIs" dxfId="17571" priority="19249" stopIfTrue="1" operator="equal">
      <formula>"Baja"</formula>
    </cfRule>
  </conditionalFormatting>
  <conditionalFormatting sqref="AP41">
    <cfRule type="cellIs" dxfId="17570" priority="19248" stopIfTrue="1" operator="equal">
      <formula>"Media"</formula>
    </cfRule>
  </conditionalFormatting>
  <conditionalFormatting sqref="AP41">
    <cfRule type="cellIs" dxfId="17569" priority="19246" stopIfTrue="1" operator="equal">
      <formula>"Muy Alta"</formula>
    </cfRule>
  </conditionalFormatting>
  <conditionalFormatting sqref="AP41">
    <cfRule type="cellIs" dxfId="17568" priority="19250" stopIfTrue="1" operator="equal">
      <formula>"Muy Baja"</formula>
    </cfRule>
  </conditionalFormatting>
  <conditionalFormatting sqref="AP45">
    <cfRule type="cellIs" dxfId="17567" priority="19233" stopIfTrue="1" operator="equal">
      <formula>"Alta"</formula>
    </cfRule>
  </conditionalFormatting>
  <conditionalFormatting sqref="AP45">
    <cfRule type="cellIs" dxfId="17566" priority="19235" stopIfTrue="1" operator="equal">
      <formula>"Baja"</formula>
    </cfRule>
  </conditionalFormatting>
  <conditionalFormatting sqref="AP45">
    <cfRule type="cellIs" dxfId="17565" priority="19234" stopIfTrue="1" operator="equal">
      <formula>"Media"</formula>
    </cfRule>
  </conditionalFormatting>
  <conditionalFormatting sqref="AP45">
    <cfRule type="cellIs" dxfId="17564" priority="19232" stopIfTrue="1" operator="equal">
      <formula>"Muy Alta"</formula>
    </cfRule>
  </conditionalFormatting>
  <conditionalFormatting sqref="AP45">
    <cfRule type="cellIs" dxfId="17563" priority="19236" stopIfTrue="1" operator="equal">
      <formula>"Muy Baja"</formula>
    </cfRule>
  </conditionalFormatting>
  <conditionalFormatting sqref="AE42:AE43">
    <cfRule type="containsText" dxfId="17562" priority="19199" operator="containsText" text="VALORAR">
      <formula>NOT(ISERROR(SEARCH("VALORAR",AE42)))</formula>
    </cfRule>
    <cfRule type="containsText" dxfId="17561" priority="19200" operator="containsText" text="Extrema">
      <formula>NOT(ISERROR(SEARCH("Extrema",AE42)))</formula>
    </cfRule>
    <cfRule type="containsText" dxfId="17560" priority="19201" operator="containsText" text="Alta">
      <formula>NOT(ISERROR(SEARCH("Alta",AE42)))</formula>
    </cfRule>
    <cfRule type="containsText" dxfId="17559" priority="19202" operator="containsText" text="Moderada">
      <formula>NOT(ISERROR(SEARCH("Moderada",AE42)))</formula>
    </cfRule>
    <cfRule type="containsText" dxfId="17558" priority="19203" operator="containsText" text="Baja">
      <formula>NOT(ISERROR(SEARCH("Baja",AE42)))</formula>
    </cfRule>
  </conditionalFormatting>
  <conditionalFormatting sqref="AE42:AE43">
    <cfRule type="containsText" dxfId="17557" priority="19204" operator="containsText" text="VALORAR">
      <formula>NOT(ISERROR(SEARCH("VALORAR",AE42)))</formula>
    </cfRule>
    <cfRule type="containsText" dxfId="17556" priority="19205" operator="containsText" text="Extrema">
      <formula>NOT(ISERROR(SEARCH("Extrema",AE42)))</formula>
    </cfRule>
    <cfRule type="containsText" dxfId="17555" priority="19206" operator="containsText" text="Alta">
      <formula>NOT(ISERROR(SEARCH("Alta",AE42)))</formula>
    </cfRule>
    <cfRule type="containsText" dxfId="17554" priority="19207" operator="containsText" text="Moderada">
      <formula>NOT(ISERROR(SEARCH("Moderada",AE42)))</formula>
    </cfRule>
    <cfRule type="containsText" dxfId="17553" priority="19208" operator="containsText" text="Baja">
      <formula>NOT(ISERROR(SEARCH("Baja",AE42)))</formula>
    </cfRule>
  </conditionalFormatting>
  <conditionalFormatting sqref="V42:V43">
    <cfRule type="cellIs" dxfId="17552" priority="19215" stopIfTrue="1" operator="equal">
      <formula>"Alta"</formula>
    </cfRule>
  </conditionalFormatting>
  <conditionalFormatting sqref="V42:V43">
    <cfRule type="cellIs" dxfId="17551" priority="19217" stopIfTrue="1" operator="equal">
      <formula>"Baja"</formula>
    </cfRule>
  </conditionalFormatting>
  <conditionalFormatting sqref="V42:V43">
    <cfRule type="cellIs" dxfId="17550" priority="19216" stopIfTrue="1" operator="equal">
      <formula>"Media"</formula>
    </cfRule>
  </conditionalFormatting>
  <conditionalFormatting sqref="V42:V43">
    <cfRule type="cellIs" dxfId="17549" priority="19214" stopIfTrue="1" operator="equal">
      <formula>"Muy Alta"</formula>
    </cfRule>
  </conditionalFormatting>
  <conditionalFormatting sqref="V42:V43">
    <cfRule type="cellIs" dxfId="17548" priority="19218" stopIfTrue="1" operator="equal">
      <formula>"Muy Baja"</formula>
    </cfRule>
  </conditionalFormatting>
  <conditionalFormatting sqref="AP42">
    <cfRule type="cellIs" dxfId="17547" priority="19175" stopIfTrue="1" operator="equal">
      <formula>"Alta"</formula>
    </cfRule>
  </conditionalFormatting>
  <conditionalFormatting sqref="AP42">
    <cfRule type="cellIs" dxfId="17546" priority="19177" stopIfTrue="1" operator="equal">
      <formula>"Baja"</formula>
    </cfRule>
  </conditionalFormatting>
  <conditionalFormatting sqref="AP42">
    <cfRule type="cellIs" dxfId="17545" priority="19176" stopIfTrue="1" operator="equal">
      <formula>"Media"</formula>
    </cfRule>
  </conditionalFormatting>
  <conditionalFormatting sqref="AP42">
    <cfRule type="cellIs" dxfId="17544" priority="19174" stopIfTrue="1" operator="equal">
      <formula>"Muy Alta"</formula>
    </cfRule>
  </conditionalFormatting>
  <conditionalFormatting sqref="AP42">
    <cfRule type="cellIs" dxfId="17543" priority="19178" stopIfTrue="1" operator="equal">
      <formula>"Muy Baja"</formula>
    </cfRule>
  </conditionalFormatting>
  <conditionalFormatting sqref="AP43">
    <cfRule type="cellIs" dxfId="17542" priority="19161" stopIfTrue="1" operator="equal">
      <formula>"Alta"</formula>
    </cfRule>
  </conditionalFormatting>
  <conditionalFormatting sqref="AP43">
    <cfRule type="cellIs" dxfId="17541" priority="19163" stopIfTrue="1" operator="equal">
      <formula>"Baja"</formula>
    </cfRule>
  </conditionalFormatting>
  <conditionalFormatting sqref="AP43">
    <cfRule type="cellIs" dxfId="17540" priority="19162" stopIfTrue="1" operator="equal">
      <formula>"Media"</formula>
    </cfRule>
  </conditionalFormatting>
  <conditionalFormatting sqref="AP43">
    <cfRule type="cellIs" dxfId="17539" priority="19160" stopIfTrue="1" operator="equal">
      <formula>"Muy Alta"</formula>
    </cfRule>
  </conditionalFormatting>
  <conditionalFormatting sqref="AP43">
    <cfRule type="cellIs" dxfId="17538" priority="19164" stopIfTrue="1" operator="equal">
      <formula>"Muy Baja"</formula>
    </cfRule>
  </conditionalFormatting>
  <conditionalFormatting sqref="V46:V47">
    <cfRule type="cellIs" dxfId="17537" priority="19143" stopIfTrue="1" operator="equal">
      <formula>"Alta"</formula>
    </cfRule>
  </conditionalFormatting>
  <conditionalFormatting sqref="V46:V47">
    <cfRule type="cellIs" dxfId="17536" priority="19145" stopIfTrue="1" operator="equal">
      <formula>"Baja"</formula>
    </cfRule>
  </conditionalFormatting>
  <conditionalFormatting sqref="V46:V47">
    <cfRule type="cellIs" dxfId="17535" priority="19144" stopIfTrue="1" operator="equal">
      <formula>"Media"</formula>
    </cfRule>
  </conditionalFormatting>
  <conditionalFormatting sqref="V46:V47">
    <cfRule type="cellIs" dxfId="17534" priority="19142" stopIfTrue="1" operator="equal">
      <formula>"Muy Alta"</formula>
    </cfRule>
  </conditionalFormatting>
  <conditionalFormatting sqref="V46:V47">
    <cfRule type="cellIs" dxfId="17533" priority="19146" stopIfTrue="1" operator="equal">
      <formula>"Muy Baja"</formula>
    </cfRule>
  </conditionalFormatting>
  <conditionalFormatting sqref="AE46:AE47">
    <cfRule type="containsText" dxfId="17532" priority="19127" operator="containsText" text="VALORAR">
      <formula>NOT(ISERROR(SEARCH("VALORAR",AE46)))</formula>
    </cfRule>
    <cfRule type="containsText" dxfId="17531" priority="19128" operator="containsText" text="Extrema">
      <formula>NOT(ISERROR(SEARCH("Extrema",AE46)))</formula>
    </cfRule>
    <cfRule type="containsText" dxfId="17530" priority="19129" operator="containsText" text="Alta">
      <formula>NOT(ISERROR(SEARCH("Alta",AE46)))</formula>
    </cfRule>
    <cfRule type="containsText" dxfId="17529" priority="19130" operator="containsText" text="Moderada">
      <formula>NOT(ISERROR(SEARCH("Moderada",AE46)))</formula>
    </cfRule>
    <cfRule type="containsText" dxfId="17528" priority="19131" operator="containsText" text="Baja">
      <formula>NOT(ISERROR(SEARCH("Baja",AE46)))</formula>
    </cfRule>
  </conditionalFormatting>
  <conditionalFormatting sqref="AE46:AE47">
    <cfRule type="containsText" dxfId="17527" priority="19132" operator="containsText" text="VALORAR">
      <formula>NOT(ISERROR(SEARCH("VALORAR",AE46)))</formula>
    </cfRule>
    <cfRule type="containsText" dxfId="17526" priority="19133" operator="containsText" text="Extrema">
      <formula>NOT(ISERROR(SEARCH("Extrema",AE46)))</formula>
    </cfRule>
    <cfRule type="containsText" dxfId="17525" priority="19134" operator="containsText" text="Alta">
      <formula>NOT(ISERROR(SEARCH("Alta",AE46)))</formula>
    </cfRule>
    <cfRule type="containsText" dxfId="17524" priority="19135" operator="containsText" text="Moderada">
      <formula>NOT(ISERROR(SEARCH("Moderada",AE46)))</formula>
    </cfRule>
    <cfRule type="containsText" dxfId="17523" priority="19136" operator="containsText" text="Baja">
      <formula>NOT(ISERROR(SEARCH("Baja",AE46)))</formula>
    </cfRule>
  </conditionalFormatting>
  <conditionalFormatting sqref="AW46">
    <cfRule type="containsText" dxfId="17522" priority="19101" operator="containsText" text="VALORAR">
      <formula>NOT(ISERROR(SEARCH("VALORAR",AW46)))</formula>
    </cfRule>
    <cfRule type="containsText" dxfId="17521" priority="19102" operator="containsText" text="Extrema">
      <formula>NOT(ISERROR(SEARCH("Extrema",AW46)))</formula>
    </cfRule>
    <cfRule type="containsText" dxfId="17520" priority="19103" operator="containsText" text="Alta">
      <formula>NOT(ISERROR(SEARCH("Alta",AW46)))</formula>
    </cfRule>
    <cfRule type="containsText" dxfId="17519" priority="19104" operator="containsText" text="Moderada">
      <formula>NOT(ISERROR(SEARCH("Moderada",AW46)))</formula>
    </cfRule>
    <cfRule type="containsText" dxfId="17518" priority="19105" operator="containsText" text="Baja">
      <formula>NOT(ISERROR(SEARCH("Baja",AW46)))</formula>
    </cfRule>
  </conditionalFormatting>
  <conditionalFormatting sqref="AW46">
    <cfRule type="containsText" dxfId="17517" priority="19106" operator="containsText" text="VALORAR">
      <formula>NOT(ISERROR(SEARCH("VALORAR",AW46)))</formula>
    </cfRule>
    <cfRule type="containsText" dxfId="17516" priority="19107" operator="containsText" text="Extrema">
      <formula>NOT(ISERROR(SEARCH("Extrema",AW46)))</formula>
    </cfRule>
    <cfRule type="containsText" dxfId="17515" priority="19108" operator="containsText" text="Alta">
      <formula>NOT(ISERROR(SEARCH("Alta",AW46)))</formula>
    </cfRule>
    <cfRule type="containsText" dxfId="17514" priority="19109" operator="containsText" text="Moderada">
      <formula>NOT(ISERROR(SEARCH("Moderada",AW46)))</formula>
    </cfRule>
    <cfRule type="containsText" dxfId="17513" priority="19110" operator="containsText" text="Baja">
      <formula>NOT(ISERROR(SEARCH("Baja",AW46)))</formula>
    </cfRule>
  </conditionalFormatting>
  <conditionalFormatting sqref="AP47">
    <cfRule type="cellIs" dxfId="17512" priority="19079" stopIfTrue="1" operator="equal">
      <formula>"Alta"</formula>
    </cfRule>
  </conditionalFormatting>
  <conditionalFormatting sqref="AP47">
    <cfRule type="cellIs" dxfId="17511" priority="19081" stopIfTrue="1" operator="equal">
      <formula>"Baja"</formula>
    </cfRule>
  </conditionalFormatting>
  <conditionalFormatting sqref="AP47">
    <cfRule type="cellIs" dxfId="17510" priority="19080" stopIfTrue="1" operator="equal">
      <formula>"Media"</formula>
    </cfRule>
  </conditionalFormatting>
  <conditionalFormatting sqref="AP47">
    <cfRule type="cellIs" dxfId="17509" priority="19078" stopIfTrue="1" operator="equal">
      <formula>"Muy Alta"</formula>
    </cfRule>
  </conditionalFormatting>
  <conditionalFormatting sqref="AP47">
    <cfRule type="cellIs" dxfId="17508" priority="19082" stopIfTrue="1" operator="equal">
      <formula>"Muy Baja"</formula>
    </cfRule>
  </conditionalFormatting>
  <conditionalFormatting sqref="AP51">
    <cfRule type="cellIs" dxfId="17507" priority="19065" stopIfTrue="1" operator="equal">
      <formula>"Alta"</formula>
    </cfRule>
  </conditionalFormatting>
  <conditionalFormatting sqref="AP51">
    <cfRule type="cellIs" dxfId="17506" priority="19067" stopIfTrue="1" operator="equal">
      <formula>"Baja"</formula>
    </cfRule>
  </conditionalFormatting>
  <conditionalFormatting sqref="AP51">
    <cfRule type="cellIs" dxfId="17505" priority="19066" stopIfTrue="1" operator="equal">
      <formula>"Media"</formula>
    </cfRule>
  </conditionalFormatting>
  <conditionalFormatting sqref="AP51">
    <cfRule type="cellIs" dxfId="17504" priority="19064" stopIfTrue="1" operator="equal">
      <formula>"Muy Alta"</formula>
    </cfRule>
  </conditionalFormatting>
  <conditionalFormatting sqref="AP51">
    <cfRule type="cellIs" dxfId="17503" priority="19068" stopIfTrue="1" operator="equal">
      <formula>"Muy Baja"</formula>
    </cfRule>
  </conditionalFormatting>
  <conditionalFormatting sqref="AE48:AE49">
    <cfRule type="containsText" dxfId="17502" priority="19031" operator="containsText" text="VALORAR">
      <formula>NOT(ISERROR(SEARCH("VALORAR",AE48)))</formula>
    </cfRule>
    <cfRule type="containsText" dxfId="17501" priority="19032" operator="containsText" text="Extrema">
      <formula>NOT(ISERROR(SEARCH("Extrema",AE48)))</formula>
    </cfRule>
    <cfRule type="containsText" dxfId="17500" priority="19033" operator="containsText" text="Alta">
      <formula>NOT(ISERROR(SEARCH("Alta",AE48)))</formula>
    </cfRule>
    <cfRule type="containsText" dxfId="17499" priority="19034" operator="containsText" text="Moderada">
      <formula>NOT(ISERROR(SEARCH("Moderada",AE48)))</formula>
    </cfRule>
    <cfRule type="containsText" dxfId="17498" priority="19035" operator="containsText" text="Baja">
      <formula>NOT(ISERROR(SEARCH("Baja",AE48)))</formula>
    </cfRule>
  </conditionalFormatting>
  <conditionalFormatting sqref="AE48:AE49">
    <cfRule type="containsText" dxfId="17497" priority="19036" operator="containsText" text="VALORAR">
      <formula>NOT(ISERROR(SEARCH("VALORAR",AE48)))</formula>
    </cfRule>
    <cfRule type="containsText" dxfId="17496" priority="19037" operator="containsText" text="Extrema">
      <formula>NOT(ISERROR(SEARCH("Extrema",AE48)))</formula>
    </cfRule>
    <cfRule type="containsText" dxfId="17495" priority="19038" operator="containsText" text="Alta">
      <formula>NOT(ISERROR(SEARCH("Alta",AE48)))</formula>
    </cfRule>
    <cfRule type="containsText" dxfId="17494" priority="19039" operator="containsText" text="Moderada">
      <formula>NOT(ISERROR(SEARCH("Moderada",AE48)))</formula>
    </cfRule>
    <cfRule type="containsText" dxfId="17493" priority="19040" operator="containsText" text="Baja">
      <formula>NOT(ISERROR(SEARCH("Baja",AE48)))</formula>
    </cfRule>
  </conditionalFormatting>
  <conditionalFormatting sqref="V48:V49">
    <cfRule type="cellIs" dxfId="17492" priority="19047" stopIfTrue="1" operator="equal">
      <formula>"Alta"</formula>
    </cfRule>
  </conditionalFormatting>
  <conditionalFormatting sqref="V48:V49">
    <cfRule type="cellIs" dxfId="17491" priority="19049" stopIfTrue="1" operator="equal">
      <formula>"Baja"</formula>
    </cfRule>
  </conditionalFormatting>
  <conditionalFormatting sqref="V48:V49">
    <cfRule type="cellIs" dxfId="17490" priority="19048" stopIfTrue="1" operator="equal">
      <formula>"Media"</formula>
    </cfRule>
  </conditionalFormatting>
  <conditionalFormatting sqref="V48:V49">
    <cfRule type="cellIs" dxfId="17489" priority="19046" stopIfTrue="1" operator="equal">
      <formula>"Muy Alta"</formula>
    </cfRule>
  </conditionalFormatting>
  <conditionalFormatting sqref="V48:V49">
    <cfRule type="cellIs" dxfId="17488" priority="19050" stopIfTrue="1" operator="equal">
      <formula>"Muy Baja"</formula>
    </cfRule>
  </conditionalFormatting>
  <conditionalFormatting sqref="AP48">
    <cfRule type="cellIs" dxfId="17487" priority="19007" stopIfTrue="1" operator="equal">
      <formula>"Alta"</formula>
    </cfRule>
  </conditionalFormatting>
  <conditionalFormatting sqref="AP48">
    <cfRule type="cellIs" dxfId="17486" priority="19009" stopIfTrue="1" operator="equal">
      <formula>"Baja"</formula>
    </cfRule>
  </conditionalFormatting>
  <conditionalFormatting sqref="AP48">
    <cfRule type="cellIs" dxfId="17485" priority="19008" stopIfTrue="1" operator="equal">
      <formula>"Media"</formula>
    </cfRule>
  </conditionalFormatting>
  <conditionalFormatting sqref="AP48">
    <cfRule type="cellIs" dxfId="17484" priority="19006" stopIfTrue="1" operator="equal">
      <formula>"Muy Alta"</formula>
    </cfRule>
  </conditionalFormatting>
  <conditionalFormatting sqref="AP48">
    <cfRule type="cellIs" dxfId="17483" priority="19010" stopIfTrue="1" operator="equal">
      <formula>"Muy Baja"</formula>
    </cfRule>
  </conditionalFormatting>
  <conditionalFormatting sqref="AP49">
    <cfRule type="cellIs" dxfId="17482" priority="18993" stopIfTrue="1" operator="equal">
      <formula>"Alta"</formula>
    </cfRule>
  </conditionalFormatting>
  <conditionalFormatting sqref="AP49">
    <cfRule type="cellIs" dxfId="17481" priority="18995" stopIfTrue="1" operator="equal">
      <formula>"Baja"</formula>
    </cfRule>
  </conditionalFormatting>
  <conditionalFormatting sqref="AP49">
    <cfRule type="cellIs" dxfId="17480" priority="18994" stopIfTrue="1" operator="equal">
      <formula>"Media"</formula>
    </cfRule>
  </conditionalFormatting>
  <conditionalFormatting sqref="AP49">
    <cfRule type="cellIs" dxfId="17479" priority="18992" stopIfTrue="1" operator="equal">
      <formula>"Muy Alta"</formula>
    </cfRule>
  </conditionalFormatting>
  <conditionalFormatting sqref="AP49">
    <cfRule type="cellIs" dxfId="17478" priority="18996" stopIfTrue="1" operator="equal">
      <formula>"Muy Baja"</formula>
    </cfRule>
  </conditionalFormatting>
  <conditionalFormatting sqref="V52:V53">
    <cfRule type="cellIs" dxfId="17477" priority="18975" stopIfTrue="1" operator="equal">
      <formula>"Alta"</formula>
    </cfRule>
  </conditionalFormatting>
  <conditionalFormatting sqref="V52:V53">
    <cfRule type="cellIs" dxfId="17476" priority="18977" stopIfTrue="1" operator="equal">
      <formula>"Baja"</formula>
    </cfRule>
  </conditionalFormatting>
  <conditionalFormatting sqref="V52:V53">
    <cfRule type="cellIs" dxfId="17475" priority="18976" stopIfTrue="1" operator="equal">
      <formula>"Media"</formula>
    </cfRule>
  </conditionalFormatting>
  <conditionalFormatting sqref="V52:V53">
    <cfRule type="cellIs" dxfId="17474" priority="18974" stopIfTrue="1" operator="equal">
      <formula>"Muy Alta"</formula>
    </cfRule>
  </conditionalFormatting>
  <conditionalFormatting sqref="V52:V53">
    <cfRule type="cellIs" dxfId="17473" priority="18978" stopIfTrue="1" operator="equal">
      <formula>"Muy Baja"</formula>
    </cfRule>
  </conditionalFormatting>
  <conditionalFormatting sqref="AE52:AE53">
    <cfRule type="containsText" dxfId="17472" priority="18959" operator="containsText" text="VALORAR">
      <formula>NOT(ISERROR(SEARCH("VALORAR",AE52)))</formula>
    </cfRule>
    <cfRule type="containsText" dxfId="17471" priority="18960" operator="containsText" text="Extrema">
      <formula>NOT(ISERROR(SEARCH("Extrema",AE52)))</formula>
    </cfRule>
    <cfRule type="containsText" dxfId="17470" priority="18961" operator="containsText" text="Alta">
      <formula>NOT(ISERROR(SEARCH("Alta",AE52)))</formula>
    </cfRule>
    <cfRule type="containsText" dxfId="17469" priority="18962" operator="containsText" text="Moderada">
      <formula>NOT(ISERROR(SEARCH("Moderada",AE52)))</formula>
    </cfRule>
    <cfRule type="containsText" dxfId="17468" priority="18963" operator="containsText" text="Baja">
      <formula>NOT(ISERROR(SEARCH("Baja",AE52)))</formula>
    </cfRule>
  </conditionalFormatting>
  <conditionalFormatting sqref="AE52:AE53">
    <cfRule type="containsText" dxfId="17467" priority="18964" operator="containsText" text="VALORAR">
      <formula>NOT(ISERROR(SEARCH("VALORAR",AE52)))</formula>
    </cfRule>
    <cfRule type="containsText" dxfId="17466" priority="18965" operator="containsText" text="Extrema">
      <formula>NOT(ISERROR(SEARCH("Extrema",AE52)))</formula>
    </cfRule>
    <cfRule type="containsText" dxfId="17465" priority="18966" operator="containsText" text="Alta">
      <formula>NOT(ISERROR(SEARCH("Alta",AE52)))</formula>
    </cfRule>
    <cfRule type="containsText" dxfId="17464" priority="18967" operator="containsText" text="Moderada">
      <formula>NOT(ISERROR(SEARCH("Moderada",AE52)))</formula>
    </cfRule>
    <cfRule type="containsText" dxfId="17463" priority="18968" operator="containsText" text="Baja">
      <formula>NOT(ISERROR(SEARCH("Baja",AE52)))</formula>
    </cfRule>
  </conditionalFormatting>
  <conditionalFormatting sqref="AW52">
    <cfRule type="containsText" dxfId="17462" priority="18933" operator="containsText" text="VALORAR">
      <formula>NOT(ISERROR(SEARCH("VALORAR",AW52)))</formula>
    </cfRule>
    <cfRule type="containsText" dxfId="17461" priority="18934" operator="containsText" text="Extrema">
      <formula>NOT(ISERROR(SEARCH("Extrema",AW52)))</formula>
    </cfRule>
    <cfRule type="containsText" dxfId="17460" priority="18935" operator="containsText" text="Alta">
      <formula>NOT(ISERROR(SEARCH("Alta",AW52)))</formula>
    </cfRule>
    <cfRule type="containsText" dxfId="17459" priority="18936" operator="containsText" text="Moderada">
      <formula>NOT(ISERROR(SEARCH("Moderada",AW52)))</formula>
    </cfRule>
    <cfRule type="containsText" dxfId="17458" priority="18937" operator="containsText" text="Baja">
      <formula>NOT(ISERROR(SEARCH("Baja",AW52)))</formula>
    </cfRule>
  </conditionalFormatting>
  <conditionalFormatting sqref="AW52">
    <cfRule type="containsText" dxfId="17457" priority="18938" operator="containsText" text="VALORAR">
      <formula>NOT(ISERROR(SEARCH("VALORAR",AW52)))</formula>
    </cfRule>
    <cfRule type="containsText" dxfId="17456" priority="18939" operator="containsText" text="Extrema">
      <formula>NOT(ISERROR(SEARCH("Extrema",AW52)))</formula>
    </cfRule>
    <cfRule type="containsText" dxfId="17455" priority="18940" operator="containsText" text="Alta">
      <formula>NOT(ISERROR(SEARCH("Alta",AW52)))</formula>
    </cfRule>
    <cfRule type="containsText" dxfId="17454" priority="18941" operator="containsText" text="Moderada">
      <formula>NOT(ISERROR(SEARCH("Moderada",AW52)))</formula>
    </cfRule>
    <cfRule type="containsText" dxfId="17453" priority="18942" operator="containsText" text="Baja">
      <formula>NOT(ISERROR(SEARCH("Baja",AW52)))</formula>
    </cfRule>
  </conditionalFormatting>
  <conditionalFormatting sqref="AP52">
    <cfRule type="cellIs" dxfId="17452" priority="18925" stopIfTrue="1" operator="equal">
      <formula>"Alta"</formula>
    </cfRule>
  </conditionalFormatting>
  <conditionalFormatting sqref="AP52">
    <cfRule type="cellIs" dxfId="17451" priority="18927" stopIfTrue="1" operator="equal">
      <formula>"Baja"</formula>
    </cfRule>
  </conditionalFormatting>
  <conditionalFormatting sqref="AP52">
    <cfRule type="cellIs" dxfId="17450" priority="18926" stopIfTrue="1" operator="equal">
      <formula>"Media"</formula>
    </cfRule>
  </conditionalFormatting>
  <conditionalFormatting sqref="AP52">
    <cfRule type="cellIs" dxfId="17449" priority="18924" stopIfTrue="1" operator="equal">
      <formula>"Muy Alta"</formula>
    </cfRule>
  </conditionalFormatting>
  <conditionalFormatting sqref="AP52">
    <cfRule type="cellIs" dxfId="17448" priority="18928" stopIfTrue="1" operator="equal">
      <formula>"Muy Baja"</formula>
    </cfRule>
  </conditionalFormatting>
  <conditionalFormatting sqref="AP53">
    <cfRule type="cellIs" dxfId="17447" priority="18911" stopIfTrue="1" operator="equal">
      <formula>"Alta"</formula>
    </cfRule>
  </conditionalFormatting>
  <conditionalFormatting sqref="AP53">
    <cfRule type="cellIs" dxfId="17446" priority="18913" stopIfTrue="1" operator="equal">
      <formula>"Baja"</formula>
    </cfRule>
  </conditionalFormatting>
  <conditionalFormatting sqref="AP53">
    <cfRule type="cellIs" dxfId="17445" priority="18912" stopIfTrue="1" operator="equal">
      <formula>"Media"</formula>
    </cfRule>
  </conditionalFormatting>
  <conditionalFormatting sqref="AP53">
    <cfRule type="cellIs" dxfId="17444" priority="18910" stopIfTrue="1" operator="equal">
      <formula>"Muy Alta"</formula>
    </cfRule>
  </conditionalFormatting>
  <conditionalFormatting sqref="AP53">
    <cfRule type="cellIs" dxfId="17443" priority="18914" stopIfTrue="1" operator="equal">
      <formula>"Muy Baja"</formula>
    </cfRule>
  </conditionalFormatting>
  <conditionalFormatting sqref="AP57">
    <cfRule type="cellIs" dxfId="17442" priority="18897" stopIfTrue="1" operator="equal">
      <formula>"Alta"</formula>
    </cfRule>
  </conditionalFormatting>
  <conditionalFormatting sqref="AP57">
    <cfRule type="cellIs" dxfId="17441" priority="18899" stopIfTrue="1" operator="equal">
      <formula>"Baja"</formula>
    </cfRule>
  </conditionalFormatting>
  <conditionalFormatting sqref="AP57">
    <cfRule type="cellIs" dxfId="17440" priority="18898" stopIfTrue="1" operator="equal">
      <formula>"Media"</formula>
    </cfRule>
  </conditionalFormatting>
  <conditionalFormatting sqref="AP57">
    <cfRule type="cellIs" dxfId="17439" priority="18896" stopIfTrue="1" operator="equal">
      <formula>"Muy Alta"</formula>
    </cfRule>
  </conditionalFormatting>
  <conditionalFormatting sqref="AP57">
    <cfRule type="cellIs" dxfId="17438" priority="18900" stopIfTrue="1" operator="equal">
      <formula>"Muy Baja"</formula>
    </cfRule>
  </conditionalFormatting>
  <conditionalFormatting sqref="AE54:AE55">
    <cfRule type="containsText" dxfId="17437" priority="18863" operator="containsText" text="VALORAR">
      <formula>NOT(ISERROR(SEARCH("VALORAR",AE54)))</formula>
    </cfRule>
    <cfRule type="containsText" dxfId="17436" priority="18864" operator="containsText" text="Extrema">
      <formula>NOT(ISERROR(SEARCH("Extrema",AE54)))</formula>
    </cfRule>
    <cfRule type="containsText" dxfId="17435" priority="18865" operator="containsText" text="Alta">
      <formula>NOT(ISERROR(SEARCH("Alta",AE54)))</formula>
    </cfRule>
    <cfRule type="containsText" dxfId="17434" priority="18866" operator="containsText" text="Moderada">
      <formula>NOT(ISERROR(SEARCH("Moderada",AE54)))</formula>
    </cfRule>
    <cfRule type="containsText" dxfId="17433" priority="18867" operator="containsText" text="Baja">
      <formula>NOT(ISERROR(SEARCH("Baja",AE54)))</formula>
    </cfRule>
  </conditionalFormatting>
  <conditionalFormatting sqref="AE54:AE55">
    <cfRule type="containsText" dxfId="17432" priority="18868" operator="containsText" text="VALORAR">
      <formula>NOT(ISERROR(SEARCH("VALORAR",AE54)))</formula>
    </cfRule>
    <cfRule type="containsText" dxfId="17431" priority="18869" operator="containsText" text="Extrema">
      <formula>NOT(ISERROR(SEARCH("Extrema",AE54)))</formula>
    </cfRule>
    <cfRule type="containsText" dxfId="17430" priority="18870" operator="containsText" text="Alta">
      <formula>NOT(ISERROR(SEARCH("Alta",AE54)))</formula>
    </cfRule>
    <cfRule type="containsText" dxfId="17429" priority="18871" operator="containsText" text="Moderada">
      <formula>NOT(ISERROR(SEARCH("Moderada",AE54)))</formula>
    </cfRule>
    <cfRule type="containsText" dxfId="17428" priority="18872" operator="containsText" text="Baja">
      <formula>NOT(ISERROR(SEARCH("Baja",AE54)))</formula>
    </cfRule>
  </conditionalFormatting>
  <conditionalFormatting sqref="V54:V55">
    <cfRule type="cellIs" dxfId="17427" priority="18879" stopIfTrue="1" operator="equal">
      <formula>"Alta"</formula>
    </cfRule>
  </conditionalFormatting>
  <conditionalFormatting sqref="V54:V55">
    <cfRule type="cellIs" dxfId="17426" priority="18881" stopIfTrue="1" operator="equal">
      <formula>"Baja"</formula>
    </cfRule>
  </conditionalFormatting>
  <conditionalFormatting sqref="V54:V55">
    <cfRule type="cellIs" dxfId="17425" priority="18880" stopIfTrue="1" operator="equal">
      <formula>"Media"</formula>
    </cfRule>
  </conditionalFormatting>
  <conditionalFormatting sqref="V54:V55">
    <cfRule type="cellIs" dxfId="17424" priority="18878" stopIfTrue="1" operator="equal">
      <formula>"Muy Alta"</formula>
    </cfRule>
  </conditionalFormatting>
  <conditionalFormatting sqref="V54:V55">
    <cfRule type="cellIs" dxfId="17423" priority="18882" stopIfTrue="1" operator="equal">
      <formula>"Muy Baja"</formula>
    </cfRule>
  </conditionalFormatting>
  <conditionalFormatting sqref="AP54">
    <cfRule type="cellIs" dxfId="17422" priority="18839" stopIfTrue="1" operator="equal">
      <formula>"Alta"</formula>
    </cfRule>
  </conditionalFormatting>
  <conditionalFormatting sqref="AP54">
    <cfRule type="cellIs" dxfId="17421" priority="18841" stopIfTrue="1" operator="equal">
      <formula>"Baja"</formula>
    </cfRule>
  </conditionalFormatting>
  <conditionalFormatting sqref="AP54">
    <cfRule type="cellIs" dxfId="17420" priority="18840" stopIfTrue="1" operator="equal">
      <formula>"Media"</formula>
    </cfRule>
  </conditionalFormatting>
  <conditionalFormatting sqref="AP54">
    <cfRule type="cellIs" dxfId="17419" priority="18838" stopIfTrue="1" operator="equal">
      <formula>"Muy Alta"</formula>
    </cfRule>
  </conditionalFormatting>
  <conditionalFormatting sqref="AP54">
    <cfRule type="cellIs" dxfId="17418" priority="18842" stopIfTrue="1" operator="equal">
      <formula>"Muy Baja"</formula>
    </cfRule>
  </conditionalFormatting>
  <conditionalFormatting sqref="AP55">
    <cfRule type="cellIs" dxfId="17417" priority="18825" stopIfTrue="1" operator="equal">
      <formula>"Alta"</formula>
    </cfRule>
  </conditionalFormatting>
  <conditionalFormatting sqref="AP55">
    <cfRule type="cellIs" dxfId="17416" priority="18827" stopIfTrue="1" operator="equal">
      <formula>"Baja"</formula>
    </cfRule>
  </conditionalFormatting>
  <conditionalFormatting sqref="AP55">
    <cfRule type="cellIs" dxfId="17415" priority="18826" stopIfTrue="1" operator="equal">
      <formula>"Media"</formula>
    </cfRule>
  </conditionalFormatting>
  <conditionalFormatting sqref="AP55">
    <cfRule type="cellIs" dxfId="17414" priority="18824" stopIfTrue="1" operator="equal">
      <formula>"Muy Alta"</formula>
    </cfRule>
  </conditionalFormatting>
  <conditionalFormatting sqref="AP55">
    <cfRule type="cellIs" dxfId="17413" priority="18828" stopIfTrue="1" operator="equal">
      <formula>"Muy Baja"</formula>
    </cfRule>
  </conditionalFormatting>
  <conditionalFormatting sqref="V58:V59">
    <cfRule type="cellIs" dxfId="17412" priority="18807" stopIfTrue="1" operator="equal">
      <formula>"Alta"</formula>
    </cfRule>
  </conditionalFormatting>
  <conditionalFormatting sqref="V58:V59">
    <cfRule type="cellIs" dxfId="17411" priority="18809" stopIfTrue="1" operator="equal">
      <formula>"Baja"</formula>
    </cfRule>
  </conditionalFormatting>
  <conditionalFormatting sqref="V58:V59">
    <cfRule type="cellIs" dxfId="17410" priority="18808" stopIfTrue="1" operator="equal">
      <formula>"Media"</formula>
    </cfRule>
  </conditionalFormatting>
  <conditionalFormatting sqref="V58:V59">
    <cfRule type="cellIs" dxfId="17409" priority="18806" stopIfTrue="1" operator="equal">
      <formula>"Muy Alta"</formula>
    </cfRule>
  </conditionalFormatting>
  <conditionalFormatting sqref="V58:V59">
    <cfRule type="cellIs" dxfId="17408" priority="18810" stopIfTrue="1" operator="equal">
      <formula>"Muy Baja"</formula>
    </cfRule>
  </conditionalFormatting>
  <conditionalFormatting sqref="AE58:AE59">
    <cfRule type="containsText" dxfId="17407" priority="18791" operator="containsText" text="VALORAR">
      <formula>NOT(ISERROR(SEARCH("VALORAR",AE58)))</formula>
    </cfRule>
    <cfRule type="containsText" dxfId="17406" priority="18792" operator="containsText" text="Extrema">
      <formula>NOT(ISERROR(SEARCH("Extrema",AE58)))</formula>
    </cfRule>
    <cfRule type="containsText" dxfId="17405" priority="18793" operator="containsText" text="Alta">
      <formula>NOT(ISERROR(SEARCH("Alta",AE58)))</formula>
    </cfRule>
    <cfRule type="containsText" dxfId="17404" priority="18794" operator="containsText" text="Moderada">
      <formula>NOT(ISERROR(SEARCH("Moderada",AE58)))</formula>
    </cfRule>
    <cfRule type="containsText" dxfId="17403" priority="18795" operator="containsText" text="Baja">
      <formula>NOT(ISERROR(SEARCH("Baja",AE58)))</formula>
    </cfRule>
  </conditionalFormatting>
  <conditionalFormatting sqref="AE58:AE59">
    <cfRule type="containsText" dxfId="17402" priority="18796" operator="containsText" text="VALORAR">
      <formula>NOT(ISERROR(SEARCH("VALORAR",AE58)))</formula>
    </cfRule>
    <cfRule type="containsText" dxfId="17401" priority="18797" operator="containsText" text="Extrema">
      <formula>NOT(ISERROR(SEARCH("Extrema",AE58)))</formula>
    </cfRule>
    <cfRule type="containsText" dxfId="17400" priority="18798" operator="containsText" text="Alta">
      <formula>NOT(ISERROR(SEARCH("Alta",AE58)))</formula>
    </cfRule>
    <cfRule type="containsText" dxfId="17399" priority="18799" operator="containsText" text="Moderada">
      <formula>NOT(ISERROR(SEARCH("Moderada",AE58)))</formula>
    </cfRule>
    <cfRule type="containsText" dxfId="17398" priority="18800" operator="containsText" text="Baja">
      <formula>NOT(ISERROR(SEARCH("Baja",AE58)))</formula>
    </cfRule>
  </conditionalFormatting>
  <conditionalFormatting sqref="AW58">
    <cfRule type="containsText" dxfId="17397" priority="18765" operator="containsText" text="VALORAR">
      <formula>NOT(ISERROR(SEARCH("VALORAR",AW58)))</formula>
    </cfRule>
    <cfRule type="containsText" dxfId="17396" priority="18766" operator="containsText" text="Extrema">
      <formula>NOT(ISERROR(SEARCH("Extrema",AW58)))</formula>
    </cfRule>
    <cfRule type="containsText" dxfId="17395" priority="18767" operator="containsText" text="Alta">
      <formula>NOT(ISERROR(SEARCH("Alta",AW58)))</formula>
    </cfRule>
    <cfRule type="containsText" dxfId="17394" priority="18768" operator="containsText" text="Moderada">
      <formula>NOT(ISERROR(SEARCH("Moderada",AW58)))</formula>
    </cfRule>
    <cfRule type="containsText" dxfId="17393" priority="18769" operator="containsText" text="Baja">
      <formula>NOT(ISERROR(SEARCH("Baja",AW58)))</formula>
    </cfRule>
  </conditionalFormatting>
  <conditionalFormatting sqref="AW58">
    <cfRule type="containsText" dxfId="17392" priority="18770" operator="containsText" text="VALORAR">
      <formula>NOT(ISERROR(SEARCH("VALORAR",AW58)))</formula>
    </cfRule>
    <cfRule type="containsText" dxfId="17391" priority="18771" operator="containsText" text="Extrema">
      <formula>NOT(ISERROR(SEARCH("Extrema",AW58)))</formula>
    </cfRule>
    <cfRule type="containsText" dxfId="17390" priority="18772" operator="containsText" text="Alta">
      <formula>NOT(ISERROR(SEARCH("Alta",AW58)))</formula>
    </cfRule>
    <cfRule type="containsText" dxfId="17389" priority="18773" operator="containsText" text="Moderada">
      <formula>NOT(ISERROR(SEARCH("Moderada",AW58)))</formula>
    </cfRule>
    <cfRule type="containsText" dxfId="17388" priority="18774" operator="containsText" text="Baja">
      <formula>NOT(ISERROR(SEARCH("Baja",AW58)))</formula>
    </cfRule>
  </conditionalFormatting>
  <conditionalFormatting sqref="AP58">
    <cfRule type="cellIs" dxfId="17387" priority="18757" stopIfTrue="1" operator="equal">
      <formula>"Alta"</formula>
    </cfRule>
  </conditionalFormatting>
  <conditionalFormatting sqref="AP58">
    <cfRule type="cellIs" dxfId="17386" priority="18759" stopIfTrue="1" operator="equal">
      <formula>"Baja"</formula>
    </cfRule>
  </conditionalFormatting>
  <conditionalFormatting sqref="AP58">
    <cfRule type="cellIs" dxfId="17385" priority="18758" stopIfTrue="1" operator="equal">
      <formula>"Media"</formula>
    </cfRule>
  </conditionalFormatting>
  <conditionalFormatting sqref="AP58">
    <cfRule type="cellIs" dxfId="17384" priority="18756" stopIfTrue="1" operator="equal">
      <formula>"Muy Alta"</formula>
    </cfRule>
  </conditionalFormatting>
  <conditionalFormatting sqref="AP58">
    <cfRule type="cellIs" dxfId="17383" priority="18760" stopIfTrue="1" operator="equal">
      <formula>"Muy Baja"</formula>
    </cfRule>
  </conditionalFormatting>
  <conditionalFormatting sqref="AP59">
    <cfRule type="cellIs" dxfId="17382" priority="18743" stopIfTrue="1" operator="equal">
      <formula>"Alta"</formula>
    </cfRule>
  </conditionalFormatting>
  <conditionalFormatting sqref="AP59">
    <cfRule type="cellIs" dxfId="17381" priority="18745" stopIfTrue="1" operator="equal">
      <formula>"Baja"</formula>
    </cfRule>
  </conditionalFormatting>
  <conditionalFormatting sqref="AP59">
    <cfRule type="cellIs" dxfId="17380" priority="18744" stopIfTrue="1" operator="equal">
      <formula>"Media"</formula>
    </cfRule>
  </conditionalFormatting>
  <conditionalFormatting sqref="AP59">
    <cfRule type="cellIs" dxfId="17379" priority="18742" stopIfTrue="1" operator="equal">
      <formula>"Muy Alta"</formula>
    </cfRule>
  </conditionalFormatting>
  <conditionalFormatting sqref="AP59">
    <cfRule type="cellIs" dxfId="17378" priority="18746" stopIfTrue="1" operator="equal">
      <formula>"Muy Baja"</formula>
    </cfRule>
  </conditionalFormatting>
  <conditionalFormatting sqref="AP63">
    <cfRule type="cellIs" dxfId="17377" priority="18729" stopIfTrue="1" operator="equal">
      <formula>"Alta"</formula>
    </cfRule>
  </conditionalFormatting>
  <conditionalFormatting sqref="AP63">
    <cfRule type="cellIs" dxfId="17376" priority="18731" stopIfTrue="1" operator="equal">
      <formula>"Baja"</formula>
    </cfRule>
  </conditionalFormatting>
  <conditionalFormatting sqref="AP63">
    <cfRule type="cellIs" dxfId="17375" priority="18730" stopIfTrue="1" operator="equal">
      <formula>"Media"</formula>
    </cfRule>
  </conditionalFormatting>
  <conditionalFormatting sqref="AP63">
    <cfRule type="cellIs" dxfId="17374" priority="18728" stopIfTrue="1" operator="equal">
      <formula>"Muy Alta"</formula>
    </cfRule>
  </conditionalFormatting>
  <conditionalFormatting sqref="AP63">
    <cfRule type="cellIs" dxfId="17373" priority="18732" stopIfTrue="1" operator="equal">
      <formula>"Muy Baja"</formula>
    </cfRule>
  </conditionalFormatting>
  <conditionalFormatting sqref="AE60:AE61">
    <cfRule type="containsText" dxfId="17372" priority="18695" operator="containsText" text="VALORAR">
      <formula>NOT(ISERROR(SEARCH("VALORAR",AE60)))</formula>
    </cfRule>
    <cfRule type="containsText" dxfId="17371" priority="18696" operator="containsText" text="Extrema">
      <formula>NOT(ISERROR(SEARCH("Extrema",AE60)))</formula>
    </cfRule>
    <cfRule type="containsText" dxfId="17370" priority="18697" operator="containsText" text="Alta">
      <formula>NOT(ISERROR(SEARCH("Alta",AE60)))</formula>
    </cfRule>
    <cfRule type="containsText" dxfId="17369" priority="18698" operator="containsText" text="Moderada">
      <formula>NOT(ISERROR(SEARCH("Moderada",AE60)))</formula>
    </cfRule>
    <cfRule type="containsText" dxfId="17368" priority="18699" operator="containsText" text="Baja">
      <formula>NOT(ISERROR(SEARCH("Baja",AE60)))</formula>
    </cfRule>
  </conditionalFormatting>
  <conditionalFormatting sqref="AE60:AE61">
    <cfRule type="containsText" dxfId="17367" priority="18700" operator="containsText" text="VALORAR">
      <formula>NOT(ISERROR(SEARCH("VALORAR",AE60)))</formula>
    </cfRule>
    <cfRule type="containsText" dxfId="17366" priority="18701" operator="containsText" text="Extrema">
      <formula>NOT(ISERROR(SEARCH("Extrema",AE60)))</formula>
    </cfRule>
    <cfRule type="containsText" dxfId="17365" priority="18702" operator="containsText" text="Alta">
      <formula>NOT(ISERROR(SEARCH("Alta",AE60)))</formula>
    </cfRule>
    <cfRule type="containsText" dxfId="17364" priority="18703" operator="containsText" text="Moderada">
      <formula>NOT(ISERROR(SEARCH("Moderada",AE60)))</formula>
    </cfRule>
    <cfRule type="containsText" dxfId="17363" priority="18704" operator="containsText" text="Baja">
      <formula>NOT(ISERROR(SEARCH("Baja",AE60)))</formula>
    </cfRule>
  </conditionalFormatting>
  <conditionalFormatting sqref="V60:V61">
    <cfRule type="cellIs" dxfId="17362" priority="18711" stopIfTrue="1" operator="equal">
      <formula>"Alta"</formula>
    </cfRule>
  </conditionalFormatting>
  <conditionalFormatting sqref="V60:V61">
    <cfRule type="cellIs" dxfId="17361" priority="18713" stopIfTrue="1" operator="equal">
      <formula>"Baja"</formula>
    </cfRule>
  </conditionalFormatting>
  <conditionalFormatting sqref="V60:V61">
    <cfRule type="cellIs" dxfId="17360" priority="18712" stopIfTrue="1" operator="equal">
      <formula>"Media"</formula>
    </cfRule>
  </conditionalFormatting>
  <conditionalFormatting sqref="V60:V61">
    <cfRule type="cellIs" dxfId="17359" priority="18710" stopIfTrue="1" operator="equal">
      <formula>"Muy Alta"</formula>
    </cfRule>
  </conditionalFormatting>
  <conditionalFormatting sqref="V60:V61">
    <cfRule type="cellIs" dxfId="17358" priority="18714" stopIfTrue="1" operator="equal">
      <formula>"Muy Baja"</formula>
    </cfRule>
  </conditionalFormatting>
  <conditionalFormatting sqref="AP60">
    <cfRule type="cellIs" dxfId="17357" priority="18671" stopIfTrue="1" operator="equal">
      <formula>"Alta"</formula>
    </cfRule>
  </conditionalFormatting>
  <conditionalFormatting sqref="AP60">
    <cfRule type="cellIs" dxfId="17356" priority="18673" stopIfTrue="1" operator="equal">
      <formula>"Baja"</formula>
    </cfRule>
  </conditionalFormatting>
  <conditionalFormatting sqref="AP60">
    <cfRule type="cellIs" dxfId="17355" priority="18672" stopIfTrue="1" operator="equal">
      <formula>"Media"</formula>
    </cfRule>
  </conditionalFormatting>
  <conditionalFormatting sqref="AP60">
    <cfRule type="cellIs" dxfId="17354" priority="18670" stopIfTrue="1" operator="equal">
      <formula>"Muy Alta"</formula>
    </cfRule>
  </conditionalFormatting>
  <conditionalFormatting sqref="AP60">
    <cfRule type="cellIs" dxfId="17353" priority="18674" stopIfTrue="1" operator="equal">
      <formula>"Muy Baja"</formula>
    </cfRule>
  </conditionalFormatting>
  <conditionalFormatting sqref="AP61">
    <cfRule type="cellIs" dxfId="17352" priority="18657" stopIfTrue="1" operator="equal">
      <formula>"Alta"</formula>
    </cfRule>
  </conditionalFormatting>
  <conditionalFormatting sqref="AP61">
    <cfRule type="cellIs" dxfId="17351" priority="18659" stopIfTrue="1" operator="equal">
      <formula>"Baja"</formula>
    </cfRule>
  </conditionalFormatting>
  <conditionalFormatting sqref="AP61">
    <cfRule type="cellIs" dxfId="17350" priority="18658" stopIfTrue="1" operator="equal">
      <formula>"Media"</formula>
    </cfRule>
  </conditionalFormatting>
  <conditionalFormatting sqref="AP61">
    <cfRule type="cellIs" dxfId="17349" priority="18656" stopIfTrue="1" operator="equal">
      <formula>"Muy Alta"</formula>
    </cfRule>
  </conditionalFormatting>
  <conditionalFormatting sqref="AP61">
    <cfRule type="cellIs" dxfId="17348" priority="18660" stopIfTrue="1" operator="equal">
      <formula>"Muy Baja"</formula>
    </cfRule>
  </conditionalFormatting>
  <conditionalFormatting sqref="V64:V65">
    <cfRule type="cellIs" dxfId="17347" priority="18639" stopIfTrue="1" operator="equal">
      <formula>"Alta"</formula>
    </cfRule>
  </conditionalFormatting>
  <conditionalFormatting sqref="V64:V65">
    <cfRule type="cellIs" dxfId="17346" priority="18641" stopIfTrue="1" operator="equal">
      <formula>"Baja"</formula>
    </cfRule>
  </conditionalFormatting>
  <conditionalFormatting sqref="V64:V65">
    <cfRule type="cellIs" dxfId="17345" priority="18640" stopIfTrue="1" operator="equal">
      <formula>"Media"</formula>
    </cfRule>
  </conditionalFormatting>
  <conditionalFormatting sqref="V64:V65">
    <cfRule type="cellIs" dxfId="17344" priority="18638" stopIfTrue="1" operator="equal">
      <formula>"Muy Alta"</formula>
    </cfRule>
  </conditionalFormatting>
  <conditionalFormatting sqref="V64:V65">
    <cfRule type="cellIs" dxfId="17343" priority="18642" stopIfTrue="1" operator="equal">
      <formula>"Muy Baja"</formula>
    </cfRule>
  </conditionalFormatting>
  <conditionalFormatting sqref="AE64:AE65">
    <cfRule type="containsText" dxfId="17342" priority="18623" operator="containsText" text="VALORAR">
      <formula>NOT(ISERROR(SEARCH("VALORAR",AE64)))</formula>
    </cfRule>
    <cfRule type="containsText" dxfId="17341" priority="18624" operator="containsText" text="Extrema">
      <formula>NOT(ISERROR(SEARCH("Extrema",AE64)))</formula>
    </cfRule>
    <cfRule type="containsText" dxfId="17340" priority="18625" operator="containsText" text="Alta">
      <formula>NOT(ISERROR(SEARCH("Alta",AE64)))</formula>
    </cfRule>
    <cfRule type="containsText" dxfId="17339" priority="18626" operator="containsText" text="Moderada">
      <formula>NOT(ISERROR(SEARCH("Moderada",AE64)))</formula>
    </cfRule>
    <cfRule type="containsText" dxfId="17338" priority="18627" operator="containsText" text="Baja">
      <formula>NOT(ISERROR(SEARCH("Baja",AE64)))</formula>
    </cfRule>
  </conditionalFormatting>
  <conditionalFormatting sqref="AE64:AE65">
    <cfRule type="containsText" dxfId="17337" priority="18628" operator="containsText" text="VALORAR">
      <formula>NOT(ISERROR(SEARCH("VALORAR",AE64)))</formula>
    </cfRule>
    <cfRule type="containsText" dxfId="17336" priority="18629" operator="containsText" text="Extrema">
      <formula>NOT(ISERROR(SEARCH("Extrema",AE64)))</formula>
    </cfRule>
    <cfRule type="containsText" dxfId="17335" priority="18630" operator="containsText" text="Alta">
      <formula>NOT(ISERROR(SEARCH("Alta",AE64)))</formula>
    </cfRule>
    <cfRule type="containsText" dxfId="17334" priority="18631" operator="containsText" text="Moderada">
      <formula>NOT(ISERROR(SEARCH("Moderada",AE64)))</formula>
    </cfRule>
    <cfRule type="containsText" dxfId="17333" priority="18632" operator="containsText" text="Baja">
      <formula>NOT(ISERROR(SEARCH("Baja",AE64)))</formula>
    </cfRule>
  </conditionalFormatting>
  <conditionalFormatting sqref="AW64">
    <cfRule type="containsText" dxfId="17332" priority="18597" operator="containsText" text="VALORAR">
      <formula>NOT(ISERROR(SEARCH("VALORAR",AW64)))</formula>
    </cfRule>
    <cfRule type="containsText" dxfId="17331" priority="18598" operator="containsText" text="Extrema">
      <formula>NOT(ISERROR(SEARCH("Extrema",AW64)))</formula>
    </cfRule>
    <cfRule type="containsText" dxfId="17330" priority="18599" operator="containsText" text="Alta">
      <formula>NOT(ISERROR(SEARCH("Alta",AW64)))</formula>
    </cfRule>
    <cfRule type="containsText" dxfId="17329" priority="18600" operator="containsText" text="Moderada">
      <formula>NOT(ISERROR(SEARCH("Moderada",AW64)))</formula>
    </cfRule>
    <cfRule type="containsText" dxfId="17328" priority="18601" operator="containsText" text="Baja">
      <formula>NOT(ISERROR(SEARCH("Baja",AW64)))</formula>
    </cfRule>
  </conditionalFormatting>
  <conditionalFormatting sqref="AW64">
    <cfRule type="containsText" dxfId="17327" priority="18602" operator="containsText" text="VALORAR">
      <formula>NOT(ISERROR(SEARCH("VALORAR",AW64)))</formula>
    </cfRule>
    <cfRule type="containsText" dxfId="17326" priority="18603" operator="containsText" text="Extrema">
      <formula>NOT(ISERROR(SEARCH("Extrema",AW64)))</formula>
    </cfRule>
    <cfRule type="containsText" dxfId="17325" priority="18604" operator="containsText" text="Alta">
      <formula>NOT(ISERROR(SEARCH("Alta",AW64)))</formula>
    </cfRule>
    <cfRule type="containsText" dxfId="17324" priority="18605" operator="containsText" text="Moderada">
      <formula>NOT(ISERROR(SEARCH("Moderada",AW64)))</formula>
    </cfRule>
    <cfRule type="containsText" dxfId="17323" priority="18606" operator="containsText" text="Baja">
      <formula>NOT(ISERROR(SEARCH("Baja",AW64)))</formula>
    </cfRule>
  </conditionalFormatting>
  <conditionalFormatting sqref="AP64">
    <cfRule type="cellIs" dxfId="17322" priority="18589" stopIfTrue="1" operator="equal">
      <formula>"Alta"</formula>
    </cfRule>
  </conditionalFormatting>
  <conditionalFormatting sqref="AP64">
    <cfRule type="cellIs" dxfId="17321" priority="18591" stopIfTrue="1" operator="equal">
      <formula>"Baja"</formula>
    </cfRule>
  </conditionalFormatting>
  <conditionalFormatting sqref="AP64">
    <cfRule type="cellIs" dxfId="17320" priority="18590" stopIfTrue="1" operator="equal">
      <formula>"Media"</formula>
    </cfRule>
  </conditionalFormatting>
  <conditionalFormatting sqref="AP64">
    <cfRule type="cellIs" dxfId="17319" priority="18588" stopIfTrue="1" operator="equal">
      <formula>"Muy Alta"</formula>
    </cfRule>
  </conditionalFormatting>
  <conditionalFormatting sqref="AP64">
    <cfRule type="cellIs" dxfId="17318" priority="18592" stopIfTrue="1" operator="equal">
      <formula>"Muy Baja"</formula>
    </cfRule>
  </conditionalFormatting>
  <conditionalFormatting sqref="AP65">
    <cfRule type="cellIs" dxfId="17317" priority="18575" stopIfTrue="1" operator="equal">
      <formula>"Alta"</formula>
    </cfRule>
  </conditionalFormatting>
  <conditionalFormatting sqref="AP65">
    <cfRule type="cellIs" dxfId="17316" priority="18577" stopIfTrue="1" operator="equal">
      <formula>"Baja"</formula>
    </cfRule>
  </conditionalFormatting>
  <conditionalFormatting sqref="AP65">
    <cfRule type="cellIs" dxfId="17315" priority="18576" stopIfTrue="1" operator="equal">
      <formula>"Media"</formula>
    </cfRule>
  </conditionalFormatting>
  <conditionalFormatting sqref="AP65">
    <cfRule type="cellIs" dxfId="17314" priority="18574" stopIfTrue="1" operator="equal">
      <formula>"Muy Alta"</formula>
    </cfRule>
  </conditionalFormatting>
  <conditionalFormatting sqref="AP65">
    <cfRule type="cellIs" dxfId="17313" priority="18578" stopIfTrue="1" operator="equal">
      <formula>"Muy Baja"</formula>
    </cfRule>
  </conditionalFormatting>
  <conditionalFormatting sqref="AP69">
    <cfRule type="cellIs" dxfId="17312" priority="18561" stopIfTrue="1" operator="equal">
      <formula>"Alta"</formula>
    </cfRule>
  </conditionalFormatting>
  <conditionalFormatting sqref="AP69">
    <cfRule type="cellIs" dxfId="17311" priority="18563" stopIfTrue="1" operator="equal">
      <formula>"Baja"</formula>
    </cfRule>
  </conditionalFormatting>
  <conditionalFormatting sqref="AP69">
    <cfRule type="cellIs" dxfId="17310" priority="18562" stopIfTrue="1" operator="equal">
      <formula>"Media"</formula>
    </cfRule>
  </conditionalFormatting>
  <conditionalFormatting sqref="AP69">
    <cfRule type="cellIs" dxfId="17309" priority="18560" stopIfTrue="1" operator="equal">
      <formula>"Muy Alta"</formula>
    </cfRule>
  </conditionalFormatting>
  <conditionalFormatting sqref="AP69">
    <cfRule type="cellIs" dxfId="17308" priority="18564" stopIfTrue="1" operator="equal">
      <formula>"Muy Baja"</formula>
    </cfRule>
  </conditionalFormatting>
  <conditionalFormatting sqref="AE66:AE67">
    <cfRule type="containsText" dxfId="17307" priority="18527" operator="containsText" text="VALORAR">
      <formula>NOT(ISERROR(SEARCH("VALORAR",AE66)))</formula>
    </cfRule>
    <cfRule type="containsText" dxfId="17306" priority="18528" operator="containsText" text="Extrema">
      <formula>NOT(ISERROR(SEARCH("Extrema",AE66)))</formula>
    </cfRule>
    <cfRule type="containsText" dxfId="17305" priority="18529" operator="containsText" text="Alta">
      <formula>NOT(ISERROR(SEARCH("Alta",AE66)))</formula>
    </cfRule>
    <cfRule type="containsText" dxfId="17304" priority="18530" operator="containsText" text="Moderada">
      <formula>NOT(ISERROR(SEARCH("Moderada",AE66)))</formula>
    </cfRule>
    <cfRule type="containsText" dxfId="17303" priority="18531" operator="containsText" text="Baja">
      <formula>NOT(ISERROR(SEARCH("Baja",AE66)))</formula>
    </cfRule>
  </conditionalFormatting>
  <conditionalFormatting sqref="AE66:AE67">
    <cfRule type="containsText" dxfId="17302" priority="18532" operator="containsText" text="VALORAR">
      <formula>NOT(ISERROR(SEARCH("VALORAR",AE66)))</formula>
    </cfRule>
    <cfRule type="containsText" dxfId="17301" priority="18533" operator="containsText" text="Extrema">
      <formula>NOT(ISERROR(SEARCH("Extrema",AE66)))</formula>
    </cfRule>
    <cfRule type="containsText" dxfId="17300" priority="18534" operator="containsText" text="Alta">
      <formula>NOT(ISERROR(SEARCH("Alta",AE66)))</formula>
    </cfRule>
    <cfRule type="containsText" dxfId="17299" priority="18535" operator="containsText" text="Moderada">
      <formula>NOT(ISERROR(SEARCH("Moderada",AE66)))</formula>
    </cfRule>
    <cfRule type="containsText" dxfId="17298" priority="18536" operator="containsText" text="Baja">
      <formula>NOT(ISERROR(SEARCH("Baja",AE66)))</formula>
    </cfRule>
  </conditionalFormatting>
  <conditionalFormatting sqref="V66:V67">
    <cfRule type="cellIs" dxfId="17297" priority="18543" stopIfTrue="1" operator="equal">
      <formula>"Alta"</formula>
    </cfRule>
  </conditionalFormatting>
  <conditionalFormatting sqref="V66:V67">
    <cfRule type="cellIs" dxfId="17296" priority="18545" stopIfTrue="1" operator="equal">
      <formula>"Baja"</formula>
    </cfRule>
  </conditionalFormatting>
  <conditionalFormatting sqref="V66:V67">
    <cfRule type="cellIs" dxfId="17295" priority="18544" stopIfTrue="1" operator="equal">
      <formula>"Media"</formula>
    </cfRule>
  </conditionalFormatting>
  <conditionalFormatting sqref="V66:V67">
    <cfRule type="cellIs" dxfId="17294" priority="18542" stopIfTrue="1" operator="equal">
      <formula>"Muy Alta"</formula>
    </cfRule>
  </conditionalFormatting>
  <conditionalFormatting sqref="V66:V67">
    <cfRule type="cellIs" dxfId="17293" priority="18546" stopIfTrue="1" operator="equal">
      <formula>"Muy Baja"</formula>
    </cfRule>
  </conditionalFormatting>
  <conditionalFormatting sqref="AP66">
    <cfRule type="cellIs" dxfId="17292" priority="18503" stopIfTrue="1" operator="equal">
      <formula>"Alta"</formula>
    </cfRule>
  </conditionalFormatting>
  <conditionalFormatting sqref="AP66">
    <cfRule type="cellIs" dxfId="17291" priority="18505" stopIfTrue="1" operator="equal">
      <formula>"Baja"</formula>
    </cfRule>
  </conditionalFormatting>
  <conditionalFormatting sqref="AP66">
    <cfRule type="cellIs" dxfId="17290" priority="18504" stopIfTrue="1" operator="equal">
      <formula>"Media"</formula>
    </cfRule>
  </conditionalFormatting>
  <conditionalFormatting sqref="AP66">
    <cfRule type="cellIs" dxfId="17289" priority="18502" stopIfTrue="1" operator="equal">
      <formula>"Muy Alta"</formula>
    </cfRule>
  </conditionalFormatting>
  <conditionalFormatting sqref="AP66">
    <cfRule type="cellIs" dxfId="17288" priority="18506" stopIfTrue="1" operator="equal">
      <formula>"Muy Baja"</formula>
    </cfRule>
  </conditionalFormatting>
  <conditionalFormatting sqref="AP67">
    <cfRule type="cellIs" dxfId="17287" priority="18489" stopIfTrue="1" operator="equal">
      <formula>"Alta"</formula>
    </cfRule>
  </conditionalFormatting>
  <conditionalFormatting sqref="AP67">
    <cfRule type="cellIs" dxfId="17286" priority="18491" stopIfTrue="1" operator="equal">
      <formula>"Baja"</formula>
    </cfRule>
  </conditionalFormatting>
  <conditionalFormatting sqref="AP67">
    <cfRule type="cellIs" dxfId="17285" priority="18490" stopIfTrue="1" operator="equal">
      <formula>"Media"</formula>
    </cfRule>
  </conditionalFormatting>
  <conditionalFormatting sqref="AP67">
    <cfRule type="cellIs" dxfId="17284" priority="18488" stopIfTrue="1" operator="equal">
      <formula>"Muy Alta"</formula>
    </cfRule>
  </conditionalFormatting>
  <conditionalFormatting sqref="AP67">
    <cfRule type="cellIs" dxfId="17283" priority="18492" stopIfTrue="1" operator="equal">
      <formula>"Muy Baja"</formula>
    </cfRule>
  </conditionalFormatting>
  <conditionalFormatting sqref="V70:V71">
    <cfRule type="cellIs" dxfId="17282" priority="18471" stopIfTrue="1" operator="equal">
      <formula>"Alta"</formula>
    </cfRule>
  </conditionalFormatting>
  <conditionalFormatting sqref="V70:V71">
    <cfRule type="cellIs" dxfId="17281" priority="18473" stopIfTrue="1" operator="equal">
      <formula>"Baja"</formula>
    </cfRule>
  </conditionalFormatting>
  <conditionalFormatting sqref="V70:V71">
    <cfRule type="cellIs" dxfId="17280" priority="18472" stopIfTrue="1" operator="equal">
      <formula>"Media"</formula>
    </cfRule>
  </conditionalFormatting>
  <conditionalFormatting sqref="V70:V71">
    <cfRule type="cellIs" dxfId="17279" priority="18470" stopIfTrue="1" operator="equal">
      <formula>"Muy Alta"</formula>
    </cfRule>
  </conditionalFormatting>
  <conditionalFormatting sqref="V70:V71">
    <cfRule type="cellIs" dxfId="17278" priority="18474" stopIfTrue="1" operator="equal">
      <formula>"Muy Baja"</formula>
    </cfRule>
  </conditionalFormatting>
  <conditionalFormatting sqref="AE70:AE71">
    <cfRule type="containsText" dxfId="17277" priority="18455" operator="containsText" text="VALORAR">
      <formula>NOT(ISERROR(SEARCH("VALORAR",AE70)))</formula>
    </cfRule>
    <cfRule type="containsText" dxfId="17276" priority="18456" operator="containsText" text="Extrema">
      <formula>NOT(ISERROR(SEARCH("Extrema",AE70)))</formula>
    </cfRule>
    <cfRule type="containsText" dxfId="17275" priority="18457" operator="containsText" text="Alta">
      <formula>NOT(ISERROR(SEARCH("Alta",AE70)))</formula>
    </cfRule>
    <cfRule type="containsText" dxfId="17274" priority="18458" operator="containsText" text="Moderada">
      <formula>NOT(ISERROR(SEARCH("Moderada",AE70)))</formula>
    </cfRule>
    <cfRule type="containsText" dxfId="17273" priority="18459" operator="containsText" text="Baja">
      <formula>NOT(ISERROR(SEARCH("Baja",AE70)))</formula>
    </cfRule>
  </conditionalFormatting>
  <conditionalFormatting sqref="AE70:AE71">
    <cfRule type="containsText" dxfId="17272" priority="18460" operator="containsText" text="VALORAR">
      <formula>NOT(ISERROR(SEARCH("VALORAR",AE70)))</formula>
    </cfRule>
    <cfRule type="containsText" dxfId="17271" priority="18461" operator="containsText" text="Extrema">
      <formula>NOT(ISERROR(SEARCH("Extrema",AE70)))</formula>
    </cfRule>
    <cfRule type="containsText" dxfId="17270" priority="18462" operator="containsText" text="Alta">
      <formula>NOT(ISERROR(SEARCH("Alta",AE70)))</formula>
    </cfRule>
    <cfRule type="containsText" dxfId="17269" priority="18463" operator="containsText" text="Moderada">
      <formula>NOT(ISERROR(SEARCH("Moderada",AE70)))</formula>
    </cfRule>
    <cfRule type="containsText" dxfId="17268" priority="18464" operator="containsText" text="Baja">
      <formula>NOT(ISERROR(SEARCH("Baja",AE70)))</formula>
    </cfRule>
  </conditionalFormatting>
  <conditionalFormatting sqref="AW70">
    <cfRule type="containsText" dxfId="17267" priority="18429" operator="containsText" text="VALORAR">
      <formula>NOT(ISERROR(SEARCH("VALORAR",AW70)))</formula>
    </cfRule>
    <cfRule type="containsText" dxfId="17266" priority="18430" operator="containsText" text="Extrema">
      <formula>NOT(ISERROR(SEARCH("Extrema",AW70)))</formula>
    </cfRule>
    <cfRule type="containsText" dxfId="17265" priority="18431" operator="containsText" text="Alta">
      <formula>NOT(ISERROR(SEARCH("Alta",AW70)))</formula>
    </cfRule>
    <cfRule type="containsText" dxfId="17264" priority="18432" operator="containsText" text="Moderada">
      <formula>NOT(ISERROR(SEARCH("Moderada",AW70)))</formula>
    </cfRule>
    <cfRule type="containsText" dxfId="17263" priority="18433" operator="containsText" text="Baja">
      <formula>NOT(ISERROR(SEARCH("Baja",AW70)))</formula>
    </cfRule>
  </conditionalFormatting>
  <conditionalFormatting sqref="AW70">
    <cfRule type="containsText" dxfId="17262" priority="18434" operator="containsText" text="VALORAR">
      <formula>NOT(ISERROR(SEARCH("VALORAR",AW70)))</formula>
    </cfRule>
    <cfRule type="containsText" dxfId="17261" priority="18435" operator="containsText" text="Extrema">
      <formula>NOT(ISERROR(SEARCH("Extrema",AW70)))</formula>
    </cfRule>
    <cfRule type="containsText" dxfId="17260" priority="18436" operator="containsText" text="Alta">
      <formula>NOT(ISERROR(SEARCH("Alta",AW70)))</formula>
    </cfRule>
    <cfRule type="containsText" dxfId="17259" priority="18437" operator="containsText" text="Moderada">
      <formula>NOT(ISERROR(SEARCH("Moderada",AW70)))</formula>
    </cfRule>
    <cfRule type="containsText" dxfId="17258" priority="18438" operator="containsText" text="Baja">
      <formula>NOT(ISERROR(SEARCH("Baja",AW70)))</formula>
    </cfRule>
  </conditionalFormatting>
  <conditionalFormatting sqref="AP70">
    <cfRule type="cellIs" dxfId="17257" priority="18421" stopIfTrue="1" operator="equal">
      <formula>"Alta"</formula>
    </cfRule>
  </conditionalFormatting>
  <conditionalFormatting sqref="AP70">
    <cfRule type="cellIs" dxfId="17256" priority="18423" stopIfTrue="1" operator="equal">
      <formula>"Baja"</formula>
    </cfRule>
  </conditionalFormatting>
  <conditionalFormatting sqref="AP70">
    <cfRule type="cellIs" dxfId="17255" priority="18422" stopIfTrue="1" operator="equal">
      <formula>"Media"</formula>
    </cfRule>
  </conditionalFormatting>
  <conditionalFormatting sqref="AP70">
    <cfRule type="cellIs" dxfId="17254" priority="18420" stopIfTrue="1" operator="equal">
      <formula>"Muy Alta"</formula>
    </cfRule>
  </conditionalFormatting>
  <conditionalFormatting sqref="AP70">
    <cfRule type="cellIs" dxfId="17253" priority="18424" stopIfTrue="1" operator="equal">
      <formula>"Muy Baja"</formula>
    </cfRule>
  </conditionalFormatting>
  <conditionalFormatting sqref="AP71">
    <cfRule type="cellIs" dxfId="17252" priority="18407" stopIfTrue="1" operator="equal">
      <formula>"Alta"</formula>
    </cfRule>
  </conditionalFormatting>
  <conditionalFormatting sqref="AP71">
    <cfRule type="cellIs" dxfId="17251" priority="18409" stopIfTrue="1" operator="equal">
      <formula>"Baja"</formula>
    </cfRule>
  </conditionalFormatting>
  <conditionalFormatting sqref="AP71">
    <cfRule type="cellIs" dxfId="17250" priority="18408" stopIfTrue="1" operator="equal">
      <formula>"Media"</formula>
    </cfRule>
  </conditionalFormatting>
  <conditionalFormatting sqref="AP71">
    <cfRule type="cellIs" dxfId="17249" priority="18406" stopIfTrue="1" operator="equal">
      <formula>"Muy Alta"</formula>
    </cfRule>
  </conditionalFormatting>
  <conditionalFormatting sqref="AP71">
    <cfRule type="cellIs" dxfId="17248" priority="18410" stopIfTrue="1" operator="equal">
      <formula>"Muy Baja"</formula>
    </cfRule>
  </conditionalFormatting>
  <conditionalFormatting sqref="AP75">
    <cfRule type="cellIs" dxfId="17247" priority="18393" stopIfTrue="1" operator="equal">
      <formula>"Alta"</formula>
    </cfRule>
  </conditionalFormatting>
  <conditionalFormatting sqref="AP75">
    <cfRule type="cellIs" dxfId="17246" priority="18395" stopIfTrue="1" operator="equal">
      <formula>"Baja"</formula>
    </cfRule>
  </conditionalFormatting>
  <conditionalFormatting sqref="AP75">
    <cfRule type="cellIs" dxfId="17245" priority="18394" stopIfTrue="1" operator="equal">
      <formula>"Media"</formula>
    </cfRule>
  </conditionalFormatting>
  <conditionalFormatting sqref="AP75">
    <cfRule type="cellIs" dxfId="17244" priority="18392" stopIfTrue="1" operator="equal">
      <formula>"Muy Alta"</formula>
    </cfRule>
  </conditionalFormatting>
  <conditionalFormatting sqref="AP75">
    <cfRule type="cellIs" dxfId="17243" priority="18396" stopIfTrue="1" operator="equal">
      <formula>"Muy Baja"</formula>
    </cfRule>
  </conditionalFormatting>
  <conditionalFormatting sqref="AE72:AE73">
    <cfRule type="containsText" dxfId="17242" priority="18359" operator="containsText" text="VALORAR">
      <formula>NOT(ISERROR(SEARCH("VALORAR",AE72)))</formula>
    </cfRule>
    <cfRule type="containsText" dxfId="17241" priority="18360" operator="containsText" text="Extrema">
      <formula>NOT(ISERROR(SEARCH("Extrema",AE72)))</formula>
    </cfRule>
    <cfRule type="containsText" dxfId="17240" priority="18361" operator="containsText" text="Alta">
      <formula>NOT(ISERROR(SEARCH("Alta",AE72)))</formula>
    </cfRule>
    <cfRule type="containsText" dxfId="17239" priority="18362" operator="containsText" text="Moderada">
      <formula>NOT(ISERROR(SEARCH("Moderada",AE72)))</formula>
    </cfRule>
    <cfRule type="containsText" dxfId="17238" priority="18363" operator="containsText" text="Baja">
      <formula>NOT(ISERROR(SEARCH("Baja",AE72)))</formula>
    </cfRule>
  </conditionalFormatting>
  <conditionalFormatting sqref="AE72:AE73">
    <cfRule type="containsText" dxfId="17237" priority="18364" operator="containsText" text="VALORAR">
      <formula>NOT(ISERROR(SEARCH("VALORAR",AE72)))</formula>
    </cfRule>
    <cfRule type="containsText" dxfId="17236" priority="18365" operator="containsText" text="Extrema">
      <formula>NOT(ISERROR(SEARCH("Extrema",AE72)))</formula>
    </cfRule>
    <cfRule type="containsText" dxfId="17235" priority="18366" operator="containsText" text="Alta">
      <formula>NOT(ISERROR(SEARCH("Alta",AE72)))</formula>
    </cfRule>
    <cfRule type="containsText" dxfId="17234" priority="18367" operator="containsText" text="Moderada">
      <formula>NOT(ISERROR(SEARCH("Moderada",AE72)))</formula>
    </cfRule>
    <cfRule type="containsText" dxfId="17233" priority="18368" operator="containsText" text="Baja">
      <formula>NOT(ISERROR(SEARCH("Baja",AE72)))</formula>
    </cfRule>
  </conditionalFormatting>
  <conditionalFormatting sqref="V72:V73">
    <cfRule type="cellIs" dxfId="17232" priority="18375" stopIfTrue="1" operator="equal">
      <formula>"Alta"</formula>
    </cfRule>
  </conditionalFormatting>
  <conditionalFormatting sqref="V72:V73">
    <cfRule type="cellIs" dxfId="17231" priority="18377" stopIfTrue="1" operator="equal">
      <formula>"Baja"</formula>
    </cfRule>
  </conditionalFormatting>
  <conditionalFormatting sqref="V72:V73">
    <cfRule type="cellIs" dxfId="17230" priority="18376" stopIfTrue="1" operator="equal">
      <formula>"Media"</formula>
    </cfRule>
  </conditionalFormatting>
  <conditionalFormatting sqref="V72:V73">
    <cfRule type="cellIs" dxfId="17229" priority="18374" stopIfTrue="1" operator="equal">
      <formula>"Muy Alta"</formula>
    </cfRule>
  </conditionalFormatting>
  <conditionalFormatting sqref="V72:V73">
    <cfRule type="cellIs" dxfId="17228" priority="18378" stopIfTrue="1" operator="equal">
      <formula>"Muy Baja"</formula>
    </cfRule>
  </conditionalFormatting>
  <conditionalFormatting sqref="AP72">
    <cfRule type="cellIs" dxfId="17227" priority="18335" stopIfTrue="1" operator="equal">
      <formula>"Alta"</formula>
    </cfRule>
  </conditionalFormatting>
  <conditionalFormatting sqref="AP72">
    <cfRule type="cellIs" dxfId="17226" priority="18337" stopIfTrue="1" operator="equal">
      <formula>"Baja"</formula>
    </cfRule>
  </conditionalFormatting>
  <conditionalFormatting sqref="AP72">
    <cfRule type="cellIs" dxfId="17225" priority="18336" stopIfTrue="1" operator="equal">
      <formula>"Media"</formula>
    </cfRule>
  </conditionalFormatting>
  <conditionalFormatting sqref="AP72">
    <cfRule type="cellIs" dxfId="17224" priority="18334" stopIfTrue="1" operator="equal">
      <formula>"Muy Alta"</formula>
    </cfRule>
  </conditionalFormatting>
  <conditionalFormatting sqref="AP72">
    <cfRule type="cellIs" dxfId="17223" priority="18338" stopIfTrue="1" operator="equal">
      <formula>"Muy Baja"</formula>
    </cfRule>
  </conditionalFormatting>
  <conditionalFormatting sqref="AP73">
    <cfRule type="cellIs" dxfId="17222" priority="18321" stopIfTrue="1" operator="equal">
      <formula>"Alta"</formula>
    </cfRule>
  </conditionalFormatting>
  <conditionalFormatting sqref="AP73">
    <cfRule type="cellIs" dxfId="17221" priority="18323" stopIfTrue="1" operator="equal">
      <formula>"Baja"</formula>
    </cfRule>
  </conditionalFormatting>
  <conditionalFormatting sqref="AP73">
    <cfRule type="cellIs" dxfId="17220" priority="18322" stopIfTrue="1" operator="equal">
      <formula>"Media"</formula>
    </cfRule>
  </conditionalFormatting>
  <conditionalFormatting sqref="AP73">
    <cfRule type="cellIs" dxfId="17219" priority="18320" stopIfTrue="1" operator="equal">
      <formula>"Muy Alta"</formula>
    </cfRule>
  </conditionalFormatting>
  <conditionalFormatting sqref="AP73">
    <cfRule type="cellIs" dxfId="17218" priority="18324" stopIfTrue="1" operator="equal">
      <formula>"Muy Baja"</formula>
    </cfRule>
  </conditionalFormatting>
  <conditionalFormatting sqref="V88:V89">
    <cfRule type="cellIs" dxfId="17217" priority="17967" stopIfTrue="1" operator="equal">
      <formula>"Alta"</formula>
    </cfRule>
  </conditionalFormatting>
  <conditionalFormatting sqref="V88:V89">
    <cfRule type="cellIs" dxfId="17216" priority="17969" stopIfTrue="1" operator="equal">
      <formula>"Baja"</formula>
    </cfRule>
  </conditionalFormatting>
  <conditionalFormatting sqref="V88:V89">
    <cfRule type="cellIs" dxfId="17215" priority="17968" stopIfTrue="1" operator="equal">
      <formula>"Media"</formula>
    </cfRule>
  </conditionalFormatting>
  <conditionalFormatting sqref="V88:V89">
    <cfRule type="cellIs" dxfId="17214" priority="17966" stopIfTrue="1" operator="equal">
      <formula>"Muy Alta"</formula>
    </cfRule>
  </conditionalFormatting>
  <conditionalFormatting sqref="V88:V89">
    <cfRule type="cellIs" dxfId="17213" priority="17970" stopIfTrue="1" operator="equal">
      <formula>"Muy Baja"</formula>
    </cfRule>
  </conditionalFormatting>
  <conditionalFormatting sqref="AW88">
    <cfRule type="containsText" dxfId="17212" priority="17925" operator="containsText" text="VALORAR">
      <formula>NOT(ISERROR(SEARCH("VALORAR",AW88)))</formula>
    </cfRule>
    <cfRule type="containsText" dxfId="17211" priority="17926" operator="containsText" text="Extrema">
      <formula>NOT(ISERROR(SEARCH("Extrema",AW88)))</formula>
    </cfRule>
    <cfRule type="containsText" dxfId="17210" priority="17927" operator="containsText" text="Alta">
      <formula>NOT(ISERROR(SEARCH("Alta",AW88)))</formula>
    </cfRule>
    <cfRule type="containsText" dxfId="17209" priority="17928" operator="containsText" text="Moderada">
      <formula>NOT(ISERROR(SEARCH("Moderada",AW88)))</formula>
    </cfRule>
    <cfRule type="containsText" dxfId="17208" priority="17929" operator="containsText" text="Baja">
      <formula>NOT(ISERROR(SEARCH("Baja",AW88)))</formula>
    </cfRule>
  </conditionalFormatting>
  <conditionalFormatting sqref="AW88">
    <cfRule type="containsText" dxfId="17207" priority="17930" operator="containsText" text="VALORAR">
      <formula>NOT(ISERROR(SEARCH("VALORAR",AW88)))</formula>
    </cfRule>
    <cfRule type="containsText" dxfId="17206" priority="17931" operator="containsText" text="Extrema">
      <formula>NOT(ISERROR(SEARCH("Extrema",AW88)))</formula>
    </cfRule>
    <cfRule type="containsText" dxfId="17205" priority="17932" operator="containsText" text="Alta">
      <formula>NOT(ISERROR(SEARCH("Alta",AW88)))</formula>
    </cfRule>
    <cfRule type="containsText" dxfId="17204" priority="17933" operator="containsText" text="Moderada">
      <formula>NOT(ISERROR(SEARCH("Moderada",AW88)))</formula>
    </cfRule>
    <cfRule type="containsText" dxfId="17203" priority="17934" operator="containsText" text="Baja">
      <formula>NOT(ISERROR(SEARCH("Baja",AW88)))</formula>
    </cfRule>
  </conditionalFormatting>
  <conditionalFormatting sqref="AP88">
    <cfRule type="cellIs" dxfId="17202" priority="17917" stopIfTrue="1" operator="equal">
      <formula>"Alta"</formula>
    </cfRule>
  </conditionalFormatting>
  <conditionalFormatting sqref="AP88">
    <cfRule type="cellIs" dxfId="17201" priority="17919" stopIfTrue="1" operator="equal">
      <formula>"Baja"</formula>
    </cfRule>
  </conditionalFormatting>
  <conditionalFormatting sqref="AP88">
    <cfRule type="cellIs" dxfId="17200" priority="17918" stopIfTrue="1" operator="equal">
      <formula>"Media"</formula>
    </cfRule>
  </conditionalFormatting>
  <conditionalFormatting sqref="AP88">
    <cfRule type="cellIs" dxfId="17199" priority="17916" stopIfTrue="1" operator="equal">
      <formula>"Muy Alta"</formula>
    </cfRule>
  </conditionalFormatting>
  <conditionalFormatting sqref="AP88">
    <cfRule type="cellIs" dxfId="17198" priority="17920" stopIfTrue="1" operator="equal">
      <formula>"Muy Baja"</formula>
    </cfRule>
  </conditionalFormatting>
  <conditionalFormatting sqref="AP89">
    <cfRule type="cellIs" dxfId="17197" priority="17903" stopIfTrue="1" operator="equal">
      <formula>"Alta"</formula>
    </cfRule>
  </conditionalFormatting>
  <conditionalFormatting sqref="AP89">
    <cfRule type="cellIs" dxfId="17196" priority="17905" stopIfTrue="1" operator="equal">
      <formula>"Baja"</formula>
    </cfRule>
  </conditionalFormatting>
  <conditionalFormatting sqref="AP89">
    <cfRule type="cellIs" dxfId="17195" priority="17904" stopIfTrue="1" operator="equal">
      <formula>"Media"</formula>
    </cfRule>
  </conditionalFormatting>
  <conditionalFormatting sqref="AP89">
    <cfRule type="cellIs" dxfId="17194" priority="17902" stopIfTrue="1" operator="equal">
      <formula>"Muy Alta"</formula>
    </cfRule>
  </conditionalFormatting>
  <conditionalFormatting sqref="AP89">
    <cfRule type="cellIs" dxfId="17193" priority="17906" stopIfTrue="1" operator="equal">
      <formula>"Muy Baja"</formula>
    </cfRule>
  </conditionalFormatting>
  <conditionalFormatting sqref="AE90:AE91">
    <cfRule type="containsText" dxfId="17192" priority="17855" operator="containsText" text="VALORAR">
      <formula>NOT(ISERROR(SEARCH("VALORAR",AE90)))</formula>
    </cfRule>
    <cfRule type="containsText" dxfId="17191" priority="17856" operator="containsText" text="Extrema">
      <formula>NOT(ISERROR(SEARCH("Extrema",AE90)))</formula>
    </cfRule>
    <cfRule type="containsText" dxfId="17190" priority="17857" operator="containsText" text="Alta">
      <formula>NOT(ISERROR(SEARCH("Alta",AE90)))</formula>
    </cfRule>
    <cfRule type="containsText" dxfId="17189" priority="17858" operator="containsText" text="Moderada">
      <formula>NOT(ISERROR(SEARCH("Moderada",AE90)))</formula>
    </cfRule>
    <cfRule type="containsText" dxfId="17188" priority="17859" operator="containsText" text="Baja">
      <formula>NOT(ISERROR(SEARCH("Baja",AE90)))</formula>
    </cfRule>
  </conditionalFormatting>
  <conditionalFormatting sqref="AE90:AE91">
    <cfRule type="containsText" dxfId="17187" priority="17860" operator="containsText" text="VALORAR">
      <formula>NOT(ISERROR(SEARCH("VALORAR",AE90)))</formula>
    </cfRule>
    <cfRule type="containsText" dxfId="17186" priority="17861" operator="containsText" text="Extrema">
      <formula>NOT(ISERROR(SEARCH("Extrema",AE90)))</formula>
    </cfRule>
    <cfRule type="containsText" dxfId="17185" priority="17862" operator="containsText" text="Alta">
      <formula>NOT(ISERROR(SEARCH("Alta",AE90)))</formula>
    </cfRule>
    <cfRule type="containsText" dxfId="17184" priority="17863" operator="containsText" text="Moderada">
      <formula>NOT(ISERROR(SEARCH("Moderada",AE90)))</formula>
    </cfRule>
    <cfRule type="containsText" dxfId="17183" priority="17864" operator="containsText" text="Baja">
      <formula>NOT(ISERROR(SEARCH("Baja",AE90)))</formula>
    </cfRule>
  </conditionalFormatting>
  <conditionalFormatting sqref="V90:V91">
    <cfRule type="cellIs" dxfId="17182" priority="17871" stopIfTrue="1" operator="equal">
      <formula>"Alta"</formula>
    </cfRule>
  </conditionalFormatting>
  <conditionalFormatting sqref="V90:V91">
    <cfRule type="cellIs" dxfId="17181" priority="17873" stopIfTrue="1" operator="equal">
      <formula>"Baja"</formula>
    </cfRule>
  </conditionalFormatting>
  <conditionalFormatting sqref="V90:V91">
    <cfRule type="cellIs" dxfId="17180" priority="17872" stopIfTrue="1" operator="equal">
      <formula>"Media"</formula>
    </cfRule>
  </conditionalFormatting>
  <conditionalFormatting sqref="V90:V91">
    <cfRule type="cellIs" dxfId="17179" priority="17870" stopIfTrue="1" operator="equal">
      <formula>"Muy Alta"</formula>
    </cfRule>
  </conditionalFormatting>
  <conditionalFormatting sqref="V90:V91">
    <cfRule type="cellIs" dxfId="17178" priority="17874" stopIfTrue="1" operator="equal">
      <formula>"Muy Baja"</formula>
    </cfRule>
  </conditionalFormatting>
  <conditionalFormatting sqref="AP91">
    <cfRule type="cellIs" dxfId="17177" priority="17817" stopIfTrue="1" operator="equal">
      <formula>"Alta"</formula>
    </cfRule>
  </conditionalFormatting>
  <conditionalFormatting sqref="AP91">
    <cfRule type="cellIs" dxfId="17176" priority="17819" stopIfTrue="1" operator="equal">
      <formula>"Baja"</formula>
    </cfRule>
  </conditionalFormatting>
  <conditionalFormatting sqref="AP91">
    <cfRule type="cellIs" dxfId="17175" priority="17818" stopIfTrue="1" operator="equal">
      <formula>"Media"</formula>
    </cfRule>
  </conditionalFormatting>
  <conditionalFormatting sqref="AP91">
    <cfRule type="cellIs" dxfId="17174" priority="17816" stopIfTrue="1" operator="equal">
      <formula>"Muy Alta"</formula>
    </cfRule>
  </conditionalFormatting>
  <conditionalFormatting sqref="AP91">
    <cfRule type="cellIs" dxfId="17173" priority="17820" stopIfTrue="1" operator="equal">
      <formula>"Muy Baja"</formula>
    </cfRule>
  </conditionalFormatting>
  <conditionalFormatting sqref="AE100:AE101">
    <cfRule type="containsText" dxfId="17172" priority="17783" operator="containsText" text="VALORAR">
      <formula>NOT(ISERROR(SEARCH("VALORAR",AE100)))</formula>
    </cfRule>
    <cfRule type="containsText" dxfId="17171" priority="17784" operator="containsText" text="Extrema">
      <formula>NOT(ISERROR(SEARCH("Extrema",AE100)))</formula>
    </cfRule>
    <cfRule type="containsText" dxfId="17170" priority="17785" operator="containsText" text="Alta">
      <formula>NOT(ISERROR(SEARCH("Alta",AE100)))</formula>
    </cfRule>
    <cfRule type="containsText" dxfId="17169" priority="17786" operator="containsText" text="Moderada">
      <formula>NOT(ISERROR(SEARCH("Moderada",AE100)))</formula>
    </cfRule>
    <cfRule type="containsText" dxfId="17168" priority="17787" operator="containsText" text="Baja">
      <formula>NOT(ISERROR(SEARCH("Baja",AE100)))</formula>
    </cfRule>
  </conditionalFormatting>
  <conditionalFormatting sqref="AE100:AE101">
    <cfRule type="containsText" dxfId="17167" priority="17788" operator="containsText" text="VALORAR">
      <formula>NOT(ISERROR(SEARCH("VALORAR",AE100)))</formula>
    </cfRule>
    <cfRule type="containsText" dxfId="17166" priority="17789" operator="containsText" text="Extrema">
      <formula>NOT(ISERROR(SEARCH("Extrema",AE100)))</formula>
    </cfRule>
    <cfRule type="containsText" dxfId="17165" priority="17790" operator="containsText" text="Alta">
      <formula>NOT(ISERROR(SEARCH("Alta",AE100)))</formula>
    </cfRule>
    <cfRule type="containsText" dxfId="17164" priority="17791" operator="containsText" text="Moderada">
      <formula>NOT(ISERROR(SEARCH("Moderada",AE100)))</formula>
    </cfRule>
    <cfRule type="containsText" dxfId="17163" priority="17792" operator="containsText" text="Baja">
      <formula>NOT(ISERROR(SEARCH("Baja",AE100)))</formula>
    </cfRule>
  </conditionalFormatting>
  <conditionalFormatting sqref="AP105">
    <cfRule type="cellIs" dxfId="17162" priority="17721" stopIfTrue="1" operator="equal">
      <formula>"Alta"</formula>
    </cfRule>
  </conditionalFormatting>
  <conditionalFormatting sqref="AP105">
    <cfRule type="cellIs" dxfId="17161" priority="17723" stopIfTrue="1" operator="equal">
      <formula>"Baja"</formula>
    </cfRule>
  </conditionalFormatting>
  <conditionalFormatting sqref="AP105">
    <cfRule type="cellIs" dxfId="17160" priority="17722" stopIfTrue="1" operator="equal">
      <formula>"Media"</formula>
    </cfRule>
  </conditionalFormatting>
  <conditionalFormatting sqref="AP105">
    <cfRule type="cellIs" dxfId="17159" priority="17720" stopIfTrue="1" operator="equal">
      <formula>"Muy Alta"</formula>
    </cfRule>
  </conditionalFormatting>
  <conditionalFormatting sqref="AP105">
    <cfRule type="cellIs" dxfId="17158" priority="17724" stopIfTrue="1" operator="equal">
      <formula>"Muy Baja"</formula>
    </cfRule>
  </conditionalFormatting>
  <conditionalFormatting sqref="AP102">
    <cfRule type="cellIs" dxfId="17157" priority="17663" stopIfTrue="1" operator="equal">
      <formula>"Alta"</formula>
    </cfRule>
  </conditionalFormatting>
  <conditionalFormatting sqref="AP102">
    <cfRule type="cellIs" dxfId="17156" priority="17665" stopIfTrue="1" operator="equal">
      <formula>"Baja"</formula>
    </cfRule>
  </conditionalFormatting>
  <conditionalFormatting sqref="AP102">
    <cfRule type="cellIs" dxfId="17155" priority="17664" stopIfTrue="1" operator="equal">
      <formula>"Media"</formula>
    </cfRule>
  </conditionalFormatting>
  <conditionalFormatting sqref="AP102">
    <cfRule type="cellIs" dxfId="17154" priority="17662" stopIfTrue="1" operator="equal">
      <formula>"Muy Alta"</formula>
    </cfRule>
  </conditionalFormatting>
  <conditionalFormatting sqref="AP102">
    <cfRule type="cellIs" dxfId="17153" priority="17666" stopIfTrue="1" operator="equal">
      <formula>"Muy Baja"</formula>
    </cfRule>
  </conditionalFormatting>
  <conditionalFormatting sqref="V100:V101">
    <cfRule type="cellIs" dxfId="17152" priority="17799" stopIfTrue="1" operator="equal">
      <formula>"Alta"</formula>
    </cfRule>
  </conditionalFormatting>
  <conditionalFormatting sqref="V100:V101">
    <cfRule type="cellIs" dxfId="17151" priority="17801" stopIfTrue="1" operator="equal">
      <formula>"Baja"</formula>
    </cfRule>
  </conditionalFormatting>
  <conditionalFormatting sqref="V100:V101">
    <cfRule type="cellIs" dxfId="17150" priority="17800" stopIfTrue="1" operator="equal">
      <formula>"Media"</formula>
    </cfRule>
  </conditionalFormatting>
  <conditionalFormatting sqref="V100:V101">
    <cfRule type="cellIs" dxfId="17149" priority="17798" stopIfTrue="1" operator="equal">
      <formula>"Muy Alta"</formula>
    </cfRule>
  </conditionalFormatting>
  <conditionalFormatting sqref="V100:V101">
    <cfRule type="cellIs" dxfId="17148" priority="17802" stopIfTrue="1" operator="equal">
      <formula>"Muy Baja"</formula>
    </cfRule>
  </conditionalFormatting>
  <conditionalFormatting sqref="AW100">
    <cfRule type="containsText" dxfId="17147" priority="17757" operator="containsText" text="VALORAR">
      <formula>NOT(ISERROR(SEARCH("VALORAR",AW100)))</formula>
    </cfRule>
    <cfRule type="containsText" dxfId="17146" priority="17758" operator="containsText" text="Extrema">
      <formula>NOT(ISERROR(SEARCH("Extrema",AW100)))</formula>
    </cfRule>
    <cfRule type="containsText" dxfId="17145" priority="17759" operator="containsText" text="Alta">
      <formula>NOT(ISERROR(SEARCH("Alta",AW100)))</formula>
    </cfRule>
    <cfRule type="containsText" dxfId="17144" priority="17760" operator="containsText" text="Moderada">
      <formula>NOT(ISERROR(SEARCH("Moderada",AW100)))</formula>
    </cfRule>
    <cfRule type="containsText" dxfId="17143" priority="17761" operator="containsText" text="Baja">
      <formula>NOT(ISERROR(SEARCH("Baja",AW100)))</formula>
    </cfRule>
  </conditionalFormatting>
  <conditionalFormatting sqref="AW100">
    <cfRule type="containsText" dxfId="17142" priority="17762" operator="containsText" text="VALORAR">
      <formula>NOT(ISERROR(SEARCH("VALORAR",AW100)))</formula>
    </cfRule>
    <cfRule type="containsText" dxfId="17141" priority="17763" operator="containsText" text="Extrema">
      <formula>NOT(ISERROR(SEARCH("Extrema",AW100)))</formula>
    </cfRule>
    <cfRule type="containsText" dxfId="17140" priority="17764" operator="containsText" text="Alta">
      <formula>NOT(ISERROR(SEARCH("Alta",AW100)))</formula>
    </cfRule>
    <cfRule type="containsText" dxfId="17139" priority="17765" operator="containsText" text="Moderada">
      <formula>NOT(ISERROR(SEARCH("Moderada",AW100)))</formula>
    </cfRule>
    <cfRule type="containsText" dxfId="17138" priority="17766" operator="containsText" text="Baja">
      <formula>NOT(ISERROR(SEARCH("Baja",AW100)))</formula>
    </cfRule>
  </conditionalFormatting>
  <conditionalFormatting sqref="AP100">
    <cfRule type="cellIs" dxfId="17137" priority="17749" stopIfTrue="1" operator="equal">
      <formula>"Alta"</formula>
    </cfRule>
  </conditionalFormatting>
  <conditionalFormatting sqref="AP100">
    <cfRule type="cellIs" dxfId="17136" priority="17751" stopIfTrue="1" operator="equal">
      <formula>"Baja"</formula>
    </cfRule>
  </conditionalFormatting>
  <conditionalFormatting sqref="AP100">
    <cfRule type="cellIs" dxfId="17135" priority="17750" stopIfTrue="1" operator="equal">
      <formula>"Media"</formula>
    </cfRule>
  </conditionalFormatting>
  <conditionalFormatting sqref="AP100">
    <cfRule type="cellIs" dxfId="17134" priority="17748" stopIfTrue="1" operator="equal">
      <formula>"Muy Alta"</formula>
    </cfRule>
  </conditionalFormatting>
  <conditionalFormatting sqref="AP100">
    <cfRule type="cellIs" dxfId="17133" priority="17752" stopIfTrue="1" operator="equal">
      <formula>"Muy Baja"</formula>
    </cfRule>
  </conditionalFormatting>
  <conditionalFormatting sqref="AP101">
    <cfRule type="cellIs" dxfId="17132" priority="17735" stopIfTrue="1" operator="equal">
      <formula>"Alta"</formula>
    </cfRule>
  </conditionalFormatting>
  <conditionalFormatting sqref="AP101">
    <cfRule type="cellIs" dxfId="17131" priority="17737" stopIfTrue="1" operator="equal">
      <formula>"Baja"</formula>
    </cfRule>
  </conditionalFormatting>
  <conditionalFormatting sqref="AP101">
    <cfRule type="cellIs" dxfId="17130" priority="17736" stopIfTrue="1" operator="equal">
      <formula>"Media"</formula>
    </cfRule>
  </conditionalFormatting>
  <conditionalFormatting sqref="AP101">
    <cfRule type="cellIs" dxfId="17129" priority="17734" stopIfTrue="1" operator="equal">
      <formula>"Muy Alta"</formula>
    </cfRule>
  </conditionalFormatting>
  <conditionalFormatting sqref="AP101">
    <cfRule type="cellIs" dxfId="17128" priority="17738" stopIfTrue="1" operator="equal">
      <formula>"Muy Baja"</formula>
    </cfRule>
  </conditionalFormatting>
  <conditionalFormatting sqref="AE102:AE103">
    <cfRule type="containsText" dxfId="17127" priority="17687" operator="containsText" text="VALORAR">
      <formula>NOT(ISERROR(SEARCH("VALORAR",AE102)))</formula>
    </cfRule>
    <cfRule type="containsText" dxfId="17126" priority="17688" operator="containsText" text="Extrema">
      <formula>NOT(ISERROR(SEARCH("Extrema",AE102)))</formula>
    </cfRule>
    <cfRule type="containsText" dxfId="17125" priority="17689" operator="containsText" text="Alta">
      <formula>NOT(ISERROR(SEARCH("Alta",AE102)))</formula>
    </cfRule>
    <cfRule type="containsText" dxfId="17124" priority="17690" operator="containsText" text="Moderada">
      <formula>NOT(ISERROR(SEARCH("Moderada",AE102)))</formula>
    </cfRule>
    <cfRule type="containsText" dxfId="17123" priority="17691" operator="containsText" text="Baja">
      <formula>NOT(ISERROR(SEARCH("Baja",AE102)))</formula>
    </cfRule>
  </conditionalFormatting>
  <conditionalFormatting sqref="AE102:AE103">
    <cfRule type="containsText" dxfId="17122" priority="17692" operator="containsText" text="VALORAR">
      <formula>NOT(ISERROR(SEARCH("VALORAR",AE102)))</formula>
    </cfRule>
    <cfRule type="containsText" dxfId="17121" priority="17693" operator="containsText" text="Extrema">
      <formula>NOT(ISERROR(SEARCH("Extrema",AE102)))</formula>
    </cfRule>
    <cfRule type="containsText" dxfId="17120" priority="17694" operator="containsText" text="Alta">
      <formula>NOT(ISERROR(SEARCH("Alta",AE102)))</formula>
    </cfRule>
    <cfRule type="containsText" dxfId="17119" priority="17695" operator="containsText" text="Moderada">
      <formula>NOT(ISERROR(SEARCH("Moderada",AE102)))</formula>
    </cfRule>
    <cfRule type="containsText" dxfId="17118" priority="17696" operator="containsText" text="Baja">
      <formula>NOT(ISERROR(SEARCH("Baja",AE102)))</formula>
    </cfRule>
  </conditionalFormatting>
  <conditionalFormatting sqref="V102:V103">
    <cfRule type="cellIs" dxfId="17117" priority="17703" stopIfTrue="1" operator="equal">
      <formula>"Alta"</formula>
    </cfRule>
  </conditionalFormatting>
  <conditionalFormatting sqref="V102:V103">
    <cfRule type="cellIs" dxfId="17116" priority="17705" stopIfTrue="1" operator="equal">
      <formula>"Baja"</formula>
    </cfRule>
  </conditionalFormatting>
  <conditionalFormatting sqref="V102:V103">
    <cfRule type="cellIs" dxfId="17115" priority="17704" stopIfTrue="1" operator="equal">
      <formula>"Media"</formula>
    </cfRule>
  </conditionalFormatting>
  <conditionalFormatting sqref="V102:V103">
    <cfRule type="cellIs" dxfId="17114" priority="17702" stopIfTrue="1" operator="equal">
      <formula>"Muy Alta"</formula>
    </cfRule>
  </conditionalFormatting>
  <conditionalFormatting sqref="V102:V103">
    <cfRule type="cellIs" dxfId="17113" priority="17706" stopIfTrue="1" operator="equal">
      <formula>"Muy Baja"</formula>
    </cfRule>
  </conditionalFormatting>
  <conditionalFormatting sqref="AP103">
    <cfRule type="cellIs" dxfId="17112" priority="17649" stopIfTrue="1" operator="equal">
      <formula>"Alta"</formula>
    </cfRule>
  </conditionalFormatting>
  <conditionalFormatting sqref="AP103">
    <cfRule type="cellIs" dxfId="17111" priority="17651" stopIfTrue="1" operator="equal">
      <formula>"Baja"</formula>
    </cfRule>
  </conditionalFormatting>
  <conditionalFormatting sqref="AP103">
    <cfRule type="cellIs" dxfId="17110" priority="17650" stopIfTrue="1" operator="equal">
      <formula>"Media"</formula>
    </cfRule>
  </conditionalFormatting>
  <conditionalFormatting sqref="AP103">
    <cfRule type="cellIs" dxfId="17109" priority="17648" stopIfTrue="1" operator="equal">
      <formula>"Muy Alta"</formula>
    </cfRule>
  </conditionalFormatting>
  <conditionalFormatting sqref="AP103">
    <cfRule type="cellIs" dxfId="17108" priority="17652" stopIfTrue="1" operator="equal">
      <formula>"Muy Baja"</formula>
    </cfRule>
  </conditionalFormatting>
  <conditionalFormatting sqref="AE94:AE95">
    <cfRule type="containsText" dxfId="17107" priority="17615" operator="containsText" text="VALORAR">
      <formula>NOT(ISERROR(SEARCH("VALORAR",AE94)))</formula>
    </cfRule>
    <cfRule type="containsText" dxfId="17106" priority="17616" operator="containsText" text="Extrema">
      <formula>NOT(ISERROR(SEARCH("Extrema",AE94)))</formula>
    </cfRule>
    <cfRule type="containsText" dxfId="17105" priority="17617" operator="containsText" text="Alta">
      <formula>NOT(ISERROR(SEARCH("Alta",AE94)))</formula>
    </cfRule>
    <cfRule type="containsText" dxfId="17104" priority="17618" operator="containsText" text="Moderada">
      <formula>NOT(ISERROR(SEARCH("Moderada",AE94)))</formula>
    </cfRule>
    <cfRule type="containsText" dxfId="17103" priority="17619" operator="containsText" text="Baja">
      <formula>NOT(ISERROR(SEARCH("Baja",AE94)))</formula>
    </cfRule>
  </conditionalFormatting>
  <conditionalFormatting sqref="AE94:AE95">
    <cfRule type="containsText" dxfId="17102" priority="17620" operator="containsText" text="VALORAR">
      <formula>NOT(ISERROR(SEARCH("VALORAR",AE94)))</formula>
    </cfRule>
    <cfRule type="containsText" dxfId="17101" priority="17621" operator="containsText" text="Extrema">
      <formula>NOT(ISERROR(SEARCH("Extrema",AE94)))</formula>
    </cfRule>
    <cfRule type="containsText" dxfId="17100" priority="17622" operator="containsText" text="Alta">
      <formula>NOT(ISERROR(SEARCH("Alta",AE94)))</formula>
    </cfRule>
    <cfRule type="containsText" dxfId="17099" priority="17623" operator="containsText" text="Moderada">
      <formula>NOT(ISERROR(SEARCH("Moderada",AE94)))</formula>
    </cfRule>
    <cfRule type="containsText" dxfId="17098" priority="17624" operator="containsText" text="Baja">
      <formula>NOT(ISERROR(SEARCH("Baja",AE94)))</formula>
    </cfRule>
  </conditionalFormatting>
  <conditionalFormatting sqref="AP99">
    <cfRule type="cellIs" dxfId="17097" priority="17553" stopIfTrue="1" operator="equal">
      <formula>"Alta"</formula>
    </cfRule>
  </conditionalFormatting>
  <conditionalFormatting sqref="AP99">
    <cfRule type="cellIs" dxfId="17096" priority="17555" stopIfTrue="1" operator="equal">
      <formula>"Baja"</formula>
    </cfRule>
  </conditionalFormatting>
  <conditionalFormatting sqref="AP99">
    <cfRule type="cellIs" dxfId="17095" priority="17554" stopIfTrue="1" operator="equal">
      <formula>"Media"</formula>
    </cfRule>
  </conditionalFormatting>
  <conditionalFormatting sqref="AP99">
    <cfRule type="cellIs" dxfId="17094" priority="17552" stopIfTrue="1" operator="equal">
      <formula>"Muy Alta"</formula>
    </cfRule>
  </conditionalFormatting>
  <conditionalFormatting sqref="AP99">
    <cfRule type="cellIs" dxfId="17093" priority="17556" stopIfTrue="1" operator="equal">
      <formula>"Muy Baja"</formula>
    </cfRule>
  </conditionalFormatting>
  <conditionalFormatting sqref="AP96">
    <cfRule type="cellIs" dxfId="17092" priority="17495" stopIfTrue="1" operator="equal">
      <formula>"Alta"</formula>
    </cfRule>
  </conditionalFormatting>
  <conditionalFormatting sqref="AP96">
    <cfRule type="cellIs" dxfId="17091" priority="17497" stopIfTrue="1" operator="equal">
      <formula>"Baja"</formula>
    </cfRule>
  </conditionalFormatting>
  <conditionalFormatting sqref="AP96">
    <cfRule type="cellIs" dxfId="17090" priority="17496" stopIfTrue="1" operator="equal">
      <formula>"Media"</formula>
    </cfRule>
  </conditionalFormatting>
  <conditionalFormatting sqref="AP96">
    <cfRule type="cellIs" dxfId="17089" priority="17494" stopIfTrue="1" operator="equal">
      <formula>"Muy Alta"</formula>
    </cfRule>
  </conditionalFormatting>
  <conditionalFormatting sqref="AP96">
    <cfRule type="cellIs" dxfId="17088" priority="17498" stopIfTrue="1" operator="equal">
      <formula>"Muy Baja"</formula>
    </cfRule>
  </conditionalFormatting>
  <conditionalFormatting sqref="V94:V95">
    <cfRule type="cellIs" dxfId="17087" priority="17631" stopIfTrue="1" operator="equal">
      <formula>"Alta"</formula>
    </cfRule>
  </conditionalFormatting>
  <conditionalFormatting sqref="V94:V95">
    <cfRule type="cellIs" dxfId="17086" priority="17633" stopIfTrue="1" operator="equal">
      <formula>"Baja"</formula>
    </cfRule>
  </conditionalFormatting>
  <conditionalFormatting sqref="V94:V95">
    <cfRule type="cellIs" dxfId="17085" priority="17632" stopIfTrue="1" operator="equal">
      <formula>"Media"</formula>
    </cfRule>
  </conditionalFormatting>
  <conditionalFormatting sqref="V94:V95">
    <cfRule type="cellIs" dxfId="17084" priority="17630" stopIfTrue="1" operator="equal">
      <formula>"Muy Alta"</formula>
    </cfRule>
  </conditionalFormatting>
  <conditionalFormatting sqref="V94:V95">
    <cfRule type="cellIs" dxfId="17083" priority="17634" stopIfTrue="1" operator="equal">
      <formula>"Muy Baja"</formula>
    </cfRule>
  </conditionalFormatting>
  <conditionalFormatting sqref="AW94">
    <cfRule type="containsText" dxfId="17082" priority="17589" operator="containsText" text="VALORAR">
      <formula>NOT(ISERROR(SEARCH("VALORAR",AW94)))</formula>
    </cfRule>
    <cfRule type="containsText" dxfId="17081" priority="17590" operator="containsText" text="Extrema">
      <formula>NOT(ISERROR(SEARCH("Extrema",AW94)))</formula>
    </cfRule>
    <cfRule type="containsText" dxfId="17080" priority="17591" operator="containsText" text="Alta">
      <formula>NOT(ISERROR(SEARCH("Alta",AW94)))</formula>
    </cfRule>
    <cfRule type="containsText" dxfId="17079" priority="17592" operator="containsText" text="Moderada">
      <formula>NOT(ISERROR(SEARCH("Moderada",AW94)))</formula>
    </cfRule>
    <cfRule type="containsText" dxfId="17078" priority="17593" operator="containsText" text="Baja">
      <formula>NOT(ISERROR(SEARCH("Baja",AW94)))</formula>
    </cfRule>
  </conditionalFormatting>
  <conditionalFormatting sqref="AW94">
    <cfRule type="containsText" dxfId="17077" priority="17594" operator="containsText" text="VALORAR">
      <formula>NOT(ISERROR(SEARCH("VALORAR",AW94)))</formula>
    </cfRule>
    <cfRule type="containsText" dxfId="17076" priority="17595" operator="containsText" text="Extrema">
      <formula>NOT(ISERROR(SEARCH("Extrema",AW94)))</formula>
    </cfRule>
    <cfRule type="containsText" dxfId="17075" priority="17596" operator="containsText" text="Alta">
      <formula>NOT(ISERROR(SEARCH("Alta",AW94)))</formula>
    </cfRule>
    <cfRule type="containsText" dxfId="17074" priority="17597" operator="containsText" text="Moderada">
      <formula>NOT(ISERROR(SEARCH("Moderada",AW94)))</formula>
    </cfRule>
    <cfRule type="containsText" dxfId="17073" priority="17598" operator="containsText" text="Baja">
      <formula>NOT(ISERROR(SEARCH("Baja",AW94)))</formula>
    </cfRule>
  </conditionalFormatting>
  <conditionalFormatting sqref="AP94">
    <cfRule type="cellIs" dxfId="17072" priority="17581" stopIfTrue="1" operator="equal">
      <formula>"Alta"</formula>
    </cfRule>
  </conditionalFormatting>
  <conditionalFormatting sqref="AP94">
    <cfRule type="cellIs" dxfId="17071" priority="17583" stopIfTrue="1" operator="equal">
      <formula>"Baja"</formula>
    </cfRule>
  </conditionalFormatting>
  <conditionalFormatting sqref="AP94">
    <cfRule type="cellIs" dxfId="17070" priority="17582" stopIfTrue="1" operator="equal">
      <formula>"Media"</formula>
    </cfRule>
  </conditionalFormatting>
  <conditionalFormatting sqref="AP94">
    <cfRule type="cellIs" dxfId="17069" priority="17580" stopIfTrue="1" operator="equal">
      <formula>"Muy Alta"</formula>
    </cfRule>
  </conditionalFormatting>
  <conditionalFormatting sqref="AP94">
    <cfRule type="cellIs" dxfId="17068" priority="17584" stopIfTrue="1" operator="equal">
      <formula>"Muy Baja"</formula>
    </cfRule>
  </conditionalFormatting>
  <conditionalFormatting sqref="AP95">
    <cfRule type="cellIs" dxfId="17067" priority="17567" stopIfTrue="1" operator="equal">
      <formula>"Alta"</formula>
    </cfRule>
  </conditionalFormatting>
  <conditionalFormatting sqref="AP95">
    <cfRule type="cellIs" dxfId="17066" priority="17569" stopIfTrue="1" operator="equal">
      <formula>"Baja"</formula>
    </cfRule>
  </conditionalFormatting>
  <conditionalFormatting sqref="AP95">
    <cfRule type="cellIs" dxfId="17065" priority="17568" stopIfTrue="1" operator="equal">
      <formula>"Media"</formula>
    </cfRule>
  </conditionalFormatting>
  <conditionalFormatting sqref="AP95">
    <cfRule type="cellIs" dxfId="17064" priority="17566" stopIfTrue="1" operator="equal">
      <formula>"Muy Alta"</formula>
    </cfRule>
  </conditionalFormatting>
  <conditionalFormatting sqref="AP95">
    <cfRule type="cellIs" dxfId="17063" priority="17570" stopIfTrue="1" operator="equal">
      <formula>"Muy Baja"</formula>
    </cfRule>
  </conditionalFormatting>
  <conditionalFormatting sqref="AE96:AE97">
    <cfRule type="containsText" dxfId="17062" priority="17519" operator="containsText" text="VALORAR">
      <formula>NOT(ISERROR(SEARCH("VALORAR",AE96)))</formula>
    </cfRule>
    <cfRule type="containsText" dxfId="17061" priority="17520" operator="containsText" text="Extrema">
      <formula>NOT(ISERROR(SEARCH("Extrema",AE96)))</formula>
    </cfRule>
    <cfRule type="containsText" dxfId="17060" priority="17521" operator="containsText" text="Alta">
      <formula>NOT(ISERROR(SEARCH("Alta",AE96)))</formula>
    </cfRule>
    <cfRule type="containsText" dxfId="17059" priority="17522" operator="containsText" text="Moderada">
      <formula>NOT(ISERROR(SEARCH("Moderada",AE96)))</formula>
    </cfRule>
    <cfRule type="containsText" dxfId="17058" priority="17523" operator="containsText" text="Baja">
      <formula>NOT(ISERROR(SEARCH("Baja",AE96)))</formula>
    </cfRule>
  </conditionalFormatting>
  <conditionalFormatting sqref="AE96:AE97">
    <cfRule type="containsText" dxfId="17057" priority="17524" operator="containsText" text="VALORAR">
      <formula>NOT(ISERROR(SEARCH("VALORAR",AE96)))</formula>
    </cfRule>
    <cfRule type="containsText" dxfId="17056" priority="17525" operator="containsText" text="Extrema">
      <formula>NOT(ISERROR(SEARCH("Extrema",AE96)))</formula>
    </cfRule>
    <cfRule type="containsText" dxfId="17055" priority="17526" operator="containsText" text="Alta">
      <formula>NOT(ISERROR(SEARCH("Alta",AE96)))</formula>
    </cfRule>
    <cfRule type="containsText" dxfId="17054" priority="17527" operator="containsText" text="Moderada">
      <formula>NOT(ISERROR(SEARCH("Moderada",AE96)))</formula>
    </cfRule>
    <cfRule type="containsText" dxfId="17053" priority="17528" operator="containsText" text="Baja">
      <formula>NOT(ISERROR(SEARCH("Baja",AE96)))</formula>
    </cfRule>
  </conditionalFormatting>
  <conditionalFormatting sqref="V96:V97">
    <cfRule type="cellIs" dxfId="17052" priority="17535" stopIfTrue="1" operator="equal">
      <formula>"Alta"</formula>
    </cfRule>
  </conditionalFormatting>
  <conditionalFormatting sqref="V96:V97">
    <cfRule type="cellIs" dxfId="17051" priority="17537" stopIfTrue="1" operator="equal">
      <formula>"Baja"</formula>
    </cfRule>
  </conditionalFormatting>
  <conditionalFormatting sqref="V96:V97">
    <cfRule type="cellIs" dxfId="17050" priority="17536" stopIfTrue="1" operator="equal">
      <formula>"Media"</formula>
    </cfRule>
  </conditionalFormatting>
  <conditionalFormatting sqref="V96:V97">
    <cfRule type="cellIs" dxfId="17049" priority="17534" stopIfTrue="1" operator="equal">
      <formula>"Muy Alta"</formula>
    </cfRule>
  </conditionalFormatting>
  <conditionalFormatting sqref="V96:V97">
    <cfRule type="cellIs" dxfId="17048" priority="17538" stopIfTrue="1" operator="equal">
      <formula>"Muy Baja"</formula>
    </cfRule>
  </conditionalFormatting>
  <conditionalFormatting sqref="AP97">
    <cfRule type="cellIs" dxfId="17047" priority="17481" stopIfTrue="1" operator="equal">
      <formula>"Alta"</formula>
    </cfRule>
  </conditionalFormatting>
  <conditionalFormatting sqref="AP97">
    <cfRule type="cellIs" dxfId="17046" priority="17483" stopIfTrue="1" operator="equal">
      <formula>"Baja"</formula>
    </cfRule>
  </conditionalFormatting>
  <conditionalFormatting sqref="AP97">
    <cfRule type="cellIs" dxfId="17045" priority="17482" stopIfTrue="1" operator="equal">
      <formula>"Media"</formula>
    </cfRule>
  </conditionalFormatting>
  <conditionalFormatting sqref="AP97">
    <cfRule type="cellIs" dxfId="17044" priority="17480" stopIfTrue="1" operator="equal">
      <formula>"Muy Alta"</formula>
    </cfRule>
  </conditionalFormatting>
  <conditionalFormatting sqref="AP97">
    <cfRule type="cellIs" dxfId="17043" priority="17484" stopIfTrue="1" operator="equal">
      <formula>"Muy Baja"</formula>
    </cfRule>
  </conditionalFormatting>
  <conditionalFormatting sqref="AP14">
    <cfRule type="cellIs" dxfId="17042" priority="17267" stopIfTrue="1" operator="equal">
      <formula>"Alta"</formula>
    </cfRule>
  </conditionalFormatting>
  <conditionalFormatting sqref="AP14">
    <cfRule type="cellIs" dxfId="17041" priority="17269" stopIfTrue="1" operator="equal">
      <formula>"Baja"</formula>
    </cfRule>
  </conditionalFormatting>
  <conditionalFormatting sqref="AP14">
    <cfRule type="cellIs" dxfId="17040" priority="17268" stopIfTrue="1" operator="equal">
      <formula>"Media"</formula>
    </cfRule>
  </conditionalFormatting>
  <conditionalFormatting sqref="AP14">
    <cfRule type="cellIs" dxfId="17039" priority="17266" stopIfTrue="1" operator="equal">
      <formula>"Muy Alta"</formula>
    </cfRule>
  </conditionalFormatting>
  <conditionalFormatting sqref="AP14">
    <cfRule type="cellIs" dxfId="17038" priority="17270" stopIfTrue="1" operator="equal">
      <formula>"Muy Baja"</formula>
    </cfRule>
  </conditionalFormatting>
  <conditionalFormatting sqref="AE20">
    <cfRule type="containsText" dxfId="17037" priority="17233" operator="containsText" text="VALORAR">
      <formula>NOT(ISERROR(SEARCH("VALORAR",AE20)))</formula>
    </cfRule>
    <cfRule type="containsText" dxfId="17036" priority="17234" operator="containsText" text="Extrema">
      <formula>NOT(ISERROR(SEARCH("Extrema",AE20)))</formula>
    </cfRule>
    <cfRule type="containsText" dxfId="17035" priority="17235" operator="containsText" text="Alta">
      <formula>NOT(ISERROR(SEARCH("Alta",AE20)))</formula>
    </cfRule>
    <cfRule type="containsText" dxfId="17034" priority="17236" operator="containsText" text="Moderada">
      <formula>NOT(ISERROR(SEARCH("Moderada",AE20)))</formula>
    </cfRule>
    <cfRule type="containsText" dxfId="17033" priority="17237" operator="containsText" text="Baja">
      <formula>NOT(ISERROR(SEARCH("Baja",AE20)))</formula>
    </cfRule>
  </conditionalFormatting>
  <conditionalFormatting sqref="AE20">
    <cfRule type="containsText" dxfId="17032" priority="17238" operator="containsText" text="VALORAR">
      <formula>NOT(ISERROR(SEARCH("VALORAR",AE20)))</formula>
    </cfRule>
    <cfRule type="containsText" dxfId="17031" priority="17239" operator="containsText" text="Extrema">
      <formula>NOT(ISERROR(SEARCH("Extrema",AE20)))</formula>
    </cfRule>
    <cfRule type="containsText" dxfId="17030" priority="17240" operator="containsText" text="Alta">
      <formula>NOT(ISERROR(SEARCH("Alta",AE20)))</formula>
    </cfRule>
    <cfRule type="containsText" dxfId="17029" priority="17241" operator="containsText" text="Moderada">
      <formula>NOT(ISERROR(SEARCH("Moderada",AE20)))</formula>
    </cfRule>
    <cfRule type="containsText" dxfId="17028" priority="17242" operator="containsText" text="Baja">
      <formula>NOT(ISERROR(SEARCH("Baja",AE20)))</formula>
    </cfRule>
  </conditionalFormatting>
  <conditionalFormatting sqref="V20">
    <cfRule type="cellIs" dxfId="17027" priority="17249" stopIfTrue="1" operator="equal">
      <formula>"Alta"</formula>
    </cfRule>
  </conditionalFormatting>
  <conditionalFormatting sqref="V20">
    <cfRule type="cellIs" dxfId="17026" priority="17251" stopIfTrue="1" operator="equal">
      <formula>"Baja"</formula>
    </cfRule>
  </conditionalFormatting>
  <conditionalFormatting sqref="V20">
    <cfRule type="cellIs" dxfId="17025" priority="17250" stopIfTrue="1" operator="equal">
      <formula>"Media"</formula>
    </cfRule>
  </conditionalFormatting>
  <conditionalFormatting sqref="V20">
    <cfRule type="cellIs" dxfId="17024" priority="17248" stopIfTrue="1" operator="equal">
      <formula>"Muy Alta"</formula>
    </cfRule>
  </conditionalFormatting>
  <conditionalFormatting sqref="V20">
    <cfRule type="cellIs" dxfId="17023" priority="17252" stopIfTrue="1" operator="equal">
      <formula>"Muy Baja"</formula>
    </cfRule>
  </conditionalFormatting>
  <conditionalFormatting sqref="AP20">
    <cfRule type="cellIs" dxfId="17022" priority="17209" stopIfTrue="1" operator="equal">
      <formula>"Alta"</formula>
    </cfRule>
  </conditionalFormatting>
  <conditionalFormatting sqref="AP20">
    <cfRule type="cellIs" dxfId="17021" priority="17211" stopIfTrue="1" operator="equal">
      <formula>"Baja"</formula>
    </cfRule>
  </conditionalFormatting>
  <conditionalFormatting sqref="AP20">
    <cfRule type="cellIs" dxfId="17020" priority="17210" stopIfTrue="1" operator="equal">
      <formula>"Media"</formula>
    </cfRule>
  </conditionalFormatting>
  <conditionalFormatting sqref="AP20">
    <cfRule type="cellIs" dxfId="17019" priority="17208" stopIfTrue="1" operator="equal">
      <formula>"Muy Alta"</formula>
    </cfRule>
  </conditionalFormatting>
  <conditionalFormatting sqref="AP20">
    <cfRule type="cellIs" dxfId="17018" priority="17212" stopIfTrue="1" operator="equal">
      <formula>"Muy Baja"</formula>
    </cfRule>
  </conditionalFormatting>
  <conditionalFormatting sqref="AP26">
    <cfRule type="cellIs" dxfId="17017" priority="17151" stopIfTrue="1" operator="equal">
      <formula>"Alta"</formula>
    </cfRule>
  </conditionalFormatting>
  <conditionalFormatting sqref="AP26">
    <cfRule type="cellIs" dxfId="17016" priority="17153" stopIfTrue="1" operator="equal">
      <formula>"Baja"</formula>
    </cfRule>
  </conditionalFormatting>
  <conditionalFormatting sqref="AP26">
    <cfRule type="cellIs" dxfId="17015" priority="17152" stopIfTrue="1" operator="equal">
      <formula>"Media"</formula>
    </cfRule>
  </conditionalFormatting>
  <conditionalFormatting sqref="AP26">
    <cfRule type="cellIs" dxfId="17014" priority="17150" stopIfTrue="1" operator="equal">
      <formula>"Muy Alta"</formula>
    </cfRule>
  </conditionalFormatting>
  <conditionalFormatting sqref="AP26">
    <cfRule type="cellIs" dxfId="17013" priority="17154" stopIfTrue="1" operator="equal">
      <formula>"Muy Baja"</formula>
    </cfRule>
  </conditionalFormatting>
  <conditionalFormatting sqref="AE26">
    <cfRule type="containsText" dxfId="17012" priority="17175" operator="containsText" text="VALORAR">
      <formula>NOT(ISERROR(SEARCH("VALORAR",AE26)))</formula>
    </cfRule>
    <cfRule type="containsText" dxfId="17011" priority="17176" operator="containsText" text="Extrema">
      <formula>NOT(ISERROR(SEARCH("Extrema",AE26)))</formula>
    </cfRule>
    <cfRule type="containsText" dxfId="17010" priority="17177" operator="containsText" text="Alta">
      <formula>NOT(ISERROR(SEARCH("Alta",AE26)))</formula>
    </cfRule>
    <cfRule type="containsText" dxfId="17009" priority="17178" operator="containsText" text="Moderada">
      <formula>NOT(ISERROR(SEARCH("Moderada",AE26)))</formula>
    </cfRule>
    <cfRule type="containsText" dxfId="17008" priority="17179" operator="containsText" text="Baja">
      <formula>NOT(ISERROR(SEARCH("Baja",AE26)))</formula>
    </cfRule>
  </conditionalFormatting>
  <conditionalFormatting sqref="AE26">
    <cfRule type="containsText" dxfId="17007" priority="17180" operator="containsText" text="VALORAR">
      <formula>NOT(ISERROR(SEARCH("VALORAR",AE26)))</formula>
    </cfRule>
    <cfRule type="containsText" dxfId="17006" priority="17181" operator="containsText" text="Extrema">
      <formula>NOT(ISERROR(SEARCH("Extrema",AE26)))</formula>
    </cfRule>
    <cfRule type="containsText" dxfId="17005" priority="17182" operator="containsText" text="Alta">
      <formula>NOT(ISERROR(SEARCH("Alta",AE26)))</formula>
    </cfRule>
    <cfRule type="containsText" dxfId="17004" priority="17183" operator="containsText" text="Moderada">
      <formula>NOT(ISERROR(SEARCH("Moderada",AE26)))</formula>
    </cfRule>
    <cfRule type="containsText" dxfId="17003" priority="17184" operator="containsText" text="Baja">
      <formula>NOT(ISERROR(SEARCH("Baja",AE26)))</formula>
    </cfRule>
  </conditionalFormatting>
  <conditionalFormatting sqref="V26">
    <cfRule type="cellIs" dxfId="17002" priority="17191" stopIfTrue="1" operator="equal">
      <formula>"Alta"</formula>
    </cfRule>
  </conditionalFormatting>
  <conditionalFormatting sqref="V26">
    <cfRule type="cellIs" dxfId="17001" priority="17193" stopIfTrue="1" operator="equal">
      <formula>"Baja"</formula>
    </cfRule>
  </conditionalFormatting>
  <conditionalFormatting sqref="V26">
    <cfRule type="cellIs" dxfId="17000" priority="17192" stopIfTrue="1" operator="equal">
      <formula>"Media"</formula>
    </cfRule>
  </conditionalFormatting>
  <conditionalFormatting sqref="V26">
    <cfRule type="cellIs" dxfId="16999" priority="17190" stopIfTrue="1" operator="equal">
      <formula>"Muy Alta"</formula>
    </cfRule>
  </conditionalFormatting>
  <conditionalFormatting sqref="V26">
    <cfRule type="cellIs" dxfId="16998" priority="17194" stopIfTrue="1" operator="equal">
      <formula>"Muy Baja"</formula>
    </cfRule>
  </conditionalFormatting>
  <conditionalFormatting sqref="AE32">
    <cfRule type="containsText" dxfId="16997" priority="17117" operator="containsText" text="VALORAR">
      <formula>NOT(ISERROR(SEARCH("VALORAR",AE32)))</formula>
    </cfRule>
    <cfRule type="containsText" dxfId="16996" priority="17118" operator="containsText" text="Extrema">
      <formula>NOT(ISERROR(SEARCH("Extrema",AE32)))</formula>
    </cfRule>
    <cfRule type="containsText" dxfId="16995" priority="17119" operator="containsText" text="Alta">
      <formula>NOT(ISERROR(SEARCH("Alta",AE32)))</formula>
    </cfRule>
    <cfRule type="containsText" dxfId="16994" priority="17120" operator="containsText" text="Moderada">
      <formula>NOT(ISERROR(SEARCH("Moderada",AE32)))</formula>
    </cfRule>
    <cfRule type="containsText" dxfId="16993" priority="17121" operator="containsText" text="Baja">
      <formula>NOT(ISERROR(SEARCH("Baja",AE32)))</formula>
    </cfRule>
  </conditionalFormatting>
  <conditionalFormatting sqref="AE32">
    <cfRule type="containsText" dxfId="16992" priority="17122" operator="containsText" text="VALORAR">
      <formula>NOT(ISERROR(SEARCH("VALORAR",AE32)))</formula>
    </cfRule>
    <cfRule type="containsText" dxfId="16991" priority="17123" operator="containsText" text="Extrema">
      <formula>NOT(ISERROR(SEARCH("Extrema",AE32)))</formula>
    </cfRule>
    <cfRule type="containsText" dxfId="16990" priority="17124" operator="containsText" text="Alta">
      <formula>NOT(ISERROR(SEARCH("Alta",AE32)))</formula>
    </cfRule>
    <cfRule type="containsText" dxfId="16989" priority="17125" operator="containsText" text="Moderada">
      <formula>NOT(ISERROR(SEARCH("Moderada",AE32)))</formula>
    </cfRule>
    <cfRule type="containsText" dxfId="16988" priority="17126" operator="containsText" text="Baja">
      <formula>NOT(ISERROR(SEARCH("Baja",AE32)))</formula>
    </cfRule>
  </conditionalFormatting>
  <conditionalFormatting sqref="V32">
    <cfRule type="cellIs" dxfId="16987" priority="17133" stopIfTrue="1" operator="equal">
      <formula>"Alta"</formula>
    </cfRule>
  </conditionalFormatting>
  <conditionalFormatting sqref="V32">
    <cfRule type="cellIs" dxfId="16986" priority="17135" stopIfTrue="1" operator="equal">
      <formula>"Baja"</formula>
    </cfRule>
  </conditionalFormatting>
  <conditionalFormatting sqref="V32">
    <cfRule type="cellIs" dxfId="16985" priority="17134" stopIfTrue="1" operator="equal">
      <formula>"Media"</formula>
    </cfRule>
  </conditionalFormatting>
  <conditionalFormatting sqref="V32">
    <cfRule type="cellIs" dxfId="16984" priority="17132" stopIfTrue="1" operator="equal">
      <formula>"Muy Alta"</formula>
    </cfRule>
  </conditionalFormatting>
  <conditionalFormatting sqref="V32">
    <cfRule type="cellIs" dxfId="16983" priority="17136" stopIfTrue="1" operator="equal">
      <formula>"Muy Baja"</formula>
    </cfRule>
  </conditionalFormatting>
  <conditionalFormatting sqref="AP32">
    <cfRule type="cellIs" dxfId="16982" priority="17093" stopIfTrue="1" operator="equal">
      <formula>"Alta"</formula>
    </cfRule>
  </conditionalFormatting>
  <conditionalFormatting sqref="AP32">
    <cfRule type="cellIs" dxfId="16981" priority="17095" stopIfTrue="1" operator="equal">
      <formula>"Baja"</formula>
    </cfRule>
  </conditionalFormatting>
  <conditionalFormatting sqref="AP32">
    <cfRule type="cellIs" dxfId="16980" priority="17094" stopIfTrue="1" operator="equal">
      <formula>"Media"</formula>
    </cfRule>
  </conditionalFormatting>
  <conditionalFormatting sqref="AP32">
    <cfRule type="cellIs" dxfId="16979" priority="17092" stopIfTrue="1" operator="equal">
      <formula>"Muy Alta"</formula>
    </cfRule>
  </conditionalFormatting>
  <conditionalFormatting sqref="AP32">
    <cfRule type="cellIs" dxfId="16978" priority="17096" stopIfTrue="1" operator="equal">
      <formula>"Muy Baja"</formula>
    </cfRule>
  </conditionalFormatting>
  <conditionalFormatting sqref="AE38">
    <cfRule type="containsText" dxfId="16977" priority="17059" operator="containsText" text="VALORAR">
      <formula>NOT(ISERROR(SEARCH("VALORAR",AE38)))</formula>
    </cfRule>
    <cfRule type="containsText" dxfId="16976" priority="17060" operator="containsText" text="Extrema">
      <formula>NOT(ISERROR(SEARCH("Extrema",AE38)))</formula>
    </cfRule>
    <cfRule type="containsText" dxfId="16975" priority="17061" operator="containsText" text="Alta">
      <formula>NOT(ISERROR(SEARCH("Alta",AE38)))</formula>
    </cfRule>
    <cfRule type="containsText" dxfId="16974" priority="17062" operator="containsText" text="Moderada">
      <formula>NOT(ISERROR(SEARCH("Moderada",AE38)))</formula>
    </cfRule>
    <cfRule type="containsText" dxfId="16973" priority="17063" operator="containsText" text="Baja">
      <formula>NOT(ISERROR(SEARCH("Baja",AE38)))</formula>
    </cfRule>
  </conditionalFormatting>
  <conditionalFormatting sqref="AE38">
    <cfRule type="containsText" dxfId="16972" priority="17064" operator="containsText" text="VALORAR">
      <formula>NOT(ISERROR(SEARCH("VALORAR",AE38)))</formula>
    </cfRule>
    <cfRule type="containsText" dxfId="16971" priority="17065" operator="containsText" text="Extrema">
      <formula>NOT(ISERROR(SEARCH("Extrema",AE38)))</formula>
    </cfRule>
    <cfRule type="containsText" dxfId="16970" priority="17066" operator="containsText" text="Alta">
      <formula>NOT(ISERROR(SEARCH("Alta",AE38)))</formula>
    </cfRule>
    <cfRule type="containsText" dxfId="16969" priority="17067" operator="containsText" text="Moderada">
      <formula>NOT(ISERROR(SEARCH("Moderada",AE38)))</formula>
    </cfRule>
    <cfRule type="containsText" dxfId="16968" priority="17068" operator="containsText" text="Baja">
      <formula>NOT(ISERROR(SEARCH("Baja",AE38)))</formula>
    </cfRule>
  </conditionalFormatting>
  <conditionalFormatting sqref="V38">
    <cfRule type="cellIs" dxfId="16967" priority="17075" stopIfTrue="1" operator="equal">
      <formula>"Alta"</formula>
    </cfRule>
  </conditionalFormatting>
  <conditionalFormatting sqref="V38">
    <cfRule type="cellIs" dxfId="16966" priority="17077" stopIfTrue="1" operator="equal">
      <formula>"Baja"</formula>
    </cfRule>
  </conditionalFormatting>
  <conditionalFormatting sqref="V38">
    <cfRule type="cellIs" dxfId="16965" priority="17076" stopIfTrue="1" operator="equal">
      <formula>"Media"</formula>
    </cfRule>
  </conditionalFormatting>
  <conditionalFormatting sqref="V38">
    <cfRule type="cellIs" dxfId="16964" priority="17074" stopIfTrue="1" operator="equal">
      <formula>"Muy Alta"</formula>
    </cfRule>
  </conditionalFormatting>
  <conditionalFormatting sqref="V38">
    <cfRule type="cellIs" dxfId="16963" priority="17078" stopIfTrue="1" operator="equal">
      <formula>"Muy Baja"</formula>
    </cfRule>
  </conditionalFormatting>
  <conditionalFormatting sqref="AP38">
    <cfRule type="cellIs" dxfId="16962" priority="17051" stopIfTrue="1" operator="equal">
      <formula>"Alta"</formula>
    </cfRule>
  </conditionalFormatting>
  <conditionalFormatting sqref="AP38">
    <cfRule type="cellIs" dxfId="16961" priority="17053" stopIfTrue="1" operator="equal">
      <formula>"Baja"</formula>
    </cfRule>
  </conditionalFormatting>
  <conditionalFormatting sqref="AP38">
    <cfRule type="cellIs" dxfId="16960" priority="17052" stopIfTrue="1" operator="equal">
      <formula>"Media"</formula>
    </cfRule>
  </conditionalFormatting>
  <conditionalFormatting sqref="AP38">
    <cfRule type="cellIs" dxfId="16959" priority="17050" stopIfTrue="1" operator="equal">
      <formula>"Muy Alta"</formula>
    </cfRule>
  </conditionalFormatting>
  <conditionalFormatting sqref="AP38">
    <cfRule type="cellIs" dxfId="16958" priority="17054" stopIfTrue="1" operator="equal">
      <formula>"Muy Baja"</formula>
    </cfRule>
  </conditionalFormatting>
  <conditionalFormatting sqref="AE44">
    <cfRule type="containsText" dxfId="16957" priority="17001" operator="containsText" text="VALORAR">
      <formula>NOT(ISERROR(SEARCH("VALORAR",AE44)))</formula>
    </cfRule>
    <cfRule type="containsText" dxfId="16956" priority="17002" operator="containsText" text="Extrema">
      <formula>NOT(ISERROR(SEARCH("Extrema",AE44)))</formula>
    </cfRule>
    <cfRule type="containsText" dxfId="16955" priority="17003" operator="containsText" text="Alta">
      <formula>NOT(ISERROR(SEARCH("Alta",AE44)))</formula>
    </cfRule>
    <cfRule type="containsText" dxfId="16954" priority="17004" operator="containsText" text="Moderada">
      <formula>NOT(ISERROR(SEARCH("Moderada",AE44)))</formula>
    </cfRule>
    <cfRule type="containsText" dxfId="16953" priority="17005" operator="containsText" text="Baja">
      <formula>NOT(ISERROR(SEARCH("Baja",AE44)))</formula>
    </cfRule>
  </conditionalFormatting>
  <conditionalFormatting sqref="AE44">
    <cfRule type="containsText" dxfId="16952" priority="17006" operator="containsText" text="VALORAR">
      <formula>NOT(ISERROR(SEARCH("VALORAR",AE44)))</formula>
    </cfRule>
    <cfRule type="containsText" dxfId="16951" priority="17007" operator="containsText" text="Extrema">
      <formula>NOT(ISERROR(SEARCH("Extrema",AE44)))</formula>
    </cfRule>
    <cfRule type="containsText" dxfId="16950" priority="17008" operator="containsText" text="Alta">
      <formula>NOT(ISERROR(SEARCH("Alta",AE44)))</formula>
    </cfRule>
    <cfRule type="containsText" dxfId="16949" priority="17009" operator="containsText" text="Moderada">
      <formula>NOT(ISERROR(SEARCH("Moderada",AE44)))</formula>
    </cfRule>
    <cfRule type="containsText" dxfId="16948" priority="17010" operator="containsText" text="Baja">
      <formula>NOT(ISERROR(SEARCH("Baja",AE44)))</formula>
    </cfRule>
  </conditionalFormatting>
  <conditionalFormatting sqref="V44">
    <cfRule type="cellIs" dxfId="16947" priority="17017" stopIfTrue="1" operator="equal">
      <formula>"Alta"</formula>
    </cfRule>
  </conditionalFormatting>
  <conditionalFormatting sqref="V44">
    <cfRule type="cellIs" dxfId="16946" priority="17019" stopIfTrue="1" operator="equal">
      <formula>"Baja"</formula>
    </cfRule>
  </conditionalFormatting>
  <conditionalFormatting sqref="V44">
    <cfRule type="cellIs" dxfId="16945" priority="17018" stopIfTrue="1" operator="equal">
      <formula>"Media"</formula>
    </cfRule>
  </conditionalFormatting>
  <conditionalFormatting sqref="V44">
    <cfRule type="cellIs" dxfId="16944" priority="17016" stopIfTrue="1" operator="equal">
      <formula>"Muy Alta"</formula>
    </cfRule>
  </conditionalFormatting>
  <conditionalFormatting sqref="V44">
    <cfRule type="cellIs" dxfId="16943" priority="17020" stopIfTrue="1" operator="equal">
      <formula>"Muy Baja"</formula>
    </cfRule>
  </conditionalFormatting>
  <conditionalFormatting sqref="AP44">
    <cfRule type="cellIs" dxfId="16942" priority="16993" stopIfTrue="1" operator="equal">
      <formula>"Alta"</formula>
    </cfRule>
  </conditionalFormatting>
  <conditionalFormatting sqref="AP44">
    <cfRule type="cellIs" dxfId="16941" priority="16995" stopIfTrue="1" operator="equal">
      <formula>"Baja"</formula>
    </cfRule>
  </conditionalFormatting>
  <conditionalFormatting sqref="AP44">
    <cfRule type="cellIs" dxfId="16940" priority="16994" stopIfTrue="1" operator="equal">
      <formula>"Media"</formula>
    </cfRule>
  </conditionalFormatting>
  <conditionalFormatting sqref="AP44">
    <cfRule type="cellIs" dxfId="16939" priority="16992" stopIfTrue="1" operator="equal">
      <formula>"Muy Alta"</formula>
    </cfRule>
  </conditionalFormatting>
  <conditionalFormatting sqref="AP44">
    <cfRule type="cellIs" dxfId="16938" priority="16996" stopIfTrue="1" operator="equal">
      <formula>"Muy Baja"</formula>
    </cfRule>
  </conditionalFormatting>
  <conditionalFormatting sqref="AE50">
    <cfRule type="containsText" dxfId="16937" priority="16943" operator="containsText" text="VALORAR">
      <formula>NOT(ISERROR(SEARCH("VALORAR",AE50)))</formula>
    </cfRule>
    <cfRule type="containsText" dxfId="16936" priority="16944" operator="containsText" text="Extrema">
      <formula>NOT(ISERROR(SEARCH("Extrema",AE50)))</formula>
    </cfRule>
    <cfRule type="containsText" dxfId="16935" priority="16945" operator="containsText" text="Alta">
      <formula>NOT(ISERROR(SEARCH("Alta",AE50)))</formula>
    </cfRule>
    <cfRule type="containsText" dxfId="16934" priority="16946" operator="containsText" text="Moderada">
      <formula>NOT(ISERROR(SEARCH("Moderada",AE50)))</formula>
    </cfRule>
    <cfRule type="containsText" dxfId="16933" priority="16947" operator="containsText" text="Baja">
      <formula>NOT(ISERROR(SEARCH("Baja",AE50)))</formula>
    </cfRule>
  </conditionalFormatting>
  <conditionalFormatting sqref="AE50">
    <cfRule type="containsText" dxfId="16932" priority="16948" operator="containsText" text="VALORAR">
      <formula>NOT(ISERROR(SEARCH("VALORAR",AE50)))</formula>
    </cfRule>
    <cfRule type="containsText" dxfId="16931" priority="16949" operator="containsText" text="Extrema">
      <formula>NOT(ISERROR(SEARCH("Extrema",AE50)))</formula>
    </cfRule>
    <cfRule type="containsText" dxfId="16930" priority="16950" operator="containsText" text="Alta">
      <formula>NOT(ISERROR(SEARCH("Alta",AE50)))</formula>
    </cfRule>
    <cfRule type="containsText" dxfId="16929" priority="16951" operator="containsText" text="Moderada">
      <formula>NOT(ISERROR(SEARCH("Moderada",AE50)))</formula>
    </cfRule>
    <cfRule type="containsText" dxfId="16928" priority="16952" operator="containsText" text="Baja">
      <formula>NOT(ISERROR(SEARCH("Baja",AE50)))</formula>
    </cfRule>
  </conditionalFormatting>
  <conditionalFormatting sqref="V50">
    <cfRule type="cellIs" dxfId="16927" priority="16959" stopIfTrue="1" operator="equal">
      <formula>"Alta"</formula>
    </cfRule>
  </conditionalFormatting>
  <conditionalFormatting sqref="V50">
    <cfRule type="cellIs" dxfId="16926" priority="16961" stopIfTrue="1" operator="equal">
      <formula>"Baja"</formula>
    </cfRule>
  </conditionalFormatting>
  <conditionalFormatting sqref="V50">
    <cfRule type="cellIs" dxfId="16925" priority="16960" stopIfTrue="1" operator="equal">
      <formula>"Media"</formula>
    </cfRule>
  </conditionalFormatting>
  <conditionalFormatting sqref="V50">
    <cfRule type="cellIs" dxfId="16924" priority="16958" stopIfTrue="1" operator="equal">
      <formula>"Muy Alta"</formula>
    </cfRule>
  </conditionalFormatting>
  <conditionalFormatting sqref="V50">
    <cfRule type="cellIs" dxfId="16923" priority="16962" stopIfTrue="1" operator="equal">
      <formula>"Muy Baja"</formula>
    </cfRule>
  </conditionalFormatting>
  <conditionalFormatting sqref="AP50">
    <cfRule type="cellIs" dxfId="16922" priority="16935" stopIfTrue="1" operator="equal">
      <formula>"Alta"</formula>
    </cfRule>
  </conditionalFormatting>
  <conditionalFormatting sqref="AP50">
    <cfRule type="cellIs" dxfId="16921" priority="16937" stopIfTrue="1" operator="equal">
      <formula>"Baja"</formula>
    </cfRule>
  </conditionalFormatting>
  <conditionalFormatting sqref="AP50">
    <cfRule type="cellIs" dxfId="16920" priority="16936" stopIfTrue="1" operator="equal">
      <formula>"Media"</formula>
    </cfRule>
  </conditionalFormatting>
  <conditionalFormatting sqref="AP50">
    <cfRule type="cellIs" dxfId="16919" priority="16934" stopIfTrue="1" operator="equal">
      <formula>"Muy Alta"</formula>
    </cfRule>
  </conditionalFormatting>
  <conditionalFormatting sqref="AP50">
    <cfRule type="cellIs" dxfId="16918" priority="16938" stopIfTrue="1" operator="equal">
      <formula>"Muy Baja"</formula>
    </cfRule>
  </conditionalFormatting>
  <conditionalFormatting sqref="AE56">
    <cfRule type="containsText" dxfId="16917" priority="16885" operator="containsText" text="VALORAR">
      <formula>NOT(ISERROR(SEARCH("VALORAR",AE56)))</formula>
    </cfRule>
    <cfRule type="containsText" dxfId="16916" priority="16886" operator="containsText" text="Extrema">
      <formula>NOT(ISERROR(SEARCH("Extrema",AE56)))</formula>
    </cfRule>
    <cfRule type="containsText" dxfId="16915" priority="16887" operator="containsText" text="Alta">
      <formula>NOT(ISERROR(SEARCH("Alta",AE56)))</formula>
    </cfRule>
    <cfRule type="containsText" dxfId="16914" priority="16888" operator="containsText" text="Moderada">
      <formula>NOT(ISERROR(SEARCH("Moderada",AE56)))</formula>
    </cfRule>
    <cfRule type="containsText" dxfId="16913" priority="16889" operator="containsText" text="Baja">
      <formula>NOT(ISERROR(SEARCH("Baja",AE56)))</formula>
    </cfRule>
  </conditionalFormatting>
  <conditionalFormatting sqref="AE56">
    <cfRule type="containsText" dxfId="16912" priority="16890" operator="containsText" text="VALORAR">
      <formula>NOT(ISERROR(SEARCH("VALORAR",AE56)))</formula>
    </cfRule>
    <cfRule type="containsText" dxfId="16911" priority="16891" operator="containsText" text="Extrema">
      <formula>NOT(ISERROR(SEARCH("Extrema",AE56)))</formula>
    </cfRule>
    <cfRule type="containsText" dxfId="16910" priority="16892" operator="containsText" text="Alta">
      <formula>NOT(ISERROR(SEARCH("Alta",AE56)))</formula>
    </cfRule>
    <cfRule type="containsText" dxfId="16909" priority="16893" operator="containsText" text="Moderada">
      <formula>NOT(ISERROR(SEARCH("Moderada",AE56)))</formula>
    </cfRule>
    <cfRule type="containsText" dxfId="16908" priority="16894" operator="containsText" text="Baja">
      <formula>NOT(ISERROR(SEARCH("Baja",AE56)))</formula>
    </cfRule>
  </conditionalFormatting>
  <conditionalFormatting sqref="V56">
    <cfRule type="cellIs" dxfId="16907" priority="16901" stopIfTrue="1" operator="equal">
      <formula>"Alta"</formula>
    </cfRule>
  </conditionalFormatting>
  <conditionalFormatting sqref="V56">
    <cfRule type="cellIs" dxfId="16906" priority="16903" stopIfTrue="1" operator="equal">
      <formula>"Baja"</formula>
    </cfRule>
  </conditionalFormatting>
  <conditionalFormatting sqref="V56">
    <cfRule type="cellIs" dxfId="16905" priority="16902" stopIfTrue="1" operator="equal">
      <formula>"Media"</formula>
    </cfRule>
  </conditionalFormatting>
  <conditionalFormatting sqref="V56">
    <cfRule type="cellIs" dxfId="16904" priority="16900" stopIfTrue="1" operator="equal">
      <formula>"Muy Alta"</formula>
    </cfRule>
  </conditionalFormatting>
  <conditionalFormatting sqref="V56">
    <cfRule type="cellIs" dxfId="16903" priority="16904" stopIfTrue="1" operator="equal">
      <formula>"Muy Baja"</formula>
    </cfRule>
  </conditionalFormatting>
  <conditionalFormatting sqref="AP56">
    <cfRule type="cellIs" dxfId="16902" priority="16861" stopIfTrue="1" operator="equal">
      <formula>"Alta"</formula>
    </cfRule>
  </conditionalFormatting>
  <conditionalFormatting sqref="AP56">
    <cfRule type="cellIs" dxfId="16901" priority="16863" stopIfTrue="1" operator="equal">
      <formula>"Baja"</formula>
    </cfRule>
  </conditionalFormatting>
  <conditionalFormatting sqref="AP56">
    <cfRule type="cellIs" dxfId="16900" priority="16862" stopIfTrue="1" operator="equal">
      <formula>"Media"</formula>
    </cfRule>
  </conditionalFormatting>
  <conditionalFormatting sqref="AP56">
    <cfRule type="cellIs" dxfId="16899" priority="16860" stopIfTrue="1" operator="equal">
      <formula>"Muy Alta"</formula>
    </cfRule>
  </conditionalFormatting>
  <conditionalFormatting sqref="AP56">
    <cfRule type="cellIs" dxfId="16898" priority="16864" stopIfTrue="1" operator="equal">
      <formula>"Muy Baja"</formula>
    </cfRule>
  </conditionalFormatting>
  <conditionalFormatting sqref="AE62">
    <cfRule type="containsText" dxfId="16897" priority="16827" operator="containsText" text="VALORAR">
      <formula>NOT(ISERROR(SEARCH("VALORAR",AE62)))</formula>
    </cfRule>
    <cfRule type="containsText" dxfId="16896" priority="16828" operator="containsText" text="Extrema">
      <formula>NOT(ISERROR(SEARCH("Extrema",AE62)))</formula>
    </cfRule>
    <cfRule type="containsText" dxfId="16895" priority="16829" operator="containsText" text="Alta">
      <formula>NOT(ISERROR(SEARCH("Alta",AE62)))</formula>
    </cfRule>
    <cfRule type="containsText" dxfId="16894" priority="16830" operator="containsText" text="Moderada">
      <formula>NOT(ISERROR(SEARCH("Moderada",AE62)))</formula>
    </cfRule>
    <cfRule type="containsText" dxfId="16893" priority="16831" operator="containsText" text="Baja">
      <formula>NOT(ISERROR(SEARCH("Baja",AE62)))</formula>
    </cfRule>
  </conditionalFormatting>
  <conditionalFormatting sqref="AE62">
    <cfRule type="containsText" dxfId="16892" priority="16832" operator="containsText" text="VALORAR">
      <formula>NOT(ISERROR(SEARCH("VALORAR",AE62)))</formula>
    </cfRule>
    <cfRule type="containsText" dxfId="16891" priority="16833" operator="containsText" text="Extrema">
      <formula>NOT(ISERROR(SEARCH("Extrema",AE62)))</formula>
    </cfRule>
    <cfRule type="containsText" dxfId="16890" priority="16834" operator="containsText" text="Alta">
      <formula>NOT(ISERROR(SEARCH("Alta",AE62)))</formula>
    </cfRule>
    <cfRule type="containsText" dxfId="16889" priority="16835" operator="containsText" text="Moderada">
      <formula>NOT(ISERROR(SEARCH("Moderada",AE62)))</formula>
    </cfRule>
    <cfRule type="containsText" dxfId="16888" priority="16836" operator="containsText" text="Baja">
      <formula>NOT(ISERROR(SEARCH("Baja",AE62)))</formula>
    </cfRule>
  </conditionalFormatting>
  <conditionalFormatting sqref="V62">
    <cfRule type="cellIs" dxfId="16887" priority="16843" stopIfTrue="1" operator="equal">
      <formula>"Alta"</formula>
    </cfRule>
  </conditionalFormatting>
  <conditionalFormatting sqref="V62">
    <cfRule type="cellIs" dxfId="16886" priority="16845" stopIfTrue="1" operator="equal">
      <formula>"Baja"</formula>
    </cfRule>
  </conditionalFormatting>
  <conditionalFormatting sqref="V62">
    <cfRule type="cellIs" dxfId="16885" priority="16844" stopIfTrue="1" operator="equal">
      <formula>"Media"</formula>
    </cfRule>
  </conditionalFormatting>
  <conditionalFormatting sqref="V62">
    <cfRule type="cellIs" dxfId="16884" priority="16842" stopIfTrue="1" operator="equal">
      <formula>"Muy Alta"</formula>
    </cfRule>
  </conditionalFormatting>
  <conditionalFormatting sqref="V62">
    <cfRule type="cellIs" dxfId="16883" priority="16846" stopIfTrue="1" operator="equal">
      <formula>"Muy Baja"</formula>
    </cfRule>
  </conditionalFormatting>
  <conditionalFormatting sqref="AP62">
    <cfRule type="cellIs" dxfId="16882" priority="16819" stopIfTrue="1" operator="equal">
      <formula>"Alta"</formula>
    </cfRule>
  </conditionalFormatting>
  <conditionalFormatting sqref="AP62">
    <cfRule type="cellIs" dxfId="16881" priority="16821" stopIfTrue="1" operator="equal">
      <formula>"Baja"</formula>
    </cfRule>
  </conditionalFormatting>
  <conditionalFormatting sqref="AP62">
    <cfRule type="cellIs" dxfId="16880" priority="16820" stopIfTrue="1" operator="equal">
      <formula>"Media"</formula>
    </cfRule>
  </conditionalFormatting>
  <conditionalFormatting sqref="AP62">
    <cfRule type="cellIs" dxfId="16879" priority="16818" stopIfTrue="1" operator="equal">
      <formula>"Muy Alta"</formula>
    </cfRule>
  </conditionalFormatting>
  <conditionalFormatting sqref="AP62">
    <cfRule type="cellIs" dxfId="16878" priority="16822" stopIfTrue="1" operator="equal">
      <formula>"Muy Baja"</formula>
    </cfRule>
  </conditionalFormatting>
  <conditionalFormatting sqref="AE68">
    <cfRule type="containsText" dxfId="16877" priority="16769" operator="containsText" text="VALORAR">
      <formula>NOT(ISERROR(SEARCH("VALORAR",AE68)))</formula>
    </cfRule>
    <cfRule type="containsText" dxfId="16876" priority="16770" operator="containsText" text="Extrema">
      <formula>NOT(ISERROR(SEARCH("Extrema",AE68)))</formula>
    </cfRule>
    <cfRule type="containsText" dxfId="16875" priority="16771" operator="containsText" text="Alta">
      <formula>NOT(ISERROR(SEARCH("Alta",AE68)))</formula>
    </cfRule>
    <cfRule type="containsText" dxfId="16874" priority="16772" operator="containsText" text="Moderada">
      <formula>NOT(ISERROR(SEARCH("Moderada",AE68)))</formula>
    </cfRule>
    <cfRule type="containsText" dxfId="16873" priority="16773" operator="containsText" text="Baja">
      <formula>NOT(ISERROR(SEARCH("Baja",AE68)))</formula>
    </cfRule>
  </conditionalFormatting>
  <conditionalFormatting sqref="AE68">
    <cfRule type="containsText" dxfId="16872" priority="16774" operator="containsText" text="VALORAR">
      <formula>NOT(ISERROR(SEARCH("VALORAR",AE68)))</formula>
    </cfRule>
    <cfRule type="containsText" dxfId="16871" priority="16775" operator="containsText" text="Extrema">
      <formula>NOT(ISERROR(SEARCH("Extrema",AE68)))</formula>
    </cfRule>
    <cfRule type="containsText" dxfId="16870" priority="16776" operator="containsText" text="Alta">
      <formula>NOT(ISERROR(SEARCH("Alta",AE68)))</formula>
    </cfRule>
    <cfRule type="containsText" dxfId="16869" priority="16777" operator="containsText" text="Moderada">
      <formula>NOT(ISERROR(SEARCH("Moderada",AE68)))</formula>
    </cfRule>
    <cfRule type="containsText" dxfId="16868" priority="16778" operator="containsText" text="Baja">
      <formula>NOT(ISERROR(SEARCH("Baja",AE68)))</formula>
    </cfRule>
  </conditionalFormatting>
  <conditionalFormatting sqref="V68">
    <cfRule type="cellIs" dxfId="16867" priority="16785" stopIfTrue="1" operator="equal">
      <formula>"Alta"</formula>
    </cfRule>
  </conditionalFormatting>
  <conditionalFormatting sqref="V68">
    <cfRule type="cellIs" dxfId="16866" priority="16787" stopIfTrue="1" operator="equal">
      <formula>"Baja"</formula>
    </cfRule>
  </conditionalFormatting>
  <conditionalFormatting sqref="V68">
    <cfRule type="cellIs" dxfId="16865" priority="16786" stopIfTrue="1" operator="equal">
      <formula>"Media"</formula>
    </cfRule>
  </conditionalFormatting>
  <conditionalFormatting sqref="V68">
    <cfRule type="cellIs" dxfId="16864" priority="16784" stopIfTrue="1" operator="equal">
      <formula>"Muy Alta"</formula>
    </cfRule>
  </conditionalFormatting>
  <conditionalFormatting sqref="V68">
    <cfRule type="cellIs" dxfId="16863" priority="16788" stopIfTrue="1" operator="equal">
      <formula>"Muy Baja"</formula>
    </cfRule>
  </conditionalFormatting>
  <conditionalFormatting sqref="AP68">
    <cfRule type="cellIs" dxfId="16862" priority="16761" stopIfTrue="1" operator="equal">
      <formula>"Alta"</formula>
    </cfRule>
  </conditionalFormatting>
  <conditionalFormatting sqref="AP68">
    <cfRule type="cellIs" dxfId="16861" priority="16763" stopIfTrue="1" operator="equal">
      <formula>"Baja"</formula>
    </cfRule>
  </conditionalFormatting>
  <conditionalFormatting sqref="AP68">
    <cfRule type="cellIs" dxfId="16860" priority="16762" stopIfTrue="1" operator="equal">
      <formula>"Media"</formula>
    </cfRule>
  </conditionalFormatting>
  <conditionalFormatting sqref="AP68">
    <cfRule type="cellIs" dxfId="16859" priority="16760" stopIfTrue="1" operator="equal">
      <formula>"Muy Alta"</formula>
    </cfRule>
  </conditionalFormatting>
  <conditionalFormatting sqref="AP68">
    <cfRule type="cellIs" dxfId="16858" priority="16764" stopIfTrue="1" operator="equal">
      <formula>"Muy Baja"</formula>
    </cfRule>
  </conditionalFormatting>
  <conditionalFormatting sqref="AE74">
    <cfRule type="containsText" dxfId="16857" priority="16711" operator="containsText" text="VALORAR">
      <formula>NOT(ISERROR(SEARCH("VALORAR",AE74)))</formula>
    </cfRule>
    <cfRule type="containsText" dxfId="16856" priority="16712" operator="containsText" text="Extrema">
      <formula>NOT(ISERROR(SEARCH("Extrema",AE74)))</formula>
    </cfRule>
    <cfRule type="containsText" dxfId="16855" priority="16713" operator="containsText" text="Alta">
      <formula>NOT(ISERROR(SEARCH("Alta",AE74)))</formula>
    </cfRule>
    <cfRule type="containsText" dxfId="16854" priority="16714" operator="containsText" text="Moderada">
      <formula>NOT(ISERROR(SEARCH("Moderada",AE74)))</formula>
    </cfRule>
    <cfRule type="containsText" dxfId="16853" priority="16715" operator="containsText" text="Baja">
      <formula>NOT(ISERROR(SEARCH("Baja",AE74)))</formula>
    </cfRule>
  </conditionalFormatting>
  <conditionalFormatting sqref="AE74">
    <cfRule type="containsText" dxfId="16852" priority="16716" operator="containsText" text="VALORAR">
      <formula>NOT(ISERROR(SEARCH("VALORAR",AE74)))</formula>
    </cfRule>
    <cfRule type="containsText" dxfId="16851" priority="16717" operator="containsText" text="Extrema">
      <formula>NOT(ISERROR(SEARCH("Extrema",AE74)))</formula>
    </cfRule>
    <cfRule type="containsText" dxfId="16850" priority="16718" operator="containsText" text="Alta">
      <formula>NOT(ISERROR(SEARCH("Alta",AE74)))</formula>
    </cfRule>
    <cfRule type="containsText" dxfId="16849" priority="16719" operator="containsText" text="Moderada">
      <formula>NOT(ISERROR(SEARCH("Moderada",AE74)))</formula>
    </cfRule>
    <cfRule type="containsText" dxfId="16848" priority="16720" operator="containsText" text="Baja">
      <formula>NOT(ISERROR(SEARCH("Baja",AE74)))</formula>
    </cfRule>
  </conditionalFormatting>
  <conditionalFormatting sqref="V74">
    <cfRule type="cellIs" dxfId="16847" priority="16727" stopIfTrue="1" operator="equal">
      <formula>"Alta"</formula>
    </cfRule>
  </conditionalFormatting>
  <conditionalFormatting sqref="V74">
    <cfRule type="cellIs" dxfId="16846" priority="16729" stopIfTrue="1" operator="equal">
      <formula>"Baja"</formula>
    </cfRule>
  </conditionalFormatting>
  <conditionalFormatting sqref="V74">
    <cfRule type="cellIs" dxfId="16845" priority="16728" stopIfTrue="1" operator="equal">
      <formula>"Media"</formula>
    </cfRule>
  </conditionalFormatting>
  <conditionalFormatting sqref="V74">
    <cfRule type="cellIs" dxfId="16844" priority="16726" stopIfTrue="1" operator="equal">
      <formula>"Muy Alta"</formula>
    </cfRule>
  </conditionalFormatting>
  <conditionalFormatting sqref="V74">
    <cfRule type="cellIs" dxfId="16843" priority="16730" stopIfTrue="1" operator="equal">
      <formula>"Muy Baja"</formula>
    </cfRule>
  </conditionalFormatting>
  <conditionalFormatting sqref="AP74">
    <cfRule type="cellIs" dxfId="16842" priority="16703" stopIfTrue="1" operator="equal">
      <formula>"Alta"</formula>
    </cfRule>
  </conditionalFormatting>
  <conditionalFormatting sqref="AP74">
    <cfRule type="cellIs" dxfId="16841" priority="16705" stopIfTrue="1" operator="equal">
      <formula>"Baja"</formula>
    </cfRule>
  </conditionalFormatting>
  <conditionalFormatting sqref="AP74">
    <cfRule type="cellIs" dxfId="16840" priority="16704" stopIfTrue="1" operator="equal">
      <formula>"Media"</formula>
    </cfRule>
  </conditionalFormatting>
  <conditionalFormatting sqref="AP74">
    <cfRule type="cellIs" dxfId="16839" priority="16702" stopIfTrue="1" operator="equal">
      <formula>"Muy Alta"</formula>
    </cfRule>
  </conditionalFormatting>
  <conditionalFormatting sqref="AP74">
    <cfRule type="cellIs" dxfId="16838" priority="16706" stopIfTrue="1" operator="equal">
      <formula>"Muy Baja"</formula>
    </cfRule>
  </conditionalFormatting>
  <conditionalFormatting sqref="AE80">
    <cfRule type="containsText" dxfId="16837" priority="16653" operator="containsText" text="VALORAR">
      <formula>NOT(ISERROR(SEARCH("VALORAR",AE80)))</formula>
    </cfRule>
    <cfRule type="containsText" dxfId="16836" priority="16654" operator="containsText" text="Extrema">
      <formula>NOT(ISERROR(SEARCH("Extrema",AE80)))</formula>
    </cfRule>
    <cfRule type="containsText" dxfId="16835" priority="16655" operator="containsText" text="Alta">
      <formula>NOT(ISERROR(SEARCH("Alta",AE80)))</formula>
    </cfRule>
    <cfRule type="containsText" dxfId="16834" priority="16656" operator="containsText" text="Moderada">
      <formula>NOT(ISERROR(SEARCH("Moderada",AE80)))</formula>
    </cfRule>
    <cfRule type="containsText" dxfId="16833" priority="16657" operator="containsText" text="Baja">
      <formula>NOT(ISERROR(SEARCH("Baja",AE80)))</formula>
    </cfRule>
  </conditionalFormatting>
  <conditionalFormatting sqref="AE80">
    <cfRule type="containsText" dxfId="16832" priority="16658" operator="containsText" text="VALORAR">
      <formula>NOT(ISERROR(SEARCH("VALORAR",AE80)))</formula>
    </cfRule>
    <cfRule type="containsText" dxfId="16831" priority="16659" operator="containsText" text="Extrema">
      <formula>NOT(ISERROR(SEARCH("Extrema",AE80)))</formula>
    </cfRule>
    <cfRule type="containsText" dxfId="16830" priority="16660" operator="containsText" text="Alta">
      <formula>NOT(ISERROR(SEARCH("Alta",AE80)))</formula>
    </cfRule>
    <cfRule type="containsText" dxfId="16829" priority="16661" operator="containsText" text="Moderada">
      <formula>NOT(ISERROR(SEARCH("Moderada",AE80)))</formula>
    </cfRule>
    <cfRule type="containsText" dxfId="16828" priority="16662" operator="containsText" text="Baja">
      <formula>NOT(ISERROR(SEARCH("Baja",AE80)))</formula>
    </cfRule>
  </conditionalFormatting>
  <conditionalFormatting sqref="V80">
    <cfRule type="cellIs" dxfId="16827" priority="16669" stopIfTrue="1" operator="equal">
      <formula>"Alta"</formula>
    </cfRule>
  </conditionalFormatting>
  <conditionalFormatting sqref="V80">
    <cfRule type="cellIs" dxfId="16826" priority="16671" stopIfTrue="1" operator="equal">
      <formula>"Baja"</formula>
    </cfRule>
  </conditionalFormatting>
  <conditionalFormatting sqref="V80">
    <cfRule type="cellIs" dxfId="16825" priority="16670" stopIfTrue="1" operator="equal">
      <formula>"Media"</formula>
    </cfRule>
  </conditionalFormatting>
  <conditionalFormatting sqref="V80">
    <cfRule type="cellIs" dxfId="16824" priority="16668" stopIfTrue="1" operator="equal">
      <formula>"Muy Alta"</formula>
    </cfRule>
  </conditionalFormatting>
  <conditionalFormatting sqref="V80">
    <cfRule type="cellIs" dxfId="16823" priority="16672" stopIfTrue="1" operator="equal">
      <formula>"Muy Baja"</formula>
    </cfRule>
  </conditionalFormatting>
  <conditionalFormatting sqref="AP80">
    <cfRule type="cellIs" dxfId="16822" priority="16629" stopIfTrue="1" operator="equal">
      <formula>"Alta"</formula>
    </cfRule>
  </conditionalFormatting>
  <conditionalFormatting sqref="AP80">
    <cfRule type="cellIs" dxfId="16821" priority="16631" stopIfTrue="1" operator="equal">
      <formula>"Baja"</formula>
    </cfRule>
  </conditionalFormatting>
  <conditionalFormatting sqref="AP80">
    <cfRule type="cellIs" dxfId="16820" priority="16630" stopIfTrue="1" operator="equal">
      <formula>"Media"</formula>
    </cfRule>
  </conditionalFormatting>
  <conditionalFormatting sqref="AP80">
    <cfRule type="cellIs" dxfId="16819" priority="16628" stopIfTrue="1" operator="equal">
      <formula>"Muy Alta"</formula>
    </cfRule>
  </conditionalFormatting>
  <conditionalFormatting sqref="AP80">
    <cfRule type="cellIs" dxfId="16818" priority="16632" stopIfTrue="1" operator="equal">
      <formula>"Muy Baja"</formula>
    </cfRule>
  </conditionalFormatting>
  <conditionalFormatting sqref="AE86">
    <cfRule type="containsText" dxfId="16817" priority="16595" operator="containsText" text="VALORAR">
      <formula>NOT(ISERROR(SEARCH("VALORAR",AE86)))</formula>
    </cfRule>
    <cfRule type="containsText" dxfId="16816" priority="16596" operator="containsText" text="Extrema">
      <formula>NOT(ISERROR(SEARCH("Extrema",AE86)))</formula>
    </cfRule>
    <cfRule type="containsText" dxfId="16815" priority="16597" operator="containsText" text="Alta">
      <formula>NOT(ISERROR(SEARCH("Alta",AE86)))</formula>
    </cfRule>
    <cfRule type="containsText" dxfId="16814" priority="16598" operator="containsText" text="Moderada">
      <formula>NOT(ISERROR(SEARCH("Moderada",AE86)))</formula>
    </cfRule>
    <cfRule type="containsText" dxfId="16813" priority="16599" operator="containsText" text="Baja">
      <formula>NOT(ISERROR(SEARCH("Baja",AE86)))</formula>
    </cfRule>
  </conditionalFormatting>
  <conditionalFormatting sqref="AE86">
    <cfRule type="containsText" dxfId="16812" priority="16600" operator="containsText" text="VALORAR">
      <formula>NOT(ISERROR(SEARCH("VALORAR",AE86)))</formula>
    </cfRule>
    <cfRule type="containsText" dxfId="16811" priority="16601" operator="containsText" text="Extrema">
      <formula>NOT(ISERROR(SEARCH("Extrema",AE86)))</formula>
    </cfRule>
    <cfRule type="containsText" dxfId="16810" priority="16602" operator="containsText" text="Alta">
      <formula>NOT(ISERROR(SEARCH("Alta",AE86)))</formula>
    </cfRule>
    <cfRule type="containsText" dxfId="16809" priority="16603" operator="containsText" text="Moderada">
      <formula>NOT(ISERROR(SEARCH("Moderada",AE86)))</formula>
    </cfRule>
    <cfRule type="containsText" dxfId="16808" priority="16604" operator="containsText" text="Baja">
      <formula>NOT(ISERROR(SEARCH("Baja",AE86)))</formula>
    </cfRule>
  </conditionalFormatting>
  <conditionalFormatting sqref="V86">
    <cfRule type="cellIs" dxfId="16807" priority="16611" stopIfTrue="1" operator="equal">
      <formula>"Alta"</formula>
    </cfRule>
  </conditionalFormatting>
  <conditionalFormatting sqref="V86">
    <cfRule type="cellIs" dxfId="16806" priority="16613" stopIfTrue="1" operator="equal">
      <formula>"Baja"</formula>
    </cfRule>
  </conditionalFormatting>
  <conditionalFormatting sqref="V86">
    <cfRule type="cellIs" dxfId="16805" priority="16612" stopIfTrue="1" operator="equal">
      <formula>"Media"</formula>
    </cfRule>
  </conditionalFormatting>
  <conditionalFormatting sqref="V86">
    <cfRule type="cellIs" dxfId="16804" priority="16610" stopIfTrue="1" operator="equal">
      <formula>"Muy Alta"</formula>
    </cfRule>
  </conditionalFormatting>
  <conditionalFormatting sqref="V86">
    <cfRule type="cellIs" dxfId="16803" priority="16614" stopIfTrue="1" operator="equal">
      <formula>"Muy Baja"</formula>
    </cfRule>
  </conditionalFormatting>
  <conditionalFormatting sqref="AP86">
    <cfRule type="cellIs" dxfId="16802" priority="16571" stopIfTrue="1" operator="equal">
      <formula>"Alta"</formula>
    </cfRule>
  </conditionalFormatting>
  <conditionalFormatting sqref="AP86">
    <cfRule type="cellIs" dxfId="16801" priority="16573" stopIfTrue="1" operator="equal">
      <formula>"Baja"</formula>
    </cfRule>
  </conditionalFormatting>
  <conditionalFormatting sqref="AP86">
    <cfRule type="cellIs" dxfId="16800" priority="16572" stopIfTrue="1" operator="equal">
      <formula>"Media"</formula>
    </cfRule>
  </conditionalFormatting>
  <conditionalFormatting sqref="AP86">
    <cfRule type="cellIs" dxfId="16799" priority="16570" stopIfTrue="1" operator="equal">
      <formula>"Muy Alta"</formula>
    </cfRule>
  </conditionalFormatting>
  <conditionalFormatting sqref="AP86">
    <cfRule type="cellIs" dxfId="16798" priority="16574" stopIfTrue="1" operator="equal">
      <formula>"Muy Baja"</formula>
    </cfRule>
  </conditionalFormatting>
  <conditionalFormatting sqref="AE92">
    <cfRule type="containsText" dxfId="16797" priority="16537" operator="containsText" text="VALORAR">
      <formula>NOT(ISERROR(SEARCH("VALORAR",AE92)))</formula>
    </cfRule>
    <cfRule type="containsText" dxfId="16796" priority="16538" operator="containsText" text="Extrema">
      <formula>NOT(ISERROR(SEARCH("Extrema",AE92)))</formula>
    </cfRule>
    <cfRule type="containsText" dxfId="16795" priority="16539" operator="containsText" text="Alta">
      <formula>NOT(ISERROR(SEARCH("Alta",AE92)))</formula>
    </cfRule>
    <cfRule type="containsText" dxfId="16794" priority="16540" operator="containsText" text="Moderada">
      <formula>NOT(ISERROR(SEARCH("Moderada",AE92)))</formula>
    </cfRule>
    <cfRule type="containsText" dxfId="16793" priority="16541" operator="containsText" text="Baja">
      <formula>NOT(ISERROR(SEARCH("Baja",AE92)))</formula>
    </cfRule>
  </conditionalFormatting>
  <conditionalFormatting sqref="AE92">
    <cfRule type="containsText" dxfId="16792" priority="16542" operator="containsText" text="VALORAR">
      <formula>NOT(ISERROR(SEARCH("VALORAR",AE92)))</formula>
    </cfRule>
    <cfRule type="containsText" dxfId="16791" priority="16543" operator="containsText" text="Extrema">
      <formula>NOT(ISERROR(SEARCH("Extrema",AE92)))</formula>
    </cfRule>
    <cfRule type="containsText" dxfId="16790" priority="16544" operator="containsText" text="Alta">
      <formula>NOT(ISERROR(SEARCH("Alta",AE92)))</formula>
    </cfRule>
    <cfRule type="containsText" dxfId="16789" priority="16545" operator="containsText" text="Moderada">
      <formula>NOT(ISERROR(SEARCH("Moderada",AE92)))</formula>
    </cfRule>
    <cfRule type="containsText" dxfId="16788" priority="16546" operator="containsText" text="Baja">
      <formula>NOT(ISERROR(SEARCH("Baja",AE92)))</formula>
    </cfRule>
  </conditionalFormatting>
  <conditionalFormatting sqref="V92">
    <cfRule type="cellIs" dxfId="16787" priority="16553" stopIfTrue="1" operator="equal">
      <formula>"Alta"</formula>
    </cfRule>
  </conditionalFormatting>
  <conditionalFormatting sqref="V92">
    <cfRule type="cellIs" dxfId="16786" priority="16555" stopIfTrue="1" operator="equal">
      <formula>"Baja"</formula>
    </cfRule>
  </conditionalFormatting>
  <conditionalFormatting sqref="V92">
    <cfRule type="cellIs" dxfId="16785" priority="16554" stopIfTrue="1" operator="equal">
      <formula>"Media"</formula>
    </cfRule>
  </conditionalFormatting>
  <conditionalFormatting sqref="V92">
    <cfRule type="cellIs" dxfId="16784" priority="16552" stopIfTrue="1" operator="equal">
      <formula>"Muy Alta"</formula>
    </cfRule>
  </conditionalFormatting>
  <conditionalFormatting sqref="V92">
    <cfRule type="cellIs" dxfId="16783" priority="16556" stopIfTrue="1" operator="equal">
      <formula>"Muy Baja"</formula>
    </cfRule>
  </conditionalFormatting>
  <conditionalFormatting sqref="AP92">
    <cfRule type="cellIs" dxfId="16782" priority="16513" stopIfTrue="1" operator="equal">
      <formula>"Alta"</formula>
    </cfRule>
  </conditionalFormatting>
  <conditionalFormatting sqref="AP92">
    <cfRule type="cellIs" dxfId="16781" priority="16515" stopIfTrue="1" operator="equal">
      <formula>"Baja"</formula>
    </cfRule>
  </conditionalFormatting>
  <conditionalFormatting sqref="AP92">
    <cfRule type="cellIs" dxfId="16780" priority="16514" stopIfTrue="1" operator="equal">
      <formula>"Media"</formula>
    </cfRule>
  </conditionalFormatting>
  <conditionalFormatting sqref="AP92">
    <cfRule type="cellIs" dxfId="16779" priority="16512" stopIfTrue="1" operator="equal">
      <formula>"Muy Alta"</formula>
    </cfRule>
  </conditionalFormatting>
  <conditionalFormatting sqref="AP92">
    <cfRule type="cellIs" dxfId="16778" priority="16516" stopIfTrue="1" operator="equal">
      <formula>"Muy Baja"</formula>
    </cfRule>
  </conditionalFormatting>
  <conditionalFormatting sqref="AE98">
    <cfRule type="containsText" dxfId="16777" priority="16479" operator="containsText" text="VALORAR">
      <formula>NOT(ISERROR(SEARCH("VALORAR",AE98)))</formula>
    </cfRule>
    <cfRule type="containsText" dxfId="16776" priority="16480" operator="containsText" text="Extrema">
      <formula>NOT(ISERROR(SEARCH("Extrema",AE98)))</formula>
    </cfRule>
    <cfRule type="containsText" dxfId="16775" priority="16481" operator="containsText" text="Alta">
      <formula>NOT(ISERROR(SEARCH("Alta",AE98)))</formula>
    </cfRule>
    <cfRule type="containsText" dxfId="16774" priority="16482" operator="containsText" text="Moderada">
      <formula>NOT(ISERROR(SEARCH("Moderada",AE98)))</formula>
    </cfRule>
    <cfRule type="containsText" dxfId="16773" priority="16483" operator="containsText" text="Baja">
      <formula>NOT(ISERROR(SEARCH("Baja",AE98)))</formula>
    </cfRule>
  </conditionalFormatting>
  <conditionalFormatting sqref="AE98">
    <cfRule type="containsText" dxfId="16772" priority="16484" operator="containsText" text="VALORAR">
      <formula>NOT(ISERROR(SEARCH("VALORAR",AE98)))</formula>
    </cfRule>
    <cfRule type="containsText" dxfId="16771" priority="16485" operator="containsText" text="Extrema">
      <formula>NOT(ISERROR(SEARCH("Extrema",AE98)))</formula>
    </cfRule>
    <cfRule type="containsText" dxfId="16770" priority="16486" operator="containsText" text="Alta">
      <formula>NOT(ISERROR(SEARCH("Alta",AE98)))</formula>
    </cfRule>
    <cfRule type="containsText" dxfId="16769" priority="16487" operator="containsText" text="Moderada">
      <formula>NOT(ISERROR(SEARCH("Moderada",AE98)))</formula>
    </cfRule>
    <cfRule type="containsText" dxfId="16768" priority="16488" operator="containsText" text="Baja">
      <formula>NOT(ISERROR(SEARCH("Baja",AE98)))</formula>
    </cfRule>
  </conditionalFormatting>
  <conditionalFormatting sqref="V98">
    <cfRule type="cellIs" dxfId="16767" priority="16495" stopIfTrue="1" operator="equal">
      <formula>"Alta"</formula>
    </cfRule>
  </conditionalFormatting>
  <conditionalFormatting sqref="V98">
    <cfRule type="cellIs" dxfId="16766" priority="16497" stopIfTrue="1" operator="equal">
      <formula>"Baja"</formula>
    </cfRule>
  </conditionalFormatting>
  <conditionalFormatting sqref="V98">
    <cfRule type="cellIs" dxfId="16765" priority="16496" stopIfTrue="1" operator="equal">
      <formula>"Media"</formula>
    </cfRule>
  </conditionalFormatting>
  <conditionalFormatting sqref="V98">
    <cfRule type="cellIs" dxfId="16764" priority="16494" stopIfTrue="1" operator="equal">
      <formula>"Muy Alta"</formula>
    </cfRule>
  </conditionalFormatting>
  <conditionalFormatting sqref="V98">
    <cfRule type="cellIs" dxfId="16763" priority="16498" stopIfTrue="1" operator="equal">
      <formula>"Muy Baja"</formula>
    </cfRule>
  </conditionalFormatting>
  <conditionalFormatting sqref="AP98">
    <cfRule type="cellIs" dxfId="16762" priority="16455" stopIfTrue="1" operator="equal">
      <formula>"Alta"</formula>
    </cfRule>
  </conditionalFormatting>
  <conditionalFormatting sqref="AP98">
    <cfRule type="cellIs" dxfId="16761" priority="16457" stopIfTrue="1" operator="equal">
      <formula>"Baja"</formula>
    </cfRule>
  </conditionalFormatting>
  <conditionalFormatting sqref="AP98">
    <cfRule type="cellIs" dxfId="16760" priority="16456" stopIfTrue="1" operator="equal">
      <formula>"Media"</formula>
    </cfRule>
  </conditionalFormatting>
  <conditionalFormatting sqref="AP98">
    <cfRule type="cellIs" dxfId="16759" priority="16454" stopIfTrue="1" operator="equal">
      <formula>"Muy Alta"</formula>
    </cfRule>
  </conditionalFormatting>
  <conditionalFormatting sqref="AP98">
    <cfRule type="cellIs" dxfId="16758" priority="16458" stopIfTrue="1" operator="equal">
      <formula>"Muy Baja"</formula>
    </cfRule>
  </conditionalFormatting>
  <conditionalFormatting sqref="AE104">
    <cfRule type="containsText" dxfId="16757" priority="16421" operator="containsText" text="VALORAR">
      <formula>NOT(ISERROR(SEARCH("VALORAR",AE104)))</formula>
    </cfRule>
    <cfRule type="containsText" dxfId="16756" priority="16422" operator="containsText" text="Extrema">
      <formula>NOT(ISERROR(SEARCH("Extrema",AE104)))</formula>
    </cfRule>
    <cfRule type="containsText" dxfId="16755" priority="16423" operator="containsText" text="Alta">
      <formula>NOT(ISERROR(SEARCH("Alta",AE104)))</formula>
    </cfRule>
    <cfRule type="containsText" dxfId="16754" priority="16424" operator="containsText" text="Moderada">
      <formula>NOT(ISERROR(SEARCH("Moderada",AE104)))</formula>
    </cfRule>
    <cfRule type="containsText" dxfId="16753" priority="16425" operator="containsText" text="Baja">
      <formula>NOT(ISERROR(SEARCH("Baja",AE104)))</formula>
    </cfRule>
  </conditionalFormatting>
  <conditionalFormatting sqref="AE104">
    <cfRule type="containsText" dxfId="16752" priority="16426" operator="containsText" text="VALORAR">
      <formula>NOT(ISERROR(SEARCH("VALORAR",AE104)))</formula>
    </cfRule>
    <cfRule type="containsText" dxfId="16751" priority="16427" operator="containsText" text="Extrema">
      <formula>NOT(ISERROR(SEARCH("Extrema",AE104)))</formula>
    </cfRule>
    <cfRule type="containsText" dxfId="16750" priority="16428" operator="containsText" text="Alta">
      <formula>NOT(ISERROR(SEARCH("Alta",AE104)))</formula>
    </cfRule>
    <cfRule type="containsText" dxfId="16749" priority="16429" operator="containsText" text="Moderada">
      <formula>NOT(ISERROR(SEARCH("Moderada",AE104)))</formula>
    </cfRule>
    <cfRule type="containsText" dxfId="16748" priority="16430" operator="containsText" text="Baja">
      <formula>NOT(ISERROR(SEARCH("Baja",AE104)))</formula>
    </cfRule>
  </conditionalFormatting>
  <conditionalFormatting sqref="V104">
    <cfRule type="cellIs" dxfId="16747" priority="16437" stopIfTrue="1" operator="equal">
      <formula>"Alta"</formula>
    </cfRule>
  </conditionalFormatting>
  <conditionalFormatting sqref="V104">
    <cfRule type="cellIs" dxfId="16746" priority="16439" stopIfTrue="1" operator="equal">
      <formula>"Baja"</formula>
    </cfRule>
  </conditionalFormatting>
  <conditionalFormatting sqref="V104">
    <cfRule type="cellIs" dxfId="16745" priority="16438" stopIfTrue="1" operator="equal">
      <formula>"Media"</formula>
    </cfRule>
  </conditionalFormatting>
  <conditionalFormatting sqref="V104">
    <cfRule type="cellIs" dxfId="16744" priority="16436" stopIfTrue="1" operator="equal">
      <formula>"Muy Alta"</formula>
    </cfRule>
  </conditionalFormatting>
  <conditionalFormatting sqref="V104">
    <cfRule type="cellIs" dxfId="16743" priority="16440" stopIfTrue="1" operator="equal">
      <formula>"Muy Baja"</formula>
    </cfRule>
  </conditionalFormatting>
  <conditionalFormatting sqref="AP104">
    <cfRule type="cellIs" dxfId="16742" priority="16397" stopIfTrue="1" operator="equal">
      <formula>"Alta"</formula>
    </cfRule>
  </conditionalFormatting>
  <conditionalFormatting sqref="AP104">
    <cfRule type="cellIs" dxfId="16741" priority="16399" stopIfTrue="1" operator="equal">
      <formula>"Baja"</formula>
    </cfRule>
  </conditionalFormatting>
  <conditionalFormatting sqref="AP104">
    <cfRule type="cellIs" dxfId="16740" priority="16398" stopIfTrue="1" operator="equal">
      <formula>"Media"</formula>
    </cfRule>
  </conditionalFormatting>
  <conditionalFormatting sqref="AP104">
    <cfRule type="cellIs" dxfId="16739" priority="16396" stopIfTrue="1" operator="equal">
      <formula>"Muy Alta"</formula>
    </cfRule>
  </conditionalFormatting>
  <conditionalFormatting sqref="AP104">
    <cfRule type="cellIs" dxfId="16738" priority="16400" stopIfTrue="1" operator="equal">
      <formula>"Muy Baja"</formula>
    </cfRule>
  </conditionalFormatting>
  <conditionalFormatting sqref="AE112:AE113">
    <cfRule type="containsText" dxfId="16737" priority="16251" operator="containsText" text="VALORAR">
      <formula>NOT(ISERROR(SEARCH("VALORAR",AE112)))</formula>
    </cfRule>
    <cfRule type="containsText" dxfId="16736" priority="16252" operator="containsText" text="Extrema">
      <formula>NOT(ISERROR(SEARCH("Extrema",AE112)))</formula>
    </cfRule>
    <cfRule type="containsText" dxfId="16735" priority="16253" operator="containsText" text="Alta">
      <formula>NOT(ISERROR(SEARCH("Alta",AE112)))</formula>
    </cfRule>
    <cfRule type="containsText" dxfId="16734" priority="16254" operator="containsText" text="Moderada">
      <formula>NOT(ISERROR(SEARCH("Moderada",AE112)))</formula>
    </cfRule>
    <cfRule type="containsText" dxfId="16733" priority="16255" operator="containsText" text="Baja">
      <formula>NOT(ISERROR(SEARCH("Baja",AE112)))</formula>
    </cfRule>
  </conditionalFormatting>
  <conditionalFormatting sqref="AE112:AE113">
    <cfRule type="containsText" dxfId="16732" priority="16256" operator="containsText" text="VALORAR">
      <formula>NOT(ISERROR(SEARCH("VALORAR",AE112)))</formula>
    </cfRule>
    <cfRule type="containsText" dxfId="16731" priority="16257" operator="containsText" text="Extrema">
      <formula>NOT(ISERROR(SEARCH("Extrema",AE112)))</formula>
    </cfRule>
    <cfRule type="containsText" dxfId="16730" priority="16258" operator="containsText" text="Alta">
      <formula>NOT(ISERROR(SEARCH("Alta",AE112)))</formula>
    </cfRule>
    <cfRule type="containsText" dxfId="16729" priority="16259" operator="containsText" text="Moderada">
      <formula>NOT(ISERROR(SEARCH("Moderada",AE112)))</formula>
    </cfRule>
    <cfRule type="containsText" dxfId="16728" priority="16260" operator="containsText" text="Baja">
      <formula>NOT(ISERROR(SEARCH("Baja",AE112)))</formula>
    </cfRule>
  </conditionalFormatting>
  <conditionalFormatting sqref="AP117">
    <cfRule type="cellIs" dxfId="16727" priority="16205" stopIfTrue="1" operator="equal">
      <formula>"Alta"</formula>
    </cfRule>
  </conditionalFormatting>
  <conditionalFormatting sqref="AP117">
    <cfRule type="cellIs" dxfId="16726" priority="16207" stopIfTrue="1" operator="equal">
      <formula>"Baja"</formula>
    </cfRule>
  </conditionalFormatting>
  <conditionalFormatting sqref="AP117">
    <cfRule type="cellIs" dxfId="16725" priority="16206" stopIfTrue="1" operator="equal">
      <formula>"Media"</formula>
    </cfRule>
  </conditionalFormatting>
  <conditionalFormatting sqref="AP117">
    <cfRule type="cellIs" dxfId="16724" priority="16204" stopIfTrue="1" operator="equal">
      <formula>"Muy Alta"</formula>
    </cfRule>
  </conditionalFormatting>
  <conditionalFormatting sqref="AP117">
    <cfRule type="cellIs" dxfId="16723" priority="16208" stopIfTrue="1" operator="equal">
      <formula>"Muy Baja"</formula>
    </cfRule>
  </conditionalFormatting>
  <conditionalFormatting sqref="AP114">
    <cfRule type="cellIs" dxfId="16722" priority="16163" stopIfTrue="1" operator="equal">
      <formula>"Alta"</formula>
    </cfRule>
  </conditionalFormatting>
  <conditionalFormatting sqref="AP114">
    <cfRule type="cellIs" dxfId="16721" priority="16165" stopIfTrue="1" operator="equal">
      <formula>"Baja"</formula>
    </cfRule>
  </conditionalFormatting>
  <conditionalFormatting sqref="AP114">
    <cfRule type="cellIs" dxfId="16720" priority="16164" stopIfTrue="1" operator="equal">
      <formula>"Media"</formula>
    </cfRule>
  </conditionalFormatting>
  <conditionalFormatting sqref="AP114">
    <cfRule type="cellIs" dxfId="16719" priority="16162" stopIfTrue="1" operator="equal">
      <formula>"Muy Alta"</formula>
    </cfRule>
  </conditionalFormatting>
  <conditionalFormatting sqref="AP114">
    <cfRule type="cellIs" dxfId="16718" priority="16166" stopIfTrue="1" operator="equal">
      <formula>"Muy Baja"</formula>
    </cfRule>
  </conditionalFormatting>
  <conditionalFormatting sqref="V112:V113">
    <cfRule type="cellIs" dxfId="16717" priority="16267" stopIfTrue="1" operator="equal">
      <formula>"Alta"</formula>
    </cfRule>
  </conditionalFormatting>
  <conditionalFormatting sqref="V112:V113">
    <cfRule type="cellIs" dxfId="16716" priority="16269" stopIfTrue="1" operator="equal">
      <formula>"Baja"</formula>
    </cfRule>
  </conditionalFormatting>
  <conditionalFormatting sqref="V112:V113">
    <cfRule type="cellIs" dxfId="16715" priority="16268" stopIfTrue="1" operator="equal">
      <formula>"Media"</formula>
    </cfRule>
  </conditionalFormatting>
  <conditionalFormatting sqref="V112:V113">
    <cfRule type="cellIs" dxfId="16714" priority="16266" stopIfTrue="1" operator="equal">
      <formula>"Muy Alta"</formula>
    </cfRule>
  </conditionalFormatting>
  <conditionalFormatting sqref="V112:V113">
    <cfRule type="cellIs" dxfId="16713" priority="16270" stopIfTrue="1" operator="equal">
      <formula>"Muy Baja"</formula>
    </cfRule>
  </conditionalFormatting>
  <conditionalFormatting sqref="AW112">
    <cfRule type="containsText" dxfId="16712" priority="16241" operator="containsText" text="VALORAR">
      <formula>NOT(ISERROR(SEARCH("VALORAR",AW112)))</formula>
    </cfRule>
    <cfRule type="containsText" dxfId="16711" priority="16242" operator="containsText" text="Extrema">
      <formula>NOT(ISERROR(SEARCH("Extrema",AW112)))</formula>
    </cfRule>
    <cfRule type="containsText" dxfId="16710" priority="16243" operator="containsText" text="Alta">
      <formula>NOT(ISERROR(SEARCH("Alta",AW112)))</formula>
    </cfRule>
    <cfRule type="containsText" dxfId="16709" priority="16244" operator="containsText" text="Moderada">
      <formula>NOT(ISERROR(SEARCH("Moderada",AW112)))</formula>
    </cfRule>
    <cfRule type="containsText" dxfId="16708" priority="16245" operator="containsText" text="Baja">
      <formula>NOT(ISERROR(SEARCH("Baja",AW112)))</formula>
    </cfRule>
  </conditionalFormatting>
  <conditionalFormatting sqref="AW112">
    <cfRule type="containsText" dxfId="16707" priority="16246" operator="containsText" text="VALORAR">
      <formula>NOT(ISERROR(SEARCH("VALORAR",AW112)))</formula>
    </cfRule>
    <cfRule type="containsText" dxfId="16706" priority="16247" operator="containsText" text="Extrema">
      <formula>NOT(ISERROR(SEARCH("Extrema",AW112)))</formula>
    </cfRule>
    <cfRule type="containsText" dxfId="16705" priority="16248" operator="containsText" text="Alta">
      <formula>NOT(ISERROR(SEARCH("Alta",AW112)))</formula>
    </cfRule>
    <cfRule type="containsText" dxfId="16704" priority="16249" operator="containsText" text="Moderada">
      <formula>NOT(ISERROR(SEARCH("Moderada",AW112)))</formula>
    </cfRule>
    <cfRule type="containsText" dxfId="16703" priority="16250" operator="containsText" text="Baja">
      <formula>NOT(ISERROR(SEARCH("Baja",AW112)))</formula>
    </cfRule>
  </conditionalFormatting>
  <conditionalFormatting sqref="AP112">
    <cfRule type="cellIs" dxfId="16702" priority="16233" stopIfTrue="1" operator="equal">
      <formula>"Alta"</formula>
    </cfRule>
  </conditionalFormatting>
  <conditionalFormatting sqref="AP112">
    <cfRule type="cellIs" dxfId="16701" priority="16235" stopIfTrue="1" operator="equal">
      <formula>"Baja"</formula>
    </cfRule>
  </conditionalFormatting>
  <conditionalFormatting sqref="AP112">
    <cfRule type="cellIs" dxfId="16700" priority="16234" stopIfTrue="1" operator="equal">
      <formula>"Media"</formula>
    </cfRule>
  </conditionalFormatting>
  <conditionalFormatting sqref="AP112">
    <cfRule type="cellIs" dxfId="16699" priority="16232" stopIfTrue="1" operator="equal">
      <formula>"Muy Alta"</formula>
    </cfRule>
  </conditionalFormatting>
  <conditionalFormatting sqref="AP112">
    <cfRule type="cellIs" dxfId="16698" priority="16236" stopIfTrue="1" operator="equal">
      <formula>"Muy Baja"</formula>
    </cfRule>
  </conditionalFormatting>
  <conditionalFormatting sqref="AP113">
    <cfRule type="cellIs" dxfId="16697" priority="16219" stopIfTrue="1" operator="equal">
      <formula>"Alta"</formula>
    </cfRule>
  </conditionalFormatting>
  <conditionalFormatting sqref="AP113">
    <cfRule type="cellIs" dxfId="16696" priority="16221" stopIfTrue="1" operator="equal">
      <formula>"Baja"</formula>
    </cfRule>
  </conditionalFormatting>
  <conditionalFormatting sqref="AP113">
    <cfRule type="cellIs" dxfId="16695" priority="16220" stopIfTrue="1" operator="equal">
      <formula>"Media"</formula>
    </cfRule>
  </conditionalFormatting>
  <conditionalFormatting sqref="AP113">
    <cfRule type="cellIs" dxfId="16694" priority="16218" stopIfTrue="1" operator="equal">
      <formula>"Muy Alta"</formula>
    </cfRule>
  </conditionalFormatting>
  <conditionalFormatting sqref="AP113">
    <cfRule type="cellIs" dxfId="16693" priority="16222" stopIfTrue="1" operator="equal">
      <formula>"Muy Baja"</formula>
    </cfRule>
  </conditionalFormatting>
  <conditionalFormatting sqref="AE114:AE115">
    <cfRule type="containsText" dxfId="16692" priority="16171" operator="containsText" text="VALORAR">
      <formula>NOT(ISERROR(SEARCH("VALORAR",AE114)))</formula>
    </cfRule>
    <cfRule type="containsText" dxfId="16691" priority="16172" operator="containsText" text="Extrema">
      <formula>NOT(ISERROR(SEARCH("Extrema",AE114)))</formula>
    </cfRule>
    <cfRule type="containsText" dxfId="16690" priority="16173" operator="containsText" text="Alta">
      <formula>NOT(ISERROR(SEARCH("Alta",AE114)))</formula>
    </cfRule>
    <cfRule type="containsText" dxfId="16689" priority="16174" operator="containsText" text="Moderada">
      <formula>NOT(ISERROR(SEARCH("Moderada",AE114)))</formula>
    </cfRule>
    <cfRule type="containsText" dxfId="16688" priority="16175" operator="containsText" text="Baja">
      <formula>NOT(ISERROR(SEARCH("Baja",AE114)))</formula>
    </cfRule>
  </conditionalFormatting>
  <conditionalFormatting sqref="AE114:AE115">
    <cfRule type="containsText" dxfId="16687" priority="16176" operator="containsText" text="VALORAR">
      <formula>NOT(ISERROR(SEARCH("VALORAR",AE114)))</formula>
    </cfRule>
    <cfRule type="containsText" dxfId="16686" priority="16177" operator="containsText" text="Extrema">
      <formula>NOT(ISERROR(SEARCH("Extrema",AE114)))</formula>
    </cfRule>
    <cfRule type="containsText" dxfId="16685" priority="16178" operator="containsText" text="Alta">
      <formula>NOT(ISERROR(SEARCH("Alta",AE114)))</formula>
    </cfRule>
    <cfRule type="containsText" dxfId="16684" priority="16179" operator="containsText" text="Moderada">
      <formula>NOT(ISERROR(SEARCH("Moderada",AE114)))</formula>
    </cfRule>
    <cfRule type="containsText" dxfId="16683" priority="16180" operator="containsText" text="Baja">
      <formula>NOT(ISERROR(SEARCH("Baja",AE114)))</formula>
    </cfRule>
  </conditionalFormatting>
  <conditionalFormatting sqref="V114:V115">
    <cfRule type="cellIs" dxfId="16682" priority="16187" stopIfTrue="1" operator="equal">
      <formula>"Alta"</formula>
    </cfRule>
  </conditionalFormatting>
  <conditionalFormatting sqref="V114:V115">
    <cfRule type="cellIs" dxfId="16681" priority="16189" stopIfTrue="1" operator="equal">
      <formula>"Baja"</formula>
    </cfRule>
  </conditionalFormatting>
  <conditionalFormatting sqref="V114:V115">
    <cfRule type="cellIs" dxfId="16680" priority="16188" stopIfTrue="1" operator="equal">
      <formula>"Media"</formula>
    </cfRule>
  </conditionalFormatting>
  <conditionalFormatting sqref="V114:V115">
    <cfRule type="cellIs" dxfId="16679" priority="16186" stopIfTrue="1" operator="equal">
      <formula>"Muy Alta"</formula>
    </cfRule>
  </conditionalFormatting>
  <conditionalFormatting sqref="V114:V115">
    <cfRule type="cellIs" dxfId="16678" priority="16190" stopIfTrue="1" operator="equal">
      <formula>"Muy Baja"</formula>
    </cfRule>
  </conditionalFormatting>
  <conditionalFormatting sqref="AP115">
    <cfRule type="cellIs" dxfId="16677" priority="16149" stopIfTrue="1" operator="equal">
      <formula>"Alta"</formula>
    </cfRule>
  </conditionalFormatting>
  <conditionalFormatting sqref="AP115">
    <cfRule type="cellIs" dxfId="16676" priority="16151" stopIfTrue="1" operator="equal">
      <formula>"Baja"</formula>
    </cfRule>
  </conditionalFormatting>
  <conditionalFormatting sqref="AP115">
    <cfRule type="cellIs" dxfId="16675" priority="16150" stopIfTrue="1" operator="equal">
      <formula>"Media"</formula>
    </cfRule>
  </conditionalFormatting>
  <conditionalFormatting sqref="AP115">
    <cfRule type="cellIs" dxfId="16674" priority="16148" stopIfTrue="1" operator="equal">
      <formula>"Muy Alta"</formula>
    </cfRule>
  </conditionalFormatting>
  <conditionalFormatting sqref="AP115">
    <cfRule type="cellIs" dxfId="16673" priority="16152" stopIfTrue="1" operator="equal">
      <formula>"Muy Baja"</formula>
    </cfRule>
  </conditionalFormatting>
  <conditionalFormatting sqref="AE116">
    <cfRule type="containsText" dxfId="16672" priority="16115" operator="containsText" text="VALORAR">
      <formula>NOT(ISERROR(SEARCH("VALORAR",AE116)))</formula>
    </cfRule>
    <cfRule type="containsText" dxfId="16671" priority="16116" operator="containsText" text="Extrema">
      <formula>NOT(ISERROR(SEARCH("Extrema",AE116)))</formula>
    </cfRule>
    <cfRule type="containsText" dxfId="16670" priority="16117" operator="containsText" text="Alta">
      <formula>NOT(ISERROR(SEARCH("Alta",AE116)))</formula>
    </cfRule>
    <cfRule type="containsText" dxfId="16669" priority="16118" operator="containsText" text="Moderada">
      <formula>NOT(ISERROR(SEARCH("Moderada",AE116)))</formula>
    </cfRule>
    <cfRule type="containsText" dxfId="16668" priority="16119" operator="containsText" text="Baja">
      <formula>NOT(ISERROR(SEARCH("Baja",AE116)))</formula>
    </cfRule>
  </conditionalFormatting>
  <conditionalFormatting sqref="AE116">
    <cfRule type="containsText" dxfId="16667" priority="16120" operator="containsText" text="VALORAR">
      <formula>NOT(ISERROR(SEARCH("VALORAR",AE116)))</formula>
    </cfRule>
    <cfRule type="containsText" dxfId="16666" priority="16121" operator="containsText" text="Extrema">
      <formula>NOT(ISERROR(SEARCH("Extrema",AE116)))</formula>
    </cfRule>
    <cfRule type="containsText" dxfId="16665" priority="16122" operator="containsText" text="Alta">
      <formula>NOT(ISERROR(SEARCH("Alta",AE116)))</formula>
    </cfRule>
    <cfRule type="containsText" dxfId="16664" priority="16123" operator="containsText" text="Moderada">
      <formula>NOT(ISERROR(SEARCH("Moderada",AE116)))</formula>
    </cfRule>
    <cfRule type="containsText" dxfId="16663" priority="16124" operator="containsText" text="Baja">
      <formula>NOT(ISERROR(SEARCH("Baja",AE116)))</formula>
    </cfRule>
  </conditionalFormatting>
  <conditionalFormatting sqref="V116">
    <cfRule type="cellIs" dxfId="16662" priority="16131" stopIfTrue="1" operator="equal">
      <formula>"Alta"</formula>
    </cfRule>
  </conditionalFormatting>
  <conditionalFormatting sqref="V116">
    <cfRule type="cellIs" dxfId="16661" priority="16133" stopIfTrue="1" operator="equal">
      <formula>"Baja"</formula>
    </cfRule>
  </conditionalFormatting>
  <conditionalFormatting sqref="V116">
    <cfRule type="cellIs" dxfId="16660" priority="16132" stopIfTrue="1" operator="equal">
      <formula>"Media"</formula>
    </cfRule>
  </conditionalFormatting>
  <conditionalFormatting sqref="V116">
    <cfRule type="cellIs" dxfId="16659" priority="16130" stopIfTrue="1" operator="equal">
      <formula>"Muy Alta"</formula>
    </cfRule>
  </conditionalFormatting>
  <conditionalFormatting sqref="V116">
    <cfRule type="cellIs" dxfId="16658" priority="16134" stopIfTrue="1" operator="equal">
      <formula>"Muy Baja"</formula>
    </cfRule>
  </conditionalFormatting>
  <conditionalFormatting sqref="AP116">
    <cfRule type="cellIs" dxfId="16657" priority="16107" stopIfTrue="1" operator="equal">
      <formula>"Alta"</formula>
    </cfRule>
  </conditionalFormatting>
  <conditionalFormatting sqref="AP116">
    <cfRule type="cellIs" dxfId="16656" priority="16109" stopIfTrue="1" operator="equal">
      <formula>"Baja"</formula>
    </cfRule>
  </conditionalFormatting>
  <conditionalFormatting sqref="AP116">
    <cfRule type="cellIs" dxfId="16655" priority="16108" stopIfTrue="1" operator="equal">
      <formula>"Media"</formula>
    </cfRule>
  </conditionalFormatting>
  <conditionalFormatting sqref="AP116">
    <cfRule type="cellIs" dxfId="16654" priority="16106" stopIfTrue="1" operator="equal">
      <formula>"Muy Alta"</formula>
    </cfRule>
  </conditionalFormatting>
  <conditionalFormatting sqref="AP116">
    <cfRule type="cellIs" dxfId="16653" priority="16110" stopIfTrue="1" operator="equal">
      <formula>"Muy Baja"</formula>
    </cfRule>
  </conditionalFormatting>
  <conditionalFormatting sqref="AE106:AE107">
    <cfRule type="containsText" dxfId="16652" priority="16059" operator="containsText" text="VALORAR">
      <formula>NOT(ISERROR(SEARCH("VALORAR",AE106)))</formula>
    </cfRule>
    <cfRule type="containsText" dxfId="16651" priority="16060" operator="containsText" text="Extrema">
      <formula>NOT(ISERROR(SEARCH("Extrema",AE106)))</formula>
    </cfRule>
    <cfRule type="containsText" dxfId="16650" priority="16061" operator="containsText" text="Alta">
      <formula>NOT(ISERROR(SEARCH("Alta",AE106)))</formula>
    </cfRule>
    <cfRule type="containsText" dxfId="16649" priority="16062" operator="containsText" text="Moderada">
      <formula>NOT(ISERROR(SEARCH("Moderada",AE106)))</formula>
    </cfRule>
    <cfRule type="containsText" dxfId="16648" priority="16063" operator="containsText" text="Baja">
      <formula>NOT(ISERROR(SEARCH("Baja",AE106)))</formula>
    </cfRule>
  </conditionalFormatting>
  <conditionalFormatting sqref="AE106:AE107">
    <cfRule type="containsText" dxfId="16647" priority="16064" operator="containsText" text="VALORAR">
      <formula>NOT(ISERROR(SEARCH("VALORAR",AE106)))</formula>
    </cfRule>
    <cfRule type="containsText" dxfId="16646" priority="16065" operator="containsText" text="Extrema">
      <formula>NOT(ISERROR(SEARCH("Extrema",AE106)))</formula>
    </cfRule>
    <cfRule type="containsText" dxfId="16645" priority="16066" operator="containsText" text="Alta">
      <formula>NOT(ISERROR(SEARCH("Alta",AE106)))</formula>
    </cfRule>
    <cfRule type="containsText" dxfId="16644" priority="16067" operator="containsText" text="Moderada">
      <formula>NOT(ISERROR(SEARCH("Moderada",AE106)))</formula>
    </cfRule>
    <cfRule type="containsText" dxfId="16643" priority="16068" operator="containsText" text="Baja">
      <formula>NOT(ISERROR(SEARCH("Baja",AE106)))</formula>
    </cfRule>
  </conditionalFormatting>
  <conditionalFormatting sqref="AP111">
    <cfRule type="cellIs" dxfId="16642" priority="16013" stopIfTrue="1" operator="equal">
      <formula>"Alta"</formula>
    </cfRule>
  </conditionalFormatting>
  <conditionalFormatting sqref="AP111">
    <cfRule type="cellIs" dxfId="16641" priority="16015" stopIfTrue="1" operator="equal">
      <formula>"Baja"</formula>
    </cfRule>
  </conditionalFormatting>
  <conditionalFormatting sqref="AP111">
    <cfRule type="cellIs" dxfId="16640" priority="16014" stopIfTrue="1" operator="equal">
      <formula>"Media"</formula>
    </cfRule>
  </conditionalFormatting>
  <conditionalFormatting sqref="AP111">
    <cfRule type="cellIs" dxfId="16639" priority="16012" stopIfTrue="1" operator="equal">
      <formula>"Muy Alta"</formula>
    </cfRule>
  </conditionalFormatting>
  <conditionalFormatting sqref="AP111">
    <cfRule type="cellIs" dxfId="16638" priority="16016" stopIfTrue="1" operator="equal">
      <formula>"Muy Baja"</formula>
    </cfRule>
  </conditionalFormatting>
  <conditionalFormatting sqref="AP108">
    <cfRule type="cellIs" dxfId="16637" priority="15971" stopIfTrue="1" operator="equal">
      <formula>"Alta"</formula>
    </cfRule>
  </conditionalFormatting>
  <conditionalFormatting sqref="AP108">
    <cfRule type="cellIs" dxfId="16636" priority="15973" stopIfTrue="1" operator="equal">
      <formula>"Baja"</formula>
    </cfRule>
  </conditionalFormatting>
  <conditionalFormatting sqref="AP108">
    <cfRule type="cellIs" dxfId="16635" priority="15972" stopIfTrue="1" operator="equal">
      <formula>"Media"</formula>
    </cfRule>
  </conditionalFormatting>
  <conditionalFormatting sqref="AP108">
    <cfRule type="cellIs" dxfId="16634" priority="15970" stopIfTrue="1" operator="equal">
      <formula>"Muy Alta"</formula>
    </cfRule>
  </conditionalFormatting>
  <conditionalFormatting sqref="AP108">
    <cfRule type="cellIs" dxfId="16633" priority="15974" stopIfTrue="1" operator="equal">
      <formula>"Muy Baja"</formula>
    </cfRule>
  </conditionalFormatting>
  <conditionalFormatting sqref="V106:V107">
    <cfRule type="cellIs" dxfId="16632" priority="16075" stopIfTrue="1" operator="equal">
      <formula>"Alta"</formula>
    </cfRule>
  </conditionalFormatting>
  <conditionalFormatting sqref="V106:V107">
    <cfRule type="cellIs" dxfId="16631" priority="16077" stopIfTrue="1" operator="equal">
      <formula>"Baja"</formula>
    </cfRule>
  </conditionalFormatting>
  <conditionalFormatting sqref="V106:V107">
    <cfRule type="cellIs" dxfId="16630" priority="16076" stopIfTrue="1" operator="equal">
      <formula>"Media"</formula>
    </cfRule>
  </conditionalFormatting>
  <conditionalFormatting sqref="V106:V107">
    <cfRule type="cellIs" dxfId="16629" priority="16074" stopIfTrue="1" operator="equal">
      <formula>"Muy Alta"</formula>
    </cfRule>
  </conditionalFormatting>
  <conditionalFormatting sqref="V106:V107">
    <cfRule type="cellIs" dxfId="16628" priority="16078" stopIfTrue="1" operator="equal">
      <formula>"Muy Baja"</formula>
    </cfRule>
  </conditionalFormatting>
  <conditionalFormatting sqref="AW106">
    <cfRule type="containsText" dxfId="16627" priority="16049" operator="containsText" text="VALORAR">
      <formula>NOT(ISERROR(SEARCH("VALORAR",AW106)))</formula>
    </cfRule>
    <cfRule type="containsText" dxfId="16626" priority="16050" operator="containsText" text="Extrema">
      <formula>NOT(ISERROR(SEARCH("Extrema",AW106)))</formula>
    </cfRule>
    <cfRule type="containsText" dxfId="16625" priority="16051" operator="containsText" text="Alta">
      <formula>NOT(ISERROR(SEARCH("Alta",AW106)))</formula>
    </cfRule>
    <cfRule type="containsText" dxfId="16624" priority="16052" operator="containsText" text="Moderada">
      <formula>NOT(ISERROR(SEARCH("Moderada",AW106)))</formula>
    </cfRule>
    <cfRule type="containsText" dxfId="16623" priority="16053" operator="containsText" text="Baja">
      <formula>NOT(ISERROR(SEARCH("Baja",AW106)))</formula>
    </cfRule>
  </conditionalFormatting>
  <conditionalFormatting sqref="AW106">
    <cfRule type="containsText" dxfId="16622" priority="16054" operator="containsText" text="VALORAR">
      <formula>NOT(ISERROR(SEARCH("VALORAR",AW106)))</formula>
    </cfRule>
    <cfRule type="containsText" dxfId="16621" priority="16055" operator="containsText" text="Extrema">
      <formula>NOT(ISERROR(SEARCH("Extrema",AW106)))</formula>
    </cfRule>
    <cfRule type="containsText" dxfId="16620" priority="16056" operator="containsText" text="Alta">
      <formula>NOT(ISERROR(SEARCH("Alta",AW106)))</formula>
    </cfRule>
    <cfRule type="containsText" dxfId="16619" priority="16057" operator="containsText" text="Moderada">
      <formula>NOT(ISERROR(SEARCH("Moderada",AW106)))</formula>
    </cfRule>
    <cfRule type="containsText" dxfId="16618" priority="16058" operator="containsText" text="Baja">
      <formula>NOT(ISERROR(SEARCH("Baja",AW106)))</formula>
    </cfRule>
  </conditionalFormatting>
  <conditionalFormatting sqref="AP106">
    <cfRule type="cellIs" dxfId="16617" priority="16041" stopIfTrue="1" operator="equal">
      <formula>"Alta"</formula>
    </cfRule>
  </conditionalFormatting>
  <conditionalFormatting sqref="AP106">
    <cfRule type="cellIs" dxfId="16616" priority="16043" stopIfTrue="1" operator="equal">
      <formula>"Baja"</formula>
    </cfRule>
  </conditionalFormatting>
  <conditionalFormatting sqref="AP106">
    <cfRule type="cellIs" dxfId="16615" priority="16042" stopIfTrue="1" operator="equal">
      <formula>"Media"</formula>
    </cfRule>
  </conditionalFormatting>
  <conditionalFormatting sqref="AP106">
    <cfRule type="cellIs" dxfId="16614" priority="16040" stopIfTrue="1" operator="equal">
      <formula>"Muy Alta"</formula>
    </cfRule>
  </conditionalFormatting>
  <conditionalFormatting sqref="AP106">
    <cfRule type="cellIs" dxfId="16613" priority="16044" stopIfTrue="1" operator="equal">
      <formula>"Muy Baja"</formula>
    </cfRule>
  </conditionalFormatting>
  <conditionalFormatting sqref="AP107">
    <cfRule type="cellIs" dxfId="16612" priority="16027" stopIfTrue="1" operator="equal">
      <formula>"Alta"</formula>
    </cfRule>
  </conditionalFormatting>
  <conditionalFormatting sqref="AP107">
    <cfRule type="cellIs" dxfId="16611" priority="16029" stopIfTrue="1" operator="equal">
      <formula>"Baja"</formula>
    </cfRule>
  </conditionalFormatting>
  <conditionalFormatting sqref="AP107">
    <cfRule type="cellIs" dxfId="16610" priority="16028" stopIfTrue="1" operator="equal">
      <formula>"Media"</formula>
    </cfRule>
  </conditionalFormatting>
  <conditionalFormatting sqref="AP107">
    <cfRule type="cellIs" dxfId="16609" priority="16026" stopIfTrue="1" operator="equal">
      <formula>"Muy Alta"</formula>
    </cfRule>
  </conditionalFormatting>
  <conditionalFormatting sqref="AP107">
    <cfRule type="cellIs" dxfId="16608" priority="16030" stopIfTrue="1" operator="equal">
      <formula>"Muy Baja"</formula>
    </cfRule>
  </conditionalFormatting>
  <conditionalFormatting sqref="AE108:AE109">
    <cfRule type="containsText" dxfId="16607" priority="15979" operator="containsText" text="VALORAR">
      <formula>NOT(ISERROR(SEARCH("VALORAR",AE108)))</formula>
    </cfRule>
    <cfRule type="containsText" dxfId="16606" priority="15980" operator="containsText" text="Extrema">
      <formula>NOT(ISERROR(SEARCH("Extrema",AE108)))</formula>
    </cfRule>
    <cfRule type="containsText" dxfId="16605" priority="15981" operator="containsText" text="Alta">
      <formula>NOT(ISERROR(SEARCH("Alta",AE108)))</formula>
    </cfRule>
    <cfRule type="containsText" dxfId="16604" priority="15982" operator="containsText" text="Moderada">
      <formula>NOT(ISERROR(SEARCH("Moderada",AE108)))</formula>
    </cfRule>
    <cfRule type="containsText" dxfId="16603" priority="15983" operator="containsText" text="Baja">
      <formula>NOT(ISERROR(SEARCH("Baja",AE108)))</formula>
    </cfRule>
  </conditionalFormatting>
  <conditionalFormatting sqref="AE108:AE109">
    <cfRule type="containsText" dxfId="16602" priority="15984" operator="containsText" text="VALORAR">
      <formula>NOT(ISERROR(SEARCH("VALORAR",AE108)))</formula>
    </cfRule>
    <cfRule type="containsText" dxfId="16601" priority="15985" operator="containsText" text="Extrema">
      <formula>NOT(ISERROR(SEARCH("Extrema",AE108)))</formula>
    </cfRule>
    <cfRule type="containsText" dxfId="16600" priority="15986" operator="containsText" text="Alta">
      <formula>NOT(ISERROR(SEARCH("Alta",AE108)))</formula>
    </cfRule>
    <cfRule type="containsText" dxfId="16599" priority="15987" operator="containsText" text="Moderada">
      <formula>NOT(ISERROR(SEARCH("Moderada",AE108)))</formula>
    </cfRule>
    <cfRule type="containsText" dxfId="16598" priority="15988" operator="containsText" text="Baja">
      <formula>NOT(ISERROR(SEARCH("Baja",AE108)))</formula>
    </cfRule>
  </conditionalFormatting>
  <conditionalFormatting sqref="V108:V109">
    <cfRule type="cellIs" dxfId="16597" priority="15995" stopIfTrue="1" operator="equal">
      <formula>"Alta"</formula>
    </cfRule>
  </conditionalFormatting>
  <conditionalFormatting sqref="V108:V109">
    <cfRule type="cellIs" dxfId="16596" priority="15997" stopIfTrue="1" operator="equal">
      <formula>"Baja"</formula>
    </cfRule>
  </conditionalFormatting>
  <conditionalFormatting sqref="V108:V109">
    <cfRule type="cellIs" dxfId="16595" priority="15996" stopIfTrue="1" operator="equal">
      <formula>"Media"</formula>
    </cfRule>
  </conditionalFormatting>
  <conditionalFormatting sqref="V108:V109">
    <cfRule type="cellIs" dxfId="16594" priority="15994" stopIfTrue="1" operator="equal">
      <formula>"Muy Alta"</formula>
    </cfRule>
  </conditionalFormatting>
  <conditionalFormatting sqref="V108:V109">
    <cfRule type="cellIs" dxfId="16593" priority="15998" stopIfTrue="1" operator="equal">
      <formula>"Muy Baja"</formula>
    </cfRule>
  </conditionalFormatting>
  <conditionalFormatting sqref="AP109">
    <cfRule type="cellIs" dxfId="16592" priority="15957" stopIfTrue="1" operator="equal">
      <formula>"Alta"</formula>
    </cfRule>
  </conditionalFormatting>
  <conditionalFormatting sqref="AP109">
    <cfRule type="cellIs" dxfId="16591" priority="15959" stopIfTrue="1" operator="equal">
      <formula>"Baja"</formula>
    </cfRule>
  </conditionalFormatting>
  <conditionalFormatting sqref="AP109">
    <cfRule type="cellIs" dxfId="16590" priority="15958" stopIfTrue="1" operator="equal">
      <formula>"Media"</formula>
    </cfRule>
  </conditionalFormatting>
  <conditionalFormatting sqref="AP109">
    <cfRule type="cellIs" dxfId="16589" priority="15956" stopIfTrue="1" operator="equal">
      <formula>"Muy Alta"</formula>
    </cfRule>
  </conditionalFormatting>
  <conditionalFormatting sqref="AP109">
    <cfRule type="cellIs" dxfId="16588" priority="15960" stopIfTrue="1" operator="equal">
      <formula>"Muy Baja"</formula>
    </cfRule>
  </conditionalFormatting>
  <conditionalFormatting sqref="AE110">
    <cfRule type="containsText" dxfId="16587" priority="15923" operator="containsText" text="VALORAR">
      <formula>NOT(ISERROR(SEARCH("VALORAR",AE110)))</formula>
    </cfRule>
    <cfRule type="containsText" dxfId="16586" priority="15924" operator="containsText" text="Extrema">
      <formula>NOT(ISERROR(SEARCH("Extrema",AE110)))</formula>
    </cfRule>
    <cfRule type="containsText" dxfId="16585" priority="15925" operator="containsText" text="Alta">
      <formula>NOT(ISERROR(SEARCH("Alta",AE110)))</formula>
    </cfRule>
    <cfRule type="containsText" dxfId="16584" priority="15926" operator="containsText" text="Moderada">
      <formula>NOT(ISERROR(SEARCH("Moderada",AE110)))</formula>
    </cfRule>
    <cfRule type="containsText" dxfId="16583" priority="15927" operator="containsText" text="Baja">
      <formula>NOT(ISERROR(SEARCH("Baja",AE110)))</formula>
    </cfRule>
  </conditionalFormatting>
  <conditionalFormatting sqref="AE110">
    <cfRule type="containsText" dxfId="16582" priority="15928" operator="containsText" text="VALORAR">
      <formula>NOT(ISERROR(SEARCH("VALORAR",AE110)))</formula>
    </cfRule>
    <cfRule type="containsText" dxfId="16581" priority="15929" operator="containsText" text="Extrema">
      <formula>NOT(ISERROR(SEARCH("Extrema",AE110)))</formula>
    </cfRule>
    <cfRule type="containsText" dxfId="16580" priority="15930" operator="containsText" text="Alta">
      <formula>NOT(ISERROR(SEARCH("Alta",AE110)))</formula>
    </cfRule>
    <cfRule type="containsText" dxfId="16579" priority="15931" operator="containsText" text="Moderada">
      <formula>NOT(ISERROR(SEARCH("Moderada",AE110)))</formula>
    </cfRule>
    <cfRule type="containsText" dxfId="16578" priority="15932" operator="containsText" text="Baja">
      <formula>NOT(ISERROR(SEARCH("Baja",AE110)))</formula>
    </cfRule>
  </conditionalFormatting>
  <conditionalFormatting sqref="V110">
    <cfRule type="cellIs" dxfId="16577" priority="15939" stopIfTrue="1" operator="equal">
      <formula>"Alta"</formula>
    </cfRule>
  </conditionalFormatting>
  <conditionalFormatting sqref="V110">
    <cfRule type="cellIs" dxfId="16576" priority="15941" stopIfTrue="1" operator="equal">
      <formula>"Baja"</formula>
    </cfRule>
  </conditionalFormatting>
  <conditionalFormatting sqref="V110">
    <cfRule type="cellIs" dxfId="16575" priority="15940" stopIfTrue="1" operator="equal">
      <formula>"Media"</formula>
    </cfRule>
  </conditionalFormatting>
  <conditionalFormatting sqref="V110">
    <cfRule type="cellIs" dxfId="16574" priority="15938" stopIfTrue="1" operator="equal">
      <formula>"Muy Alta"</formula>
    </cfRule>
  </conditionalFormatting>
  <conditionalFormatting sqref="V110">
    <cfRule type="cellIs" dxfId="16573" priority="15942" stopIfTrue="1" operator="equal">
      <formula>"Muy Baja"</formula>
    </cfRule>
  </conditionalFormatting>
  <conditionalFormatting sqref="AP110">
    <cfRule type="cellIs" dxfId="16572" priority="15915" stopIfTrue="1" operator="equal">
      <formula>"Alta"</formula>
    </cfRule>
  </conditionalFormatting>
  <conditionalFormatting sqref="AP110">
    <cfRule type="cellIs" dxfId="16571" priority="15917" stopIfTrue="1" operator="equal">
      <formula>"Baja"</formula>
    </cfRule>
  </conditionalFormatting>
  <conditionalFormatting sqref="AP110">
    <cfRule type="cellIs" dxfId="16570" priority="15916" stopIfTrue="1" operator="equal">
      <formula>"Media"</formula>
    </cfRule>
  </conditionalFormatting>
  <conditionalFormatting sqref="AP110">
    <cfRule type="cellIs" dxfId="16569" priority="15914" stopIfTrue="1" operator="equal">
      <formula>"Muy Alta"</formula>
    </cfRule>
  </conditionalFormatting>
  <conditionalFormatting sqref="AP110">
    <cfRule type="cellIs" dxfId="16568" priority="15918" stopIfTrue="1" operator="equal">
      <formula>"Muy Baja"</formula>
    </cfRule>
  </conditionalFormatting>
  <conditionalFormatting sqref="AE118:AE119">
    <cfRule type="containsText" dxfId="16567" priority="15867" operator="containsText" text="VALORAR">
      <formula>NOT(ISERROR(SEARCH("VALORAR",AE118)))</formula>
    </cfRule>
    <cfRule type="containsText" dxfId="16566" priority="15868" operator="containsText" text="Extrema">
      <formula>NOT(ISERROR(SEARCH("Extrema",AE118)))</formula>
    </cfRule>
    <cfRule type="containsText" dxfId="16565" priority="15869" operator="containsText" text="Alta">
      <formula>NOT(ISERROR(SEARCH("Alta",AE118)))</formula>
    </cfRule>
    <cfRule type="containsText" dxfId="16564" priority="15870" operator="containsText" text="Moderada">
      <formula>NOT(ISERROR(SEARCH("Moderada",AE118)))</formula>
    </cfRule>
    <cfRule type="containsText" dxfId="16563" priority="15871" operator="containsText" text="Baja">
      <formula>NOT(ISERROR(SEARCH("Baja",AE118)))</formula>
    </cfRule>
  </conditionalFormatting>
  <conditionalFormatting sqref="AE118:AE119">
    <cfRule type="containsText" dxfId="16562" priority="15872" operator="containsText" text="VALORAR">
      <formula>NOT(ISERROR(SEARCH("VALORAR",AE118)))</formula>
    </cfRule>
    <cfRule type="containsText" dxfId="16561" priority="15873" operator="containsText" text="Extrema">
      <formula>NOT(ISERROR(SEARCH("Extrema",AE118)))</formula>
    </cfRule>
    <cfRule type="containsText" dxfId="16560" priority="15874" operator="containsText" text="Alta">
      <formula>NOT(ISERROR(SEARCH("Alta",AE118)))</formula>
    </cfRule>
    <cfRule type="containsText" dxfId="16559" priority="15875" operator="containsText" text="Moderada">
      <formula>NOT(ISERROR(SEARCH("Moderada",AE118)))</formula>
    </cfRule>
    <cfRule type="containsText" dxfId="16558" priority="15876" operator="containsText" text="Baja">
      <formula>NOT(ISERROR(SEARCH("Baja",AE118)))</formula>
    </cfRule>
  </conditionalFormatting>
  <conditionalFormatting sqref="AP123">
    <cfRule type="cellIs" dxfId="16557" priority="15821" stopIfTrue="1" operator="equal">
      <formula>"Alta"</formula>
    </cfRule>
  </conditionalFormatting>
  <conditionalFormatting sqref="AP123">
    <cfRule type="cellIs" dxfId="16556" priority="15823" stopIfTrue="1" operator="equal">
      <formula>"Baja"</formula>
    </cfRule>
  </conditionalFormatting>
  <conditionalFormatting sqref="AP123">
    <cfRule type="cellIs" dxfId="16555" priority="15822" stopIfTrue="1" operator="equal">
      <formula>"Media"</formula>
    </cfRule>
  </conditionalFormatting>
  <conditionalFormatting sqref="AP123">
    <cfRule type="cellIs" dxfId="16554" priority="15820" stopIfTrue="1" operator="equal">
      <formula>"Muy Alta"</formula>
    </cfRule>
  </conditionalFormatting>
  <conditionalFormatting sqref="AP123">
    <cfRule type="cellIs" dxfId="16553" priority="15824" stopIfTrue="1" operator="equal">
      <formula>"Muy Baja"</formula>
    </cfRule>
  </conditionalFormatting>
  <conditionalFormatting sqref="AP120">
    <cfRule type="cellIs" dxfId="16552" priority="15779" stopIfTrue="1" operator="equal">
      <formula>"Alta"</formula>
    </cfRule>
  </conditionalFormatting>
  <conditionalFormatting sqref="AP120">
    <cfRule type="cellIs" dxfId="16551" priority="15781" stopIfTrue="1" operator="equal">
      <formula>"Baja"</formula>
    </cfRule>
  </conditionalFormatting>
  <conditionalFormatting sqref="AP120">
    <cfRule type="cellIs" dxfId="16550" priority="15780" stopIfTrue="1" operator="equal">
      <formula>"Media"</formula>
    </cfRule>
  </conditionalFormatting>
  <conditionalFormatting sqref="AP120">
    <cfRule type="cellIs" dxfId="16549" priority="15778" stopIfTrue="1" operator="equal">
      <formula>"Muy Alta"</formula>
    </cfRule>
  </conditionalFormatting>
  <conditionalFormatting sqref="AP120">
    <cfRule type="cellIs" dxfId="16548" priority="15782" stopIfTrue="1" operator="equal">
      <formula>"Muy Baja"</formula>
    </cfRule>
  </conditionalFormatting>
  <conditionalFormatting sqref="V118:V119">
    <cfRule type="cellIs" dxfId="16547" priority="15883" stopIfTrue="1" operator="equal">
      <formula>"Alta"</formula>
    </cfRule>
  </conditionalFormatting>
  <conditionalFormatting sqref="V118:V119">
    <cfRule type="cellIs" dxfId="16546" priority="15885" stopIfTrue="1" operator="equal">
      <formula>"Baja"</formula>
    </cfRule>
  </conditionalFormatting>
  <conditionalFormatting sqref="V118:V119">
    <cfRule type="cellIs" dxfId="16545" priority="15884" stopIfTrue="1" operator="equal">
      <formula>"Media"</formula>
    </cfRule>
  </conditionalFormatting>
  <conditionalFormatting sqref="V118:V119">
    <cfRule type="cellIs" dxfId="16544" priority="15882" stopIfTrue="1" operator="equal">
      <formula>"Muy Alta"</formula>
    </cfRule>
  </conditionalFormatting>
  <conditionalFormatting sqref="V118:V119">
    <cfRule type="cellIs" dxfId="16543" priority="15886" stopIfTrue="1" operator="equal">
      <formula>"Muy Baja"</formula>
    </cfRule>
  </conditionalFormatting>
  <conditionalFormatting sqref="AW118">
    <cfRule type="containsText" dxfId="16542" priority="15857" operator="containsText" text="VALORAR">
      <formula>NOT(ISERROR(SEARCH("VALORAR",AW118)))</formula>
    </cfRule>
    <cfRule type="containsText" dxfId="16541" priority="15858" operator="containsText" text="Extrema">
      <formula>NOT(ISERROR(SEARCH("Extrema",AW118)))</formula>
    </cfRule>
    <cfRule type="containsText" dxfId="16540" priority="15859" operator="containsText" text="Alta">
      <formula>NOT(ISERROR(SEARCH("Alta",AW118)))</formula>
    </cfRule>
    <cfRule type="containsText" dxfId="16539" priority="15860" operator="containsText" text="Moderada">
      <formula>NOT(ISERROR(SEARCH("Moderada",AW118)))</formula>
    </cfRule>
    <cfRule type="containsText" dxfId="16538" priority="15861" operator="containsText" text="Baja">
      <formula>NOT(ISERROR(SEARCH("Baja",AW118)))</formula>
    </cfRule>
  </conditionalFormatting>
  <conditionalFormatting sqref="AW118">
    <cfRule type="containsText" dxfId="16537" priority="15862" operator="containsText" text="VALORAR">
      <formula>NOT(ISERROR(SEARCH("VALORAR",AW118)))</formula>
    </cfRule>
    <cfRule type="containsText" dxfId="16536" priority="15863" operator="containsText" text="Extrema">
      <formula>NOT(ISERROR(SEARCH("Extrema",AW118)))</formula>
    </cfRule>
    <cfRule type="containsText" dxfId="16535" priority="15864" operator="containsText" text="Alta">
      <formula>NOT(ISERROR(SEARCH("Alta",AW118)))</formula>
    </cfRule>
    <cfRule type="containsText" dxfId="16534" priority="15865" operator="containsText" text="Moderada">
      <formula>NOT(ISERROR(SEARCH("Moderada",AW118)))</formula>
    </cfRule>
    <cfRule type="containsText" dxfId="16533" priority="15866" operator="containsText" text="Baja">
      <formula>NOT(ISERROR(SEARCH("Baja",AW118)))</formula>
    </cfRule>
  </conditionalFormatting>
  <conditionalFormatting sqref="AP118">
    <cfRule type="cellIs" dxfId="16532" priority="15849" stopIfTrue="1" operator="equal">
      <formula>"Alta"</formula>
    </cfRule>
  </conditionalFormatting>
  <conditionalFormatting sqref="AP118">
    <cfRule type="cellIs" dxfId="16531" priority="15851" stopIfTrue="1" operator="equal">
      <formula>"Baja"</formula>
    </cfRule>
  </conditionalFormatting>
  <conditionalFormatting sqref="AP118">
    <cfRule type="cellIs" dxfId="16530" priority="15850" stopIfTrue="1" operator="equal">
      <formula>"Media"</formula>
    </cfRule>
  </conditionalFormatting>
  <conditionalFormatting sqref="AP118">
    <cfRule type="cellIs" dxfId="16529" priority="15848" stopIfTrue="1" operator="equal">
      <formula>"Muy Alta"</formula>
    </cfRule>
  </conditionalFormatting>
  <conditionalFormatting sqref="AP118">
    <cfRule type="cellIs" dxfId="16528" priority="15852" stopIfTrue="1" operator="equal">
      <formula>"Muy Baja"</formula>
    </cfRule>
  </conditionalFormatting>
  <conditionalFormatting sqref="AP119">
    <cfRule type="cellIs" dxfId="16527" priority="15835" stopIfTrue="1" operator="equal">
      <formula>"Alta"</formula>
    </cfRule>
  </conditionalFormatting>
  <conditionalFormatting sqref="AP119">
    <cfRule type="cellIs" dxfId="16526" priority="15837" stopIfTrue="1" operator="equal">
      <formula>"Baja"</formula>
    </cfRule>
  </conditionalFormatting>
  <conditionalFormatting sqref="AP119">
    <cfRule type="cellIs" dxfId="16525" priority="15836" stopIfTrue="1" operator="equal">
      <formula>"Media"</formula>
    </cfRule>
  </conditionalFormatting>
  <conditionalFormatting sqref="AP119">
    <cfRule type="cellIs" dxfId="16524" priority="15834" stopIfTrue="1" operator="equal">
      <formula>"Muy Alta"</formula>
    </cfRule>
  </conditionalFormatting>
  <conditionalFormatting sqref="AP119">
    <cfRule type="cellIs" dxfId="16523" priority="15838" stopIfTrue="1" operator="equal">
      <formula>"Muy Baja"</formula>
    </cfRule>
  </conditionalFormatting>
  <conditionalFormatting sqref="AE120:AE121">
    <cfRule type="containsText" dxfId="16522" priority="15787" operator="containsText" text="VALORAR">
      <formula>NOT(ISERROR(SEARCH("VALORAR",AE120)))</formula>
    </cfRule>
    <cfRule type="containsText" dxfId="16521" priority="15788" operator="containsText" text="Extrema">
      <formula>NOT(ISERROR(SEARCH("Extrema",AE120)))</formula>
    </cfRule>
    <cfRule type="containsText" dxfId="16520" priority="15789" operator="containsText" text="Alta">
      <formula>NOT(ISERROR(SEARCH("Alta",AE120)))</formula>
    </cfRule>
    <cfRule type="containsText" dxfId="16519" priority="15790" operator="containsText" text="Moderada">
      <formula>NOT(ISERROR(SEARCH("Moderada",AE120)))</formula>
    </cfRule>
    <cfRule type="containsText" dxfId="16518" priority="15791" operator="containsText" text="Baja">
      <formula>NOT(ISERROR(SEARCH("Baja",AE120)))</formula>
    </cfRule>
  </conditionalFormatting>
  <conditionalFormatting sqref="AE120:AE121">
    <cfRule type="containsText" dxfId="16517" priority="15792" operator="containsText" text="VALORAR">
      <formula>NOT(ISERROR(SEARCH("VALORAR",AE120)))</formula>
    </cfRule>
    <cfRule type="containsText" dxfId="16516" priority="15793" operator="containsText" text="Extrema">
      <formula>NOT(ISERROR(SEARCH("Extrema",AE120)))</formula>
    </cfRule>
    <cfRule type="containsText" dxfId="16515" priority="15794" operator="containsText" text="Alta">
      <formula>NOT(ISERROR(SEARCH("Alta",AE120)))</formula>
    </cfRule>
    <cfRule type="containsText" dxfId="16514" priority="15795" operator="containsText" text="Moderada">
      <formula>NOT(ISERROR(SEARCH("Moderada",AE120)))</formula>
    </cfRule>
    <cfRule type="containsText" dxfId="16513" priority="15796" operator="containsText" text="Baja">
      <formula>NOT(ISERROR(SEARCH("Baja",AE120)))</formula>
    </cfRule>
  </conditionalFormatting>
  <conditionalFormatting sqref="V120:V121">
    <cfRule type="cellIs" dxfId="16512" priority="15803" stopIfTrue="1" operator="equal">
      <formula>"Alta"</formula>
    </cfRule>
  </conditionalFormatting>
  <conditionalFormatting sqref="V120:V121">
    <cfRule type="cellIs" dxfId="16511" priority="15805" stopIfTrue="1" operator="equal">
      <formula>"Baja"</formula>
    </cfRule>
  </conditionalFormatting>
  <conditionalFormatting sqref="V120:V121">
    <cfRule type="cellIs" dxfId="16510" priority="15804" stopIfTrue="1" operator="equal">
      <formula>"Media"</formula>
    </cfRule>
  </conditionalFormatting>
  <conditionalFormatting sqref="V120:V121">
    <cfRule type="cellIs" dxfId="16509" priority="15802" stopIfTrue="1" operator="equal">
      <formula>"Muy Alta"</formula>
    </cfRule>
  </conditionalFormatting>
  <conditionalFormatting sqref="V120:V121">
    <cfRule type="cellIs" dxfId="16508" priority="15806" stopIfTrue="1" operator="equal">
      <formula>"Muy Baja"</formula>
    </cfRule>
  </conditionalFormatting>
  <conditionalFormatting sqref="AP121">
    <cfRule type="cellIs" dxfId="16507" priority="15765" stopIfTrue="1" operator="equal">
      <formula>"Alta"</formula>
    </cfRule>
  </conditionalFormatting>
  <conditionalFormatting sqref="AP121">
    <cfRule type="cellIs" dxfId="16506" priority="15767" stopIfTrue="1" operator="equal">
      <formula>"Baja"</formula>
    </cfRule>
  </conditionalFormatting>
  <conditionalFormatting sqref="AP121">
    <cfRule type="cellIs" dxfId="16505" priority="15766" stopIfTrue="1" operator="equal">
      <formula>"Media"</formula>
    </cfRule>
  </conditionalFormatting>
  <conditionalFormatting sqref="AP121">
    <cfRule type="cellIs" dxfId="16504" priority="15764" stopIfTrue="1" operator="equal">
      <formula>"Muy Alta"</formula>
    </cfRule>
  </conditionalFormatting>
  <conditionalFormatting sqref="AP121">
    <cfRule type="cellIs" dxfId="16503" priority="15768" stopIfTrue="1" operator="equal">
      <formula>"Muy Baja"</formula>
    </cfRule>
  </conditionalFormatting>
  <conditionalFormatting sqref="AE122">
    <cfRule type="containsText" dxfId="16502" priority="15731" operator="containsText" text="VALORAR">
      <formula>NOT(ISERROR(SEARCH("VALORAR",AE122)))</formula>
    </cfRule>
    <cfRule type="containsText" dxfId="16501" priority="15732" operator="containsText" text="Extrema">
      <formula>NOT(ISERROR(SEARCH("Extrema",AE122)))</formula>
    </cfRule>
    <cfRule type="containsText" dxfId="16500" priority="15733" operator="containsText" text="Alta">
      <formula>NOT(ISERROR(SEARCH("Alta",AE122)))</formula>
    </cfRule>
    <cfRule type="containsText" dxfId="16499" priority="15734" operator="containsText" text="Moderada">
      <formula>NOT(ISERROR(SEARCH("Moderada",AE122)))</formula>
    </cfRule>
    <cfRule type="containsText" dxfId="16498" priority="15735" operator="containsText" text="Baja">
      <formula>NOT(ISERROR(SEARCH("Baja",AE122)))</formula>
    </cfRule>
  </conditionalFormatting>
  <conditionalFormatting sqref="AE122">
    <cfRule type="containsText" dxfId="16497" priority="15736" operator="containsText" text="VALORAR">
      <formula>NOT(ISERROR(SEARCH("VALORAR",AE122)))</formula>
    </cfRule>
    <cfRule type="containsText" dxfId="16496" priority="15737" operator="containsText" text="Extrema">
      <formula>NOT(ISERROR(SEARCH("Extrema",AE122)))</formula>
    </cfRule>
    <cfRule type="containsText" dxfId="16495" priority="15738" operator="containsText" text="Alta">
      <formula>NOT(ISERROR(SEARCH("Alta",AE122)))</formula>
    </cfRule>
    <cfRule type="containsText" dxfId="16494" priority="15739" operator="containsText" text="Moderada">
      <formula>NOT(ISERROR(SEARCH("Moderada",AE122)))</formula>
    </cfRule>
    <cfRule type="containsText" dxfId="16493" priority="15740" operator="containsText" text="Baja">
      <formula>NOT(ISERROR(SEARCH("Baja",AE122)))</formula>
    </cfRule>
  </conditionalFormatting>
  <conditionalFormatting sqref="V122">
    <cfRule type="cellIs" dxfId="16492" priority="15747" stopIfTrue="1" operator="equal">
      <formula>"Alta"</formula>
    </cfRule>
  </conditionalFormatting>
  <conditionalFormatting sqref="V122">
    <cfRule type="cellIs" dxfId="16491" priority="15749" stopIfTrue="1" operator="equal">
      <formula>"Baja"</formula>
    </cfRule>
  </conditionalFormatting>
  <conditionalFormatting sqref="V122">
    <cfRule type="cellIs" dxfId="16490" priority="15748" stopIfTrue="1" operator="equal">
      <formula>"Media"</formula>
    </cfRule>
  </conditionalFormatting>
  <conditionalFormatting sqref="V122">
    <cfRule type="cellIs" dxfId="16489" priority="15746" stopIfTrue="1" operator="equal">
      <formula>"Muy Alta"</formula>
    </cfRule>
  </conditionalFormatting>
  <conditionalFormatting sqref="V122">
    <cfRule type="cellIs" dxfId="16488" priority="15750" stopIfTrue="1" operator="equal">
      <formula>"Muy Baja"</formula>
    </cfRule>
  </conditionalFormatting>
  <conditionalFormatting sqref="AP122">
    <cfRule type="cellIs" dxfId="16487" priority="15723" stopIfTrue="1" operator="equal">
      <formula>"Alta"</formula>
    </cfRule>
  </conditionalFormatting>
  <conditionalFormatting sqref="AP122">
    <cfRule type="cellIs" dxfId="16486" priority="15725" stopIfTrue="1" operator="equal">
      <formula>"Baja"</formula>
    </cfRule>
  </conditionalFormatting>
  <conditionalFormatting sqref="AP122">
    <cfRule type="cellIs" dxfId="16485" priority="15724" stopIfTrue="1" operator="equal">
      <formula>"Media"</formula>
    </cfRule>
  </conditionalFormatting>
  <conditionalFormatting sqref="AP122">
    <cfRule type="cellIs" dxfId="16484" priority="15722" stopIfTrue="1" operator="equal">
      <formula>"Muy Alta"</formula>
    </cfRule>
  </conditionalFormatting>
  <conditionalFormatting sqref="AP122">
    <cfRule type="cellIs" dxfId="16483" priority="15726" stopIfTrue="1" operator="equal">
      <formula>"Muy Baja"</formula>
    </cfRule>
  </conditionalFormatting>
  <conditionalFormatting sqref="AE124:AE125">
    <cfRule type="containsText" dxfId="16482" priority="15675" operator="containsText" text="VALORAR">
      <formula>NOT(ISERROR(SEARCH("VALORAR",AE124)))</formula>
    </cfRule>
    <cfRule type="containsText" dxfId="16481" priority="15676" operator="containsText" text="Extrema">
      <formula>NOT(ISERROR(SEARCH("Extrema",AE124)))</formula>
    </cfRule>
    <cfRule type="containsText" dxfId="16480" priority="15677" operator="containsText" text="Alta">
      <formula>NOT(ISERROR(SEARCH("Alta",AE124)))</formula>
    </cfRule>
    <cfRule type="containsText" dxfId="16479" priority="15678" operator="containsText" text="Moderada">
      <formula>NOT(ISERROR(SEARCH("Moderada",AE124)))</formula>
    </cfRule>
    <cfRule type="containsText" dxfId="16478" priority="15679" operator="containsText" text="Baja">
      <formula>NOT(ISERROR(SEARCH("Baja",AE124)))</formula>
    </cfRule>
  </conditionalFormatting>
  <conditionalFormatting sqref="AE124:AE125">
    <cfRule type="containsText" dxfId="16477" priority="15680" operator="containsText" text="VALORAR">
      <formula>NOT(ISERROR(SEARCH("VALORAR",AE124)))</formula>
    </cfRule>
    <cfRule type="containsText" dxfId="16476" priority="15681" operator="containsText" text="Extrema">
      <formula>NOT(ISERROR(SEARCH("Extrema",AE124)))</formula>
    </cfRule>
    <cfRule type="containsText" dxfId="16475" priority="15682" operator="containsText" text="Alta">
      <formula>NOT(ISERROR(SEARCH("Alta",AE124)))</formula>
    </cfRule>
    <cfRule type="containsText" dxfId="16474" priority="15683" operator="containsText" text="Moderada">
      <formula>NOT(ISERROR(SEARCH("Moderada",AE124)))</formula>
    </cfRule>
    <cfRule type="containsText" dxfId="16473" priority="15684" operator="containsText" text="Baja">
      <formula>NOT(ISERROR(SEARCH("Baja",AE124)))</formula>
    </cfRule>
  </conditionalFormatting>
  <conditionalFormatting sqref="AP129">
    <cfRule type="cellIs" dxfId="16472" priority="15629" stopIfTrue="1" operator="equal">
      <formula>"Alta"</formula>
    </cfRule>
  </conditionalFormatting>
  <conditionalFormatting sqref="AP129">
    <cfRule type="cellIs" dxfId="16471" priority="15631" stopIfTrue="1" operator="equal">
      <formula>"Baja"</formula>
    </cfRule>
  </conditionalFormatting>
  <conditionalFormatting sqref="AP129">
    <cfRule type="cellIs" dxfId="16470" priority="15630" stopIfTrue="1" operator="equal">
      <formula>"Media"</formula>
    </cfRule>
  </conditionalFormatting>
  <conditionalFormatting sqref="AP129">
    <cfRule type="cellIs" dxfId="16469" priority="15628" stopIfTrue="1" operator="equal">
      <formula>"Muy Alta"</formula>
    </cfRule>
  </conditionalFormatting>
  <conditionalFormatting sqref="AP129">
    <cfRule type="cellIs" dxfId="16468" priority="15632" stopIfTrue="1" operator="equal">
      <formula>"Muy Baja"</formula>
    </cfRule>
  </conditionalFormatting>
  <conditionalFormatting sqref="AP126">
    <cfRule type="cellIs" dxfId="16467" priority="15587" stopIfTrue="1" operator="equal">
      <formula>"Alta"</formula>
    </cfRule>
  </conditionalFormatting>
  <conditionalFormatting sqref="AP126">
    <cfRule type="cellIs" dxfId="16466" priority="15589" stopIfTrue="1" operator="equal">
      <formula>"Baja"</formula>
    </cfRule>
  </conditionalFormatting>
  <conditionalFormatting sqref="AP126">
    <cfRule type="cellIs" dxfId="16465" priority="15588" stopIfTrue="1" operator="equal">
      <formula>"Media"</formula>
    </cfRule>
  </conditionalFormatting>
  <conditionalFormatting sqref="AP126">
    <cfRule type="cellIs" dxfId="16464" priority="15586" stopIfTrue="1" operator="equal">
      <formula>"Muy Alta"</formula>
    </cfRule>
  </conditionalFormatting>
  <conditionalFormatting sqref="AP126">
    <cfRule type="cellIs" dxfId="16463" priority="15590" stopIfTrue="1" operator="equal">
      <formula>"Muy Baja"</formula>
    </cfRule>
  </conditionalFormatting>
  <conditionalFormatting sqref="V124:V125">
    <cfRule type="cellIs" dxfId="16462" priority="15691" stopIfTrue="1" operator="equal">
      <formula>"Alta"</formula>
    </cfRule>
  </conditionalFormatting>
  <conditionalFormatting sqref="V124:V125">
    <cfRule type="cellIs" dxfId="16461" priority="15693" stopIfTrue="1" operator="equal">
      <formula>"Baja"</formula>
    </cfRule>
  </conditionalFormatting>
  <conditionalFormatting sqref="V124:V125">
    <cfRule type="cellIs" dxfId="16460" priority="15692" stopIfTrue="1" operator="equal">
      <formula>"Media"</formula>
    </cfRule>
  </conditionalFormatting>
  <conditionalFormatting sqref="V124:V125">
    <cfRule type="cellIs" dxfId="16459" priority="15690" stopIfTrue="1" operator="equal">
      <formula>"Muy Alta"</formula>
    </cfRule>
  </conditionalFormatting>
  <conditionalFormatting sqref="V124:V125">
    <cfRule type="cellIs" dxfId="16458" priority="15694" stopIfTrue="1" operator="equal">
      <formula>"Muy Baja"</formula>
    </cfRule>
  </conditionalFormatting>
  <conditionalFormatting sqref="AW124">
    <cfRule type="containsText" dxfId="16457" priority="15665" operator="containsText" text="VALORAR">
      <formula>NOT(ISERROR(SEARCH("VALORAR",AW124)))</formula>
    </cfRule>
    <cfRule type="containsText" dxfId="16456" priority="15666" operator="containsText" text="Extrema">
      <formula>NOT(ISERROR(SEARCH("Extrema",AW124)))</formula>
    </cfRule>
    <cfRule type="containsText" dxfId="16455" priority="15667" operator="containsText" text="Alta">
      <formula>NOT(ISERROR(SEARCH("Alta",AW124)))</formula>
    </cfRule>
    <cfRule type="containsText" dxfId="16454" priority="15668" operator="containsText" text="Moderada">
      <formula>NOT(ISERROR(SEARCH("Moderada",AW124)))</formula>
    </cfRule>
    <cfRule type="containsText" dxfId="16453" priority="15669" operator="containsText" text="Baja">
      <formula>NOT(ISERROR(SEARCH("Baja",AW124)))</formula>
    </cfRule>
  </conditionalFormatting>
  <conditionalFormatting sqref="AW124">
    <cfRule type="containsText" dxfId="16452" priority="15670" operator="containsText" text="VALORAR">
      <formula>NOT(ISERROR(SEARCH("VALORAR",AW124)))</formula>
    </cfRule>
    <cfRule type="containsText" dxfId="16451" priority="15671" operator="containsText" text="Extrema">
      <formula>NOT(ISERROR(SEARCH("Extrema",AW124)))</formula>
    </cfRule>
    <cfRule type="containsText" dxfId="16450" priority="15672" operator="containsText" text="Alta">
      <formula>NOT(ISERROR(SEARCH("Alta",AW124)))</formula>
    </cfRule>
    <cfRule type="containsText" dxfId="16449" priority="15673" operator="containsText" text="Moderada">
      <formula>NOT(ISERROR(SEARCH("Moderada",AW124)))</formula>
    </cfRule>
    <cfRule type="containsText" dxfId="16448" priority="15674" operator="containsText" text="Baja">
      <formula>NOT(ISERROR(SEARCH("Baja",AW124)))</formula>
    </cfRule>
  </conditionalFormatting>
  <conditionalFormatting sqref="AP124">
    <cfRule type="cellIs" dxfId="16447" priority="15657" stopIfTrue="1" operator="equal">
      <formula>"Alta"</formula>
    </cfRule>
  </conditionalFormatting>
  <conditionalFormatting sqref="AP124">
    <cfRule type="cellIs" dxfId="16446" priority="15659" stopIfTrue="1" operator="equal">
      <formula>"Baja"</formula>
    </cfRule>
  </conditionalFormatting>
  <conditionalFormatting sqref="AP124">
    <cfRule type="cellIs" dxfId="16445" priority="15658" stopIfTrue="1" operator="equal">
      <formula>"Media"</formula>
    </cfRule>
  </conditionalFormatting>
  <conditionalFormatting sqref="AP124">
    <cfRule type="cellIs" dxfId="16444" priority="15656" stopIfTrue="1" operator="equal">
      <formula>"Muy Alta"</formula>
    </cfRule>
  </conditionalFormatting>
  <conditionalFormatting sqref="AP124">
    <cfRule type="cellIs" dxfId="16443" priority="15660" stopIfTrue="1" operator="equal">
      <formula>"Muy Baja"</formula>
    </cfRule>
  </conditionalFormatting>
  <conditionalFormatting sqref="AP125">
    <cfRule type="cellIs" dxfId="16442" priority="15643" stopIfTrue="1" operator="equal">
      <formula>"Alta"</formula>
    </cfRule>
  </conditionalFormatting>
  <conditionalFormatting sqref="AP125">
    <cfRule type="cellIs" dxfId="16441" priority="15645" stopIfTrue="1" operator="equal">
      <formula>"Baja"</formula>
    </cfRule>
  </conditionalFormatting>
  <conditionalFormatting sqref="AP125">
    <cfRule type="cellIs" dxfId="16440" priority="15644" stopIfTrue="1" operator="equal">
      <formula>"Media"</formula>
    </cfRule>
  </conditionalFormatting>
  <conditionalFormatting sqref="AP125">
    <cfRule type="cellIs" dxfId="16439" priority="15642" stopIfTrue="1" operator="equal">
      <formula>"Muy Alta"</formula>
    </cfRule>
  </conditionalFormatting>
  <conditionalFormatting sqref="AP125">
    <cfRule type="cellIs" dxfId="16438" priority="15646" stopIfTrue="1" operator="equal">
      <formula>"Muy Baja"</formula>
    </cfRule>
  </conditionalFormatting>
  <conditionalFormatting sqref="AE126:AE127">
    <cfRule type="containsText" dxfId="16437" priority="15595" operator="containsText" text="VALORAR">
      <formula>NOT(ISERROR(SEARCH("VALORAR",AE126)))</formula>
    </cfRule>
    <cfRule type="containsText" dxfId="16436" priority="15596" operator="containsText" text="Extrema">
      <formula>NOT(ISERROR(SEARCH("Extrema",AE126)))</formula>
    </cfRule>
    <cfRule type="containsText" dxfId="16435" priority="15597" operator="containsText" text="Alta">
      <formula>NOT(ISERROR(SEARCH("Alta",AE126)))</formula>
    </cfRule>
    <cfRule type="containsText" dxfId="16434" priority="15598" operator="containsText" text="Moderada">
      <formula>NOT(ISERROR(SEARCH("Moderada",AE126)))</formula>
    </cfRule>
    <cfRule type="containsText" dxfId="16433" priority="15599" operator="containsText" text="Baja">
      <formula>NOT(ISERROR(SEARCH("Baja",AE126)))</formula>
    </cfRule>
  </conditionalFormatting>
  <conditionalFormatting sqref="AE126:AE127">
    <cfRule type="containsText" dxfId="16432" priority="15600" operator="containsText" text="VALORAR">
      <formula>NOT(ISERROR(SEARCH("VALORAR",AE126)))</formula>
    </cfRule>
    <cfRule type="containsText" dxfId="16431" priority="15601" operator="containsText" text="Extrema">
      <formula>NOT(ISERROR(SEARCH("Extrema",AE126)))</formula>
    </cfRule>
    <cfRule type="containsText" dxfId="16430" priority="15602" operator="containsText" text="Alta">
      <formula>NOT(ISERROR(SEARCH("Alta",AE126)))</formula>
    </cfRule>
    <cfRule type="containsText" dxfId="16429" priority="15603" operator="containsText" text="Moderada">
      <formula>NOT(ISERROR(SEARCH("Moderada",AE126)))</formula>
    </cfRule>
    <cfRule type="containsText" dxfId="16428" priority="15604" operator="containsText" text="Baja">
      <formula>NOT(ISERROR(SEARCH("Baja",AE126)))</formula>
    </cfRule>
  </conditionalFormatting>
  <conditionalFormatting sqref="V126:V127">
    <cfRule type="cellIs" dxfId="16427" priority="15611" stopIfTrue="1" operator="equal">
      <formula>"Alta"</formula>
    </cfRule>
  </conditionalFormatting>
  <conditionalFormatting sqref="V126:V127">
    <cfRule type="cellIs" dxfId="16426" priority="15613" stopIfTrue="1" operator="equal">
      <formula>"Baja"</formula>
    </cfRule>
  </conditionalFormatting>
  <conditionalFormatting sqref="V126:V127">
    <cfRule type="cellIs" dxfId="16425" priority="15612" stopIfTrue="1" operator="equal">
      <formula>"Media"</formula>
    </cfRule>
  </conditionalFormatting>
  <conditionalFormatting sqref="V126:V127">
    <cfRule type="cellIs" dxfId="16424" priority="15610" stopIfTrue="1" operator="equal">
      <formula>"Muy Alta"</formula>
    </cfRule>
  </conditionalFormatting>
  <conditionalFormatting sqref="V126:V127">
    <cfRule type="cellIs" dxfId="16423" priority="15614" stopIfTrue="1" operator="equal">
      <formula>"Muy Baja"</formula>
    </cfRule>
  </conditionalFormatting>
  <conditionalFormatting sqref="AP127">
    <cfRule type="cellIs" dxfId="16422" priority="15573" stopIfTrue="1" operator="equal">
      <formula>"Alta"</formula>
    </cfRule>
  </conditionalFormatting>
  <conditionalFormatting sqref="AP127">
    <cfRule type="cellIs" dxfId="16421" priority="15575" stopIfTrue="1" operator="equal">
      <formula>"Baja"</formula>
    </cfRule>
  </conditionalFormatting>
  <conditionalFormatting sqref="AP127">
    <cfRule type="cellIs" dxfId="16420" priority="15574" stopIfTrue="1" operator="equal">
      <formula>"Media"</formula>
    </cfRule>
  </conditionalFormatting>
  <conditionalFormatting sqref="AP127">
    <cfRule type="cellIs" dxfId="16419" priority="15572" stopIfTrue="1" operator="equal">
      <formula>"Muy Alta"</formula>
    </cfRule>
  </conditionalFormatting>
  <conditionalFormatting sqref="AP127">
    <cfRule type="cellIs" dxfId="16418" priority="15576" stopIfTrue="1" operator="equal">
      <formula>"Muy Baja"</formula>
    </cfRule>
  </conditionalFormatting>
  <conditionalFormatting sqref="AE128">
    <cfRule type="containsText" dxfId="16417" priority="15539" operator="containsText" text="VALORAR">
      <formula>NOT(ISERROR(SEARCH("VALORAR",AE128)))</formula>
    </cfRule>
    <cfRule type="containsText" dxfId="16416" priority="15540" operator="containsText" text="Extrema">
      <formula>NOT(ISERROR(SEARCH("Extrema",AE128)))</formula>
    </cfRule>
    <cfRule type="containsText" dxfId="16415" priority="15541" operator="containsText" text="Alta">
      <formula>NOT(ISERROR(SEARCH("Alta",AE128)))</formula>
    </cfRule>
    <cfRule type="containsText" dxfId="16414" priority="15542" operator="containsText" text="Moderada">
      <formula>NOT(ISERROR(SEARCH("Moderada",AE128)))</formula>
    </cfRule>
    <cfRule type="containsText" dxfId="16413" priority="15543" operator="containsText" text="Baja">
      <formula>NOT(ISERROR(SEARCH("Baja",AE128)))</formula>
    </cfRule>
  </conditionalFormatting>
  <conditionalFormatting sqref="AE128">
    <cfRule type="containsText" dxfId="16412" priority="15544" operator="containsText" text="VALORAR">
      <formula>NOT(ISERROR(SEARCH("VALORAR",AE128)))</formula>
    </cfRule>
    <cfRule type="containsText" dxfId="16411" priority="15545" operator="containsText" text="Extrema">
      <formula>NOT(ISERROR(SEARCH("Extrema",AE128)))</formula>
    </cfRule>
    <cfRule type="containsText" dxfId="16410" priority="15546" operator="containsText" text="Alta">
      <formula>NOT(ISERROR(SEARCH("Alta",AE128)))</formula>
    </cfRule>
    <cfRule type="containsText" dxfId="16409" priority="15547" operator="containsText" text="Moderada">
      <formula>NOT(ISERROR(SEARCH("Moderada",AE128)))</formula>
    </cfRule>
    <cfRule type="containsText" dxfId="16408" priority="15548" operator="containsText" text="Baja">
      <formula>NOT(ISERROR(SEARCH("Baja",AE128)))</formula>
    </cfRule>
  </conditionalFormatting>
  <conditionalFormatting sqref="V128">
    <cfRule type="cellIs" dxfId="16407" priority="15555" stopIfTrue="1" operator="equal">
      <formula>"Alta"</formula>
    </cfRule>
  </conditionalFormatting>
  <conditionalFormatting sqref="V128">
    <cfRule type="cellIs" dxfId="16406" priority="15557" stopIfTrue="1" operator="equal">
      <formula>"Baja"</formula>
    </cfRule>
  </conditionalFormatting>
  <conditionalFormatting sqref="V128">
    <cfRule type="cellIs" dxfId="16405" priority="15556" stopIfTrue="1" operator="equal">
      <formula>"Media"</formula>
    </cfRule>
  </conditionalFormatting>
  <conditionalFormatting sqref="V128">
    <cfRule type="cellIs" dxfId="16404" priority="15554" stopIfTrue="1" operator="equal">
      <formula>"Muy Alta"</formula>
    </cfRule>
  </conditionalFormatting>
  <conditionalFormatting sqref="V128">
    <cfRule type="cellIs" dxfId="16403" priority="15558" stopIfTrue="1" operator="equal">
      <formula>"Muy Baja"</formula>
    </cfRule>
  </conditionalFormatting>
  <conditionalFormatting sqref="AP128">
    <cfRule type="cellIs" dxfId="16402" priority="15531" stopIfTrue="1" operator="equal">
      <formula>"Alta"</formula>
    </cfRule>
  </conditionalFormatting>
  <conditionalFormatting sqref="AP128">
    <cfRule type="cellIs" dxfId="16401" priority="15533" stopIfTrue="1" operator="equal">
      <formula>"Baja"</formula>
    </cfRule>
  </conditionalFormatting>
  <conditionalFormatting sqref="AP128">
    <cfRule type="cellIs" dxfId="16400" priority="15532" stopIfTrue="1" operator="equal">
      <formula>"Media"</formula>
    </cfRule>
  </conditionalFormatting>
  <conditionalFormatting sqref="AP128">
    <cfRule type="cellIs" dxfId="16399" priority="15530" stopIfTrue="1" operator="equal">
      <formula>"Muy Alta"</formula>
    </cfRule>
  </conditionalFormatting>
  <conditionalFormatting sqref="AP128">
    <cfRule type="cellIs" dxfId="16398" priority="15534" stopIfTrue="1" operator="equal">
      <formula>"Muy Baja"</formula>
    </cfRule>
  </conditionalFormatting>
  <conditionalFormatting sqref="AE142:AE143">
    <cfRule type="containsText" dxfId="16397" priority="15347" operator="containsText" text="VALORAR">
      <formula>NOT(ISERROR(SEARCH("VALORAR",AE142)))</formula>
    </cfRule>
    <cfRule type="containsText" dxfId="16396" priority="15348" operator="containsText" text="Extrema">
      <formula>NOT(ISERROR(SEARCH("Extrema",AE142)))</formula>
    </cfRule>
    <cfRule type="containsText" dxfId="16395" priority="15349" operator="containsText" text="Alta">
      <formula>NOT(ISERROR(SEARCH("Alta",AE142)))</formula>
    </cfRule>
    <cfRule type="containsText" dxfId="16394" priority="15350" operator="containsText" text="Moderada">
      <formula>NOT(ISERROR(SEARCH("Moderada",AE142)))</formula>
    </cfRule>
    <cfRule type="containsText" dxfId="16393" priority="15351" operator="containsText" text="Baja">
      <formula>NOT(ISERROR(SEARCH("Baja",AE142)))</formula>
    </cfRule>
  </conditionalFormatting>
  <conditionalFormatting sqref="AE142:AE143">
    <cfRule type="containsText" dxfId="16392" priority="15352" operator="containsText" text="VALORAR">
      <formula>NOT(ISERROR(SEARCH("VALORAR",AE142)))</formula>
    </cfRule>
    <cfRule type="containsText" dxfId="16391" priority="15353" operator="containsText" text="Extrema">
      <formula>NOT(ISERROR(SEARCH("Extrema",AE142)))</formula>
    </cfRule>
    <cfRule type="containsText" dxfId="16390" priority="15354" operator="containsText" text="Alta">
      <formula>NOT(ISERROR(SEARCH("Alta",AE142)))</formula>
    </cfRule>
    <cfRule type="containsText" dxfId="16389" priority="15355" operator="containsText" text="Moderada">
      <formula>NOT(ISERROR(SEARCH("Moderada",AE142)))</formula>
    </cfRule>
    <cfRule type="containsText" dxfId="16388" priority="15356" operator="containsText" text="Baja">
      <formula>NOT(ISERROR(SEARCH("Baja",AE142)))</formula>
    </cfRule>
  </conditionalFormatting>
  <conditionalFormatting sqref="AP147">
    <cfRule type="cellIs" dxfId="16387" priority="15301" stopIfTrue="1" operator="equal">
      <formula>"Alta"</formula>
    </cfRule>
  </conditionalFormatting>
  <conditionalFormatting sqref="AP147">
    <cfRule type="cellIs" dxfId="16386" priority="15303" stopIfTrue="1" operator="equal">
      <formula>"Baja"</formula>
    </cfRule>
  </conditionalFormatting>
  <conditionalFormatting sqref="AP147">
    <cfRule type="cellIs" dxfId="16385" priority="15302" stopIfTrue="1" operator="equal">
      <formula>"Media"</formula>
    </cfRule>
  </conditionalFormatting>
  <conditionalFormatting sqref="AP147">
    <cfRule type="cellIs" dxfId="16384" priority="15300" stopIfTrue="1" operator="equal">
      <formula>"Muy Alta"</formula>
    </cfRule>
  </conditionalFormatting>
  <conditionalFormatting sqref="AP147">
    <cfRule type="cellIs" dxfId="16383" priority="15304" stopIfTrue="1" operator="equal">
      <formula>"Muy Baja"</formula>
    </cfRule>
  </conditionalFormatting>
  <conditionalFormatting sqref="AP144">
    <cfRule type="cellIs" dxfId="16382" priority="15259" stopIfTrue="1" operator="equal">
      <formula>"Alta"</formula>
    </cfRule>
  </conditionalFormatting>
  <conditionalFormatting sqref="AP144">
    <cfRule type="cellIs" dxfId="16381" priority="15261" stopIfTrue="1" operator="equal">
      <formula>"Baja"</formula>
    </cfRule>
  </conditionalFormatting>
  <conditionalFormatting sqref="AP144">
    <cfRule type="cellIs" dxfId="16380" priority="15260" stopIfTrue="1" operator="equal">
      <formula>"Media"</formula>
    </cfRule>
  </conditionalFormatting>
  <conditionalFormatting sqref="AP144">
    <cfRule type="cellIs" dxfId="16379" priority="15258" stopIfTrue="1" operator="equal">
      <formula>"Muy Alta"</formula>
    </cfRule>
  </conditionalFormatting>
  <conditionalFormatting sqref="AP144">
    <cfRule type="cellIs" dxfId="16378" priority="15262" stopIfTrue="1" operator="equal">
      <formula>"Muy Baja"</formula>
    </cfRule>
  </conditionalFormatting>
  <conditionalFormatting sqref="V142:V143">
    <cfRule type="cellIs" dxfId="16377" priority="15363" stopIfTrue="1" operator="equal">
      <formula>"Alta"</formula>
    </cfRule>
  </conditionalFormatting>
  <conditionalFormatting sqref="V142:V143">
    <cfRule type="cellIs" dxfId="16376" priority="15365" stopIfTrue="1" operator="equal">
      <formula>"Baja"</formula>
    </cfRule>
  </conditionalFormatting>
  <conditionalFormatting sqref="V142:V143">
    <cfRule type="cellIs" dxfId="16375" priority="15364" stopIfTrue="1" operator="equal">
      <formula>"Media"</formula>
    </cfRule>
  </conditionalFormatting>
  <conditionalFormatting sqref="V142:V143">
    <cfRule type="cellIs" dxfId="16374" priority="15362" stopIfTrue="1" operator="equal">
      <formula>"Muy Alta"</formula>
    </cfRule>
  </conditionalFormatting>
  <conditionalFormatting sqref="V142:V143">
    <cfRule type="cellIs" dxfId="16373" priority="15366" stopIfTrue="1" operator="equal">
      <formula>"Muy Baja"</formula>
    </cfRule>
  </conditionalFormatting>
  <conditionalFormatting sqref="AE148:AE149">
    <cfRule type="containsText" dxfId="16372" priority="15211" operator="containsText" text="VALORAR">
      <formula>NOT(ISERROR(SEARCH("VALORAR",AE148)))</formula>
    </cfRule>
    <cfRule type="containsText" dxfId="16371" priority="15212" operator="containsText" text="Extrema">
      <formula>NOT(ISERROR(SEARCH("Extrema",AE148)))</formula>
    </cfRule>
    <cfRule type="containsText" dxfId="16370" priority="15213" operator="containsText" text="Alta">
      <formula>NOT(ISERROR(SEARCH("Alta",AE148)))</formula>
    </cfRule>
    <cfRule type="containsText" dxfId="16369" priority="15214" operator="containsText" text="Moderada">
      <formula>NOT(ISERROR(SEARCH("Moderada",AE148)))</formula>
    </cfRule>
    <cfRule type="containsText" dxfId="16368" priority="15215" operator="containsText" text="Baja">
      <formula>NOT(ISERROR(SEARCH("Baja",AE148)))</formula>
    </cfRule>
  </conditionalFormatting>
  <conditionalFormatting sqref="AE148:AE149">
    <cfRule type="containsText" dxfId="16367" priority="15216" operator="containsText" text="VALORAR">
      <formula>NOT(ISERROR(SEARCH("VALORAR",AE148)))</formula>
    </cfRule>
    <cfRule type="containsText" dxfId="16366" priority="15217" operator="containsText" text="Extrema">
      <formula>NOT(ISERROR(SEARCH("Extrema",AE148)))</formula>
    </cfRule>
    <cfRule type="containsText" dxfId="16365" priority="15218" operator="containsText" text="Alta">
      <formula>NOT(ISERROR(SEARCH("Alta",AE148)))</formula>
    </cfRule>
    <cfRule type="containsText" dxfId="16364" priority="15219" operator="containsText" text="Moderada">
      <formula>NOT(ISERROR(SEARCH("Moderada",AE148)))</formula>
    </cfRule>
    <cfRule type="containsText" dxfId="16363" priority="15220" operator="containsText" text="Baja">
      <formula>NOT(ISERROR(SEARCH("Baja",AE148)))</formula>
    </cfRule>
  </conditionalFormatting>
  <conditionalFormatting sqref="AW142">
    <cfRule type="containsText" dxfId="16362" priority="15337" operator="containsText" text="VALORAR">
      <formula>NOT(ISERROR(SEARCH("VALORAR",AW142)))</formula>
    </cfRule>
    <cfRule type="containsText" dxfId="16361" priority="15338" operator="containsText" text="Extrema">
      <formula>NOT(ISERROR(SEARCH("Extrema",AW142)))</formula>
    </cfRule>
    <cfRule type="containsText" dxfId="16360" priority="15339" operator="containsText" text="Alta">
      <formula>NOT(ISERROR(SEARCH("Alta",AW142)))</formula>
    </cfRule>
    <cfRule type="containsText" dxfId="16359" priority="15340" operator="containsText" text="Moderada">
      <formula>NOT(ISERROR(SEARCH("Moderada",AW142)))</formula>
    </cfRule>
    <cfRule type="containsText" dxfId="16358" priority="15341" operator="containsText" text="Baja">
      <formula>NOT(ISERROR(SEARCH("Baja",AW142)))</formula>
    </cfRule>
  </conditionalFormatting>
  <conditionalFormatting sqref="AW142">
    <cfRule type="containsText" dxfId="16357" priority="15342" operator="containsText" text="VALORAR">
      <formula>NOT(ISERROR(SEARCH("VALORAR",AW142)))</formula>
    </cfRule>
    <cfRule type="containsText" dxfId="16356" priority="15343" operator="containsText" text="Extrema">
      <formula>NOT(ISERROR(SEARCH("Extrema",AW142)))</formula>
    </cfRule>
    <cfRule type="containsText" dxfId="16355" priority="15344" operator="containsText" text="Alta">
      <formula>NOT(ISERROR(SEARCH("Alta",AW142)))</formula>
    </cfRule>
    <cfRule type="containsText" dxfId="16354" priority="15345" operator="containsText" text="Moderada">
      <formula>NOT(ISERROR(SEARCH("Moderada",AW142)))</formula>
    </cfRule>
    <cfRule type="containsText" dxfId="16353" priority="15346" operator="containsText" text="Baja">
      <formula>NOT(ISERROR(SEARCH("Baja",AW142)))</formula>
    </cfRule>
  </conditionalFormatting>
  <conditionalFormatting sqref="AP142">
    <cfRule type="cellIs" dxfId="16352" priority="15329" stopIfTrue="1" operator="equal">
      <formula>"Alta"</formula>
    </cfRule>
  </conditionalFormatting>
  <conditionalFormatting sqref="AP142">
    <cfRule type="cellIs" dxfId="16351" priority="15331" stopIfTrue="1" operator="equal">
      <formula>"Baja"</formula>
    </cfRule>
  </conditionalFormatting>
  <conditionalFormatting sqref="AP142">
    <cfRule type="cellIs" dxfId="16350" priority="15330" stopIfTrue="1" operator="equal">
      <formula>"Media"</formula>
    </cfRule>
  </conditionalFormatting>
  <conditionalFormatting sqref="AP142">
    <cfRule type="cellIs" dxfId="16349" priority="15328" stopIfTrue="1" operator="equal">
      <formula>"Muy Alta"</formula>
    </cfRule>
  </conditionalFormatting>
  <conditionalFormatting sqref="AP142">
    <cfRule type="cellIs" dxfId="16348" priority="15332" stopIfTrue="1" operator="equal">
      <formula>"Muy Baja"</formula>
    </cfRule>
  </conditionalFormatting>
  <conditionalFormatting sqref="AP143">
    <cfRule type="cellIs" dxfId="16347" priority="15315" stopIfTrue="1" operator="equal">
      <formula>"Alta"</formula>
    </cfRule>
  </conditionalFormatting>
  <conditionalFormatting sqref="AP143">
    <cfRule type="cellIs" dxfId="16346" priority="15317" stopIfTrue="1" operator="equal">
      <formula>"Baja"</formula>
    </cfRule>
  </conditionalFormatting>
  <conditionalFormatting sqref="AP143">
    <cfRule type="cellIs" dxfId="16345" priority="15316" stopIfTrue="1" operator="equal">
      <formula>"Media"</formula>
    </cfRule>
  </conditionalFormatting>
  <conditionalFormatting sqref="AP143">
    <cfRule type="cellIs" dxfId="16344" priority="15314" stopIfTrue="1" operator="equal">
      <formula>"Muy Alta"</formula>
    </cfRule>
  </conditionalFormatting>
  <conditionalFormatting sqref="AP143">
    <cfRule type="cellIs" dxfId="16343" priority="15318" stopIfTrue="1" operator="equal">
      <formula>"Muy Baja"</formula>
    </cfRule>
  </conditionalFormatting>
  <conditionalFormatting sqref="AP153">
    <cfRule type="cellIs" dxfId="16342" priority="15165" stopIfTrue="1" operator="equal">
      <formula>"Alta"</formula>
    </cfRule>
  </conditionalFormatting>
  <conditionalFormatting sqref="AP153">
    <cfRule type="cellIs" dxfId="16341" priority="15167" stopIfTrue="1" operator="equal">
      <formula>"Baja"</formula>
    </cfRule>
  </conditionalFormatting>
  <conditionalFormatting sqref="AP153">
    <cfRule type="cellIs" dxfId="16340" priority="15166" stopIfTrue="1" operator="equal">
      <formula>"Media"</formula>
    </cfRule>
  </conditionalFormatting>
  <conditionalFormatting sqref="AP153">
    <cfRule type="cellIs" dxfId="16339" priority="15164" stopIfTrue="1" operator="equal">
      <formula>"Muy Alta"</formula>
    </cfRule>
  </conditionalFormatting>
  <conditionalFormatting sqref="AP153">
    <cfRule type="cellIs" dxfId="16338" priority="15168" stopIfTrue="1" operator="equal">
      <formula>"Muy Baja"</formula>
    </cfRule>
  </conditionalFormatting>
  <conditionalFormatting sqref="AE144:AE145">
    <cfRule type="containsText" dxfId="16337" priority="15267" operator="containsText" text="VALORAR">
      <formula>NOT(ISERROR(SEARCH("VALORAR",AE144)))</formula>
    </cfRule>
    <cfRule type="containsText" dxfId="16336" priority="15268" operator="containsText" text="Extrema">
      <formula>NOT(ISERROR(SEARCH("Extrema",AE144)))</formula>
    </cfRule>
    <cfRule type="containsText" dxfId="16335" priority="15269" operator="containsText" text="Alta">
      <formula>NOT(ISERROR(SEARCH("Alta",AE144)))</formula>
    </cfRule>
    <cfRule type="containsText" dxfId="16334" priority="15270" operator="containsText" text="Moderada">
      <formula>NOT(ISERROR(SEARCH("Moderada",AE144)))</formula>
    </cfRule>
    <cfRule type="containsText" dxfId="16333" priority="15271" operator="containsText" text="Baja">
      <formula>NOT(ISERROR(SEARCH("Baja",AE144)))</formula>
    </cfRule>
  </conditionalFormatting>
  <conditionalFormatting sqref="AE144:AE145">
    <cfRule type="containsText" dxfId="16332" priority="15272" operator="containsText" text="VALORAR">
      <formula>NOT(ISERROR(SEARCH("VALORAR",AE144)))</formula>
    </cfRule>
    <cfRule type="containsText" dxfId="16331" priority="15273" operator="containsText" text="Extrema">
      <formula>NOT(ISERROR(SEARCH("Extrema",AE144)))</formula>
    </cfRule>
    <cfRule type="containsText" dxfId="16330" priority="15274" operator="containsText" text="Alta">
      <formula>NOT(ISERROR(SEARCH("Alta",AE144)))</formula>
    </cfRule>
    <cfRule type="containsText" dxfId="16329" priority="15275" operator="containsText" text="Moderada">
      <formula>NOT(ISERROR(SEARCH("Moderada",AE144)))</formula>
    </cfRule>
    <cfRule type="containsText" dxfId="16328" priority="15276" operator="containsText" text="Baja">
      <formula>NOT(ISERROR(SEARCH("Baja",AE144)))</formula>
    </cfRule>
  </conditionalFormatting>
  <conditionalFormatting sqref="V144:V145">
    <cfRule type="cellIs" dxfId="16327" priority="15283" stopIfTrue="1" operator="equal">
      <formula>"Alta"</formula>
    </cfRule>
  </conditionalFormatting>
  <conditionalFormatting sqref="V144:V145">
    <cfRule type="cellIs" dxfId="16326" priority="15285" stopIfTrue="1" operator="equal">
      <formula>"Baja"</formula>
    </cfRule>
  </conditionalFormatting>
  <conditionalFormatting sqref="V144:V145">
    <cfRule type="cellIs" dxfId="16325" priority="15284" stopIfTrue="1" operator="equal">
      <formula>"Media"</formula>
    </cfRule>
  </conditionalFormatting>
  <conditionalFormatting sqref="V144:V145">
    <cfRule type="cellIs" dxfId="16324" priority="15282" stopIfTrue="1" operator="equal">
      <formula>"Muy Alta"</formula>
    </cfRule>
  </conditionalFormatting>
  <conditionalFormatting sqref="V144:V145">
    <cfRule type="cellIs" dxfId="16323" priority="15286" stopIfTrue="1" operator="equal">
      <formula>"Muy Baja"</formula>
    </cfRule>
  </conditionalFormatting>
  <conditionalFormatting sqref="AP150">
    <cfRule type="cellIs" dxfId="16322" priority="15123" stopIfTrue="1" operator="equal">
      <formula>"Alta"</formula>
    </cfRule>
  </conditionalFormatting>
  <conditionalFormatting sqref="AP150">
    <cfRule type="cellIs" dxfId="16321" priority="15125" stopIfTrue="1" operator="equal">
      <formula>"Baja"</formula>
    </cfRule>
  </conditionalFormatting>
  <conditionalFormatting sqref="AP150">
    <cfRule type="cellIs" dxfId="16320" priority="15124" stopIfTrue="1" operator="equal">
      <formula>"Media"</formula>
    </cfRule>
  </conditionalFormatting>
  <conditionalFormatting sqref="AP150">
    <cfRule type="cellIs" dxfId="16319" priority="15122" stopIfTrue="1" operator="equal">
      <formula>"Muy Alta"</formula>
    </cfRule>
  </conditionalFormatting>
  <conditionalFormatting sqref="AP150">
    <cfRule type="cellIs" dxfId="16318" priority="15126" stopIfTrue="1" operator="equal">
      <formula>"Muy Baja"</formula>
    </cfRule>
  </conditionalFormatting>
  <conditionalFormatting sqref="AP145">
    <cfRule type="cellIs" dxfId="16317" priority="15245" stopIfTrue="1" operator="equal">
      <formula>"Alta"</formula>
    </cfRule>
  </conditionalFormatting>
  <conditionalFormatting sqref="AP145">
    <cfRule type="cellIs" dxfId="16316" priority="15247" stopIfTrue="1" operator="equal">
      <formula>"Baja"</formula>
    </cfRule>
  </conditionalFormatting>
  <conditionalFormatting sqref="AP145">
    <cfRule type="cellIs" dxfId="16315" priority="15246" stopIfTrue="1" operator="equal">
      <formula>"Media"</formula>
    </cfRule>
  </conditionalFormatting>
  <conditionalFormatting sqref="AP145">
    <cfRule type="cellIs" dxfId="16314" priority="15244" stopIfTrue="1" operator="equal">
      <formula>"Muy Alta"</formula>
    </cfRule>
  </conditionalFormatting>
  <conditionalFormatting sqref="AP145">
    <cfRule type="cellIs" dxfId="16313" priority="15248" stopIfTrue="1" operator="equal">
      <formula>"Muy Baja"</formula>
    </cfRule>
  </conditionalFormatting>
  <conditionalFormatting sqref="V148:V149">
    <cfRule type="cellIs" dxfId="16312" priority="15227" stopIfTrue="1" operator="equal">
      <formula>"Alta"</formula>
    </cfRule>
  </conditionalFormatting>
  <conditionalFormatting sqref="V148:V149">
    <cfRule type="cellIs" dxfId="16311" priority="15229" stopIfTrue="1" operator="equal">
      <formula>"Baja"</formula>
    </cfRule>
  </conditionalFormatting>
  <conditionalFormatting sqref="V148:V149">
    <cfRule type="cellIs" dxfId="16310" priority="15228" stopIfTrue="1" operator="equal">
      <formula>"Media"</formula>
    </cfRule>
  </conditionalFormatting>
  <conditionalFormatting sqref="V148:V149">
    <cfRule type="cellIs" dxfId="16309" priority="15226" stopIfTrue="1" operator="equal">
      <formula>"Muy Alta"</formula>
    </cfRule>
  </conditionalFormatting>
  <conditionalFormatting sqref="V148:V149">
    <cfRule type="cellIs" dxfId="16308" priority="15230" stopIfTrue="1" operator="equal">
      <formula>"Muy Baja"</formula>
    </cfRule>
  </conditionalFormatting>
  <conditionalFormatting sqref="AE154:AE155">
    <cfRule type="containsText" dxfId="16307" priority="15075" operator="containsText" text="VALORAR">
      <formula>NOT(ISERROR(SEARCH("VALORAR",AE154)))</formula>
    </cfRule>
    <cfRule type="containsText" dxfId="16306" priority="15076" operator="containsText" text="Extrema">
      <formula>NOT(ISERROR(SEARCH("Extrema",AE154)))</formula>
    </cfRule>
    <cfRule type="containsText" dxfId="16305" priority="15077" operator="containsText" text="Alta">
      <formula>NOT(ISERROR(SEARCH("Alta",AE154)))</formula>
    </cfRule>
    <cfRule type="containsText" dxfId="16304" priority="15078" operator="containsText" text="Moderada">
      <formula>NOT(ISERROR(SEARCH("Moderada",AE154)))</formula>
    </cfRule>
    <cfRule type="containsText" dxfId="16303" priority="15079" operator="containsText" text="Baja">
      <formula>NOT(ISERROR(SEARCH("Baja",AE154)))</formula>
    </cfRule>
  </conditionalFormatting>
  <conditionalFormatting sqref="AE154:AE155">
    <cfRule type="containsText" dxfId="16302" priority="15080" operator="containsText" text="VALORAR">
      <formula>NOT(ISERROR(SEARCH("VALORAR",AE154)))</formula>
    </cfRule>
    <cfRule type="containsText" dxfId="16301" priority="15081" operator="containsText" text="Extrema">
      <formula>NOT(ISERROR(SEARCH("Extrema",AE154)))</formula>
    </cfRule>
    <cfRule type="containsText" dxfId="16300" priority="15082" operator="containsText" text="Alta">
      <formula>NOT(ISERROR(SEARCH("Alta",AE154)))</formula>
    </cfRule>
    <cfRule type="containsText" dxfId="16299" priority="15083" operator="containsText" text="Moderada">
      <formula>NOT(ISERROR(SEARCH("Moderada",AE154)))</formula>
    </cfRule>
    <cfRule type="containsText" dxfId="16298" priority="15084" operator="containsText" text="Baja">
      <formula>NOT(ISERROR(SEARCH("Baja",AE154)))</formula>
    </cfRule>
  </conditionalFormatting>
  <conditionalFormatting sqref="AW148">
    <cfRule type="containsText" dxfId="16297" priority="15201" operator="containsText" text="VALORAR">
      <formula>NOT(ISERROR(SEARCH("VALORAR",AW148)))</formula>
    </cfRule>
    <cfRule type="containsText" dxfId="16296" priority="15202" operator="containsText" text="Extrema">
      <formula>NOT(ISERROR(SEARCH("Extrema",AW148)))</formula>
    </cfRule>
    <cfRule type="containsText" dxfId="16295" priority="15203" operator="containsText" text="Alta">
      <formula>NOT(ISERROR(SEARCH("Alta",AW148)))</formula>
    </cfRule>
    <cfRule type="containsText" dxfId="16294" priority="15204" operator="containsText" text="Moderada">
      <formula>NOT(ISERROR(SEARCH("Moderada",AW148)))</formula>
    </cfRule>
    <cfRule type="containsText" dxfId="16293" priority="15205" operator="containsText" text="Baja">
      <formula>NOT(ISERROR(SEARCH("Baja",AW148)))</formula>
    </cfRule>
  </conditionalFormatting>
  <conditionalFormatting sqref="AW148">
    <cfRule type="containsText" dxfId="16292" priority="15206" operator="containsText" text="VALORAR">
      <formula>NOT(ISERROR(SEARCH("VALORAR",AW148)))</formula>
    </cfRule>
    <cfRule type="containsText" dxfId="16291" priority="15207" operator="containsText" text="Extrema">
      <formula>NOT(ISERROR(SEARCH("Extrema",AW148)))</formula>
    </cfRule>
    <cfRule type="containsText" dxfId="16290" priority="15208" operator="containsText" text="Alta">
      <formula>NOT(ISERROR(SEARCH("Alta",AW148)))</formula>
    </cfRule>
    <cfRule type="containsText" dxfId="16289" priority="15209" operator="containsText" text="Moderada">
      <formula>NOT(ISERROR(SEARCH("Moderada",AW148)))</formula>
    </cfRule>
    <cfRule type="containsText" dxfId="16288" priority="15210" operator="containsText" text="Baja">
      <formula>NOT(ISERROR(SEARCH("Baja",AW148)))</formula>
    </cfRule>
  </conditionalFormatting>
  <conditionalFormatting sqref="AP148">
    <cfRule type="cellIs" dxfId="16287" priority="15193" stopIfTrue="1" operator="equal">
      <formula>"Alta"</formula>
    </cfRule>
  </conditionalFormatting>
  <conditionalFormatting sqref="AP148">
    <cfRule type="cellIs" dxfId="16286" priority="15195" stopIfTrue="1" operator="equal">
      <formula>"Baja"</formula>
    </cfRule>
  </conditionalFormatting>
  <conditionalFormatting sqref="AP148">
    <cfRule type="cellIs" dxfId="16285" priority="15194" stopIfTrue="1" operator="equal">
      <formula>"Media"</formula>
    </cfRule>
  </conditionalFormatting>
  <conditionalFormatting sqref="AP148">
    <cfRule type="cellIs" dxfId="16284" priority="15192" stopIfTrue="1" operator="equal">
      <formula>"Muy Alta"</formula>
    </cfRule>
  </conditionalFormatting>
  <conditionalFormatting sqref="AP148">
    <cfRule type="cellIs" dxfId="16283" priority="15196" stopIfTrue="1" operator="equal">
      <formula>"Muy Baja"</formula>
    </cfRule>
  </conditionalFormatting>
  <conditionalFormatting sqref="AP149">
    <cfRule type="cellIs" dxfId="16282" priority="15179" stopIfTrue="1" operator="equal">
      <formula>"Alta"</formula>
    </cfRule>
  </conditionalFormatting>
  <conditionalFormatting sqref="AP149">
    <cfRule type="cellIs" dxfId="16281" priority="15181" stopIfTrue="1" operator="equal">
      <formula>"Baja"</formula>
    </cfRule>
  </conditionalFormatting>
  <conditionalFormatting sqref="AP149">
    <cfRule type="cellIs" dxfId="16280" priority="15180" stopIfTrue="1" operator="equal">
      <formula>"Media"</formula>
    </cfRule>
  </conditionalFormatting>
  <conditionalFormatting sqref="AP149">
    <cfRule type="cellIs" dxfId="16279" priority="15178" stopIfTrue="1" operator="equal">
      <formula>"Muy Alta"</formula>
    </cfRule>
  </conditionalFormatting>
  <conditionalFormatting sqref="AP149">
    <cfRule type="cellIs" dxfId="16278" priority="15182" stopIfTrue="1" operator="equal">
      <formula>"Muy Baja"</formula>
    </cfRule>
  </conditionalFormatting>
  <conditionalFormatting sqref="AP159">
    <cfRule type="cellIs" dxfId="16277" priority="15029" stopIfTrue="1" operator="equal">
      <formula>"Alta"</formula>
    </cfRule>
  </conditionalFormatting>
  <conditionalFormatting sqref="AP159">
    <cfRule type="cellIs" dxfId="16276" priority="15031" stopIfTrue="1" operator="equal">
      <formula>"Baja"</formula>
    </cfRule>
  </conditionalFormatting>
  <conditionalFormatting sqref="AP159">
    <cfRule type="cellIs" dxfId="16275" priority="15030" stopIfTrue="1" operator="equal">
      <formula>"Media"</formula>
    </cfRule>
  </conditionalFormatting>
  <conditionalFormatting sqref="AP159">
    <cfRule type="cellIs" dxfId="16274" priority="15028" stopIfTrue="1" operator="equal">
      <formula>"Muy Alta"</formula>
    </cfRule>
  </conditionalFormatting>
  <conditionalFormatting sqref="AP159">
    <cfRule type="cellIs" dxfId="16273" priority="15032" stopIfTrue="1" operator="equal">
      <formula>"Muy Baja"</formula>
    </cfRule>
  </conditionalFormatting>
  <conditionalFormatting sqref="AE150:AE151">
    <cfRule type="containsText" dxfId="16272" priority="15131" operator="containsText" text="VALORAR">
      <formula>NOT(ISERROR(SEARCH("VALORAR",AE150)))</formula>
    </cfRule>
    <cfRule type="containsText" dxfId="16271" priority="15132" operator="containsText" text="Extrema">
      <formula>NOT(ISERROR(SEARCH("Extrema",AE150)))</formula>
    </cfRule>
    <cfRule type="containsText" dxfId="16270" priority="15133" operator="containsText" text="Alta">
      <formula>NOT(ISERROR(SEARCH("Alta",AE150)))</formula>
    </cfRule>
    <cfRule type="containsText" dxfId="16269" priority="15134" operator="containsText" text="Moderada">
      <formula>NOT(ISERROR(SEARCH("Moderada",AE150)))</formula>
    </cfRule>
    <cfRule type="containsText" dxfId="16268" priority="15135" operator="containsText" text="Baja">
      <formula>NOT(ISERROR(SEARCH("Baja",AE150)))</formula>
    </cfRule>
  </conditionalFormatting>
  <conditionalFormatting sqref="AE150:AE151">
    <cfRule type="containsText" dxfId="16267" priority="15136" operator="containsText" text="VALORAR">
      <formula>NOT(ISERROR(SEARCH("VALORAR",AE150)))</formula>
    </cfRule>
    <cfRule type="containsText" dxfId="16266" priority="15137" operator="containsText" text="Extrema">
      <formula>NOT(ISERROR(SEARCH("Extrema",AE150)))</formula>
    </cfRule>
    <cfRule type="containsText" dxfId="16265" priority="15138" operator="containsText" text="Alta">
      <formula>NOT(ISERROR(SEARCH("Alta",AE150)))</formula>
    </cfRule>
    <cfRule type="containsText" dxfId="16264" priority="15139" operator="containsText" text="Moderada">
      <formula>NOT(ISERROR(SEARCH("Moderada",AE150)))</formula>
    </cfRule>
    <cfRule type="containsText" dxfId="16263" priority="15140" operator="containsText" text="Baja">
      <formula>NOT(ISERROR(SEARCH("Baja",AE150)))</formula>
    </cfRule>
  </conditionalFormatting>
  <conditionalFormatting sqref="V150:V151">
    <cfRule type="cellIs" dxfId="16262" priority="15147" stopIfTrue="1" operator="equal">
      <formula>"Alta"</formula>
    </cfRule>
  </conditionalFormatting>
  <conditionalFormatting sqref="V150:V151">
    <cfRule type="cellIs" dxfId="16261" priority="15149" stopIfTrue="1" operator="equal">
      <formula>"Baja"</formula>
    </cfRule>
  </conditionalFormatting>
  <conditionalFormatting sqref="V150:V151">
    <cfRule type="cellIs" dxfId="16260" priority="15148" stopIfTrue="1" operator="equal">
      <formula>"Media"</formula>
    </cfRule>
  </conditionalFormatting>
  <conditionalFormatting sqref="V150:V151">
    <cfRule type="cellIs" dxfId="16259" priority="15146" stopIfTrue="1" operator="equal">
      <formula>"Muy Alta"</formula>
    </cfRule>
  </conditionalFormatting>
  <conditionalFormatting sqref="V150:V151">
    <cfRule type="cellIs" dxfId="16258" priority="15150" stopIfTrue="1" operator="equal">
      <formula>"Muy Baja"</formula>
    </cfRule>
  </conditionalFormatting>
  <conditionalFormatting sqref="AP156">
    <cfRule type="cellIs" dxfId="16257" priority="14987" stopIfTrue="1" operator="equal">
      <formula>"Alta"</formula>
    </cfRule>
  </conditionalFormatting>
  <conditionalFormatting sqref="AP156">
    <cfRule type="cellIs" dxfId="16256" priority="14989" stopIfTrue="1" operator="equal">
      <formula>"Baja"</formula>
    </cfRule>
  </conditionalFormatting>
  <conditionalFormatting sqref="AP156">
    <cfRule type="cellIs" dxfId="16255" priority="14988" stopIfTrue="1" operator="equal">
      <formula>"Media"</formula>
    </cfRule>
  </conditionalFormatting>
  <conditionalFormatting sqref="AP156">
    <cfRule type="cellIs" dxfId="16254" priority="14986" stopIfTrue="1" operator="equal">
      <formula>"Muy Alta"</formula>
    </cfRule>
  </conditionalFormatting>
  <conditionalFormatting sqref="AP156">
    <cfRule type="cellIs" dxfId="16253" priority="14990" stopIfTrue="1" operator="equal">
      <formula>"Muy Baja"</formula>
    </cfRule>
  </conditionalFormatting>
  <conditionalFormatting sqref="AP151">
    <cfRule type="cellIs" dxfId="16252" priority="15109" stopIfTrue="1" operator="equal">
      <formula>"Alta"</formula>
    </cfRule>
  </conditionalFormatting>
  <conditionalFormatting sqref="AP151">
    <cfRule type="cellIs" dxfId="16251" priority="15111" stopIfTrue="1" operator="equal">
      <formula>"Baja"</formula>
    </cfRule>
  </conditionalFormatting>
  <conditionalFormatting sqref="AP151">
    <cfRule type="cellIs" dxfId="16250" priority="15110" stopIfTrue="1" operator="equal">
      <formula>"Media"</formula>
    </cfRule>
  </conditionalFormatting>
  <conditionalFormatting sqref="AP151">
    <cfRule type="cellIs" dxfId="16249" priority="15108" stopIfTrue="1" operator="equal">
      <formula>"Muy Alta"</formula>
    </cfRule>
  </conditionalFormatting>
  <conditionalFormatting sqref="AP151">
    <cfRule type="cellIs" dxfId="16248" priority="15112" stopIfTrue="1" operator="equal">
      <formula>"Muy Baja"</formula>
    </cfRule>
  </conditionalFormatting>
  <conditionalFormatting sqref="V136:V137">
    <cfRule type="cellIs" dxfId="16247" priority="15499" stopIfTrue="1" operator="equal">
      <formula>"Alta"</formula>
    </cfRule>
  </conditionalFormatting>
  <conditionalFormatting sqref="V136:V137">
    <cfRule type="cellIs" dxfId="16246" priority="15501" stopIfTrue="1" operator="equal">
      <formula>"Baja"</formula>
    </cfRule>
  </conditionalFormatting>
  <conditionalFormatting sqref="V136:V137">
    <cfRule type="cellIs" dxfId="16245" priority="15500" stopIfTrue="1" operator="equal">
      <formula>"Media"</formula>
    </cfRule>
  </conditionalFormatting>
  <conditionalFormatting sqref="V136:V137">
    <cfRule type="cellIs" dxfId="16244" priority="15498" stopIfTrue="1" operator="equal">
      <formula>"Muy Alta"</formula>
    </cfRule>
  </conditionalFormatting>
  <conditionalFormatting sqref="V136:V137">
    <cfRule type="cellIs" dxfId="16243" priority="15502" stopIfTrue="1" operator="equal">
      <formula>"Muy Baja"</formula>
    </cfRule>
  </conditionalFormatting>
  <conditionalFormatting sqref="AE136:AE137">
    <cfRule type="containsText" dxfId="16242" priority="15483" operator="containsText" text="VALORAR">
      <formula>NOT(ISERROR(SEARCH("VALORAR",AE136)))</formula>
    </cfRule>
    <cfRule type="containsText" dxfId="16241" priority="15484" operator="containsText" text="Extrema">
      <formula>NOT(ISERROR(SEARCH("Extrema",AE136)))</formula>
    </cfRule>
    <cfRule type="containsText" dxfId="16240" priority="15485" operator="containsText" text="Alta">
      <formula>NOT(ISERROR(SEARCH("Alta",AE136)))</formula>
    </cfRule>
    <cfRule type="containsText" dxfId="16239" priority="15486" operator="containsText" text="Moderada">
      <formula>NOT(ISERROR(SEARCH("Moderada",AE136)))</formula>
    </cfRule>
    <cfRule type="containsText" dxfId="16238" priority="15487" operator="containsText" text="Baja">
      <formula>NOT(ISERROR(SEARCH("Baja",AE136)))</formula>
    </cfRule>
  </conditionalFormatting>
  <conditionalFormatting sqref="AE136:AE137">
    <cfRule type="containsText" dxfId="16237" priority="15488" operator="containsText" text="VALORAR">
      <formula>NOT(ISERROR(SEARCH("VALORAR",AE136)))</formula>
    </cfRule>
    <cfRule type="containsText" dxfId="16236" priority="15489" operator="containsText" text="Extrema">
      <formula>NOT(ISERROR(SEARCH("Extrema",AE136)))</formula>
    </cfRule>
    <cfRule type="containsText" dxfId="16235" priority="15490" operator="containsText" text="Alta">
      <formula>NOT(ISERROR(SEARCH("Alta",AE136)))</formula>
    </cfRule>
    <cfRule type="containsText" dxfId="16234" priority="15491" operator="containsText" text="Moderada">
      <formula>NOT(ISERROR(SEARCH("Moderada",AE136)))</formula>
    </cfRule>
    <cfRule type="containsText" dxfId="16233" priority="15492" operator="containsText" text="Baja">
      <formula>NOT(ISERROR(SEARCH("Baja",AE136)))</formula>
    </cfRule>
  </conditionalFormatting>
  <conditionalFormatting sqref="AW136">
    <cfRule type="containsText" dxfId="16232" priority="15473" operator="containsText" text="VALORAR">
      <formula>NOT(ISERROR(SEARCH("VALORAR",AW136)))</formula>
    </cfRule>
    <cfRule type="containsText" dxfId="16231" priority="15474" operator="containsText" text="Extrema">
      <formula>NOT(ISERROR(SEARCH("Extrema",AW136)))</formula>
    </cfRule>
    <cfRule type="containsText" dxfId="16230" priority="15475" operator="containsText" text="Alta">
      <formula>NOT(ISERROR(SEARCH("Alta",AW136)))</formula>
    </cfRule>
    <cfRule type="containsText" dxfId="16229" priority="15476" operator="containsText" text="Moderada">
      <formula>NOT(ISERROR(SEARCH("Moderada",AW136)))</formula>
    </cfRule>
    <cfRule type="containsText" dxfId="16228" priority="15477" operator="containsText" text="Baja">
      <formula>NOT(ISERROR(SEARCH("Baja",AW136)))</formula>
    </cfRule>
  </conditionalFormatting>
  <conditionalFormatting sqref="AW136">
    <cfRule type="containsText" dxfId="16227" priority="15478" operator="containsText" text="VALORAR">
      <formula>NOT(ISERROR(SEARCH("VALORAR",AW136)))</formula>
    </cfRule>
    <cfRule type="containsText" dxfId="16226" priority="15479" operator="containsText" text="Extrema">
      <formula>NOT(ISERROR(SEARCH("Extrema",AW136)))</formula>
    </cfRule>
    <cfRule type="containsText" dxfId="16225" priority="15480" operator="containsText" text="Alta">
      <formula>NOT(ISERROR(SEARCH("Alta",AW136)))</formula>
    </cfRule>
    <cfRule type="containsText" dxfId="16224" priority="15481" operator="containsText" text="Moderada">
      <formula>NOT(ISERROR(SEARCH("Moderada",AW136)))</formula>
    </cfRule>
    <cfRule type="containsText" dxfId="16223" priority="15482" operator="containsText" text="Baja">
      <formula>NOT(ISERROR(SEARCH("Baja",AW136)))</formula>
    </cfRule>
  </conditionalFormatting>
  <conditionalFormatting sqref="AP136">
    <cfRule type="cellIs" dxfId="16222" priority="15465" stopIfTrue="1" operator="equal">
      <formula>"Alta"</formula>
    </cfRule>
  </conditionalFormatting>
  <conditionalFormatting sqref="AP136">
    <cfRule type="cellIs" dxfId="16221" priority="15467" stopIfTrue="1" operator="equal">
      <formula>"Baja"</formula>
    </cfRule>
  </conditionalFormatting>
  <conditionalFormatting sqref="AP136">
    <cfRule type="cellIs" dxfId="16220" priority="15466" stopIfTrue="1" operator="equal">
      <formula>"Media"</formula>
    </cfRule>
  </conditionalFormatting>
  <conditionalFormatting sqref="AP136">
    <cfRule type="cellIs" dxfId="16219" priority="15464" stopIfTrue="1" operator="equal">
      <formula>"Muy Alta"</formula>
    </cfRule>
  </conditionalFormatting>
  <conditionalFormatting sqref="AP136">
    <cfRule type="cellIs" dxfId="16218" priority="15468" stopIfTrue="1" operator="equal">
      <formula>"Muy Baja"</formula>
    </cfRule>
  </conditionalFormatting>
  <conditionalFormatting sqref="AP137">
    <cfRule type="cellIs" dxfId="16217" priority="15451" stopIfTrue="1" operator="equal">
      <formula>"Alta"</formula>
    </cfRule>
  </conditionalFormatting>
  <conditionalFormatting sqref="AP137">
    <cfRule type="cellIs" dxfId="16216" priority="15453" stopIfTrue="1" operator="equal">
      <formula>"Baja"</formula>
    </cfRule>
  </conditionalFormatting>
  <conditionalFormatting sqref="AP137">
    <cfRule type="cellIs" dxfId="16215" priority="15452" stopIfTrue="1" operator="equal">
      <formula>"Media"</formula>
    </cfRule>
  </conditionalFormatting>
  <conditionalFormatting sqref="AP137">
    <cfRule type="cellIs" dxfId="16214" priority="15450" stopIfTrue="1" operator="equal">
      <formula>"Muy Alta"</formula>
    </cfRule>
  </conditionalFormatting>
  <conditionalFormatting sqref="AP137">
    <cfRule type="cellIs" dxfId="16213" priority="15454" stopIfTrue="1" operator="equal">
      <formula>"Muy Baja"</formula>
    </cfRule>
  </conditionalFormatting>
  <conditionalFormatting sqref="AP141">
    <cfRule type="cellIs" dxfId="16212" priority="15437" stopIfTrue="1" operator="equal">
      <formula>"Alta"</formula>
    </cfRule>
  </conditionalFormatting>
  <conditionalFormatting sqref="AP141">
    <cfRule type="cellIs" dxfId="16211" priority="15439" stopIfTrue="1" operator="equal">
      <formula>"Baja"</formula>
    </cfRule>
  </conditionalFormatting>
  <conditionalFormatting sqref="AP141">
    <cfRule type="cellIs" dxfId="16210" priority="15438" stopIfTrue="1" operator="equal">
      <formula>"Media"</formula>
    </cfRule>
  </conditionalFormatting>
  <conditionalFormatting sqref="AP141">
    <cfRule type="cellIs" dxfId="16209" priority="15436" stopIfTrue="1" operator="equal">
      <formula>"Muy Alta"</formula>
    </cfRule>
  </conditionalFormatting>
  <conditionalFormatting sqref="AP141">
    <cfRule type="cellIs" dxfId="16208" priority="15440" stopIfTrue="1" operator="equal">
      <formula>"Muy Baja"</formula>
    </cfRule>
  </conditionalFormatting>
  <conditionalFormatting sqref="AE138:AE139">
    <cfRule type="containsText" dxfId="16207" priority="15403" operator="containsText" text="VALORAR">
      <formula>NOT(ISERROR(SEARCH("VALORAR",AE138)))</formula>
    </cfRule>
    <cfRule type="containsText" dxfId="16206" priority="15404" operator="containsText" text="Extrema">
      <formula>NOT(ISERROR(SEARCH("Extrema",AE138)))</formula>
    </cfRule>
    <cfRule type="containsText" dxfId="16205" priority="15405" operator="containsText" text="Alta">
      <formula>NOT(ISERROR(SEARCH("Alta",AE138)))</formula>
    </cfRule>
    <cfRule type="containsText" dxfId="16204" priority="15406" operator="containsText" text="Moderada">
      <formula>NOT(ISERROR(SEARCH("Moderada",AE138)))</formula>
    </cfRule>
    <cfRule type="containsText" dxfId="16203" priority="15407" operator="containsText" text="Baja">
      <formula>NOT(ISERROR(SEARCH("Baja",AE138)))</formula>
    </cfRule>
  </conditionalFormatting>
  <conditionalFormatting sqref="AE138:AE139">
    <cfRule type="containsText" dxfId="16202" priority="15408" operator="containsText" text="VALORAR">
      <formula>NOT(ISERROR(SEARCH("VALORAR",AE138)))</formula>
    </cfRule>
    <cfRule type="containsText" dxfId="16201" priority="15409" operator="containsText" text="Extrema">
      <formula>NOT(ISERROR(SEARCH("Extrema",AE138)))</formula>
    </cfRule>
    <cfRule type="containsText" dxfId="16200" priority="15410" operator="containsText" text="Alta">
      <formula>NOT(ISERROR(SEARCH("Alta",AE138)))</formula>
    </cfRule>
    <cfRule type="containsText" dxfId="16199" priority="15411" operator="containsText" text="Moderada">
      <formula>NOT(ISERROR(SEARCH("Moderada",AE138)))</formula>
    </cfRule>
    <cfRule type="containsText" dxfId="16198" priority="15412" operator="containsText" text="Baja">
      <formula>NOT(ISERROR(SEARCH("Baja",AE138)))</formula>
    </cfRule>
  </conditionalFormatting>
  <conditionalFormatting sqref="V138:V139">
    <cfRule type="cellIs" dxfId="16197" priority="15419" stopIfTrue="1" operator="equal">
      <formula>"Alta"</formula>
    </cfRule>
  </conditionalFormatting>
  <conditionalFormatting sqref="V138:V139">
    <cfRule type="cellIs" dxfId="16196" priority="15421" stopIfTrue="1" operator="equal">
      <formula>"Baja"</formula>
    </cfRule>
  </conditionalFormatting>
  <conditionalFormatting sqref="V138:V139">
    <cfRule type="cellIs" dxfId="16195" priority="15420" stopIfTrue="1" operator="equal">
      <formula>"Media"</formula>
    </cfRule>
  </conditionalFormatting>
  <conditionalFormatting sqref="V138:V139">
    <cfRule type="cellIs" dxfId="16194" priority="15418" stopIfTrue="1" operator="equal">
      <formula>"Muy Alta"</formula>
    </cfRule>
  </conditionalFormatting>
  <conditionalFormatting sqref="V138:V139">
    <cfRule type="cellIs" dxfId="16193" priority="15422" stopIfTrue="1" operator="equal">
      <formula>"Muy Baja"</formula>
    </cfRule>
  </conditionalFormatting>
  <conditionalFormatting sqref="AP138">
    <cfRule type="cellIs" dxfId="16192" priority="15395" stopIfTrue="1" operator="equal">
      <formula>"Alta"</formula>
    </cfRule>
  </conditionalFormatting>
  <conditionalFormatting sqref="AP138">
    <cfRule type="cellIs" dxfId="16191" priority="15397" stopIfTrue="1" operator="equal">
      <formula>"Baja"</formula>
    </cfRule>
  </conditionalFormatting>
  <conditionalFormatting sqref="AP138">
    <cfRule type="cellIs" dxfId="16190" priority="15396" stopIfTrue="1" operator="equal">
      <formula>"Media"</formula>
    </cfRule>
  </conditionalFormatting>
  <conditionalFormatting sqref="AP138">
    <cfRule type="cellIs" dxfId="16189" priority="15394" stopIfTrue="1" operator="equal">
      <formula>"Muy Alta"</formula>
    </cfRule>
  </conditionalFormatting>
  <conditionalFormatting sqref="AP138">
    <cfRule type="cellIs" dxfId="16188" priority="15398" stopIfTrue="1" operator="equal">
      <formula>"Muy Baja"</formula>
    </cfRule>
  </conditionalFormatting>
  <conditionalFormatting sqref="AP139">
    <cfRule type="cellIs" dxfId="16187" priority="15381" stopIfTrue="1" operator="equal">
      <formula>"Alta"</formula>
    </cfRule>
  </conditionalFormatting>
  <conditionalFormatting sqref="AP139">
    <cfRule type="cellIs" dxfId="16186" priority="15383" stopIfTrue="1" operator="equal">
      <formula>"Baja"</formula>
    </cfRule>
  </conditionalFormatting>
  <conditionalFormatting sqref="AP139">
    <cfRule type="cellIs" dxfId="16185" priority="15382" stopIfTrue="1" operator="equal">
      <formula>"Media"</formula>
    </cfRule>
  </conditionalFormatting>
  <conditionalFormatting sqref="AP139">
    <cfRule type="cellIs" dxfId="16184" priority="15380" stopIfTrue="1" operator="equal">
      <formula>"Muy Alta"</formula>
    </cfRule>
  </conditionalFormatting>
  <conditionalFormatting sqref="AP139">
    <cfRule type="cellIs" dxfId="16183" priority="15384" stopIfTrue="1" operator="equal">
      <formula>"Muy Baja"</formula>
    </cfRule>
  </conditionalFormatting>
  <conditionalFormatting sqref="V154:V155">
    <cfRule type="cellIs" dxfId="16182" priority="15091" stopIfTrue="1" operator="equal">
      <formula>"Alta"</formula>
    </cfRule>
  </conditionalFormatting>
  <conditionalFormatting sqref="V154:V155">
    <cfRule type="cellIs" dxfId="16181" priority="15093" stopIfTrue="1" operator="equal">
      <formula>"Baja"</formula>
    </cfRule>
  </conditionalFormatting>
  <conditionalFormatting sqref="V154:V155">
    <cfRule type="cellIs" dxfId="16180" priority="15092" stopIfTrue="1" operator="equal">
      <formula>"Media"</formula>
    </cfRule>
  </conditionalFormatting>
  <conditionalFormatting sqref="V154:V155">
    <cfRule type="cellIs" dxfId="16179" priority="15090" stopIfTrue="1" operator="equal">
      <formula>"Muy Alta"</formula>
    </cfRule>
  </conditionalFormatting>
  <conditionalFormatting sqref="V154:V155">
    <cfRule type="cellIs" dxfId="16178" priority="15094" stopIfTrue="1" operator="equal">
      <formula>"Muy Baja"</formula>
    </cfRule>
  </conditionalFormatting>
  <conditionalFormatting sqref="AW154">
    <cfRule type="containsText" dxfId="16177" priority="15065" operator="containsText" text="VALORAR">
      <formula>NOT(ISERROR(SEARCH("VALORAR",AW154)))</formula>
    </cfRule>
    <cfRule type="containsText" dxfId="16176" priority="15066" operator="containsText" text="Extrema">
      <formula>NOT(ISERROR(SEARCH("Extrema",AW154)))</formula>
    </cfRule>
    <cfRule type="containsText" dxfId="16175" priority="15067" operator="containsText" text="Alta">
      <formula>NOT(ISERROR(SEARCH("Alta",AW154)))</formula>
    </cfRule>
    <cfRule type="containsText" dxfId="16174" priority="15068" operator="containsText" text="Moderada">
      <formula>NOT(ISERROR(SEARCH("Moderada",AW154)))</formula>
    </cfRule>
    <cfRule type="containsText" dxfId="16173" priority="15069" operator="containsText" text="Baja">
      <formula>NOT(ISERROR(SEARCH("Baja",AW154)))</formula>
    </cfRule>
  </conditionalFormatting>
  <conditionalFormatting sqref="AW154">
    <cfRule type="containsText" dxfId="16172" priority="15070" operator="containsText" text="VALORAR">
      <formula>NOT(ISERROR(SEARCH("VALORAR",AW154)))</formula>
    </cfRule>
    <cfRule type="containsText" dxfId="16171" priority="15071" operator="containsText" text="Extrema">
      <formula>NOT(ISERROR(SEARCH("Extrema",AW154)))</formula>
    </cfRule>
    <cfRule type="containsText" dxfId="16170" priority="15072" operator="containsText" text="Alta">
      <formula>NOT(ISERROR(SEARCH("Alta",AW154)))</formula>
    </cfRule>
    <cfRule type="containsText" dxfId="16169" priority="15073" operator="containsText" text="Moderada">
      <formula>NOT(ISERROR(SEARCH("Moderada",AW154)))</formula>
    </cfRule>
    <cfRule type="containsText" dxfId="16168" priority="15074" operator="containsText" text="Baja">
      <formula>NOT(ISERROR(SEARCH("Baja",AW154)))</formula>
    </cfRule>
  </conditionalFormatting>
  <conditionalFormatting sqref="AP154">
    <cfRule type="cellIs" dxfId="16167" priority="15057" stopIfTrue="1" operator="equal">
      <formula>"Alta"</formula>
    </cfRule>
  </conditionalFormatting>
  <conditionalFormatting sqref="AP154">
    <cfRule type="cellIs" dxfId="16166" priority="15059" stopIfTrue="1" operator="equal">
      <formula>"Baja"</formula>
    </cfRule>
  </conditionalFormatting>
  <conditionalFormatting sqref="AP154">
    <cfRule type="cellIs" dxfId="16165" priority="15058" stopIfTrue="1" operator="equal">
      <formula>"Media"</formula>
    </cfRule>
  </conditionalFormatting>
  <conditionalFormatting sqref="AP154">
    <cfRule type="cellIs" dxfId="16164" priority="15056" stopIfTrue="1" operator="equal">
      <formula>"Muy Alta"</formula>
    </cfRule>
  </conditionalFormatting>
  <conditionalFormatting sqref="AP154">
    <cfRule type="cellIs" dxfId="16163" priority="15060" stopIfTrue="1" operator="equal">
      <formula>"Muy Baja"</formula>
    </cfRule>
  </conditionalFormatting>
  <conditionalFormatting sqref="AP155">
    <cfRule type="cellIs" dxfId="16162" priority="15043" stopIfTrue="1" operator="equal">
      <formula>"Alta"</formula>
    </cfRule>
  </conditionalFormatting>
  <conditionalFormatting sqref="AP155">
    <cfRule type="cellIs" dxfId="16161" priority="15045" stopIfTrue="1" operator="equal">
      <formula>"Baja"</formula>
    </cfRule>
  </conditionalFormatting>
  <conditionalFormatting sqref="AP155">
    <cfRule type="cellIs" dxfId="16160" priority="15044" stopIfTrue="1" operator="equal">
      <formula>"Media"</formula>
    </cfRule>
  </conditionalFormatting>
  <conditionalFormatting sqref="AP155">
    <cfRule type="cellIs" dxfId="16159" priority="15042" stopIfTrue="1" operator="equal">
      <formula>"Muy Alta"</formula>
    </cfRule>
  </conditionalFormatting>
  <conditionalFormatting sqref="AP155">
    <cfRule type="cellIs" dxfId="16158" priority="15046" stopIfTrue="1" operator="equal">
      <formula>"Muy Baja"</formula>
    </cfRule>
  </conditionalFormatting>
  <conditionalFormatting sqref="AE156:AE157">
    <cfRule type="containsText" dxfId="16157" priority="14995" operator="containsText" text="VALORAR">
      <formula>NOT(ISERROR(SEARCH("VALORAR",AE156)))</formula>
    </cfRule>
    <cfRule type="containsText" dxfId="16156" priority="14996" operator="containsText" text="Extrema">
      <formula>NOT(ISERROR(SEARCH("Extrema",AE156)))</formula>
    </cfRule>
    <cfRule type="containsText" dxfId="16155" priority="14997" operator="containsText" text="Alta">
      <formula>NOT(ISERROR(SEARCH("Alta",AE156)))</formula>
    </cfRule>
    <cfRule type="containsText" dxfId="16154" priority="14998" operator="containsText" text="Moderada">
      <formula>NOT(ISERROR(SEARCH("Moderada",AE156)))</formula>
    </cfRule>
    <cfRule type="containsText" dxfId="16153" priority="14999" operator="containsText" text="Baja">
      <formula>NOT(ISERROR(SEARCH("Baja",AE156)))</formula>
    </cfRule>
  </conditionalFormatting>
  <conditionalFormatting sqref="AE156:AE157">
    <cfRule type="containsText" dxfId="16152" priority="15000" operator="containsText" text="VALORAR">
      <formula>NOT(ISERROR(SEARCH("VALORAR",AE156)))</formula>
    </cfRule>
    <cfRule type="containsText" dxfId="16151" priority="15001" operator="containsText" text="Extrema">
      <formula>NOT(ISERROR(SEARCH("Extrema",AE156)))</formula>
    </cfRule>
    <cfRule type="containsText" dxfId="16150" priority="15002" operator="containsText" text="Alta">
      <formula>NOT(ISERROR(SEARCH("Alta",AE156)))</formula>
    </cfRule>
    <cfRule type="containsText" dxfId="16149" priority="15003" operator="containsText" text="Moderada">
      <formula>NOT(ISERROR(SEARCH("Moderada",AE156)))</formula>
    </cfRule>
    <cfRule type="containsText" dxfId="16148" priority="15004" operator="containsText" text="Baja">
      <formula>NOT(ISERROR(SEARCH("Baja",AE156)))</formula>
    </cfRule>
  </conditionalFormatting>
  <conditionalFormatting sqref="V156:V157">
    <cfRule type="cellIs" dxfId="16147" priority="15011" stopIfTrue="1" operator="equal">
      <formula>"Alta"</formula>
    </cfRule>
  </conditionalFormatting>
  <conditionalFormatting sqref="V156:V157">
    <cfRule type="cellIs" dxfId="16146" priority="15013" stopIfTrue="1" operator="equal">
      <formula>"Baja"</formula>
    </cfRule>
  </conditionalFormatting>
  <conditionalFormatting sqref="V156:V157">
    <cfRule type="cellIs" dxfId="16145" priority="15012" stopIfTrue="1" operator="equal">
      <formula>"Media"</formula>
    </cfRule>
  </conditionalFormatting>
  <conditionalFormatting sqref="V156:V157">
    <cfRule type="cellIs" dxfId="16144" priority="15010" stopIfTrue="1" operator="equal">
      <formula>"Muy Alta"</formula>
    </cfRule>
  </conditionalFormatting>
  <conditionalFormatting sqref="V156:V157">
    <cfRule type="cellIs" dxfId="16143" priority="15014" stopIfTrue="1" operator="equal">
      <formula>"Muy Baja"</formula>
    </cfRule>
  </conditionalFormatting>
  <conditionalFormatting sqref="AP157">
    <cfRule type="cellIs" dxfId="16142" priority="14973" stopIfTrue="1" operator="equal">
      <formula>"Alta"</formula>
    </cfRule>
  </conditionalFormatting>
  <conditionalFormatting sqref="AP157">
    <cfRule type="cellIs" dxfId="16141" priority="14975" stopIfTrue="1" operator="equal">
      <formula>"Baja"</formula>
    </cfRule>
  </conditionalFormatting>
  <conditionalFormatting sqref="AP157">
    <cfRule type="cellIs" dxfId="16140" priority="14974" stopIfTrue="1" operator="equal">
      <formula>"Media"</formula>
    </cfRule>
  </conditionalFormatting>
  <conditionalFormatting sqref="AP157">
    <cfRule type="cellIs" dxfId="16139" priority="14972" stopIfTrue="1" operator="equal">
      <formula>"Muy Alta"</formula>
    </cfRule>
  </conditionalFormatting>
  <conditionalFormatting sqref="AP157">
    <cfRule type="cellIs" dxfId="16138" priority="14976" stopIfTrue="1" operator="equal">
      <formula>"Muy Baja"</formula>
    </cfRule>
  </conditionalFormatting>
  <conditionalFormatting sqref="AE166:AE167">
    <cfRule type="containsText" dxfId="16137" priority="14939" operator="containsText" text="VALORAR">
      <formula>NOT(ISERROR(SEARCH("VALORAR",AE166)))</formula>
    </cfRule>
    <cfRule type="containsText" dxfId="16136" priority="14940" operator="containsText" text="Extrema">
      <formula>NOT(ISERROR(SEARCH("Extrema",AE166)))</formula>
    </cfRule>
    <cfRule type="containsText" dxfId="16135" priority="14941" operator="containsText" text="Alta">
      <formula>NOT(ISERROR(SEARCH("Alta",AE166)))</formula>
    </cfRule>
    <cfRule type="containsText" dxfId="16134" priority="14942" operator="containsText" text="Moderada">
      <formula>NOT(ISERROR(SEARCH("Moderada",AE166)))</formula>
    </cfRule>
    <cfRule type="containsText" dxfId="16133" priority="14943" operator="containsText" text="Baja">
      <formula>NOT(ISERROR(SEARCH("Baja",AE166)))</formula>
    </cfRule>
  </conditionalFormatting>
  <conditionalFormatting sqref="AE166:AE167">
    <cfRule type="containsText" dxfId="16132" priority="14944" operator="containsText" text="VALORAR">
      <formula>NOT(ISERROR(SEARCH("VALORAR",AE166)))</formula>
    </cfRule>
    <cfRule type="containsText" dxfId="16131" priority="14945" operator="containsText" text="Extrema">
      <formula>NOT(ISERROR(SEARCH("Extrema",AE166)))</formula>
    </cfRule>
    <cfRule type="containsText" dxfId="16130" priority="14946" operator="containsText" text="Alta">
      <formula>NOT(ISERROR(SEARCH("Alta",AE166)))</formula>
    </cfRule>
    <cfRule type="containsText" dxfId="16129" priority="14947" operator="containsText" text="Moderada">
      <formula>NOT(ISERROR(SEARCH("Moderada",AE166)))</formula>
    </cfRule>
    <cfRule type="containsText" dxfId="16128" priority="14948" operator="containsText" text="Baja">
      <formula>NOT(ISERROR(SEARCH("Baja",AE166)))</formula>
    </cfRule>
  </conditionalFormatting>
  <conditionalFormatting sqref="AP171">
    <cfRule type="cellIs" dxfId="16127" priority="14893" stopIfTrue="1" operator="equal">
      <formula>"Alta"</formula>
    </cfRule>
  </conditionalFormatting>
  <conditionalFormatting sqref="AP171">
    <cfRule type="cellIs" dxfId="16126" priority="14895" stopIfTrue="1" operator="equal">
      <formula>"Baja"</formula>
    </cfRule>
  </conditionalFormatting>
  <conditionalFormatting sqref="AP171">
    <cfRule type="cellIs" dxfId="16125" priority="14894" stopIfTrue="1" operator="equal">
      <formula>"Media"</formula>
    </cfRule>
  </conditionalFormatting>
  <conditionalFormatting sqref="AP171">
    <cfRule type="cellIs" dxfId="16124" priority="14892" stopIfTrue="1" operator="equal">
      <formula>"Muy Alta"</formula>
    </cfRule>
  </conditionalFormatting>
  <conditionalFormatting sqref="AP171">
    <cfRule type="cellIs" dxfId="16123" priority="14896" stopIfTrue="1" operator="equal">
      <formula>"Muy Baja"</formula>
    </cfRule>
  </conditionalFormatting>
  <conditionalFormatting sqref="AP168">
    <cfRule type="cellIs" dxfId="16122" priority="14851" stopIfTrue="1" operator="equal">
      <formula>"Alta"</formula>
    </cfRule>
  </conditionalFormatting>
  <conditionalFormatting sqref="AP168">
    <cfRule type="cellIs" dxfId="16121" priority="14853" stopIfTrue="1" operator="equal">
      <formula>"Baja"</formula>
    </cfRule>
  </conditionalFormatting>
  <conditionalFormatting sqref="AP168">
    <cfRule type="cellIs" dxfId="16120" priority="14852" stopIfTrue="1" operator="equal">
      <formula>"Media"</formula>
    </cfRule>
  </conditionalFormatting>
  <conditionalFormatting sqref="AP168">
    <cfRule type="cellIs" dxfId="16119" priority="14850" stopIfTrue="1" operator="equal">
      <formula>"Muy Alta"</formula>
    </cfRule>
  </conditionalFormatting>
  <conditionalFormatting sqref="AP168">
    <cfRule type="cellIs" dxfId="16118" priority="14854" stopIfTrue="1" operator="equal">
      <formula>"Muy Baja"</formula>
    </cfRule>
  </conditionalFormatting>
  <conditionalFormatting sqref="V166:V167">
    <cfRule type="cellIs" dxfId="16117" priority="14955" stopIfTrue="1" operator="equal">
      <formula>"Alta"</formula>
    </cfRule>
  </conditionalFormatting>
  <conditionalFormatting sqref="V166:V167">
    <cfRule type="cellIs" dxfId="16116" priority="14957" stopIfTrue="1" operator="equal">
      <formula>"Baja"</formula>
    </cfRule>
  </conditionalFormatting>
  <conditionalFormatting sqref="V166:V167">
    <cfRule type="cellIs" dxfId="16115" priority="14956" stopIfTrue="1" operator="equal">
      <formula>"Media"</formula>
    </cfRule>
  </conditionalFormatting>
  <conditionalFormatting sqref="V166:V167">
    <cfRule type="cellIs" dxfId="16114" priority="14954" stopIfTrue="1" operator="equal">
      <formula>"Muy Alta"</formula>
    </cfRule>
  </conditionalFormatting>
  <conditionalFormatting sqref="V166:V167">
    <cfRule type="cellIs" dxfId="16113" priority="14958" stopIfTrue="1" operator="equal">
      <formula>"Muy Baja"</formula>
    </cfRule>
  </conditionalFormatting>
  <conditionalFormatting sqref="AW166">
    <cfRule type="containsText" dxfId="16112" priority="14929" operator="containsText" text="VALORAR">
      <formula>NOT(ISERROR(SEARCH("VALORAR",AW166)))</formula>
    </cfRule>
    <cfRule type="containsText" dxfId="16111" priority="14930" operator="containsText" text="Extrema">
      <formula>NOT(ISERROR(SEARCH("Extrema",AW166)))</formula>
    </cfRule>
    <cfRule type="containsText" dxfId="16110" priority="14931" operator="containsText" text="Alta">
      <formula>NOT(ISERROR(SEARCH("Alta",AW166)))</formula>
    </cfRule>
    <cfRule type="containsText" dxfId="16109" priority="14932" operator="containsText" text="Moderada">
      <formula>NOT(ISERROR(SEARCH("Moderada",AW166)))</formula>
    </cfRule>
    <cfRule type="containsText" dxfId="16108" priority="14933" operator="containsText" text="Baja">
      <formula>NOT(ISERROR(SEARCH("Baja",AW166)))</formula>
    </cfRule>
  </conditionalFormatting>
  <conditionalFormatting sqref="AW166">
    <cfRule type="containsText" dxfId="16107" priority="14934" operator="containsText" text="VALORAR">
      <formula>NOT(ISERROR(SEARCH("VALORAR",AW166)))</formula>
    </cfRule>
    <cfRule type="containsText" dxfId="16106" priority="14935" operator="containsText" text="Extrema">
      <formula>NOT(ISERROR(SEARCH("Extrema",AW166)))</formula>
    </cfRule>
    <cfRule type="containsText" dxfId="16105" priority="14936" operator="containsText" text="Alta">
      <formula>NOT(ISERROR(SEARCH("Alta",AW166)))</formula>
    </cfRule>
    <cfRule type="containsText" dxfId="16104" priority="14937" operator="containsText" text="Moderada">
      <formula>NOT(ISERROR(SEARCH("Moderada",AW166)))</formula>
    </cfRule>
    <cfRule type="containsText" dxfId="16103" priority="14938" operator="containsText" text="Baja">
      <formula>NOT(ISERROR(SEARCH("Baja",AW166)))</formula>
    </cfRule>
  </conditionalFormatting>
  <conditionalFormatting sqref="AP166">
    <cfRule type="cellIs" dxfId="16102" priority="14921" stopIfTrue="1" operator="equal">
      <formula>"Alta"</formula>
    </cfRule>
  </conditionalFormatting>
  <conditionalFormatting sqref="AP166">
    <cfRule type="cellIs" dxfId="16101" priority="14923" stopIfTrue="1" operator="equal">
      <formula>"Baja"</formula>
    </cfRule>
  </conditionalFormatting>
  <conditionalFormatting sqref="AP166">
    <cfRule type="cellIs" dxfId="16100" priority="14922" stopIfTrue="1" operator="equal">
      <formula>"Media"</formula>
    </cfRule>
  </conditionalFormatting>
  <conditionalFormatting sqref="AP166">
    <cfRule type="cellIs" dxfId="16099" priority="14920" stopIfTrue="1" operator="equal">
      <formula>"Muy Alta"</formula>
    </cfRule>
  </conditionalFormatting>
  <conditionalFormatting sqref="AP166">
    <cfRule type="cellIs" dxfId="16098" priority="14924" stopIfTrue="1" operator="equal">
      <formula>"Muy Baja"</formula>
    </cfRule>
  </conditionalFormatting>
  <conditionalFormatting sqref="AP167">
    <cfRule type="cellIs" dxfId="16097" priority="14907" stopIfTrue="1" operator="equal">
      <formula>"Alta"</formula>
    </cfRule>
  </conditionalFormatting>
  <conditionalFormatting sqref="AP167">
    <cfRule type="cellIs" dxfId="16096" priority="14909" stopIfTrue="1" operator="equal">
      <formula>"Baja"</formula>
    </cfRule>
  </conditionalFormatting>
  <conditionalFormatting sqref="AP167">
    <cfRule type="cellIs" dxfId="16095" priority="14908" stopIfTrue="1" operator="equal">
      <formula>"Media"</formula>
    </cfRule>
  </conditionalFormatting>
  <conditionalFormatting sqref="AP167">
    <cfRule type="cellIs" dxfId="16094" priority="14906" stopIfTrue="1" operator="equal">
      <formula>"Muy Alta"</formula>
    </cfRule>
  </conditionalFormatting>
  <conditionalFormatting sqref="AP167">
    <cfRule type="cellIs" dxfId="16093" priority="14910" stopIfTrue="1" operator="equal">
      <formula>"Muy Baja"</formula>
    </cfRule>
  </conditionalFormatting>
  <conditionalFormatting sqref="AE168:AE169">
    <cfRule type="containsText" dxfId="16092" priority="14859" operator="containsText" text="VALORAR">
      <formula>NOT(ISERROR(SEARCH("VALORAR",AE168)))</formula>
    </cfRule>
    <cfRule type="containsText" dxfId="16091" priority="14860" operator="containsText" text="Extrema">
      <formula>NOT(ISERROR(SEARCH("Extrema",AE168)))</formula>
    </cfRule>
    <cfRule type="containsText" dxfId="16090" priority="14861" operator="containsText" text="Alta">
      <formula>NOT(ISERROR(SEARCH("Alta",AE168)))</formula>
    </cfRule>
    <cfRule type="containsText" dxfId="16089" priority="14862" operator="containsText" text="Moderada">
      <formula>NOT(ISERROR(SEARCH("Moderada",AE168)))</formula>
    </cfRule>
    <cfRule type="containsText" dxfId="16088" priority="14863" operator="containsText" text="Baja">
      <formula>NOT(ISERROR(SEARCH("Baja",AE168)))</formula>
    </cfRule>
  </conditionalFormatting>
  <conditionalFormatting sqref="AE168:AE169">
    <cfRule type="containsText" dxfId="16087" priority="14864" operator="containsText" text="VALORAR">
      <formula>NOT(ISERROR(SEARCH("VALORAR",AE168)))</formula>
    </cfRule>
    <cfRule type="containsText" dxfId="16086" priority="14865" operator="containsText" text="Extrema">
      <formula>NOT(ISERROR(SEARCH("Extrema",AE168)))</formula>
    </cfRule>
    <cfRule type="containsText" dxfId="16085" priority="14866" operator="containsText" text="Alta">
      <formula>NOT(ISERROR(SEARCH("Alta",AE168)))</formula>
    </cfRule>
    <cfRule type="containsText" dxfId="16084" priority="14867" operator="containsText" text="Moderada">
      <formula>NOT(ISERROR(SEARCH("Moderada",AE168)))</formula>
    </cfRule>
    <cfRule type="containsText" dxfId="16083" priority="14868" operator="containsText" text="Baja">
      <formula>NOT(ISERROR(SEARCH("Baja",AE168)))</formula>
    </cfRule>
  </conditionalFormatting>
  <conditionalFormatting sqref="V168:V169">
    <cfRule type="cellIs" dxfId="16082" priority="14875" stopIfTrue="1" operator="equal">
      <formula>"Alta"</formula>
    </cfRule>
  </conditionalFormatting>
  <conditionalFormatting sqref="V168:V169">
    <cfRule type="cellIs" dxfId="16081" priority="14877" stopIfTrue="1" operator="equal">
      <formula>"Baja"</formula>
    </cfRule>
  </conditionalFormatting>
  <conditionalFormatting sqref="V168:V169">
    <cfRule type="cellIs" dxfId="16080" priority="14876" stopIfTrue="1" operator="equal">
      <formula>"Media"</formula>
    </cfRule>
  </conditionalFormatting>
  <conditionalFormatting sqref="V168:V169">
    <cfRule type="cellIs" dxfId="16079" priority="14874" stopIfTrue="1" operator="equal">
      <formula>"Muy Alta"</formula>
    </cfRule>
  </conditionalFormatting>
  <conditionalFormatting sqref="V168:V169">
    <cfRule type="cellIs" dxfId="16078" priority="14878" stopIfTrue="1" operator="equal">
      <formula>"Muy Baja"</formula>
    </cfRule>
  </conditionalFormatting>
  <conditionalFormatting sqref="AP169">
    <cfRule type="cellIs" dxfId="16077" priority="14837" stopIfTrue="1" operator="equal">
      <formula>"Alta"</formula>
    </cfRule>
  </conditionalFormatting>
  <conditionalFormatting sqref="AP169">
    <cfRule type="cellIs" dxfId="16076" priority="14839" stopIfTrue="1" operator="equal">
      <formula>"Baja"</formula>
    </cfRule>
  </conditionalFormatting>
  <conditionalFormatting sqref="AP169">
    <cfRule type="cellIs" dxfId="16075" priority="14838" stopIfTrue="1" operator="equal">
      <formula>"Media"</formula>
    </cfRule>
  </conditionalFormatting>
  <conditionalFormatting sqref="AP169">
    <cfRule type="cellIs" dxfId="16074" priority="14836" stopIfTrue="1" operator="equal">
      <formula>"Muy Alta"</formula>
    </cfRule>
  </conditionalFormatting>
  <conditionalFormatting sqref="AP169">
    <cfRule type="cellIs" dxfId="16073" priority="14840" stopIfTrue="1" operator="equal">
      <formula>"Muy Baja"</formula>
    </cfRule>
  </conditionalFormatting>
  <conditionalFormatting sqref="AE160:AE161">
    <cfRule type="containsText" dxfId="16072" priority="14803" operator="containsText" text="VALORAR">
      <formula>NOT(ISERROR(SEARCH("VALORAR",AE160)))</formula>
    </cfRule>
    <cfRule type="containsText" dxfId="16071" priority="14804" operator="containsText" text="Extrema">
      <formula>NOT(ISERROR(SEARCH("Extrema",AE160)))</formula>
    </cfRule>
    <cfRule type="containsText" dxfId="16070" priority="14805" operator="containsText" text="Alta">
      <formula>NOT(ISERROR(SEARCH("Alta",AE160)))</formula>
    </cfRule>
    <cfRule type="containsText" dxfId="16069" priority="14806" operator="containsText" text="Moderada">
      <formula>NOT(ISERROR(SEARCH("Moderada",AE160)))</formula>
    </cfRule>
    <cfRule type="containsText" dxfId="16068" priority="14807" operator="containsText" text="Baja">
      <formula>NOT(ISERROR(SEARCH("Baja",AE160)))</formula>
    </cfRule>
  </conditionalFormatting>
  <conditionalFormatting sqref="AE160:AE161">
    <cfRule type="containsText" dxfId="16067" priority="14808" operator="containsText" text="VALORAR">
      <formula>NOT(ISERROR(SEARCH("VALORAR",AE160)))</formula>
    </cfRule>
    <cfRule type="containsText" dxfId="16066" priority="14809" operator="containsText" text="Extrema">
      <formula>NOT(ISERROR(SEARCH("Extrema",AE160)))</formula>
    </cfRule>
    <cfRule type="containsText" dxfId="16065" priority="14810" operator="containsText" text="Alta">
      <formula>NOT(ISERROR(SEARCH("Alta",AE160)))</formula>
    </cfRule>
    <cfRule type="containsText" dxfId="16064" priority="14811" operator="containsText" text="Moderada">
      <formula>NOT(ISERROR(SEARCH("Moderada",AE160)))</formula>
    </cfRule>
    <cfRule type="containsText" dxfId="16063" priority="14812" operator="containsText" text="Baja">
      <formula>NOT(ISERROR(SEARCH("Baja",AE160)))</formula>
    </cfRule>
  </conditionalFormatting>
  <conditionalFormatting sqref="AP165">
    <cfRule type="cellIs" dxfId="16062" priority="14757" stopIfTrue="1" operator="equal">
      <formula>"Alta"</formula>
    </cfRule>
  </conditionalFormatting>
  <conditionalFormatting sqref="AP165">
    <cfRule type="cellIs" dxfId="16061" priority="14759" stopIfTrue="1" operator="equal">
      <formula>"Baja"</formula>
    </cfRule>
  </conditionalFormatting>
  <conditionalFormatting sqref="AP165">
    <cfRule type="cellIs" dxfId="16060" priority="14758" stopIfTrue="1" operator="equal">
      <formula>"Media"</formula>
    </cfRule>
  </conditionalFormatting>
  <conditionalFormatting sqref="AP165">
    <cfRule type="cellIs" dxfId="16059" priority="14756" stopIfTrue="1" operator="equal">
      <formula>"Muy Alta"</formula>
    </cfRule>
  </conditionalFormatting>
  <conditionalFormatting sqref="AP165">
    <cfRule type="cellIs" dxfId="16058" priority="14760" stopIfTrue="1" operator="equal">
      <formula>"Muy Baja"</formula>
    </cfRule>
  </conditionalFormatting>
  <conditionalFormatting sqref="AP162">
    <cfRule type="cellIs" dxfId="16057" priority="14715" stopIfTrue="1" operator="equal">
      <formula>"Alta"</formula>
    </cfRule>
  </conditionalFormatting>
  <conditionalFormatting sqref="AP162">
    <cfRule type="cellIs" dxfId="16056" priority="14717" stopIfTrue="1" operator="equal">
      <formula>"Baja"</formula>
    </cfRule>
  </conditionalFormatting>
  <conditionalFormatting sqref="AP162">
    <cfRule type="cellIs" dxfId="16055" priority="14716" stopIfTrue="1" operator="equal">
      <formula>"Media"</formula>
    </cfRule>
  </conditionalFormatting>
  <conditionalFormatting sqref="AP162">
    <cfRule type="cellIs" dxfId="16054" priority="14714" stopIfTrue="1" operator="equal">
      <formula>"Muy Alta"</formula>
    </cfRule>
  </conditionalFormatting>
  <conditionalFormatting sqref="AP162">
    <cfRule type="cellIs" dxfId="16053" priority="14718" stopIfTrue="1" operator="equal">
      <formula>"Muy Baja"</formula>
    </cfRule>
  </conditionalFormatting>
  <conditionalFormatting sqref="V160:V161">
    <cfRule type="cellIs" dxfId="16052" priority="14819" stopIfTrue="1" operator="equal">
      <formula>"Alta"</formula>
    </cfRule>
  </conditionalFormatting>
  <conditionalFormatting sqref="V160:V161">
    <cfRule type="cellIs" dxfId="16051" priority="14821" stopIfTrue="1" operator="equal">
      <formula>"Baja"</formula>
    </cfRule>
  </conditionalFormatting>
  <conditionalFormatting sqref="V160:V161">
    <cfRule type="cellIs" dxfId="16050" priority="14820" stopIfTrue="1" operator="equal">
      <formula>"Media"</formula>
    </cfRule>
  </conditionalFormatting>
  <conditionalFormatting sqref="V160:V161">
    <cfRule type="cellIs" dxfId="16049" priority="14818" stopIfTrue="1" operator="equal">
      <formula>"Muy Alta"</formula>
    </cfRule>
  </conditionalFormatting>
  <conditionalFormatting sqref="V160:V161">
    <cfRule type="cellIs" dxfId="16048" priority="14822" stopIfTrue="1" operator="equal">
      <formula>"Muy Baja"</formula>
    </cfRule>
  </conditionalFormatting>
  <conditionalFormatting sqref="AW160">
    <cfRule type="containsText" dxfId="16047" priority="14793" operator="containsText" text="VALORAR">
      <formula>NOT(ISERROR(SEARCH("VALORAR",AW160)))</formula>
    </cfRule>
    <cfRule type="containsText" dxfId="16046" priority="14794" operator="containsText" text="Extrema">
      <formula>NOT(ISERROR(SEARCH("Extrema",AW160)))</formula>
    </cfRule>
    <cfRule type="containsText" dxfId="16045" priority="14795" operator="containsText" text="Alta">
      <formula>NOT(ISERROR(SEARCH("Alta",AW160)))</formula>
    </cfRule>
    <cfRule type="containsText" dxfId="16044" priority="14796" operator="containsText" text="Moderada">
      <formula>NOT(ISERROR(SEARCH("Moderada",AW160)))</formula>
    </cfRule>
    <cfRule type="containsText" dxfId="16043" priority="14797" operator="containsText" text="Baja">
      <formula>NOT(ISERROR(SEARCH("Baja",AW160)))</formula>
    </cfRule>
  </conditionalFormatting>
  <conditionalFormatting sqref="AW160">
    <cfRule type="containsText" dxfId="16042" priority="14798" operator="containsText" text="VALORAR">
      <formula>NOT(ISERROR(SEARCH("VALORAR",AW160)))</formula>
    </cfRule>
    <cfRule type="containsText" dxfId="16041" priority="14799" operator="containsText" text="Extrema">
      <formula>NOT(ISERROR(SEARCH("Extrema",AW160)))</formula>
    </cfRule>
    <cfRule type="containsText" dxfId="16040" priority="14800" operator="containsText" text="Alta">
      <formula>NOT(ISERROR(SEARCH("Alta",AW160)))</formula>
    </cfRule>
    <cfRule type="containsText" dxfId="16039" priority="14801" operator="containsText" text="Moderada">
      <formula>NOT(ISERROR(SEARCH("Moderada",AW160)))</formula>
    </cfRule>
    <cfRule type="containsText" dxfId="16038" priority="14802" operator="containsText" text="Baja">
      <formula>NOT(ISERROR(SEARCH("Baja",AW160)))</formula>
    </cfRule>
  </conditionalFormatting>
  <conditionalFormatting sqref="AP160">
    <cfRule type="cellIs" dxfId="16037" priority="14785" stopIfTrue="1" operator="equal">
      <formula>"Alta"</formula>
    </cfRule>
  </conditionalFormatting>
  <conditionalFormatting sqref="AP160">
    <cfRule type="cellIs" dxfId="16036" priority="14787" stopIfTrue="1" operator="equal">
      <formula>"Baja"</formula>
    </cfRule>
  </conditionalFormatting>
  <conditionalFormatting sqref="AP160">
    <cfRule type="cellIs" dxfId="16035" priority="14786" stopIfTrue="1" operator="equal">
      <formula>"Media"</formula>
    </cfRule>
  </conditionalFormatting>
  <conditionalFormatting sqref="AP160">
    <cfRule type="cellIs" dxfId="16034" priority="14784" stopIfTrue="1" operator="equal">
      <formula>"Muy Alta"</formula>
    </cfRule>
  </conditionalFormatting>
  <conditionalFormatting sqref="AP160">
    <cfRule type="cellIs" dxfId="16033" priority="14788" stopIfTrue="1" operator="equal">
      <formula>"Muy Baja"</formula>
    </cfRule>
  </conditionalFormatting>
  <conditionalFormatting sqref="AP161">
    <cfRule type="cellIs" dxfId="16032" priority="14771" stopIfTrue="1" operator="equal">
      <formula>"Alta"</formula>
    </cfRule>
  </conditionalFormatting>
  <conditionalFormatting sqref="AP161">
    <cfRule type="cellIs" dxfId="16031" priority="14773" stopIfTrue="1" operator="equal">
      <formula>"Baja"</formula>
    </cfRule>
  </conditionalFormatting>
  <conditionalFormatting sqref="AP161">
    <cfRule type="cellIs" dxfId="16030" priority="14772" stopIfTrue="1" operator="equal">
      <formula>"Media"</formula>
    </cfRule>
  </conditionalFormatting>
  <conditionalFormatting sqref="AP161">
    <cfRule type="cellIs" dxfId="16029" priority="14770" stopIfTrue="1" operator="equal">
      <formula>"Muy Alta"</formula>
    </cfRule>
  </conditionalFormatting>
  <conditionalFormatting sqref="AP161">
    <cfRule type="cellIs" dxfId="16028" priority="14774" stopIfTrue="1" operator="equal">
      <formula>"Muy Baja"</formula>
    </cfRule>
  </conditionalFormatting>
  <conditionalFormatting sqref="AE162:AE163">
    <cfRule type="containsText" dxfId="16027" priority="14723" operator="containsText" text="VALORAR">
      <formula>NOT(ISERROR(SEARCH("VALORAR",AE162)))</formula>
    </cfRule>
    <cfRule type="containsText" dxfId="16026" priority="14724" operator="containsText" text="Extrema">
      <formula>NOT(ISERROR(SEARCH("Extrema",AE162)))</formula>
    </cfRule>
    <cfRule type="containsText" dxfId="16025" priority="14725" operator="containsText" text="Alta">
      <formula>NOT(ISERROR(SEARCH("Alta",AE162)))</formula>
    </cfRule>
    <cfRule type="containsText" dxfId="16024" priority="14726" operator="containsText" text="Moderada">
      <formula>NOT(ISERROR(SEARCH("Moderada",AE162)))</formula>
    </cfRule>
    <cfRule type="containsText" dxfId="16023" priority="14727" operator="containsText" text="Baja">
      <formula>NOT(ISERROR(SEARCH("Baja",AE162)))</formula>
    </cfRule>
  </conditionalFormatting>
  <conditionalFormatting sqref="AE162:AE163">
    <cfRule type="containsText" dxfId="16022" priority="14728" operator="containsText" text="VALORAR">
      <formula>NOT(ISERROR(SEARCH("VALORAR",AE162)))</formula>
    </cfRule>
    <cfRule type="containsText" dxfId="16021" priority="14729" operator="containsText" text="Extrema">
      <formula>NOT(ISERROR(SEARCH("Extrema",AE162)))</formula>
    </cfRule>
    <cfRule type="containsText" dxfId="16020" priority="14730" operator="containsText" text="Alta">
      <formula>NOT(ISERROR(SEARCH("Alta",AE162)))</formula>
    </cfRule>
    <cfRule type="containsText" dxfId="16019" priority="14731" operator="containsText" text="Moderada">
      <formula>NOT(ISERROR(SEARCH("Moderada",AE162)))</formula>
    </cfRule>
    <cfRule type="containsText" dxfId="16018" priority="14732" operator="containsText" text="Baja">
      <formula>NOT(ISERROR(SEARCH("Baja",AE162)))</formula>
    </cfRule>
  </conditionalFormatting>
  <conditionalFormatting sqref="V162:V163">
    <cfRule type="cellIs" dxfId="16017" priority="14739" stopIfTrue="1" operator="equal">
      <formula>"Alta"</formula>
    </cfRule>
  </conditionalFormatting>
  <conditionalFormatting sqref="V162:V163">
    <cfRule type="cellIs" dxfId="16016" priority="14741" stopIfTrue="1" operator="equal">
      <formula>"Baja"</formula>
    </cfRule>
  </conditionalFormatting>
  <conditionalFormatting sqref="V162:V163">
    <cfRule type="cellIs" dxfId="16015" priority="14740" stopIfTrue="1" operator="equal">
      <formula>"Media"</formula>
    </cfRule>
  </conditionalFormatting>
  <conditionalFormatting sqref="V162:V163">
    <cfRule type="cellIs" dxfId="16014" priority="14738" stopIfTrue="1" operator="equal">
      <formula>"Muy Alta"</formula>
    </cfRule>
  </conditionalFormatting>
  <conditionalFormatting sqref="V162:V163">
    <cfRule type="cellIs" dxfId="16013" priority="14742" stopIfTrue="1" operator="equal">
      <formula>"Muy Baja"</formula>
    </cfRule>
  </conditionalFormatting>
  <conditionalFormatting sqref="AP163">
    <cfRule type="cellIs" dxfId="16012" priority="14701" stopIfTrue="1" operator="equal">
      <formula>"Alta"</formula>
    </cfRule>
  </conditionalFormatting>
  <conditionalFormatting sqref="AP163">
    <cfRule type="cellIs" dxfId="16011" priority="14703" stopIfTrue="1" operator="equal">
      <formula>"Baja"</formula>
    </cfRule>
  </conditionalFormatting>
  <conditionalFormatting sqref="AP163">
    <cfRule type="cellIs" dxfId="16010" priority="14702" stopIfTrue="1" operator="equal">
      <formula>"Media"</formula>
    </cfRule>
  </conditionalFormatting>
  <conditionalFormatting sqref="AP163">
    <cfRule type="cellIs" dxfId="16009" priority="14700" stopIfTrue="1" operator="equal">
      <formula>"Muy Alta"</formula>
    </cfRule>
  </conditionalFormatting>
  <conditionalFormatting sqref="AP163">
    <cfRule type="cellIs" dxfId="16008" priority="14704" stopIfTrue="1" operator="equal">
      <formula>"Muy Baja"</formula>
    </cfRule>
  </conditionalFormatting>
  <conditionalFormatting sqref="AE140">
    <cfRule type="containsText" dxfId="16007" priority="14667" operator="containsText" text="VALORAR">
      <formula>NOT(ISERROR(SEARCH("VALORAR",AE140)))</formula>
    </cfRule>
    <cfRule type="containsText" dxfId="16006" priority="14668" operator="containsText" text="Extrema">
      <formula>NOT(ISERROR(SEARCH("Extrema",AE140)))</formula>
    </cfRule>
    <cfRule type="containsText" dxfId="16005" priority="14669" operator="containsText" text="Alta">
      <formula>NOT(ISERROR(SEARCH("Alta",AE140)))</formula>
    </cfRule>
    <cfRule type="containsText" dxfId="16004" priority="14670" operator="containsText" text="Moderada">
      <formula>NOT(ISERROR(SEARCH("Moderada",AE140)))</formula>
    </cfRule>
    <cfRule type="containsText" dxfId="16003" priority="14671" operator="containsText" text="Baja">
      <formula>NOT(ISERROR(SEARCH("Baja",AE140)))</formula>
    </cfRule>
  </conditionalFormatting>
  <conditionalFormatting sqref="AE140">
    <cfRule type="containsText" dxfId="16002" priority="14672" operator="containsText" text="VALORAR">
      <formula>NOT(ISERROR(SEARCH("VALORAR",AE140)))</formula>
    </cfRule>
    <cfRule type="containsText" dxfId="16001" priority="14673" operator="containsText" text="Extrema">
      <formula>NOT(ISERROR(SEARCH("Extrema",AE140)))</formula>
    </cfRule>
    <cfRule type="containsText" dxfId="16000" priority="14674" operator="containsText" text="Alta">
      <formula>NOT(ISERROR(SEARCH("Alta",AE140)))</formula>
    </cfRule>
    <cfRule type="containsText" dxfId="15999" priority="14675" operator="containsText" text="Moderada">
      <formula>NOT(ISERROR(SEARCH("Moderada",AE140)))</formula>
    </cfRule>
    <cfRule type="containsText" dxfId="15998" priority="14676" operator="containsText" text="Baja">
      <formula>NOT(ISERROR(SEARCH("Baja",AE140)))</formula>
    </cfRule>
  </conditionalFormatting>
  <conditionalFormatting sqref="V140">
    <cfRule type="cellIs" dxfId="15997" priority="14683" stopIfTrue="1" operator="equal">
      <formula>"Alta"</formula>
    </cfRule>
  </conditionalFormatting>
  <conditionalFormatting sqref="V140">
    <cfRule type="cellIs" dxfId="15996" priority="14685" stopIfTrue="1" operator="equal">
      <formula>"Baja"</formula>
    </cfRule>
  </conditionalFormatting>
  <conditionalFormatting sqref="V140">
    <cfRule type="cellIs" dxfId="15995" priority="14684" stopIfTrue="1" operator="equal">
      <formula>"Media"</formula>
    </cfRule>
  </conditionalFormatting>
  <conditionalFormatting sqref="V140">
    <cfRule type="cellIs" dxfId="15994" priority="14682" stopIfTrue="1" operator="equal">
      <formula>"Muy Alta"</formula>
    </cfRule>
  </conditionalFormatting>
  <conditionalFormatting sqref="V140">
    <cfRule type="cellIs" dxfId="15993" priority="14686" stopIfTrue="1" operator="equal">
      <formula>"Muy Baja"</formula>
    </cfRule>
  </conditionalFormatting>
  <conditionalFormatting sqref="AP140">
    <cfRule type="cellIs" dxfId="15992" priority="14659" stopIfTrue="1" operator="equal">
      <formula>"Alta"</formula>
    </cfRule>
  </conditionalFormatting>
  <conditionalFormatting sqref="AP140">
    <cfRule type="cellIs" dxfId="15991" priority="14661" stopIfTrue="1" operator="equal">
      <formula>"Baja"</formula>
    </cfRule>
  </conditionalFormatting>
  <conditionalFormatting sqref="AP140">
    <cfRule type="cellIs" dxfId="15990" priority="14660" stopIfTrue="1" operator="equal">
      <formula>"Media"</formula>
    </cfRule>
  </conditionalFormatting>
  <conditionalFormatting sqref="AP140">
    <cfRule type="cellIs" dxfId="15989" priority="14658" stopIfTrue="1" operator="equal">
      <formula>"Muy Alta"</formula>
    </cfRule>
  </conditionalFormatting>
  <conditionalFormatting sqref="AP140">
    <cfRule type="cellIs" dxfId="15988" priority="14662" stopIfTrue="1" operator="equal">
      <formula>"Muy Baja"</formula>
    </cfRule>
  </conditionalFormatting>
  <conditionalFormatting sqref="AE146">
    <cfRule type="containsText" dxfId="15987" priority="14625" operator="containsText" text="VALORAR">
      <formula>NOT(ISERROR(SEARCH("VALORAR",AE146)))</formula>
    </cfRule>
    <cfRule type="containsText" dxfId="15986" priority="14626" operator="containsText" text="Extrema">
      <formula>NOT(ISERROR(SEARCH("Extrema",AE146)))</formula>
    </cfRule>
    <cfRule type="containsText" dxfId="15985" priority="14627" operator="containsText" text="Alta">
      <formula>NOT(ISERROR(SEARCH("Alta",AE146)))</formula>
    </cfRule>
    <cfRule type="containsText" dxfId="15984" priority="14628" operator="containsText" text="Moderada">
      <formula>NOT(ISERROR(SEARCH("Moderada",AE146)))</formula>
    </cfRule>
    <cfRule type="containsText" dxfId="15983" priority="14629" operator="containsText" text="Baja">
      <formula>NOT(ISERROR(SEARCH("Baja",AE146)))</formula>
    </cfRule>
  </conditionalFormatting>
  <conditionalFormatting sqref="AE146">
    <cfRule type="containsText" dxfId="15982" priority="14630" operator="containsText" text="VALORAR">
      <formula>NOT(ISERROR(SEARCH("VALORAR",AE146)))</formula>
    </cfRule>
    <cfRule type="containsText" dxfId="15981" priority="14631" operator="containsText" text="Extrema">
      <formula>NOT(ISERROR(SEARCH("Extrema",AE146)))</formula>
    </cfRule>
    <cfRule type="containsText" dxfId="15980" priority="14632" operator="containsText" text="Alta">
      <formula>NOT(ISERROR(SEARCH("Alta",AE146)))</formula>
    </cfRule>
    <cfRule type="containsText" dxfId="15979" priority="14633" operator="containsText" text="Moderada">
      <formula>NOT(ISERROR(SEARCH("Moderada",AE146)))</formula>
    </cfRule>
    <cfRule type="containsText" dxfId="15978" priority="14634" operator="containsText" text="Baja">
      <formula>NOT(ISERROR(SEARCH("Baja",AE146)))</formula>
    </cfRule>
  </conditionalFormatting>
  <conditionalFormatting sqref="V146">
    <cfRule type="cellIs" dxfId="15977" priority="14641" stopIfTrue="1" operator="equal">
      <formula>"Alta"</formula>
    </cfRule>
  </conditionalFormatting>
  <conditionalFormatting sqref="V146">
    <cfRule type="cellIs" dxfId="15976" priority="14643" stopIfTrue="1" operator="equal">
      <formula>"Baja"</formula>
    </cfRule>
  </conditionalFormatting>
  <conditionalFormatting sqref="V146">
    <cfRule type="cellIs" dxfId="15975" priority="14642" stopIfTrue="1" operator="equal">
      <formula>"Media"</formula>
    </cfRule>
  </conditionalFormatting>
  <conditionalFormatting sqref="V146">
    <cfRule type="cellIs" dxfId="15974" priority="14640" stopIfTrue="1" operator="equal">
      <formula>"Muy Alta"</formula>
    </cfRule>
  </conditionalFormatting>
  <conditionalFormatting sqref="V146">
    <cfRule type="cellIs" dxfId="15973" priority="14644" stopIfTrue="1" operator="equal">
      <formula>"Muy Baja"</formula>
    </cfRule>
  </conditionalFormatting>
  <conditionalFormatting sqref="AP146">
    <cfRule type="cellIs" dxfId="15972" priority="14617" stopIfTrue="1" operator="equal">
      <formula>"Alta"</formula>
    </cfRule>
  </conditionalFormatting>
  <conditionalFormatting sqref="AP146">
    <cfRule type="cellIs" dxfId="15971" priority="14619" stopIfTrue="1" operator="equal">
      <formula>"Baja"</formula>
    </cfRule>
  </conditionalFormatting>
  <conditionalFormatting sqref="AP146">
    <cfRule type="cellIs" dxfId="15970" priority="14618" stopIfTrue="1" operator="equal">
      <formula>"Media"</formula>
    </cfRule>
  </conditionalFormatting>
  <conditionalFormatting sqref="AP146">
    <cfRule type="cellIs" dxfId="15969" priority="14616" stopIfTrue="1" operator="equal">
      <formula>"Muy Alta"</formula>
    </cfRule>
  </conditionalFormatting>
  <conditionalFormatting sqref="AP146">
    <cfRule type="cellIs" dxfId="15968" priority="14620" stopIfTrue="1" operator="equal">
      <formula>"Muy Baja"</formula>
    </cfRule>
  </conditionalFormatting>
  <conditionalFormatting sqref="AE152">
    <cfRule type="containsText" dxfId="15967" priority="14583" operator="containsText" text="VALORAR">
      <formula>NOT(ISERROR(SEARCH("VALORAR",AE152)))</formula>
    </cfRule>
    <cfRule type="containsText" dxfId="15966" priority="14584" operator="containsText" text="Extrema">
      <formula>NOT(ISERROR(SEARCH("Extrema",AE152)))</formula>
    </cfRule>
    <cfRule type="containsText" dxfId="15965" priority="14585" operator="containsText" text="Alta">
      <formula>NOT(ISERROR(SEARCH("Alta",AE152)))</formula>
    </cfRule>
    <cfRule type="containsText" dxfId="15964" priority="14586" operator="containsText" text="Moderada">
      <formula>NOT(ISERROR(SEARCH("Moderada",AE152)))</formula>
    </cfRule>
    <cfRule type="containsText" dxfId="15963" priority="14587" operator="containsText" text="Baja">
      <formula>NOT(ISERROR(SEARCH("Baja",AE152)))</formula>
    </cfRule>
  </conditionalFormatting>
  <conditionalFormatting sqref="AE152">
    <cfRule type="containsText" dxfId="15962" priority="14588" operator="containsText" text="VALORAR">
      <formula>NOT(ISERROR(SEARCH("VALORAR",AE152)))</formula>
    </cfRule>
    <cfRule type="containsText" dxfId="15961" priority="14589" operator="containsText" text="Extrema">
      <formula>NOT(ISERROR(SEARCH("Extrema",AE152)))</formula>
    </cfRule>
    <cfRule type="containsText" dxfId="15960" priority="14590" operator="containsText" text="Alta">
      <formula>NOT(ISERROR(SEARCH("Alta",AE152)))</formula>
    </cfRule>
    <cfRule type="containsText" dxfId="15959" priority="14591" operator="containsText" text="Moderada">
      <formula>NOT(ISERROR(SEARCH("Moderada",AE152)))</formula>
    </cfRule>
    <cfRule type="containsText" dxfId="15958" priority="14592" operator="containsText" text="Baja">
      <formula>NOT(ISERROR(SEARCH("Baja",AE152)))</formula>
    </cfRule>
  </conditionalFormatting>
  <conditionalFormatting sqref="V152">
    <cfRule type="cellIs" dxfId="15957" priority="14599" stopIfTrue="1" operator="equal">
      <formula>"Alta"</formula>
    </cfRule>
  </conditionalFormatting>
  <conditionalFormatting sqref="V152">
    <cfRule type="cellIs" dxfId="15956" priority="14601" stopIfTrue="1" operator="equal">
      <formula>"Baja"</formula>
    </cfRule>
  </conditionalFormatting>
  <conditionalFormatting sqref="V152">
    <cfRule type="cellIs" dxfId="15955" priority="14600" stopIfTrue="1" operator="equal">
      <formula>"Media"</formula>
    </cfRule>
  </conditionalFormatting>
  <conditionalFormatting sqref="V152">
    <cfRule type="cellIs" dxfId="15954" priority="14598" stopIfTrue="1" operator="equal">
      <formula>"Muy Alta"</formula>
    </cfRule>
  </conditionalFormatting>
  <conditionalFormatting sqref="V152">
    <cfRule type="cellIs" dxfId="15953" priority="14602" stopIfTrue="1" operator="equal">
      <formula>"Muy Baja"</formula>
    </cfRule>
  </conditionalFormatting>
  <conditionalFormatting sqref="AP152">
    <cfRule type="cellIs" dxfId="15952" priority="14575" stopIfTrue="1" operator="equal">
      <formula>"Alta"</formula>
    </cfRule>
  </conditionalFormatting>
  <conditionalFormatting sqref="AP152">
    <cfRule type="cellIs" dxfId="15951" priority="14577" stopIfTrue="1" operator="equal">
      <formula>"Baja"</formula>
    </cfRule>
  </conditionalFormatting>
  <conditionalFormatting sqref="AP152">
    <cfRule type="cellIs" dxfId="15950" priority="14576" stopIfTrue="1" operator="equal">
      <formula>"Media"</formula>
    </cfRule>
  </conditionalFormatting>
  <conditionalFormatting sqref="AP152">
    <cfRule type="cellIs" dxfId="15949" priority="14574" stopIfTrue="1" operator="equal">
      <formula>"Muy Alta"</formula>
    </cfRule>
  </conditionalFormatting>
  <conditionalFormatting sqref="AP152">
    <cfRule type="cellIs" dxfId="15948" priority="14578" stopIfTrue="1" operator="equal">
      <formula>"Muy Baja"</formula>
    </cfRule>
  </conditionalFormatting>
  <conditionalFormatting sqref="AE158">
    <cfRule type="containsText" dxfId="15947" priority="14541" operator="containsText" text="VALORAR">
      <formula>NOT(ISERROR(SEARCH("VALORAR",AE158)))</formula>
    </cfRule>
    <cfRule type="containsText" dxfId="15946" priority="14542" operator="containsText" text="Extrema">
      <formula>NOT(ISERROR(SEARCH("Extrema",AE158)))</formula>
    </cfRule>
    <cfRule type="containsText" dxfId="15945" priority="14543" operator="containsText" text="Alta">
      <formula>NOT(ISERROR(SEARCH("Alta",AE158)))</formula>
    </cfRule>
    <cfRule type="containsText" dxfId="15944" priority="14544" operator="containsText" text="Moderada">
      <formula>NOT(ISERROR(SEARCH("Moderada",AE158)))</formula>
    </cfRule>
    <cfRule type="containsText" dxfId="15943" priority="14545" operator="containsText" text="Baja">
      <formula>NOT(ISERROR(SEARCH("Baja",AE158)))</formula>
    </cfRule>
  </conditionalFormatting>
  <conditionalFormatting sqref="AE158">
    <cfRule type="containsText" dxfId="15942" priority="14546" operator="containsText" text="VALORAR">
      <formula>NOT(ISERROR(SEARCH("VALORAR",AE158)))</formula>
    </cfRule>
    <cfRule type="containsText" dxfId="15941" priority="14547" operator="containsText" text="Extrema">
      <formula>NOT(ISERROR(SEARCH("Extrema",AE158)))</formula>
    </cfRule>
    <cfRule type="containsText" dxfId="15940" priority="14548" operator="containsText" text="Alta">
      <formula>NOT(ISERROR(SEARCH("Alta",AE158)))</formula>
    </cfRule>
    <cfRule type="containsText" dxfId="15939" priority="14549" operator="containsText" text="Moderada">
      <formula>NOT(ISERROR(SEARCH("Moderada",AE158)))</formula>
    </cfRule>
    <cfRule type="containsText" dxfId="15938" priority="14550" operator="containsText" text="Baja">
      <formula>NOT(ISERROR(SEARCH("Baja",AE158)))</formula>
    </cfRule>
  </conditionalFormatting>
  <conditionalFormatting sqref="V158">
    <cfRule type="cellIs" dxfId="15937" priority="14557" stopIfTrue="1" operator="equal">
      <formula>"Alta"</formula>
    </cfRule>
  </conditionalFormatting>
  <conditionalFormatting sqref="V158">
    <cfRule type="cellIs" dxfId="15936" priority="14559" stopIfTrue="1" operator="equal">
      <formula>"Baja"</formula>
    </cfRule>
  </conditionalFormatting>
  <conditionalFormatting sqref="V158">
    <cfRule type="cellIs" dxfId="15935" priority="14558" stopIfTrue="1" operator="equal">
      <formula>"Media"</formula>
    </cfRule>
  </conditionalFormatting>
  <conditionalFormatting sqref="V158">
    <cfRule type="cellIs" dxfId="15934" priority="14556" stopIfTrue="1" operator="equal">
      <formula>"Muy Alta"</formula>
    </cfRule>
  </conditionalFormatting>
  <conditionalFormatting sqref="V158">
    <cfRule type="cellIs" dxfId="15933" priority="14560" stopIfTrue="1" operator="equal">
      <formula>"Muy Baja"</formula>
    </cfRule>
  </conditionalFormatting>
  <conditionalFormatting sqref="AP158">
    <cfRule type="cellIs" dxfId="15932" priority="14533" stopIfTrue="1" operator="equal">
      <formula>"Alta"</formula>
    </cfRule>
  </conditionalFormatting>
  <conditionalFormatting sqref="AP158">
    <cfRule type="cellIs" dxfId="15931" priority="14535" stopIfTrue="1" operator="equal">
      <formula>"Baja"</formula>
    </cfRule>
  </conditionalFormatting>
  <conditionalFormatting sqref="AP158">
    <cfRule type="cellIs" dxfId="15930" priority="14534" stopIfTrue="1" operator="equal">
      <formula>"Media"</formula>
    </cfRule>
  </conditionalFormatting>
  <conditionalFormatting sqref="AP158">
    <cfRule type="cellIs" dxfId="15929" priority="14532" stopIfTrue="1" operator="equal">
      <formula>"Muy Alta"</formula>
    </cfRule>
  </conditionalFormatting>
  <conditionalFormatting sqref="AP158">
    <cfRule type="cellIs" dxfId="15928" priority="14536" stopIfTrue="1" operator="equal">
      <formula>"Muy Baja"</formula>
    </cfRule>
  </conditionalFormatting>
  <conditionalFormatting sqref="AE164">
    <cfRule type="containsText" dxfId="15927" priority="14499" operator="containsText" text="VALORAR">
      <formula>NOT(ISERROR(SEARCH("VALORAR",AE164)))</formula>
    </cfRule>
    <cfRule type="containsText" dxfId="15926" priority="14500" operator="containsText" text="Extrema">
      <formula>NOT(ISERROR(SEARCH("Extrema",AE164)))</formula>
    </cfRule>
    <cfRule type="containsText" dxfId="15925" priority="14501" operator="containsText" text="Alta">
      <formula>NOT(ISERROR(SEARCH("Alta",AE164)))</formula>
    </cfRule>
    <cfRule type="containsText" dxfId="15924" priority="14502" operator="containsText" text="Moderada">
      <formula>NOT(ISERROR(SEARCH("Moderada",AE164)))</formula>
    </cfRule>
    <cfRule type="containsText" dxfId="15923" priority="14503" operator="containsText" text="Baja">
      <formula>NOT(ISERROR(SEARCH("Baja",AE164)))</formula>
    </cfRule>
  </conditionalFormatting>
  <conditionalFormatting sqref="AE164">
    <cfRule type="containsText" dxfId="15922" priority="14504" operator="containsText" text="VALORAR">
      <formula>NOT(ISERROR(SEARCH("VALORAR",AE164)))</formula>
    </cfRule>
    <cfRule type="containsText" dxfId="15921" priority="14505" operator="containsText" text="Extrema">
      <formula>NOT(ISERROR(SEARCH("Extrema",AE164)))</formula>
    </cfRule>
    <cfRule type="containsText" dxfId="15920" priority="14506" operator="containsText" text="Alta">
      <formula>NOT(ISERROR(SEARCH("Alta",AE164)))</formula>
    </cfRule>
    <cfRule type="containsText" dxfId="15919" priority="14507" operator="containsText" text="Moderada">
      <formula>NOT(ISERROR(SEARCH("Moderada",AE164)))</formula>
    </cfRule>
    <cfRule type="containsText" dxfId="15918" priority="14508" operator="containsText" text="Baja">
      <formula>NOT(ISERROR(SEARCH("Baja",AE164)))</formula>
    </cfRule>
  </conditionalFormatting>
  <conditionalFormatting sqref="V164">
    <cfRule type="cellIs" dxfId="15917" priority="14515" stopIfTrue="1" operator="equal">
      <formula>"Alta"</formula>
    </cfRule>
  </conditionalFormatting>
  <conditionalFormatting sqref="V164">
    <cfRule type="cellIs" dxfId="15916" priority="14517" stopIfTrue="1" operator="equal">
      <formula>"Baja"</formula>
    </cfRule>
  </conditionalFormatting>
  <conditionalFormatting sqref="V164">
    <cfRule type="cellIs" dxfId="15915" priority="14516" stopIfTrue="1" operator="equal">
      <formula>"Media"</formula>
    </cfRule>
  </conditionalFormatting>
  <conditionalFormatting sqref="V164">
    <cfRule type="cellIs" dxfId="15914" priority="14514" stopIfTrue="1" operator="equal">
      <formula>"Muy Alta"</formula>
    </cfRule>
  </conditionalFormatting>
  <conditionalFormatting sqref="V164">
    <cfRule type="cellIs" dxfId="15913" priority="14518" stopIfTrue="1" operator="equal">
      <formula>"Muy Baja"</formula>
    </cfRule>
  </conditionalFormatting>
  <conditionalFormatting sqref="AP164">
    <cfRule type="cellIs" dxfId="15912" priority="14491" stopIfTrue="1" operator="equal">
      <formula>"Alta"</formula>
    </cfRule>
  </conditionalFormatting>
  <conditionalFormatting sqref="AP164">
    <cfRule type="cellIs" dxfId="15911" priority="14493" stopIfTrue="1" operator="equal">
      <formula>"Baja"</formula>
    </cfRule>
  </conditionalFormatting>
  <conditionalFormatting sqref="AP164">
    <cfRule type="cellIs" dxfId="15910" priority="14492" stopIfTrue="1" operator="equal">
      <formula>"Media"</formula>
    </cfRule>
  </conditionalFormatting>
  <conditionalFormatting sqref="AP164">
    <cfRule type="cellIs" dxfId="15909" priority="14490" stopIfTrue="1" operator="equal">
      <formula>"Muy Alta"</formula>
    </cfRule>
  </conditionalFormatting>
  <conditionalFormatting sqref="AP164">
    <cfRule type="cellIs" dxfId="15908" priority="14494" stopIfTrue="1" operator="equal">
      <formula>"Muy Baja"</formula>
    </cfRule>
  </conditionalFormatting>
  <conditionalFormatting sqref="AE170">
    <cfRule type="containsText" dxfId="15907" priority="14457" operator="containsText" text="VALORAR">
      <formula>NOT(ISERROR(SEARCH("VALORAR",AE170)))</formula>
    </cfRule>
    <cfRule type="containsText" dxfId="15906" priority="14458" operator="containsText" text="Extrema">
      <formula>NOT(ISERROR(SEARCH("Extrema",AE170)))</formula>
    </cfRule>
    <cfRule type="containsText" dxfId="15905" priority="14459" operator="containsText" text="Alta">
      <formula>NOT(ISERROR(SEARCH("Alta",AE170)))</formula>
    </cfRule>
    <cfRule type="containsText" dxfId="15904" priority="14460" operator="containsText" text="Moderada">
      <formula>NOT(ISERROR(SEARCH("Moderada",AE170)))</formula>
    </cfRule>
    <cfRule type="containsText" dxfId="15903" priority="14461" operator="containsText" text="Baja">
      <formula>NOT(ISERROR(SEARCH("Baja",AE170)))</formula>
    </cfRule>
  </conditionalFormatting>
  <conditionalFormatting sqref="AE170">
    <cfRule type="containsText" dxfId="15902" priority="14462" operator="containsText" text="VALORAR">
      <formula>NOT(ISERROR(SEARCH("VALORAR",AE170)))</formula>
    </cfRule>
    <cfRule type="containsText" dxfId="15901" priority="14463" operator="containsText" text="Extrema">
      <formula>NOT(ISERROR(SEARCH("Extrema",AE170)))</formula>
    </cfRule>
    <cfRule type="containsText" dxfId="15900" priority="14464" operator="containsText" text="Alta">
      <formula>NOT(ISERROR(SEARCH("Alta",AE170)))</formula>
    </cfRule>
    <cfRule type="containsText" dxfId="15899" priority="14465" operator="containsText" text="Moderada">
      <formula>NOT(ISERROR(SEARCH("Moderada",AE170)))</formula>
    </cfRule>
    <cfRule type="containsText" dxfId="15898" priority="14466" operator="containsText" text="Baja">
      <formula>NOT(ISERROR(SEARCH("Baja",AE170)))</formula>
    </cfRule>
  </conditionalFormatting>
  <conditionalFormatting sqref="V170">
    <cfRule type="cellIs" dxfId="15897" priority="14473" stopIfTrue="1" operator="equal">
      <formula>"Alta"</formula>
    </cfRule>
  </conditionalFormatting>
  <conditionalFormatting sqref="V170">
    <cfRule type="cellIs" dxfId="15896" priority="14475" stopIfTrue="1" operator="equal">
      <formula>"Baja"</formula>
    </cfRule>
  </conditionalFormatting>
  <conditionalFormatting sqref="V170">
    <cfRule type="cellIs" dxfId="15895" priority="14474" stopIfTrue="1" operator="equal">
      <formula>"Media"</formula>
    </cfRule>
  </conditionalFormatting>
  <conditionalFormatting sqref="V170">
    <cfRule type="cellIs" dxfId="15894" priority="14472" stopIfTrue="1" operator="equal">
      <formula>"Muy Alta"</formula>
    </cfRule>
  </conditionalFormatting>
  <conditionalFormatting sqref="V170">
    <cfRule type="cellIs" dxfId="15893" priority="14476" stopIfTrue="1" operator="equal">
      <formula>"Muy Baja"</formula>
    </cfRule>
  </conditionalFormatting>
  <conditionalFormatting sqref="AP170">
    <cfRule type="cellIs" dxfId="15892" priority="14449" stopIfTrue="1" operator="equal">
      <formula>"Alta"</formula>
    </cfRule>
  </conditionalFormatting>
  <conditionalFormatting sqref="AP170">
    <cfRule type="cellIs" dxfId="15891" priority="14451" stopIfTrue="1" operator="equal">
      <formula>"Baja"</formula>
    </cfRule>
  </conditionalFormatting>
  <conditionalFormatting sqref="AP170">
    <cfRule type="cellIs" dxfId="15890" priority="14450" stopIfTrue="1" operator="equal">
      <formula>"Media"</formula>
    </cfRule>
  </conditionalFormatting>
  <conditionalFormatting sqref="AP170">
    <cfRule type="cellIs" dxfId="15889" priority="14448" stopIfTrue="1" operator="equal">
      <formula>"Muy Alta"</formula>
    </cfRule>
  </conditionalFormatting>
  <conditionalFormatting sqref="AP170">
    <cfRule type="cellIs" dxfId="15888" priority="14452" stopIfTrue="1" operator="equal">
      <formula>"Muy Baja"</formula>
    </cfRule>
  </conditionalFormatting>
  <conditionalFormatting sqref="AE178:AE179">
    <cfRule type="containsText" dxfId="15887" priority="14387" operator="containsText" text="VALORAR">
      <formula>NOT(ISERROR(SEARCH("VALORAR",AE178)))</formula>
    </cfRule>
    <cfRule type="containsText" dxfId="15886" priority="14388" operator="containsText" text="Extrema">
      <formula>NOT(ISERROR(SEARCH("Extrema",AE178)))</formula>
    </cfRule>
    <cfRule type="containsText" dxfId="15885" priority="14389" operator="containsText" text="Alta">
      <formula>NOT(ISERROR(SEARCH("Alta",AE178)))</formula>
    </cfRule>
    <cfRule type="containsText" dxfId="15884" priority="14390" operator="containsText" text="Moderada">
      <formula>NOT(ISERROR(SEARCH("Moderada",AE178)))</formula>
    </cfRule>
    <cfRule type="containsText" dxfId="15883" priority="14391" operator="containsText" text="Baja">
      <formula>NOT(ISERROR(SEARCH("Baja",AE178)))</formula>
    </cfRule>
  </conditionalFormatting>
  <conditionalFormatting sqref="AE178:AE179">
    <cfRule type="containsText" dxfId="15882" priority="14392" operator="containsText" text="VALORAR">
      <formula>NOT(ISERROR(SEARCH("VALORAR",AE178)))</formula>
    </cfRule>
    <cfRule type="containsText" dxfId="15881" priority="14393" operator="containsText" text="Extrema">
      <formula>NOT(ISERROR(SEARCH("Extrema",AE178)))</formula>
    </cfRule>
    <cfRule type="containsText" dxfId="15880" priority="14394" operator="containsText" text="Alta">
      <formula>NOT(ISERROR(SEARCH("Alta",AE178)))</formula>
    </cfRule>
    <cfRule type="containsText" dxfId="15879" priority="14395" operator="containsText" text="Moderada">
      <formula>NOT(ISERROR(SEARCH("Moderada",AE178)))</formula>
    </cfRule>
    <cfRule type="containsText" dxfId="15878" priority="14396" operator="containsText" text="Baja">
      <formula>NOT(ISERROR(SEARCH("Baja",AE178)))</formula>
    </cfRule>
  </conditionalFormatting>
  <conditionalFormatting sqref="AP183">
    <cfRule type="cellIs" dxfId="15877" priority="14341" stopIfTrue="1" operator="equal">
      <formula>"Alta"</formula>
    </cfRule>
  </conditionalFormatting>
  <conditionalFormatting sqref="AP183">
    <cfRule type="cellIs" dxfId="15876" priority="14343" stopIfTrue="1" operator="equal">
      <formula>"Baja"</formula>
    </cfRule>
  </conditionalFormatting>
  <conditionalFormatting sqref="AP183">
    <cfRule type="cellIs" dxfId="15875" priority="14342" stopIfTrue="1" operator="equal">
      <formula>"Media"</formula>
    </cfRule>
  </conditionalFormatting>
  <conditionalFormatting sqref="AP183">
    <cfRule type="cellIs" dxfId="15874" priority="14340" stopIfTrue="1" operator="equal">
      <formula>"Muy Alta"</formula>
    </cfRule>
  </conditionalFormatting>
  <conditionalFormatting sqref="AP183">
    <cfRule type="cellIs" dxfId="15873" priority="14344" stopIfTrue="1" operator="equal">
      <formula>"Muy Baja"</formula>
    </cfRule>
  </conditionalFormatting>
  <conditionalFormatting sqref="AP180">
    <cfRule type="cellIs" dxfId="15872" priority="14299" stopIfTrue="1" operator="equal">
      <formula>"Alta"</formula>
    </cfRule>
  </conditionalFormatting>
  <conditionalFormatting sqref="AP180">
    <cfRule type="cellIs" dxfId="15871" priority="14301" stopIfTrue="1" operator="equal">
      <formula>"Baja"</formula>
    </cfRule>
  </conditionalFormatting>
  <conditionalFormatting sqref="AP180">
    <cfRule type="cellIs" dxfId="15870" priority="14300" stopIfTrue="1" operator="equal">
      <formula>"Media"</formula>
    </cfRule>
  </conditionalFormatting>
  <conditionalFormatting sqref="AP180">
    <cfRule type="cellIs" dxfId="15869" priority="14298" stopIfTrue="1" operator="equal">
      <formula>"Muy Alta"</formula>
    </cfRule>
  </conditionalFormatting>
  <conditionalFormatting sqref="AP180">
    <cfRule type="cellIs" dxfId="15868" priority="14302" stopIfTrue="1" operator="equal">
      <formula>"Muy Baja"</formula>
    </cfRule>
  </conditionalFormatting>
  <conditionalFormatting sqref="V178:V179">
    <cfRule type="cellIs" dxfId="15867" priority="14403" stopIfTrue="1" operator="equal">
      <formula>"Alta"</formula>
    </cfRule>
  </conditionalFormatting>
  <conditionalFormatting sqref="V178:V179">
    <cfRule type="cellIs" dxfId="15866" priority="14405" stopIfTrue="1" operator="equal">
      <formula>"Baja"</formula>
    </cfRule>
  </conditionalFormatting>
  <conditionalFormatting sqref="V178:V179">
    <cfRule type="cellIs" dxfId="15865" priority="14404" stopIfTrue="1" operator="equal">
      <formula>"Media"</formula>
    </cfRule>
  </conditionalFormatting>
  <conditionalFormatting sqref="V178:V179">
    <cfRule type="cellIs" dxfId="15864" priority="14402" stopIfTrue="1" operator="equal">
      <formula>"Muy Alta"</formula>
    </cfRule>
  </conditionalFormatting>
  <conditionalFormatting sqref="V178:V179">
    <cfRule type="cellIs" dxfId="15863" priority="14406" stopIfTrue="1" operator="equal">
      <formula>"Muy Baja"</formula>
    </cfRule>
  </conditionalFormatting>
  <conditionalFormatting sqref="AW178">
    <cfRule type="containsText" dxfId="15862" priority="14377" operator="containsText" text="VALORAR">
      <formula>NOT(ISERROR(SEARCH("VALORAR",AW178)))</formula>
    </cfRule>
    <cfRule type="containsText" dxfId="15861" priority="14378" operator="containsText" text="Extrema">
      <formula>NOT(ISERROR(SEARCH("Extrema",AW178)))</formula>
    </cfRule>
    <cfRule type="containsText" dxfId="15860" priority="14379" operator="containsText" text="Alta">
      <formula>NOT(ISERROR(SEARCH("Alta",AW178)))</formula>
    </cfRule>
    <cfRule type="containsText" dxfId="15859" priority="14380" operator="containsText" text="Moderada">
      <formula>NOT(ISERROR(SEARCH("Moderada",AW178)))</formula>
    </cfRule>
    <cfRule type="containsText" dxfId="15858" priority="14381" operator="containsText" text="Baja">
      <formula>NOT(ISERROR(SEARCH("Baja",AW178)))</formula>
    </cfRule>
  </conditionalFormatting>
  <conditionalFormatting sqref="AW178">
    <cfRule type="containsText" dxfId="15857" priority="14382" operator="containsText" text="VALORAR">
      <formula>NOT(ISERROR(SEARCH("VALORAR",AW178)))</formula>
    </cfRule>
    <cfRule type="containsText" dxfId="15856" priority="14383" operator="containsText" text="Extrema">
      <formula>NOT(ISERROR(SEARCH("Extrema",AW178)))</formula>
    </cfRule>
    <cfRule type="containsText" dxfId="15855" priority="14384" operator="containsText" text="Alta">
      <formula>NOT(ISERROR(SEARCH("Alta",AW178)))</formula>
    </cfRule>
    <cfRule type="containsText" dxfId="15854" priority="14385" operator="containsText" text="Moderada">
      <formula>NOT(ISERROR(SEARCH("Moderada",AW178)))</formula>
    </cfRule>
    <cfRule type="containsText" dxfId="15853" priority="14386" operator="containsText" text="Baja">
      <formula>NOT(ISERROR(SEARCH("Baja",AW178)))</formula>
    </cfRule>
  </conditionalFormatting>
  <conditionalFormatting sqref="AP178">
    <cfRule type="cellIs" dxfId="15852" priority="14369" stopIfTrue="1" operator="equal">
      <formula>"Alta"</formula>
    </cfRule>
  </conditionalFormatting>
  <conditionalFormatting sqref="AP178">
    <cfRule type="cellIs" dxfId="15851" priority="14371" stopIfTrue="1" operator="equal">
      <formula>"Baja"</formula>
    </cfRule>
  </conditionalFormatting>
  <conditionalFormatting sqref="AP178">
    <cfRule type="cellIs" dxfId="15850" priority="14370" stopIfTrue="1" operator="equal">
      <formula>"Media"</formula>
    </cfRule>
  </conditionalFormatting>
  <conditionalFormatting sqref="AP178">
    <cfRule type="cellIs" dxfId="15849" priority="14368" stopIfTrue="1" operator="equal">
      <formula>"Muy Alta"</formula>
    </cfRule>
  </conditionalFormatting>
  <conditionalFormatting sqref="AP178">
    <cfRule type="cellIs" dxfId="15848" priority="14372" stopIfTrue="1" operator="equal">
      <formula>"Muy Baja"</formula>
    </cfRule>
  </conditionalFormatting>
  <conditionalFormatting sqref="AP179">
    <cfRule type="cellIs" dxfId="15847" priority="14355" stopIfTrue="1" operator="equal">
      <formula>"Alta"</formula>
    </cfRule>
  </conditionalFormatting>
  <conditionalFormatting sqref="AP179">
    <cfRule type="cellIs" dxfId="15846" priority="14357" stopIfTrue="1" operator="equal">
      <formula>"Baja"</formula>
    </cfRule>
  </conditionalFormatting>
  <conditionalFormatting sqref="AP179">
    <cfRule type="cellIs" dxfId="15845" priority="14356" stopIfTrue="1" operator="equal">
      <formula>"Media"</formula>
    </cfRule>
  </conditionalFormatting>
  <conditionalFormatting sqref="AP179">
    <cfRule type="cellIs" dxfId="15844" priority="14354" stopIfTrue="1" operator="equal">
      <formula>"Muy Alta"</formula>
    </cfRule>
  </conditionalFormatting>
  <conditionalFormatting sqref="AP179">
    <cfRule type="cellIs" dxfId="15843" priority="14358" stopIfTrue="1" operator="equal">
      <formula>"Muy Baja"</formula>
    </cfRule>
  </conditionalFormatting>
  <conditionalFormatting sqref="AE180:AE181">
    <cfRule type="containsText" dxfId="15842" priority="14307" operator="containsText" text="VALORAR">
      <formula>NOT(ISERROR(SEARCH("VALORAR",AE180)))</formula>
    </cfRule>
    <cfRule type="containsText" dxfId="15841" priority="14308" operator="containsText" text="Extrema">
      <formula>NOT(ISERROR(SEARCH("Extrema",AE180)))</formula>
    </cfRule>
    <cfRule type="containsText" dxfId="15840" priority="14309" operator="containsText" text="Alta">
      <formula>NOT(ISERROR(SEARCH("Alta",AE180)))</formula>
    </cfRule>
    <cfRule type="containsText" dxfId="15839" priority="14310" operator="containsText" text="Moderada">
      <formula>NOT(ISERROR(SEARCH("Moderada",AE180)))</formula>
    </cfRule>
    <cfRule type="containsText" dxfId="15838" priority="14311" operator="containsText" text="Baja">
      <formula>NOT(ISERROR(SEARCH("Baja",AE180)))</formula>
    </cfRule>
  </conditionalFormatting>
  <conditionalFormatting sqref="AE180:AE181">
    <cfRule type="containsText" dxfId="15837" priority="14312" operator="containsText" text="VALORAR">
      <formula>NOT(ISERROR(SEARCH("VALORAR",AE180)))</formula>
    </cfRule>
    <cfRule type="containsText" dxfId="15836" priority="14313" operator="containsText" text="Extrema">
      <formula>NOT(ISERROR(SEARCH("Extrema",AE180)))</formula>
    </cfRule>
    <cfRule type="containsText" dxfId="15835" priority="14314" operator="containsText" text="Alta">
      <formula>NOT(ISERROR(SEARCH("Alta",AE180)))</formula>
    </cfRule>
    <cfRule type="containsText" dxfId="15834" priority="14315" operator="containsText" text="Moderada">
      <formula>NOT(ISERROR(SEARCH("Moderada",AE180)))</formula>
    </cfRule>
    <cfRule type="containsText" dxfId="15833" priority="14316" operator="containsText" text="Baja">
      <formula>NOT(ISERROR(SEARCH("Baja",AE180)))</formula>
    </cfRule>
  </conditionalFormatting>
  <conditionalFormatting sqref="V180:V181">
    <cfRule type="cellIs" dxfId="15832" priority="14323" stopIfTrue="1" operator="equal">
      <formula>"Alta"</formula>
    </cfRule>
  </conditionalFormatting>
  <conditionalFormatting sqref="V180:V181">
    <cfRule type="cellIs" dxfId="15831" priority="14325" stopIfTrue="1" operator="equal">
      <formula>"Baja"</formula>
    </cfRule>
  </conditionalFormatting>
  <conditionalFormatting sqref="V180:V181">
    <cfRule type="cellIs" dxfId="15830" priority="14324" stopIfTrue="1" operator="equal">
      <formula>"Media"</formula>
    </cfRule>
  </conditionalFormatting>
  <conditionalFormatting sqref="V180:V181">
    <cfRule type="cellIs" dxfId="15829" priority="14322" stopIfTrue="1" operator="equal">
      <formula>"Muy Alta"</formula>
    </cfRule>
  </conditionalFormatting>
  <conditionalFormatting sqref="V180:V181">
    <cfRule type="cellIs" dxfId="15828" priority="14326" stopIfTrue="1" operator="equal">
      <formula>"Muy Baja"</formula>
    </cfRule>
  </conditionalFormatting>
  <conditionalFormatting sqref="AP181">
    <cfRule type="cellIs" dxfId="15827" priority="14285" stopIfTrue="1" operator="equal">
      <formula>"Alta"</formula>
    </cfRule>
  </conditionalFormatting>
  <conditionalFormatting sqref="AP181">
    <cfRule type="cellIs" dxfId="15826" priority="14287" stopIfTrue="1" operator="equal">
      <formula>"Baja"</formula>
    </cfRule>
  </conditionalFormatting>
  <conditionalFormatting sqref="AP181">
    <cfRule type="cellIs" dxfId="15825" priority="14286" stopIfTrue="1" operator="equal">
      <formula>"Media"</formula>
    </cfRule>
  </conditionalFormatting>
  <conditionalFormatting sqref="AP181">
    <cfRule type="cellIs" dxfId="15824" priority="14284" stopIfTrue="1" operator="equal">
      <formula>"Muy Alta"</formula>
    </cfRule>
  </conditionalFormatting>
  <conditionalFormatting sqref="AP181">
    <cfRule type="cellIs" dxfId="15823" priority="14288" stopIfTrue="1" operator="equal">
      <formula>"Muy Baja"</formula>
    </cfRule>
  </conditionalFormatting>
  <conditionalFormatting sqref="AE182">
    <cfRule type="containsText" dxfId="15822" priority="14251" operator="containsText" text="VALORAR">
      <formula>NOT(ISERROR(SEARCH("VALORAR",AE182)))</formula>
    </cfRule>
    <cfRule type="containsText" dxfId="15821" priority="14252" operator="containsText" text="Extrema">
      <formula>NOT(ISERROR(SEARCH("Extrema",AE182)))</formula>
    </cfRule>
    <cfRule type="containsText" dxfId="15820" priority="14253" operator="containsText" text="Alta">
      <formula>NOT(ISERROR(SEARCH("Alta",AE182)))</formula>
    </cfRule>
    <cfRule type="containsText" dxfId="15819" priority="14254" operator="containsText" text="Moderada">
      <formula>NOT(ISERROR(SEARCH("Moderada",AE182)))</formula>
    </cfRule>
    <cfRule type="containsText" dxfId="15818" priority="14255" operator="containsText" text="Baja">
      <formula>NOT(ISERROR(SEARCH("Baja",AE182)))</formula>
    </cfRule>
  </conditionalFormatting>
  <conditionalFormatting sqref="AE182">
    <cfRule type="containsText" dxfId="15817" priority="14256" operator="containsText" text="VALORAR">
      <formula>NOT(ISERROR(SEARCH("VALORAR",AE182)))</formula>
    </cfRule>
    <cfRule type="containsText" dxfId="15816" priority="14257" operator="containsText" text="Extrema">
      <formula>NOT(ISERROR(SEARCH("Extrema",AE182)))</formula>
    </cfRule>
    <cfRule type="containsText" dxfId="15815" priority="14258" operator="containsText" text="Alta">
      <formula>NOT(ISERROR(SEARCH("Alta",AE182)))</formula>
    </cfRule>
    <cfRule type="containsText" dxfId="15814" priority="14259" operator="containsText" text="Moderada">
      <formula>NOT(ISERROR(SEARCH("Moderada",AE182)))</formula>
    </cfRule>
    <cfRule type="containsText" dxfId="15813" priority="14260" operator="containsText" text="Baja">
      <formula>NOT(ISERROR(SEARCH("Baja",AE182)))</formula>
    </cfRule>
  </conditionalFormatting>
  <conditionalFormatting sqref="V182">
    <cfRule type="cellIs" dxfId="15812" priority="14267" stopIfTrue="1" operator="equal">
      <formula>"Alta"</formula>
    </cfRule>
  </conditionalFormatting>
  <conditionalFormatting sqref="V182">
    <cfRule type="cellIs" dxfId="15811" priority="14269" stopIfTrue="1" operator="equal">
      <formula>"Baja"</formula>
    </cfRule>
  </conditionalFormatting>
  <conditionalFormatting sqref="V182">
    <cfRule type="cellIs" dxfId="15810" priority="14268" stopIfTrue="1" operator="equal">
      <formula>"Media"</formula>
    </cfRule>
  </conditionalFormatting>
  <conditionalFormatting sqref="V182">
    <cfRule type="cellIs" dxfId="15809" priority="14266" stopIfTrue="1" operator="equal">
      <formula>"Muy Alta"</formula>
    </cfRule>
  </conditionalFormatting>
  <conditionalFormatting sqref="V182">
    <cfRule type="cellIs" dxfId="15808" priority="14270" stopIfTrue="1" operator="equal">
      <formula>"Muy Baja"</formula>
    </cfRule>
  </conditionalFormatting>
  <conditionalFormatting sqref="AP182">
    <cfRule type="cellIs" dxfId="15807" priority="14243" stopIfTrue="1" operator="equal">
      <formula>"Alta"</formula>
    </cfRule>
  </conditionalFormatting>
  <conditionalFormatting sqref="AP182">
    <cfRule type="cellIs" dxfId="15806" priority="14245" stopIfTrue="1" operator="equal">
      <formula>"Baja"</formula>
    </cfRule>
  </conditionalFormatting>
  <conditionalFormatting sqref="AP182">
    <cfRule type="cellIs" dxfId="15805" priority="14244" stopIfTrue="1" operator="equal">
      <formula>"Media"</formula>
    </cfRule>
  </conditionalFormatting>
  <conditionalFormatting sqref="AP182">
    <cfRule type="cellIs" dxfId="15804" priority="14242" stopIfTrue="1" operator="equal">
      <formula>"Muy Alta"</formula>
    </cfRule>
  </conditionalFormatting>
  <conditionalFormatting sqref="AP182">
    <cfRule type="cellIs" dxfId="15803" priority="14246" stopIfTrue="1" operator="equal">
      <formula>"Muy Baja"</formula>
    </cfRule>
  </conditionalFormatting>
  <conditionalFormatting sqref="AE172:AE173">
    <cfRule type="containsText" dxfId="15802" priority="14195" operator="containsText" text="VALORAR">
      <formula>NOT(ISERROR(SEARCH("VALORAR",AE172)))</formula>
    </cfRule>
    <cfRule type="containsText" dxfId="15801" priority="14196" operator="containsText" text="Extrema">
      <formula>NOT(ISERROR(SEARCH("Extrema",AE172)))</formula>
    </cfRule>
    <cfRule type="containsText" dxfId="15800" priority="14197" operator="containsText" text="Alta">
      <formula>NOT(ISERROR(SEARCH("Alta",AE172)))</formula>
    </cfRule>
    <cfRule type="containsText" dxfId="15799" priority="14198" operator="containsText" text="Moderada">
      <formula>NOT(ISERROR(SEARCH("Moderada",AE172)))</formula>
    </cfRule>
    <cfRule type="containsText" dxfId="15798" priority="14199" operator="containsText" text="Baja">
      <formula>NOT(ISERROR(SEARCH("Baja",AE172)))</formula>
    </cfRule>
  </conditionalFormatting>
  <conditionalFormatting sqref="AE172:AE173">
    <cfRule type="containsText" dxfId="15797" priority="14200" operator="containsText" text="VALORAR">
      <formula>NOT(ISERROR(SEARCH("VALORAR",AE172)))</formula>
    </cfRule>
    <cfRule type="containsText" dxfId="15796" priority="14201" operator="containsText" text="Extrema">
      <formula>NOT(ISERROR(SEARCH("Extrema",AE172)))</formula>
    </cfRule>
    <cfRule type="containsText" dxfId="15795" priority="14202" operator="containsText" text="Alta">
      <formula>NOT(ISERROR(SEARCH("Alta",AE172)))</formula>
    </cfRule>
    <cfRule type="containsText" dxfId="15794" priority="14203" operator="containsText" text="Moderada">
      <formula>NOT(ISERROR(SEARCH("Moderada",AE172)))</formula>
    </cfRule>
    <cfRule type="containsText" dxfId="15793" priority="14204" operator="containsText" text="Baja">
      <formula>NOT(ISERROR(SEARCH("Baja",AE172)))</formula>
    </cfRule>
  </conditionalFormatting>
  <conditionalFormatting sqref="AP177">
    <cfRule type="cellIs" dxfId="15792" priority="14149" stopIfTrue="1" operator="equal">
      <formula>"Alta"</formula>
    </cfRule>
  </conditionalFormatting>
  <conditionalFormatting sqref="AP177">
    <cfRule type="cellIs" dxfId="15791" priority="14151" stopIfTrue="1" operator="equal">
      <formula>"Baja"</formula>
    </cfRule>
  </conditionalFormatting>
  <conditionalFormatting sqref="AP177">
    <cfRule type="cellIs" dxfId="15790" priority="14150" stopIfTrue="1" operator="equal">
      <formula>"Media"</formula>
    </cfRule>
  </conditionalFormatting>
  <conditionalFormatting sqref="AP177">
    <cfRule type="cellIs" dxfId="15789" priority="14148" stopIfTrue="1" operator="equal">
      <formula>"Muy Alta"</formula>
    </cfRule>
  </conditionalFormatting>
  <conditionalFormatting sqref="AP177">
    <cfRule type="cellIs" dxfId="15788" priority="14152" stopIfTrue="1" operator="equal">
      <formula>"Muy Baja"</formula>
    </cfRule>
  </conditionalFormatting>
  <conditionalFormatting sqref="AP174">
    <cfRule type="cellIs" dxfId="15787" priority="14107" stopIfTrue="1" operator="equal">
      <formula>"Alta"</formula>
    </cfRule>
  </conditionalFormatting>
  <conditionalFormatting sqref="AP174">
    <cfRule type="cellIs" dxfId="15786" priority="14109" stopIfTrue="1" operator="equal">
      <formula>"Baja"</formula>
    </cfRule>
  </conditionalFormatting>
  <conditionalFormatting sqref="AP174">
    <cfRule type="cellIs" dxfId="15785" priority="14108" stopIfTrue="1" operator="equal">
      <formula>"Media"</formula>
    </cfRule>
  </conditionalFormatting>
  <conditionalFormatting sqref="AP174">
    <cfRule type="cellIs" dxfId="15784" priority="14106" stopIfTrue="1" operator="equal">
      <formula>"Muy Alta"</formula>
    </cfRule>
  </conditionalFormatting>
  <conditionalFormatting sqref="AP174">
    <cfRule type="cellIs" dxfId="15783" priority="14110" stopIfTrue="1" operator="equal">
      <formula>"Muy Baja"</formula>
    </cfRule>
  </conditionalFormatting>
  <conditionalFormatting sqref="V172:V173">
    <cfRule type="cellIs" dxfId="15782" priority="14211" stopIfTrue="1" operator="equal">
      <formula>"Alta"</formula>
    </cfRule>
  </conditionalFormatting>
  <conditionalFormatting sqref="V172:V173">
    <cfRule type="cellIs" dxfId="15781" priority="14213" stopIfTrue="1" operator="equal">
      <formula>"Baja"</formula>
    </cfRule>
  </conditionalFormatting>
  <conditionalFormatting sqref="V172:V173">
    <cfRule type="cellIs" dxfId="15780" priority="14212" stopIfTrue="1" operator="equal">
      <formula>"Media"</formula>
    </cfRule>
  </conditionalFormatting>
  <conditionalFormatting sqref="V172:V173">
    <cfRule type="cellIs" dxfId="15779" priority="14210" stopIfTrue="1" operator="equal">
      <formula>"Muy Alta"</formula>
    </cfRule>
  </conditionalFormatting>
  <conditionalFormatting sqref="V172:V173">
    <cfRule type="cellIs" dxfId="15778" priority="14214" stopIfTrue="1" operator="equal">
      <formula>"Muy Baja"</formula>
    </cfRule>
  </conditionalFormatting>
  <conditionalFormatting sqref="AW172">
    <cfRule type="containsText" dxfId="15777" priority="14185" operator="containsText" text="VALORAR">
      <formula>NOT(ISERROR(SEARCH("VALORAR",AW172)))</formula>
    </cfRule>
    <cfRule type="containsText" dxfId="15776" priority="14186" operator="containsText" text="Extrema">
      <formula>NOT(ISERROR(SEARCH("Extrema",AW172)))</formula>
    </cfRule>
    <cfRule type="containsText" dxfId="15775" priority="14187" operator="containsText" text="Alta">
      <formula>NOT(ISERROR(SEARCH("Alta",AW172)))</formula>
    </cfRule>
    <cfRule type="containsText" dxfId="15774" priority="14188" operator="containsText" text="Moderada">
      <formula>NOT(ISERROR(SEARCH("Moderada",AW172)))</formula>
    </cfRule>
    <cfRule type="containsText" dxfId="15773" priority="14189" operator="containsText" text="Baja">
      <formula>NOT(ISERROR(SEARCH("Baja",AW172)))</formula>
    </cfRule>
  </conditionalFormatting>
  <conditionalFormatting sqref="AW172">
    <cfRule type="containsText" dxfId="15772" priority="14190" operator="containsText" text="VALORAR">
      <formula>NOT(ISERROR(SEARCH("VALORAR",AW172)))</formula>
    </cfRule>
    <cfRule type="containsText" dxfId="15771" priority="14191" operator="containsText" text="Extrema">
      <formula>NOT(ISERROR(SEARCH("Extrema",AW172)))</formula>
    </cfRule>
    <cfRule type="containsText" dxfId="15770" priority="14192" operator="containsText" text="Alta">
      <formula>NOT(ISERROR(SEARCH("Alta",AW172)))</formula>
    </cfRule>
    <cfRule type="containsText" dxfId="15769" priority="14193" operator="containsText" text="Moderada">
      <formula>NOT(ISERROR(SEARCH("Moderada",AW172)))</formula>
    </cfRule>
    <cfRule type="containsText" dxfId="15768" priority="14194" operator="containsText" text="Baja">
      <formula>NOT(ISERROR(SEARCH("Baja",AW172)))</formula>
    </cfRule>
  </conditionalFormatting>
  <conditionalFormatting sqref="AP172">
    <cfRule type="cellIs" dxfId="15767" priority="14177" stopIfTrue="1" operator="equal">
      <formula>"Alta"</formula>
    </cfRule>
  </conditionalFormatting>
  <conditionalFormatting sqref="AP172">
    <cfRule type="cellIs" dxfId="15766" priority="14179" stopIfTrue="1" operator="equal">
      <formula>"Baja"</formula>
    </cfRule>
  </conditionalFormatting>
  <conditionalFormatting sqref="AP172">
    <cfRule type="cellIs" dxfId="15765" priority="14178" stopIfTrue="1" operator="equal">
      <formula>"Media"</formula>
    </cfRule>
  </conditionalFormatting>
  <conditionalFormatting sqref="AP172">
    <cfRule type="cellIs" dxfId="15764" priority="14176" stopIfTrue="1" operator="equal">
      <formula>"Muy Alta"</formula>
    </cfRule>
  </conditionalFormatting>
  <conditionalFormatting sqref="AP172">
    <cfRule type="cellIs" dxfId="15763" priority="14180" stopIfTrue="1" operator="equal">
      <formula>"Muy Baja"</formula>
    </cfRule>
  </conditionalFormatting>
  <conditionalFormatting sqref="AP173">
    <cfRule type="cellIs" dxfId="15762" priority="14163" stopIfTrue="1" operator="equal">
      <formula>"Alta"</formula>
    </cfRule>
  </conditionalFormatting>
  <conditionalFormatting sqref="AP173">
    <cfRule type="cellIs" dxfId="15761" priority="14165" stopIfTrue="1" operator="equal">
      <formula>"Baja"</formula>
    </cfRule>
  </conditionalFormatting>
  <conditionalFormatting sqref="AP173">
    <cfRule type="cellIs" dxfId="15760" priority="14164" stopIfTrue="1" operator="equal">
      <formula>"Media"</formula>
    </cfRule>
  </conditionalFormatting>
  <conditionalFormatting sqref="AP173">
    <cfRule type="cellIs" dxfId="15759" priority="14162" stopIfTrue="1" operator="equal">
      <formula>"Muy Alta"</formula>
    </cfRule>
  </conditionalFormatting>
  <conditionalFormatting sqref="AP173">
    <cfRule type="cellIs" dxfId="15758" priority="14166" stopIfTrue="1" operator="equal">
      <formula>"Muy Baja"</formula>
    </cfRule>
  </conditionalFormatting>
  <conditionalFormatting sqref="AE174:AE175">
    <cfRule type="containsText" dxfId="15757" priority="14115" operator="containsText" text="VALORAR">
      <formula>NOT(ISERROR(SEARCH("VALORAR",AE174)))</formula>
    </cfRule>
    <cfRule type="containsText" dxfId="15756" priority="14116" operator="containsText" text="Extrema">
      <formula>NOT(ISERROR(SEARCH("Extrema",AE174)))</formula>
    </cfRule>
    <cfRule type="containsText" dxfId="15755" priority="14117" operator="containsText" text="Alta">
      <formula>NOT(ISERROR(SEARCH("Alta",AE174)))</formula>
    </cfRule>
    <cfRule type="containsText" dxfId="15754" priority="14118" operator="containsText" text="Moderada">
      <formula>NOT(ISERROR(SEARCH("Moderada",AE174)))</formula>
    </cfRule>
    <cfRule type="containsText" dxfId="15753" priority="14119" operator="containsText" text="Baja">
      <formula>NOT(ISERROR(SEARCH("Baja",AE174)))</formula>
    </cfRule>
  </conditionalFormatting>
  <conditionalFormatting sqref="AE174:AE175">
    <cfRule type="containsText" dxfId="15752" priority="14120" operator="containsText" text="VALORAR">
      <formula>NOT(ISERROR(SEARCH("VALORAR",AE174)))</formula>
    </cfRule>
    <cfRule type="containsText" dxfId="15751" priority="14121" operator="containsText" text="Extrema">
      <formula>NOT(ISERROR(SEARCH("Extrema",AE174)))</formula>
    </cfRule>
    <cfRule type="containsText" dxfId="15750" priority="14122" operator="containsText" text="Alta">
      <formula>NOT(ISERROR(SEARCH("Alta",AE174)))</formula>
    </cfRule>
    <cfRule type="containsText" dxfId="15749" priority="14123" operator="containsText" text="Moderada">
      <formula>NOT(ISERROR(SEARCH("Moderada",AE174)))</formula>
    </cfRule>
    <cfRule type="containsText" dxfId="15748" priority="14124" operator="containsText" text="Baja">
      <formula>NOT(ISERROR(SEARCH("Baja",AE174)))</formula>
    </cfRule>
  </conditionalFormatting>
  <conditionalFormatting sqref="V174:V175">
    <cfRule type="cellIs" dxfId="15747" priority="14131" stopIfTrue="1" operator="equal">
      <formula>"Alta"</formula>
    </cfRule>
  </conditionalFormatting>
  <conditionalFormatting sqref="V174:V175">
    <cfRule type="cellIs" dxfId="15746" priority="14133" stopIfTrue="1" operator="equal">
      <formula>"Baja"</formula>
    </cfRule>
  </conditionalFormatting>
  <conditionalFormatting sqref="V174:V175">
    <cfRule type="cellIs" dxfId="15745" priority="14132" stopIfTrue="1" operator="equal">
      <formula>"Media"</formula>
    </cfRule>
  </conditionalFormatting>
  <conditionalFormatting sqref="V174:V175">
    <cfRule type="cellIs" dxfId="15744" priority="14130" stopIfTrue="1" operator="equal">
      <formula>"Muy Alta"</formula>
    </cfRule>
  </conditionalFormatting>
  <conditionalFormatting sqref="V174:V175">
    <cfRule type="cellIs" dxfId="15743" priority="14134" stopIfTrue="1" operator="equal">
      <formula>"Muy Baja"</formula>
    </cfRule>
  </conditionalFormatting>
  <conditionalFormatting sqref="AP175">
    <cfRule type="cellIs" dxfId="15742" priority="14093" stopIfTrue="1" operator="equal">
      <formula>"Alta"</formula>
    </cfRule>
  </conditionalFormatting>
  <conditionalFormatting sqref="AP175">
    <cfRule type="cellIs" dxfId="15741" priority="14095" stopIfTrue="1" operator="equal">
      <formula>"Baja"</formula>
    </cfRule>
  </conditionalFormatting>
  <conditionalFormatting sqref="AP175">
    <cfRule type="cellIs" dxfId="15740" priority="14094" stopIfTrue="1" operator="equal">
      <formula>"Media"</formula>
    </cfRule>
  </conditionalFormatting>
  <conditionalFormatting sqref="AP175">
    <cfRule type="cellIs" dxfId="15739" priority="14092" stopIfTrue="1" operator="equal">
      <formula>"Muy Alta"</formula>
    </cfRule>
  </conditionalFormatting>
  <conditionalFormatting sqref="AP175">
    <cfRule type="cellIs" dxfId="15738" priority="14096" stopIfTrue="1" operator="equal">
      <formula>"Muy Baja"</formula>
    </cfRule>
  </conditionalFormatting>
  <conditionalFormatting sqref="AE176">
    <cfRule type="containsText" dxfId="15737" priority="14059" operator="containsText" text="VALORAR">
      <formula>NOT(ISERROR(SEARCH("VALORAR",AE176)))</formula>
    </cfRule>
    <cfRule type="containsText" dxfId="15736" priority="14060" operator="containsText" text="Extrema">
      <formula>NOT(ISERROR(SEARCH("Extrema",AE176)))</formula>
    </cfRule>
    <cfRule type="containsText" dxfId="15735" priority="14061" operator="containsText" text="Alta">
      <formula>NOT(ISERROR(SEARCH("Alta",AE176)))</formula>
    </cfRule>
    <cfRule type="containsText" dxfId="15734" priority="14062" operator="containsText" text="Moderada">
      <formula>NOT(ISERROR(SEARCH("Moderada",AE176)))</formula>
    </cfRule>
    <cfRule type="containsText" dxfId="15733" priority="14063" operator="containsText" text="Baja">
      <formula>NOT(ISERROR(SEARCH("Baja",AE176)))</formula>
    </cfRule>
  </conditionalFormatting>
  <conditionalFormatting sqref="AE176">
    <cfRule type="containsText" dxfId="15732" priority="14064" operator="containsText" text="VALORAR">
      <formula>NOT(ISERROR(SEARCH("VALORAR",AE176)))</formula>
    </cfRule>
    <cfRule type="containsText" dxfId="15731" priority="14065" operator="containsText" text="Extrema">
      <formula>NOT(ISERROR(SEARCH("Extrema",AE176)))</formula>
    </cfRule>
    <cfRule type="containsText" dxfId="15730" priority="14066" operator="containsText" text="Alta">
      <formula>NOT(ISERROR(SEARCH("Alta",AE176)))</formula>
    </cfRule>
    <cfRule type="containsText" dxfId="15729" priority="14067" operator="containsText" text="Moderada">
      <formula>NOT(ISERROR(SEARCH("Moderada",AE176)))</formula>
    </cfRule>
    <cfRule type="containsText" dxfId="15728" priority="14068" operator="containsText" text="Baja">
      <formula>NOT(ISERROR(SEARCH("Baja",AE176)))</formula>
    </cfRule>
  </conditionalFormatting>
  <conditionalFormatting sqref="V176">
    <cfRule type="cellIs" dxfId="15727" priority="14075" stopIfTrue="1" operator="equal">
      <formula>"Alta"</formula>
    </cfRule>
  </conditionalFormatting>
  <conditionalFormatting sqref="V176">
    <cfRule type="cellIs" dxfId="15726" priority="14077" stopIfTrue="1" operator="equal">
      <formula>"Baja"</formula>
    </cfRule>
  </conditionalFormatting>
  <conditionalFormatting sqref="V176">
    <cfRule type="cellIs" dxfId="15725" priority="14076" stopIfTrue="1" operator="equal">
      <formula>"Media"</formula>
    </cfRule>
  </conditionalFormatting>
  <conditionalFormatting sqref="V176">
    <cfRule type="cellIs" dxfId="15724" priority="14074" stopIfTrue="1" operator="equal">
      <formula>"Muy Alta"</formula>
    </cfRule>
  </conditionalFormatting>
  <conditionalFormatting sqref="V176">
    <cfRule type="cellIs" dxfId="15723" priority="14078" stopIfTrue="1" operator="equal">
      <formula>"Muy Baja"</formula>
    </cfRule>
  </conditionalFormatting>
  <conditionalFormatting sqref="AP176">
    <cfRule type="cellIs" dxfId="15722" priority="14051" stopIfTrue="1" operator="equal">
      <formula>"Alta"</formula>
    </cfRule>
  </conditionalFormatting>
  <conditionalFormatting sqref="AP176">
    <cfRule type="cellIs" dxfId="15721" priority="14053" stopIfTrue="1" operator="equal">
      <formula>"Baja"</formula>
    </cfRule>
  </conditionalFormatting>
  <conditionalFormatting sqref="AP176">
    <cfRule type="cellIs" dxfId="15720" priority="14052" stopIfTrue="1" operator="equal">
      <formula>"Media"</formula>
    </cfRule>
  </conditionalFormatting>
  <conditionalFormatting sqref="AP176">
    <cfRule type="cellIs" dxfId="15719" priority="14050" stopIfTrue="1" operator="equal">
      <formula>"Muy Alta"</formula>
    </cfRule>
  </conditionalFormatting>
  <conditionalFormatting sqref="AP176">
    <cfRule type="cellIs" dxfId="15718" priority="14054" stopIfTrue="1" operator="equal">
      <formula>"Muy Baja"</formula>
    </cfRule>
  </conditionalFormatting>
  <conditionalFormatting sqref="AE184:AE185">
    <cfRule type="containsText" dxfId="15717" priority="14003" operator="containsText" text="VALORAR">
      <formula>NOT(ISERROR(SEARCH("VALORAR",AE184)))</formula>
    </cfRule>
    <cfRule type="containsText" dxfId="15716" priority="14004" operator="containsText" text="Extrema">
      <formula>NOT(ISERROR(SEARCH("Extrema",AE184)))</formula>
    </cfRule>
    <cfRule type="containsText" dxfId="15715" priority="14005" operator="containsText" text="Alta">
      <formula>NOT(ISERROR(SEARCH("Alta",AE184)))</formula>
    </cfRule>
    <cfRule type="containsText" dxfId="15714" priority="14006" operator="containsText" text="Moderada">
      <formula>NOT(ISERROR(SEARCH("Moderada",AE184)))</formula>
    </cfRule>
    <cfRule type="containsText" dxfId="15713" priority="14007" operator="containsText" text="Baja">
      <formula>NOT(ISERROR(SEARCH("Baja",AE184)))</formula>
    </cfRule>
  </conditionalFormatting>
  <conditionalFormatting sqref="AE184:AE185">
    <cfRule type="containsText" dxfId="15712" priority="14008" operator="containsText" text="VALORAR">
      <formula>NOT(ISERROR(SEARCH("VALORAR",AE184)))</formula>
    </cfRule>
    <cfRule type="containsText" dxfId="15711" priority="14009" operator="containsText" text="Extrema">
      <formula>NOT(ISERROR(SEARCH("Extrema",AE184)))</formula>
    </cfRule>
    <cfRule type="containsText" dxfId="15710" priority="14010" operator="containsText" text="Alta">
      <formula>NOT(ISERROR(SEARCH("Alta",AE184)))</formula>
    </cfRule>
    <cfRule type="containsText" dxfId="15709" priority="14011" operator="containsText" text="Moderada">
      <formula>NOT(ISERROR(SEARCH("Moderada",AE184)))</formula>
    </cfRule>
    <cfRule type="containsText" dxfId="15708" priority="14012" operator="containsText" text="Baja">
      <formula>NOT(ISERROR(SEARCH("Baja",AE184)))</formula>
    </cfRule>
  </conditionalFormatting>
  <conditionalFormatting sqref="AP189">
    <cfRule type="cellIs" dxfId="15707" priority="13957" stopIfTrue="1" operator="equal">
      <formula>"Alta"</formula>
    </cfRule>
  </conditionalFormatting>
  <conditionalFormatting sqref="AP189">
    <cfRule type="cellIs" dxfId="15706" priority="13959" stopIfTrue="1" operator="equal">
      <formula>"Baja"</formula>
    </cfRule>
  </conditionalFormatting>
  <conditionalFormatting sqref="AP189">
    <cfRule type="cellIs" dxfId="15705" priority="13958" stopIfTrue="1" operator="equal">
      <formula>"Media"</formula>
    </cfRule>
  </conditionalFormatting>
  <conditionalFormatting sqref="AP189">
    <cfRule type="cellIs" dxfId="15704" priority="13956" stopIfTrue="1" operator="equal">
      <formula>"Muy Alta"</formula>
    </cfRule>
  </conditionalFormatting>
  <conditionalFormatting sqref="AP189">
    <cfRule type="cellIs" dxfId="15703" priority="13960" stopIfTrue="1" operator="equal">
      <formula>"Muy Baja"</formula>
    </cfRule>
  </conditionalFormatting>
  <conditionalFormatting sqref="AP186">
    <cfRule type="cellIs" dxfId="15702" priority="13915" stopIfTrue="1" operator="equal">
      <formula>"Alta"</formula>
    </cfRule>
  </conditionalFormatting>
  <conditionalFormatting sqref="AP186">
    <cfRule type="cellIs" dxfId="15701" priority="13917" stopIfTrue="1" operator="equal">
      <formula>"Baja"</formula>
    </cfRule>
  </conditionalFormatting>
  <conditionalFormatting sqref="AP186">
    <cfRule type="cellIs" dxfId="15700" priority="13916" stopIfTrue="1" operator="equal">
      <formula>"Media"</formula>
    </cfRule>
  </conditionalFormatting>
  <conditionalFormatting sqref="AP186">
    <cfRule type="cellIs" dxfId="15699" priority="13914" stopIfTrue="1" operator="equal">
      <formula>"Muy Alta"</formula>
    </cfRule>
  </conditionalFormatting>
  <conditionalFormatting sqref="AP186">
    <cfRule type="cellIs" dxfId="15698" priority="13918" stopIfTrue="1" operator="equal">
      <formula>"Muy Baja"</formula>
    </cfRule>
  </conditionalFormatting>
  <conditionalFormatting sqref="V184:V185">
    <cfRule type="cellIs" dxfId="15697" priority="14019" stopIfTrue="1" operator="equal">
      <formula>"Alta"</formula>
    </cfRule>
  </conditionalFormatting>
  <conditionalFormatting sqref="V184:V185">
    <cfRule type="cellIs" dxfId="15696" priority="14021" stopIfTrue="1" operator="equal">
      <formula>"Baja"</formula>
    </cfRule>
  </conditionalFormatting>
  <conditionalFormatting sqref="V184:V185">
    <cfRule type="cellIs" dxfId="15695" priority="14020" stopIfTrue="1" operator="equal">
      <formula>"Media"</formula>
    </cfRule>
  </conditionalFormatting>
  <conditionalFormatting sqref="V184:V185">
    <cfRule type="cellIs" dxfId="15694" priority="14018" stopIfTrue="1" operator="equal">
      <formula>"Muy Alta"</formula>
    </cfRule>
  </conditionalFormatting>
  <conditionalFormatting sqref="V184:V185">
    <cfRule type="cellIs" dxfId="15693" priority="14022" stopIfTrue="1" operator="equal">
      <formula>"Muy Baja"</formula>
    </cfRule>
  </conditionalFormatting>
  <conditionalFormatting sqref="AW184">
    <cfRule type="containsText" dxfId="15692" priority="13993" operator="containsText" text="VALORAR">
      <formula>NOT(ISERROR(SEARCH("VALORAR",AW184)))</formula>
    </cfRule>
    <cfRule type="containsText" dxfId="15691" priority="13994" operator="containsText" text="Extrema">
      <formula>NOT(ISERROR(SEARCH("Extrema",AW184)))</formula>
    </cfRule>
    <cfRule type="containsText" dxfId="15690" priority="13995" operator="containsText" text="Alta">
      <formula>NOT(ISERROR(SEARCH("Alta",AW184)))</formula>
    </cfRule>
    <cfRule type="containsText" dxfId="15689" priority="13996" operator="containsText" text="Moderada">
      <formula>NOT(ISERROR(SEARCH("Moderada",AW184)))</formula>
    </cfRule>
    <cfRule type="containsText" dxfId="15688" priority="13997" operator="containsText" text="Baja">
      <formula>NOT(ISERROR(SEARCH("Baja",AW184)))</formula>
    </cfRule>
  </conditionalFormatting>
  <conditionalFormatting sqref="AW184">
    <cfRule type="containsText" dxfId="15687" priority="13998" operator="containsText" text="VALORAR">
      <formula>NOT(ISERROR(SEARCH("VALORAR",AW184)))</formula>
    </cfRule>
    <cfRule type="containsText" dxfId="15686" priority="13999" operator="containsText" text="Extrema">
      <formula>NOT(ISERROR(SEARCH("Extrema",AW184)))</formula>
    </cfRule>
    <cfRule type="containsText" dxfId="15685" priority="14000" operator="containsText" text="Alta">
      <formula>NOT(ISERROR(SEARCH("Alta",AW184)))</formula>
    </cfRule>
    <cfRule type="containsText" dxfId="15684" priority="14001" operator="containsText" text="Moderada">
      <formula>NOT(ISERROR(SEARCH("Moderada",AW184)))</formula>
    </cfRule>
    <cfRule type="containsText" dxfId="15683" priority="14002" operator="containsText" text="Baja">
      <formula>NOT(ISERROR(SEARCH("Baja",AW184)))</formula>
    </cfRule>
  </conditionalFormatting>
  <conditionalFormatting sqref="AP184">
    <cfRule type="cellIs" dxfId="15682" priority="13985" stopIfTrue="1" operator="equal">
      <formula>"Alta"</formula>
    </cfRule>
  </conditionalFormatting>
  <conditionalFormatting sqref="AP184">
    <cfRule type="cellIs" dxfId="15681" priority="13987" stopIfTrue="1" operator="equal">
      <formula>"Baja"</formula>
    </cfRule>
  </conditionalFormatting>
  <conditionalFormatting sqref="AP184">
    <cfRule type="cellIs" dxfId="15680" priority="13986" stopIfTrue="1" operator="equal">
      <formula>"Media"</formula>
    </cfRule>
  </conditionalFormatting>
  <conditionalFormatting sqref="AP184">
    <cfRule type="cellIs" dxfId="15679" priority="13984" stopIfTrue="1" operator="equal">
      <formula>"Muy Alta"</formula>
    </cfRule>
  </conditionalFormatting>
  <conditionalFormatting sqref="AP184">
    <cfRule type="cellIs" dxfId="15678" priority="13988" stopIfTrue="1" operator="equal">
      <formula>"Muy Baja"</formula>
    </cfRule>
  </conditionalFormatting>
  <conditionalFormatting sqref="AP185">
    <cfRule type="cellIs" dxfId="15677" priority="13971" stopIfTrue="1" operator="equal">
      <formula>"Alta"</formula>
    </cfRule>
  </conditionalFormatting>
  <conditionalFormatting sqref="AP185">
    <cfRule type="cellIs" dxfId="15676" priority="13973" stopIfTrue="1" operator="equal">
      <formula>"Baja"</formula>
    </cfRule>
  </conditionalFormatting>
  <conditionalFormatting sqref="AP185">
    <cfRule type="cellIs" dxfId="15675" priority="13972" stopIfTrue="1" operator="equal">
      <formula>"Media"</formula>
    </cfRule>
  </conditionalFormatting>
  <conditionalFormatting sqref="AP185">
    <cfRule type="cellIs" dxfId="15674" priority="13970" stopIfTrue="1" operator="equal">
      <formula>"Muy Alta"</formula>
    </cfRule>
  </conditionalFormatting>
  <conditionalFormatting sqref="AP185">
    <cfRule type="cellIs" dxfId="15673" priority="13974" stopIfTrue="1" operator="equal">
      <formula>"Muy Baja"</formula>
    </cfRule>
  </conditionalFormatting>
  <conditionalFormatting sqref="AE186:AE187">
    <cfRule type="containsText" dxfId="15672" priority="13923" operator="containsText" text="VALORAR">
      <formula>NOT(ISERROR(SEARCH("VALORAR",AE186)))</formula>
    </cfRule>
    <cfRule type="containsText" dxfId="15671" priority="13924" operator="containsText" text="Extrema">
      <formula>NOT(ISERROR(SEARCH("Extrema",AE186)))</formula>
    </cfRule>
    <cfRule type="containsText" dxfId="15670" priority="13925" operator="containsText" text="Alta">
      <formula>NOT(ISERROR(SEARCH("Alta",AE186)))</formula>
    </cfRule>
    <cfRule type="containsText" dxfId="15669" priority="13926" operator="containsText" text="Moderada">
      <formula>NOT(ISERROR(SEARCH("Moderada",AE186)))</formula>
    </cfRule>
    <cfRule type="containsText" dxfId="15668" priority="13927" operator="containsText" text="Baja">
      <formula>NOT(ISERROR(SEARCH("Baja",AE186)))</formula>
    </cfRule>
  </conditionalFormatting>
  <conditionalFormatting sqref="AE186:AE187">
    <cfRule type="containsText" dxfId="15667" priority="13928" operator="containsText" text="VALORAR">
      <formula>NOT(ISERROR(SEARCH("VALORAR",AE186)))</formula>
    </cfRule>
    <cfRule type="containsText" dxfId="15666" priority="13929" operator="containsText" text="Extrema">
      <formula>NOT(ISERROR(SEARCH("Extrema",AE186)))</formula>
    </cfRule>
    <cfRule type="containsText" dxfId="15665" priority="13930" operator="containsText" text="Alta">
      <formula>NOT(ISERROR(SEARCH("Alta",AE186)))</formula>
    </cfRule>
    <cfRule type="containsText" dxfId="15664" priority="13931" operator="containsText" text="Moderada">
      <formula>NOT(ISERROR(SEARCH("Moderada",AE186)))</formula>
    </cfRule>
    <cfRule type="containsText" dxfId="15663" priority="13932" operator="containsText" text="Baja">
      <formula>NOT(ISERROR(SEARCH("Baja",AE186)))</formula>
    </cfRule>
  </conditionalFormatting>
  <conditionalFormatting sqref="V186:V187">
    <cfRule type="cellIs" dxfId="15662" priority="13939" stopIfTrue="1" operator="equal">
      <formula>"Alta"</formula>
    </cfRule>
  </conditionalFormatting>
  <conditionalFormatting sqref="V186:V187">
    <cfRule type="cellIs" dxfId="15661" priority="13941" stopIfTrue="1" operator="equal">
      <formula>"Baja"</formula>
    </cfRule>
  </conditionalFormatting>
  <conditionalFormatting sqref="V186:V187">
    <cfRule type="cellIs" dxfId="15660" priority="13940" stopIfTrue="1" operator="equal">
      <formula>"Media"</formula>
    </cfRule>
  </conditionalFormatting>
  <conditionalFormatting sqref="V186:V187">
    <cfRule type="cellIs" dxfId="15659" priority="13938" stopIfTrue="1" operator="equal">
      <formula>"Muy Alta"</formula>
    </cfRule>
  </conditionalFormatting>
  <conditionalFormatting sqref="V186:V187">
    <cfRule type="cellIs" dxfId="15658" priority="13942" stopIfTrue="1" operator="equal">
      <formula>"Muy Baja"</formula>
    </cfRule>
  </conditionalFormatting>
  <conditionalFormatting sqref="AP187">
    <cfRule type="cellIs" dxfId="15657" priority="13901" stopIfTrue="1" operator="equal">
      <formula>"Alta"</formula>
    </cfRule>
  </conditionalFormatting>
  <conditionalFormatting sqref="AP187">
    <cfRule type="cellIs" dxfId="15656" priority="13903" stopIfTrue="1" operator="equal">
      <formula>"Baja"</formula>
    </cfRule>
  </conditionalFormatting>
  <conditionalFormatting sqref="AP187">
    <cfRule type="cellIs" dxfId="15655" priority="13902" stopIfTrue="1" operator="equal">
      <formula>"Media"</formula>
    </cfRule>
  </conditionalFormatting>
  <conditionalFormatting sqref="AP187">
    <cfRule type="cellIs" dxfId="15654" priority="13900" stopIfTrue="1" operator="equal">
      <formula>"Muy Alta"</formula>
    </cfRule>
  </conditionalFormatting>
  <conditionalFormatting sqref="AP187">
    <cfRule type="cellIs" dxfId="15653" priority="13904" stopIfTrue="1" operator="equal">
      <formula>"Muy Baja"</formula>
    </cfRule>
  </conditionalFormatting>
  <conditionalFormatting sqref="AE188">
    <cfRule type="containsText" dxfId="15652" priority="13867" operator="containsText" text="VALORAR">
      <formula>NOT(ISERROR(SEARCH("VALORAR",AE188)))</formula>
    </cfRule>
    <cfRule type="containsText" dxfId="15651" priority="13868" operator="containsText" text="Extrema">
      <formula>NOT(ISERROR(SEARCH("Extrema",AE188)))</formula>
    </cfRule>
    <cfRule type="containsText" dxfId="15650" priority="13869" operator="containsText" text="Alta">
      <formula>NOT(ISERROR(SEARCH("Alta",AE188)))</formula>
    </cfRule>
    <cfRule type="containsText" dxfId="15649" priority="13870" operator="containsText" text="Moderada">
      <formula>NOT(ISERROR(SEARCH("Moderada",AE188)))</formula>
    </cfRule>
    <cfRule type="containsText" dxfId="15648" priority="13871" operator="containsText" text="Baja">
      <formula>NOT(ISERROR(SEARCH("Baja",AE188)))</formula>
    </cfRule>
  </conditionalFormatting>
  <conditionalFormatting sqref="AE188">
    <cfRule type="containsText" dxfId="15647" priority="13872" operator="containsText" text="VALORAR">
      <formula>NOT(ISERROR(SEARCH("VALORAR",AE188)))</formula>
    </cfRule>
    <cfRule type="containsText" dxfId="15646" priority="13873" operator="containsText" text="Extrema">
      <formula>NOT(ISERROR(SEARCH("Extrema",AE188)))</formula>
    </cfRule>
    <cfRule type="containsText" dxfId="15645" priority="13874" operator="containsText" text="Alta">
      <formula>NOT(ISERROR(SEARCH("Alta",AE188)))</formula>
    </cfRule>
    <cfRule type="containsText" dxfId="15644" priority="13875" operator="containsText" text="Moderada">
      <formula>NOT(ISERROR(SEARCH("Moderada",AE188)))</formula>
    </cfRule>
    <cfRule type="containsText" dxfId="15643" priority="13876" operator="containsText" text="Baja">
      <formula>NOT(ISERROR(SEARCH("Baja",AE188)))</formula>
    </cfRule>
  </conditionalFormatting>
  <conditionalFormatting sqref="V188">
    <cfRule type="cellIs" dxfId="15642" priority="13883" stopIfTrue="1" operator="equal">
      <formula>"Alta"</formula>
    </cfRule>
  </conditionalFormatting>
  <conditionalFormatting sqref="V188">
    <cfRule type="cellIs" dxfId="15641" priority="13885" stopIfTrue="1" operator="equal">
      <formula>"Baja"</formula>
    </cfRule>
  </conditionalFormatting>
  <conditionalFormatting sqref="V188">
    <cfRule type="cellIs" dxfId="15640" priority="13884" stopIfTrue="1" operator="equal">
      <formula>"Media"</formula>
    </cfRule>
  </conditionalFormatting>
  <conditionalFormatting sqref="V188">
    <cfRule type="cellIs" dxfId="15639" priority="13882" stopIfTrue="1" operator="equal">
      <formula>"Muy Alta"</formula>
    </cfRule>
  </conditionalFormatting>
  <conditionalFormatting sqref="V188">
    <cfRule type="cellIs" dxfId="15638" priority="13886" stopIfTrue="1" operator="equal">
      <formula>"Muy Baja"</formula>
    </cfRule>
  </conditionalFormatting>
  <conditionalFormatting sqref="AP188">
    <cfRule type="cellIs" dxfId="15637" priority="13859" stopIfTrue="1" operator="equal">
      <formula>"Alta"</formula>
    </cfRule>
  </conditionalFormatting>
  <conditionalFormatting sqref="AP188">
    <cfRule type="cellIs" dxfId="15636" priority="13861" stopIfTrue="1" operator="equal">
      <formula>"Baja"</formula>
    </cfRule>
  </conditionalFormatting>
  <conditionalFormatting sqref="AP188">
    <cfRule type="cellIs" dxfId="15635" priority="13860" stopIfTrue="1" operator="equal">
      <formula>"Media"</formula>
    </cfRule>
  </conditionalFormatting>
  <conditionalFormatting sqref="AP188">
    <cfRule type="cellIs" dxfId="15634" priority="13858" stopIfTrue="1" operator="equal">
      <formula>"Muy Alta"</formula>
    </cfRule>
  </conditionalFormatting>
  <conditionalFormatting sqref="AP188">
    <cfRule type="cellIs" dxfId="15633" priority="13862" stopIfTrue="1" operator="equal">
      <formula>"Muy Baja"</formula>
    </cfRule>
  </conditionalFormatting>
  <conditionalFormatting sqref="AE190:AE191">
    <cfRule type="containsText" dxfId="15632" priority="13811" operator="containsText" text="VALORAR">
      <formula>NOT(ISERROR(SEARCH("VALORAR",AE190)))</formula>
    </cfRule>
    <cfRule type="containsText" dxfId="15631" priority="13812" operator="containsText" text="Extrema">
      <formula>NOT(ISERROR(SEARCH("Extrema",AE190)))</formula>
    </cfRule>
    <cfRule type="containsText" dxfId="15630" priority="13813" operator="containsText" text="Alta">
      <formula>NOT(ISERROR(SEARCH("Alta",AE190)))</formula>
    </cfRule>
    <cfRule type="containsText" dxfId="15629" priority="13814" operator="containsText" text="Moderada">
      <formula>NOT(ISERROR(SEARCH("Moderada",AE190)))</formula>
    </cfRule>
    <cfRule type="containsText" dxfId="15628" priority="13815" operator="containsText" text="Baja">
      <formula>NOT(ISERROR(SEARCH("Baja",AE190)))</formula>
    </cfRule>
  </conditionalFormatting>
  <conditionalFormatting sqref="AE190:AE191">
    <cfRule type="containsText" dxfId="15627" priority="13816" operator="containsText" text="VALORAR">
      <formula>NOT(ISERROR(SEARCH("VALORAR",AE190)))</formula>
    </cfRule>
    <cfRule type="containsText" dxfId="15626" priority="13817" operator="containsText" text="Extrema">
      <formula>NOT(ISERROR(SEARCH("Extrema",AE190)))</formula>
    </cfRule>
    <cfRule type="containsText" dxfId="15625" priority="13818" operator="containsText" text="Alta">
      <formula>NOT(ISERROR(SEARCH("Alta",AE190)))</formula>
    </cfRule>
    <cfRule type="containsText" dxfId="15624" priority="13819" operator="containsText" text="Moderada">
      <formula>NOT(ISERROR(SEARCH("Moderada",AE190)))</formula>
    </cfRule>
    <cfRule type="containsText" dxfId="15623" priority="13820" operator="containsText" text="Baja">
      <formula>NOT(ISERROR(SEARCH("Baja",AE190)))</formula>
    </cfRule>
  </conditionalFormatting>
  <conditionalFormatting sqref="AP195">
    <cfRule type="cellIs" dxfId="15622" priority="13765" stopIfTrue="1" operator="equal">
      <formula>"Alta"</formula>
    </cfRule>
  </conditionalFormatting>
  <conditionalFormatting sqref="AP195">
    <cfRule type="cellIs" dxfId="15621" priority="13767" stopIfTrue="1" operator="equal">
      <formula>"Baja"</formula>
    </cfRule>
  </conditionalFormatting>
  <conditionalFormatting sqref="AP195">
    <cfRule type="cellIs" dxfId="15620" priority="13766" stopIfTrue="1" operator="equal">
      <formula>"Media"</formula>
    </cfRule>
  </conditionalFormatting>
  <conditionalFormatting sqref="AP195">
    <cfRule type="cellIs" dxfId="15619" priority="13764" stopIfTrue="1" operator="equal">
      <formula>"Muy Alta"</formula>
    </cfRule>
  </conditionalFormatting>
  <conditionalFormatting sqref="AP195">
    <cfRule type="cellIs" dxfId="15618" priority="13768" stopIfTrue="1" operator="equal">
      <formula>"Muy Baja"</formula>
    </cfRule>
  </conditionalFormatting>
  <conditionalFormatting sqref="AP192">
    <cfRule type="cellIs" dxfId="15617" priority="13723" stopIfTrue="1" operator="equal">
      <formula>"Alta"</formula>
    </cfRule>
  </conditionalFormatting>
  <conditionalFormatting sqref="AP192">
    <cfRule type="cellIs" dxfId="15616" priority="13725" stopIfTrue="1" operator="equal">
      <formula>"Baja"</formula>
    </cfRule>
  </conditionalFormatting>
  <conditionalFormatting sqref="AP192">
    <cfRule type="cellIs" dxfId="15615" priority="13724" stopIfTrue="1" operator="equal">
      <formula>"Media"</formula>
    </cfRule>
  </conditionalFormatting>
  <conditionalFormatting sqref="AP192">
    <cfRule type="cellIs" dxfId="15614" priority="13722" stopIfTrue="1" operator="equal">
      <formula>"Muy Alta"</formula>
    </cfRule>
  </conditionalFormatting>
  <conditionalFormatting sqref="AP192">
    <cfRule type="cellIs" dxfId="15613" priority="13726" stopIfTrue="1" operator="equal">
      <formula>"Muy Baja"</formula>
    </cfRule>
  </conditionalFormatting>
  <conditionalFormatting sqref="V190:V191">
    <cfRule type="cellIs" dxfId="15612" priority="13827" stopIfTrue="1" operator="equal">
      <formula>"Alta"</formula>
    </cfRule>
  </conditionalFormatting>
  <conditionalFormatting sqref="V190:V191">
    <cfRule type="cellIs" dxfId="15611" priority="13829" stopIfTrue="1" operator="equal">
      <formula>"Baja"</formula>
    </cfRule>
  </conditionalFormatting>
  <conditionalFormatting sqref="V190:V191">
    <cfRule type="cellIs" dxfId="15610" priority="13828" stopIfTrue="1" operator="equal">
      <formula>"Media"</formula>
    </cfRule>
  </conditionalFormatting>
  <conditionalFormatting sqref="V190:V191">
    <cfRule type="cellIs" dxfId="15609" priority="13826" stopIfTrue="1" operator="equal">
      <formula>"Muy Alta"</formula>
    </cfRule>
  </conditionalFormatting>
  <conditionalFormatting sqref="V190:V191">
    <cfRule type="cellIs" dxfId="15608" priority="13830" stopIfTrue="1" operator="equal">
      <formula>"Muy Baja"</formula>
    </cfRule>
  </conditionalFormatting>
  <conditionalFormatting sqref="AW190">
    <cfRule type="containsText" dxfId="15607" priority="13801" operator="containsText" text="VALORAR">
      <formula>NOT(ISERROR(SEARCH("VALORAR",AW190)))</formula>
    </cfRule>
    <cfRule type="containsText" dxfId="15606" priority="13802" operator="containsText" text="Extrema">
      <formula>NOT(ISERROR(SEARCH("Extrema",AW190)))</formula>
    </cfRule>
    <cfRule type="containsText" dxfId="15605" priority="13803" operator="containsText" text="Alta">
      <formula>NOT(ISERROR(SEARCH("Alta",AW190)))</formula>
    </cfRule>
    <cfRule type="containsText" dxfId="15604" priority="13804" operator="containsText" text="Moderada">
      <formula>NOT(ISERROR(SEARCH("Moderada",AW190)))</formula>
    </cfRule>
    <cfRule type="containsText" dxfId="15603" priority="13805" operator="containsText" text="Baja">
      <formula>NOT(ISERROR(SEARCH("Baja",AW190)))</formula>
    </cfRule>
  </conditionalFormatting>
  <conditionalFormatting sqref="AW190">
    <cfRule type="containsText" dxfId="15602" priority="13806" operator="containsText" text="VALORAR">
      <formula>NOT(ISERROR(SEARCH("VALORAR",AW190)))</formula>
    </cfRule>
    <cfRule type="containsText" dxfId="15601" priority="13807" operator="containsText" text="Extrema">
      <formula>NOT(ISERROR(SEARCH("Extrema",AW190)))</formula>
    </cfRule>
    <cfRule type="containsText" dxfId="15600" priority="13808" operator="containsText" text="Alta">
      <formula>NOT(ISERROR(SEARCH("Alta",AW190)))</formula>
    </cfRule>
    <cfRule type="containsText" dxfId="15599" priority="13809" operator="containsText" text="Moderada">
      <formula>NOT(ISERROR(SEARCH("Moderada",AW190)))</formula>
    </cfRule>
    <cfRule type="containsText" dxfId="15598" priority="13810" operator="containsText" text="Baja">
      <formula>NOT(ISERROR(SEARCH("Baja",AW190)))</formula>
    </cfRule>
  </conditionalFormatting>
  <conditionalFormatting sqref="AP190">
    <cfRule type="cellIs" dxfId="15597" priority="13793" stopIfTrue="1" operator="equal">
      <formula>"Alta"</formula>
    </cfRule>
  </conditionalFormatting>
  <conditionalFormatting sqref="AP190">
    <cfRule type="cellIs" dxfId="15596" priority="13795" stopIfTrue="1" operator="equal">
      <formula>"Baja"</formula>
    </cfRule>
  </conditionalFormatting>
  <conditionalFormatting sqref="AP190">
    <cfRule type="cellIs" dxfId="15595" priority="13794" stopIfTrue="1" operator="equal">
      <formula>"Media"</formula>
    </cfRule>
  </conditionalFormatting>
  <conditionalFormatting sqref="AP190">
    <cfRule type="cellIs" dxfId="15594" priority="13792" stopIfTrue="1" operator="equal">
      <formula>"Muy Alta"</formula>
    </cfRule>
  </conditionalFormatting>
  <conditionalFormatting sqref="AP190">
    <cfRule type="cellIs" dxfId="15593" priority="13796" stopIfTrue="1" operator="equal">
      <formula>"Muy Baja"</formula>
    </cfRule>
  </conditionalFormatting>
  <conditionalFormatting sqref="AP191">
    <cfRule type="cellIs" dxfId="15592" priority="13779" stopIfTrue="1" operator="equal">
      <formula>"Alta"</formula>
    </cfRule>
  </conditionalFormatting>
  <conditionalFormatting sqref="AP191">
    <cfRule type="cellIs" dxfId="15591" priority="13781" stopIfTrue="1" operator="equal">
      <formula>"Baja"</formula>
    </cfRule>
  </conditionalFormatting>
  <conditionalFormatting sqref="AP191">
    <cfRule type="cellIs" dxfId="15590" priority="13780" stopIfTrue="1" operator="equal">
      <formula>"Media"</formula>
    </cfRule>
  </conditionalFormatting>
  <conditionalFormatting sqref="AP191">
    <cfRule type="cellIs" dxfId="15589" priority="13778" stopIfTrue="1" operator="equal">
      <formula>"Muy Alta"</formula>
    </cfRule>
  </conditionalFormatting>
  <conditionalFormatting sqref="AP191">
    <cfRule type="cellIs" dxfId="15588" priority="13782" stopIfTrue="1" operator="equal">
      <formula>"Muy Baja"</formula>
    </cfRule>
  </conditionalFormatting>
  <conditionalFormatting sqref="AE192:AE193">
    <cfRule type="containsText" dxfId="15587" priority="13731" operator="containsText" text="VALORAR">
      <formula>NOT(ISERROR(SEARCH("VALORAR",AE192)))</formula>
    </cfRule>
    <cfRule type="containsText" dxfId="15586" priority="13732" operator="containsText" text="Extrema">
      <formula>NOT(ISERROR(SEARCH("Extrema",AE192)))</formula>
    </cfRule>
    <cfRule type="containsText" dxfId="15585" priority="13733" operator="containsText" text="Alta">
      <formula>NOT(ISERROR(SEARCH("Alta",AE192)))</formula>
    </cfRule>
    <cfRule type="containsText" dxfId="15584" priority="13734" operator="containsText" text="Moderada">
      <formula>NOT(ISERROR(SEARCH("Moderada",AE192)))</formula>
    </cfRule>
    <cfRule type="containsText" dxfId="15583" priority="13735" operator="containsText" text="Baja">
      <formula>NOT(ISERROR(SEARCH("Baja",AE192)))</formula>
    </cfRule>
  </conditionalFormatting>
  <conditionalFormatting sqref="AE192:AE193">
    <cfRule type="containsText" dxfId="15582" priority="13736" operator="containsText" text="VALORAR">
      <formula>NOT(ISERROR(SEARCH("VALORAR",AE192)))</formula>
    </cfRule>
    <cfRule type="containsText" dxfId="15581" priority="13737" operator="containsText" text="Extrema">
      <formula>NOT(ISERROR(SEARCH("Extrema",AE192)))</formula>
    </cfRule>
    <cfRule type="containsText" dxfId="15580" priority="13738" operator="containsText" text="Alta">
      <formula>NOT(ISERROR(SEARCH("Alta",AE192)))</formula>
    </cfRule>
    <cfRule type="containsText" dxfId="15579" priority="13739" operator="containsText" text="Moderada">
      <formula>NOT(ISERROR(SEARCH("Moderada",AE192)))</formula>
    </cfRule>
    <cfRule type="containsText" dxfId="15578" priority="13740" operator="containsText" text="Baja">
      <formula>NOT(ISERROR(SEARCH("Baja",AE192)))</formula>
    </cfRule>
  </conditionalFormatting>
  <conditionalFormatting sqref="V192:V193">
    <cfRule type="cellIs" dxfId="15577" priority="13747" stopIfTrue="1" operator="equal">
      <formula>"Alta"</formula>
    </cfRule>
  </conditionalFormatting>
  <conditionalFormatting sqref="V192:V193">
    <cfRule type="cellIs" dxfId="15576" priority="13749" stopIfTrue="1" operator="equal">
      <formula>"Baja"</formula>
    </cfRule>
  </conditionalFormatting>
  <conditionalFormatting sqref="V192:V193">
    <cfRule type="cellIs" dxfId="15575" priority="13748" stopIfTrue="1" operator="equal">
      <formula>"Media"</formula>
    </cfRule>
  </conditionalFormatting>
  <conditionalFormatting sqref="V192:V193">
    <cfRule type="cellIs" dxfId="15574" priority="13746" stopIfTrue="1" operator="equal">
      <formula>"Muy Alta"</formula>
    </cfRule>
  </conditionalFormatting>
  <conditionalFormatting sqref="V192:V193">
    <cfRule type="cellIs" dxfId="15573" priority="13750" stopIfTrue="1" operator="equal">
      <formula>"Muy Baja"</formula>
    </cfRule>
  </conditionalFormatting>
  <conditionalFormatting sqref="AP193">
    <cfRule type="cellIs" dxfId="15572" priority="13709" stopIfTrue="1" operator="equal">
      <formula>"Alta"</formula>
    </cfRule>
  </conditionalFormatting>
  <conditionalFormatting sqref="AP193">
    <cfRule type="cellIs" dxfId="15571" priority="13711" stopIfTrue="1" operator="equal">
      <formula>"Baja"</formula>
    </cfRule>
  </conditionalFormatting>
  <conditionalFormatting sqref="AP193">
    <cfRule type="cellIs" dxfId="15570" priority="13710" stopIfTrue="1" operator="equal">
      <formula>"Media"</formula>
    </cfRule>
  </conditionalFormatting>
  <conditionalFormatting sqref="AP193">
    <cfRule type="cellIs" dxfId="15569" priority="13708" stopIfTrue="1" operator="equal">
      <formula>"Muy Alta"</formula>
    </cfRule>
  </conditionalFormatting>
  <conditionalFormatting sqref="AP193">
    <cfRule type="cellIs" dxfId="15568" priority="13712" stopIfTrue="1" operator="equal">
      <formula>"Muy Baja"</formula>
    </cfRule>
  </conditionalFormatting>
  <conditionalFormatting sqref="AE194">
    <cfRule type="containsText" dxfId="15567" priority="13675" operator="containsText" text="VALORAR">
      <formula>NOT(ISERROR(SEARCH("VALORAR",AE194)))</formula>
    </cfRule>
    <cfRule type="containsText" dxfId="15566" priority="13676" operator="containsText" text="Extrema">
      <formula>NOT(ISERROR(SEARCH("Extrema",AE194)))</formula>
    </cfRule>
    <cfRule type="containsText" dxfId="15565" priority="13677" operator="containsText" text="Alta">
      <formula>NOT(ISERROR(SEARCH("Alta",AE194)))</formula>
    </cfRule>
    <cfRule type="containsText" dxfId="15564" priority="13678" operator="containsText" text="Moderada">
      <formula>NOT(ISERROR(SEARCH("Moderada",AE194)))</formula>
    </cfRule>
    <cfRule type="containsText" dxfId="15563" priority="13679" operator="containsText" text="Baja">
      <formula>NOT(ISERROR(SEARCH("Baja",AE194)))</formula>
    </cfRule>
  </conditionalFormatting>
  <conditionalFormatting sqref="AE194">
    <cfRule type="containsText" dxfId="15562" priority="13680" operator="containsText" text="VALORAR">
      <formula>NOT(ISERROR(SEARCH("VALORAR",AE194)))</formula>
    </cfRule>
    <cfRule type="containsText" dxfId="15561" priority="13681" operator="containsText" text="Extrema">
      <formula>NOT(ISERROR(SEARCH("Extrema",AE194)))</formula>
    </cfRule>
    <cfRule type="containsText" dxfId="15560" priority="13682" operator="containsText" text="Alta">
      <formula>NOT(ISERROR(SEARCH("Alta",AE194)))</formula>
    </cfRule>
    <cfRule type="containsText" dxfId="15559" priority="13683" operator="containsText" text="Moderada">
      <formula>NOT(ISERROR(SEARCH("Moderada",AE194)))</formula>
    </cfRule>
    <cfRule type="containsText" dxfId="15558" priority="13684" operator="containsText" text="Baja">
      <formula>NOT(ISERROR(SEARCH("Baja",AE194)))</formula>
    </cfRule>
  </conditionalFormatting>
  <conditionalFormatting sqref="V194">
    <cfRule type="cellIs" dxfId="15557" priority="13691" stopIfTrue="1" operator="equal">
      <formula>"Alta"</formula>
    </cfRule>
  </conditionalFormatting>
  <conditionalFormatting sqref="V194">
    <cfRule type="cellIs" dxfId="15556" priority="13693" stopIfTrue="1" operator="equal">
      <formula>"Baja"</formula>
    </cfRule>
  </conditionalFormatting>
  <conditionalFormatting sqref="V194">
    <cfRule type="cellIs" dxfId="15555" priority="13692" stopIfTrue="1" operator="equal">
      <formula>"Media"</formula>
    </cfRule>
  </conditionalFormatting>
  <conditionalFormatting sqref="V194">
    <cfRule type="cellIs" dxfId="15554" priority="13690" stopIfTrue="1" operator="equal">
      <formula>"Muy Alta"</formula>
    </cfRule>
  </conditionalFormatting>
  <conditionalFormatting sqref="V194">
    <cfRule type="cellIs" dxfId="15553" priority="13694" stopIfTrue="1" operator="equal">
      <formula>"Muy Baja"</formula>
    </cfRule>
  </conditionalFormatting>
  <conditionalFormatting sqref="AP194">
    <cfRule type="cellIs" dxfId="15552" priority="13667" stopIfTrue="1" operator="equal">
      <formula>"Alta"</formula>
    </cfRule>
  </conditionalFormatting>
  <conditionalFormatting sqref="AP194">
    <cfRule type="cellIs" dxfId="15551" priority="13669" stopIfTrue="1" operator="equal">
      <formula>"Baja"</formula>
    </cfRule>
  </conditionalFormatting>
  <conditionalFormatting sqref="AP194">
    <cfRule type="cellIs" dxfId="15550" priority="13668" stopIfTrue="1" operator="equal">
      <formula>"Media"</formula>
    </cfRule>
  </conditionalFormatting>
  <conditionalFormatting sqref="AP194">
    <cfRule type="cellIs" dxfId="15549" priority="13666" stopIfTrue="1" operator="equal">
      <formula>"Muy Alta"</formula>
    </cfRule>
  </conditionalFormatting>
  <conditionalFormatting sqref="AP194">
    <cfRule type="cellIs" dxfId="15548" priority="13670" stopIfTrue="1" operator="equal">
      <formula>"Muy Baja"</formula>
    </cfRule>
  </conditionalFormatting>
  <conditionalFormatting sqref="AE202:AE203">
    <cfRule type="containsText" dxfId="15547" priority="13483" operator="containsText" text="VALORAR">
      <formula>NOT(ISERROR(SEARCH("VALORAR",AE202)))</formula>
    </cfRule>
    <cfRule type="containsText" dxfId="15546" priority="13484" operator="containsText" text="Extrema">
      <formula>NOT(ISERROR(SEARCH("Extrema",AE202)))</formula>
    </cfRule>
    <cfRule type="containsText" dxfId="15545" priority="13485" operator="containsText" text="Alta">
      <formula>NOT(ISERROR(SEARCH("Alta",AE202)))</formula>
    </cfRule>
    <cfRule type="containsText" dxfId="15544" priority="13486" operator="containsText" text="Moderada">
      <formula>NOT(ISERROR(SEARCH("Moderada",AE202)))</formula>
    </cfRule>
    <cfRule type="containsText" dxfId="15543" priority="13487" operator="containsText" text="Baja">
      <formula>NOT(ISERROR(SEARCH("Baja",AE202)))</formula>
    </cfRule>
  </conditionalFormatting>
  <conditionalFormatting sqref="AE202:AE203">
    <cfRule type="containsText" dxfId="15542" priority="13488" operator="containsText" text="VALORAR">
      <formula>NOT(ISERROR(SEARCH("VALORAR",AE202)))</formula>
    </cfRule>
    <cfRule type="containsText" dxfId="15541" priority="13489" operator="containsText" text="Extrema">
      <formula>NOT(ISERROR(SEARCH("Extrema",AE202)))</formula>
    </cfRule>
    <cfRule type="containsText" dxfId="15540" priority="13490" operator="containsText" text="Alta">
      <formula>NOT(ISERROR(SEARCH("Alta",AE202)))</formula>
    </cfRule>
    <cfRule type="containsText" dxfId="15539" priority="13491" operator="containsText" text="Moderada">
      <formula>NOT(ISERROR(SEARCH("Moderada",AE202)))</formula>
    </cfRule>
    <cfRule type="containsText" dxfId="15538" priority="13492" operator="containsText" text="Baja">
      <formula>NOT(ISERROR(SEARCH("Baja",AE202)))</formula>
    </cfRule>
  </conditionalFormatting>
  <conditionalFormatting sqref="AP207">
    <cfRule type="cellIs" dxfId="15537" priority="13437" stopIfTrue="1" operator="equal">
      <formula>"Alta"</formula>
    </cfRule>
  </conditionalFormatting>
  <conditionalFormatting sqref="AP207">
    <cfRule type="cellIs" dxfId="15536" priority="13439" stopIfTrue="1" operator="equal">
      <formula>"Baja"</formula>
    </cfRule>
  </conditionalFormatting>
  <conditionalFormatting sqref="AP207">
    <cfRule type="cellIs" dxfId="15535" priority="13438" stopIfTrue="1" operator="equal">
      <formula>"Media"</formula>
    </cfRule>
  </conditionalFormatting>
  <conditionalFormatting sqref="AP207">
    <cfRule type="cellIs" dxfId="15534" priority="13436" stopIfTrue="1" operator="equal">
      <formula>"Muy Alta"</formula>
    </cfRule>
  </conditionalFormatting>
  <conditionalFormatting sqref="AP207">
    <cfRule type="cellIs" dxfId="15533" priority="13440" stopIfTrue="1" operator="equal">
      <formula>"Muy Baja"</formula>
    </cfRule>
  </conditionalFormatting>
  <conditionalFormatting sqref="AP204">
    <cfRule type="cellIs" dxfId="15532" priority="13395" stopIfTrue="1" operator="equal">
      <formula>"Alta"</formula>
    </cfRule>
  </conditionalFormatting>
  <conditionalFormatting sqref="AP204">
    <cfRule type="cellIs" dxfId="15531" priority="13397" stopIfTrue="1" operator="equal">
      <formula>"Baja"</formula>
    </cfRule>
  </conditionalFormatting>
  <conditionalFormatting sqref="AP204">
    <cfRule type="cellIs" dxfId="15530" priority="13396" stopIfTrue="1" operator="equal">
      <formula>"Media"</formula>
    </cfRule>
  </conditionalFormatting>
  <conditionalFormatting sqref="AP204">
    <cfRule type="cellIs" dxfId="15529" priority="13394" stopIfTrue="1" operator="equal">
      <formula>"Muy Alta"</formula>
    </cfRule>
  </conditionalFormatting>
  <conditionalFormatting sqref="AP204">
    <cfRule type="cellIs" dxfId="15528" priority="13398" stopIfTrue="1" operator="equal">
      <formula>"Muy Baja"</formula>
    </cfRule>
  </conditionalFormatting>
  <conditionalFormatting sqref="V202:V203">
    <cfRule type="cellIs" dxfId="15527" priority="13499" stopIfTrue="1" operator="equal">
      <formula>"Alta"</formula>
    </cfRule>
  </conditionalFormatting>
  <conditionalFormatting sqref="V202:V203">
    <cfRule type="cellIs" dxfId="15526" priority="13501" stopIfTrue="1" operator="equal">
      <formula>"Baja"</formula>
    </cfRule>
  </conditionalFormatting>
  <conditionalFormatting sqref="V202:V203">
    <cfRule type="cellIs" dxfId="15525" priority="13500" stopIfTrue="1" operator="equal">
      <formula>"Media"</formula>
    </cfRule>
  </conditionalFormatting>
  <conditionalFormatting sqref="V202:V203">
    <cfRule type="cellIs" dxfId="15524" priority="13498" stopIfTrue="1" operator="equal">
      <formula>"Muy Alta"</formula>
    </cfRule>
  </conditionalFormatting>
  <conditionalFormatting sqref="V202:V203">
    <cfRule type="cellIs" dxfId="15523" priority="13502" stopIfTrue="1" operator="equal">
      <formula>"Muy Baja"</formula>
    </cfRule>
  </conditionalFormatting>
  <conditionalFormatting sqref="AE208:AE209">
    <cfRule type="containsText" dxfId="15522" priority="13347" operator="containsText" text="VALORAR">
      <formula>NOT(ISERROR(SEARCH("VALORAR",AE208)))</formula>
    </cfRule>
    <cfRule type="containsText" dxfId="15521" priority="13348" operator="containsText" text="Extrema">
      <formula>NOT(ISERROR(SEARCH("Extrema",AE208)))</formula>
    </cfRule>
    <cfRule type="containsText" dxfId="15520" priority="13349" operator="containsText" text="Alta">
      <formula>NOT(ISERROR(SEARCH("Alta",AE208)))</formula>
    </cfRule>
    <cfRule type="containsText" dxfId="15519" priority="13350" operator="containsText" text="Moderada">
      <formula>NOT(ISERROR(SEARCH("Moderada",AE208)))</formula>
    </cfRule>
    <cfRule type="containsText" dxfId="15518" priority="13351" operator="containsText" text="Baja">
      <formula>NOT(ISERROR(SEARCH("Baja",AE208)))</formula>
    </cfRule>
  </conditionalFormatting>
  <conditionalFormatting sqref="AE208:AE209">
    <cfRule type="containsText" dxfId="15517" priority="13352" operator="containsText" text="VALORAR">
      <formula>NOT(ISERROR(SEARCH("VALORAR",AE208)))</formula>
    </cfRule>
    <cfRule type="containsText" dxfId="15516" priority="13353" operator="containsText" text="Extrema">
      <formula>NOT(ISERROR(SEARCH("Extrema",AE208)))</formula>
    </cfRule>
    <cfRule type="containsText" dxfId="15515" priority="13354" operator="containsText" text="Alta">
      <formula>NOT(ISERROR(SEARCH("Alta",AE208)))</formula>
    </cfRule>
    <cfRule type="containsText" dxfId="15514" priority="13355" operator="containsText" text="Moderada">
      <formula>NOT(ISERROR(SEARCH("Moderada",AE208)))</formula>
    </cfRule>
    <cfRule type="containsText" dxfId="15513" priority="13356" operator="containsText" text="Baja">
      <formula>NOT(ISERROR(SEARCH("Baja",AE208)))</formula>
    </cfRule>
  </conditionalFormatting>
  <conditionalFormatting sqref="AW202">
    <cfRule type="containsText" dxfId="15512" priority="13473" operator="containsText" text="VALORAR">
      <formula>NOT(ISERROR(SEARCH("VALORAR",AW202)))</formula>
    </cfRule>
    <cfRule type="containsText" dxfId="15511" priority="13474" operator="containsText" text="Extrema">
      <formula>NOT(ISERROR(SEARCH("Extrema",AW202)))</formula>
    </cfRule>
    <cfRule type="containsText" dxfId="15510" priority="13475" operator="containsText" text="Alta">
      <formula>NOT(ISERROR(SEARCH("Alta",AW202)))</formula>
    </cfRule>
    <cfRule type="containsText" dxfId="15509" priority="13476" operator="containsText" text="Moderada">
      <formula>NOT(ISERROR(SEARCH("Moderada",AW202)))</formula>
    </cfRule>
    <cfRule type="containsText" dxfId="15508" priority="13477" operator="containsText" text="Baja">
      <formula>NOT(ISERROR(SEARCH("Baja",AW202)))</formula>
    </cfRule>
  </conditionalFormatting>
  <conditionalFormatting sqref="AW202">
    <cfRule type="containsText" dxfId="15507" priority="13478" operator="containsText" text="VALORAR">
      <formula>NOT(ISERROR(SEARCH("VALORAR",AW202)))</formula>
    </cfRule>
    <cfRule type="containsText" dxfId="15506" priority="13479" operator="containsText" text="Extrema">
      <formula>NOT(ISERROR(SEARCH("Extrema",AW202)))</formula>
    </cfRule>
    <cfRule type="containsText" dxfId="15505" priority="13480" operator="containsText" text="Alta">
      <formula>NOT(ISERROR(SEARCH("Alta",AW202)))</formula>
    </cfRule>
    <cfRule type="containsText" dxfId="15504" priority="13481" operator="containsText" text="Moderada">
      <formula>NOT(ISERROR(SEARCH("Moderada",AW202)))</formula>
    </cfRule>
    <cfRule type="containsText" dxfId="15503" priority="13482" operator="containsText" text="Baja">
      <formula>NOT(ISERROR(SEARCH("Baja",AW202)))</formula>
    </cfRule>
  </conditionalFormatting>
  <conditionalFormatting sqref="AP202">
    <cfRule type="cellIs" dxfId="15502" priority="13465" stopIfTrue="1" operator="equal">
      <formula>"Alta"</formula>
    </cfRule>
  </conditionalFormatting>
  <conditionalFormatting sqref="AP202">
    <cfRule type="cellIs" dxfId="15501" priority="13467" stopIfTrue="1" operator="equal">
      <formula>"Baja"</formula>
    </cfRule>
  </conditionalFormatting>
  <conditionalFormatting sqref="AP202">
    <cfRule type="cellIs" dxfId="15500" priority="13466" stopIfTrue="1" operator="equal">
      <formula>"Media"</formula>
    </cfRule>
  </conditionalFormatting>
  <conditionalFormatting sqref="AP202">
    <cfRule type="cellIs" dxfId="15499" priority="13464" stopIfTrue="1" operator="equal">
      <formula>"Muy Alta"</formula>
    </cfRule>
  </conditionalFormatting>
  <conditionalFormatting sqref="AP202">
    <cfRule type="cellIs" dxfId="15498" priority="13468" stopIfTrue="1" operator="equal">
      <formula>"Muy Baja"</formula>
    </cfRule>
  </conditionalFormatting>
  <conditionalFormatting sqref="AP203">
    <cfRule type="cellIs" dxfId="15497" priority="13451" stopIfTrue="1" operator="equal">
      <formula>"Alta"</formula>
    </cfRule>
  </conditionalFormatting>
  <conditionalFormatting sqref="AP203">
    <cfRule type="cellIs" dxfId="15496" priority="13453" stopIfTrue="1" operator="equal">
      <formula>"Baja"</formula>
    </cfRule>
  </conditionalFormatting>
  <conditionalFormatting sqref="AP203">
    <cfRule type="cellIs" dxfId="15495" priority="13452" stopIfTrue="1" operator="equal">
      <formula>"Media"</formula>
    </cfRule>
  </conditionalFormatting>
  <conditionalFormatting sqref="AP203">
    <cfRule type="cellIs" dxfId="15494" priority="13450" stopIfTrue="1" operator="equal">
      <formula>"Muy Alta"</formula>
    </cfRule>
  </conditionalFormatting>
  <conditionalFormatting sqref="AP203">
    <cfRule type="cellIs" dxfId="15493" priority="13454" stopIfTrue="1" operator="equal">
      <formula>"Muy Baja"</formula>
    </cfRule>
  </conditionalFormatting>
  <conditionalFormatting sqref="AP213">
    <cfRule type="cellIs" dxfId="15492" priority="13301" stopIfTrue="1" operator="equal">
      <formula>"Alta"</formula>
    </cfRule>
  </conditionalFormatting>
  <conditionalFormatting sqref="AP213">
    <cfRule type="cellIs" dxfId="15491" priority="13303" stopIfTrue="1" operator="equal">
      <formula>"Baja"</formula>
    </cfRule>
  </conditionalFormatting>
  <conditionalFormatting sqref="AP213">
    <cfRule type="cellIs" dxfId="15490" priority="13302" stopIfTrue="1" operator="equal">
      <formula>"Media"</formula>
    </cfRule>
  </conditionalFormatting>
  <conditionalFormatting sqref="AP213">
    <cfRule type="cellIs" dxfId="15489" priority="13300" stopIfTrue="1" operator="equal">
      <formula>"Muy Alta"</formula>
    </cfRule>
  </conditionalFormatting>
  <conditionalFormatting sqref="AP213">
    <cfRule type="cellIs" dxfId="15488" priority="13304" stopIfTrue="1" operator="equal">
      <formula>"Muy Baja"</formula>
    </cfRule>
  </conditionalFormatting>
  <conditionalFormatting sqref="AE204:AE205">
    <cfRule type="containsText" dxfId="15487" priority="13403" operator="containsText" text="VALORAR">
      <formula>NOT(ISERROR(SEARCH("VALORAR",AE204)))</formula>
    </cfRule>
    <cfRule type="containsText" dxfId="15486" priority="13404" operator="containsText" text="Extrema">
      <formula>NOT(ISERROR(SEARCH("Extrema",AE204)))</formula>
    </cfRule>
    <cfRule type="containsText" dxfId="15485" priority="13405" operator="containsText" text="Alta">
      <formula>NOT(ISERROR(SEARCH("Alta",AE204)))</formula>
    </cfRule>
    <cfRule type="containsText" dxfId="15484" priority="13406" operator="containsText" text="Moderada">
      <formula>NOT(ISERROR(SEARCH("Moderada",AE204)))</formula>
    </cfRule>
    <cfRule type="containsText" dxfId="15483" priority="13407" operator="containsText" text="Baja">
      <formula>NOT(ISERROR(SEARCH("Baja",AE204)))</formula>
    </cfRule>
  </conditionalFormatting>
  <conditionalFormatting sqref="AE204:AE205">
    <cfRule type="containsText" dxfId="15482" priority="13408" operator="containsText" text="VALORAR">
      <formula>NOT(ISERROR(SEARCH("VALORAR",AE204)))</formula>
    </cfRule>
    <cfRule type="containsText" dxfId="15481" priority="13409" operator="containsText" text="Extrema">
      <formula>NOT(ISERROR(SEARCH("Extrema",AE204)))</formula>
    </cfRule>
    <cfRule type="containsText" dxfId="15480" priority="13410" operator="containsText" text="Alta">
      <formula>NOT(ISERROR(SEARCH("Alta",AE204)))</formula>
    </cfRule>
    <cfRule type="containsText" dxfId="15479" priority="13411" operator="containsText" text="Moderada">
      <formula>NOT(ISERROR(SEARCH("Moderada",AE204)))</formula>
    </cfRule>
    <cfRule type="containsText" dxfId="15478" priority="13412" operator="containsText" text="Baja">
      <formula>NOT(ISERROR(SEARCH("Baja",AE204)))</formula>
    </cfRule>
  </conditionalFormatting>
  <conditionalFormatting sqref="V204:V205">
    <cfRule type="cellIs" dxfId="15477" priority="13419" stopIfTrue="1" operator="equal">
      <formula>"Alta"</formula>
    </cfRule>
  </conditionalFormatting>
  <conditionalFormatting sqref="V204:V205">
    <cfRule type="cellIs" dxfId="15476" priority="13421" stopIfTrue="1" operator="equal">
      <formula>"Baja"</formula>
    </cfRule>
  </conditionalFormatting>
  <conditionalFormatting sqref="V204:V205">
    <cfRule type="cellIs" dxfId="15475" priority="13420" stopIfTrue="1" operator="equal">
      <formula>"Media"</formula>
    </cfRule>
  </conditionalFormatting>
  <conditionalFormatting sqref="V204:V205">
    <cfRule type="cellIs" dxfId="15474" priority="13418" stopIfTrue="1" operator="equal">
      <formula>"Muy Alta"</formula>
    </cfRule>
  </conditionalFormatting>
  <conditionalFormatting sqref="V204:V205">
    <cfRule type="cellIs" dxfId="15473" priority="13422" stopIfTrue="1" operator="equal">
      <formula>"Muy Baja"</formula>
    </cfRule>
  </conditionalFormatting>
  <conditionalFormatting sqref="AP210">
    <cfRule type="cellIs" dxfId="15472" priority="13259" stopIfTrue="1" operator="equal">
      <formula>"Alta"</formula>
    </cfRule>
  </conditionalFormatting>
  <conditionalFormatting sqref="AP210">
    <cfRule type="cellIs" dxfId="15471" priority="13261" stopIfTrue="1" operator="equal">
      <formula>"Baja"</formula>
    </cfRule>
  </conditionalFormatting>
  <conditionalFormatting sqref="AP210">
    <cfRule type="cellIs" dxfId="15470" priority="13260" stopIfTrue="1" operator="equal">
      <formula>"Media"</formula>
    </cfRule>
  </conditionalFormatting>
  <conditionalFormatting sqref="AP210">
    <cfRule type="cellIs" dxfId="15469" priority="13258" stopIfTrue="1" operator="equal">
      <formula>"Muy Alta"</formula>
    </cfRule>
  </conditionalFormatting>
  <conditionalFormatting sqref="AP210">
    <cfRule type="cellIs" dxfId="15468" priority="13262" stopIfTrue="1" operator="equal">
      <formula>"Muy Baja"</formula>
    </cfRule>
  </conditionalFormatting>
  <conditionalFormatting sqref="AP205">
    <cfRule type="cellIs" dxfId="15467" priority="13381" stopIfTrue="1" operator="equal">
      <formula>"Alta"</formula>
    </cfRule>
  </conditionalFormatting>
  <conditionalFormatting sqref="AP205">
    <cfRule type="cellIs" dxfId="15466" priority="13383" stopIfTrue="1" operator="equal">
      <formula>"Baja"</formula>
    </cfRule>
  </conditionalFormatting>
  <conditionalFormatting sqref="AP205">
    <cfRule type="cellIs" dxfId="15465" priority="13382" stopIfTrue="1" operator="equal">
      <formula>"Media"</formula>
    </cfRule>
  </conditionalFormatting>
  <conditionalFormatting sqref="AP205">
    <cfRule type="cellIs" dxfId="15464" priority="13380" stopIfTrue="1" operator="equal">
      <formula>"Muy Alta"</formula>
    </cfRule>
  </conditionalFormatting>
  <conditionalFormatting sqref="AP205">
    <cfRule type="cellIs" dxfId="15463" priority="13384" stopIfTrue="1" operator="equal">
      <formula>"Muy Baja"</formula>
    </cfRule>
  </conditionalFormatting>
  <conditionalFormatting sqref="V208:V209">
    <cfRule type="cellIs" dxfId="15462" priority="13363" stopIfTrue="1" operator="equal">
      <formula>"Alta"</formula>
    </cfRule>
  </conditionalFormatting>
  <conditionalFormatting sqref="V208:V209">
    <cfRule type="cellIs" dxfId="15461" priority="13365" stopIfTrue="1" operator="equal">
      <formula>"Baja"</formula>
    </cfRule>
  </conditionalFormatting>
  <conditionalFormatting sqref="V208:V209">
    <cfRule type="cellIs" dxfId="15460" priority="13364" stopIfTrue="1" operator="equal">
      <formula>"Media"</formula>
    </cfRule>
  </conditionalFormatting>
  <conditionalFormatting sqref="V208:V209">
    <cfRule type="cellIs" dxfId="15459" priority="13362" stopIfTrue="1" operator="equal">
      <formula>"Muy Alta"</formula>
    </cfRule>
  </conditionalFormatting>
  <conditionalFormatting sqref="V208:V209">
    <cfRule type="cellIs" dxfId="15458" priority="13366" stopIfTrue="1" operator="equal">
      <formula>"Muy Baja"</formula>
    </cfRule>
  </conditionalFormatting>
  <conditionalFormatting sqref="AE214:AE215">
    <cfRule type="containsText" dxfId="15457" priority="13211" operator="containsText" text="VALORAR">
      <formula>NOT(ISERROR(SEARCH("VALORAR",AE214)))</formula>
    </cfRule>
    <cfRule type="containsText" dxfId="15456" priority="13212" operator="containsText" text="Extrema">
      <formula>NOT(ISERROR(SEARCH("Extrema",AE214)))</formula>
    </cfRule>
    <cfRule type="containsText" dxfId="15455" priority="13213" operator="containsText" text="Alta">
      <formula>NOT(ISERROR(SEARCH("Alta",AE214)))</formula>
    </cfRule>
    <cfRule type="containsText" dxfId="15454" priority="13214" operator="containsText" text="Moderada">
      <formula>NOT(ISERROR(SEARCH("Moderada",AE214)))</formula>
    </cfRule>
    <cfRule type="containsText" dxfId="15453" priority="13215" operator="containsText" text="Baja">
      <formula>NOT(ISERROR(SEARCH("Baja",AE214)))</formula>
    </cfRule>
  </conditionalFormatting>
  <conditionalFormatting sqref="AE214:AE215">
    <cfRule type="containsText" dxfId="15452" priority="13216" operator="containsText" text="VALORAR">
      <formula>NOT(ISERROR(SEARCH("VALORAR",AE214)))</formula>
    </cfRule>
    <cfRule type="containsText" dxfId="15451" priority="13217" operator="containsText" text="Extrema">
      <formula>NOT(ISERROR(SEARCH("Extrema",AE214)))</formula>
    </cfRule>
    <cfRule type="containsText" dxfId="15450" priority="13218" operator="containsText" text="Alta">
      <formula>NOT(ISERROR(SEARCH("Alta",AE214)))</formula>
    </cfRule>
    <cfRule type="containsText" dxfId="15449" priority="13219" operator="containsText" text="Moderada">
      <formula>NOT(ISERROR(SEARCH("Moderada",AE214)))</formula>
    </cfRule>
    <cfRule type="containsText" dxfId="15448" priority="13220" operator="containsText" text="Baja">
      <formula>NOT(ISERROR(SEARCH("Baja",AE214)))</formula>
    </cfRule>
  </conditionalFormatting>
  <conditionalFormatting sqref="AW208">
    <cfRule type="containsText" dxfId="15447" priority="13337" operator="containsText" text="VALORAR">
      <formula>NOT(ISERROR(SEARCH("VALORAR",AW208)))</formula>
    </cfRule>
    <cfRule type="containsText" dxfId="15446" priority="13338" operator="containsText" text="Extrema">
      <formula>NOT(ISERROR(SEARCH("Extrema",AW208)))</formula>
    </cfRule>
    <cfRule type="containsText" dxfId="15445" priority="13339" operator="containsText" text="Alta">
      <formula>NOT(ISERROR(SEARCH("Alta",AW208)))</formula>
    </cfRule>
    <cfRule type="containsText" dxfId="15444" priority="13340" operator="containsText" text="Moderada">
      <formula>NOT(ISERROR(SEARCH("Moderada",AW208)))</formula>
    </cfRule>
    <cfRule type="containsText" dxfId="15443" priority="13341" operator="containsText" text="Baja">
      <formula>NOT(ISERROR(SEARCH("Baja",AW208)))</formula>
    </cfRule>
  </conditionalFormatting>
  <conditionalFormatting sqref="AW208">
    <cfRule type="containsText" dxfId="15442" priority="13342" operator="containsText" text="VALORAR">
      <formula>NOT(ISERROR(SEARCH("VALORAR",AW208)))</formula>
    </cfRule>
    <cfRule type="containsText" dxfId="15441" priority="13343" operator="containsText" text="Extrema">
      <formula>NOT(ISERROR(SEARCH("Extrema",AW208)))</formula>
    </cfRule>
    <cfRule type="containsText" dxfId="15440" priority="13344" operator="containsText" text="Alta">
      <formula>NOT(ISERROR(SEARCH("Alta",AW208)))</formula>
    </cfRule>
    <cfRule type="containsText" dxfId="15439" priority="13345" operator="containsText" text="Moderada">
      <formula>NOT(ISERROR(SEARCH("Moderada",AW208)))</formula>
    </cfRule>
    <cfRule type="containsText" dxfId="15438" priority="13346" operator="containsText" text="Baja">
      <formula>NOT(ISERROR(SEARCH("Baja",AW208)))</formula>
    </cfRule>
  </conditionalFormatting>
  <conditionalFormatting sqref="AP208">
    <cfRule type="cellIs" dxfId="15437" priority="13329" stopIfTrue="1" operator="equal">
      <formula>"Alta"</formula>
    </cfRule>
  </conditionalFormatting>
  <conditionalFormatting sqref="AP208">
    <cfRule type="cellIs" dxfId="15436" priority="13331" stopIfTrue="1" operator="equal">
      <formula>"Baja"</formula>
    </cfRule>
  </conditionalFormatting>
  <conditionalFormatting sqref="AP208">
    <cfRule type="cellIs" dxfId="15435" priority="13330" stopIfTrue="1" operator="equal">
      <formula>"Media"</formula>
    </cfRule>
  </conditionalFormatting>
  <conditionalFormatting sqref="AP208">
    <cfRule type="cellIs" dxfId="15434" priority="13328" stopIfTrue="1" operator="equal">
      <formula>"Muy Alta"</formula>
    </cfRule>
  </conditionalFormatting>
  <conditionalFormatting sqref="AP208">
    <cfRule type="cellIs" dxfId="15433" priority="13332" stopIfTrue="1" operator="equal">
      <formula>"Muy Baja"</formula>
    </cfRule>
  </conditionalFormatting>
  <conditionalFormatting sqref="AP209">
    <cfRule type="cellIs" dxfId="15432" priority="13315" stopIfTrue="1" operator="equal">
      <formula>"Alta"</formula>
    </cfRule>
  </conditionalFormatting>
  <conditionalFormatting sqref="AP209">
    <cfRule type="cellIs" dxfId="15431" priority="13317" stopIfTrue="1" operator="equal">
      <formula>"Baja"</formula>
    </cfRule>
  </conditionalFormatting>
  <conditionalFormatting sqref="AP209">
    <cfRule type="cellIs" dxfId="15430" priority="13316" stopIfTrue="1" operator="equal">
      <formula>"Media"</formula>
    </cfRule>
  </conditionalFormatting>
  <conditionalFormatting sqref="AP209">
    <cfRule type="cellIs" dxfId="15429" priority="13314" stopIfTrue="1" operator="equal">
      <formula>"Muy Alta"</formula>
    </cfRule>
  </conditionalFormatting>
  <conditionalFormatting sqref="AP209">
    <cfRule type="cellIs" dxfId="15428" priority="13318" stopIfTrue="1" operator="equal">
      <formula>"Muy Baja"</formula>
    </cfRule>
  </conditionalFormatting>
  <conditionalFormatting sqref="AP219">
    <cfRule type="cellIs" dxfId="15427" priority="13165" stopIfTrue="1" operator="equal">
      <formula>"Alta"</formula>
    </cfRule>
  </conditionalFormatting>
  <conditionalFormatting sqref="AP219">
    <cfRule type="cellIs" dxfId="15426" priority="13167" stopIfTrue="1" operator="equal">
      <formula>"Baja"</formula>
    </cfRule>
  </conditionalFormatting>
  <conditionalFormatting sqref="AP219">
    <cfRule type="cellIs" dxfId="15425" priority="13166" stopIfTrue="1" operator="equal">
      <formula>"Media"</formula>
    </cfRule>
  </conditionalFormatting>
  <conditionalFormatting sqref="AP219">
    <cfRule type="cellIs" dxfId="15424" priority="13164" stopIfTrue="1" operator="equal">
      <formula>"Muy Alta"</formula>
    </cfRule>
  </conditionalFormatting>
  <conditionalFormatting sqref="AP219">
    <cfRule type="cellIs" dxfId="15423" priority="13168" stopIfTrue="1" operator="equal">
      <formula>"Muy Baja"</formula>
    </cfRule>
  </conditionalFormatting>
  <conditionalFormatting sqref="AE210:AE211">
    <cfRule type="containsText" dxfId="15422" priority="13267" operator="containsText" text="VALORAR">
      <formula>NOT(ISERROR(SEARCH("VALORAR",AE210)))</formula>
    </cfRule>
    <cfRule type="containsText" dxfId="15421" priority="13268" operator="containsText" text="Extrema">
      <formula>NOT(ISERROR(SEARCH("Extrema",AE210)))</formula>
    </cfRule>
    <cfRule type="containsText" dxfId="15420" priority="13269" operator="containsText" text="Alta">
      <formula>NOT(ISERROR(SEARCH("Alta",AE210)))</formula>
    </cfRule>
    <cfRule type="containsText" dxfId="15419" priority="13270" operator="containsText" text="Moderada">
      <formula>NOT(ISERROR(SEARCH("Moderada",AE210)))</formula>
    </cfRule>
    <cfRule type="containsText" dxfId="15418" priority="13271" operator="containsText" text="Baja">
      <formula>NOT(ISERROR(SEARCH("Baja",AE210)))</formula>
    </cfRule>
  </conditionalFormatting>
  <conditionalFormatting sqref="AE210:AE211">
    <cfRule type="containsText" dxfId="15417" priority="13272" operator="containsText" text="VALORAR">
      <formula>NOT(ISERROR(SEARCH("VALORAR",AE210)))</formula>
    </cfRule>
    <cfRule type="containsText" dxfId="15416" priority="13273" operator="containsText" text="Extrema">
      <formula>NOT(ISERROR(SEARCH("Extrema",AE210)))</formula>
    </cfRule>
    <cfRule type="containsText" dxfId="15415" priority="13274" operator="containsText" text="Alta">
      <formula>NOT(ISERROR(SEARCH("Alta",AE210)))</formula>
    </cfRule>
    <cfRule type="containsText" dxfId="15414" priority="13275" operator="containsText" text="Moderada">
      <formula>NOT(ISERROR(SEARCH("Moderada",AE210)))</formula>
    </cfRule>
    <cfRule type="containsText" dxfId="15413" priority="13276" operator="containsText" text="Baja">
      <formula>NOT(ISERROR(SEARCH("Baja",AE210)))</formula>
    </cfRule>
  </conditionalFormatting>
  <conditionalFormatting sqref="V210:V211">
    <cfRule type="cellIs" dxfId="15412" priority="13283" stopIfTrue="1" operator="equal">
      <formula>"Alta"</formula>
    </cfRule>
  </conditionalFormatting>
  <conditionalFormatting sqref="V210:V211">
    <cfRule type="cellIs" dxfId="15411" priority="13285" stopIfTrue="1" operator="equal">
      <formula>"Baja"</formula>
    </cfRule>
  </conditionalFormatting>
  <conditionalFormatting sqref="V210:V211">
    <cfRule type="cellIs" dxfId="15410" priority="13284" stopIfTrue="1" operator="equal">
      <formula>"Media"</formula>
    </cfRule>
  </conditionalFormatting>
  <conditionalFormatting sqref="V210:V211">
    <cfRule type="cellIs" dxfId="15409" priority="13282" stopIfTrue="1" operator="equal">
      <formula>"Muy Alta"</formula>
    </cfRule>
  </conditionalFormatting>
  <conditionalFormatting sqref="V210:V211">
    <cfRule type="cellIs" dxfId="15408" priority="13286" stopIfTrue="1" operator="equal">
      <formula>"Muy Baja"</formula>
    </cfRule>
  </conditionalFormatting>
  <conditionalFormatting sqref="AP216">
    <cfRule type="cellIs" dxfId="15407" priority="13123" stopIfTrue="1" operator="equal">
      <formula>"Alta"</formula>
    </cfRule>
  </conditionalFormatting>
  <conditionalFormatting sqref="AP216">
    <cfRule type="cellIs" dxfId="15406" priority="13125" stopIfTrue="1" operator="equal">
      <formula>"Baja"</formula>
    </cfRule>
  </conditionalFormatting>
  <conditionalFormatting sqref="AP216">
    <cfRule type="cellIs" dxfId="15405" priority="13124" stopIfTrue="1" operator="equal">
      <formula>"Media"</formula>
    </cfRule>
  </conditionalFormatting>
  <conditionalFormatting sqref="AP216">
    <cfRule type="cellIs" dxfId="15404" priority="13122" stopIfTrue="1" operator="equal">
      <formula>"Muy Alta"</formula>
    </cfRule>
  </conditionalFormatting>
  <conditionalFormatting sqref="AP216">
    <cfRule type="cellIs" dxfId="15403" priority="13126" stopIfTrue="1" operator="equal">
      <formula>"Muy Baja"</formula>
    </cfRule>
  </conditionalFormatting>
  <conditionalFormatting sqref="AP211">
    <cfRule type="cellIs" dxfId="15402" priority="13245" stopIfTrue="1" operator="equal">
      <formula>"Alta"</formula>
    </cfRule>
  </conditionalFormatting>
  <conditionalFormatting sqref="AP211">
    <cfRule type="cellIs" dxfId="15401" priority="13247" stopIfTrue="1" operator="equal">
      <formula>"Baja"</formula>
    </cfRule>
  </conditionalFormatting>
  <conditionalFormatting sqref="AP211">
    <cfRule type="cellIs" dxfId="15400" priority="13246" stopIfTrue="1" operator="equal">
      <formula>"Media"</formula>
    </cfRule>
  </conditionalFormatting>
  <conditionalFormatting sqref="AP211">
    <cfRule type="cellIs" dxfId="15399" priority="13244" stopIfTrue="1" operator="equal">
      <formula>"Muy Alta"</formula>
    </cfRule>
  </conditionalFormatting>
  <conditionalFormatting sqref="AP211">
    <cfRule type="cellIs" dxfId="15398" priority="13248" stopIfTrue="1" operator="equal">
      <formula>"Muy Baja"</formula>
    </cfRule>
  </conditionalFormatting>
  <conditionalFormatting sqref="V196:V197">
    <cfRule type="cellIs" dxfId="15397" priority="13635" stopIfTrue="1" operator="equal">
      <formula>"Alta"</formula>
    </cfRule>
  </conditionalFormatting>
  <conditionalFormatting sqref="V196:V197">
    <cfRule type="cellIs" dxfId="15396" priority="13637" stopIfTrue="1" operator="equal">
      <formula>"Baja"</formula>
    </cfRule>
  </conditionalFormatting>
  <conditionalFormatting sqref="V196:V197">
    <cfRule type="cellIs" dxfId="15395" priority="13636" stopIfTrue="1" operator="equal">
      <formula>"Media"</formula>
    </cfRule>
  </conditionalFormatting>
  <conditionalFormatting sqref="V196:V197">
    <cfRule type="cellIs" dxfId="15394" priority="13634" stopIfTrue="1" operator="equal">
      <formula>"Muy Alta"</formula>
    </cfRule>
  </conditionalFormatting>
  <conditionalFormatting sqref="V196:V197">
    <cfRule type="cellIs" dxfId="15393" priority="13638" stopIfTrue="1" operator="equal">
      <formula>"Muy Baja"</formula>
    </cfRule>
  </conditionalFormatting>
  <conditionalFormatting sqref="AE196:AE197">
    <cfRule type="containsText" dxfId="15392" priority="13619" operator="containsText" text="VALORAR">
      <formula>NOT(ISERROR(SEARCH("VALORAR",AE196)))</formula>
    </cfRule>
    <cfRule type="containsText" dxfId="15391" priority="13620" operator="containsText" text="Extrema">
      <formula>NOT(ISERROR(SEARCH("Extrema",AE196)))</formula>
    </cfRule>
    <cfRule type="containsText" dxfId="15390" priority="13621" operator="containsText" text="Alta">
      <formula>NOT(ISERROR(SEARCH("Alta",AE196)))</formula>
    </cfRule>
    <cfRule type="containsText" dxfId="15389" priority="13622" operator="containsText" text="Moderada">
      <formula>NOT(ISERROR(SEARCH("Moderada",AE196)))</formula>
    </cfRule>
    <cfRule type="containsText" dxfId="15388" priority="13623" operator="containsText" text="Baja">
      <formula>NOT(ISERROR(SEARCH("Baja",AE196)))</formula>
    </cfRule>
  </conditionalFormatting>
  <conditionalFormatting sqref="AE196:AE197">
    <cfRule type="containsText" dxfId="15387" priority="13624" operator="containsText" text="VALORAR">
      <formula>NOT(ISERROR(SEARCH("VALORAR",AE196)))</formula>
    </cfRule>
    <cfRule type="containsText" dxfId="15386" priority="13625" operator="containsText" text="Extrema">
      <formula>NOT(ISERROR(SEARCH("Extrema",AE196)))</formula>
    </cfRule>
    <cfRule type="containsText" dxfId="15385" priority="13626" operator="containsText" text="Alta">
      <formula>NOT(ISERROR(SEARCH("Alta",AE196)))</formula>
    </cfRule>
    <cfRule type="containsText" dxfId="15384" priority="13627" operator="containsText" text="Moderada">
      <formula>NOT(ISERROR(SEARCH("Moderada",AE196)))</formula>
    </cfRule>
    <cfRule type="containsText" dxfId="15383" priority="13628" operator="containsText" text="Baja">
      <formula>NOT(ISERROR(SEARCH("Baja",AE196)))</formula>
    </cfRule>
  </conditionalFormatting>
  <conditionalFormatting sqref="AW196">
    <cfRule type="containsText" dxfId="15382" priority="13609" operator="containsText" text="VALORAR">
      <formula>NOT(ISERROR(SEARCH("VALORAR",AW196)))</formula>
    </cfRule>
    <cfRule type="containsText" dxfId="15381" priority="13610" operator="containsText" text="Extrema">
      <formula>NOT(ISERROR(SEARCH("Extrema",AW196)))</formula>
    </cfRule>
    <cfRule type="containsText" dxfId="15380" priority="13611" operator="containsText" text="Alta">
      <formula>NOT(ISERROR(SEARCH("Alta",AW196)))</formula>
    </cfRule>
    <cfRule type="containsText" dxfId="15379" priority="13612" operator="containsText" text="Moderada">
      <formula>NOT(ISERROR(SEARCH("Moderada",AW196)))</formula>
    </cfRule>
    <cfRule type="containsText" dxfId="15378" priority="13613" operator="containsText" text="Baja">
      <formula>NOT(ISERROR(SEARCH("Baja",AW196)))</formula>
    </cfRule>
  </conditionalFormatting>
  <conditionalFormatting sqref="AW196">
    <cfRule type="containsText" dxfId="15377" priority="13614" operator="containsText" text="VALORAR">
      <formula>NOT(ISERROR(SEARCH("VALORAR",AW196)))</formula>
    </cfRule>
    <cfRule type="containsText" dxfId="15376" priority="13615" operator="containsText" text="Extrema">
      <formula>NOT(ISERROR(SEARCH("Extrema",AW196)))</formula>
    </cfRule>
    <cfRule type="containsText" dxfId="15375" priority="13616" operator="containsText" text="Alta">
      <formula>NOT(ISERROR(SEARCH("Alta",AW196)))</formula>
    </cfRule>
    <cfRule type="containsText" dxfId="15374" priority="13617" operator="containsText" text="Moderada">
      <formula>NOT(ISERROR(SEARCH("Moderada",AW196)))</formula>
    </cfRule>
    <cfRule type="containsText" dxfId="15373" priority="13618" operator="containsText" text="Baja">
      <formula>NOT(ISERROR(SEARCH("Baja",AW196)))</formula>
    </cfRule>
  </conditionalFormatting>
  <conditionalFormatting sqref="AP196">
    <cfRule type="cellIs" dxfId="15372" priority="13601" stopIfTrue="1" operator="equal">
      <formula>"Alta"</formula>
    </cfRule>
  </conditionalFormatting>
  <conditionalFormatting sqref="AP196">
    <cfRule type="cellIs" dxfId="15371" priority="13603" stopIfTrue="1" operator="equal">
      <formula>"Baja"</formula>
    </cfRule>
  </conditionalFormatting>
  <conditionalFormatting sqref="AP196">
    <cfRule type="cellIs" dxfId="15370" priority="13602" stopIfTrue="1" operator="equal">
      <formula>"Media"</formula>
    </cfRule>
  </conditionalFormatting>
  <conditionalFormatting sqref="AP196">
    <cfRule type="cellIs" dxfId="15369" priority="13600" stopIfTrue="1" operator="equal">
      <formula>"Muy Alta"</formula>
    </cfRule>
  </conditionalFormatting>
  <conditionalFormatting sqref="AP196">
    <cfRule type="cellIs" dxfId="15368" priority="13604" stopIfTrue="1" operator="equal">
      <formula>"Muy Baja"</formula>
    </cfRule>
  </conditionalFormatting>
  <conditionalFormatting sqref="AP197">
    <cfRule type="cellIs" dxfId="15367" priority="13587" stopIfTrue="1" operator="equal">
      <formula>"Alta"</formula>
    </cfRule>
  </conditionalFormatting>
  <conditionalFormatting sqref="AP197">
    <cfRule type="cellIs" dxfId="15366" priority="13589" stopIfTrue="1" operator="equal">
      <formula>"Baja"</formula>
    </cfRule>
  </conditionalFormatting>
  <conditionalFormatting sqref="AP197">
    <cfRule type="cellIs" dxfId="15365" priority="13588" stopIfTrue="1" operator="equal">
      <formula>"Media"</formula>
    </cfRule>
  </conditionalFormatting>
  <conditionalFormatting sqref="AP197">
    <cfRule type="cellIs" dxfId="15364" priority="13586" stopIfTrue="1" operator="equal">
      <formula>"Muy Alta"</formula>
    </cfRule>
  </conditionalFormatting>
  <conditionalFormatting sqref="AP197">
    <cfRule type="cellIs" dxfId="15363" priority="13590" stopIfTrue="1" operator="equal">
      <formula>"Muy Baja"</formula>
    </cfRule>
  </conditionalFormatting>
  <conditionalFormatting sqref="AP201">
    <cfRule type="cellIs" dxfId="15362" priority="13573" stopIfTrue="1" operator="equal">
      <formula>"Alta"</formula>
    </cfRule>
  </conditionalFormatting>
  <conditionalFormatting sqref="AP201">
    <cfRule type="cellIs" dxfId="15361" priority="13575" stopIfTrue="1" operator="equal">
      <formula>"Baja"</formula>
    </cfRule>
  </conditionalFormatting>
  <conditionalFormatting sqref="AP201">
    <cfRule type="cellIs" dxfId="15360" priority="13574" stopIfTrue="1" operator="equal">
      <formula>"Media"</formula>
    </cfRule>
  </conditionalFormatting>
  <conditionalFormatting sqref="AP201">
    <cfRule type="cellIs" dxfId="15359" priority="13572" stopIfTrue="1" operator="equal">
      <formula>"Muy Alta"</formula>
    </cfRule>
  </conditionalFormatting>
  <conditionalFormatting sqref="AP201">
    <cfRule type="cellIs" dxfId="15358" priority="13576" stopIfTrue="1" operator="equal">
      <formula>"Muy Baja"</formula>
    </cfRule>
  </conditionalFormatting>
  <conditionalFormatting sqref="AE198:AE199">
    <cfRule type="containsText" dxfId="15357" priority="13539" operator="containsText" text="VALORAR">
      <formula>NOT(ISERROR(SEARCH("VALORAR",AE198)))</formula>
    </cfRule>
    <cfRule type="containsText" dxfId="15356" priority="13540" operator="containsText" text="Extrema">
      <formula>NOT(ISERROR(SEARCH("Extrema",AE198)))</formula>
    </cfRule>
    <cfRule type="containsText" dxfId="15355" priority="13541" operator="containsText" text="Alta">
      <formula>NOT(ISERROR(SEARCH("Alta",AE198)))</formula>
    </cfRule>
    <cfRule type="containsText" dxfId="15354" priority="13542" operator="containsText" text="Moderada">
      <formula>NOT(ISERROR(SEARCH("Moderada",AE198)))</formula>
    </cfRule>
    <cfRule type="containsText" dxfId="15353" priority="13543" operator="containsText" text="Baja">
      <formula>NOT(ISERROR(SEARCH("Baja",AE198)))</formula>
    </cfRule>
  </conditionalFormatting>
  <conditionalFormatting sqref="AE198:AE199">
    <cfRule type="containsText" dxfId="15352" priority="13544" operator="containsText" text="VALORAR">
      <formula>NOT(ISERROR(SEARCH("VALORAR",AE198)))</formula>
    </cfRule>
    <cfRule type="containsText" dxfId="15351" priority="13545" operator="containsText" text="Extrema">
      <formula>NOT(ISERROR(SEARCH("Extrema",AE198)))</formula>
    </cfRule>
    <cfRule type="containsText" dxfId="15350" priority="13546" operator="containsText" text="Alta">
      <formula>NOT(ISERROR(SEARCH("Alta",AE198)))</formula>
    </cfRule>
    <cfRule type="containsText" dxfId="15349" priority="13547" operator="containsText" text="Moderada">
      <formula>NOT(ISERROR(SEARCH("Moderada",AE198)))</formula>
    </cfRule>
    <cfRule type="containsText" dxfId="15348" priority="13548" operator="containsText" text="Baja">
      <formula>NOT(ISERROR(SEARCH("Baja",AE198)))</formula>
    </cfRule>
  </conditionalFormatting>
  <conditionalFormatting sqref="V198:V199">
    <cfRule type="cellIs" dxfId="15347" priority="13555" stopIfTrue="1" operator="equal">
      <formula>"Alta"</formula>
    </cfRule>
  </conditionalFormatting>
  <conditionalFormatting sqref="V198:V199">
    <cfRule type="cellIs" dxfId="15346" priority="13557" stopIfTrue="1" operator="equal">
      <formula>"Baja"</formula>
    </cfRule>
  </conditionalFormatting>
  <conditionalFormatting sqref="V198:V199">
    <cfRule type="cellIs" dxfId="15345" priority="13556" stopIfTrue="1" operator="equal">
      <formula>"Media"</formula>
    </cfRule>
  </conditionalFormatting>
  <conditionalFormatting sqref="V198:V199">
    <cfRule type="cellIs" dxfId="15344" priority="13554" stopIfTrue="1" operator="equal">
      <formula>"Muy Alta"</formula>
    </cfRule>
  </conditionalFormatting>
  <conditionalFormatting sqref="V198:V199">
    <cfRule type="cellIs" dxfId="15343" priority="13558" stopIfTrue="1" operator="equal">
      <formula>"Muy Baja"</formula>
    </cfRule>
  </conditionalFormatting>
  <conditionalFormatting sqref="AP198">
    <cfRule type="cellIs" dxfId="15342" priority="13531" stopIfTrue="1" operator="equal">
      <formula>"Alta"</formula>
    </cfRule>
  </conditionalFormatting>
  <conditionalFormatting sqref="AP198">
    <cfRule type="cellIs" dxfId="15341" priority="13533" stopIfTrue="1" operator="equal">
      <formula>"Baja"</formula>
    </cfRule>
  </conditionalFormatting>
  <conditionalFormatting sqref="AP198">
    <cfRule type="cellIs" dxfId="15340" priority="13532" stopIfTrue="1" operator="equal">
      <formula>"Media"</formula>
    </cfRule>
  </conditionalFormatting>
  <conditionalFormatting sqref="AP198">
    <cfRule type="cellIs" dxfId="15339" priority="13530" stopIfTrue="1" operator="equal">
      <formula>"Muy Alta"</formula>
    </cfRule>
  </conditionalFormatting>
  <conditionalFormatting sqref="AP198">
    <cfRule type="cellIs" dxfId="15338" priority="13534" stopIfTrue="1" operator="equal">
      <formula>"Muy Baja"</formula>
    </cfRule>
  </conditionalFormatting>
  <conditionalFormatting sqref="AP199">
    <cfRule type="cellIs" dxfId="15337" priority="13517" stopIfTrue="1" operator="equal">
      <formula>"Alta"</formula>
    </cfRule>
  </conditionalFormatting>
  <conditionalFormatting sqref="AP199">
    <cfRule type="cellIs" dxfId="15336" priority="13519" stopIfTrue="1" operator="equal">
      <formula>"Baja"</formula>
    </cfRule>
  </conditionalFormatting>
  <conditionalFormatting sqref="AP199">
    <cfRule type="cellIs" dxfId="15335" priority="13518" stopIfTrue="1" operator="equal">
      <formula>"Media"</formula>
    </cfRule>
  </conditionalFormatting>
  <conditionalFormatting sqref="AP199">
    <cfRule type="cellIs" dxfId="15334" priority="13516" stopIfTrue="1" operator="equal">
      <formula>"Muy Alta"</formula>
    </cfRule>
  </conditionalFormatting>
  <conditionalFormatting sqref="AP199">
    <cfRule type="cellIs" dxfId="15333" priority="13520" stopIfTrue="1" operator="equal">
      <formula>"Muy Baja"</formula>
    </cfRule>
  </conditionalFormatting>
  <conditionalFormatting sqref="V214:V215">
    <cfRule type="cellIs" dxfId="15332" priority="13227" stopIfTrue="1" operator="equal">
      <formula>"Alta"</formula>
    </cfRule>
  </conditionalFormatting>
  <conditionalFormatting sqref="V214:V215">
    <cfRule type="cellIs" dxfId="15331" priority="13229" stopIfTrue="1" operator="equal">
      <formula>"Baja"</formula>
    </cfRule>
  </conditionalFormatting>
  <conditionalFormatting sqref="V214:V215">
    <cfRule type="cellIs" dxfId="15330" priority="13228" stopIfTrue="1" operator="equal">
      <formula>"Media"</formula>
    </cfRule>
  </conditionalFormatting>
  <conditionalFormatting sqref="V214:V215">
    <cfRule type="cellIs" dxfId="15329" priority="13226" stopIfTrue="1" operator="equal">
      <formula>"Muy Alta"</formula>
    </cfRule>
  </conditionalFormatting>
  <conditionalFormatting sqref="V214:V215">
    <cfRule type="cellIs" dxfId="15328" priority="13230" stopIfTrue="1" operator="equal">
      <formula>"Muy Baja"</formula>
    </cfRule>
  </conditionalFormatting>
  <conditionalFormatting sqref="AW214">
    <cfRule type="containsText" dxfId="15327" priority="13201" operator="containsText" text="VALORAR">
      <formula>NOT(ISERROR(SEARCH("VALORAR",AW214)))</formula>
    </cfRule>
    <cfRule type="containsText" dxfId="15326" priority="13202" operator="containsText" text="Extrema">
      <formula>NOT(ISERROR(SEARCH("Extrema",AW214)))</formula>
    </cfRule>
    <cfRule type="containsText" dxfId="15325" priority="13203" operator="containsText" text="Alta">
      <formula>NOT(ISERROR(SEARCH("Alta",AW214)))</formula>
    </cfRule>
    <cfRule type="containsText" dxfId="15324" priority="13204" operator="containsText" text="Moderada">
      <formula>NOT(ISERROR(SEARCH("Moderada",AW214)))</formula>
    </cfRule>
    <cfRule type="containsText" dxfId="15323" priority="13205" operator="containsText" text="Baja">
      <formula>NOT(ISERROR(SEARCH("Baja",AW214)))</formula>
    </cfRule>
  </conditionalFormatting>
  <conditionalFormatting sqref="AW214">
    <cfRule type="containsText" dxfId="15322" priority="13206" operator="containsText" text="VALORAR">
      <formula>NOT(ISERROR(SEARCH("VALORAR",AW214)))</formula>
    </cfRule>
    <cfRule type="containsText" dxfId="15321" priority="13207" operator="containsText" text="Extrema">
      <formula>NOT(ISERROR(SEARCH("Extrema",AW214)))</formula>
    </cfRule>
    <cfRule type="containsText" dxfId="15320" priority="13208" operator="containsText" text="Alta">
      <formula>NOT(ISERROR(SEARCH("Alta",AW214)))</formula>
    </cfRule>
    <cfRule type="containsText" dxfId="15319" priority="13209" operator="containsText" text="Moderada">
      <formula>NOT(ISERROR(SEARCH("Moderada",AW214)))</formula>
    </cfRule>
    <cfRule type="containsText" dxfId="15318" priority="13210" operator="containsText" text="Baja">
      <formula>NOT(ISERROR(SEARCH("Baja",AW214)))</formula>
    </cfRule>
  </conditionalFormatting>
  <conditionalFormatting sqref="AP214">
    <cfRule type="cellIs" dxfId="15317" priority="13193" stopIfTrue="1" operator="equal">
      <formula>"Alta"</formula>
    </cfRule>
  </conditionalFormatting>
  <conditionalFormatting sqref="AP214">
    <cfRule type="cellIs" dxfId="15316" priority="13195" stopIfTrue="1" operator="equal">
      <formula>"Baja"</formula>
    </cfRule>
  </conditionalFormatting>
  <conditionalFormatting sqref="AP214">
    <cfRule type="cellIs" dxfId="15315" priority="13194" stopIfTrue="1" operator="equal">
      <formula>"Media"</formula>
    </cfRule>
  </conditionalFormatting>
  <conditionalFormatting sqref="AP214">
    <cfRule type="cellIs" dxfId="15314" priority="13192" stopIfTrue="1" operator="equal">
      <formula>"Muy Alta"</formula>
    </cfRule>
  </conditionalFormatting>
  <conditionalFormatting sqref="AP214">
    <cfRule type="cellIs" dxfId="15313" priority="13196" stopIfTrue="1" operator="equal">
      <formula>"Muy Baja"</formula>
    </cfRule>
  </conditionalFormatting>
  <conditionalFormatting sqref="AP215">
    <cfRule type="cellIs" dxfId="15312" priority="13179" stopIfTrue="1" operator="equal">
      <formula>"Alta"</formula>
    </cfRule>
  </conditionalFormatting>
  <conditionalFormatting sqref="AP215">
    <cfRule type="cellIs" dxfId="15311" priority="13181" stopIfTrue="1" operator="equal">
      <formula>"Baja"</formula>
    </cfRule>
  </conditionalFormatting>
  <conditionalFormatting sqref="AP215">
    <cfRule type="cellIs" dxfId="15310" priority="13180" stopIfTrue="1" operator="equal">
      <formula>"Media"</formula>
    </cfRule>
  </conditionalFormatting>
  <conditionalFormatting sqref="AP215">
    <cfRule type="cellIs" dxfId="15309" priority="13178" stopIfTrue="1" operator="equal">
      <formula>"Muy Alta"</formula>
    </cfRule>
  </conditionalFormatting>
  <conditionalFormatting sqref="AP215">
    <cfRule type="cellIs" dxfId="15308" priority="13182" stopIfTrue="1" operator="equal">
      <formula>"Muy Baja"</formula>
    </cfRule>
  </conditionalFormatting>
  <conditionalFormatting sqref="AE216:AE217">
    <cfRule type="containsText" dxfId="15307" priority="13131" operator="containsText" text="VALORAR">
      <formula>NOT(ISERROR(SEARCH("VALORAR",AE216)))</formula>
    </cfRule>
    <cfRule type="containsText" dxfId="15306" priority="13132" operator="containsText" text="Extrema">
      <formula>NOT(ISERROR(SEARCH("Extrema",AE216)))</formula>
    </cfRule>
    <cfRule type="containsText" dxfId="15305" priority="13133" operator="containsText" text="Alta">
      <formula>NOT(ISERROR(SEARCH("Alta",AE216)))</formula>
    </cfRule>
    <cfRule type="containsText" dxfId="15304" priority="13134" operator="containsText" text="Moderada">
      <formula>NOT(ISERROR(SEARCH("Moderada",AE216)))</formula>
    </cfRule>
    <cfRule type="containsText" dxfId="15303" priority="13135" operator="containsText" text="Baja">
      <formula>NOT(ISERROR(SEARCH("Baja",AE216)))</formula>
    </cfRule>
  </conditionalFormatting>
  <conditionalFormatting sqref="AE216:AE217">
    <cfRule type="containsText" dxfId="15302" priority="13136" operator="containsText" text="VALORAR">
      <formula>NOT(ISERROR(SEARCH("VALORAR",AE216)))</formula>
    </cfRule>
    <cfRule type="containsText" dxfId="15301" priority="13137" operator="containsText" text="Extrema">
      <formula>NOT(ISERROR(SEARCH("Extrema",AE216)))</formula>
    </cfRule>
    <cfRule type="containsText" dxfId="15300" priority="13138" operator="containsText" text="Alta">
      <formula>NOT(ISERROR(SEARCH("Alta",AE216)))</formula>
    </cfRule>
    <cfRule type="containsText" dxfId="15299" priority="13139" operator="containsText" text="Moderada">
      <formula>NOT(ISERROR(SEARCH("Moderada",AE216)))</formula>
    </cfRule>
    <cfRule type="containsText" dxfId="15298" priority="13140" operator="containsText" text="Baja">
      <formula>NOT(ISERROR(SEARCH("Baja",AE216)))</formula>
    </cfRule>
  </conditionalFormatting>
  <conditionalFormatting sqref="V216:V217">
    <cfRule type="cellIs" dxfId="15297" priority="13147" stopIfTrue="1" operator="equal">
      <formula>"Alta"</formula>
    </cfRule>
  </conditionalFormatting>
  <conditionalFormatting sqref="V216:V217">
    <cfRule type="cellIs" dxfId="15296" priority="13149" stopIfTrue="1" operator="equal">
      <formula>"Baja"</formula>
    </cfRule>
  </conditionalFormatting>
  <conditionalFormatting sqref="V216:V217">
    <cfRule type="cellIs" dxfId="15295" priority="13148" stopIfTrue="1" operator="equal">
      <formula>"Media"</formula>
    </cfRule>
  </conditionalFormatting>
  <conditionalFormatting sqref="V216:V217">
    <cfRule type="cellIs" dxfId="15294" priority="13146" stopIfTrue="1" operator="equal">
      <formula>"Muy Alta"</formula>
    </cfRule>
  </conditionalFormatting>
  <conditionalFormatting sqref="V216:V217">
    <cfRule type="cellIs" dxfId="15293" priority="13150" stopIfTrue="1" operator="equal">
      <formula>"Muy Baja"</formula>
    </cfRule>
  </conditionalFormatting>
  <conditionalFormatting sqref="AP217">
    <cfRule type="cellIs" dxfId="15292" priority="13109" stopIfTrue="1" operator="equal">
      <formula>"Alta"</formula>
    </cfRule>
  </conditionalFormatting>
  <conditionalFormatting sqref="AP217">
    <cfRule type="cellIs" dxfId="15291" priority="13111" stopIfTrue="1" operator="equal">
      <formula>"Baja"</formula>
    </cfRule>
  </conditionalFormatting>
  <conditionalFormatting sqref="AP217">
    <cfRule type="cellIs" dxfId="15290" priority="13110" stopIfTrue="1" operator="equal">
      <formula>"Media"</formula>
    </cfRule>
  </conditionalFormatting>
  <conditionalFormatting sqref="AP217">
    <cfRule type="cellIs" dxfId="15289" priority="13108" stopIfTrue="1" operator="equal">
      <formula>"Muy Alta"</formula>
    </cfRule>
  </conditionalFormatting>
  <conditionalFormatting sqref="AP217">
    <cfRule type="cellIs" dxfId="15288" priority="13112" stopIfTrue="1" operator="equal">
      <formula>"Muy Baja"</formula>
    </cfRule>
  </conditionalFormatting>
  <conditionalFormatting sqref="AE226:AE227">
    <cfRule type="containsText" dxfId="15287" priority="13075" operator="containsText" text="VALORAR">
      <formula>NOT(ISERROR(SEARCH("VALORAR",AE226)))</formula>
    </cfRule>
    <cfRule type="containsText" dxfId="15286" priority="13076" operator="containsText" text="Extrema">
      <formula>NOT(ISERROR(SEARCH("Extrema",AE226)))</formula>
    </cfRule>
    <cfRule type="containsText" dxfId="15285" priority="13077" operator="containsText" text="Alta">
      <formula>NOT(ISERROR(SEARCH("Alta",AE226)))</formula>
    </cfRule>
    <cfRule type="containsText" dxfId="15284" priority="13078" operator="containsText" text="Moderada">
      <formula>NOT(ISERROR(SEARCH("Moderada",AE226)))</formula>
    </cfRule>
    <cfRule type="containsText" dxfId="15283" priority="13079" operator="containsText" text="Baja">
      <formula>NOT(ISERROR(SEARCH("Baja",AE226)))</formula>
    </cfRule>
  </conditionalFormatting>
  <conditionalFormatting sqref="AE226:AE227">
    <cfRule type="containsText" dxfId="15282" priority="13080" operator="containsText" text="VALORAR">
      <formula>NOT(ISERROR(SEARCH("VALORAR",AE226)))</formula>
    </cfRule>
    <cfRule type="containsText" dxfId="15281" priority="13081" operator="containsText" text="Extrema">
      <formula>NOT(ISERROR(SEARCH("Extrema",AE226)))</formula>
    </cfRule>
    <cfRule type="containsText" dxfId="15280" priority="13082" operator="containsText" text="Alta">
      <formula>NOT(ISERROR(SEARCH("Alta",AE226)))</formula>
    </cfRule>
    <cfRule type="containsText" dxfId="15279" priority="13083" operator="containsText" text="Moderada">
      <formula>NOT(ISERROR(SEARCH("Moderada",AE226)))</formula>
    </cfRule>
    <cfRule type="containsText" dxfId="15278" priority="13084" operator="containsText" text="Baja">
      <formula>NOT(ISERROR(SEARCH("Baja",AE226)))</formula>
    </cfRule>
  </conditionalFormatting>
  <conditionalFormatting sqref="AP231">
    <cfRule type="cellIs" dxfId="15277" priority="13029" stopIfTrue="1" operator="equal">
      <formula>"Alta"</formula>
    </cfRule>
  </conditionalFormatting>
  <conditionalFormatting sqref="AP231">
    <cfRule type="cellIs" dxfId="15276" priority="13031" stopIfTrue="1" operator="equal">
      <formula>"Baja"</formula>
    </cfRule>
  </conditionalFormatting>
  <conditionalFormatting sqref="AP231">
    <cfRule type="cellIs" dxfId="15275" priority="13030" stopIfTrue="1" operator="equal">
      <formula>"Media"</formula>
    </cfRule>
  </conditionalFormatting>
  <conditionalFormatting sqref="AP231">
    <cfRule type="cellIs" dxfId="15274" priority="13028" stopIfTrue="1" operator="equal">
      <formula>"Muy Alta"</formula>
    </cfRule>
  </conditionalFormatting>
  <conditionalFormatting sqref="AP231">
    <cfRule type="cellIs" dxfId="15273" priority="13032" stopIfTrue="1" operator="equal">
      <formula>"Muy Baja"</formula>
    </cfRule>
  </conditionalFormatting>
  <conditionalFormatting sqref="AP228">
    <cfRule type="cellIs" dxfId="15272" priority="12987" stopIfTrue="1" operator="equal">
      <formula>"Alta"</formula>
    </cfRule>
  </conditionalFormatting>
  <conditionalFormatting sqref="AP228">
    <cfRule type="cellIs" dxfId="15271" priority="12989" stopIfTrue="1" operator="equal">
      <formula>"Baja"</formula>
    </cfRule>
  </conditionalFormatting>
  <conditionalFormatting sqref="AP228">
    <cfRule type="cellIs" dxfId="15270" priority="12988" stopIfTrue="1" operator="equal">
      <formula>"Media"</formula>
    </cfRule>
  </conditionalFormatting>
  <conditionalFormatting sqref="AP228">
    <cfRule type="cellIs" dxfId="15269" priority="12986" stopIfTrue="1" operator="equal">
      <formula>"Muy Alta"</formula>
    </cfRule>
  </conditionalFormatting>
  <conditionalFormatting sqref="AP228">
    <cfRule type="cellIs" dxfId="15268" priority="12990" stopIfTrue="1" operator="equal">
      <formula>"Muy Baja"</formula>
    </cfRule>
  </conditionalFormatting>
  <conditionalFormatting sqref="V226:V227">
    <cfRule type="cellIs" dxfId="15267" priority="13091" stopIfTrue="1" operator="equal">
      <formula>"Alta"</formula>
    </cfRule>
  </conditionalFormatting>
  <conditionalFormatting sqref="V226:V227">
    <cfRule type="cellIs" dxfId="15266" priority="13093" stopIfTrue="1" operator="equal">
      <formula>"Baja"</formula>
    </cfRule>
  </conditionalFormatting>
  <conditionalFormatting sqref="V226:V227">
    <cfRule type="cellIs" dxfId="15265" priority="13092" stopIfTrue="1" operator="equal">
      <formula>"Media"</formula>
    </cfRule>
  </conditionalFormatting>
  <conditionalFormatting sqref="V226:V227">
    <cfRule type="cellIs" dxfId="15264" priority="13090" stopIfTrue="1" operator="equal">
      <formula>"Muy Alta"</formula>
    </cfRule>
  </conditionalFormatting>
  <conditionalFormatting sqref="V226:V227">
    <cfRule type="cellIs" dxfId="15263" priority="13094" stopIfTrue="1" operator="equal">
      <formula>"Muy Baja"</formula>
    </cfRule>
  </conditionalFormatting>
  <conditionalFormatting sqref="AW226">
    <cfRule type="containsText" dxfId="15262" priority="13065" operator="containsText" text="VALORAR">
      <formula>NOT(ISERROR(SEARCH("VALORAR",AW226)))</formula>
    </cfRule>
    <cfRule type="containsText" dxfId="15261" priority="13066" operator="containsText" text="Extrema">
      <formula>NOT(ISERROR(SEARCH("Extrema",AW226)))</formula>
    </cfRule>
    <cfRule type="containsText" dxfId="15260" priority="13067" operator="containsText" text="Alta">
      <formula>NOT(ISERROR(SEARCH("Alta",AW226)))</formula>
    </cfRule>
    <cfRule type="containsText" dxfId="15259" priority="13068" operator="containsText" text="Moderada">
      <formula>NOT(ISERROR(SEARCH("Moderada",AW226)))</formula>
    </cfRule>
    <cfRule type="containsText" dxfId="15258" priority="13069" operator="containsText" text="Baja">
      <formula>NOT(ISERROR(SEARCH("Baja",AW226)))</formula>
    </cfRule>
  </conditionalFormatting>
  <conditionalFormatting sqref="AW226">
    <cfRule type="containsText" dxfId="15257" priority="13070" operator="containsText" text="VALORAR">
      <formula>NOT(ISERROR(SEARCH("VALORAR",AW226)))</formula>
    </cfRule>
    <cfRule type="containsText" dxfId="15256" priority="13071" operator="containsText" text="Extrema">
      <formula>NOT(ISERROR(SEARCH("Extrema",AW226)))</formula>
    </cfRule>
    <cfRule type="containsText" dxfId="15255" priority="13072" operator="containsText" text="Alta">
      <formula>NOT(ISERROR(SEARCH("Alta",AW226)))</formula>
    </cfRule>
    <cfRule type="containsText" dxfId="15254" priority="13073" operator="containsText" text="Moderada">
      <formula>NOT(ISERROR(SEARCH("Moderada",AW226)))</formula>
    </cfRule>
    <cfRule type="containsText" dxfId="15253" priority="13074" operator="containsText" text="Baja">
      <formula>NOT(ISERROR(SEARCH("Baja",AW226)))</formula>
    </cfRule>
  </conditionalFormatting>
  <conditionalFormatting sqref="AP226">
    <cfRule type="cellIs" dxfId="15252" priority="13057" stopIfTrue="1" operator="equal">
      <formula>"Alta"</formula>
    </cfRule>
  </conditionalFormatting>
  <conditionalFormatting sqref="AP226">
    <cfRule type="cellIs" dxfId="15251" priority="13059" stopIfTrue="1" operator="equal">
      <formula>"Baja"</formula>
    </cfRule>
  </conditionalFormatting>
  <conditionalFormatting sqref="AP226">
    <cfRule type="cellIs" dxfId="15250" priority="13058" stopIfTrue="1" operator="equal">
      <formula>"Media"</formula>
    </cfRule>
  </conditionalFormatting>
  <conditionalFormatting sqref="AP226">
    <cfRule type="cellIs" dxfId="15249" priority="13056" stopIfTrue="1" operator="equal">
      <formula>"Muy Alta"</formula>
    </cfRule>
  </conditionalFormatting>
  <conditionalFormatting sqref="AP226">
    <cfRule type="cellIs" dxfId="15248" priority="13060" stopIfTrue="1" operator="equal">
      <formula>"Muy Baja"</formula>
    </cfRule>
  </conditionalFormatting>
  <conditionalFormatting sqref="AP227">
    <cfRule type="cellIs" dxfId="15247" priority="13043" stopIfTrue="1" operator="equal">
      <formula>"Alta"</formula>
    </cfRule>
  </conditionalFormatting>
  <conditionalFormatting sqref="AP227">
    <cfRule type="cellIs" dxfId="15246" priority="13045" stopIfTrue="1" operator="equal">
      <formula>"Baja"</formula>
    </cfRule>
  </conditionalFormatting>
  <conditionalFormatting sqref="AP227">
    <cfRule type="cellIs" dxfId="15245" priority="13044" stopIfTrue="1" operator="equal">
      <formula>"Media"</formula>
    </cfRule>
  </conditionalFormatting>
  <conditionalFormatting sqref="AP227">
    <cfRule type="cellIs" dxfId="15244" priority="13042" stopIfTrue="1" operator="equal">
      <formula>"Muy Alta"</formula>
    </cfRule>
  </conditionalFormatting>
  <conditionalFormatting sqref="AP227">
    <cfRule type="cellIs" dxfId="15243" priority="13046" stopIfTrue="1" operator="equal">
      <formula>"Muy Baja"</formula>
    </cfRule>
  </conditionalFormatting>
  <conditionalFormatting sqref="AE228:AE229">
    <cfRule type="containsText" dxfId="15242" priority="12995" operator="containsText" text="VALORAR">
      <formula>NOT(ISERROR(SEARCH("VALORAR",AE228)))</formula>
    </cfRule>
    <cfRule type="containsText" dxfId="15241" priority="12996" operator="containsText" text="Extrema">
      <formula>NOT(ISERROR(SEARCH("Extrema",AE228)))</formula>
    </cfRule>
    <cfRule type="containsText" dxfId="15240" priority="12997" operator="containsText" text="Alta">
      <formula>NOT(ISERROR(SEARCH("Alta",AE228)))</formula>
    </cfRule>
    <cfRule type="containsText" dxfId="15239" priority="12998" operator="containsText" text="Moderada">
      <formula>NOT(ISERROR(SEARCH("Moderada",AE228)))</formula>
    </cfRule>
    <cfRule type="containsText" dxfId="15238" priority="12999" operator="containsText" text="Baja">
      <formula>NOT(ISERROR(SEARCH("Baja",AE228)))</formula>
    </cfRule>
  </conditionalFormatting>
  <conditionalFormatting sqref="AE228:AE229">
    <cfRule type="containsText" dxfId="15237" priority="13000" operator="containsText" text="VALORAR">
      <formula>NOT(ISERROR(SEARCH("VALORAR",AE228)))</formula>
    </cfRule>
    <cfRule type="containsText" dxfId="15236" priority="13001" operator="containsText" text="Extrema">
      <formula>NOT(ISERROR(SEARCH("Extrema",AE228)))</formula>
    </cfRule>
    <cfRule type="containsText" dxfId="15235" priority="13002" operator="containsText" text="Alta">
      <formula>NOT(ISERROR(SEARCH("Alta",AE228)))</formula>
    </cfRule>
    <cfRule type="containsText" dxfId="15234" priority="13003" operator="containsText" text="Moderada">
      <formula>NOT(ISERROR(SEARCH("Moderada",AE228)))</formula>
    </cfRule>
    <cfRule type="containsText" dxfId="15233" priority="13004" operator="containsText" text="Baja">
      <formula>NOT(ISERROR(SEARCH("Baja",AE228)))</formula>
    </cfRule>
  </conditionalFormatting>
  <conditionalFormatting sqref="V228:V229">
    <cfRule type="cellIs" dxfId="15232" priority="13011" stopIfTrue="1" operator="equal">
      <formula>"Alta"</formula>
    </cfRule>
  </conditionalFormatting>
  <conditionalFormatting sqref="V228:V229">
    <cfRule type="cellIs" dxfId="15231" priority="13013" stopIfTrue="1" operator="equal">
      <formula>"Baja"</formula>
    </cfRule>
  </conditionalFormatting>
  <conditionalFormatting sqref="V228:V229">
    <cfRule type="cellIs" dxfId="15230" priority="13012" stopIfTrue="1" operator="equal">
      <formula>"Media"</formula>
    </cfRule>
  </conditionalFormatting>
  <conditionalFormatting sqref="V228:V229">
    <cfRule type="cellIs" dxfId="15229" priority="13010" stopIfTrue="1" operator="equal">
      <formula>"Muy Alta"</formula>
    </cfRule>
  </conditionalFormatting>
  <conditionalFormatting sqref="V228:V229">
    <cfRule type="cellIs" dxfId="15228" priority="13014" stopIfTrue="1" operator="equal">
      <formula>"Muy Baja"</formula>
    </cfRule>
  </conditionalFormatting>
  <conditionalFormatting sqref="AP229">
    <cfRule type="cellIs" dxfId="15227" priority="12973" stopIfTrue="1" operator="equal">
      <formula>"Alta"</formula>
    </cfRule>
  </conditionalFormatting>
  <conditionalFormatting sqref="AP229">
    <cfRule type="cellIs" dxfId="15226" priority="12975" stopIfTrue="1" operator="equal">
      <formula>"Baja"</formula>
    </cfRule>
  </conditionalFormatting>
  <conditionalFormatting sqref="AP229">
    <cfRule type="cellIs" dxfId="15225" priority="12974" stopIfTrue="1" operator="equal">
      <formula>"Media"</formula>
    </cfRule>
  </conditionalFormatting>
  <conditionalFormatting sqref="AP229">
    <cfRule type="cellIs" dxfId="15224" priority="12972" stopIfTrue="1" operator="equal">
      <formula>"Muy Alta"</formula>
    </cfRule>
  </conditionalFormatting>
  <conditionalFormatting sqref="AP229">
    <cfRule type="cellIs" dxfId="15223" priority="12976" stopIfTrue="1" operator="equal">
      <formula>"Muy Baja"</formula>
    </cfRule>
  </conditionalFormatting>
  <conditionalFormatting sqref="AE220:AE221">
    <cfRule type="containsText" dxfId="15222" priority="12939" operator="containsText" text="VALORAR">
      <formula>NOT(ISERROR(SEARCH("VALORAR",AE220)))</formula>
    </cfRule>
    <cfRule type="containsText" dxfId="15221" priority="12940" operator="containsText" text="Extrema">
      <formula>NOT(ISERROR(SEARCH("Extrema",AE220)))</formula>
    </cfRule>
    <cfRule type="containsText" dxfId="15220" priority="12941" operator="containsText" text="Alta">
      <formula>NOT(ISERROR(SEARCH("Alta",AE220)))</formula>
    </cfRule>
    <cfRule type="containsText" dxfId="15219" priority="12942" operator="containsText" text="Moderada">
      <formula>NOT(ISERROR(SEARCH("Moderada",AE220)))</formula>
    </cfRule>
    <cfRule type="containsText" dxfId="15218" priority="12943" operator="containsText" text="Baja">
      <formula>NOT(ISERROR(SEARCH("Baja",AE220)))</formula>
    </cfRule>
  </conditionalFormatting>
  <conditionalFormatting sqref="AE220:AE221">
    <cfRule type="containsText" dxfId="15217" priority="12944" operator="containsText" text="VALORAR">
      <formula>NOT(ISERROR(SEARCH("VALORAR",AE220)))</formula>
    </cfRule>
    <cfRule type="containsText" dxfId="15216" priority="12945" operator="containsText" text="Extrema">
      <formula>NOT(ISERROR(SEARCH("Extrema",AE220)))</formula>
    </cfRule>
    <cfRule type="containsText" dxfId="15215" priority="12946" operator="containsText" text="Alta">
      <formula>NOT(ISERROR(SEARCH("Alta",AE220)))</formula>
    </cfRule>
    <cfRule type="containsText" dxfId="15214" priority="12947" operator="containsText" text="Moderada">
      <formula>NOT(ISERROR(SEARCH("Moderada",AE220)))</formula>
    </cfRule>
    <cfRule type="containsText" dxfId="15213" priority="12948" operator="containsText" text="Baja">
      <formula>NOT(ISERROR(SEARCH("Baja",AE220)))</formula>
    </cfRule>
  </conditionalFormatting>
  <conditionalFormatting sqref="AP225">
    <cfRule type="cellIs" dxfId="15212" priority="12893" stopIfTrue="1" operator="equal">
      <formula>"Alta"</formula>
    </cfRule>
  </conditionalFormatting>
  <conditionalFormatting sqref="AP225">
    <cfRule type="cellIs" dxfId="15211" priority="12895" stopIfTrue="1" operator="equal">
      <formula>"Baja"</formula>
    </cfRule>
  </conditionalFormatting>
  <conditionalFormatting sqref="AP225">
    <cfRule type="cellIs" dxfId="15210" priority="12894" stopIfTrue="1" operator="equal">
      <formula>"Media"</formula>
    </cfRule>
  </conditionalFormatting>
  <conditionalFormatting sqref="AP225">
    <cfRule type="cellIs" dxfId="15209" priority="12892" stopIfTrue="1" operator="equal">
      <formula>"Muy Alta"</formula>
    </cfRule>
  </conditionalFormatting>
  <conditionalFormatting sqref="AP225">
    <cfRule type="cellIs" dxfId="15208" priority="12896" stopIfTrue="1" operator="equal">
      <formula>"Muy Baja"</formula>
    </cfRule>
  </conditionalFormatting>
  <conditionalFormatting sqref="AP222">
    <cfRule type="cellIs" dxfId="15207" priority="12851" stopIfTrue="1" operator="equal">
      <formula>"Alta"</formula>
    </cfRule>
  </conditionalFormatting>
  <conditionalFormatting sqref="AP222">
    <cfRule type="cellIs" dxfId="15206" priority="12853" stopIfTrue="1" operator="equal">
      <formula>"Baja"</formula>
    </cfRule>
  </conditionalFormatting>
  <conditionalFormatting sqref="AP222">
    <cfRule type="cellIs" dxfId="15205" priority="12852" stopIfTrue="1" operator="equal">
      <formula>"Media"</formula>
    </cfRule>
  </conditionalFormatting>
  <conditionalFormatting sqref="AP222">
    <cfRule type="cellIs" dxfId="15204" priority="12850" stopIfTrue="1" operator="equal">
      <formula>"Muy Alta"</formula>
    </cfRule>
  </conditionalFormatting>
  <conditionalFormatting sqref="AP222">
    <cfRule type="cellIs" dxfId="15203" priority="12854" stopIfTrue="1" operator="equal">
      <formula>"Muy Baja"</formula>
    </cfRule>
  </conditionalFormatting>
  <conditionalFormatting sqref="V220:V221">
    <cfRule type="cellIs" dxfId="15202" priority="12955" stopIfTrue="1" operator="equal">
      <formula>"Alta"</formula>
    </cfRule>
  </conditionalFormatting>
  <conditionalFormatting sqref="V220:V221">
    <cfRule type="cellIs" dxfId="15201" priority="12957" stopIfTrue="1" operator="equal">
      <formula>"Baja"</formula>
    </cfRule>
  </conditionalFormatting>
  <conditionalFormatting sqref="V220:V221">
    <cfRule type="cellIs" dxfId="15200" priority="12956" stopIfTrue="1" operator="equal">
      <formula>"Media"</formula>
    </cfRule>
  </conditionalFormatting>
  <conditionalFormatting sqref="V220:V221">
    <cfRule type="cellIs" dxfId="15199" priority="12954" stopIfTrue="1" operator="equal">
      <formula>"Muy Alta"</formula>
    </cfRule>
  </conditionalFormatting>
  <conditionalFormatting sqref="V220:V221">
    <cfRule type="cellIs" dxfId="15198" priority="12958" stopIfTrue="1" operator="equal">
      <formula>"Muy Baja"</formula>
    </cfRule>
  </conditionalFormatting>
  <conditionalFormatting sqref="AW220">
    <cfRule type="containsText" dxfId="15197" priority="12929" operator="containsText" text="VALORAR">
      <formula>NOT(ISERROR(SEARCH("VALORAR",AW220)))</formula>
    </cfRule>
    <cfRule type="containsText" dxfId="15196" priority="12930" operator="containsText" text="Extrema">
      <formula>NOT(ISERROR(SEARCH("Extrema",AW220)))</formula>
    </cfRule>
    <cfRule type="containsText" dxfId="15195" priority="12931" operator="containsText" text="Alta">
      <formula>NOT(ISERROR(SEARCH("Alta",AW220)))</formula>
    </cfRule>
    <cfRule type="containsText" dxfId="15194" priority="12932" operator="containsText" text="Moderada">
      <formula>NOT(ISERROR(SEARCH("Moderada",AW220)))</formula>
    </cfRule>
    <cfRule type="containsText" dxfId="15193" priority="12933" operator="containsText" text="Baja">
      <formula>NOT(ISERROR(SEARCH("Baja",AW220)))</formula>
    </cfRule>
  </conditionalFormatting>
  <conditionalFormatting sqref="AW220">
    <cfRule type="containsText" dxfId="15192" priority="12934" operator="containsText" text="VALORAR">
      <formula>NOT(ISERROR(SEARCH("VALORAR",AW220)))</formula>
    </cfRule>
    <cfRule type="containsText" dxfId="15191" priority="12935" operator="containsText" text="Extrema">
      <formula>NOT(ISERROR(SEARCH("Extrema",AW220)))</formula>
    </cfRule>
    <cfRule type="containsText" dxfId="15190" priority="12936" operator="containsText" text="Alta">
      <formula>NOT(ISERROR(SEARCH("Alta",AW220)))</formula>
    </cfRule>
    <cfRule type="containsText" dxfId="15189" priority="12937" operator="containsText" text="Moderada">
      <formula>NOT(ISERROR(SEARCH("Moderada",AW220)))</formula>
    </cfRule>
    <cfRule type="containsText" dxfId="15188" priority="12938" operator="containsText" text="Baja">
      <formula>NOT(ISERROR(SEARCH("Baja",AW220)))</formula>
    </cfRule>
  </conditionalFormatting>
  <conditionalFormatting sqref="AP220">
    <cfRule type="cellIs" dxfId="15187" priority="12921" stopIfTrue="1" operator="equal">
      <formula>"Alta"</formula>
    </cfRule>
  </conditionalFormatting>
  <conditionalFormatting sqref="AP220">
    <cfRule type="cellIs" dxfId="15186" priority="12923" stopIfTrue="1" operator="equal">
      <formula>"Baja"</formula>
    </cfRule>
  </conditionalFormatting>
  <conditionalFormatting sqref="AP220">
    <cfRule type="cellIs" dxfId="15185" priority="12922" stopIfTrue="1" operator="equal">
      <formula>"Media"</formula>
    </cfRule>
  </conditionalFormatting>
  <conditionalFormatting sqref="AP220">
    <cfRule type="cellIs" dxfId="15184" priority="12920" stopIfTrue="1" operator="equal">
      <formula>"Muy Alta"</formula>
    </cfRule>
  </conditionalFormatting>
  <conditionalFormatting sqref="AP220">
    <cfRule type="cellIs" dxfId="15183" priority="12924" stopIfTrue="1" operator="equal">
      <formula>"Muy Baja"</formula>
    </cfRule>
  </conditionalFormatting>
  <conditionalFormatting sqref="AP221">
    <cfRule type="cellIs" dxfId="15182" priority="12907" stopIfTrue="1" operator="equal">
      <formula>"Alta"</formula>
    </cfRule>
  </conditionalFormatting>
  <conditionalFormatting sqref="AP221">
    <cfRule type="cellIs" dxfId="15181" priority="12909" stopIfTrue="1" operator="equal">
      <formula>"Baja"</formula>
    </cfRule>
  </conditionalFormatting>
  <conditionalFormatting sqref="AP221">
    <cfRule type="cellIs" dxfId="15180" priority="12908" stopIfTrue="1" operator="equal">
      <formula>"Media"</formula>
    </cfRule>
  </conditionalFormatting>
  <conditionalFormatting sqref="AP221">
    <cfRule type="cellIs" dxfId="15179" priority="12906" stopIfTrue="1" operator="equal">
      <formula>"Muy Alta"</formula>
    </cfRule>
  </conditionalFormatting>
  <conditionalFormatting sqref="AP221">
    <cfRule type="cellIs" dxfId="15178" priority="12910" stopIfTrue="1" operator="equal">
      <formula>"Muy Baja"</formula>
    </cfRule>
  </conditionalFormatting>
  <conditionalFormatting sqref="AE222:AE223">
    <cfRule type="containsText" dxfId="15177" priority="12859" operator="containsText" text="VALORAR">
      <formula>NOT(ISERROR(SEARCH("VALORAR",AE222)))</formula>
    </cfRule>
    <cfRule type="containsText" dxfId="15176" priority="12860" operator="containsText" text="Extrema">
      <formula>NOT(ISERROR(SEARCH("Extrema",AE222)))</formula>
    </cfRule>
    <cfRule type="containsText" dxfId="15175" priority="12861" operator="containsText" text="Alta">
      <formula>NOT(ISERROR(SEARCH("Alta",AE222)))</formula>
    </cfRule>
    <cfRule type="containsText" dxfId="15174" priority="12862" operator="containsText" text="Moderada">
      <formula>NOT(ISERROR(SEARCH("Moderada",AE222)))</formula>
    </cfRule>
    <cfRule type="containsText" dxfId="15173" priority="12863" operator="containsText" text="Baja">
      <formula>NOT(ISERROR(SEARCH("Baja",AE222)))</formula>
    </cfRule>
  </conditionalFormatting>
  <conditionalFormatting sqref="AE222:AE223">
    <cfRule type="containsText" dxfId="15172" priority="12864" operator="containsText" text="VALORAR">
      <formula>NOT(ISERROR(SEARCH("VALORAR",AE222)))</formula>
    </cfRule>
    <cfRule type="containsText" dxfId="15171" priority="12865" operator="containsText" text="Extrema">
      <formula>NOT(ISERROR(SEARCH("Extrema",AE222)))</formula>
    </cfRule>
    <cfRule type="containsText" dxfId="15170" priority="12866" operator="containsText" text="Alta">
      <formula>NOT(ISERROR(SEARCH("Alta",AE222)))</formula>
    </cfRule>
    <cfRule type="containsText" dxfId="15169" priority="12867" operator="containsText" text="Moderada">
      <formula>NOT(ISERROR(SEARCH("Moderada",AE222)))</formula>
    </cfRule>
    <cfRule type="containsText" dxfId="15168" priority="12868" operator="containsText" text="Baja">
      <formula>NOT(ISERROR(SEARCH("Baja",AE222)))</formula>
    </cfRule>
  </conditionalFormatting>
  <conditionalFormatting sqref="V222:V223">
    <cfRule type="cellIs" dxfId="15167" priority="12875" stopIfTrue="1" operator="equal">
      <formula>"Alta"</formula>
    </cfRule>
  </conditionalFormatting>
  <conditionalFormatting sqref="V222:V223">
    <cfRule type="cellIs" dxfId="15166" priority="12877" stopIfTrue="1" operator="equal">
      <formula>"Baja"</formula>
    </cfRule>
  </conditionalFormatting>
  <conditionalFormatting sqref="V222:V223">
    <cfRule type="cellIs" dxfId="15165" priority="12876" stopIfTrue="1" operator="equal">
      <formula>"Media"</formula>
    </cfRule>
  </conditionalFormatting>
  <conditionalFormatting sqref="V222:V223">
    <cfRule type="cellIs" dxfId="15164" priority="12874" stopIfTrue="1" operator="equal">
      <formula>"Muy Alta"</formula>
    </cfRule>
  </conditionalFormatting>
  <conditionalFormatting sqref="V222:V223">
    <cfRule type="cellIs" dxfId="15163" priority="12878" stopIfTrue="1" operator="equal">
      <formula>"Muy Baja"</formula>
    </cfRule>
  </conditionalFormatting>
  <conditionalFormatting sqref="AP223">
    <cfRule type="cellIs" dxfId="15162" priority="12837" stopIfTrue="1" operator="equal">
      <formula>"Alta"</formula>
    </cfRule>
  </conditionalFormatting>
  <conditionalFormatting sqref="AP223">
    <cfRule type="cellIs" dxfId="15161" priority="12839" stopIfTrue="1" operator="equal">
      <formula>"Baja"</formula>
    </cfRule>
  </conditionalFormatting>
  <conditionalFormatting sqref="AP223">
    <cfRule type="cellIs" dxfId="15160" priority="12838" stopIfTrue="1" operator="equal">
      <formula>"Media"</formula>
    </cfRule>
  </conditionalFormatting>
  <conditionalFormatting sqref="AP223">
    <cfRule type="cellIs" dxfId="15159" priority="12836" stopIfTrue="1" operator="equal">
      <formula>"Muy Alta"</formula>
    </cfRule>
  </conditionalFormatting>
  <conditionalFormatting sqref="AP223">
    <cfRule type="cellIs" dxfId="15158" priority="12840" stopIfTrue="1" operator="equal">
      <formula>"Muy Baja"</formula>
    </cfRule>
  </conditionalFormatting>
  <conditionalFormatting sqref="AE200">
    <cfRule type="containsText" dxfId="15157" priority="12803" operator="containsText" text="VALORAR">
      <formula>NOT(ISERROR(SEARCH("VALORAR",AE200)))</formula>
    </cfRule>
    <cfRule type="containsText" dxfId="15156" priority="12804" operator="containsText" text="Extrema">
      <formula>NOT(ISERROR(SEARCH("Extrema",AE200)))</formula>
    </cfRule>
    <cfRule type="containsText" dxfId="15155" priority="12805" operator="containsText" text="Alta">
      <formula>NOT(ISERROR(SEARCH("Alta",AE200)))</formula>
    </cfRule>
    <cfRule type="containsText" dxfId="15154" priority="12806" operator="containsText" text="Moderada">
      <formula>NOT(ISERROR(SEARCH("Moderada",AE200)))</formula>
    </cfRule>
    <cfRule type="containsText" dxfId="15153" priority="12807" operator="containsText" text="Baja">
      <formula>NOT(ISERROR(SEARCH("Baja",AE200)))</formula>
    </cfRule>
  </conditionalFormatting>
  <conditionalFormatting sqref="AE200">
    <cfRule type="containsText" dxfId="15152" priority="12808" operator="containsText" text="VALORAR">
      <formula>NOT(ISERROR(SEARCH("VALORAR",AE200)))</formula>
    </cfRule>
    <cfRule type="containsText" dxfId="15151" priority="12809" operator="containsText" text="Extrema">
      <formula>NOT(ISERROR(SEARCH("Extrema",AE200)))</formula>
    </cfRule>
    <cfRule type="containsText" dxfId="15150" priority="12810" operator="containsText" text="Alta">
      <formula>NOT(ISERROR(SEARCH("Alta",AE200)))</formula>
    </cfRule>
    <cfRule type="containsText" dxfId="15149" priority="12811" operator="containsText" text="Moderada">
      <formula>NOT(ISERROR(SEARCH("Moderada",AE200)))</formula>
    </cfRule>
    <cfRule type="containsText" dxfId="15148" priority="12812" operator="containsText" text="Baja">
      <formula>NOT(ISERROR(SEARCH("Baja",AE200)))</formula>
    </cfRule>
  </conditionalFormatting>
  <conditionalFormatting sqref="V200">
    <cfRule type="cellIs" dxfId="15147" priority="12819" stopIfTrue="1" operator="equal">
      <formula>"Alta"</formula>
    </cfRule>
  </conditionalFormatting>
  <conditionalFormatting sqref="V200">
    <cfRule type="cellIs" dxfId="15146" priority="12821" stopIfTrue="1" operator="equal">
      <formula>"Baja"</formula>
    </cfRule>
  </conditionalFormatting>
  <conditionalFormatting sqref="V200">
    <cfRule type="cellIs" dxfId="15145" priority="12820" stopIfTrue="1" operator="equal">
      <formula>"Media"</formula>
    </cfRule>
  </conditionalFormatting>
  <conditionalFormatting sqref="V200">
    <cfRule type="cellIs" dxfId="15144" priority="12818" stopIfTrue="1" operator="equal">
      <formula>"Muy Alta"</formula>
    </cfRule>
  </conditionalFormatting>
  <conditionalFormatting sqref="V200">
    <cfRule type="cellIs" dxfId="15143" priority="12822" stopIfTrue="1" operator="equal">
      <formula>"Muy Baja"</formula>
    </cfRule>
  </conditionalFormatting>
  <conditionalFormatting sqref="AP200">
    <cfRule type="cellIs" dxfId="15142" priority="12795" stopIfTrue="1" operator="equal">
      <formula>"Alta"</formula>
    </cfRule>
  </conditionalFormatting>
  <conditionalFormatting sqref="AP200">
    <cfRule type="cellIs" dxfId="15141" priority="12797" stopIfTrue="1" operator="equal">
      <formula>"Baja"</formula>
    </cfRule>
  </conditionalFormatting>
  <conditionalFormatting sqref="AP200">
    <cfRule type="cellIs" dxfId="15140" priority="12796" stopIfTrue="1" operator="equal">
      <formula>"Media"</formula>
    </cfRule>
  </conditionalFormatting>
  <conditionalFormatting sqref="AP200">
    <cfRule type="cellIs" dxfId="15139" priority="12794" stopIfTrue="1" operator="equal">
      <formula>"Muy Alta"</formula>
    </cfRule>
  </conditionalFormatting>
  <conditionalFormatting sqref="AP200">
    <cfRule type="cellIs" dxfId="15138" priority="12798" stopIfTrue="1" operator="equal">
      <formula>"Muy Baja"</formula>
    </cfRule>
  </conditionalFormatting>
  <conditionalFormatting sqref="AE206">
    <cfRule type="containsText" dxfId="15137" priority="12761" operator="containsText" text="VALORAR">
      <formula>NOT(ISERROR(SEARCH("VALORAR",AE206)))</formula>
    </cfRule>
    <cfRule type="containsText" dxfId="15136" priority="12762" operator="containsText" text="Extrema">
      <formula>NOT(ISERROR(SEARCH("Extrema",AE206)))</formula>
    </cfRule>
    <cfRule type="containsText" dxfId="15135" priority="12763" operator="containsText" text="Alta">
      <formula>NOT(ISERROR(SEARCH("Alta",AE206)))</formula>
    </cfRule>
    <cfRule type="containsText" dxfId="15134" priority="12764" operator="containsText" text="Moderada">
      <formula>NOT(ISERROR(SEARCH("Moderada",AE206)))</formula>
    </cfRule>
    <cfRule type="containsText" dxfId="15133" priority="12765" operator="containsText" text="Baja">
      <formula>NOT(ISERROR(SEARCH("Baja",AE206)))</formula>
    </cfRule>
  </conditionalFormatting>
  <conditionalFormatting sqref="AE206">
    <cfRule type="containsText" dxfId="15132" priority="12766" operator="containsText" text="VALORAR">
      <formula>NOT(ISERROR(SEARCH("VALORAR",AE206)))</formula>
    </cfRule>
    <cfRule type="containsText" dxfId="15131" priority="12767" operator="containsText" text="Extrema">
      <formula>NOT(ISERROR(SEARCH("Extrema",AE206)))</formula>
    </cfRule>
    <cfRule type="containsText" dxfId="15130" priority="12768" operator="containsText" text="Alta">
      <formula>NOT(ISERROR(SEARCH("Alta",AE206)))</formula>
    </cfRule>
    <cfRule type="containsText" dxfId="15129" priority="12769" operator="containsText" text="Moderada">
      <formula>NOT(ISERROR(SEARCH("Moderada",AE206)))</formula>
    </cfRule>
    <cfRule type="containsText" dxfId="15128" priority="12770" operator="containsText" text="Baja">
      <formula>NOT(ISERROR(SEARCH("Baja",AE206)))</formula>
    </cfRule>
  </conditionalFormatting>
  <conditionalFormatting sqref="V206">
    <cfRule type="cellIs" dxfId="15127" priority="12777" stopIfTrue="1" operator="equal">
      <formula>"Alta"</formula>
    </cfRule>
  </conditionalFormatting>
  <conditionalFormatting sqref="V206">
    <cfRule type="cellIs" dxfId="15126" priority="12779" stopIfTrue="1" operator="equal">
      <formula>"Baja"</formula>
    </cfRule>
  </conditionalFormatting>
  <conditionalFormatting sqref="V206">
    <cfRule type="cellIs" dxfId="15125" priority="12778" stopIfTrue="1" operator="equal">
      <formula>"Media"</formula>
    </cfRule>
  </conditionalFormatting>
  <conditionalFormatting sqref="V206">
    <cfRule type="cellIs" dxfId="15124" priority="12776" stopIfTrue="1" operator="equal">
      <formula>"Muy Alta"</formula>
    </cfRule>
  </conditionalFormatting>
  <conditionalFormatting sqref="V206">
    <cfRule type="cellIs" dxfId="15123" priority="12780" stopIfTrue="1" operator="equal">
      <formula>"Muy Baja"</formula>
    </cfRule>
  </conditionalFormatting>
  <conditionalFormatting sqref="AP206">
    <cfRule type="cellIs" dxfId="15122" priority="12753" stopIfTrue="1" operator="equal">
      <formula>"Alta"</formula>
    </cfRule>
  </conditionalFormatting>
  <conditionalFormatting sqref="AP206">
    <cfRule type="cellIs" dxfId="15121" priority="12755" stopIfTrue="1" operator="equal">
      <formula>"Baja"</formula>
    </cfRule>
  </conditionalFormatting>
  <conditionalFormatting sqref="AP206">
    <cfRule type="cellIs" dxfId="15120" priority="12754" stopIfTrue="1" operator="equal">
      <formula>"Media"</formula>
    </cfRule>
  </conditionalFormatting>
  <conditionalFormatting sqref="AP206">
    <cfRule type="cellIs" dxfId="15119" priority="12752" stopIfTrue="1" operator="equal">
      <formula>"Muy Alta"</formula>
    </cfRule>
  </conditionalFormatting>
  <conditionalFormatting sqref="AP206">
    <cfRule type="cellIs" dxfId="15118" priority="12756" stopIfTrue="1" operator="equal">
      <formula>"Muy Baja"</formula>
    </cfRule>
  </conditionalFormatting>
  <conditionalFormatting sqref="AE212">
    <cfRule type="containsText" dxfId="15117" priority="12719" operator="containsText" text="VALORAR">
      <formula>NOT(ISERROR(SEARCH("VALORAR",AE212)))</formula>
    </cfRule>
    <cfRule type="containsText" dxfId="15116" priority="12720" operator="containsText" text="Extrema">
      <formula>NOT(ISERROR(SEARCH("Extrema",AE212)))</formula>
    </cfRule>
    <cfRule type="containsText" dxfId="15115" priority="12721" operator="containsText" text="Alta">
      <formula>NOT(ISERROR(SEARCH("Alta",AE212)))</formula>
    </cfRule>
    <cfRule type="containsText" dxfId="15114" priority="12722" operator="containsText" text="Moderada">
      <formula>NOT(ISERROR(SEARCH("Moderada",AE212)))</formula>
    </cfRule>
    <cfRule type="containsText" dxfId="15113" priority="12723" operator="containsText" text="Baja">
      <formula>NOT(ISERROR(SEARCH("Baja",AE212)))</formula>
    </cfRule>
  </conditionalFormatting>
  <conditionalFormatting sqref="AE212">
    <cfRule type="containsText" dxfId="15112" priority="12724" operator="containsText" text="VALORAR">
      <formula>NOT(ISERROR(SEARCH("VALORAR",AE212)))</formula>
    </cfRule>
    <cfRule type="containsText" dxfId="15111" priority="12725" operator="containsText" text="Extrema">
      <formula>NOT(ISERROR(SEARCH("Extrema",AE212)))</formula>
    </cfRule>
    <cfRule type="containsText" dxfId="15110" priority="12726" operator="containsText" text="Alta">
      <formula>NOT(ISERROR(SEARCH("Alta",AE212)))</formula>
    </cfRule>
    <cfRule type="containsText" dxfId="15109" priority="12727" operator="containsText" text="Moderada">
      <formula>NOT(ISERROR(SEARCH("Moderada",AE212)))</formula>
    </cfRule>
    <cfRule type="containsText" dxfId="15108" priority="12728" operator="containsText" text="Baja">
      <formula>NOT(ISERROR(SEARCH("Baja",AE212)))</formula>
    </cfRule>
  </conditionalFormatting>
  <conditionalFormatting sqref="V212">
    <cfRule type="cellIs" dxfId="15107" priority="12735" stopIfTrue="1" operator="equal">
      <formula>"Alta"</formula>
    </cfRule>
  </conditionalFormatting>
  <conditionalFormatting sqref="V212">
    <cfRule type="cellIs" dxfId="15106" priority="12737" stopIfTrue="1" operator="equal">
      <formula>"Baja"</formula>
    </cfRule>
  </conditionalFormatting>
  <conditionalFormatting sqref="V212">
    <cfRule type="cellIs" dxfId="15105" priority="12736" stopIfTrue="1" operator="equal">
      <formula>"Media"</formula>
    </cfRule>
  </conditionalFormatting>
  <conditionalFormatting sqref="V212">
    <cfRule type="cellIs" dxfId="15104" priority="12734" stopIfTrue="1" operator="equal">
      <formula>"Muy Alta"</formula>
    </cfRule>
  </conditionalFormatting>
  <conditionalFormatting sqref="V212">
    <cfRule type="cellIs" dxfId="15103" priority="12738" stopIfTrue="1" operator="equal">
      <formula>"Muy Baja"</formula>
    </cfRule>
  </conditionalFormatting>
  <conditionalFormatting sqref="AP212">
    <cfRule type="cellIs" dxfId="15102" priority="12711" stopIfTrue="1" operator="equal">
      <formula>"Alta"</formula>
    </cfRule>
  </conditionalFormatting>
  <conditionalFormatting sqref="AP212">
    <cfRule type="cellIs" dxfId="15101" priority="12713" stopIfTrue="1" operator="equal">
      <formula>"Baja"</formula>
    </cfRule>
  </conditionalFormatting>
  <conditionalFormatting sqref="AP212">
    <cfRule type="cellIs" dxfId="15100" priority="12712" stopIfTrue="1" operator="equal">
      <formula>"Media"</formula>
    </cfRule>
  </conditionalFormatting>
  <conditionalFormatting sqref="AP212">
    <cfRule type="cellIs" dxfId="15099" priority="12710" stopIfTrue="1" operator="equal">
      <formula>"Muy Alta"</formula>
    </cfRule>
  </conditionalFormatting>
  <conditionalFormatting sqref="AP212">
    <cfRule type="cellIs" dxfId="15098" priority="12714" stopIfTrue="1" operator="equal">
      <formula>"Muy Baja"</formula>
    </cfRule>
  </conditionalFormatting>
  <conditionalFormatting sqref="AE218">
    <cfRule type="containsText" dxfId="15097" priority="12677" operator="containsText" text="VALORAR">
      <formula>NOT(ISERROR(SEARCH("VALORAR",AE218)))</formula>
    </cfRule>
    <cfRule type="containsText" dxfId="15096" priority="12678" operator="containsText" text="Extrema">
      <formula>NOT(ISERROR(SEARCH("Extrema",AE218)))</formula>
    </cfRule>
    <cfRule type="containsText" dxfId="15095" priority="12679" operator="containsText" text="Alta">
      <formula>NOT(ISERROR(SEARCH("Alta",AE218)))</formula>
    </cfRule>
    <cfRule type="containsText" dxfId="15094" priority="12680" operator="containsText" text="Moderada">
      <formula>NOT(ISERROR(SEARCH("Moderada",AE218)))</formula>
    </cfRule>
    <cfRule type="containsText" dxfId="15093" priority="12681" operator="containsText" text="Baja">
      <formula>NOT(ISERROR(SEARCH("Baja",AE218)))</formula>
    </cfRule>
  </conditionalFormatting>
  <conditionalFormatting sqref="AE218">
    <cfRule type="containsText" dxfId="15092" priority="12682" operator="containsText" text="VALORAR">
      <formula>NOT(ISERROR(SEARCH("VALORAR",AE218)))</formula>
    </cfRule>
    <cfRule type="containsText" dxfId="15091" priority="12683" operator="containsText" text="Extrema">
      <formula>NOT(ISERROR(SEARCH("Extrema",AE218)))</formula>
    </cfRule>
    <cfRule type="containsText" dxfId="15090" priority="12684" operator="containsText" text="Alta">
      <formula>NOT(ISERROR(SEARCH("Alta",AE218)))</formula>
    </cfRule>
    <cfRule type="containsText" dxfId="15089" priority="12685" operator="containsText" text="Moderada">
      <formula>NOT(ISERROR(SEARCH("Moderada",AE218)))</formula>
    </cfRule>
    <cfRule type="containsText" dxfId="15088" priority="12686" operator="containsText" text="Baja">
      <formula>NOT(ISERROR(SEARCH("Baja",AE218)))</formula>
    </cfRule>
  </conditionalFormatting>
  <conditionalFormatting sqref="V218">
    <cfRule type="cellIs" dxfId="15087" priority="12693" stopIfTrue="1" operator="equal">
      <formula>"Alta"</formula>
    </cfRule>
  </conditionalFormatting>
  <conditionalFormatting sqref="V218">
    <cfRule type="cellIs" dxfId="15086" priority="12695" stopIfTrue="1" operator="equal">
      <formula>"Baja"</formula>
    </cfRule>
  </conditionalFormatting>
  <conditionalFormatting sqref="V218">
    <cfRule type="cellIs" dxfId="15085" priority="12694" stopIfTrue="1" operator="equal">
      <formula>"Media"</formula>
    </cfRule>
  </conditionalFormatting>
  <conditionalFormatting sqref="V218">
    <cfRule type="cellIs" dxfId="15084" priority="12692" stopIfTrue="1" operator="equal">
      <formula>"Muy Alta"</formula>
    </cfRule>
  </conditionalFormatting>
  <conditionalFormatting sqref="V218">
    <cfRule type="cellIs" dxfId="15083" priority="12696" stopIfTrue="1" operator="equal">
      <formula>"Muy Baja"</formula>
    </cfRule>
  </conditionalFormatting>
  <conditionalFormatting sqref="AP218">
    <cfRule type="cellIs" dxfId="15082" priority="12669" stopIfTrue="1" operator="equal">
      <formula>"Alta"</formula>
    </cfRule>
  </conditionalFormatting>
  <conditionalFormatting sqref="AP218">
    <cfRule type="cellIs" dxfId="15081" priority="12671" stopIfTrue="1" operator="equal">
      <formula>"Baja"</formula>
    </cfRule>
  </conditionalFormatting>
  <conditionalFormatting sqref="AP218">
    <cfRule type="cellIs" dxfId="15080" priority="12670" stopIfTrue="1" operator="equal">
      <formula>"Media"</formula>
    </cfRule>
  </conditionalFormatting>
  <conditionalFormatting sqref="AP218">
    <cfRule type="cellIs" dxfId="15079" priority="12668" stopIfTrue="1" operator="equal">
      <formula>"Muy Alta"</formula>
    </cfRule>
  </conditionalFormatting>
  <conditionalFormatting sqref="AP218">
    <cfRule type="cellIs" dxfId="15078" priority="12672" stopIfTrue="1" operator="equal">
      <formula>"Muy Baja"</formula>
    </cfRule>
  </conditionalFormatting>
  <conditionalFormatting sqref="AE224">
    <cfRule type="containsText" dxfId="15077" priority="12635" operator="containsText" text="VALORAR">
      <formula>NOT(ISERROR(SEARCH("VALORAR",AE224)))</formula>
    </cfRule>
    <cfRule type="containsText" dxfId="15076" priority="12636" operator="containsText" text="Extrema">
      <formula>NOT(ISERROR(SEARCH("Extrema",AE224)))</formula>
    </cfRule>
    <cfRule type="containsText" dxfId="15075" priority="12637" operator="containsText" text="Alta">
      <formula>NOT(ISERROR(SEARCH("Alta",AE224)))</formula>
    </cfRule>
    <cfRule type="containsText" dxfId="15074" priority="12638" operator="containsText" text="Moderada">
      <formula>NOT(ISERROR(SEARCH("Moderada",AE224)))</formula>
    </cfRule>
    <cfRule type="containsText" dxfId="15073" priority="12639" operator="containsText" text="Baja">
      <formula>NOT(ISERROR(SEARCH("Baja",AE224)))</formula>
    </cfRule>
  </conditionalFormatting>
  <conditionalFormatting sqref="AE224">
    <cfRule type="containsText" dxfId="15072" priority="12640" operator="containsText" text="VALORAR">
      <formula>NOT(ISERROR(SEARCH("VALORAR",AE224)))</formula>
    </cfRule>
    <cfRule type="containsText" dxfId="15071" priority="12641" operator="containsText" text="Extrema">
      <formula>NOT(ISERROR(SEARCH("Extrema",AE224)))</formula>
    </cfRule>
    <cfRule type="containsText" dxfId="15070" priority="12642" operator="containsText" text="Alta">
      <formula>NOT(ISERROR(SEARCH("Alta",AE224)))</formula>
    </cfRule>
    <cfRule type="containsText" dxfId="15069" priority="12643" operator="containsText" text="Moderada">
      <formula>NOT(ISERROR(SEARCH("Moderada",AE224)))</formula>
    </cfRule>
    <cfRule type="containsText" dxfId="15068" priority="12644" operator="containsText" text="Baja">
      <formula>NOT(ISERROR(SEARCH("Baja",AE224)))</formula>
    </cfRule>
  </conditionalFormatting>
  <conditionalFormatting sqref="V224">
    <cfRule type="cellIs" dxfId="15067" priority="12651" stopIfTrue="1" operator="equal">
      <formula>"Alta"</formula>
    </cfRule>
  </conditionalFormatting>
  <conditionalFormatting sqref="V224">
    <cfRule type="cellIs" dxfId="15066" priority="12653" stopIfTrue="1" operator="equal">
      <formula>"Baja"</formula>
    </cfRule>
  </conditionalFormatting>
  <conditionalFormatting sqref="V224">
    <cfRule type="cellIs" dxfId="15065" priority="12652" stopIfTrue="1" operator="equal">
      <formula>"Media"</formula>
    </cfRule>
  </conditionalFormatting>
  <conditionalFormatting sqref="V224">
    <cfRule type="cellIs" dxfId="15064" priority="12650" stopIfTrue="1" operator="equal">
      <formula>"Muy Alta"</formula>
    </cfRule>
  </conditionalFormatting>
  <conditionalFormatting sqref="V224">
    <cfRule type="cellIs" dxfId="15063" priority="12654" stopIfTrue="1" operator="equal">
      <formula>"Muy Baja"</formula>
    </cfRule>
  </conditionalFormatting>
  <conditionalFormatting sqref="AP224">
    <cfRule type="cellIs" dxfId="15062" priority="12627" stopIfTrue="1" operator="equal">
      <formula>"Alta"</formula>
    </cfRule>
  </conditionalFormatting>
  <conditionalFormatting sqref="AP224">
    <cfRule type="cellIs" dxfId="15061" priority="12629" stopIfTrue="1" operator="equal">
      <formula>"Baja"</formula>
    </cfRule>
  </conditionalFormatting>
  <conditionalFormatting sqref="AP224">
    <cfRule type="cellIs" dxfId="15060" priority="12628" stopIfTrue="1" operator="equal">
      <formula>"Media"</formula>
    </cfRule>
  </conditionalFormatting>
  <conditionalFormatting sqref="AP224">
    <cfRule type="cellIs" dxfId="15059" priority="12626" stopIfTrue="1" operator="equal">
      <formula>"Muy Alta"</formula>
    </cfRule>
  </conditionalFormatting>
  <conditionalFormatting sqref="AP224">
    <cfRule type="cellIs" dxfId="15058" priority="12630" stopIfTrue="1" operator="equal">
      <formula>"Muy Baja"</formula>
    </cfRule>
  </conditionalFormatting>
  <conditionalFormatting sqref="AE230">
    <cfRule type="containsText" dxfId="15057" priority="12593" operator="containsText" text="VALORAR">
      <formula>NOT(ISERROR(SEARCH("VALORAR",AE230)))</formula>
    </cfRule>
    <cfRule type="containsText" dxfId="15056" priority="12594" operator="containsText" text="Extrema">
      <formula>NOT(ISERROR(SEARCH("Extrema",AE230)))</formula>
    </cfRule>
    <cfRule type="containsText" dxfId="15055" priority="12595" operator="containsText" text="Alta">
      <formula>NOT(ISERROR(SEARCH("Alta",AE230)))</formula>
    </cfRule>
    <cfRule type="containsText" dxfId="15054" priority="12596" operator="containsText" text="Moderada">
      <formula>NOT(ISERROR(SEARCH("Moderada",AE230)))</formula>
    </cfRule>
    <cfRule type="containsText" dxfId="15053" priority="12597" operator="containsText" text="Baja">
      <formula>NOT(ISERROR(SEARCH("Baja",AE230)))</formula>
    </cfRule>
  </conditionalFormatting>
  <conditionalFormatting sqref="AE230">
    <cfRule type="containsText" dxfId="15052" priority="12598" operator="containsText" text="VALORAR">
      <formula>NOT(ISERROR(SEARCH("VALORAR",AE230)))</formula>
    </cfRule>
    <cfRule type="containsText" dxfId="15051" priority="12599" operator="containsText" text="Extrema">
      <formula>NOT(ISERROR(SEARCH("Extrema",AE230)))</formula>
    </cfRule>
    <cfRule type="containsText" dxfId="15050" priority="12600" operator="containsText" text="Alta">
      <formula>NOT(ISERROR(SEARCH("Alta",AE230)))</formula>
    </cfRule>
    <cfRule type="containsText" dxfId="15049" priority="12601" operator="containsText" text="Moderada">
      <formula>NOT(ISERROR(SEARCH("Moderada",AE230)))</formula>
    </cfRule>
    <cfRule type="containsText" dxfId="15048" priority="12602" operator="containsText" text="Baja">
      <formula>NOT(ISERROR(SEARCH("Baja",AE230)))</formula>
    </cfRule>
  </conditionalFormatting>
  <conditionalFormatting sqref="V230">
    <cfRule type="cellIs" dxfId="15047" priority="12609" stopIfTrue="1" operator="equal">
      <formula>"Alta"</formula>
    </cfRule>
  </conditionalFormatting>
  <conditionalFormatting sqref="V230">
    <cfRule type="cellIs" dxfId="15046" priority="12611" stopIfTrue="1" operator="equal">
      <formula>"Baja"</formula>
    </cfRule>
  </conditionalFormatting>
  <conditionalFormatting sqref="V230">
    <cfRule type="cellIs" dxfId="15045" priority="12610" stopIfTrue="1" operator="equal">
      <formula>"Media"</formula>
    </cfRule>
  </conditionalFormatting>
  <conditionalFormatting sqref="V230">
    <cfRule type="cellIs" dxfId="15044" priority="12608" stopIfTrue="1" operator="equal">
      <formula>"Muy Alta"</formula>
    </cfRule>
  </conditionalFormatting>
  <conditionalFormatting sqref="V230">
    <cfRule type="cellIs" dxfId="15043" priority="12612" stopIfTrue="1" operator="equal">
      <formula>"Muy Baja"</formula>
    </cfRule>
  </conditionalFormatting>
  <conditionalFormatting sqref="AP230">
    <cfRule type="cellIs" dxfId="15042" priority="12585" stopIfTrue="1" operator="equal">
      <formula>"Alta"</formula>
    </cfRule>
  </conditionalFormatting>
  <conditionalFormatting sqref="AP230">
    <cfRule type="cellIs" dxfId="15041" priority="12587" stopIfTrue="1" operator="equal">
      <formula>"Baja"</formula>
    </cfRule>
  </conditionalFormatting>
  <conditionalFormatting sqref="AP230">
    <cfRule type="cellIs" dxfId="15040" priority="12586" stopIfTrue="1" operator="equal">
      <formula>"Media"</formula>
    </cfRule>
  </conditionalFormatting>
  <conditionalFormatting sqref="AP230">
    <cfRule type="cellIs" dxfId="15039" priority="12584" stopIfTrue="1" operator="equal">
      <formula>"Muy Alta"</formula>
    </cfRule>
  </conditionalFormatting>
  <conditionalFormatting sqref="AP230">
    <cfRule type="cellIs" dxfId="15038" priority="12588" stopIfTrue="1" operator="equal">
      <formula>"Muy Baja"</formula>
    </cfRule>
  </conditionalFormatting>
  <conditionalFormatting sqref="AE238:AE239">
    <cfRule type="containsText" dxfId="15037" priority="12523" operator="containsText" text="VALORAR">
      <formula>NOT(ISERROR(SEARCH("VALORAR",AE238)))</formula>
    </cfRule>
    <cfRule type="containsText" dxfId="15036" priority="12524" operator="containsText" text="Extrema">
      <formula>NOT(ISERROR(SEARCH("Extrema",AE238)))</formula>
    </cfRule>
    <cfRule type="containsText" dxfId="15035" priority="12525" operator="containsText" text="Alta">
      <formula>NOT(ISERROR(SEARCH("Alta",AE238)))</formula>
    </cfRule>
    <cfRule type="containsText" dxfId="15034" priority="12526" operator="containsText" text="Moderada">
      <formula>NOT(ISERROR(SEARCH("Moderada",AE238)))</formula>
    </cfRule>
    <cfRule type="containsText" dxfId="15033" priority="12527" operator="containsText" text="Baja">
      <formula>NOT(ISERROR(SEARCH("Baja",AE238)))</formula>
    </cfRule>
  </conditionalFormatting>
  <conditionalFormatting sqref="AE238:AE239">
    <cfRule type="containsText" dxfId="15032" priority="12528" operator="containsText" text="VALORAR">
      <formula>NOT(ISERROR(SEARCH("VALORAR",AE238)))</formula>
    </cfRule>
    <cfRule type="containsText" dxfId="15031" priority="12529" operator="containsText" text="Extrema">
      <formula>NOT(ISERROR(SEARCH("Extrema",AE238)))</formula>
    </cfRule>
    <cfRule type="containsText" dxfId="15030" priority="12530" operator="containsText" text="Alta">
      <formula>NOT(ISERROR(SEARCH("Alta",AE238)))</formula>
    </cfRule>
    <cfRule type="containsText" dxfId="15029" priority="12531" operator="containsText" text="Moderada">
      <formula>NOT(ISERROR(SEARCH("Moderada",AE238)))</formula>
    </cfRule>
    <cfRule type="containsText" dxfId="15028" priority="12532" operator="containsText" text="Baja">
      <formula>NOT(ISERROR(SEARCH("Baja",AE238)))</formula>
    </cfRule>
  </conditionalFormatting>
  <conditionalFormatting sqref="AP243">
    <cfRule type="cellIs" dxfId="15027" priority="12477" stopIfTrue="1" operator="equal">
      <formula>"Alta"</formula>
    </cfRule>
  </conditionalFormatting>
  <conditionalFormatting sqref="AP243">
    <cfRule type="cellIs" dxfId="15026" priority="12479" stopIfTrue="1" operator="equal">
      <formula>"Baja"</formula>
    </cfRule>
  </conditionalFormatting>
  <conditionalFormatting sqref="AP243">
    <cfRule type="cellIs" dxfId="15025" priority="12478" stopIfTrue="1" operator="equal">
      <formula>"Media"</formula>
    </cfRule>
  </conditionalFormatting>
  <conditionalFormatting sqref="AP243">
    <cfRule type="cellIs" dxfId="15024" priority="12476" stopIfTrue="1" operator="equal">
      <formula>"Muy Alta"</formula>
    </cfRule>
  </conditionalFormatting>
  <conditionalFormatting sqref="AP243">
    <cfRule type="cellIs" dxfId="15023" priority="12480" stopIfTrue="1" operator="equal">
      <formula>"Muy Baja"</formula>
    </cfRule>
  </conditionalFormatting>
  <conditionalFormatting sqref="AP240">
    <cfRule type="cellIs" dxfId="15022" priority="12435" stopIfTrue="1" operator="equal">
      <formula>"Alta"</formula>
    </cfRule>
  </conditionalFormatting>
  <conditionalFormatting sqref="AP240">
    <cfRule type="cellIs" dxfId="15021" priority="12437" stopIfTrue="1" operator="equal">
      <formula>"Baja"</formula>
    </cfRule>
  </conditionalFormatting>
  <conditionalFormatting sqref="AP240">
    <cfRule type="cellIs" dxfId="15020" priority="12436" stopIfTrue="1" operator="equal">
      <formula>"Media"</formula>
    </cfRule>
  </conditionalFormatting>
  <conditionalFormatting sqref="AP240">
    <cfRule type="cellIs" dxfId="15019" priority="12434" stopIfTrue="1" operator="equal">
      <formula>"Muy Alta"</formula>
    </cfRule>
  </conditionalFormatting>
  <conditionalFormatting sqref="AP240">
    <cfRule type="cellIs" dxfId="15018" priority="12438" stopIfTrue="1" operator="equal">
      <formula>"Muy Baja"</formula>
    </cfRule>
  </conditionalFormatting>
  <conditionalFormatting sqref="V238:V239">
    <cfRule type="cellIs" dxfId="15017" priority="12539" stopIfTrue="1" operator="equal">
      <formula>"Alta"</formula>
    </cfRule>
  </conditionalFormatting>
  <conditionalFormatting sqref="V238:V239">
    <cfRule type="cellIs" dxfId="15016" priority="12541" stopIfTrue="1" operator="equal">
      <formula>"Baja"</formula>
    </cfRule>
  </conditionalFormatting>
  <conditionalFormatting sqref="V238:V239">
    <cfRule type="cellIs" dxfId="15015" priority="12540" stopIfTrue="1" operator="equal">
      <formula>"Media"</formula>
    </cfRule>
  </conditionalFormatting>
  <conditionalFormatting sqref="V238:V239">
    <cfRule type="cellIs" dxfId="15014" priority="12538" stopIfTrue="1" operator="equal">
      <formula>"Muy Alta"</formula>
    </cfRule>
  </conditionalFormatting>
  <conditionalFormatting sqref="V238:V239">
    <cfRule type="cellIs" dxfId="15013" priority="12542" stopIfTrue="1" operator="equal">
      <formula>"Muy Baja"</formula>
    </cfRule>
  </conditionalFormatting>
  <conditionalFormatting sqref="AW238">
    <cfRule type="containsText" dxfId="15012" priority="12513" operator="containsText" text="VALORAR">
      <formula>NOT(ISERROR(SEARCH("VALORAR",AW238)))</formula>
    </cfRule>
    <cfRule type="containsText" dxfId="15011" priority="12514" operator="containsText" text="Extrema">
      <formula>NOT(ISERROR(SEARCH("Extrema",AW238)))</formula>
    </cfRule>
    <cfRule type="containsText" dxfId="15010" priority="12515" operator="containsText" text="Alta">
      <formula>NOT(ISERROR(SEARCH("Alta",AW238)))</formula>
    </cfRule>
    <cfRule type="containsText" dxfId="15009" priority="12516" operator="containsText" text="Moderada">
      <formula>NOT(ISERROR(SEARCH("Moderada",AW238)))</formula>
    </cfRule>
    <cfRule type="containsText" dxfId="15008" priority="12517" operator="containsText" text="Baja">
      <formula>NOT(ISERROR(SEARCH("Baja",AW238)))</formula>
    </cfRule>
  </conditionalFormatting>
  <conditionalFormatting sqref="AW238">
    <cfRule type="containsText" dxfId="15007" priority="12518" operator="containsText" text="VALORAR">
      <formula>NOT(ISERROR(SEARCH("VALORAR",AW238)))</formula>
    </cfRule>
    <cfRule type="containsText" dxfId="15006" priority="12519" operator="containsText" text="Extrema">
      <formula>NOT(ISERROR(SEARCH("Extrema",AW238)))</formula>
    </cfRule>
    <cfRule type="containsText" dxfId="15005" priority="12520" operator="containsText" text="Alta">
      <formula>NOT(ISERROR(SEARCH("Alta",AW238)))</formula>
    </cfRule>
    <cfRule type="containsText" dxfId="15004" priority="12521" operator="containsText" text="Moderada">
      <formula>NOT(ISERROR(SEARCH("Moderada",AW238)))</formula>
    </cfRule>
    <cfRule type="containsText" dxfId="15003" priority="12522" operator="containsText" text="Baja">
      <formula>NOT(ISERROR(SEARCH("Baja",AW238)))</formula>
    </cfRule>
  </conditionalFormatting>
  <conditionalFormatting sqref="AP238">
    <cfRule type="cellIs" dxfId="15002" priority="12505" stopIfTrue="1" operator="equal">
      <formula>"Alta"</formula>
    </cfRule>
  </conditionalFormatting>
  <conditionalFormatting sqref="AP238">
    <cfRule type="cellIs" dxfId="15001" priority="12507" stopIfTrue="1" operator="equal">
      <formula>"Baja"</formula>
    </cfRule>
  </conditionalFormatting>
  <conditionalFormatting sqref="AP238">
    <cfRule type="cellIs" dxfId="15000" priority="12506" stopIfTrue="1" operator="equal">
      <formula>"Media"</formula>
    </cfRule>
  </conditionalFormatting>
  <conditionalFormatting sqref="AP238">
    <cfRule type="cellIs" dxfId="14999" priority="12504" stopIfTrue="1" operator="equal">
      <formula>"Muy Alta"</formula>
    </cfRule>
  </conditionalFormatting>
  <conditionalFormatting sqref="AP238">
    <cfRule type="cellIs" dxfId="14998" priority="12508" stopIfTrue="1" operator="equal">
      <formula>"Muy Baja"</formula>
    </cfRule>
  </conditionalFormatting>
  <conditionalFormatting sqref="AP239">
    <cfRule type="cellIs" dxfId="14997" priority="12491" stopIfTrue="1" operator="equal">
      <formula>"Alta"</formula>
    </cfRule>
  </conditionalFormatting>
  <conditionalFormatting sqref="AP239">
    <cfRule type="cellIs" dxfId="14996" priority="12493" stopIfTrue="1" operator="equal">
      <formula>"Baja"</formula>
    </cfRule>
  </conditionalFormatting>
  <conditionalFormatting sqref="AP239">
    <cfRule type="cellIs" dxfId="14995" priority="12492" stopIfTrue="1" operator="equal">
      <formula>"Media"</formula>
    </cfRule>
  </conditionalFormatting>
  <conditionalFormatting sqref="AP239">
    <cfRule type="cellIs" dxfId="14994" priority="12490" stopIfTrue="1" operator="equal">
      <formula>"Muy Alta"</formula>
    </cfRule>
  </conditionalFormatting>
  <conditionalFormatting sqref="AP239">
    <cfRule type="cellIs" dxfId="14993" priority="12494" stopIfTrue="1" operator="equal">
      <formula>"Muy Baja"</formula>
    </cfRule>
  </conditionalFormatting>
  <conditionalFormatting sqref="AE240:AE241">
    <cfRule type="containsText" dxfId="14992" priority="12443" operator="containsText" text="VALORAR">
      <formula>NOT(ISERROR(SEARCH("VALORAR",AE240)))</formula>
    </cfRule>
    <cfRule type="containsText" dxfId="14991" priority="12444" operator="containsText" text="Extrema">
      <formula>NOT(ISERROR(SEARCH("Extrema",AE240)))</formula>
    </cfRule>
    <cfRule type="containsText" dxfId="14990" priority="12445" operator="containsText" text="Alta">
      <formula>NOT(ISERROR(SEARCH("Alta",AE240)))</formula>
    </cfRule>
    <cfRule type="containsText" dxfId="14989" priority="12446" operator="containsText" text="Moderada">
      <formula>NOT(ISERROR(SEARCH("Moderada",AE240)))</formula>
    </cfRule>
    <cfRule type="containsText" dxfId="14988" priority="12447" operator="containsText" text="Baja">
      <formula>NOT(ISERROR(SEARCH("Baja",AE240)))</formula>
    </cfRule>
  </conditionalFormatting>
  <conditionalFormatting sqref="AE240:AE241">
    <cfRule type="containsText" dxfId="14987" priority="12448" operator="containsText" text="VALORAR">
      <formula>NOT(ISERROR(SEARCH("VALORAR",AE240)))</formula>
    </cfRule>
    <cfRule type="containsText" dxfId="14986" priority="12449" operator="containsText" text="Extrema">
      <formula>NOT(ISERROR(SEARCH("Extrema",AE240)))</formula>
    </cfRule>
    <cfRule type="containsText" dxfId="14985" priority="12450" operator="containsText" text="Alta">
      <formula>NOT(ISERROR(SEARCH("Alta",AE240)))</formula>
    </cfRule>
    <cfRule type="containsText" dxfId="14984" priority="12451" operator="containsText" text="Moderada">
      <formula>NOT(ISERROR(SEARCH("Moderada",AE240)))</formula>
    </cfRule>
    <cfRule type="containsText" dxfId="14983" priority="12452" operator="containsText" text="Baja">
      <formula>NOT(ISERROR(SEARCH("Baja",AE240)))</formula>
    </cfRule>
  </conditionalFormatting>
  <conditionalFormatting sqref="V240:V241">
    <cfRule type="cellIs" dxfId="14982" priority="12459" stopIfTrue="1" operator="equal">
      <formula>"Alta"</formula>
    </cfRule>
  </conditionalFormatting>
  <conditionalFormatting sqref="V240:V241">
    <cfRule type="cellIs" dxfId="14981" priority="12461" stopIfTrue="1" operator="equal">
      <formula>"Baja"</formula>
    </cfRule>
  </conditionalFormatting>
  <conditionalFormatting sqref="V240:V241">
    <cfRule type="cellIs" dxfId="14980" priority="12460" stopIfTrue="1" operator="equal">
      <formula>"Media"</formula>
    </cfRule>
  </conditionalFormatting>
  <conditionalFormatting sqref="V240:V241">
    <cfRule type="cellIs" dxfId="14979" priority="12458" stopIfTrue="1" operator="equal">
      <formula>"Muy Alta"</formula>
    </cfRule>
  </conditionalFormatting>
  <conditionalFormatting sqref="V240:V241">
    <cfRule type="cellIs" dxfId="14978" priority="12462" stopIfTrue="1" operator="equal">
      <formula>"Muy Baja"</formula>
    </cfRule>
  </conditionalFormatting>
  <conditionalFormatting sqref="AP241">
    <cfRule type="cellIs" dxfId="14977" priority="12421" stopIfTrue="1" operator="equal">
      <formula>"Alta"</formula>
    </cfRule>
  </conditionalFormatting>
  <conditionalFormatting sqref="AP241">
    <cfRule type="cellIs" dxfId="14976" priority="12423" stopIfTrue="1" operator="equal">
      <formula>"Baja"</formula>
    </cfRule>
  </conditionalFormatting>
  <conditionalFormatting sqref="AP241">
    <cfRule type="cellIs" dxfId="14975" priority="12422" stopIfTrue="1" operator="equal">
      <formula>"Media"</formula>
    </cfRule>
  </conditionalFormatting>
  <conditionalFormatting sqref="AP241">
    <cfRule type="cellIs" dxfId="14974" priority="12420" stopIfTrue="1" operator="equal">
      <formula>"Muy Alta"</formula>
    </cfRule>
  </conditionalFormatting>
  <conditionalFormatting sqref="AP241">
    <cfRule type="cellIs" dxfId="14973" priority="12424" stopIfTrue="1" operator="equal">
      <formula>"Muy Baja"</formula>
    </cfRule>
  </conditionalFormatting>
  <conditionalFormatting sqref="AE242">
    <cfRule type="containsText" dxfId="14972" priority="12387" operator="containsText" text="VALORAR">
      <formula>NOT(ISERROR(SEARCH("VALORAR",AE242)))</formula>
    </cfRule>
    <cfRule type="containsText" dxfId="14971" priority="12388" operator="containsText" text="Extrema">
      <formula>NOT(ISERROR(SEARCH("Extrema",AE242)))</formula>
    </cfRule>
    <cfRule type="containsText" dxfId="14970" priority="12389" operator="containsText" text="Alta">
      <formula>NOT(ISERROR(SEARCH("Alta",AE242)))</formula>
    </cfRule>
    <cfRule type="containsText" dxfId="14969" priority="12390" operator="containsText" text="Moderada">
      <formula>NOT(ISERROR(SEARCH("Moderada",AE242)))</formula>
    </cfRule>
    <cfRule type="containsText" dxfId="14968" priority="12391" operator="containsText" text="Baja">
      <formula>NOT(ISERROR(SEARCH("Baja",AE242)))</formula>
    </cfRule>
  </conditionalFormatting>
  <conditionalFormatting sqref="AE242">
    <cfRule type="containsText" dxfId="14967" priority="12392" operator="containsText" text="VALORAR">
      <formula>NOT(ISERROR(SEARCH("VALORAR",AE242)))</formula>
    </cfRule>
    <cfRule type="containsText" dxfId="14966" priority="12393" operator="containsText" text="Extrema">
      <formula>NOT(ISERROR(SEARCH("Extrema",AE242)))</formula>
    </cfRule>
    <cfRule type="containsText" dxfId="14965" priority="12394" operator="containsText" text="Alta">
      <formula>NOT(ISERROR(SEARCH("Alta",AE242)))</formula>
    </cfRule>
    <cfRule type="containsText" dxfId="14964" priority="12395" operator="containsText" text="Moderada">
      <formula>NOT(ISERROR(SEARCH("Moderada",AE242)))</formula>
    </cfRule>
    <cfRule type="containsText" dxfId="14963" priority="12396" operator="containsText" text="Baja">
      <formula>NOT(ISERROR(SEARCH("Baja",AE242)))</formula>
    </cfRule>
  </conditionalFormatting>
  <conditionalFormatting sqref="V242">
    <cfRule type="cellIs" dxfId="14962" priority="12403" stopIfTrue="1" operator="equal">
      <formula>"Alta"</formula>
    </cfRule>
  </conditionalFormatting>
  <conditionalFormatting sqref="V242">
    <cfRule type="cellIs" dxfId="14961" priority="12405" stopIfTrue="1" operator="equal">
      <formula>"Baja"</formula>
    </cfRule>
  </conditionalFormatting>
  <conditionalFormatting sqref="V242">
    <cfRule type="cellIs" dxfId="14960" priority="12404" stopIfTrue="1" operator="equal">
      <formula>"Media"</formula>
    </cfRule>
  </conditionalFormatting>
  <conditionalFormatting sqref="V242">
    <cfRule type="cellIs" dxfId="14959" priority="12402" stopIfTrue="1" operator="equal">
      <formula>"Muy Alta"</formula>
    </cfRule>
  </conditionalFormatting>
  <conditionalFormatting sqref="V242">
    <cfRule type="cellIs" dxfId="14958" priority="12406" stopIfTrue="1" operator="equal">
      <formula>"Muy Baja"</formula>
    </cfRule>
  </conditionalFormatting>
  <conditionalFormatting sqref="AP242">
    <cfRule type="cellIs" dxfId="14957" priority="12379" stopIfTrue="1" operator="equal">
      <formula>"Alta"</formula>
    </cfRule>
  </conditionalFormatting>
  <conditionalFormatting sqref="AP242">
    <cfRule type="cellIs" dxfId="14956" priority="12381" stopIfTrue="1" operator="equal">
      <formula>"Baja"</formula>
    </cfRule>
  </conditionalFormatting>
  <conditionalFormatting sqref="AP242">
    <cfRule type="cellIs" dxfId="14955" priority="12380" stopIfTrue="1" operator="equal">
      <formula>"Media"</formula>
    </cfRule>
  </conditionalFormatting>
  <conditionalFormatting sqref="AP242">
    <cfRule type="cellIs" dxfId="14954" priority="12378" stopIfTrue="1" operator="equal">
      <formula>"Muy Alta"</formula>
    </cfRule>
  </conditionalFormatting>
  <conditionalFormatting sqref="AP242">
    <cfRule type="cellIs" dxfId="14953" priority="12382" stopIfTrue="1" operator="equal">
      <formula>"Muy Baja"</formula>
    </cfRule>
  </conditionalFormatting>
  <conditionalFormatting sqref="AE232:AE233">
    <cfRule type="containsText" dxfId="14952" priority="12331" operator="containsText" text="VALORAR">
      <formula>NOT(ISERROR(SEARCH("VALORAR",AE232)))</formula>
    </cfRule>
    <cfRule type="containsText" dxfId="14951" priority="12332" operator="containsText" text="Extrema">
      <formula>NOT(ISERROR(SEARCH("Extrema",AE232)))</formula>
    </cfRule>
    <cfRule type="containsText" dxfId="14950" priority="12333" operator="containsText" text="Alta">
      <formula>NOT(ISERROR(SEARCH("Alta",AE232)))</formula>
    </cfRule>
    <cfRule type="containsText" dxfId="14949" priority="12334" operator="containsText" text="Moderada">
      <formula>NOT(ISERROR(SEARCH("Moderada",AE232)))</formula>
    </cfRule>
    <cfRule type="containsText" dxfId="14948" priority="12335" operator="containsText" text="Baja">
      <formula>NOT(ISERROR(SEARCH("Baja",AE232)))</formula>
    </cfRule>
  </conditionalFormatting>
  <conditionalFormatting sqref="AE232:AE233">
    <cfRule type="containsText" dxfId="14947" priority="12336" operator="containsText" text="VALORAR">
      <formula>NOT(ISERROR(SEARCH("VALORAR",AE232)))</formula>
    </cfRule>
    <cfRule type="containsText" dxfId="14946" priority="12337" operator="containsText" text="Extrema">
      <formula>NOT(ISERROR(SEARCH("Extrema",AE232)))</formula>
    </cfRule>
    <cfRule type="containsText" dxfId="14945" priority="12338" operator="containsText" text="Alta">
      <formula>NOT(ISERROR(SEARCH("Alta",AE232)))</formula>
    </cfRule>
    <cfRule type="containsText" dxfId="14944" priority="12339" operator="containsText" text="Moderada">
      <formula>NOT(ISERROR(SEARCH("Moderada",AE232)))</formula>
    </cfRule>
    <cfRule type="containsText" dxfId="14943" priority="12340" operator="containsText" text="Baja">
      <formula>NOT(ISERROR(SEARCH("Baja",AE232)))</formula>
    </cfRule>
  </conditionalFormatting>
  <conditionalFormatting sqref="AP237">
    <cfRule type="cellIs" dxfId="14942" priority="12285" stopIfTrue="1" operator="equal">
      <formula>"Alta"</formula>
    </cfRule>
  </conditionalFormatting>
  <conditionalFormatting sqref="AP237">
    <cfRule type="cellIs" dxfId="14941" priority="12287" stopIfTrue="1" operator="equal">
      <formula>"Baja"</formula>
    </cfRule>
  </conditionalFormatting>
  <conditionalFormatting sqref="AP237">
    <cfRule type="cellIs" dxfId="14940" priority="12286" stopIfTrue="1" operator="equal">
      <formula>"Media"</formula>
    </cfRule>
  </conditionalFormatting>
  <conditionalFormatting sqref="AP237">
    <cfRule type="cellIs" dxfId="14939" priority="12284" stopIfTrue="1" operator="equal">
      <formula>"Muy Alta"</formula>
    </cfRule>
  </conditionalFormatting>
  <conditionalFormatting sqref="AP237">
    <cfRule type="cellIs" dxfId="14938" priority="12288" stopIfTrue="1" operator="equal">
      <formula>"Muy Baja"</formula>
    </cfRule>
  </conditionalFormatting>
  <conditionalFormatting sqref="AP234">
    <cfRule type="cellIs" dxfId="14937" priority="12243" stopIfTrue="1" operator="equal">
      <formula>"Alta"</formula>
    </cfRule>
  </conditionalFormatting>
  <conditionalFormatting sqref="AP234">
    <cfRule type="cellIs" dxfId="14936" priority="12245" stopIfTrue="1" operator="equal">
      <formula>"Baja"</formula>
    </cfRule>
  </conditionalFormatting>
  <conditionalFormatting sqref="AP234">
    <cfRule type="cellIs" dxfId="14935" priority="12244" stopIfTrue="1" operator="equal">
      <formula>"Media"</formula>
    </cfRule>
  </conditionalFormatting>
  <conditionalFormatting sqref="AP234">
    <cfRule type="cellIs" dxfId="14934" priority="12242" stopIfTrue="1" operator="equal">
      <formula>"Muy Alta"</formula>
    </cfRule>
  </conditionalFormatting>
  <conditionalFormatting sqref="AP234">
    <cfRule type="cellIs" dxfId="14933" priority="12246" stopIfTrue="1" operator="equal">
      <formula>"Muy Baja"</formula>
    </cfRule>
  </conditionalFormatting>
  <conditionalFormatting sqref="V232:V233">
    <cfRule type="cellIs" dxfId="14932" priority="12347" stopIfTrue="1" operator="equal">
      <formula>"Alta"</formula>
    </cfRule>
  </conditionalFormatting>
  <conditionalFormatting sqref="V232:V233">
    <cfRule type="cellIs" dxfId="14931" priority="12349" stopIfTrue="1" operator="equal">
      <formula>"Baja"</formula>
    </cfRule>
  </conditionalFormatting>
  <conditionalFormatting sqref="V232:V233">
    <cfRule type="cellIs" dxfId="14930" priority="12348" stopIfTrue="1" operator="equal">
      <formula>"Media"</formula>
    </cfRule>
  </conditionalFormatting>
  <conditionalFormatting sqref="V232:V233">
    <cfRule type="cellIs" dxfId="14929" priority="12346" stopIfTrue="1" operator="equal">
      <formula>"Muy Alta"</formula>
    </cfRule>
  </conditionalFormatting>
  <conditionalFormatting sqref="V232:V233">
    <cfRule type="cellIs" dxfId="14928" priority="12350" stopIfTrue="1" operator="equal">
      <formula>"Muy Baja"</formula>
    </cfRule>
  </conditionalFormatting>
  <conditionalFormatting sqref="AW232">
    <cfRule type="containsText" dxfId="14927" priority="12321" operator="containsText" text="VALORAR">
      <formula>NOT(ISERROR(SEARCH("VALORAR",AW232)))</formula>
    </cfRule>
    <cfRule type="containsText" dxfId="14926" priority="12322" operator="containsText" text="Extrema">
      <formula>NOT(ISERROR(SEARCH("Extrema",AW232)))</formula>
    </cfRule>
    <cfRule type="containsText" dxfId="14925" priority="12323" operator="containsText" text="Alta">
      <formula>NOT(ISERROR(SEARCH("Alta",AW232)))</formula>
    </cfRule>
    <cfRule type="containsText" dxfId="14924" priority="12324" operator="containsText" text="Moderada">
      <formula>NOT(ISERROR(SEARCH("Moderada",AW232)))</formula>
    </cfRule>
    <cfRule type="containsText" dxfId="14923" priority="12325" operator="containsText" text="Baja">
      <formula>NOT(ISERROR(SEARCH("Baja",AW232)))</formula>
    </cfRule>
  </conditionalFormatting>
  <conditionalFormatting sqref="AW232">
    <cfRule type="containsText" dxfId="14922" priority="12326" operator="containsText" text="VALORAR">
      <formula>NOT(ISERROR(SEARCH("VALORAR",AW232)))</formula>
    </cfRule>
    <cfRule type="containsText" dxfId="14921" priority="12327" operator="containsText" text="Extrema">
      <formula>NOT(ISERROR(SEARCH("Extrema",AW232)))</formula>
    </cfRule>
    <cfRule type="containsText" dxfId="14920" priority="12328" operator="containsText" text="Alta">
      <formula>NOT(ISERROR(SEARCH("Alta",AW232)))</formula>
    </cfRule>
    <cfRule type="containsText" dxfId="14919" priority="12329" operator="containsText" text="Moderada">
      <formula>NOT(ISERROR(SEARCH("Moderada",AW232)))</formula>
    </cfRule>
    <cfRule type="containsText" dxfId="14918" priority="12330" operator="containsText" text="Baja">
      <formula>NOT(ISERROR(SEARCH("Baja",AW232)))</formula>
    </cfRule>
  </conditionalFormatting>
  <conditionalFormatting sqref="AP232">
    <cfRule type="cellIs" dxfId="14917" priority="12313" stopIfTrue="1" operator="equal">
      <formula>"Alta"</formula>
    </cfRule>
  </conditionalFormatting>
  <conditionalFormatting sqref="AP232">
    <cfRule type="cellIs" dxfId="14916" priority="12315" stopIfTrue="1" operator="equal">
      <formula>"Baja"</formula>
    </cfRule>
  </conditionalFormatting>
  <conditionalFormatting sqref="AP232">
    <cfRule type="cellIs" dxfId="14915" priority="12314" stopIfTrue="1" operator="equal">
      <formula>"Media"</formula>
    </cfRule>
  </conditionalFormatting>
  <conditionalFormatting sqref="AP232">
    <cfRule type="cellIs" dxfId="14914" priority="12312" stopIfTrue="1" operator="equal">
      <formula>"Muy Alta"</formula>
    </cfRule>
  </conditionalFormatting>
  <conditionalFormatting sqref="AP232">
    <cfRule type="cellIs" dxfId="14913" priority="12316" stopIfTrue="1" operator="equal">
      <formula>"Muy Baja"</formula>
    </cfRule>
  </conditionalFormatting>
  <conditionalFormatting sqref="AP233">
    <cfRule type="cellIs" dxfId="14912" priority="12299" stopIfTrue="1" operator="equal">
      <formula>"Alta"</formula>
    </cfRule>
  </conditionalFormatting>
  <conditionalFormatting sqref="AP233">
    <cfRule type="cellIs" dxfId="14911" priority="12301" stopIfTrue="1" operator="equal">
      <formula>"Baja"</formula>
    </cfRule>
  </conditionalFormatting>
  <conditionalFormatting sqref="AP233">
    <cfRule type="cellIs" dxfId="14910" priority="12300" stopIfTrue="1" operator="equal">
      <formula>"Media"</formula>
    </cfRule>
  </conditionalFormatting>
  <conditionalFormatting sqref="AP233">
    <cfRule type="cellIs" dxfId="14909" priority="12298" stopIfTrue="1" operator="equal">
      <formula>"Muy Alta"</formula>
    </cfRule>
  </conditionalFormatting>
  <conditionalFormatting sqref="AP233">
    <cfRule type="cellIs" dxfId="14908" priority="12302" stopIfTrue="1" operator="equal">
      <formula>"Muy Baja"</formula>
    </cfRule>
  </conditionalFormatting>
  <conditionalFormatting sqref="AE234:AE235">
    <cfRule type="containsText" dxfId="14907" priority="12251" operator="containsText" text="VALORAR">
      <formula>NOT(ISERROR(SEARCH("VALORAR",AE234)))</formula>
    </cfRule>
    <cfRule type="containsText" dxfId="14906" priority="12252" operator="containsText" text="Extrema">
      <formula>NOT(ISERROR(SEARCH("Extrema",AE234)))</formula>
    </cfRule>
    <cfRule type="containsText" dxfId="14905" priority="12253" operator="containsText" text="Alta">
      <formula>NOT(ISERROR(SEARCH("Alta",AE234)))</formula>
    </cfRule>
    <cfRule type="containsText" dxfId="14904" priority="12254" operator="containsText" text="Moderada">
      <formula>NOT(ISERROR(SEARCH("Moderada",AE234)))</formula>
    </cfRule>
    <cfRule type="containsText" dxfId="14903" priority="12255" operator="containsText" text="Baja">
      <formula>NOT(ISERROR(SEARCH("Baja",AE234)))</formula>
    </cfRule>
  </conditionalFormatting>
  <conditionalFormatting sqref="AE234:AE235">
    <cfRule type="containsText" dxfId="14902" priority="12256" operator="containsText" text="VALORAR">
      <formula>NOT(ISERROR(SEARCH("VALORAR",AE234)))</formula>
    </cfRule>
    <cfRule type="containsText" dxfId="14901" priority="12257" operator="containsText" text="Extrema">
      <formula>NOT(ISERROR(SEARCH("Extrema",AE234)))</formula>
    </cfRule>
    <cfRule type="containsText" dxfId="14900" priority="12258" operator="containsText" text="Alta">
      <formula>NOT(ISERROR(SEARCH("Alta",AE234)))</formula>
    </cfRule>
    <cfRule type="containsText" dxfId="14899" priority="12259" operator="containsText" text="Moderada">
      <formula>NOT(ISERROR(SEARCH("Moderada",AE234)))</formula>
    </cfRule>
    <cfRule type="containsText" dxfId="14898" priority="12260" operator="containsText" text="Baja">
      <formula>NOT(ISERROR(SEARCH("Baja",AE234)))</formula>
    </cfRule>
  </conditionalFormatting>
  <conditionalFormatting sqref="V234:V235">
    <cfRule type="cellIs" dxfId="14897" priority="12267" stopIfTrue="1" operator="equal">
      <formula>"Alta"</formula>
    </cfRule>
  </conditionalFormatting>
  <conditionalFormatting sqref="V234:V235">
    <cfRule type="cellIs" dxfId="14896" priority="12269" stopIfTrue="1" operator="equal">
      <formula>"Baja"</formula>
    </cfRule>
  </conditionalFormatting>
  <conditionalFormatting sqref="V234:V235">
    <cfRule type="cellIs" dxfId="14895" priority="12268" stopIfTrue="1" operator="equal">
      <formula>"Media"</formula>
    </cfRule>
  </conditionalFormatting>
  <conditionalFormatting sqref="V234:V235">
    <cfRule type="cellIs" dxfId="14894" priority="12266" stopIfTrue="1" operator="equal">
      <formula>"Muy Alta"</formula>
    </cfRule>
  </conditionalFormatting>
  <conditionalFormatting sqref="V234:V235">
    <cfRule type="cellIs" dxfId="14893" priority="12270" stopIfTrue="1" operator="equal">
      <formula>"Muy Baja"</formula>
    </cfRule>
  </conditionalFormatting>
  <conditionalFormatting sqref="AP235">
    <cfRule type="cellIs" dxfId="14892" priority="12229" stopIfTrue="1" operator="equal">
      <formula>"Alta"</formula>
    </cfRule>
  </conditionalFormatting>
  <conditionalFormatting sqref="AP235">
    <cfRule type="cellIs" dxfId="14891" priority="12231" stopIfTrue="1" operator="equal">
      <formula>"Baja"</formula>
    </cfRule>
  </conditionalFormatting>
  <conditionalFormatting sqref="AP235">
    <cfRule type="cellIs" dxfId="14890" priority="12230" stopIfTrue="1" operator="equal">
      <formula>"Media"</formula>
    </cfRule>
  </conditionalFormatting>
  <conditionalFormatting sqref="AP235">
    <cfRule type="cellIs" dxfId="14889" priority="12228" stopIfTrue="1" operator="equal">
      <formula>"Muy Alta"</formula>
    </cfRule>
  </conditionalFormatting>
  <conditionalFormatting sqref="AP235">
    <cfRule type="cellIs" dxfId="14888" priority="12232" stopIfTrue="1" operator="equal">
      <formula>"Muy Baja"</formula>
    </cfRule>
  </conditionalFormatting>
  <conditionalFormatting sqref="AE236">
    <cfRule type="containsText" dxfId="14887" priority="12195" operator="containsText" text="VALORAR">
      <formula>NOT(ISERROR(SEARCH("VALORAR",AE236)))</formula>
    </cfRule>
    <cfRule type="containsText" dxfId="14886" priority="12196" operator="containsText" text="Extrema">
      <formula>NOT(ISERROR(SEARCH("Extrema",AE236)))</formula>
    </cfRule>
    <cfRule type="containsText" dxfId="14885" priority="12197" operator="containsText" text="Alta">
      <formula>NOT(ISERROR(SEARCH("Alta",AE236)))</formula>
    </cfRule>
    <cfRule type="containsText" dxfId="14884" priority="12198" operator="containsText" text="Moderada">
      <formula>NOT(ISERROR(SEARCH("Moderada",AE236)))</formula>
    </cfRule>
    <cfRule type="containsText" dxfId="14883" priority="12199" operator="containsText" text="Baja">
      <formula>NOT(ISERROR(SEARCH("Baja",AE236)))</formula>
    </cfRule>
  </conditionalFormatting>
  <conditionalFormatting sqref="AE236">
    <cfRule type="containsText" dxfId="14882" priority="12200" operator="containsText" text="VALORAR">
      <formula>NOT(ISERROR(SEARCH("VALORAR",AE236)))</formula>
    </cfRule>
    <cfRule type="containsText" dxfId="14881" priority="12201" operator="containsText" text="Extrema">
      <formula>NOT(ISERROR(SEARCH("Extrema",AE236)))</formula>
    </cfRule>
    <cfRule type="containsText" dxfId="14880" priority="12202" operator="containsText" text="Alta">
      <formula>NOT(ISERROR(SEARCH("Alta",AE236)))</formula>
    </cfRule>
    <cfRule type="containsText" dxfId="14879" priority="12203" operator="containsText" text="Moderada">
      <formula>NOT(ISERROR(SEARCH("Moderada",AE236)))</formula>
    </cfRule>
    <cfRule type="containsText" dxfId="14878" priority="12204" operator="containsText" text="Baja">
      <formula>NOT(ISERROR(SEARCH("Baja",AE236)))</formula>
    </cfRule>
  </conditionalFormatting>
  <conditionalFormatting sqref="V236">
    <cfRule type="cellIs" dxfId="14877" priority="12211" stopIfTrue="1" operator="equal">
      <formula>"Alta"</formula>
    </cfRule>
  </conditionalFormatting>
  <conditionalFormatting sqref="V236">
    <cfRule type="cellIs" dxfId="14876" priority="12213" stopIfTrue="1" operator="equal">
      <formula>"Baja"</formula>
    </cfRule>
  </conditionalFormatting>
  <conditionalFormatting sqref="V236">
    <cfRule type="cellIs" dxfId="14875" priority="12212" stopIfTrue="1" operator="equal">
      <formula>"Media"</formula>
    </cfRule>
  </conditionalFormatting>
  <conditionalFormatting sqref="V236">
    <cfRule type="cellIs" dxfId="14874" priority="12210" stopIfTrue="1" operator="equal">
      <formula>"Muy Alta"</formula>
    </cfRule>
  </conditionalFormatting>
  <conditionalFormatting sqref="V236">
    <cfRule type="cellIs" dxfId="14873" priority="12214" stopIfTrue="1" operator="equal">
      <formula>"Muy Baja"</formula>
    </cfRule>
  </conditionalFormatting>
  <conditionalFormatting sqref="AP236">
    <cfRule type="cellIs" dxfId="14872" priority="12187" stopIfTrue="1" operator="equal">
      <formula>"Alta"</formula>
    </cfRule>
  </conditionalFormatting>
  <conditionalFormatting sqref="AP236">
    <cfRule type="cellIs" dxfId="14871" priority="12189" stopIfTrue="1" operator="equal">
      <formula>"Baja"</formula>
    </cfRule>
  </conditionalFormatting>
  <conditionalFormatting sqref="AP236">
    <cfRule type="cellIs" dxfId="14870" priority="12188" stopIfTrue="1" operator="equal">
      <formula>"Media"</formula>
    </cfRule>
  </conditionalFormatting>
  <conditionalFormatting sqref="AP236">
    <cfRule type="cellIs" dxfId="14869" priority="12186" stopIfTrue="1" operator="equal">
      <formula>"Muy Alta"</formula>
    </cfRule>
  </conditionalFormatting>
  <conditionalFormatting sqref="AP236">
    <cfRule type="cellIs" dxfId="14868" priority="12190" stopIfTrue="1" operator="equal">
      <formula>"Muy Baja"</formula>
    </cfRule>
  </conditionalFormatting>
  <conditionalFormatting sqref="AE244:AE245">
    <cfRule type="containsText" dxfId="14867" priority="12139" operator="containsText" text="VALORAR">
      <formula>NOT(ISERROR(SEARCH("VALORAR",AE244)))</formula>
    </cfRule>
    <cfRule type="containsText" dxfId="14866" priority="12140" operator="containsText" text="Extrema">
      <formula>NOT(ISERROR(SEARCH("Extrema",AE244)))</formula>
    </cfRule>
    <cfRule type="containsText" dxfId="14865" priority="12141" operator="containsText" text="Alta">
      <formula>NOT(ISERROR(SEARCH("Alta",AE244)))</formula>
    </cfRule>
    <cfRule type="containsText" dxfId="14864" priority="12142" operator="containsText" text="Moderada">
      <formula>NOT(ISERROR(SEARCH("Moderada",AE244)))</formula>
    </cfRule>
    <cfRule type="containsText" dxfId="14863" priority="12143" operator="containsText" text="Baja">
      <formula>NOT(ISERROR(SEARCH("Baja",AE244)))</formula>
    </cfRule>
  </conditionalFormatting>
  <conditionalFormatting sqref="AE244:AE245">
    <cfRule type="containsText" dxfId="14862" priority="12144" operator="containsText" text="VALORAR">
      <formula>NOT(ISERROR(SEARCH("VALORAR",AE244)))</formula>
    </cfRule>
    <cfRule type="containsText" dxfId="14861" priority="12145" operator="containsText" text="Extrema">
      <formula>NOT(ISERROR(SEARCH("Extrema",AE244)))</formula>
    </cfRule>
    <cfRule type="containsText" dxfId="14860" priority="12146" operator="containsText" text="Alta">
      <formula>NOT(ISERROR(SEARCH("Alta",AE244)))</formula>
    </cfRule>
    <cfRule type="containsText" dxfId="14859" priority="12147" operator="containsText" text="Moderada">
      <formula>NOT(ISERROR(SEARCH("Moderada",AE244)))</formula>
    </cfRule>
    <cfRule type="containsText" dxfId="14858" priority="12148" operator="containsText" text="Baja">
      <formula>NOT(ISERROR(SEARCH("Baja",AE244)))</formula>
    </cfRule>
  </conditionalFormatting>
  <conditionalFormatting sqref="AP249">
    <cfRule type="cellIs" dxfId="14857" priority="12093" stopIfTrue="1" operator="equal">
      <formula>"Alta"</formula>
    </cfRule>
  </conditionalFormatting>
  <conditionalFormatting sqref="AP249">
    <cfRule type="cellIs" dxfId="14856" priority="12095" stopIfTrue="1" operator="equal">
      <formula>"Baja"</formula>
    </cfRule>
  </conditionalFormatting>
  <conditionalFormatting sqref="AP249">
    <cfRule type="cellIs" dxfId="14855" priority="12094" stopIfTrue="1" operator="equal">
      <formula>"Media"</formula>
    </cfRule>
  </conditionalFormatting>
  <conditionalFormatting sqref="AP249">
    <cfRule type="cellIs" dxfId="14854" priority="12092" stopIfTrue="1" operator="equal">
      <formula>"Muy Alta"</formula>
    </cfRule>
  </conditionalFormatting>
  <conditionalFormatting sqref="AP249">
    <cfRule type="cellIs" dxfId="14853" priority="12096" stopIfTrue="1" operator="equal">
      <formula>"Muy Baja"</formula>
    </cfRule>
  </conditionalFormatting>
  <conditionalFormatting sqref="AP246">
    <cfRule type="cellIs" dxfId="14852" priority="12051" stopIfTrue="1" operator="equal">
      <formula>"Alta"</formula>
    </cfRule>
  </conditionalFormatting>
  <conditionalFormatting sqref="AP246">
    <cfRule type="cellIs" dxfId="14851" priority="12053" stopIfTrue="1" operator="equal">
      <formula>"Baja"</formula>
    </cfRule>
  </conditionalFormatting>
  <conditionalFormatting sqref="AP246">
    <cfRule type="cellIs" dxfId="14850" priority="12052" stopIfTrue="1" operator="equal">
      <formula>"Media"</formula>
    </cfRule>
  </conditionalFormatting>
  <conditionalFormatting sqref="AP246">
    <cfRule type="cellIs" dxfId="14849" priority="12050" stopIfTrue="1" operator="equal">
      <formula>"Muy Alta"</formula>
    </cfRule>
  </conditionalFormatting>
  <conditionalFormatting sqref="AP246">
    <cfRule type="cellIs" dxfId="14848" priority="12054" stopIfTrue="1" operator="equal">
      <formula>"Muy Baja"</formula>
    </cfRule>
  </conditionalFormatting>
  <conditionalFormatting sqref="V244:V245">
    <cfRule type="cellIs" dxfId="14847" priority="12155" stopIfTrue="1" operator="equal">
      <formula>"Alta"</formula>
    </cfRule>
  </conditionalFormatting>
  <conditionalFormatting sqref="V244:V245">
    <cfRule type="cellIs" dxfId="14846" priority="12157" stopIfTrue="1" operator="equal">
      <formula>"Baja"</formula>
    </cfRule>
  </conditionalFormatting>
  <conditionalFormatting sqref="V244:V245">
    <cfRule type="cellIs" dxfId="14845" priority="12156" stopIfTrue="1" operator="equal">
      <formula>"Media"</formula>
    </cfRule>
  </conditionalFormatting>
  <conditionalFormatting sqref="V244:V245">
    <cfRule type="cellIs" dxfId="14844" priority="12154" stopIfTrue="1" operator="equal">
      <formula>"Muy Alta"</formula>
    </cfRule>
  </conditionalFormatting>
  <conditionalFormatting sqref="V244:V245">
    <cfRule type="cellIs" dxfId="14843" priority="12158" stopIfTrue="1" operator="equal">
      <formula>"Muy Baja"</formula>
    </cfRule>
  </conditionalFormatting>
  <conditionalFormatting sqref="AW244">
    <cfRule type="containsText" dxfId="14842" priority="12129" operator="containsText" text="VALORAR">
      <formula>NOT(ISERROR(SEARCH("VALORAR",AW244)))</formula>
    </cfRule>
    <cfRule type="containsText" dxfId="14841" priority="12130" operator="containsText" text="Extrema">
      <formula>NOT(ISERROR(SEARCH("Extrema",AW244)))</formula>
    </cfRule>
    <cfRule type="containsText" dxfId="14840" priority="12131" operator="containsText" text="Alta">
      <formula>NOT(ISERROR(SEARCH("Alta",AW244)))</formula>
    </cfRule>
    <cfRule type="containsText" dxfId="14839" priority="12132" operator="containsText" text="Moderada">
      <formula>NOT(ISERROR(SEARCH("Moderada",AW244)))</formula>
    </cfRule>
    <cfRule type="containsText" dxfId="14838" priority="12133" operator="containsText" text="Baja">
      <formula>NOT(ISERROR(SEARCH("Baja",AW244)))</formula>
    </cfRule>
  </conditionalFormatting>
  <conditionalFormatting sqref="AW244">
    <cfRule type="containsText" dxfId="14837" priority="12134" operator="containsText" text="VALORAR">
      <formula>NOT(ISERROR(SEARCH("VALORAR",AW244)))</formula>
    </cfRule>
    <cfRule type="containsText" dxfId="14836" priority="12135" operator="containsText" text="Extrema">
      <formula>NOT(ISERROR(SEARCH("Extrema",AW244)))</formula>
    </cfRule>
    <cfRule type="containsText" dxfId="14835" priority="12136" operator="containsText" text="Alta">
      <formula>NOT(ISERROR(SEARCH("Alta",AW244)))</formula>
    </cfRule>
    <cfRule type="containsText" dxfId="14834" priority="12137" operator="containsText" text="Moderada">
      <formula>NOT(ISERROR(SEARCH("Moderada",AW244)))</formula>
    </cfRule>
    <cfRule type="containsText" dxfId="14833" priority="12138" operator="containsText" text="Baja">
      <formula>NOT(ISERROR(SEARCH("Baja",AW244)))</formula>
    </cfRule>
  </conditionalFormatting>
  <conditionalFormatting sqref="AP244">
    <cfRule type="cellIs" dxfId="14832" priority="12121" stopIfTrue="1" operator="equal">
      <formula>"Alta"</formula>
    </cfRule>
  </conditionalFormatting>
  <conditionalFormatting sqref="AP244">
    <cfRule type="cellIs" dxfId="14831" priority="12123" stopIfTrue="1" operator="equal">
      <formula>"Baja"</formula>
    </cfRule>
  </conditionalFormatting>
  <conditionalFormatting sqref="AP244">
    <cfRule type="cellIs" dxfId="14830" priority="12122" stopIfTrue="1" operator="equal">
      <formula>"Media"</formula>
    </cfRule>
  </conditionalFormatting>
  <conditionalFormatting sqref="AP244">
    <cfRule type="cellIs" dxfId="14829" priority="12120" stopIfTrue="1" operator="equal">
      <formula>"Muy Alta"</formula>
    </cfRule>
  </conditionalFormatting>
  <conditionalFormatting sqref="AP244">
    <cfRule type="cellIs" dxfId="14828" priority="12124" stopIfTrue="1" operator="equal">
      <formula>"Muy Baja"</formula>
    </cfRule>
  </conditionalFormatting>
  <conditionalFormatting sqref="AP245">
    <cfRule type="cellIs" dxfId="14827" priority="12107" stopIfTrue="1" operator="equal">
      <formula>"Alta"</formula>
    </cfRule>
  </conditionalFormatting>
  <conditionalFormatting sqref="AP245">
    <cfRule type="cellIs" dxfId="14826" priority="12109" stopIfTrue="1" operator="equal">
      <formula>"Baja"</formula>
    </cfRule>
  </conditionalFormatting>
  <conditionalFormatting sqref="AP245">
    <cfRule type="cellIs" dxfId="14825" priority="12108" stopIfTrue="1" operator="equal">
      <formula>"Media"</formula>
    </cfRule>
  </conditionalFormatting>
  <conditionalFormatting sqref="AP245">
    <cfRule type="cellIs" dxfId="14824" priority="12106" stopIfTrue="1" operator="equal">
      <formula>"Muy Alta"</formula>
    </cfRule>
  </conditionalFormatting>
  <conditionalFormatting sqref="AP245">
    <cfRule type="cellIs" dxfId="14823" priority="12110" stopIfTrue="1" operator="equal">
      <formula>"Muy Baja"</formula>
    </cfRule>
  </conditionalFormatting>
  <conditionalFormatting sqref="AE246:AE247">
    <cfRule type="containsText" dxfId="14822" priority="12059" operator="containsText" text="VALORAR">
      <formula>NOT(ISERROR(SEARCH("VALORAR",AE246)))</formula>
    </cfRule>
    <cfRule type="containsText" dxfId="14821" priority="12060" operator="containsText" text="Extrema">
      <formula>NOT(ISERROR(SEARCH("Extrema",AE246)))</formula>
    </cfRule>
    <cfRule type="containsText" dxfId="14820" priority="12061" operator="containsText" text="Alta">
      <formula>NOT(ISERROR(SEARCH("Alta",AE246)))</formula>
    </cfRule>
    <cfRule type="containsText" dxfId="14819" priority="12062" operator="containsText" text="Moderada">
      <formula>NOT(ISERROR(SEARCH("Moderada",AE246)))</formula>
    </cfRule>
    <cfRule type="containsText" dxfId="14818" priority="12063" operator="containsText" text="Baja">
      <formula>NOT(ISERROR(SEARCH("Baja",AE246)))</formula>
    </cfRule>
  </conditionalFormatting>
  <conditionalFormatting sqref="AE246:AE247">
    <cfRule type="containsText" dxfId="14817" priority="12064" operator="containsText" text="VALORAR">
      <formula>NOT(ISERROR(SEARCH("VALORAR",AE246)))</formula>
    </cfRule>
    <cfRule type="containsText" dxfId="14816" priority="12065" operator="containsText" text="Extrema">
      <formula>NOT(ISERROR(SEARCH("Extrema",AE246)))</formula>
    </cfRule>
    <cfRule type="containsText" dxfId="14815" priority="12066" operator="containsText" text="Alta">
      <formula>NOT(ISERROR(SEARCH("Alta",AE246)))</formula>
    </cfRule>
    <cfRule type="containsText" dxfId="14814" priority="12067" operator="containsText" text="Moderada">
      <formula>NOT(ISERROR(SEARCH("Moderada",AE246)))</formula>
    </cfRule>
    <cfRule type="containsText" dxfId="14813" priority="12068" operator="containsText" text="Baja">
      <formula>NOT(ISERROR(SEARCH("Baja",AE246)))</formula>
    </cfRule>
  </conditionalFormatting>
  <conditionalFormatting sqref="V246:V247">
    <cfRule type="cellIs" dxfId="14812" priority="12075" stopIfTrue="1" operator="equal">
      <formula>"Alta"</formula>
    </cfRule>
  </conditionalFormatting>
  <conditionalFormatting sqref="V246:V247">
    <cfRule type="cellIs" dxfId="14811" priority="12077" stopIfTrue="1" operator="equal">
      <formula>"Baja"</formula>
    </cfRule>
  </conditionalFormatting>
  <conditionalFormatting sqref="V246:V247">
    <cfRule type="cellIs" dxfId="14810" priority="12076" stopIfTrue="1" operator="equal">
      <formula>"Media"</formula>
    </cfRule>
  </conditionalFormatting>
  <conditionalFormatting sqref="V246:V247">
    <cfRule type="cellIs" dxfId="14809" priority="12074" stopIfTrue="1" operator="equal">
      <formula>"Muy Alta"</formula>
    </cfRule>
  </conditionalFormatting>
  <conditionalFormatting sqref="V246:V247">
    <cfRule type="cellIs" dxfId="14808" priority="12078" stopIfTrue="1" operator="equal">
      <formula>"Muy Baja"</formula>
    </cfRule>
  </conditionalFormatting>
  <conditionalFormatting sqref="AP247">
    <cfRule type="cellIs" dxfId="14807" priority="12037" stopIfTrue="1" operator="equal">
      <formula>"Alta"</formula>
    </cfRule>
  </conditionalFormatting>
  <conditionalFormatting sqref="AP247">
    <cfRule type="cellIs" dxfId="14806" priority="12039" stopIfTrue="1" operator="equal">
      <formula>"Baja"</formula>
    </cfRule>
  </conditionalFormatting>
  <conditionalFormatting sqref="AP247">
    <cfRule type="cellIs" dxfId="14805" priority="12038" stopIfTrue="1" operator="equal">
      <formula>"Media"</formula>
    </cfRule>
  </conditionalFormatting>
  <conditionalFormatting sqref="AP247">
    <cfRule type="cellIs" dxfId="14804" priority="12036" stopIfTrue="1" operator="equal">
      <formula>"Muy Alta"</formula>
    </cfRule>
  </conditionalFormatting>
  <conditionalFormatting sqref="AP247">
    <cfRule type="cellIs" dxfId="14803" priority="12040" stopIfTrue="1" operator="equal">
      <formula>"Muy Baja"</formula>
    </cfRule>
  </conditionalFormatting>
  <conditionalFormatting sqref="AE248">
    <cfRule type="containsText" dxfId="14802" priority="12003" operator="containsText" text="VALORAR">
      <formula>NOT(ISERROR(SEARCH("VALORAR",AE248)))</formula>
    </cfRule>
    <cfRule type="containsText" dxfId="14801" priority="12004" operator="containsText" text="Extrema">
      <formula>NOT(ISERROR(SEARCH("Extrema",AE248)))</formula>
    </cfRule>
    <cfRule type="containsText" dxfId="14800" priority="12005" operator="containsText" text="Alta">
      <formula>NOT(ISERROR(SEARCH("Alta",AE248)))</formula>
    </cfRule>
    <cfRule type="containsText" dxfId="14799" priority="12006" operator="containsText" text="Moderada">
      <formula>NOT(ISERROR(SEARCH("Moderada",AE248)))</formula>
    </cfRule>
    <cfRule type="containsText" dxfId="14798" priority="12007" operator="containsText" text="Baja">
      <formula>NOT(ISERROR(SEARCH("Baja",AE248)))</formula>
    </cfRule>
  </conditionalFormatting>
  <conditionalFormatting sqref="AE248">
    <cfRule type="containsText" dxfId="14797" priority="12008" operator="containsText" text="VALORAR">
      <formula>NOT(ISERROR(SEARCH("VALORAR",AE248)))</formula>
    </cfRule>
    <cfRule type="containsText" dxfId="14796" priority="12009" operator="containsText" text="Extrema">
      <formula>NOT(ISERROR(SEARCH("Extrema",AE248)))</formula>
    </cfRule>
    <cfRule type="containsText" dxfId="14795" priority="12010" operator="containsText" text="Alta">
      <formula>NOT(ISERROR(SEARCH("Alta",AE248)))</formula>
    </cfRule>
    <cfRule type="containsText" dxfId="14794" priority="12011" operator="containsText" text="Moderada">
      <formula>NOT(ISERROR(SEARCH("Moderada",AE248)))</formula>
    </cfRule>
    <cfRule type="containsText" dxfId="14793" priority="12012" operator="containsText" text="Baja">
      <formula>NOT(ISERROR(SEARCH("Baja",AE248)))</formula>
    </cfRule>
  </conditionalFormatting>
  <conditionalFormatting sqref="V248">
    <cfRule type="cellIs" dxfId="14792" priority="12019" stopIfTrue="1" operator="equal">
      <formula>"Alta"</formula>
    </cfRule>
  </conditionalFormatting>
  <conditionalFormatting sqref="V248">
    <cfRule type="cellIs" dxfId="14791" priority="12021" stopIfTrue="1" operator="equal">
      <formula>"Baja"</formula>
    </cfRule>
  </conditionalFormatting>
  <conditionalFormatting sqref="V248">
    <cfRule type="cellIs" dxfId="14790" priority="12020" stopIfTrue="1" operator="equal">
      <formula>"Media"</formula>
    </cfRule>
  </conditionalFormatting>
  <conditionalFormatting sqref="V248">
    <cfRule type="cellIs" dxfId="14789" priority="12018" stopIfTrue="1" operator="equal">
      <formula>"Muy Alta"</formula>
    </cfRule>
  </conditionalFormatting>
  <conditionalFormatting sqref="V248">
    <cfRule type="cellIs" dxfId="14788" priority="12022" stopIfTrue="1" operator="equal">
      <formula>"Muy Baja"</formula>
    </cfRule>
  </conditionalFormatting>
  <conditionalFormatting sqref="AP248">
    <cfRule type="cellIs" dxfId="14787" priority="11995" stopIfTrue="1" operator="equal">
      <formula>"Alta"</formula>
    </cfRule>
  </conditionalFormatting>
  <conditionalFormatting sqref="AP248">
    <cfRule type="cellIs" dxfId="14786" priority="11997" stopIfTrue="1" operator="equal">
      <formula>"Baja"</formula>
    </cfRule>
  </conditionalFormatting>
  <conditionalFormatting sqref="AP248">
    <cfRule type="cellIs" dxfId="14785" priority="11996" stopIfTrue="1" operator="equal">
      <formula>"Media"</formula>
    </cfRule>
  </conditionalFormatting>
  <conditionalFormatting sqref="AP248">
    <cfRule type="cellIs" dxfId="14784" priority="11994" stopIfTrue="1" operator="equal">
      <formula>"Muy Alta"</formula>
    </cfRule>
  </conditionalFormatting>
  <conditionalFormatting sqref="AP248">
    <cfRule type="cellIs" dxfId="14783" priority="11998" stopIfTrue="1" operator="equal">
      <formula>"Muy Baja"</formula>
    </cfRule>
  </conditionalFormatting>
  <conditionalFormatting sqref="AE250:AE251">
    <cfRule type="containsText" dxfId="14782" priority="11947" operator="containsText" text="VALORAR">
      <formula>NOT(ISERROR(SEARCH("VALORAR",AE250)))</formula>
    </cfRule>
    <cfRule type="containsText" dxfId="14781" priority="11948" operator="containsText" text="Extrema">
      <formula>NOT(ISERROR(SEARCH("Extrema",AE250)))</formula>
    </cfRule>
    <cfRule type="containsText" dxfId="14780" priority="11949" operator="containsText" text="Alta">
      <formula>NOT(ISERROR(SEARCH("Alta",AE250)))</formula>
    </cfRule>
    <cfRule type="containsText" dxfId="14779" priority="11950" operator="containsText" text="Moderada">
      <formula>NOT(ISERROR(SEARCH("Moderada",AE250)))</formula>
    </cfRule>
    <cfRule type="containsText" dxfId="14778" priority="11951" operator="containsText" text="Baja">
      <formula>NOT(ISERROR(SEARCH("Baja",AE250)))</formula>
    </cfRule>
  </conditionalFormatting>
  <conditionalFormatting sqref="AE250:AE251">
    <cfRule type="containsText" dxfId="14777" priority="11952" operator="containsText" text="VALORAR">
      <formula>NOT(ISERROR(SEARCH("VALORAR",AE250)))</formula>
    </cfRule>
    <cfRule type="containsText" dxfId="14776" priority="11953" operator="containsText" text="Extrema">
      <formula>NOT(ISERROR(SEARCH("Extrema",AE250)))</formula>
    </cfRule>
    <cfRule type="containsText" dxfId="14775" priority="11954" operator="containsText" text="Alta">
      <formula>NOT(ISERROR(SEARCH("Alta",AE250)))</formula>
    </cfRule>
    <cfRule type="containsText" dxfId="14774" priority="11955" operator="containsText" text="Moderada">
      <formula>NOT(ISERROR(SEARCH("Moderada",AE250)))</formula>
    </cfRule>
    <cfRule type="containsText" dxfId="14773" priority="11956" operator="containsText" text="Baja">
      <formula>NOT(ISERROR(SEARCH("Baja",AE250)))</formula>
    </cfRule>
  </conditionalFormatting>
  <conditionalFormatting sqref="AP255">
    <cfRule type="cellIs" dxfId="14772" priority="11901" stopIfTrue="1" operator="equal">
      <formula>"Alta"</formula>
    </cfRule>
  </conditionalFormatting>
  <conditionalFormatting sqref="AP255">
    <cfRule type="cellIs" dxfId="14771" priority="11903" stopIfTrue="1" operator="equal">
      <formula>"Baja"</formula>
    </cfRule>
  </conditionalFormatting>
  <conditionalFormatting sqref="AP255">
    <cfRule type="cellIs" dxfId="14770" priority="11902" stopIfTrue="1" operator="equal">
      <formula>"Media"</formula>
    </cfRule>
  </conditionalFormatting>
  <conditionalFormatting sqref="AP255">
    <cfRule type="cellIs" dxfId="14769" priority="11900" stopIfTrue="1" operator="equal">
      <formula>"Muy Alta"</formula>
    </cfRule>
  </conditionalFormatting>
  <conditionalFormatting sqref="AP255">
    <cfRule type="cellIs" dxfId="14768" priority="11904" stopIfTrue="1" operator="equal">
      <formula>"Muy Baja"</formula>
    </cfRule>
  </conditionalFormatting>
  <conditionalFormatting sqref="AP252">
    <cfRule type="cellIs" dxfId="14767" priority="11859" stopIfTrue="1" operator="equal">
      <formula>"Alta"</formula>
    </cfRule>
  </conditionalFormatting>
  <conditionalFormatting sqref="AP252">
    <cfRule type="cellIs" dxfId="14766" priority="11861" stopIfTrue="1" operator="equal">
      <formula>"Baja"</formula>
    </cfRule>
  </conditionalFormatting>
  <conditionalFormatting sqref="AP252">
    <cfRule type="cellIs" dxfId="14765" priority="11860" stopIfTrue="1" operator="equal">
      <formula>"Media"</formula>
    </cfRule>
  </conditionalFormatting>
  <conditionalFormatting sqref="AP252">
    <cfRule type="cellIs" dxfId="14764" priority="11858" stopIfTrue="1" operator="equal">
      <formula>"Muy Alta"</formula>
    </cfRule>
  </conditionalFormatting>
  <conditionalFormatting sqref="AP252">
    <cfRule type="cellIs" dxfId="14763" priority="11862" stopIfTrue="1" operator="equal">
      <formula>"Muy Baja"</formula>
    </cfRule>
  </conditionalFormatting>
  <conditionalFormatting sqref="V250:V251">
    <cfRule type="cellIs" dxfId="14762" priority="11963" stopIfTrue="1" operator="equal">
      <formula>"Alta"</formula>
    </cfRule>
  </conditionalFormatting>
  <conditionalFormatting sqref="V250:V251">
    <cfRule type="cellIs" dxfId="14761" priority="11965" stopIfTrue="1" operator="equal">
      <formula>"Baja"</formula>
    </cfRule>
  </conditionalFormatting>
  <conditionalFormatting sqref="V250:V251">
    <cfRule type="cellIs" dxfId="14760" priority="11964" stopIfTrue="1" operator="equal">
      <formula>"Media"</formula>
    </cfRule>
  </conditionalFormatting>
  <conditionalFormatting sqref="V250:V251">
    <cfRule type="cellIs" dxfId="14759" priority="11962" stopIfTrue="1" operator="equal">
      <formula>"Muy Alta"</formula>
    </cfRule>
  </conditionalFormatting>
  <conditionalFormatting sqref="V250:V251">
    <cfRule type="cellIs" dxfId="14758" priority="11966" stopIfTrue="1" operator="equal">
      <formula>"Muy Baja"</formula>
    </cfRule>
  </conditionalFormatting>
  <conditionalFormatting sqref="AW250">
    <cfRule type="containsText" dxfId="14757" priority="11937" operator="containsText" text="VALORAR">
      <formula>NOT(ISERROR(SEARCH("VALORAR",AW250)))</formula>
    </cfRule>
    <cfRule type="containsText" dxfId="14756" priority="11938" operator="containsText" text="Extrema">
      <formula>NOT(ISERROR(SEARCH("Extrema",AW250)))</formula>
    </cfRule>
    <cfRule type="containsText" dxfId="14755" priority="11939" operator="containsText" text="Alta">
      <formula>NOT(ISERROR(SEARCH("Alta",AW250)))</formula>
    </cfRule>
    <cfRule type="containsText" dxfId="14754" priority="11940" operator="containsText" text="Moderada">
      <formula>NOT(ISERROR(SEARCH("Moderada",AW250)))</formula>
    </cfRule>
    <cfRule type="containsText" dxfId="14753" priority="11941" operator="containsText" text="Baja">
      <formula>NOT(ISERROR(SEARCH("Baja",AW250)))</formula>
    </cfRule>
  </conditionalFormatting>
  <conditionalFormatting sqref="AW250">
    <cfRule type="containsText" dxfId="14752" priority="11942" operator="containsText" text="VALORAR">
      <formula>NOT(ISERROR(SEARCH("VALORAR",AW250)))</formula>
    </cfRule>
    <cfRule type="containsText" dxfId="14751" priority="11943" operator="containsText" text="Extrema">
      <formula>NOT(ISERROR(SEARCH("Extrema",AW250)))</formula>
    </cfRule>
    <cfRule type="containsText" dxfId="14750" priority="11944" operator="containsText" text="Alta">
      <formula>NOT(ISERROR(SEARCH("Alta",AW250)))</formula>
    </cfRule>
    <cfRule type="containsText" dxfId="14749" priority="11945" operator="containsText" text="Moderada">
      <formula>NOT(ISERROR(SEARCH("Moderada",AW250)))</formula>
    </cfRule>
    <cfRule type="containsText" dxfId="14748" priority="11946" operator="containsText" text="Baja">
      <formula>NOT(ISERROR(SEARCH("Baja",AW250)))</formula>
    </cfRule>
  </conditionalFormatting>
  <conditionalFormatting sqref="AP250">
    <cfRule type="cellIs" dxfId="14747" priority="11929" stopIfTrue="1" operator="equal">
      <formula>"Alta"</formula>
    </cfRule>
  </conditionalFormatting>
  <conditionalFormatting sqref="AP250">
    <cfRule type="cellIs" dxfId="14746" priority="11931" stopIfTrue="1" operator="equal">
      <formula>"Baja"</formula>
    </cfRule>
  </conditionalFormatting>
  <conditionalFormatting sqref="AP250">
    <cfRule type="cellIs" dxfId="14745" priority="11930" stopIfTrue="1" operator="equal">
      <formula>"Media"</formula>
    </cfRule>
  </conditionalFormatting>
  <conditionalFormatting sqref="AP250">
    <cfRule type="cellIs" dxfId="14744" priority="11928" stopIfTrue="1" operator="equal">
      <formula>"Muy Alta"</formula>
    </cfRule>
  </conditionalFormatting>
  <conditionalFormatting sqref="AP250">
    <cfRule type="cellIs" dxfId="14743" priority="11932" stopIfTrue="1" operator="equal">
      <formula>"Muy Baja"</formula>
    </cfRule>
  </conditionalFormatting>
  <conditionalFormatting sqref="AP251">
    <cfRule type="cellIs" dxfId="14742" priority="11915" stopIfTrue="1" operator="equal">
      <formula>"Alta"</formula>
    </cfRule>
  </conditionalFormatting>
  <conditionalFormatting sqref="AP251">
    <cfRule type="cellIs" dxfId="14741" priority="11917" stopIfTrue="1" operator="equal">
      <formula>"Baja"</formula>
    </cfRule>
  </conditionalFormatting>
  <conditionalFormatting sqref="AP251">
    <cfRule type="cellIs" dxfId="14740" priority="11916" stopIfTrue="1" operator="equal">
      <formula>"Media"</formula>
    </cfRule>
  </conditionalFormatting>
  <conditionalFormatting sqref="AP251">
    <cfRule type="cellIs" dxfId="14739" priority="11914" stopIfTrue="1" operator="equal">
      <formula>"Muy Alta"</formula>
    </cfRule>
  </conditionalFormatting>
  <conditionalFormatting sqref="AP251">
    <cfRule type="cellIs" dxfId="14738" priority="11918" stopIfTrue="1" operator="equal">
      <formula>"Muy Baja"</formula>
    </cfRule>
  </conditionalFormatting>
  <conditionalFormatting sqref="AE252:AE253">
    <cfRule type="containsText" dxfId="14737" priority="11867" operator="containsText" text="VALORAR">
      <formula>NOT(ISERROR(SEARCH("VALORAR",AE252)))</formula>
    </cfRule>
    <cfRule type="containsText" dxfId="14736" priority="11868" operator="containsText" text="Extrema">
      <formula>NOT(ISERROR(SEARCH("Extrema",AE252)))</formula>
    </cfRule>
    <cfRule type="containsText" dxfId="14735" priority="11869" operator="containsText" text="Alta">
      <formula>NOT(ISERROR(SEARCH("Alta",AE252)))</formula>
    </cfRule>
    <cfRule type="containsText" dxfId="14734" priority="11870" operator="containsText" text="Moderada">
      <formula>NOT(ISERROR(SEARCH("Moderada",AE252)))</formula>
    </cfRule>
    <cfRule type="containsText" dxfId="14733" priority="11871" operator="containsText" text="Baja">
      <formula>NOT(ISERROR(SEARCH("Baja",AE252)))</formula>
    </cfRule>
  </conditionalFormatting>
  <conditionalFormatting sqref="AE252:AE253">
    <cfRule type="containsText" dxfId="14732" priority="11872" operator="containsText" text="VALORAR">
      <formula>NOT(ISERROR(SEARCH("VALORAR",AE252)))</formula>
    </cfRule>
    <cfRule type="containsText" dxfId="14731" priority="11873" operator="containsText" text="Extrema">
      <formula>NOT(ISERROR(SEARCH("Extrema",AE252)))</formula>
    </cfRule>
    <cfRule type="containsText" dxfId="14730" priority="11874" operator="containsText" text="Alta">
      <formula>NOT(ISERROR(SEARCH("Alta",AE252)))</formula>
    </cfRule>
    <cfRule type="containsText" dxfId="14729" priority="11875" operator="containsText" text="Moderada">
      <formula>NOT(ISERROR(SEARCH("Moderada",AE252)))</formula>
    </cfRule>
    <cfRule type="containsText" dxfId="14728" priority="11876" operator="containsText" text="Baja">
      <formula>NOT(ISERROR(SEARCH("Baja",AE252)))</formula>
    </cfRule>
  </conditionalFormatting>
  <conditionalFormatting sqref="V252:V253">
    <cfRule type="cellIs" dxfId="14727" priority="11883" stopIfTrue="1" operator="equal">
      <formula>"Alta"</formula>
    </cfRule>
  </conditionalFormatting>
  <conditionalFormatting sqref="V252:V253">
    <cfRule type="cellIs" dxfId="14726" priority="11885" stopIfTrue="1" operator="equal">
      <formula>"Baja"</formula>
    </cfRule>
  </conditionalFormatting>
  <conditionalFormatting sqref="V252:V253">
    <cfRule type="cellIs" dxfId="14725" priority="11884" stopIfTrue="1" operator="equal">
      <formula>"Media"</formula>
    </cfRule>
  </conditionalFormatting>
  <conditionalFormatting sqref="V252:V253">
    <cfRule type="cellIs" dxfId="14724" priority="11882" stopIfTrue="1" operator="equal">
      <formula>"Muy Alta"</formula>
    </cfRule>
  </conditionalFormatting>
  <conditionalFormatting sqref="V252:V253">
    <cfRule type="cellIs" dxfId="14723" priority="11886" stopIfTrue="1" operator="equal">
      <formula>"Muy Baja"</formula>
    </cfRule>
  </conditionalFormatting>
  <conditionalFormatting sqref="AP253">
    <cfRule type="cellIs" dxfId="14722" priority="11845" stopIfTrue="1" operator="equal">
      <formula>"Alta"</formula>
    </cfRule>
  </conditionalFormatting>
  <conditionalFormatting sqref="AP253">
    <cfRule type="cellIs" dxfId="14721" priority="11847" stopIfTrue="1" operator="equal">
      <formula>"Baja"</formula>
    </cfRule>
  </conditionalFormatting>
  <conditionalFormatting sqref="AP253">
    <cfRule type="cellIs" dxfId="14720" priority="11846" stopIfTrue="1" operator="equal">
      <formula>"Media"</formula>
    </cfRule>
  </conditionalFormatting>
  <conditionalFormatting sqref="AP253">
    <cfRule type="cellIs" dxfId="14719" priority="11844" stopIfTrue="1" operator="equal">
      <formula>"Muy Alta"</formula>
    </cfRule>
  </conditionalFormatting>
  <conditionalFormatting sqref="AP253">
    <cfRule type="cellIs" dxfId="14718" priority="11848" stopIfTrue="1" operator="equal">
      <formula>"Muy Baja"</formula>
    </cfRule>
  </conditionalFormatting>
  <conditionalFormatting sqref="AE254">
    <cfRule type="containsText" dxfId="14717" priority="11811" operator="containsText" text="VALORAR">
      <formula>NOT(ISERROR(SEARCH("VALORAR",AE254)))</formula>
    </cfRule>
    <cfRule type="containsText" dxfId="14716" priority="11812" operator="containsText" text="Extrema">
      <formula>NOT(ISERROR(SEARCH("Extrema",AE254)))</formula>
    </cfRule>
    <cfRule type="containsText" dxfId="14715" priority="11813" operator="containsText" text="Alta">
      <formula>NOT(ISERROR(SEARCH("Alta",AE254)))</formula>
    </cfRule>
    <cfRule type="containsText" dxfId="14714" priority="11814" operator="containsText" text="Moderada">
      <formula>NOT(ISERROR(SEARCH("Moderada",AE254)))</formula>
    </cfRule>
    <cfRule type="containsText" dxfId="14713" priority="11815" operator="containsText" text="Baja">
      <formula>NOT(ISERROR(SEARCH("Baja",AE254)))</formula>
    </cfRule>
  </conditionalFormatting>
  <conditionalFormatting sqref="AE254">
    <cfRule type="containsText" dxfId="14712" priority="11816" operator="containsText" text="VALORAR">
      <formula>NOT(ISERROR(SEARCH("VALORAR",AE254)))</formula>
    </cfRule>
    <cfRule type="containsText" dxfId="14711" priority="11817" operator="containsText" text="Extrema">
      <formula>NOT(ISERROR(SEARCH("Extrema",AE254)))</formula>
    </cfRule>
    <cfRule type="containsText" dxfId="14710" priority="11818" operator="containsText" text="Alta">
      <formula>NOT(ISERROR(SEARCH("Alta",AE254)))</formula>
    </cfRule>
    <cfRule type="containsText" dxfId="14709" priority="11819" operator="containsText" text="Moderada">
      <formula>NOT(ISERROR(SEARCH("Moderada",AE254)))</formula>
    </cfRule>
    <cfRule type="containsText" dxfId="14708" priority="11820" operator="containsText" text="Baja">
      <formula>NOT(ISERROR(SEARCH("Baja",AE254)))</formula>
    </cfRule>
  </conditionalFormatting>
  <conditionalFormatting sqref="V254">
    <cfRule type="cellIs" dxfId="14707" priority="11827" stopIfTrue="1" operator="equal">
      <formula>"Alta"</formula>
    </cfRule>
  </conditionalFormatting>
  <conditionalFormatting sqref="V254">
    <cfRule type="cellIs" dxfId="14706" priority="11829" stopIfTrue="1" operator="equal">
      <formula>"Baja"</formula>
    </cfRule>
  </conditionalFormatting>
  <conditionalFormatting sqref="V254">
    <cfRule type="cellIs" dxfId="14705" priority="11828" stopIfTrue="1" operator="equal">
      <formula>"Media"</formula>
    </cfRule>
  </conditionalFormatting>
  <conditionalFormatting sqref="V254">
    <cfRule type="cellIs" dxfId="14704" priority="11826" stopIfTrue="1" operator="equal">
      <formula>"Muy Alta"</formula>
    </cfRule>
  </conditionalFormatting>
  <conditionalFormatting sqref="V254">
    <cfRule type="cellIs" dxfId="14703" priority="11830" stopIfTrue="1" operator="equal">
      <formula>"Muy Baja"</formula>
    </cfRule>
  </conditionalFormatting>
  <conditionalFormatting sqref="AP254">
    <cfRule type="cellIs" dxfId="14702" priority="11803" stopIfTrue="1" operator="equal">
      <formula>"Alta"</formula>
    </cfRule>
  </conditionalFormatting>
  <conditionalFormatting sqref="AP254">
    <cfRule type="cellIs" dxfId="14701" priority="11805" stopIfTrue="1" operator="equal">
      <formula>"Baja"</formula>
    </cfRule>
  </conditionalFormatting>
  <conditionalFormatting sqref="AP254">
    <cfRule type="cellIs" dxfId="14700" priority="11804" stopIfTrue="1" operator="equal">
      <formula>"Media"</formula>
    </cfRule>
  </conditionalFormatting>
  <conditionalFormatting sqref="AP254">
    <cfRule type="cellIs" dxfId="14699" priority="11802" stopIfTrue="1" operator="equal">
      <formula>"Muy Alta"</formula>
    </cfRule>
  </conditionalFormatting>
  <conditionalFormatting sqref="AP254">
    <cfRule type="cellIs" dxfId="14698" priority="11806" stopIfTrue="1" operator="equal">
      <formula>"Muy Baja"</formula>
    </cfRule>
  </conditionalFormatting>
  <conditionalFormatting sqref="AE262:AE263">
    <cfRule type="containsText" dxfId="14697" priority="11619" operator="containsText" text="VALORAR">
      <formula>NOT(ISERROR(SEARCH("VALORAR",AE262)))</formula>
    </cfRule>
    <cfRule type="containsText" dxfId="14696" priority="11620" operator="containsText" text="Extrema">
      <formula>NOT(ISERROR(SEARCH("Extrema",AE262)))</formula>
    </cfRule>
    <cfRule type="containsText" dxfId="14695" priority="11621" operator="containsText" text="Alta">
      <formula>NOT(ISERROR(SEARCH("Alta",AE262)))</formula>
    </cfRule>
    <cfRule type="containsText" dxfId="14694" priority="11622" operator="containsText" text="Moderada">
      <formula>NOT(ISERROR(SEARCH("Moderada",AE262)))</formula>
    </cfRule>
    <cfRule type="containsText" dxfId="14693" priority="11623" operator="containsText" text="Baja">
      <formula>NOT(ISERROR(SEARCH("Baja",AE262)))</formula>
    </cfRule>
  </conditionalFormatting>
  <conditionalFormatting sqref="AE262:AE263">
    <cfRule type="containsText" dxfId="14692" priority="11624" operator="containsText" text="VALORAR">
      <formula>NOT(ISERROR(SEARCH("VALORAR",AE262)))</formula>
    </cfRule>
    <cfRule type="containsText" dxfId="14691" priority="11625" operator="containsText" text="Extrema">
      <formula>NOT(ISERROR(SEARCH("Extrema",AE262)))</formula>
    </cfRule>
    <cfRule type="containsText" dxfId="14690" priority="11626" operator="containsText" text="Alta">
      <formula>NOT(ISERROR(SEARCH("Alta",AE262)))</formula>
    </cfRule>
    <cfRule type="containsText" dxfId="14689" priority="11627" operator="containsText" text="Moderada">
      <formula>NOT(ISERROR(SEARCH("Moderada",AE262)))</formula>
    </cfRule>
    <cfRule type="containsText" dxfId="14688" priority="11628" operator="containsText" text="Baja">
      <formula>NOT(ISERROR(SEARCH("Baja",AE262)))</formula>
    </cfRule>
  </conditionalFormatting>
  <conditionalFormatting sqref="AP267">
    <cfRule type="cellIs" dxfId="14687" priority="11573" stopIfTrue="1" operator="equal">
      <formula>"Alta"</formula>
    </cfRule>
  </conditionalFormatting>
  <conditionalFormatting sqref="AP267">
    <cfRule type="cellIs" dxfId="14686" priority="11575" stopIfTrue="1" operator="equal">
      <formula>"Baja"</formula>
    </cfRule>
  </conditionalFormatting>
  <conditionalFormatting sqref="AP267">
    <cfRule type="cellIs" dxfId="14685" priority="11574" stopIfTrue="1" operator="equal">
      <formula>"Media"</formula>
    </cfRule>
  </conditionalFormatting>
  <conditionalFormatting sqref="AP267">
    <cfRule type="cellIs" dxfId="14684" priority="11572" stopIfTrue="1" operator="equal">
      <formula>"Muy Alta"</formula>
    </cfRule>
  </conditionalFormatting>
  <conditionalFormatting sqref="AP267">
    <cfRule type="cellIs" dxfId="14683" priority="11576" stopIfTrue="1" operator="equal">
      <formula>"Muy Baja"</formula>
    </cfRule>
  </conditionalFormatting>
  <conditionalFormatting sqref="AP264">
    <cfRule type="cellIs" dxfId="14682" priority="11531" stopIfTrue="1" operator="equal">
      <formula>"Alta"</formula>
    </cfRule>
  </conditionalFormatting>
  <conditionalFormatting sqref="AP264">
    <cfRule type="cellIs" dxfId="14681" priority="11533" stopIfTrue="1" operator="equal">
      <formula>"Baja"</formula>
    </cfRule>
  </conditionalFormatting>
  <conditionalFormatting sqref="AP264">
    <cfRule type="cellIs" dxfId="14680" priority="11532" stopIfTrue="1" operator="equal">
      <formula>"Media"</formula>
    </cfRule>
  </conditionalFormatting>
  <conditionalFormatting sqref="AP264">
    <cfRule type="cellIs" dxfId="14679" priority="11530" stopIfTrue="1" operator="equal">
      <formula>"Muy Alta"</formula>
    </cfRule>
  </conditionalFormatting>
  <conditionalFormatting sqref="AP264">
    <cfRule type="cellIs" dxfId="14678" priority="11534" stopIfTrue="1" operator="equal">
      <formula>"Muy Baja"</formula>
    </cfRule>
  </conditionalFormatting>
  <conditionalFormatting sqref="V262:V263">
    <cfRule type="cellIs" dxfId="14677" priority="11635" stopIfTrue="1" operator="equal">
      <formula>"Alta"</formula>
    </cfRule>
  </conditionalFormatting>
  <conditionalFormatting sqref="V262:V263">
    <cfRule type="cellIs" dxfId="14676" priority="11637" stopIfTrue="1" operator="equal">
      <formula>"Baja"</formula>
    </cfRule>
  </conditionalFormatting>
  <conditionalFormatting sqref="V262:V263">
    <cfRule type="cellIs" dxfId="14675" priority="11636" stopIfTrue="1" operator="equal">
      <formula>"Media"</formula>
    </cfRule>
  </conditionalFormatting>
  <conditionalFormatting sqref="V262:V263">
    <cfRule type="cellIs" dxfId="14674" priority="11634" stopIfTrue="1" operator="equal">
      <formula>"Muy Alta"</formula>
    </cfRule>
  </conditionalFormatting>
  <conditionalFormatting sqref="V262:V263">
    <cfRule type="cellIs" dxfId="14673" priority="11638" stopIfTrue="1" operator="equal">
      <formula>"Muy Baja"</formula>
    </cfRule>
  </conditionalFormatting>
  <conditionalFormatting sqref="AE268:AE269">
    <cfRule type="containsText" dxfId="14672" priority="11483" operator="containsText" text="VALORAR">
      <formula>NOT(ISERROR(SEARCH("VALORAR",AE268)))</formula>
    </cfRule>
    <cfRule type="containsText" dxfId="14671" priority="11484" operator="containsText" text="Extrema">
      <formula>NOT(ISERROR(SEARCH("Extrema",AE268)))</formula>
    </cfRule>
    <cfRule type="containsText" dxfId="14670" priority="11485" operator="containsText" text="Alta">
      <formula>NOT(ISERROR(SEARCH("Alta",AE268)))</formula>
    </cfRule>
    <cfRule type="containsText" dxfId="14669" priority="11486" operator="containsText" text="Moderada">
      <formula>NOT(ISERROR(SEARCH("Moderada",AE268)))</formula>
    </cfRule>
    <cfRule type="containsText" dxfId="14668" priority="11487" operator="containsText" text="Baja">
      <formula>NOT(ISERROR(SEARCH("Baja",AE268)))</formula>
    </cfRule>
  </conditionalFormatting>
  <conditionalFormatting sqref="AE268:AE269">
    <cfRule type="containsText" dxfId="14667" priority="11488" operator="containsText" text="VALORAR">
      <formula>NOT(ISERROR(SEARCH("VALORAR",AE268)))</formula>
    </cfRule>
    <cfRule type="containsText" dxfId="14666" priority="11489" operator="containsText" text="Extrema">
      <formula>NOT(ISERROR(SEARCH("Extrema",AE268)))</formula>
    </cfRule>
    <cfRule type="containsText" dxfId="14665" priority="11490" operator="containsText" text="Alta">
      <formula>NOT(ISERROR(SEARCH("Alta",AE268)))</formula>
    </cfRule>
    <cfRule type="containsText" dxfId="14664" priority="11491" operator="containsText" text="Moderada">
      <formula>NOT(ISERROR(SEARCH("Moderada",AE268)))</formula>
    </cfRule>
    <cfRule type="containsText" dxfId="14663" priority="11492" operator="containsText" text="Baja">
      <formula>NOT(ISERROR(SEARCH("Baja",AE268)))</formula>
    </cfRule>
  </conditionalFormatting>
  <conditionalFormatting sqref="AW262">
    <cfRule type="containsText" dxfId="14662" priority="11609" operator="containsText" text="VALORAR">
      <formula>NOT(ISERROR(SEARCH("VALORAR",AW262)))</formula>
    </cfRule>
    <cfRule type="containsText" dxfId="14661" priority="11610" operator="containsText" text="Extrema">
      <formula>NOT(ISERROR(SEARCH("Extrema",AW262)))</formula>
    </cfRule>
    <cfRule type="containsText" dxfId="14660" priority="11611" operator="containsText" text="Alta">
      <formula>NOT(ISERROR(SEARCH("Alta",AW262)))</formula>
    </cfRule>
    <cfRule type="containsText" dxfId="14659" priority="11612" operator="containsText" text="Moderada">
      <formula>NOT(ISERROR(SEARCH("Moderada",AW262)))</formula>
    </cfRule>
    <cfRule type="containsText" dxfId="14658" priority="11613" operator="containsText" text="Baja">
      <formula>NOT(ISERROR(SEARCH("Baja",AW262)))</formula>
    </cfRule>
  </conditionalFormatting>
  <conditionalFormatting sqref="AW262">
    <cfRule type="containsText" dxfId="14657" priority="11614" operator="containsText" text="VALORAR">
      <formula>NOT(ISERROR(SEARCH("VALORAR",AW262)))</formula>
    </cfRule>
    <cfRule type="containsText" dxfId="14656" priority="11615" operator="containsText" text="Extrema">
      <formula>NOT(ISERROR(SEARCH("Extrema",AW262)))</formula>
    </cfRule>
    <cfRule type="containsText" dxfId="14655" priority="11616" operator="containsText" text="Alta">
      <formula>NOT(ISERROR(SEARCH("Alta",AW262)))</formula>
    </cfRule>
    <cfRule type="containsText" dxfId="14654" priority="11617" operator="containsText" text="Moderada">
      <formula>NOT(ISERROR(SEARCH("Moderada",AW262)))</formula>
    </cfRule>
    <cfRule type="containsText" dxfId="14653" priority="11618" operator="containsText" text="Baja">
      <formula>NOT(ISERROR(SEARCH("Baja",AW262)))</formula>
    </cfRule>
  </conditionalFormatting>
  <conditionalFormatting sqref="AP262">
    <cfRule type="cellIs" dxfId="14652" priority="11601" stopIfTrue="1" operator="equal">
      <formula>"Alta"</formula>
    </cfRule>
  </conditionalFormatting>
  <conditionalFormatting sqref="AP262">
    <cfRule type="cellIs" dxfId="14651" priority="11603" stopIfTrue="1" operator="equal">
      <formula>"Baja"</formula>
    </cfRule>
  </conditionalFormatting>
  <conditionalFormatting sqref="AP262">
    <cfRule type="cellIs" dxfId="14650" priority="11602" stopIfTrue="1" operator="equal">
      <formula>"Media"</formula>
    </cfRule>
  </conditionalFormatting>
  <conditionalFormatting sqref="AP262">
    <cfRule type="cellIs" dxfId="14649" priority="11600" stopIfTrue="1" operator="equal">
      <formula>"Muy Alta"</formula>
    </cfRule>
  </conditionalFormatting>
  <conditionalFormatting sqref="AP262">
    <cfRule type="cellIs" dxfId="14648" priority="11604" stopIfTrue="1" operator="equal">
      <formula>"Muy Baja"</formula>
    </cfRule>
  </conditionalFormatting>
  <conditionalFormatting sqref="AP263">
    <cfRule type="cellIs" dxfId="14647" priority="11587" stopIfTrue="1" operator="equal">
      <formula>"Alta"</formula>
    </cfRule>
  </conditionalFormatting>
  <conditionalFormatting sqref="AP263">
    <cfRule type="cellIs" dxfId="14646" priority="11589" stopIfTrue="1" operator="equal">
      <formula>"Baja"</formula>
    </cfRule>
  </conditionalFormatting>
  <conditionalFormatting sqref="AP263">
    <cfRule type="cellIs" dxfId="14645" priority="11588" stopIfTrue="1" operator="equal">
      <formula>"Media"</formula>
    </cfRule>
  </conditionalFormatting>
  <conditionalFormatting sqref="AP263">
    <cfRule type="cellIs" dxfId="14644" priority="11586" stopIfTrue="1" operator="equal">
      <formula>"Muy Alta"</formula>
    </cfRule>
  </conditionalFormatting>
  <conditionalFormatting sqref="AP263">
    <cfRule type="cellIs" dxfId="14643" priority="11590" stopIfTrue="1" operator="equal">
      <formula>"Muy Baja"</formula>
    </cfRule>
  </conditionalFormatting>
  <conditionalFormatting sqref="AP273">
    <cfRule type="cellIs" dxfId="14642" priority="11437" stopIfTrue="1" operator="equal">
      <formula>"Alta"</formula>
    </cfRule>
  </conditionalFormatting>
  <conditionalFormatting sqref="AP273">
    <cfRule type="cellIs" dxfId="14641" priority="11439" stopIfTrue="1" operator="equal">
      <formula>"Baja"</formula>
    </cfRule>
  </conditionalFormatting>
  <conditionalFormatting sqref="AP273">
    <cfRule type="cellIs" dxfId="14640" priority="11438" stopIfTrue="1" operator="equal">
      <formula>"Media"</formula>
    </cfRule>
  </conditionalFormatting>
  <conditionalFormatting sqref="AP273">
    <cfRule type="cellIs" dxfId="14639" priority="11436" stopIfTrue="1" operator="equal">
      <formula>"Muy Alta"</formula>
    </cfRule>
  </conditionalFormatting>
  <conditionalFormatting sqref="AP273">
    <cfRule type="cellIs" dxfId="14638" priority="11440" stopIfTrue="1" operator="equal">
      <formula>"Muy Baja"</formula>
    </cfRule>
  </conditionalFormatting>
  <conditionalFormatting sqref="AE264:AE265">
    <cfRule type="containsText" dxfId="14637" priority="11539" operator="containsText" text="VALORAR">
      <formula>NOT(ISERROR(SEARCH("VALORAR",AE264)))</formula>
    </cfRule>
    <cfRule type="containsText" dxfId="14636" priority="11540" operator="containsText" text="Extrema">
      <formula>NOT(ISERROR(SEARCH("Extrema",AE264)))</formula>
    </cfRule>
    <cfRule type="containsText" dxfId="14635" priority="11541" operator="containsText" text="Alta">
      <formula>NOT(ISERROR(SEARCH("Alta",AE264)))</formula>
    </cfRule>
    <cfRule type="containsText" dxfId="14634" priority="11542" operator="containsText" text="Moderada">
      <formula>NOT(ISERROR(SEARCH("Moderada",AE264)))</formula>
    </cfRule>
    <cfRule type="containsText" dxfId="14633" priority="11543" operator="containsText" text="Baja">
      <formula>NOT(ISERROR(SEARCH("Baja",AE264)))</formula>
    </cfRule>
  </conditionalFormatting>
  <conditionalFormatting sqref="AE264:AE265">
    <cfRule type="containsText" dxfId="14632" priority="11544" operator="containsText" text="VALORAR">
      <formula>NOT(ISERROR(SEARCH("VALORAR",AE264)))</formula>
    </cfRule>
    <cfRule type="containsText" dxfId="14631" priority="11545" operator="containsText" text="Extrema">
      <formula>NOT(ISERROR(SEARCH("Extrema",AE264)))</formula>
    </cfRule>
    <cfRule type="containsText" dxfId="14630" priority="11546" operator="containsText" text="Alta">
      <formula>NOT(ISERROR(SEARCH("Alta",AE264)))</formula>
    </cfRule>
    <cfRule type="containsText" dxfId="14629" priority="11547" operator="containsText" text="Moderada">
      <formula>NOT(ISERROR(SEARCH("Moderada",AE264)))</formula>
    </cfRule>
    <cfRule type="containsText" dxfId="14628" priority="11548" operator="containsText" text="Baja">
      <formula>NOT(ISERROR(SEARCH("Baja",AE264)))</formula>
    </cfRule>
  </conditionalFormatting>
  <conditionalFormatting sqref="V264:V265">
    <cfRule type="cellIs" dxfId="14627" priority="11555" stopIfTrue="1" operator="equal">
      <formula>"Alta"</formula>
    </cfRule>
  </conditionalFormatting>
  <conditionalFormatting sqref="V264:V265">
    <cfRule type="cellIs" dxfId="14626" priority="11557" stopIfTrue="1" operator="equal">
      <formula>"Baja"</formula>
    </cfRule>
  </conditionalFormatting>
  <conditionalFormatting sqref="V264:V265">
    <cfRule type="cellIs" dxfId="14625" priority="11556" stopIfTrue="1" operator="equal">
      <formula>"Media"</formula>
    </cfRule>
  </conditionalFormatting>
  <conditionalFormatting sqref="V264:V265">
    <cfRule type="cellIs" dxfId="14624" priority="11554" stopIfTrue="1" operator="equal">
      <formula>"Muy Alta"</formula>
    </cfRule>
  </conditionalFormatting>
  <conditionalFormatting sqref="V264:V265">
    <cfRule type="cellIs" dxfId="14623" priority="11558" stopIfTrue="1" operator="equal">
      <formula>"Muy Baja"</formula>
    </cfRule>
  </conditionalFormatting>
  <conditionalFormatting sqref="AP270">
    <cfRule type="cellIs" dxfId="14622" priority="11395" stopIfTrue="1" operator="equal">
      <formula>"Alta"</formula>
    </cfRule>
  </conditionalFormatting>
  <conditionalFormatting sqref="AP270">
    <cfRule type="cellIs" dxfId="14621" priority="11397" stopIfTrue="1" operator="equal">
      <formula>"Baja"</formula>
    </cfRule>
  </conditionalFormatting>
  <conditionalFormatting sqref="AP270">
    <cfRule type="cellIs" dxfId="14620" priority="11396" stopIfTrue="1" operator="equal">
      <formula>"Media"</formula>
    </cfRule>
  </conditionalFormatting>
  <conditionalFormatting sqref="AP270">
    <cfRule type="cellIs" dxfId="14619" priority="11394" stopIfTrue="1" operator="equal">
      <formula>"Muy Alta"</formula>
    </cfRule>
  </conditionalFormatting>
  <conditionalFormatting sqref="AP270">
    <cfRule type="cellIs" dxfId="14618" priority="11398" stopIfTrue="1" operator="equal">
      <formula>"Muy Baja"</formula>
    </cfRule>
  </conditionalFormatting>
  <conditionalFormatting sqref="AP265">
    <cfRule type="cellIs" dxfId="14617" priority="11517" stopIfTrue="1" operator="equal">
      <formula>"Alta"</formula>
    </cfRule>
  </conditionalFormatting>
  <conditionalFormatting sqref="AP265">
    <cfRule type="cellIs" dxfId="14616" priority="11519" stopIfTrue="1" operator="equal">
      <formula>"Baja"</formula>
    </cfRule>
  </conditionalFormatting>
  <conditionalFormatting sqref="AP265">
    <cfRule type="cellIs" dxfId="14615" priority="11518" stopIfTrue="1" operator="equal">
      <formula>"Media"</formula>
    </cfRule>
  </conditionalFormatting>
  <conditionalFormatting sqref="AP265">
    <cfRule type="cellIs" dxfId="14614" priority="11516" stopIfTrue="1" operator="equal">
      <formula>"Muy Alta"</formula>
    </cfRule>
  </conditionalFormatting>
  <conditionalFormatting sqref="AP265">
    <cfRule type="cellIs" dxfId="14613" priority="11520" stopIfTrue="1" operator="equal">
      <formula>"Muy Baja"</formula>
    </cfRule>
  </conditionalFormatting>
  <conditionalFormatting sqref="V268:V269">
    <cfRule type="cellIs" dxfId="14612" priority="11499" stopIfTrue="1" operator="equal">
      <formula>"Alta"</formula>
    </cfRule>
  </conditionalFormatting>
  <conditionalFormatting sqref="V268:V269">
    <cfRule type="cellIs" dxfId="14611" priority="11501" stopIfTrue="1" operator="equal">
      <formula>"Baja"</formula>
    </cfRule>
  </conditionalFormatting>
  <conditionalFormatting sqref="V268:V269">
    <cfRule type="cellIs" dxfId="14610" priority="11500" stopIfTrue="1" operator="equal">
      <formula>"Media"</formula>
    </cfRule>
  </conditionalFormatting>
  <conditionalFormatting sqref="V268:V269">
    <cfRule type="cellIs" dxfId="14609" priority="11498" stopIfTrue="1" operator="equal">
      <formula>"Muy Alta"</formula>
    </cfRule>
  </conditionalFormatting>
  <conditionalFormatting sqref="V268:V269">
    <cfRule type="cellIs" dxfId="14608" priority="11502" stopIfTrue="1" operator="equal">
      <formula>"Muy Baja"</formula>
    </cfRule>
  </conditionalFormatting>
  <conditionalFormatting sqref="AE274:AE275">
    <cfRule type="containsText" dxfId="14607" priority="11347" operator="containsText" text="VALORAR">
      <formula>NOT(ISERROR(SEARCH("VALORAR",AE274)))</formula>
    </cfRule>
    <cfRule type="containsText" dxfId="14606" priority="11348" operator="containsText" text="Extrema">
      <formula>NOT(ISERROR(SEARCH("Extrema",AE274)))</formula>
    </cfRule>
    <cfRule type="containsText" dxfId="14605" priority="11349" operator="containsText" text="Alta">
      <formula>NOT(ISERROR(SEARCH("Alta",AE274)))</formula>
    </cfRule>
    <cfRule type="containsText" dxfId="14604" priority="11350" operator="containsText" text="Moderada">
      <formula>NOT(ISERROR(SEARCH("Moderada",AE274)))</formula>
    </cfRule>
    <cfRule type="containsText" dxfId="14603" priority="11351" operator="containsText" text="Baja">
      <formula>NOT(ISERROR(SEARCH("Baja",AE274)))</formula>
    </cfRule>
  </conditionalFormatting>
  <conditionalFormatting sqref="AE274:AE275">
    <cfRule type="containsText" dxfId="14602" priority="11352" operator="containsText" text="VALORAR">
      <formula>NOT(ISERROR(SEARCH("VALORAR",AE274)))</formula>
    </cfRule>
    <cfRule type="containsText" dxfId="14601" priority="11353" operator="containsText" text="Extrema">
      <formula>NOT(ISERROR(SEARCH("Extrema",AE274)))</formula>
    </cfRule>
    <cfRule type="containsText" dxfId="14600" priority="11354" operator="containsText" text="Alta">
      <formula>NOT(ISERROR(SEARCH("Alta",AE274)))</formula>
    </cfRule>
    <cfRule type="containsText" dxfId="14599" priority="11355" operator="containsText" text="Moderada">
      <formula>NOT(ISERROR(SEARCH("Moderada",AE274)))</formula>
    </cfRule>
    <cfRule type="containsText" dxfId="14598" priority="11356" operator="containsText" text="Baja">
      <formula>NOT(ISERROR(SEARCH("Baja",AE274)))</formula>
    </cfRule>
  </conditionalFormatting>
  <conditionalFormatting sqref="AW268">
    <cfRule type="containsText" dxfId="14597" priority="11473" operator="containsText" text="VALORAR">
      <formula>NOT(ISERROR(SEARCH("VALORAR",AW268)))</formula>
    </cfRule>
    <cfRule type="containsText" dxfId="14596" priority="11474" operator="containsText" text="Extrema">
      <formula>NOT(ISERROR(SEARCH("Extrema",AW268)))</formula>
    </cfRule>
    <cfRule type="containsText" dxfId="14595" priority="11475" operator="containsText" text="Alta">
      <formula>NOT(ISERROR(SEARCH("Alta",AW268)))</formula>
    </cfRule>
    <cfRule type="containsText" dxfId="14594" priority="11476" operator="containsText" text="Moderada">
      <formula>NOT(ISERROR(SEARCH("Moderada",AW268)))</formula>
    </cfRule>
    <cfRule type="containsText" dxfId="14593" priority="11477" operator="containsText" text="Baja">
      <formula>NOT(ISERROR(SEARCH("Baja",AW268)))</formula>
    </cfRule>
  </conditionalFormatting>
  <conditionalFormatting sqref="AW268">
    <cfRule type="containsText" dxfId="14592" priority="11478" operator="containsText" text="VALORAR">
      <formula>NOT(ISERROR(SEARCH("VALORAR",AW268)))</formula>
    </cfRule>
    <cfRule type="containsText" dxfId="14591" priority="11479" operator="containsText" text="Extrema">
      <formula>NOT(ISERROR(SEARCH("Extrema",AW268)))</formula>
    </cfRule>
    <cfRule type="containsText" dxfId="14590" priority="11480" operator="containsText" text="Alta">
      <formula>NOT(ISERROR(SEARCH("Alta",AW268)))</formula>
    </cfRule>
    <cfRule type="containsText" dxfId="14589" priority="11481" operator="containsText" text="Moderada">
      <formula>NOT(ISERROR(SEARCH("Moderada",AW268)))</formula>
    </cfRule>
    <cfRule type="containsText" dxfId="14588" priority="11482" operator="containsText" text="Baja">
      <formula>NOT(ISERROR(SEARCH("Baja",AW268)))</formula>
    </cfRule>
  </conditionalFormatting>
  <conditionalFormatting sqref="AP268">
    <cfRule type="cellIs" dxfId="14587" priority="11465" stopIfTrue="1" operator="equal">
      <formula>"Alta"</formula>
    </cfRule>
  </conditionalFormatting>
  <conditionalFormatting sqref="AP268">
    <cfRule type="cellIs" dxfId="14586" priority="11467" stopIfTrue="1" operator="equal">
      <formula>"Baja"</formula>
    </cfRule>
  </conditionalFormatting>
  <conditionalFormatting sqref="AP268">
    <cfRule type="cellIs" dxfId="14585" priority="11466" stopIfTrue="1" operator="equal">
      <formula>"Media"</formula>
    </cfRule>
  </conditionalFormatting>
  <conditionalFormatting sqref="AP268">
    <cfRule type="cellIs" dxfId="14584" priority="11464" stopIfTrue="1" operator="equal">
      <formula>"Muy Alta"</formula>
    </cfRule>
  </conditionalFormatting>
  <conditionalFormatting sqref="AP268">
    <cfRule type="cellIs" dxfId="14583" priority="11468" stopIfTrue="1" operator="equal">
      <formula>"Muy Baja"</formula>
    </cfRule>
  </conditionalFormatting>
  <conditionalFormatting sqref="AP269">
    <cfRule type="cellIs" dxfId="14582" priority="11451" stopIfTrue="1" operator="equal">
      <formula>"Alta"</formula>
    </cfRule>
  </conditionalFormatting>
  <conditionalFormatting sqref="AP269">
    <cfRule type="cellIs" dxfId="14581" priority="11453" stopIfTrue="1" operator="equal">
      <formula>"Baja"</formula>
    </cfRule>
  </conditionalFormatting>
  <conditionalFormatting sqref="AP269">
    <cfRule type="cellIs" dxfId="14580" priority="11452" stopIfTrue="1" operator="equal">
      <formula>"Media"</formula>
    </cfRule>
  </conditionalFormatting>
  <conditionalFormatting sqref="AP269">
    <cfRule type="cellIs" dxfId="14579" priority="11450" stopIfTrue="1" operator="equal">
      <formula>"Muy Alta"</formula>
    </cfRule>
  </conditionalFormatting>
  <conditionalFormatting sqref="AP269">
    <cfRule type="cellIs" dxfId="14578" priority="11454" stopIfTrue="1" operator="equal">
      <formula>"Muy Baja"</formula>
    </cfRule>
  </conditionalFormatting>
  <conditionalFormatting sqref="AP279">
    <cfRule type="cellIs" dxfId="14577" priority="11301" stopIfTrue="1" operator="equal">
      <formula>"Alta"</formula>
    </cfRule>
  </conditionalFormatting>
  <conditionalFormatting sqref="AP279">
    <cfRule type="cellIs" dxfId="14576" priority="11303" stopIfTrue="1" operator="equal">
      <formula>"Baja"</formula>
    </cfRule>
  </conditionalFormatting>
  <conditionalFormatting sqref="AP279">
    <cfRule type="cellIs" dxfId="14575" priority="11302" stopIfTrue="1" operator="equal">
      <formula>"Media"</formula>
    </cfRule>
  </conditionalFormatting>
  <conditionalFormatting sqref="AP279">
    <cfRule type="cellIs" dxfId="14574" priority="11300" stopIfTrue="1" operator="equal">
      <formula>"Muy Alta"</formula>
    </cfRule>
  </conditionalFormatting>
  <conditionalFormatting sqref="AP279">
    <cfRule type="cellIs" dxfId="14573" priority="11304" stopIfTrue="1" operator="equal">
      <formula>"Muy Baja"</formula>
    </cfRule>
  </conditionalFormatting>
  <conditionalFormatting sqref="AE270:AE271">
    <cfRule type="containsText" dxfId="14572" priority="11403" operator="containsText" text="VALORAR">
      <formula>NOT(ISERROR(SEARCH("VALORAR",AE270)))</formula>
    </cfRule>
    <cfRule type="containsText" dxfId="14571" priority="11404" operator="containsText" text="Extrema">
      <formula>NOT(ISERROR(SEARCH("Extrema",AE270)))</formula>
    </cfRule>
    <cfRule type="containsText" dxfId="14570" priority="11405" operator="containsText" text="Alta">
      <formula>NOT(ISERROR(SEARCH("Alta",AE270)))</formula>
    </cfRule>
    <cfRule type="containsText" dxfId="14569" priority="11406" operator="containsText" text="Moderada">
      <formula>NOT(ISERROR(SEARCH("Moderada",AE270)))</formula>
    </cfRule>
    <cfRule type="containsText" dxfId="14568" priority="11407" operator="containsText" text="Baja">
      <formula>NOT(ISERROR(SEARCH("Baja",AE270)))</formula>
    </cfRule>
  </conditionalFormatting>
  <conditionalFormatting sqref="AE270:AE271">
    <cfRule type="containsText" dxfId="14567" priority="11408" operator="containsText" text="VALORAR">
      <formula>NOT(ISERROR(SEARCH("VALORAR",AE270)))</formula>
    </cfRule>
    <cfRule type="containsText" dxfId="14566" priority="11409" operator="containsText" text="Extrema">
      <formula>NOT(ISERROR(SEARCH("Extrema",AE270)))</formula>
    </cfRule>
    <cfRule type="containsText" dxfId="14565" priority="11410" operator="containsText" text="Alta">
      <formula>NOT(ISERROR(SEARCH("Alta",AE270)))</formula>
    </cfRule>
    <cfRule type="containsText" dxfId="14564" priority="11411" operator="containsText" text="Moderada">
      <formula>NOT(ISERROR(SEARCH("Moderada",AE270)))</formula>
    </cfRule>
    <cfRule type="containsText" dxfId="14563" priority="11412" operator="containsText" text="Baja">
      <formula>NOT(ISERROR(SEARCH("Baja",AE270)))</formula>
    </cfRule>
  </conditionalFormatting>
  <conditionalFormatting sqref="V270:V271">
    <cfRule type="cellIs" dxfId="14562" priority="11419" stopIfTrue="1" operator="equal">
      <formula>"Alta"</formula>
    </cfRule>
  </conditionalFormatting>
  <conditionalFormatting sqref="V270:V271">
    <cfRule type="cellIs" dxfId="14561" priority="11421" stopIfTrue="1" operator="equal">
      <formula>"Baja"</formula>
    </cfRule>
  </conditionalFormatting>
  <conditionalFormatting sqref="V270:V271">
    <cfRule type="cellIs" dxfId="14560" priority="11420" stopIfTrue="1" operator="equal">
      <formula>"Media"</formula>
    </cfRule>
  </conditionalFormatting>
  <conditionalFormatting sqref="V270:V271">
    <cfRule type="cellIs" dxfId="14559" priority="11418" stopIfTrue="1" operator="equal">
      <formula>"Muy Alta"</formula>
    </cfRule>
  </conditionalFormatting>
  <conditionalFormatting sqref="V270:V271">
    <cfRule type="cellIs" dxfId="14558" priority="11422" stopIfTrue="1" operator="equal">
      <formula>"Muy Baja"</formula>
    </cfRule>
  </conditionalFormatting>
  <conditionalFormatting sqref="AP276">
    <cfRule type="cellIs" dxfId="14557" priority="11259" stopIfTrue="1" operator="equal">
      <formula>"Alta"</formula>
    </cfRule>
  </conditionalFormatting>
  <conditionalFormatting sqref="AP276">
    <cfRule type="cellIs" dxfId="14556" priority="11261" stopIfTrue="1" operator="equal">
      <formula>"Baja"</formula>
    </cfRule>
  </conditionalFormatting>
  <conditionalFormatting sqref="AP276">
    <cfRule type="cellIs" dxfId="14555" priority="11260" stopIfTrue="1" operator="equal">
      <formula>"Media"</formula>
    </cfRule>
  </conditionalFormatting>
  <conditionalFormatting sqref="AP276">
    <cfRule type="cellIs" dxfId="14554" priority="11258" stopIfTrue="1" operator="equal">
      <formula>"Muy Alta"</formula>
    </cfRule>
  </conditionalFormatting>
  <conditionalFormatting sqref="AP276">
    <cfRule type="cellIs" dxfId="14553" priority="11262" stopIfTrue="1" operator="equal">
      <formula>"Muy Baja"</formula>
    </cfRule>
  </conditionalFormatting>
  <conditionalFormatting sqref="AP271">
    <cfRule type="cellIs" dxfId="14552" priority="11381" stopIfTrue="1" operator="equal">
      <formula>"Alta"</formula>
    </cfRule>
  </conditionalFormatting>
  <conditionalFormatting sqref="AP271">
    <cfRule type="cellIs" dxfId="14551" priority="11383" stopIfTrue="1" operator="equal">
      <formula>"Baja"</formula>
    </cfRule>
  </conditionalFormatting>
  <conditionalFormatting sqref="AP271">
    <cfRule type="cellIs" dxfId="14550" priority="11382" stopIfTrue="1" operator="equal">
      <formula>"Media"</formula>
    </cfRule>
  </conditionalFormatting>
  <conditionalFormatting sqref="AP271">
    <cfRule type="cellIs" dxfId="14549" priority="11380" stopIfTrue="1" operator="equal">
      <formula>"Muy Alta"</formula>
    </cfRule>
  </conditionalFormatting>
  <conditionalFormatting sqref="AP271">
    <cfRule type="cellIs" dxfId="14548" priority="11384" stopIfTrue="1" operator="equal">
      <formula>"Muy Baja"</formula>
    </cfRule>
  </conditionalFormatting>
  <conditionalFormatting sqref="V256:V257">
    <cfRule type="cellIs" dxfId="14547" priority="11771" stopIfTrue="1" operator="equal">
      <formula>"Alta"</formula>
    </cfRule>
  </conditionalFormatting>
  <conditionalFormatting sqref="V256:V257">
    <cfRule type="cellIs" dxfId="14546" priority="11773" stopIfTrue="1" operator="equal">
      <formula>"Baja"</formula>
    </cfRule>
  </conditionalFormatting>
  <conditionalFormatting sqref="V256:V257">
    <cfRule type="cellIs" dxfId="14545" priority="11772" stopIfTrue="1" operator="equal">
      <formula>"Media"</formula>
    </cfRule>
  </conditionalFormatting>
  <conditionalFormatting sqref="V256:V257">
    <cfRule type="cellIs" dxfId="14544" priority="11770" stopIfTrue="1" operator="equal">
      <formula>"Muy Alta"</formula>
    </cfRule>
  </conditionalFormatting>
  <conditionalFormatting sqref="V256:V257">
    <cfRule type="cellIs" dxfId="14543" priority="11774" stopIfTrue="1" operator="equal">
      <formula>"Muy Baja"</formula>
    </cfRule>
  </conditionalFormatting>
  <conditionalFormatting sqref="AE256:AE257">
    <cfRule type="containsText" dxfId="14542" priority="11755" operator="containsText" text="VALORAR">
      <formula>NOT(ISERROR(SEARCH("VALORAR",AE256)))</formula>
    </cfRule>
    <cfRule type="containsText" dxfId="14541" priority="11756" operator="containsText" text="Extrema">
      <formula>NOT(ISERROR(SEARCH("Extrema",AE256)))</formula>
    </cfRule>
    <cfRule type="containsText" dxfId="14540" priority="11757" operator="containsText" text="Alta">
      <formula>NOT(ISERROR(SEARCH("Alta",AE256)))</formula>
    </cfRule>
    <cfRule type="containsText" dxfId="14539" priority="11758" operator="containsText" text="Moderada">
      <formula>NOT(ISERROR(SEARCH("Moderada",AE256)))</formula>
    </cfRule>
    <cfRule type="containsText" dxfId="14538" priority="11759" operator="containsText" text="Baja">
      <formula>NOT(ISERROR(SEARCH("Baja",AE256)))</formula>
    </cfRule>
  </conditionalFormatting>
  <conditionalFormatting sqref="AE256:AE257">
    <cfRule type="containsText" dxfId="14537" priority="11760" operator="containsText" text="VALORAR">
      <formula>NOT(ISERROR(SEARCH("VALORAR",AE256)))</formula>
    </cfRule>
    <cfRule type="containsText" dxfId="14536" priority="11761" operator="containsText" text="Extrema">
      <formula>NOT(ISERROR(SEARCH("Extrema",AE256)))</formula>
    </cfRule>
    <cfRule type="containsText" dxfId="14535" priority="11762" operator="containsText" text="Alta">
      <formula>NOT(ISERROR(SEARCH("Alta",AE256)))</formula>
    </cfRule>
    <cfRule type="containsText" dxfId="14534" priority="11763" operator="containsText" text="Moderada">
      <formula>NOT(ISERROR(SEARCH("Moderada",AE256)))</formula>
    </cfRule>
    <cfRule type="containsText" dxfId="14533" priority="11764" operator="containsText" text="Baja">
      <formula>NOT(ISERROR(SEARCH("Baja",AE256)))</formula>
    </cfRule>
  </conditionalFormatting>
  <conditionalFormatting sqref="AW256">
    <cfRule type="containsText" dxfId="14532" priority="11745" operator="containsText" text="VALORAR">
      <formula>NOT(ISERROR(SEARCH("VALORAR",AW256)))</formula>
    </cfRule>
    <cfRule type="containsText" dxfId="14531" priority="11746" operator="containsText" text="Extrema">
      <formula>NOT(ISERROR(SEARCH("Extrema",AW256)))</formula>
    </cfRule>
    <cfRule type="containsText" dxfId="14530" priority="11747" operator="containsText" text="Alta">
      <formula>NOT(ISERROR(SEARCH("Alta",AW256)))</formula>
    </cfRule>
    <cfRule type="containsText" dxfId="14529" priority="11748" operator="containsText" text="Moderada">
      <formula>NOT(ISERROR(SEARCH("Moderada",AW256)))</formula>
    </cfRule>
    <cfRule type="containsText" dxfId="14528" priority="11749" operator="containsText" text="Baja">
      <formula>NOT(ISERROR(SEARCH("Baja",AW256)))</formula>
    </cfRule>
  </conditionalFormatting>
  <conditionalFormatting sqref="AW256">
    <cfRule type="containsText" dxfId="14527" priority="11750" operator="containsText" text="VALORAR">
      <formula>NOT(ISERROR(SEARCH("VALORAR",AW256)))</formula>
    </cfRule>
    <cfRule type="containsText" dxfId="14526" priority="11751" operator="containsText" text="Extrema">
      <formula>NOT(ISERROR(SEARCH("Extrema",AW256)))</formula>
    </cfRule>
    <cfRule type="containsText" dxfId="14525" priority="11752" operator="containsText" text="Alta">
      <formula>NOT(ISERROR(SEARCH("Alta",AW256)))</formula>
    </cfRule>
    <cfRule type="containsText" dxfId="14524" priority="11753" operator="containsText" text="Moderada">
      <formula>NOT(ISERROR(SEARCH("Moderada",AW256)))</formula>
    </cfRule>
    <cfRule type="containsText" dxfId="14523" priority="11754" operator="containsText" text="Baja">
      <formula>NOT(ISERROR(SEARCH("Baja",AW256)))</formula>
    </cfRule>
  </conditionalFormatting>
  <conditionalFormatting sqref="AP256">
    <cfRule type="cellIs" dxfId="14522" priority="11737" stopIfTrue="1" operator="equal">
      <formula>"Alta"</formula>
    </cfRule>
  </conditionalFormatting>
  <conditionalFormatting sqref="AP256">
    <cfRule type="cellIs" dxfId="14521" priority="11739" stopIfTrue="1" operator="equal">
      <formula>"Baja"</formula>
    </cfRule>
  </conditionalFormatting>
  <conditionalFormatting sqref="AP256">
    <cfRule type="cellIs" dxfId="14520" priority="11738" stopIfTrue="1" operator="equal">
      <formula>"Media"</formula>
    </cfRule>
  </conditionalFormatting>
  <conditionalFormatting sqref="AP256">
    <cfRule type="cellIs" dxfId="14519" priority="11736" stopIfTrue="1" operator="equal">
      <formula>"Muy Alta"</formula>
    </cfRule>
  </conditionalFormatting>
  <conditionalFormatting sqref="AP256">
    <cfRule type="cellIs" dxfId="14518" priority="11740" stopIfTrue="1" operator="equal">
      <formula>"Muy Baja"</formula>
    </cfRule>
  </conditionalFormatting>
  <conditionalFormatting sqref="AP257">
    <cfRule type="cellIs" dxfId="14517" priority="11723" stopIfTrue="1" operator="equal">
      <formula>"Alta"</formula>
    </cfRule>
  </conditionalFormatting>
  <conditionalFormatting sqref="AP257">
    <cfRule type="cellIs" dxfId="14516" priority="11725" stopIfTrue="1" operator="equal">
      <formula>"Baja"</formula>
    </cfRule>
  </conditionalFormatting>
  <conditionalFormatting sqref="AP257">
    <cfRule type="cellIs" dxfId="14515" priority="11724" stopIfTrue="1" operator="equal">
      <formula>"Media"</formula>
    </cfRule>
  </conditionalFormatting>
  <conditionalFormatting sqref="AP257">
    <cfRule type="cellIs" dxfId="14514" priority="11722" stopIfTrue="1" operator="equal">
      <formula>"Muy Alta"</formula>
    </cfRule>
  </conditionalFormatting>
  <conditionalFormatting sqref="AP257">
    <cfRule type="cellIs" dxfId="14513" priority="11726" stopIfTrue="1" operator="equal">
      <formula>"Muy Baja"</formula>
    </cfRule>
  </conditionalFormatting>
  <conditionalFormatting sqref="AP261">
    <cfRule type="cellIs" dxfId="14512" priority="11709" stopIfTrue="1" operator="equal">
      <formula>"Alta"</formula>
    </cfRule>
  </conditionalFormatting>
  <conditionalFormatting sqref="AP261">
    <cfRule type="cellIs" dxfId="14511" priority="11711" stopIfTrue="1" operator="equal">
      <formula>"Baja"</formula>
    </cfRule>
  </conditionalFormatting>
  <conditionalFormatting sqref="AP261">
    <cfRule type="cellIs" dxfId="14510" priority="11710" stopIfTrue="1" operator="equal">
      <formula>"Media"</formula>
    </cfRule>
  </conditionalFormatting>
  <conditionalFormatting sqref="AP261">
    <cfRule type="cellIs" dxfId="14509" priority="11708" stopIfTrue="1" operator="equal">
      <formula>"Muy Alta"</formula>
    </cfRule>
  </conditionalFormatting>
  <conditionalFormatting sqref="AP261">
    <cfRule type="cellIs" dxfId="14508" priority="11712" stopIfTrue="1" operator="equal">
      <formula>"Muy Baja"</formula>
    </cfRule>
  </conditionalFormatting>
  <conditionalFormatting sqref="AE258:AE259">
    <cfRule type="containsText" dxfId="14507" priority="11675" operator="containsText" text="VALORAR">
      <formula>NOT(ISERROR(SEARCH("VALORAR",AE258)))</formula>
    </cfRule>
    <cfRule type="containsText" dxfId="14506" priority="11676" operator="containsText" text="Extrema">
      <formula>NOT(ISERROR(SEARCH("Extrema",AE258)))</formula>
    </cfRule>
    <cfRule type="containsText" dxfId="14505" priority="11677" operator="containsText" text="Alta">
      <formula>NOT(ISERROR(SEARCH("Alta",AE258)))</formula>
    </cfRule>
    <cfRule type="containsText" dxfId="14504" priority="11678" operator="containsText" text="Moderada">
      <formula>NOT(ISERROR(SEARCH("Moderada",AE258)))</formula>
    </cfRule>
    <cfRule type="containsText" dxfId="14503" priority="11679" operator="containsText" text="Baja">
      <formula>NOT(ISERROR(SEARCH("Baja",AE258)))</formula>
    </cfRule>
  </conditionalFormatting>
  <conditionalFormatting sqref="AE258:AE259">
    <cfRule type="containsText" dxfId="14502" priority="11680" operator="containsText" text="VALORAR">
      <formula>NOT(ISERROR(SEARCH("VALORAR",AE258)))</formula>
    </cfRule>
    <cfRule type="containsText" dxfId="14501" priority="11681" operator="containsText" text="Extrema">
      <formula>NOT(ISERROR(SEARCH("Extrema",AE258)))</formula>
    </cfRule>
    <cfRule type="containsText" dxfId="14500" priority="11682" operator="containsText" text="Alta">
      <formula>NOT(ISERROR(SEARCH("Alta",AE258)))</formula>
    </cfRule>
    <cfRule type="containsText" dxfId="14499" priority="11683" operator="containsText" text="Moderada">
      <formula>NOT(ISERROR(SEARCH("Moderada",AE258)))</formula>
    </cfRule>
    <cfRule type="containsText" dxfId="14498" priority="11684" operator="containsText" text="Baja">
      <formula>NOT(ISERROR(SEARCH("Baja",AE258)))</formula>
    </cfRule>
  </conditionalFormatting>
  <conditionalFormatting sqref="V258:V259">
    <cfRule type="cellIs" dxfId="14497" priority="11691" stopIfTrue="1" operator="equal">
      <formula>"Alta"</formula>
    </cfRule>
  </conditionalFormatting>
  <conditionalFormatting sqref="V258:V259">
    <cfRule type="cellIs" dxfId="14496" priority="11693" stopIfTrue="1" operator="equal">
      <formula>"Baja"</formula>
    </cfRule>
  </conditionalFormatting>
  <conditionalFormatting sqref="V258:V259">
    <cfRule type="cellIs" dxfId="14495" priority="11692" stopIfTrue="1" operator="equal">
      <formula>"Media"</formula>
    </cfRule>
  </conditionalFormatting>
  <conditionalFormatting sqref="V258:V259">
    <cfRule type="cellIs" dxfId="14494" priority="11690" stopIfTrue="1" operator="equal">
      <formula>"Muy Alta"</formula>
    </cfRule>
  </conditionalFormatting>
  <conditionalFormatting sqref="V258:V259">
    <cfRule type="cellIs" dxfId="14493" priority="11694" stopIfTrue="1" operator="equal">
      <formula>"Muy Baja"</formula>
    </cfRule>
  </conditionalFormatting>
  <conditionalFormatting sqref="AP258">
    <cfRule type="cellIs" dxfId="14492" priority="11667" stopIfTrue="1" operator="equal">
      <formula>"Alta"</formula>
    </cfRule>
  </conditionalFormatting>
  <conditionalFormatting sqref="AP258">
    <cfRule type="cellIs" dxfId="14491" priority="11669" stopIfTrue="1" operator="equal">
      <formula>"Baja"</formula>
    </cfRule>
  </conditionalFormatting>
  <conditionalFormatting sqref="AP258">
    <cfRule type="cellIs" dxfId="14490" priority="11668" stopIfTrue="1" operator="equal">
      <formula>"Media"</formula>
    </cfRule>
  </conditionalFormatting>
  <conditionalFormatting sqref="AP258">
    <cfRule type="cellIs" dxfId="14489" priority="11666" stopIfTrue="1" operator="equal">
      <formula>"Muy Alta"</formula>
    </cfRule>
  </conditionalFormatting>
  <conditionalFormatting sqref="AP258">
    <cfRule type="cellIs" dxfId="14488" priority="11670" stopIfTrue="1" operator="equal">
      <formula>"Muy Baja"</formula>
    </cfRule>
  </conditionalFormatting>
  <conditionalFormatting sqref="AP259">
    <cfRule type="cellIs" dxfId="14487" priority="11653" stopIfTrue="1" operator="equal">
      <formula>"Alta"</formula>
    </cfRule>
  </conditionalFormatting>
  <conditionalFormatting sqref="AP259">
    <cfRule type="cellIs" dxfId="14486" priority="11655" stopIfTrue="1" operator="equal">
      <formula>"Baja"</formula>
    </cfRule>
  </conditionalFormatting>
  <conditionalFormatting sqref="AP259">
    <cfRule type="cellIs" dxfId="14485" priority="11654" stopIfTrue="1" operator="equal">
      <formula>"Media"</formula>
    </cfRule>
  </conditionalFormatting>
  <conditionalFormatting sqref="AP259">
    <cfRule type="cellIs" dxfId="14484" priority="11652" stopIfTrue="1" operator="equal">
      <formula>"Muy Alta"</formula>
    </cfRule>
  </conditionalFormatting>
  <conditionalFormatting sqref="AP259">
    <cfRule type="cellIs" dxfId="14483" priority="11656" stopIfTrue="1" operator="equal">
      <formula>"Muy Baja"</formula>
    </cfRule>
  </conditionalFormatting>
  <conditionalFormatting sqref="V274:V275">
    <cfRule type="cellIs" dxfId="14482" priority="11363" stopIfTrue="1" operator="equal">
      <formula>"Alta"</formula>
    </cfRule>
  </conditionalFormatting>
  <conditionalFormatting sqref="V274:V275">
    <cfRule type="cellIs" dxfId="14481" priority="11365" stopIfTrue="1" operator="equal">
      <formula>"Baja"</formula>
    </cfRule>
  </conditionalFormatting>
  <conditionalFormatting sqref="V274:V275">
    <cfRule type="cellIs" dxfId="14480" priority="11364" stopIfTrue="1" operator="equal">
      <formula>"Media"</formula>
    </cfRule>
  </conditionalFormatting>
  <conditionalFormatting sqref="V274:V275">
    <cfRule type="cellIs" dxfId="14479" priority="11362" stopIfTrue="1" operator="equal">
      <formula>"Muy Alta"</formula>
    </cfRule>
  </conditionalFormatting>
  <conditionalFormatting sqref="V274:V275">
    <cfRule type="cellIs" dxfId="14478" priority="11366" stopIfTrue="1" operator="equal">
      <formula>"Muy Baja"</formula>
    </cfRule>
  </conditionalFormatting>
  <conditionalFormatting sqref="AW274">
    <cfRule type="containsText" dxfId="14477" priority="11337" operator="containsText" text="VALORAR">
      <formula>NOT(ISERROR(SEARCH("VALORAR",AW274)))</formula>
    </cfRule>
    <cfRule type="containsText" dxfId="14476" priority="11338" operator="containsText" text="Extrema">
      <formula>NOT(ISERROR(SEARCH("Extrema",AW274)))</formula>
    </cfRule>
    <cfRule type="containsText" dxfId="14475" priority="11339" operator="containsText" text="Alta">
      <formula>NOT(ISERROR(SEARCH("Alta",AW274)))</formula>
    </cfRule>
    <cfRule type="containsText" dxfId="14474" priority="11340" operator="containsText" text="Moderada">
      <formula>NOT(ISERROR(SEARCH("Moderada",AW274)))</formula>
    </cfRule>
    <cfRule type="containsText" dxfId="14473" priority="11341" operator="containsText" text="Baja">
      <formula>NOT(ISERROR(SEARCH("Baja",AW274)))</formula>
    </cfRule>
  </conditionalFormatting>
  <conditionalFormatting sqref="AW274">
    <cfRule type="containsText" dxfId="14472" priority="11342" operator="containsText" text="VALORAR">
      <formula>NOT(ISERROR(SEARCH("VALORAR",AW274)))</formula>
    </cfRule>
    <cfRule type="containsText" dxfId="14471" priority="11343" operator="containsText" text="Extrema">
      <formula>NOT(ISERROR(SEARCH("Extrema",AW274)))</formula>
    </cfRule>
    <cfRule type="containsText" dxfId="14470" priority="11344" operator="containsText" text="Alta">
      <formula>NOT(ISERROR(SEARCH("Alta",AW274)))</formula>
    </cfRule>
    <cfRule type="containsText" dxfId="14469" priority="11345" operator="containsText" text="Moderada">
      <formula>NOT(ISERROR(SEARCH("Moderada",AW274)))</formula>
    </cfRule>
    <cfRule type="containsText" dxfId="14468" priority="11346" operator="containsText" text="Baja">
      <formula>NOT(ISERROR(SEARCH("Baja",AW274)))</formula>
    </cfRule>
  </conditionalFormatting>
  <conditionalFormatting sqref="AP274">
    <cfRule type="cellIs" dxfId="14467" priority="11329" stopIfTrue="1" operator="equal">
      <formula>"Alta"</formula>
    </cfRule>
  </conditionalFormatting>
  <conditionalFormatting sqref="AP274">
    <cfRule type="cellIs" dxfId="14466" priority="11331" stopIfTrue="1" operator="equal">
      <formula>"Baja"</formula>
    </cfRule>
  </conditionalFormatting>
  <conditionalFormatting sqref="AP274">
    <cfRule type="cellIs" dxfId="14465" priority="11330" stopIfTrue="1" operator="equal">
      <formula>"Media"</formula>
    </cfRule>
  </conditionalFormatting>
  <conditionalFormatting sqref="AP274">
    <cfRule type="cellIs" dxfId="14464" priority="11328" stopIfTrue="1" operator="equal">
      <formula>"Muy Alta"</formula>
    </cfRule>
  </conditionalFormatting>
  <conditionalFormatting sqref="AP274">
    <cfRule type="cellIs" dxfId="14463" priority="11332" stopIfTrue="1" operator="equal">
      <formula>"Muy Baja"</formula>
    </cfRule>
  </conditionalFormatting>
  <conditionalFormatting sqref="AP275">
    <cfRule type="cellIs" dxfId="14462" priority="11315" stopIfTrue="1" operator="equal">
      <formula>"Alta"</formula>
    </cfRule>
  </conditionalFormatting>
  <conditionalFormatting sqref="AP275">
    <cfRule type="cellIs" dxfId="14461" priority="11317" stopIfTrue="1" operator="equal">
      <formula>"Baja"</formula>
    </cfRule>
  </conditionalFormatting>
  <conditionalFormatting sqref="AP275">
    <cfRule type="cellIs" dxfId="14460" priority="11316" stopIfTrue="1" operator="equal">
      <formula>"Media"</formula>
    </cfRule>
  </conditionalFormatting>
  <conditionalFormatting sqref="AP275">
    <cfRule type="cellIs" dxfId="14459" priority="11314" stopIfTrue="1" operator="equal">
      <formula>"Muy Alta"</formula>
    </cfRule>
  </conditionalFormatting>
  <conditionalFormatting sqref="AP275">
    <cfRule type="cellIs" dxfId="14458" priority="11318" stopIfTrue="1" operator="equal">
      <formula>"Muy Baja"</formula>
    </cfRule>
  </conditionalFormatting>
  <conditionalFormatting sqref="AE276:AE277">
    <cfRule type="containsText" dxfId="14457" priority="11267" operator="containsText" text="VALORAR">
      <formula>NOT(ISERROR(SEARCH("VALORAR",AE276)))</formula>
    </cfRule>
    <cfRule type="containsText" dxfId="14456" priority="11268" operator="containsText" text="Extrema">
      <formula>NOT(ISERROR(SEARCH("Extrema",AE276)))</formula>
    </cfRule>
    <cfRule type="containsText" dxfId="14455" priority="11269" operator="containsText" text="Alta">
      <formula>NOT(ISERROR(SEARCH("Alta",AE276)))</formula>
    </cfRule>
    <cfRule type="containsText" dxfId="14454" priority="11270" operator="containsText" text="Moderada">
      <formula>NOT(ISERROR(SEARCH("Moderada",AE276)))</formula>
    </cfRule>
    <cfRule type="containsText" dxfId="14453" priority="11271" operator="containsText" text="Baja">
      <formula>NOT(ISERROR(SEARCH("Baja",AE276)))</formula>
    </cfRule>
  </conditionalFormatting>
  <conditionalFormatting sqref="AE276:AE277">
    <cfRule type="containsText" dxfId="14452" priority="11272" operator="containsText" text="VALORAR">
      <formula>NOT(ISERROR(SEARCH("VALORAR",AE276)))</formula>
    </cfRule>
    <cfRule type="containsText" dxfId="14451" priority="11273" operator="containsText" text="Extrema">
      <formula>NOT(ISERROR(SEARCH("Extrema",AE276)))</formula>
    </cfRule>
    <cfRule type="containsText" dxfId="14450" priority="11274" operator="containsText" text="Alta">
      <formula>NOT(ISERROR(SEARCH("Alta",AE276)))</formula>
    </cfRule>
    <cfRule type="containsText" dxfId="14449" priority="11275" operator="containsText" text="Moderada">
      <formula>NOT(ISERROR(SEARCH("Moderada",AE276)))</formula>
    </cfRule>
    <cfRule type="containsText" dxfId="14448" priority="11276" operator="containsText" text="Baja">
      <formula>NOT(ISERROR(SEARCH("Baja",AE276)))</formula>
    </cfRule>
  </conditionalFormatting>
  <conditionalFormatting sqref="V276:V277">
    <cfRule type="cellIs" dxfId="14447" priority="11283" stopIfTrue="1" operator="equal">
      <formula>"Alta"</formula>
    </cfRule>
  </conditionalFormatting>
  <conditionalFormatting sqref="V276:V277">
    <cfRule type="cellIs" dxfId="14446" priority="11285" stopIfTrue="1" operator="equal">
      <formula>"Baja"</formula>
    </cfRule>
  </conditionalFormatting>
  <conditionalFormatting sqref="V276:V277">
    <cfRule type="cellIs" dxfId="14445" priority="11284" stopIfTrue="1" operator="equal">
      <formula>"Media"</formula>
    </cfRule>
  </conditionalFormatting>
  <conditionalFormatting sqref="V276:V277">
    <cfRule type="cellIs" dxfId="14444" priority="11282" stopIfTrue="1" operator="equal">
      <formula>"Muy Alta"</formula>
    </cfRule>
  </conditionalFormatting>
  <conditionalFormatting sqref="V276:V277">
    <cfRule type="cellIs" dxfId="14443" priority="11286" stopIfTrue="1" operator="equal">
      <formula>"Muy Baja"</formula>
    </cfRule>
  </conditionalFormatting>
  <conditionalFormatting sqref="AP277">
    <cfRule type="cellIs" dxfId="14442" priority="11245" stopIfTrue="1" operator="equal">
      <formula>"Alta"</formula>
    </cfRule>
  </conditionalFormatting>
  <conditionalFormatting sqref="AP277">
    <cfRule type="cellIs" dxfId="14441" priority="11247" stopIfTrue="1" operator="equal">
      <formula>"Baja"</formula>
    </cfRule>
  </conditionalFormatting>
  <conditionalFormatting sqref="AP277">
    <cfRule type="cellIs" dxfId="14440" priority="11246" stopIfTrue="1" operator="equal">
      <formula>"Media"</formula>
    </cfRule>
  </conditionalFormatting>
  <conditionalFormatting sqref="AP277">
    <cfRule type="cellIs" dxfId="14439" priority="11244" stopIfTrue="1" operator="equal">
      <formula>"Muy Alta"</formula>
    </cfRule>
  </conditionalFormatting>
  <conditionalFormatting sqref="AP277">
    <cfRule type="cellIs" dxfId="14438" priority="11248" stopIfTrue="1" operator="equal">
      <formula>"Muy Baja"</formula>
    </cfRule>
  </conditionalFormatting>
  <conditionalFormatting sqref="AE286:AE287">
    <cfRule type="containsText" dxfId="14437" priority="11211" operator="containsText" text="VALORAR">
      <formula>NOT(ISERROR(SEARCH("VALORAR",AE286)))</formula>
    </cfRule>
    <cfRule type="containsText" dxfId="14436" priority="11212" operator="containsText" text="Extrema">
      <formula>NOT(ISERROR(SEARCH("Extrema",AE286)))</formula>
    </cfRule>
    <cfRule type="containsText" dxfId="14435" priority="11213" operator="containsText" text="Alta">
      <formula>NOT(ISERROR(SEARCH("Alta",AE286)))</formula>
    </cfRule>
    <cfRule type="containsText" dxfId="14434" priority="11214" operator="containsText" text="Moderada">
      <formula>NOT(ISERROR(SEARCH("Moderada",AE286)))</formula>
    </cfRule>
    <cfRule type="containsText" dxfId="14433" priority="11215" operator="containsText" text="Baja">
      <formula>NOT(ISERROR(SEARCH("Baja",AE286)))</formula>
    </cfRule>
  </conditionalFormatting>
  <conditionalFormatting sqref="AE286:AE287">
    <cfRule type="containsText" dxfId="14432" priority="11216" operator="containsText" text="VALORAR">
      <formula>NOT(ISERROR(SEARCH("VALORAR",AE286)))</formula>
    </cfRule>
    <cfRule type="containsText" dxfId="14431" priority="11217" operator="containsText" text="Extrema">
      <formula>NOT(ISERROR(SEARCH("Extrema",AE286)))</formula>
    </cfRule>
    <cfRule type="containsText" dxfId="14430" priority="11218" operator="containsText" text="Alta">
      <formula>NOT(ISERROR(SEARCH("Alta",AE286)))</formula>
    </cfRule>
    <cfRule type="containsText" dxfId="14429" priority="11219" operator="containsText" text="Moderada">
      <formula>NOT(ISERROR(SEARCH("Moderada",AE286)))</formula>
    </cfRule>
    <cfRule type="containsText" dxfId="14428" priority="11220" operator="containsText" text="Baja">
      <formula>NOT(ISERROR(SEARCH("Baja",AE286)))</formula>
    </cfRule>
  </conditionalFormatting>
  <conditionalFormatting sqref="AP291">
    <cfRule type="cellIs" dxfId="14427" priority="11165" stopIfTrue="1" operator="equal">
      <formula>"Alta"</formula>
    </cfRule>
  </conditionalFormatting>
  <conditionalFormatting sqref="AP291">
    <cfRule type="cellIs" dxfId="14426" priority="11167" stopIfTrue="1" operator="equal">
      <formula>"Baja"</formula>
    </cfRule>
  </conditionalFormatting>
  <conditionalFormatting sqref="AP291">
    <cfRule type="cellIs" dxfId="14425" priority="11166" stopIfTrue="1" operator="equal">
      <formula>"Media"</formula>
    </cfRule>
  </conditionalFormatting>
  <conditionalFormatting sqref="AP291">
    <cfRule type="cellIs" dxfId="14424" priority="11164" stopIfTrue="1" operator="equal">
      <formula>"Muy Alta"</formula>
    </cfRule>
  </conditionalFormatting>
  <conditionalFormatting sqref="AP291">
    <cfRule type="cellIs" dxfId="14423" priority="11168" stopIfTrue="1" operator="equal">
      <formula>"Muy Baja"</formula>
    </cfRule>
  </conditionalFormatting>
  <conditionalFormatting sqref="AP288">
    <cfRule type="cellIs" dxfId="14422" priority="11123" stopIfTrue="1" operator="equal">
      <formula>"Alta"</formula>
    </cfRule>
  </conditionalFormatting>
  <conditionalFormatting sqref="AP288">
    <cfRule type="cellIs" dxfId="14421" priority="11125" stopIfTrue="1" operator="equal">
      <formula>"Baja"</formula>
    </cfRule>
  </conditionalFormatting>
  <conditionalFormatting sqref="AP288">
    <cfRule type="cellIs" dxfId="14420" priority="11124" stopIfTrue="1" operator="equal">
      <formula>"Media"</formula>
    </cfRule>
  </conditionalFormatting>
  <conditionalFormatting sqref="AP288">
    <cfRule type="cellIs" dxfId="14419" priority="11122" stopIfTrue="1" operator="equal">
      <formula>"Muy Alta"</formula>
    </cfRule>
  </conditionalFormatting>
  <conditionalFormatting sqref="AP288">
    <cfRule type="cellIs" dxfId="14418" priority="11126" stopIfTrue="1" operator="equal">
      <formula>"Muy Baja"</formula>
    </cfRule>
  </conditionalFormatting>
  <conditionalFormatting sqref="V286:V287">
    <cfRule type="cellIs" dxfId="14417" priority="11227" stopIfTrue="1" operator="equal">
      <formula>"Alta"</formula>
    </cfRule>
  </conditionalFormatting>
  <conditionalFormatting sqref="V286:V287">
    <cfRule type="cellIs" dxfId="14416" priority="11229" stopIfTrue="1" operator="equal">
      <formula>"Baja"</formula>
    </cfRule>
  </conditionalFormatting>
  <conditionalFormatting sqref="V286:V287">
    <cfRule type="cellIs" dxfId="14415" priority="11228" stopIfTrue="1" operator="equal">
      <formula>"Media"</formula>
    </cfRule>
  </conditionalFormatting>
  <conditionalFormatting sqref="V286:V287">
    <cfRule type="cellIs" dxfId="14414" priority="11226" stopIfTrue="1" operator="equal">
      <formula>"Muy Alta"</formula>
    </cfRule>
  </conditionalFormatting>
  <conditionalFormatting sqref="V286:V287">
    <cfRule type="cellIs" dxfId="14413" priority="11230" stopIfTrue="1" operator="equal">
      <formula>"Muy Baja"</formula>
    </cfRule>
  </conditionalFormatting>
  <conditionalFormatting sqref="AW286">
    <cfRule type="containsText" dxfId="14412" priority="11201" operator="containsText" text="VALORAR">
      <formula>NOT(ISERROR(SEARCH("VALORAR",AW286)))</formula>
    </cfRule>
    <cfRule type="containsText" dxfId="14411" priority="11202" operator="containsText" text="Extrema">
      <formula>NOT(ISERROR(SEARCH("Extrema",AW286)))</formula>
    </cfRule>
    <cfRule type="containsText" dxfId="14410" priority="11203" operator="containsText" text="Alta">
      <formula>NOT(ISERROR(SEARCH("Alta",AW286)))</formula>
    </cfRule>
    <cfRule type="containsText" dxfId="14409" priority="11204" operator="containsText" text="Moderada">
      <formula>NOT(ISERROR(SEARCH("Moderada",AW286)))</formula>
    </cfRule>
    <cfRule type="containsText" dxfId="14408" priority="11205" operator="containsText" text="Baja">
      <formula>NOT(ISERROR(SEARCH("Baja",AW286)))</formula>
    </cfRule>
  </conditionalFormatting>
  <conditionalFormatting sqref="AW286">
    <cfRule type="containsText" dxfId="14407" priority="11206" operator="containsText" text="VALORAR">
      <formula>NOT(ISERROR(SEARCH("VALORAR",AW286)))</formula>
    </cfRule>
    <cfRule type="containsText" dxfId="14406" priority="11207" operator="containsText" text="Extrema">
      <formula>NOT(ISERROR(SEARCH("Extrema",AW286)))</formula>
    </cfRule>
    <cfRule type="containsText" dxfId="14405" priority="11208" operator="containsText" text="Alta">
      <formula>NOT(ISERROR(SEARCH("Alta",AW286)))</formula>
    </cfRule>
    <cfRule type="containsText" dxfId="14404" priority="11209" operator="containsText" text="Moderada">
      <formula>NOT(ISERROR(SEARCH("Moderada",AW286)))</formula>
    </cfRule>
    <cfRule type="containsText" dxfId="14403" priority="11210" operator="containsText" text="Baja">
      <formula>NOT(ISERROR(SEARCH("Baja",AW286)))</formula>
    </cfRule>
  </conditionalFormatting>
  <conditionalFormatting sqref="AP286">
    <cfRule type="cellIs" dxfId="14402" priority="11193" stopIfTrue="1" operator="equal">
      <formula>"Alta"</formula>
    </cfRule>
  </conditionalFormatting>
  <conditionalFormatting sqref="AP286">
    <cfRule type="cellIs" dxfId="14401" priority="11195" stopIfTrue="1" operator="equal">
      <formula>"Baja"</formula>
    </cfRule>
  </conditionalFormatting>
  <conditionalFormatting sqref="AP286">
    <cfRule type="cellIs" dxfId="14400" priority="11194" stopIfTrue="1" operator="equal">
      <formula>"Media"</formula>
    </cfRule>
  </conditionalFormatting>
  <conditionalFormatting sqref="AP286">
    <cfRule type="cellIs" dxfId="14399" priority="11192" stopIfTrue="1" operator="equal">
      <formula>"Muy Alta"</formula>
    </cfRule>
  </conditionalFormatting>
  <conditionalFormatting sqref="AP286">
    <cfRule type="cellIs" dxfId="14398" priority="11196" stopIfTrue="1" operator="equal">
      <formula>"Muy Baja"</formula>
    </cfRule>
  </conditionalFormatting>
  <conditionalFormatting sqref="AP287">
    <cfRule type="cellIs" dxfId="14397" priority="11179" stopIfTrue="1" operator="equal">
      <formula>"Alta"</formula>
    </cfRule>
  </conditionalFormatting>
  <conditionalFormatting sqref="AP287">
    <cfRule type="cellIs" dxfId="14396" priority="11181" stopIfTrue="1" operator="equal">
      <formula>"Baja"</formula>
    </cfRule>
  </conditionalFormatting>
  <conditionalFormatting sqref="AP287">
    <cfRule type="cellIs" dxfId="14395" priority="11180" stopIfTrue="1" operator="equal">
      <formula>"Media"</formula>
    </cfRule>
  </conditionalFormatting>
  <conditionalFormatting sqref="AP287">
    <cfRule type="cellIs" dxfId="14394" priority="11178" stopIfTrue="1" operator="equal">
      <formula>"Muy Alta"</formula>
    </cfRule>
  </conditionalFormatting>
  <conditionalFormatting sqref="AP287">
    <cfRule type="cellIs" dxfId="14393" priority="11182" stopIfTrue="1" operator="equal">
      <formula>"Muy Baja"</formula>
    </cfRule>
  </conditionalFormatting>
  <conditionalFormatting sqref="AE288:AE289">
    <cfRule type="containsText" dxfId="14392" priority="11131" operator="containsText" text="VALORAR">
      <formula>NOT(ISERROR(SEARCH("VALORAR",AE288)))</formula>
    </cfRule>
    <cfRule type="containsText" dxfId="14391" priority="11132" operator="containsText" text="Extrema">
      <formula>NOT(ISERROR(SEARCH("Extrema",AE288)))</formula>
    </cfRule>
    <cfRule type="containsText" dxfId="14390" priority="11133" operator="containsText" text="Alta">
      <formula>NOT(ISERROR(SEARCH("Alta",AE288)))</formula>
    </cfRule>
    <cfRule type="containsText" dxfId="14389" priority="11134" operator="containsText" text="Moderada">
      <formula>NOT(ISERROR(SEARCH("Moderada",AE288)))</formula>
    </cfRule>
    <cfRule type="containsText" dxfId="14388" priority="11135" operator="containsText" text="Baja">
      <formula>NOT(ISERROR(SEARCH("Baja",AE288)))</formula>
    </cfRule>
  </conditionalFormatting>
  <conditionalFormatting sqref="AE288:AE289">
    <cfRule type="containsText" dxfId="14387" priority="11136" operator="containsText" text="VALORAR">
      <formula>NOT(ISERROR(SEARCH("VALORAR",AE288)))</formula>
    </cfRule>
    <cfRule type="containsText" dxfId="14386" priority="11137" operator="containsText" text="Extrema">
      <formula>NOT(ISERROR(SEARCH("Extrema",AE288)))</formula>
    </cfRule>
    <cfRule type="containsText" dxfId="14385" priority="11138" operator="containsText" text="Alta">
      <formula>NOT(ISERROR(SEARCH("Alta",AE288)))</formula>
    </cfRule>
    <cfRule type="containsText" dxfId="14384" priority="11139" operator="containsText" text="Moderada">
      <formula>NOT(ISERROR(SEARCH("Moderada",AE288)))</formula>
    </cfRule>
    <cfRule type="containsText" dxfId="14383" priority="11140" operator="containsText" text="Baja">
      <formula>NOT(ISERROR(SEARCH("Baja",AE288)))</formula>
    </cfRule>
  </conditionalFormatting>
  <conditionalFormatting sqref="V288:V289">
    <cfRule type="cellIs" dxfId="14382" priority="11147" stopIfTrue="1" operator="equal">
      <formula>"Alta"</formula>
    </cfRule>
  </conditionalFormatting>
  <conditionalFormatting sqref="V288:V289">
    <cfRule type="cellIs" dxfId="14381" priority="11149" stopIfTrue="1" operator="equal">
      <formula>"Baja"</formula>
    </cfRule>
  </conditionalFormatting>
  <conditionalFormatting sqref="V288:V289">
    <cfRule type="cellIs" dxfId="14380" priority="11148" stopIfTrue="1" operator="equal">
      <formula>"Media"</formula>
    </cfRule>
  </conditionalFormatting>
  <conditionalFormatting sqref="V288:V289">
    <cfRule type="cellIs" dxfId="14379" priority="11146" stopIfTrue="1" operator="equal">
      <formula>"Muy Alta"</formula>
    </cfRule>
  </conditionalFormatting>
  <conditionalFormatting sqref="V288:V289">
    <cfRule type="cellIs" dxfId="14378" priority="11150" stopIfTrue="1" operator="equal">
      <formula>"Muy Baja"</formula>
    </cfRule>
  </conditionalFormatting>
  <conditionalFormatting sqref="AP289">
    <cfRule type="cellIs" dxfId="14377" priority="11109" stopIfTrue="1" operator="equal">
      <formula>"Alta"</formula>
    </cfRule>
  </conditionalFormatting>
  <conditionalFormatting sqref="AP289">
    <cfRule type="cellIs" dxfId="14376" priority="11111" stopIfTrue="1" operator="equal">
      <formula>"Baja"</formula>
    </cfRule>
  </conditionalFormatting>
  <conditionalFormatting sqref="AP289">
    <cfRule type="cellIs" dxfId="14375" priority="11110" stopIfTrue="1" operator="equal">
      <formula>"Media"</formula>
    </cfRule>
  </conditionalFormatting>
  <conditionalFormatting sqref="AP289">
    <cfRule type="cellIs" dxfId="14374" priority="11108" stopIfTrue="1" operator="equal">
      <formula>"Muy Alta"</formula>
    </cfRule>
  </conditionalFormatting>
  <conditionalFormatting sqref="AP289">
    <cfRule type="cellIs" dxfId="14373" priority="11112" stopIfTrue="1" operator="equal">
      <formula>"Muy Baja"</formula>
    </cfRule>
  </conditionalFormatting>
  <conditionalFormatting sqref="AE280:AE281">
    <cfRule type="containsText" dxfId="14372" priority="11075" operator="containsText" text="VALORAR">
      <formula>NOT(ISERROR(SEARCH("VALORAR",AE280)))</formula>
    </cfRule>
    <cfRule type="containsText" dxfId="14371" priority="11076" operator="containsText" text="Extrema">
      <formula>NOT(ISERROR(SEARCH("Extrema",AE280)))</formula>
    </cfRule>
    <cfRule type="containsText" dxfId="14370" priority="11077" operator="containsText" text="Alta">
      <formula>NOT(ISERROR(SEARCH("Alta",AE280)))</formula>
    </cfRule>
    <cfRule type="containsText" dxfId="14369" priority="11078" operator="containsText" text="Moderada">
      <formula>NOT(ISERROR(SEARCH("Moderada",AE280)))</formula>
    </cfRule>
    <cfRule type="containsText" dxfId="14368" priority="11079" operator="containsText" text="Baja">
      <formula>NOT(ISERROR(SEARCH("Baja",AE280)))</formula>
    </cfRule>
  </conditionalFormatting>
  <conditionalFormatting sqref="AE280:AE281">
    <cfRule type="containsText" dxfId="14367" priority="11080" operator="containsText" text="VALORAR">
      <formula>NOT(ISERROR(SEARCH("VALORAR",AE280)))</formula>
    </cfRule>
    <cfRule type="containsText" dxfId="14366" priority="11081" operator="containsText" text="Extrema">
      <formula>NOT(ISERROR(SEARCH("Extrema",AE280)))</formula>
    </cfRule>
    <cfRule type="containsText" dxfId="14365" priority="11082" operator="containsText" text="Alta">
      <formula>NOT(ISERROR(SEARCH("Alta",AE280)))</formula>
    </cfRule>
    <cfRule type="containsText" dxfId="14364" priority="11083" operator="containsText" text="Moderada">
      <formula>NOT(ISERROR(SEARCH("Moderada",AE280)))</formula>
    </cfRule>
    <cfRule type="containsText" dxfId="14363" priority="11084" operator="containsText" text="Baja">
      <formula>NOT(ISERROR(SEARCH("Baja",AE280)))</formula>
    </cfRule>
  </conditionalFormatting>
  <conditionalFormatting sqref="AP285">
    <cfRule type="cellIs" dxfId="14362" priority="11029" stopIfTrue="1" operator="equal">
      <formula>"Alta"</formula>
    </cfRule>
  </conditionalFormatting>
  <conditionalFormatting sqref="AP285">
    <cfRule type="cellIs" dxfId="14361" priority="11031" stopIfTrue="1" operator="equal">
      <formula>"Baja"</formula>
    </cfRule>
  </conditionalFormatting>
  <conditionalFormatting sqref="AP285">
    <cfRule type="cellIs" dxfId="14360" priority="11030" stopIfTrue="1" operator="equal">
      <formula>"Media"</formula>
    </cfRule>
  </conditionalFormatting>
  <conditionalFormatting sqref="AP285">
    <cfRule type="cellIs" dxfId="14359" priority="11028" stopIfTrue="1" operator="equal">
      <formula>"Muy Alta"</formula>
    </cfRule>
  </conditionalFormatting>
  <conditionalFormatting sqref="AP285">
    <cfRule type="cellIs" dxfId="14358" priority="11032" stopIfTrue="1" operator="equal">
      <formula>"Muy Baja"</formula>
    </cfRule>
  </conditionalFormatting>
  <conditionalFormatting sqref="AP282">
    <cfRule type="cellIs" dxfId="14357" priority="10987" stopIfTrue="1" operator="equal">
      <formula>"Alta"</formula>
    </cfRule>
  </conditionalFormatting>
  <conditionalFormatting sqref="AP282">
    <cfRule type="cellIs" dxfId="14356" priority="10989" stopIfTrue="1" operator="equal">
      <formula>"Baja"</formula>
    </cfRule>
  </conditionalFormatting>
  <conditionalFormatting sqref="AP282">
    <cfRule type="cellIs" dxfId="14355" priority="10988" stopIfTrue="1" operator="equal">
      <formula>"Media"</formula>
    </cfRule>
  </conditionalFormatting>
  <conditionalFormatting sqref="AP282">
    <cfRule type="cellIs" dxfId="14354" priority="10986" stopIfTrue="1" operator="equal">
      <formula>"Muy Alta"</formula>
    </cfRule>
  </conditionalFormatting>
  <conditionalFormatting sqref="AP282">
    <cfRule type="cellIs" dxfId="14353" priority="10990" stopIfTrue="1" operator="equal">
      <formula>"Muy Baja"</formula>
    </cfRule>
  </conditionalFormatting>
  <conditionalFormatting sqref="V280:V281">
    <cfRule type="cellIs" dxfId="14352" priority="11091" stopIfTrue="1" operator="equal">
      <formula>"Alta"</formula>
    </cfRule>
  </conditionalFormatting>
  <conditionalFormatting sqref="V280:V281">
    <cfRule type="cellIs" dxfId="14351" priority="11093" stopIfTrue="1" operator="equal">
      <formula>"Baja"</formula>
    </cfRule>
  </conditionalFormatting>
  <conditionalFormatting sqref="V280:V281">
    <cfRule type="cellIs" dxfId="14350" priority="11092" stopIfTrue="1" operator="equal">
      <formula>"Media"</formula>
    </cfRule>
  </conditionalFormatting>
  <conditionalFormatting sqref="V280:V281">
    <cfRule type="cellIs" dxfId="14349" priority="11090" stopIfTrue="1" operator="equal">
      <formula>"Muy Alta"</formula>
    </cfRule>
  </conditionalFormatting>
  <conditionalFormatting sqref="V280:V281">
    <cfRule type="cellIs" dxfId="14348" priority="11094" stopIfTrue="1" operator="equal">
      <formula>"Muy Baja"</formula>
    </cfRule>
  </conditionalFormatting>
  <conditionalFormatting sqref="AW280">
    <cfRule type="containsText" dxfId="14347" priority="11065" operator="containsText" text="VALORAR">
      <formula>NOT(ISERROR(SEARCH("VALORAR",AW280)))</formula>
    </cfRule>
    <cfRule type="containsText" dxfId="14346" priority="11066" operator="containsText" text="Extrema">
      <formula>NOT(ISERROR(SEARCH("Extrema",AW280)))</formula>
    </cfRule>
    <cfRule type="containsText" dxfId="14345" priority="11067" operator="containsText" text="Alta">
      <formula>NOT(ISERROR(SEARCH("Alta",AW280)))</formula>
    </cfRule>
    <cfRule type="containsText" dxfId="14344" priority="11068" operator="containsText" text="Moderada">
      <formula>NOT(ISERROR(SEARCH("Moderada",AW280)))</formula>
    </cfRule>
    <cfRule type="containsText" dxfId="14343" priority="11069" operator="containsText" text="Baja">
      <formula>NOT(ISERROR(SEARCH("Baja",AW280)))</formula>
    </cfRule>
  </conditionalFormatting>
  <conditionalFormatting sqref="AW280">
    <cfRule type="containsText" dxfId="14342" priority="11070" operator="containsText" text="VALORAR">
      <formula>NOT(ISERROR(SEARCH("VALORAR",AW280)))</formula>
    </cfRule>
    <cfRule type="containsText" dxfId="14341" priority="11071" operator="containsText" text="Extrema">
      <formula>NOT(ISERROR(SEARCH("Extrema",AW280)))</formula>
    </cfRule>
    <cfRule type="containsText" dxfId="14340" priority="11072" operator="containsText" text="Alta">
      <formula>NOT(ISERROR(SEARCH("Alta",AW280)))</formula>
    </cfRule>
    <cfRule type="containsText" dxfId="14339" priority="11073" operator="containsText" text="Moderada">
      <formula>NOT(ISERROR(SEARCH("Moderada",AW280)))</formula>
    </cfRule>
    <cfRule type="containsText" dxfId="14338" priority="11074" operator="containsText" text="Baja">
      <formula>NOT(ISERROR(SEARCH("Baja",AW280)))</formula>
    </cfRule>
  </conditionalFormatting>
  <conditionalFormatting sqref="AP280">
    <cfRule type="cellIs" dxfId="14337" priority="11057" stopIfTrue="1" operator="equal">
      <formula>"Alta"</formula>
    </cfRule>
  </conditionalFormatting>
  <conditionalFormatting sqref="AP280">
    <cfRule type="cellIs" dxfId="14336" priority="11059" stopIfTrue="1" operator="equal">
      <formula>"Baja"</formula>
    </cfRule>
  </conditionalFormatting>
  <conditionalFormatting sqref="AP280">
    <cfRule type="cellIs" dxfId="14335" priority="11058" stopIfTrue="1" operator="equal">
      <formula>"Media"</formula>
    </cfRule>
  </conditionalFormatting>
  <conditionalFormatting sqref="AP280">
    <cfRule type="cellIs" dxfId="14334" priority="11056" stopIfTrue="1" operator="equal">
      <formula>"Muy Alta"</formula>
    </cfRule>
  </conditionalFormatting>
  <conditionalFormatting sqref="AP280">
    <cfRule type="cellIs" dxfId="14333" priority="11060" stopIfTrue="1" operator="equal">
      <formula>"Muy Baja"</formula>
    </cfRule>
  </conditionalFormatting>
  <conditionalFormatting sqref="AP281">
    <cfRule type="cellIs" dxfId="14332" priority="11043" stopIfTrue="1" operator="equal">
      <formula>"Alta"</formula>
    </cfRule>
  </conditionalFormatting>
  <conditionalFormatting sqref="AP281">
    <cfRule type="cellIs" dxfId="14331" priority="11045" stopIfTrue="1" operator="equal">
      <formula>"Baja"</formula>
    </cfRule>
  </conditionalFormatting>
  <conditionalFormatting sqref="AP281">
    <cfRule type="cellIs" dxfId="14330" priority="11044" stopIfTrue="1" operator="equal">
      <formula>"Media"</formula>
    </cfRule>
  </conditionalFormatting>
  <conditionalFormatting sqref="AP281">
    <cfRule type="cellIs" dxfId="14329" priority="11042" stopIfTrue="1" operator="equal">
      <formula>"Muy Alta"</formula>
    </cfRule>
  </conditionalFormatting>
  <conditionalFormatting sqref="AP281">
    <cfRule type="cellIs" dxfId="14328" priority="11046" stopIfTrue="1" operator="equal">
      <formula>"Muy Baja"</formula>
    </cfRule>
  </conditionalFormatting>
  <conditionalFormatting sqref="AE282:AE283">
    <cfRule type="containsText" dxfId="14327" priority="10995" operator="containsText" text="VALORAR">
      <formula>NOT(ISERROR(SEARCH("VALORAR",AE282)))</formula>
    </cfRule>
    <cfRule type="containsText" dxfId="14326" priority="10996" operator="containsText" text="Extrema">
      <formula>NOT(ISERROR(SEARCH("Extrema",AE282)))</formula>
    </cfRule>
    <cfRule type="containsText" dxfId="14325" priority="10997" operator="containsText" text="Alta">
      <formula>NOT(ISERROR(SEARCH("Alta",AE282)))</formula>
    </cfRule>
    <cfRule type="containsText" dxfId="14324" priority="10998" operator="containsText" text="Moderada">
      <formula>NOT(ISERROR(SEARCH("Moderada",AE282)))</formula>
    </cfRule>
    <cfRule type="containsText" dxfId="14323" priority="10999" operator="containsText" text="Baja">
      <formula>NOT(ISERROR(SEARCH("Baja",AE282)))</formula>
    </cfRule>
  </conditionalFormatting>
  <conditionalFormatting sqref="AE282:AE283">
    <cfRule type="containsText" dxfId="14322" priority="11000" operator="containsText" text="VALORAR">
      <formula>NOT(ISERROR(SEARCH("VALORAR",AE282)))</formula>
    </cfRule>
    <cfRule type="containsText" dxfId="14321" priority="11001" operator="containsText" text="Extrema">
      <formula>NOT(ISERROR(SEARCH("Extrema",AE282)))</formula>
    </cfRule>
    <cfRule type="containsText" dxfId="14320" priority="11002" operator="containsText" text="Alta">
      <formula>NOT(ISERROR(SEARCH("Alta",AE282)))</formula>
    </cfRule>
    <cfRule type="containsText" dxfId="14319" priority="11003" operator="containsText" text="Moderada">
      <formula>NOT(ISERROR(SEARCH("Moderada",AE282)))</formula>
    </cfRule>
    <cfRule type="containsText" dxfId="14318" priority="11004" operator="containsText" text="Baja">
      <formula>NOT(ISERROR(SEARCH("Baja",AE282)))</formula>
    </cfRule>
  </conditionalFormatting>
  <conditionalFormatting sqref="V282:V283">
    <cfRule type="cellIs" dxfId="14317" priority="11011" stopIfTrue="1" operator="equal">
      <formula>"Alta"</formula>
    </cfRule>
  </conditionalFormatting>
  <conditionalFormatting sqref="V282:V283">
    <cfRule type="cellIs" dxfId="14316" priority="11013" stopIfTrue="1" operator="equal">
      <formula>"Baja"</formula>
    </cfRule>
  </conditionalFormatting>
  <conditionalFormatting sqref="V282:V283">
    <cfRule type="cellIs" dxfId="14315" priority="11012" stopIfTrue="1" operator="equal">
      <formula>"Media"</formula>
    </cfRule>
  </conditionalFormatting>
  <conditionalFormatting sqref="V282:V283">
    <cfRule type="cellIs" dxfId="14314" priority="11010" stopIfTrue="1" operator="equal">
      <formula>"Muy Alta"</formula>
    </cfRule>
  </conditionalFormatting>
  <conditionalFormatting sqref="V282:V283">
    <cfRule type="cellIs" dxfId="14313" priority="11014" stopIfTrue="1" operator="equal">
      <formula>"Muy Baja"</formula>
    </cfRule>
  </conditionalFormatting>
  <conditionalFormatting sqref="AP283">
    <cfRule type="cellIs" dxfId="14312" priority="10973" stopIfTrue="1" operator="equal">
      <formula>"Alta"</formula>
    </cfRule>
  </conditionalFormatting>
  <conditionalFormatting sqref="AP283">
    <cfRule type="cellIs" dxfId="14311" priority="10975" stopIfTrue="1" operator="equal">
      <formula>"Baja"</formula>
    </cfRule>
  </conditionalFormatting>
  <conditionalFormatting sqref="AP283">
    <cfRule type="cellIs" dxfId="14310" priority="10974" stopIfTrue="1" operator="equal">
      <formula>"Media"</formula>
    </cfRule>
  </conditionalFormatting>
  <conditionalFormatting sqref="AP283">
    <cfRule type="cellIs" dxfId="14309" priority="10972" stopIfTrue="1" operator="equal">
      <formula>"Muy Alta"</formula>
    </cfRule>
  </conditionalFormatting>
  <conditionalFormatting sqref="AP283">
    <cfRule type="cellIs" dxfId="14308" priority="10976" stopIfTrue="1" operator="equal">
      <formula>"Muy Baja"</formula>
    </cfRule>
  </conditionalFormatting>
  <conditionalFormatting sqref="AE260">
    <cfRule type="containsText" dxfId="14307" priority="10939" operator="containsText" text="VALORAR">
      <formula>NOT(ISERROR(SEARCH("VALORAR",AE260)))</formula>
    </cfRule>
    <cfRule type="containsText" dxfId="14306" priority="10940" operator="containsText" text="Extrema">
      <formula>NOT(ISERROR(SEARCH("Extrema",AE260)))</formula>
    </cfRule>
    <cfRule type="containsText" dxfId="14305" priority="10941" operator="containsText" text="Alta">
      <formula>NOT(ISERROR(SEARCH("Alta",AE260)))</formula>
    </cfRule>
    <cfRule type="containsText" dxfId="14304" priority="10942" operator="containsText" text="Moderada">
      <formula>NOT(ISERROR(SEARCH("Moderada",AE260)))</formula>
    </cfRule>
    <cfRule type="containsText" dxfId="14303" priority="10943" operator="containsText" text="Baja">
      <formula>NOT(ISERROR(SEARCH("Baja",AE260)))</formula>
    </cfRule>
  </conditionalFormatting>
  <conditionalFormatting sqref="AE260">
    <cfRule type="containsText" dxfId="14302" priority="10944" operator="containsText" text="VALORAR">
      <formula>NOT(ISERROR(SEARCH("VALORAR",AE260)))</formula>
    </cfRule>
    <cfRule type="containsText" dxfId="14301" priority="10945" operator="containsText" text="Extrema">
      <formula>NOT(ISERROR(SEARCH("Extrema",AE260)))</formula>
    </cfRule>
    <cfRule type="containsText" dxfId="14300" priority="10946" operator="containsText" text="Alta">
      <formula>NOT(ISERROR(SEARCH("Alta",AE260)))</formula>
    </cfRule>
    <cfRule type="containsText" dxfId="14299" priority="10947" operator="containsText" text="Moderada">
      <formula>NOT(ISERROR(SEARCH("Moderada",AE260)))</formula>
    </cfRule>
    <cfRule type="containsText" dxfId="14298" priority="10948" operator="containsText" text="Baja">
      <formula>NOT(ISERROR(SEARCH("Baja",AE260)))</formula>
    </cfRule>
  </conditionalFormatting>
  <conditionalFormatting sqref="V260">
    <cfRule type="cellIs" dxfId="14297" priority="10955" stopIfTrue="1" operator="equal">
      <formula>"Alta"</formula>
    </cfRule>
  </conditionalFormatting>
  <conditionalFormatting sqref="V260">
    <cfRule type="cellIs" dxfId="14296" priority="10957" stopIfTrue="1" operator="equal">
      <formula>"Baja"</formula>
    </cfRule>
  </conditionalFormatting>
  <conditionalFormatting sqref="V260">
    <cfRule type="cellIs" dxfId="14295" priority="10956" stopIfTrue="1" operator="equal">
      <formula>"Media"</formula>
    </cfRule>
  </conditionalFormatting>
  <conditionalFormatting sqref="V260">
    <cfRule type="cellIs" dxfId="14294" priority="10954" stopIfTrue="1" operator="equal">
      <formula>"Muy Alta"</formula>
    </cfRule>
  </conditionalFormatting>
  <conditionalFormatting sqref="V260">
    <cfRule type="cellIs" dxfId="14293" priority="10958" stopIfTrue="1" operator="equal">
      <formula>"Muy Baja"</formula>
    </cfRule>
  </conditionalFormatting>
  <conditionalFormatting sqref="AP260">
    <cfRule type="cellIs" dxfId="14292" priority="10931" stopIfTrue="1" operator="equal">
      <formula>"Alta"</formula>
    </cfRule>
  </conditionalFormatting>
  <conditionalFormatting sqref="AP260">
    <cfRule type="cellIs" dxfId="14291" priority="10933" stopIfTrue="1" operator="equal">
      <formula>"Baja"</formula>
    </cfRule>
  </conditionalFormatting>
  <conditionalFormatting sqref="AP260">
    <cfRule type="cellIs" dxfId="14290" priority="10932" stopIfTrue="1" operator="equal">
      <formula>"Media"</formula>
    </cfRule>
  </conditionalFormatting>
  <conditionalFormatting sqref="AP260">
    <cfRule type="cellIs" dxfId="14289" priority="10930" stopIfTrue="1" operator="equal">
      <formula>"Muy Alta"</formula>
    </cfRule>
  </conditionalFormatting>
  <conditionalFormatting sqref="AP260">
    <cfRule type="cellIs" dxfId="14288" priority="10934" stopIfTrue="1" operator="equal">
      <formula>"Muy Baja"</formula>
    </cfRule>
  </conditionalFormatting>
  <conditionalFormatting sqref="AE266">
    <cfRule type="containsText" dxfId="14287" priority="10897" operator="containsText" text="VALORAR">
      <formula>NOT(ISERROR(SEARCH("VALORAR",AE266)))</formula>
    </cfRule>
    <cfRule type="containsText" dxfId="14286" priority="10898" operator="containsText" text="Extrema">
      <formula>NOT(ISERROR(SEARCH("Extrema",AE266)))</formula>
    </cfRule>
    <cfRule type="containsText" dxfId="14285" priority="10899" operator="containsText" text="Alta">
      <formula>NOT(ISERROR(SEARCH("Alta",AE266)))</formula>
    </cfRule>
    <cfRule type="containsText" dxfId="14284" priority="10900" operator="containsText" text="Moderada">
      <formula>NOT(ISERROR(SEARCH("Moderada",AE266)))</formula>
    </cfRule>
    <cfRule type="containsText" dxfId="14283" priority="10901" operator="containsText" text="Baja">
      <formula>NOT(ISERROR(SEARCH("Baja",AE266)))</formula>
    </cfRule>
  </conditionalFormatting>
  <conditionalFormatting sqref="AE266">
    <cfRule type="containsText" dxfId="14282" priority="10902" operator="containsText" text="VALORAR">
      <formula>NOT(ISERROR(SEARCH("VALORAR",AE266)))</formula>
    </cfRule>
    <cfRule type="containsText" dxfId="14281" priority="10903" operator="containsText" text="Extrema">
      <formula>NOT(ISERROR(SEARCH("Extrema",AE266)))</formula>
    </cfRule>
    <cfRule type="containsText" dxfId="14280" priority="10904" operator="containsText" text="Alta">
      <formula>NOT(ISERROR(SEARCH("Alta",AE266)))</formula>
    </cfRule>
    <cfRule type="containsText" dxfId="14279" priority="10905" operator="containsText" text="Moderada">
      <formula>NOT(ISERROR(SEARCH("Moderada",AE266)))</formula>
    </cfRule>
    <cfRule type="containsText" dxfId="14278" priority="10906" operator="containsText" text="Baja">
      <formula>NOT(ISERROR(SEARCH("Baja",AE266)))</formula>
    </cfRule>
  </conditionalFormatting>
  <conditionalFormatting sqref="V266">
    <cfRule type="cellIs" dxfId="14277" priority="10913" stopIfTrue="1" operator="equal">
      <formula>"Alta"</formula>
    </cfRule>
  </conditionalFormatting>
  <conditionalFormatting sqref="V266">
    <cfRule type="cellIs" dxfId="14276" priority="10915" stopIfTrue="1" operator="equal">
      <formula>"Baja"</formula>
    </cfRule>
  </conditionalFormatting>
  <conditionalFormatting sqref="V266">
    <cfRule type="cellIs" dxfId="14275" priority="10914" stopIfTrue="1" operator="equal">
      <formula>"Media"</formula>
    </cfRule>
  </conditionalFormatting>
  <conditionalFormatting sqref="V266">
    <cfRule type="cellIs" dxfId="14274" priority="10912" stopIfTrue="1" operator="equal">
      <formula>"Muy Alta"</formula>
    </cfRule>
  </conditionalFormatting>
  <conditionalFormatting sqref="V266">
    <cfRule type="cellIs" dxfId="14273" priority="10916" stopIfTrue="1" operator="equal">
      <formula>"Muy Baja"</formula>
    </cfRule>
  </conditionalFormatting>
  <conditionalFormatting sqref="AP266">
    <cfRule type="cellIs" dxfId="14272" priority="10889" stopIfTrue="1" operator="equal">
      <formula>"Alta"</formula>
    </cfRule>
  </conditionalFormatting>
  <conditionalFormatting sqref="AP266">
    <cfRule type="cellIs" dxfId="14271" priority="10891" stopIfTrue="1" operator="equal">
      <formula>"Baja"</formula>
    </cfRule>
  </conditionalFormatting>
  <conditionalFormatting sqref="AP266">
    <cfRule type="cellIs" dxfId="14270" priority="10890" stopIfTrue="1" operator="equal">
      <formula>"Media"</formula>
    </cfRule>
  </conditionalFormatting>
  <conditionalFormatting sqref="AP266">
    <cfRule type="cellIs" dxfId="14269" priority="10888" stopIfTrue="1" operator="equal">
      <formula>"Muy Alta"</formula>
    </cfRule>
  </conditionalFormatting>
  <conditionalFormatting sqref="AP266">
    <cfRule type="cellIs" dxfId="14268" priority="10892" stopIfTrue="1" operator="equal">
      <formula>"Muy Baja"</formula>
    </cfRule>
  </conditionalFormatting>
  <conditionalFormatting sqref="AE272">
    <cfRule type="containsText" dxfId="14267" priority="10855" operator="containsText" text="VALORAR">
      <formula>NOT(ISERROR(SEARCH("VALORAR",AE272)))</formula>
    </cfRule>
    <cfRule type="containsText" dxfId="14266" priority="10856" operator="containsText" text="Extrema">
      <formula>NOT(ISERROR(SEARCH("Extrema",AE272)))</formula>
    </cfRule>
    <cfRule type="containsText" dxfId="14265" priority="10857" operator="containsText" text="Alta">
      <formula>NOT(ISERROR(SEARCH("Alta",AE272)))</formula>
    </cfRule>
    <cfRule type="containsText" dxfId="14264" priority="10858" operator="containsText" text="Moderada">
      <formula>NOT(ISERROR(SEARCH("Moderada",AE272)))</formula>
    </cfRule>
    <cfRule type="containsText" dxfId="14263" priority="10859" operator="containsText" text="Baja">
      <formula>NOT(ISERROR(SEARCH("Baja",AE272)))</formula>
    </cfRule>
  </conditionalFormatting>
  <conditionalFormatting sqref="AE272">
    <cfRule type="containsText" dxfId="14262" priority="10860" operator="containsText" text="VALORAR">
      <formula>NOT(ISERROR(SEARCH("VALORAR",AE272)))</formula>
    </cfRule>
    <cfRule type="containsText" dxfId="14261" priority="10861" operator="containsText" text="Extrema">
      <formula>NOT(ISERROR(SEARCH("Extrema",AE272)))</formula>
    </cfRule>
    <cfRule type="containsText" dxfId="14260" priority="10862" operator="containsText" text="Alta">
      <formula>NOT(ISERROR(SEARCH("Alta",AE272)))</formula>
    </cfRule>
    <cfRule type="containsText" dxfId="14259" priority="10863" operator="containsText" text="Moderada">
      <formula>NOT(ISERROR(SEARCH("Moderada",AE272)))</formula>
    </cfRule>
    <cfRule type="containsText" dxfId="14258" priority="10864" operator="containsText" text="Baja">
      <formula>NOT(ISERROR(SEARCH("Baja",AE272)))</formula>
    </cfRule>
  </conditionalFormatting>
  <conditionalFormatting sqref="V272">
    <cfRule type="cellIs" dxfId="14257" priority="10871" stopIfTrue="1" operator="equal">
      <formula>"Alta"</formula>
    </cfRule>
  </conditionalFormatting>
  <conditionalFormatting sqref="V272">
    <cfRule type="cellIs" dxfId="14256" priority="10873" stopIfTrue="1" operator="equal">
      <formula>"Baja"</formula>
    </cfRule>
  </conditionalFormatting>
  <conditionalFormatting sqref="V272">
    <cfRule type="cellIs" dxfId="14255" priority="10872" stopIfTrue="1" operator="equal">
      <formula>"Media"</formula>
    </cfRule>
  </conditionalFormatting>
  <conditionalFormatting sqref="V272">
    <cfRule type="cellIs" dxfId="14254" priority="10870" stopIfTrue="1" operator="equal">
      <formula>"Muy Alta"</formula>
    </cfRule>
  </conditionalFormatting>
  <conditionalFormatting sqref="V272">
    <cfRule type="cellIs" dxfId="14253" priority="10874" stopIfTrue="1" operator="equal">
      <formula>"Muy Baja"</formula>
    </cfRule>
  </conditionalFormatting>
  <conditionalFormatting sqref="AP272">
    <cfRule type="cellIs" dxfId="14252" priority="10847" stopIfTrue="1" operator="equal">
      <formula>"Alta"</formula>
    </cfRule>
  </conditionalFormatting>
  <conditionalFormatting sqref="AP272">
    <cfRule type="cellIs" dxfId="14251" priority="10849" stopIfTrue="1" operator="equal">
      <formula>"Baja"</formula>
    </cfRule>
  </conditionalFormatting>
  <conditionalFormatting sqref="AP272">
    <cfRule type="cellIs" dxfId="14250" priority="10848" stopIfTrue="1" operator="equal">
      <formula>"Media"</formula>
    </cfRule>
  </conditionalFormatting>
  <conditionalFormatting sqref="AP272">
    <cfRule type="cellIs" dxfId="14249" priority="10846" stopIfTrue="1" operator="equal">
      <formula>"Muy Alta"</formula>
    </cfRule>
  </conditionalFormatting>
  <conditionalFormatting sqref="AP272">
    <cfRule type="cellIs" dxfId="14248" priority="10850" stopIfTrue="1" operator="equal">
      <formula>"Muy Baja"</formula>
    </cfRule>
  </conditionalFormatting>
  <conditionalFormatting sqref="AE278">
    <cfRule type="containsText" dxfId="14247" priority="10813" operator="containsText" text="VALORAR">
      <formula>NOT(ISERROR(SEARCH("VALORAR",AE278)))</formula>
    </cfRule>
    <cfRule type="containsText" dxfId="14246" priority="10814" operator="containsText" text="Extrema">
      <formula>NOT(ISERROR(SEARCH("Extrema",AE278)))</formula>
    </cfRule>
    <cfRule type="containsText" dxfId="14245" priority="10815" operator="containsText" text="Alta">
      <formula>NOT(ISERROR(SEARCH("Alta",AE278)))</formula>
    </cfRule>
    <cfRule type="containsText" dxfId="14244" priority="10816" operator="containsText" text="Moderada">
      <formula>NOT(ISERROR(SEARCH("Moderada",AE278)))</formula>
    </cfRule>
    <cfRule type="containsText" dxfId="14243" priority="10817" operator="containsText" text="Baja">
      <formula>NOT(ISERROR(SEARCH("Baja",AE278)))</formula>
    </cfRule>
  </conditionalFormatting>
  <conditionalFormatting sqref="AE278">
    <cfRule type="containsText" dxfId="14242" priority="10818" operator="containsText" text="VALORAR">
      <formula>NOT(ISERROR(SEARCH("VALORAR",AE278)))</formula>
    </cfRule>
    <cfRule type="containsText" dxfId="14241" priority="10819" operator="containsText" text="Extrema">
      <formula>NOT(ISERROR(SEARCH("Extrema",AE278)))</formula>
    </cfRule>
    <cfRule type="containsText" dxfId="14240" priority="10820" operator="containsText" text="Alta">
      <formula>NOT(ISERROR(SEARCH("Alta",AE278)))</formula>
    </cfRule>
    <cfRule type="containsText" dxfId="14239" priority="10821" operator="containsText" text="Moderada">
      <formula>NOT(ISERROR(SEARCH("Moderada",AE278)))</formula>
    </cfRule>
    <cfRule type="containsText" dxfId="14238" priority="10822" operator="containsText" text="Baja">
      <formula>NOT(ISERROR(SEARCH("Baja",AE278)))</formula>
    </cfRule>
  </conditionalFormatting>
  <conditionalFormatting sqref="V278">
    <cfRule type="cellIs" dxfId="14237" priority="10829" stopIfTrue="1" operator="equal">
      <formula>"Alta"</formula>
    </cfRule>
  </conditionalFormatting>
  <conditionalFormatting sqref="V278">
    <cfRule type="cellIs" dxfId="14236" priority="10831" stopIfTrue="1" operator="equal">
      <formula>"Baja"</formula>
    </cfRule>
  </conditionalFormatting>
  <conditionalFormatting sqref="V278">
    <cfRule type="cellIs" dxfId="14235" priority="10830" stopIfTrue="1" operator="equal">
      <formula>"Media"</formula>
    </cfRule>
  </conditionalFormatting>
  <conditionalFormatting sqref="V278">
    <cfRule type="cellIs" dxfId="14234" priority="10828" stopIfTrue="1" operator="equal">
      <formula>"Muy Alta"</formula>
    </cfRule>
  </conditionalFormatting>
  <conditionalFormatting sqref="V278">
    <cfRule type="cellIs" dxfId="14233" priority="10832" stopIfTrue="1" operator="equal">
      <formula>"Muy Baja"</formula>
    </cfRule>
  </conditionalFormatting>
  <conditionalFormatting sqref="AP278">
    <cfRule type="cellIs" dxfId="14232" priority="10805" stopIfTrue="1" operator="equal">
      <formula>"Alta"</formula>
    </cfRule>
  </conditionalFormatting>
  <conditionalFormatting sqref="AP278">
    <cfRule type="cellIs" dxfId="14231" priority="10807" stopIfTrue="1" operator="equal">
      <formula>"Baja"</formula>
    </cfRule>
  </conditionalFormatting>
  <conditionalFormatting sqref="AP278">
    <cfRule type="cellIs" dxfId="14230" priority="10806" stopIfTrue="1" operator="equal">
      <formula>"Media"</formula>
    </cfRule>
  </conditionalFormatting>
  <conditionalFormatting sqref="AP278">
    <cfRule type="cellIs" dxfId="14229" priority="10804" stopIfTrue="1" operator="equal">
      <formula>"Muy Alta"</formula>
    </cfRule>
  </conditionalFormatting>
  <conditionalFormatting sqref="AP278">
    <cfRule type="cellIs" dxfId="14228" priority="10808" stopIfTrue="1" operator="equal">
      <formula>"Muy Baja"</formula>
    </cfRule>
  </conditionalFormatting>
  <conditionalFormatting sqref="AE284">
    <cfRule type="containsText" dxfId="14227" priority="10771" operator="containsText" text="VALORAR">
      <formula>NOT(ISERROR(SEARCH("VALORAR",AE284)))</formula>
    </cfRule>
    <cfRule type="containsText" dxfId="14226" priority="10772" operator="containsText" text="Extrema">
      <formula>NOT(ISERROR(SEARCH("Extrema",AE284)))</formula>
    </cfRule>
    <cfRule type="containsText" dxfId="14225" priority="10773" operator="containsText" text="Alta">
      <formula>NOT(ISERROR(SEARCH("Alta",AE284)))</formula>
    </cfRule>
    <cfRule type="containsText" dxfId="14224" priority="10774" operator="containsText" text="Moderada">
      <formula>NOT(ISERROR(SEARCH("Moderada",AE284)))</formula>
    </cfRule>
    <cfRule type="containsText" dxfId="14223" priority="10775" operator="containsText" text="Baja">
      <formula>NOT(ISERROR(SEARCH("Baja",AE284)))</formula>
    </cfRule>
  </conditionalFormatting>
  <conditionalFormatting sqref="AE284">
    <cfRule type="containsText" dxfId="14222" priority="10776" operator="containsText" text="VALORAR">
      <formula>NOT(ISERROR(SEARCH("VALORAR",AE284)))</formula>
    </cfRule>
    <cfRule type="containsText" dxfId="14221" priority="10777" operator="containsText" text="Extrema">
      <formula>NOT(ISERROR(SEARCH("Extrema",AE284)))</formula>
    </cfRule>
    <cfRule type="containsText" dxfId="14220" priority="10778" operator="containsText" text="Alta">
      <formula>NOT(ISERROR(SEARCH("Alta",AE284)))</formula>
    </cfRule>
    <cfRule type="containsText" dxfId="14219" priority="10779" operator="containsText" text="Moderada">
      <formula>NOT(ISERROR(SEARCH("Moderada",AE284)))</formula>
    </cfRule>
    <cfRule type="containsText" dxfId="14218" priority="10780" operator="containsText" text="Baja">
      <formula>NOT(ISERROR(SEARCH("Baja",AE284)))</formula>
    </cfRule>
  </conditionalFormatting>
  <conditionalFormatting sqref="V284">
    <cfRule type="cellIs" dxfId="14217" priority="10787" stopIfTrue="1" operator="equal">
      <formula>"Alta"</formula>
    </cfRule>
  </conditionalFormatting>
  <conditionalFormatting sqref="V284">
    <cfRule type="cellIs" dxfId="14216" priority="10789" stopIfTrue="1" operator="equal">
      <formula>"Baja"</formula>
    </cfRule>
  </conditionalFormatting>
  <conditionalFormatting sqref="V284">
    <cfRule type="cellIs" dxfId="14215" priority="10788" stopIfTrue="1" operator="equal">
      <formula>"Media"</formula>
    </cfRule>
  </conditionalFormatting>
  <conditionalFormatting sqref="V284">
    <cfRule type="cellIs" dxfId="14214" priority="10786" stopIfTrue="1" operator="equal">
      <formula>"Muy Alta"</formula>
    </cfRule>
  </conditionalFormatting>
  <conditionalFormatting sqref="V284">
    <cfRule type="cellIs" dxfId="14213" priority="10790" stopIfTrue="1" operator="equal">
      <formula>"Muy Baja"</formula>
    </cfRule>
  </conditionalFormatting>
  <conditionalFormatting sqref="AP284">
    <cfRule type="cellIs" dxfId="14212" priority="10763" stopIfTrue="1" operator="equal">
      <formula>"Alta"</formula>
    </cfRule>
  </conditionalFormatting>
  <conditionalFormatting sqref="AP284">
    <cfRule type="cellIs" dxfId="14211" priority="10765" stopIfTrue="1" operator="equal">
      <formula>"Baja"</formula>
    </cfRule>
  </conditionalFormatting>
  <conditionalFormatting sqref="AP284">
    <cfRule type="cellIs" dxfId="14210" priority="10764" stopIfTrue="1" operator="equal">
      <formula>"Media"</formula>
    </cfRule>
  </conditionalFormatting>
  <conditionalFormatting sqref="AP284">
    <cfRule type="cellIs" dxfId="14209" priority="10762" stopIfTrue="1" operator="equal">
      <formula>"Muy Alta"</formula>
    </cfRule>
  </conditionalFormatting>
  <conditionalFormatting sqref="AP284">
    <cfRule type="cellIs" dxfId="14208" priority="10766" stopIfTrue="1" operator="equal">
      <formula>"Muy Baja"</formula>
    </cfRule>
  </conditionalFormatting>
  <conditionalFormatting sqref="AE290">
    <cfRule type="containsText" dxfId="14207" priority="10729" operator="containsText" text="VALORAR">
      <formula>NOT(ISERROR(SEARCH("VALORAR",AE290)))</formula>
    </cfRule>
    <cfRule type="containsText" dxfId="14206" priority="10730" operator="containsText" text="Extrema">
      <formula>NOT(ISERROR(SEARCH("Extrema",AE290)))</formula>
    </cfRule>
    <cfRule type="containsText" dxfId="14205" priority="10731" operator="containsText" text="Alta">
      <formula>NOT(ISERROR(SEARCH("Alta",AE290)))</formula>
    </cfRule>
    <cfRule type="containsText" dxfId="14204" priority="10732" operator="containsText" text="Moderada">
      <formula>NOT(ISERROR(SEARCH("Moderada",AE290)))</formula>
    </cfRule>
    <cfRule type="containsText" dxfId="14203" priority="10733" operator="containsText" text="Baja">
      <formula>NOT(ISERROR(SEARCH("Baja",AE290)))</formula>
    </cfRule>
  </conditionalFormatting>
  <conditionalFormatting sqref="AE290">
    <cfRule type="containsText" dxfId="14202" priority="10734" operator="containsText" text="VALORAR">
      <formula>NOT(ISERROR(SEARCH("VALORAR",AE290)))</formula>
    </cfRule>
    <cfRule type="containsText" dxfId="14201" priority="10735" operator="containsText" text="Extrema">
      <formula>NOT(ISERROR(SEARCH("Extrema",AE290)))</formula>
    </cfRule>
    <cfRule type="containsText" dxfId="14200" priority="10736" operator="containsText" text="Alta">
      <formula>NOT(ISERROR(SEARCH("Alta",AE290)))</formula>
    </cfRule>
    <cfRule type="containsText" dxfId="14199" priority="10737" operator="containsText" text="Moderada">
      <formula>NOT(ISERROR(SEARCH("Moderada",AE290)))</formula>
    </cfRule>
    <cfRule type="containsText" dxfId="14198" priority="10738" operator="containsText" text="Baja">
      <formula>NOT(ISERROR(SEARCH("Baja",AE290)))</formula>
    </cfRule>
  </conditionalFormatting>
  <conditionalFormatting sqref="V290">
    <cfRule type="cellIs" dxfId="14197" priority="10745" stopIfTrue="1" operator="equal">
      <formula>"Alta"</formula>
    </cfRule>
  </conditionalFormatting>
  <conditionalFormatting sqref="V290">
    <cfRule type="cellIs" dxfId="14196" priority="10747" stopIfTrue="1" operator="equal">
      <formula>"Baja"</formula>
    </cfRule>
  </conditionalFormatting>
  <conditionalFormatting sqref="V290">
    <cfRule type="cellIs" dxfId="14195" priority="10746" stopIfTrue="1" operator="equal">
      <formula>"Media"</formula>
    </cfRule>
  </conditionalFormatting>
  <conditionalFormatting sqref="V290">
    <cfRule type="cellIs" dxfId="14194" priority="10744" stopIfTrue="1" operator="equal">
      <formula>"Muy Alta"</formula>
    </cfRule>
  </conditionalFormatting>
  <conditionalFormatting sqref="V290">
    <cfRule type="cellIs" dxfId="14193" priority="10748" stopIfTrue="1" operator="equal">
      <formula>"Muy Baja"</formula>
    </cfRule>
  </conditionalFormatting>
  <conditionalFormatting sqref="AP290">
    <cfRule type="cellIs" dxfId="14192" priority="10721" stopIfTrue="1" operator="equal">
      <formula>"Alta"</formula>
    </cfRule>
  </conditionalFormatting>
  <conditionalFormatting sqref="AP290">
    <cfRule type="cellIs" dxfId="14191" priority="10723" stopIfTrue="1" operator="equal">
      <formula>"Baja"</formula>
    </cfRule>
  </conditionalFormatting>
  <conditionalFormatting sqref="AP290">
    <cfRule type="cellIs" dxfId="14190" priority="10722" stopIfTrue="1" operator="equal">
      <formula>"Media"</formula>
    </cfRule>
  </conditionalFormatting>
  <conditionalFormatting sqref="AP290">
    <cfRule type="cellIs" dxfId="14189" priority="10720" stopIfTrue="1" operator="equal">
      <formula>"Muy Alta"</formula>
    </cfRule>
  </conditionalFormatting>
  <conditionalFormatting sqref="AP290">
    <cfRule type="cellIs" dxfId="14188" priority="10724" stopIfTrue="1" operator="equal">
      <formula>"Muy Baja"</formula>
    </cfRule>
  </conditionalFormatting>
  <conditionalFormatting sqref="AE298:AE299">
    <cfRule type="containsText" dxfId="14187" priority="10659" operator="containsText" text="VALORAR">
      <formula>NOT(ISERROR(SEARCH("VALORAR",AE298)))</formula>
    </cfRule>
    <cfRule type="containsText" dxfId="14186" priority="10660" operator="containsText" text="Extrema">
      <formula>NOT(ISERROR(SEARCH("Extrema",AE298)))</formula>
    </cfRule>
    <cfRule type="containsText" dxfId="14185" priority="10661" operator="containsText" text="Alta">
      <formula>NOT(ISERROR(SEARCH("Alta",AE298)))</formula>
    </cfRule>
    <cfRule type="containsText" dxfId="14184" priority="10662" operator="containsText" text="Moderada">
      <formula>NOT(ISERROR(SEARCH("Moderada",AE298)))</formula>
    </cfRule>
    <cfRule type="containsText" dxfId="14183" priority="10663" operator="containsText" text="Baja">
      <formula>NOT(ISERROR(SEARCH("Baja",AE298)))</formula>
    </cfRule>
  </conditionalFormatting>
  <conditionalFormatting sqref="AE298:AE299">
    <cfRule type="containsText" dxfId="14182" priority="10664" operator="containsText" text="VALORAR">
      <formula>NOT(ISERROR(SEARCH("VALORAR",AE298)))</formula>
    </cfRule>
    <cfRule type="containsText" dxfId="14181" priority="10665" operator="containsText" text="Extrema">
      <formula>NOT(ISERROR(SEARCH("Extrema",AE298)))</formula>
    </cfRule>
    <cfRule type="containsText" dxfId="14180" priority="10666" operator="containsText" text="Alta">
      <formula>NOT(ISERROR(SEARCH("Alta",AE298)))</formula>
    </cfRule>
    <cfRule type="containsText" dxfId="14179" priority="10667" operator="containsText" text="Moderada">
      <formula>NOT(ISERROR(SEARCH("Moderada",AE298)))</formula>
    </cfRule>
    <cfRule type="containsText" dxfId="14178" priority="10668" operator="containsText" text="Baja">
      <formula>NOT(ISERROR(SEARCH("Baja",AE298)))</formula>
    </cfRule>
  </conditionalFormatting>
  <conditionalFormatting sqref="AP303">
    <cfRule type="cellIs" dxfId="14177" priority="10613" stopIfTrue="1" operator="equal">
      <formula>"Alta"</formula>
    </cfRule>
  </conditionalFormatting>
  <conditionalFormatting sqref="AP303">
    <cfRule type="cellIs" dxfId="14176" priority="10615" stopIfTrue="1" operator="equal">
      <formula>"Baja"</formula>
    </cfRule>
  </conditionalFormatting>
  <conditionalFormatting sqref="AP303">
    <cfRule type="cellIs" dxfId="14175" priority="10614" stopIfTrue="1" operator="equal">
      <formula>"Media"</formula>
    </cfRule>
  </conditionalFormatting>
  <conditionalFormatting sqref="AP303">
    <cfRule type="cellIs" dxfId="14174" priority="10612" stopIfTrue="1" operator="equal">
      <formula>"Muy Alta"</formula>
    </cfRule>
  </conditionalFormatting>
  <conditionalFormatting sqref="AP303">
    <cfRule type="cellIs" dxfId="14173" priority="10616" stopIfTrue="1" operator="equal">
      <formula>"Muy Baja"</formula>
    </cfRule>
  </conditionalFormatting>
  <conditionalFormatting sqref="AP300">
    <cfRule type="cellIs" dxfId="14172" priority="10571" stopIfTrue="1" operator="equal">
      <formula>"Alta"</formula>
    </cfRule>
  </conditionalFormatting>
  <conditionalFormatting sqref="AP300">
    <cfRule type="cellIs" dxfId="14171" priority="10573" stopIfTrue="1" operator="equal">
      <formula>"Baja"</formula>
    </cfRule>
  </conditionalFormatting>
  <conditionalFormatting sqref="AP300">
    <cfRule type="cellIs" dxfId="14170" priority="10572" stopIfTrue="1" operator="equal">
      <formula>"Media"</formula>
    </cfRule>
  </conditionalFormatting>
  <conditionalFormatting sqref="AP300">
    <cfRule type="cellIs" dxfId="14169" priority="10570" stopIfTrue="1" operator="equal">
      <formula>"Muy Alta"</formula>
    </cfRule>
  </conditionalFormatting>
  <conditionalFormatting sqref="AP300">
    <cfRule type="cellIs" dxfId="14168" priority="10574" stopIfTrue="1" operator="equal">
      <formula>"Muy Baja"</formula>
    </cfRule>
  </conditionalFormatting>
  <conditionalFormatting sqref="V298:V299">
    <cfRule type="cellIs" dxfId="14167" priority="10675" stopIfTrue="1" operator="equal">
      <formula>"Alta"</formula>
    </cfRule>
  </conditionalFormatting>
  <conditionalFormatting sqref="V298:V299">
    <cfRule type="cellIs" dxfId="14166" priority="10677" stopIfTrue="1" operator="equal">
      <formula>"Baja"</formula>
    </cfRule>
  </conditionalFormatting>
  <conditionalFormatting sqref="V298:V299">
    <cfRule type="cellIs" dxfId="14165" priority="10676" stopIfTrue="1" operator="equal">
      <formula>"Media"</formula>
    </cfRule>
  </conditionalFormatting>
  <conditionalFormatting sqref="V298:V299">
    <cfRule type="cellIs" dxfId="14164" priority="10674" stopIfTrue="1" operator="equal">
      <formula>"Muy Alta"</formula>
    </cfRule>
  </conditionalFormatting>
  <conditionalFormatting sqref="V298:V299">
    <cfRule type="cellIs" dxfId="14163" priority="10678" stopIfTrue="1" operator="equal">
      <formula>"Muy Baja"</formula>
    </cfRule>
  </conditionalFormatting>
  <conditionalFormatting sqref="AW298">
    <cfRule type="containsText" dxfId="14162" priority="10649" operator="containsText" text="VALORAR">
      <formula>NOT(ISERROR(SEARCH("VALORAR",AW298)))</formula>
    </cfRule>
    <cfRule type="containsText" dxfId="14161" priority="10650" operator="containsText" text="Extrema">
      <formula>NOT(ISERROR(SEARCH("Extrema",AW298)))</formula>
    </cfRule>
    <cfRule type="containsText" dxfId="14160" priority="10651" operator="containsText" text="Alta">
      <formula>NOT(ISERROR(SEARCH("Alta",AW298)))</formula>
    </cfRule>
    <cfRule type="containsText" dxfId="14159" priority="10652" operator="containsText" text="Moderada">
      <formula>NOT(ISERROR(SEARCH("Moderada",AW298)))</formula>
    </cfRule>
    <cfRule type="containsText" dxfId="14158" priority="10653" operator="containsText" text="Baja">
      <formula>NOT(ISERROR(SEARCH("Baja",AW298)))</formula>
    </cfRule>
  </conditionalFormatting>
  <conditionalFormatting sqref="AW298">
    <cfRule type="containsText" dxfId="14157" priority="10654" operator="containsText" text="VALORAR">
      <formula>NOT(ISERROR(SEARCH("VALORAR",AW298)))</formula>
    </cfRule>
    <cfRule type="containsText" dxfId="14156" priority="10655" operator="containsText" text="Extrema">
      <formula>NOT(ISERROR(SEARCH("Extrema",AW298)))</formula>
    </cfRule>
    <cfRule type="containsText" dxfId="14155" priority="10656" operator="containsText" text="Alta">
      <formula>NOT(ISERROR(SEARCH("Alta",AW298)))</formula>
    </cfRule>
    <cfRule type="containsText" dxfId="14154" priority="10657" operator="containsText" text="Moderada">
      <formula>NOT(ISERROR(SEARCH("Moderada",AW298)))</formula>
    </cfRule>
    <cfRule type="containsText" dxfId="14153" priority="10658" operator="containsText" text="Baja">
      <formula>NOT(ISERROR(SEARCH("Baja",AW298)))</formula>
    </cfRule>
  </conditionalFormatting>
  <conditionalFormatting sqref="AP298">
    <cfRule type="cellIs" dxfId="14152" priority="10641" stopIfTrue="1" operator="equal">
      <formula>"Alta"</formula>
    </cfRule>
  </conditionalFormatting>
  <conditionalFormatting sqref="AP298">
    <cfRule type="cellIs" dxfId="14151" priority="10643" stopIfTrue="1" operator="equal">
      <formula>"Baja"</formula>
    </cfRule>
  </conditionalFormatting>
  <conditionalFormatting sqref="AP298">
    <cfRule type="cellIs" dxfId="14150" priority="10642" stopIfTrue="1" operator="equal">
      <formula>"Media"</formula>
    </cfRule>
  </conditionalFormatting>
  <conditionalFormatting sqref="AP298">
    <cfRule type="cellIs" dxfId="14149" priority="10640" stopIfTrue="1" operator="equal">
      <formula>"Muy Alta"</formula>
    </cfRule>
  </conditionalFormatting>
  <conditionalFormatting sqref="AP298">
    <cfRule type="cellIs" dxfId="14148" priority="10644" stopIfTrue="1" operator="equal">
      <formula>"Muy Baja"</formula>
    </cfRule>
  </conditionalFormatting>
  <conditionalFormatting sqref="AP299">
    <cfRule type="cellIs" dxfId="14147" priority="10627" stopIfTrue="1" operator="equal">
      <formula>"Alta"</formula>
    </cfRule>
  </conditionalFormatting>
  <conditionalFormatting sqref="AP299">
    <cfRule type="cellIs" dxfId="14146" priority="10629" stopIfTrue="1" operator="equal">
      <formula>"Baja"</formula>
    </cfRule>
  </conditionalFormatting>
  <conditionalFormatting sqref="AP299">
    <cfRule type="cellIs" dxfId="14145" priority="10628" stopIfTrue="1" operator="equal">
      <formula>"Media"</formula>
    </cfRule>
  </conditionalFormatting>
  <conditionalFormatting sqref="AP299">
    <cfRule type="cellIs" dxfId="14144" priority="10626" stopIfTrue="1" operator="equal">
      <formula>"Muy Alta"</formula>
    </cfRule>
  </conditionalFormatting>
  <conditionalFormatting sqref="AP299">
    <cfRule type="cellIs" dxfId="14143" priority="10630" stopIfTrue="1" operator="equal">
      <formula>"Muy Baja"</formula>
    </cfRule>
  </conditionalFormatting>
  <conditionalFormatting sqref="AE300:AE301">
    <cfRule type="containsText" dxfId="14142" priority="10579" operator="containsText" text="VALORAR">
      <formula>NOT(ISERROR(SEARCH("VALORAR",AE300)))</formula>
    </cfRule>
    <cfRule type="containsText" dxfId="14141" priority="10580" operator="containsText" text="Extrema">
      <formula>NOT(ISERROR(SEARCH("Extrema",AE300)))</formula>
    </cfRule>
    <cfRule type="containsText" dxfId="14140" priority="10581" operator="containsText" text="Alta">
      <formula>NOT(ISERROR(SEARCH("Alta",AE300)))</formula>
    </cfRule>
    <cfRule type="containsText" dxfId="14139" priority="10582" operator="containsText" text="Moderada">
      <formula>NOT(ISERROR(SEARCH("Moderada",AE300)))</formula>
    </cfRule>
    <cfRule type="containsText" dxfId="14138" priority="10583" operator="containsText" text="Baja">
      <formula>NOT(ISERROR(SEARCH("Baja",AE300)))</formula>
    </cfRule>
  </conditionalFormatting>
  <conditionalFormatting sqref="AE300:AE301">
    <cfRule type="containsText" dxfId="14137" priority="10584" operator="containsText" text="VALORAR">
      <formula>NOT(ISERROR(SEARCH("VALORAR",AE300)))</formula>
    </cfRule>
    <cfRule type="containsText" dxfId="14136" priority="10585" operator="containsText" text="Extrema">
      <formula>NOT(ISERROR(SEARCH("Extrema",AE300)))</formula>
    </cfRule>
    <cfRule type="containsText" dxfId="14135" priority="10586" operator="containsText" text="Alta">
      <formula>NOT(ISERROR(SEARCH("Alta",AE300)))</formula>
    </cfRule>
    <cfRule type="containsText" dxfId="14134" priority="10587" operator="containsText" text="Moderada">
      <formula>NOT(ISERROR(SEARCH("Moderada",AE300)))</formula>
    </cfRule>
    <cfRule type="containsText" dxfId="14133" priority="10588" operator="containsText" text="Baja">
      <formula>NOT(ISERROR(SEARCH("Baja",AE300)))</formula>
    </cfRule>
  </conditionalFormatting>
  <conditionalFormatting sqref="V300:V301">
    <cfRule type="cellIs" dxfId="14132" priority="10595" stopIfTrue="1" operator="equal">
      <formula>"Alta"</formula>
    </cfRule>
  </conditionalFormatting>
  <conditionalFormatting sqref="V300:V301">
    <cfRule type="cellIs" dxfId="14131" priority="10597" stopIfTrue="1" operator="equal">
      <formula>"Baja"</formula>
    </cfRule>
  </conditionalFormatting>
  <conditionalFormatting sqref="V300:V301">
    <cfRule type="cellIs" dxfId="14130" priority="10596" stopIfTrue="1" operator="equal">
      <formula>"Media"</formula>
    </cfRule>
  </conditionalFormatting>
  <conditionalFormatting sqref="V300:V301">
    <cfRule type="cellIs" dxfId="14129" priority="10594" stopIfTrue="1" operator="equal">
      <formula>"Muy Alta"</formula>
    </cfRule>
  </conditionalFormatting>
  <conditionalFormatting sqref="V300:V301">
    <cfRule type="cellIs" dxfId="14128" priority="10598" stopIfTrue="1" operator="equal">
      <formula>"Muy Baja"</formula>
    </cfRule>
  </conditionalFormatting>
  <conditionalFormatting sqref="AP301">
    <cfRule type="cellIs" dxfId="14127" priority="10557" stopIfTrue="1" operator="equal">
      <formula>"Alta"</formula>
    </cfRule>
  </conditionalFormatting>
  <conditionalFormatting sqref="AP301">
    <cfRule type="cellIs" dxfId="14126" priority="10559" stopIfTrue="1" operator="equal">
      <formula>"Baja"</formula>
    </cfRule>
  </conditionalFormatting>
  <conditionalFormatting sqref="AP301">
    <cfRule type="cellIs" dxfId="14125" priority="10558" stopIfTrue="1" operator="equal">
      <formula>"Media"</formula>
    </cfRule>
  </conditionalFormatting>
  <conditionalFormatting sqref="AP301">
    <cfRule type="cellIs" dxfId="14124" priority="10556" stopIfTrue="1" operator="equal">
      <formula>"Muy Alta"</formula>
    </cfRule>
  </conditionalFormatting>
  <conditionalFormatting sqref="AP301">
    <cfRule type="cellIs" dxfId="14123" priority="10560" stopIfTrue="1" operator="equal">
      <formula>"Muy Baja"</formula>
    </cfRule>
  </conditionalFormatting>
  <conditionalFormatting sqref="AE302">
    <cfRule type="containsText" dxfId="14122" priority="10523" operator="containsText" text="VALORAR">
      <formula>NOT(ISERROR(SEARCH("VALORAR",AE302)))</formula>
    </cfRule>
    <cfRule type="containsText" dxfId="14121" priority="10524" operator="containsText" text="Extrema">
      <formula>NOT(ISERROR(SEARCH("Extrema",AE302)))</formula>
    </cfRule>
    <cfRule type="containsText" dxfId="14120" priority="10525" operator="containsText" text="Alta">
      <formula>NOT(ISERROR(SEARCH("Alta",AE302)))</formula>
    </cfRule>
    <cfRule type="containsText" dxfId="14119" priority="10526" operator="containsText" text="Moderada">
      <formula>NOT(ISERROR(SEARCH("Moderada",AE302)))</formula>
    </cfRule>
    <cfRule type="containsText" dxfId="14118" priority="10527" operator="containsText" text="Baja">
      <formula>NOT(ISERROR(SEARCH("Baja",AE302)))</formula>
    </cfRule>
  </conditionalFormatting>
  <conditionalFormatting sqref="AE302">
    <cfRule type="containsText" dxfId="14117" priority="10528" operator="containsText" text="VALORAR">
      <formula>NOT(ISERROR(SEARCH("VALORAR",AE302)))</formula>
    </cfRule>
    <cfRule type="containsText" dxfId="14116" priority="10529" operator="containsText" text="Extrema">
      <formula>NOT(ISERROR(SEARCH("Extrema",AE302)))</formula>
    </cfRule>
    <cfRule type="containsText" dxfId="14115" priority="10530" operator="containsText" text="Alta">
      <formula>NOT(ISERROR(SEARCH("Alta",AE302)))</formula>
    </cfRule>
    <cfRule type="containsText" dxfId="14114" priority="10531" operator="containsText" text="Moderada">
      <formula>NOT(ISERROR(SEARCH("Moderada",AE302)))</formula>
    </cfRule>
    <cfRule type="containsText" dxfId="14113" priority="10532" operator="containsText" text="Baja">
      <formula>NOT(ISERROR(SEARCH("Baja",AE302)))</formula>
    </cfRule>
  </conditionalFormatting>
  <conditionalFormatting sqref="V302">
    <cfRule type="cellIs" dxfId="14112" priority="10539" stopIfTrue="1" operator="equal">
      <formula>"Alta"</formula>
    </cfRule>
  </conditionalFormatting>
  <conditionalFormatting sqref="V302">
    <cfRule type="cellIs" dxfId="14111" priority="10541" stopIfTrue="1" operator="equal">
      <formula>"Baja"</formula>
    </cfRule>
  </conditionalFormatting>
  <conditionalFormatting sqref="V302">
    <cfRule type="cellIs" dxfId="14110" priority="10540" stopIfTrue="1" operator="equal">
      <formula>"Media"</formula>
    </cfRule>
  </conditionalFormatting>
  <conditionalFormatting sqref="V302">
    <cfRule type="cellIs" dxfId="14109" priority="10538" stopIfTrue="1" operator="equal">
      <formula>"Muy Alta"</formula>
    </cfRule>
  </conditionalFormatting>
  <conditionalFormatting sqref="V302">
    <cfRule type="cellIs" dxfId="14108" priority="10542" stopIfTrue="1" operator="equal">
      <formula>"Muy Baja"</formula>
    </cfRule>
  </conditionalFormatting>
  <conditionalFormatting sqref="AP302">
    <cfRule type="cellIs" dxfId="14107" priority="10515" stopIfTrue="1" operator="equal">
      <formula>"Alta"</formula>
    </cfRule>
  </conditionalFormatting>
  <conditionalFormatting sqref="AP302">
    <cfRule type="cellIs" dxfId="14106" priority="10517" stopIfTrue="1" operator="equal">
      <formula>"Baja"</formula>
    </cfRule>
  </conditionalFormatting>
  <conditionalFormatting sqref="AP302">
    <cfRule type="cellIs" dxfId="14105" priority="10516" stopIfTrue="1" operator="equal">
      <formula>"Media"</formula>
    </cfRule>
  </conditionalFormatting>
  <conditionalFormatting sqref="AP302">
    <cfRule type="cellIs" dxfId="14104" priority="10514" stopIfTrue="1" operator="equal">
      <formula>"Muy Alta"</formula>
    </cfRule>
  </conditionalFormatting>
  <conditionalFormatting sqref="AP302">
    <cfRule type="cellIs" dxfId="14103" priority="10518" stopIfTrue="1" operator="equal">
      <formula>"Muy Baja"</formula>
    </cfRule>
  </conditionalFormatting>
  <conditionalFormatting sqref="AE292:AE293">
    <cfRule type="containsText" dxfId="14102" priority="10467" operator="containsText" text="VALORAR">
      <formula>NOT(ISERROR(SEARCH("VALORAR",AE292)))</formula>
    </cfRule>
    <cfRule type="containsText" dxfId="14101" priority="10468" operator="containsText" text="Extrema">
      <formula>NOT(ISERROR(SEARCH("Extrema",AE292)))</formula>
    </cfRule>
    <cfRule type="containsText" dxfId="14100" priority="10469" operator="containsText" text="Alta">
      <formula>NOT(ISERROR(SEARCH("Alta",AE292)))</formula>
    </cfRule>
    <cfRule type="containsText" dxfId="14099" priority="10470" operator="containsText" text="Moderada">
      <formula>NOT(ISERROR(SEARCH("Moderada",AE292)))</formula>
    </cfRule>
    <cfRule type="containsText" dxfId="14098" priority="10471" operator="containsText" text="Baja">
      <formula>NOT(ISERROR(SEARCH("Baja",AE292)))</formula>
    </cfRule>
  </conditionalFormatting>
  <conditionalFormatting sqref="AE292:AE293">
    <cfRule type="containsText" dxfId="14097" priority="10472" operator="containsText" text="VALORAR">
      <formula>NOT(ISERROR(SEARCH("VALORAR",AE292)))</formula>
    </cfRule>
    <cfRule type="containsText" dxfId="14096" priority="10473" operator="containsText" text="Extrema">
      <formula>NOT(ISERROR(SEARCH("Extrema",AE292)))</formula>
    </cfRule>
    <cfRule type="containsText" dxfId="14095" priority="10474" operator="containsText" text="Alta">
      <formula>NOT(ISERROR(SEARCH("Alta",AE292)))</formula>
    </cfRule>
    <cfRule type="containsText" dxfId="14094" priority="10475" operator="containsText" text="Moderada">
      <formula>NOT(ISERROR(SEARCH("Moderada",AE292)))</formula>
    </cfRule>
    <cfRule type="containsText" dxfId="14093" priority="10476" operator="containsText" text="Baja">
      <formula>NOT(ISERROR(SEARCH("Baja",AE292)))</formula>
    </cfRule>
  </conditionalFormatting>
  <conditionalFormatting sqref="AP297">
    <cfRule type="cellIs" dxfId="14092" priority="10421" stopIfTrue="1" operator="equal">
      <formula>"Alta"</formula>
    </cfRule>
  </conditionalFormatting>
  <conditionalFormatting sqref="AP297">
    <cfRule type="cellIs" dxfId="14091" priority="10423" stopIfTrue="1" operator="equal">
      <formula>"Baja"</formula>
    </cfRule>
  </conditionalFormatting>
  <conditionalFormatting sqref="AP297">
    <cfRule type="cellIs" dxfId="14090" priority="10422" stopIfTrue="1" operator="equal">
      <formula>"Media"</formula>
    </cfRule>
  </conditionalFormatting>
  <conditionalFormatting sqref="AP297">
    <cfRule type="cellIs" dxfId="14089" priority="10420" stopIfTrue="1" operator="equal">
      <formula>"Muy Alta"</formula>
    </cfRule>
  </conditionalFormatting>
  <conditionalFormatting sqref="AP297">
    <cfRule type="cellIs" dxfId="14088" priority="10424" stopIfTrue="1" operator="equal">
      <formula>"Muy Baja"</formula>
    </cfRule>
  </conditionalFormatting>
  <conditionalFormatting sqref="AP294">
    <cfRule type="cellIs" dxfId="14087" priority="10379" stopIfTrue="1" operator="equal">
      <formula>"Alta"</formula>
    </cfRule>
  </conditionalFormatting>
  <conditionalFormatting sqref="AP294">
    <cfRule type="cellIs" dxfId="14086" priority="10381" stopIfTrue="1" operator="equal">
      <formula>"Baja"</formula>
    </cfRule>
  </conditionalFormatting>
  <conditionalFormatting sqref="AP294">
    <cfRule type="cellIs" dxfId="14085" priority="10380" stopIfTrue="1" operator="equal">
      <formula>"Media"</formula>
    </cfRule>
  </conditionalFormatting>
  <conditionalFormatting sqref="AP294">
    <cfRule type="cellIs" dxfId="14084" priority="10378" stopIfTrue="1" operator="equal">
      <formula>"Muy Alta"</formula>
    </cfRule>
  </conditionalFormatting>
  <conditionalFormatting sqref="AP294">
    <cfRule type="cellIs" dxfId="14083" priority="10382" stopIfTrue="1" operator="equal">
      <formula>"Muy Baja"</formula>
    </cfRule>
  </conditionalFormatting>
  <conditionalFormatting sqref="V292:V293">
    <cfRule type="cellIs" dxfId="14082" priority="10483" stopIfTrue="1" operator="equal">
      <formula>"Alta"</formula>
    </cfRule>
  </conditionalFormatting>
  <conditionalFormatting sqref="V292:V293">
    <cfRule type="cellIs" dxfId="14081" priority="10485" stopIfTrue="1" operator="equal">
      <formula>"Baja"</formula>
    </cfRule>
  </conditionalFormatting>
  <conditionalFormatting sqref="V292:V293">
    <cfRule type="cellIs" dxfId="14080" priority="10484" stopIfTrue="1" operator="equal">
      <formula>"Media"</formula>
    </cfRule>
  </conditionalFormatting>
  <conditionalFormatting sqref="V292:V293">
    <cfRule type="cellIs" dxfId="14079" priority="10482" stopIfTrue="1" operator="equal">
      <formula>"Muy Alta"</formula>
    </cfRule>
  </conditionalFormatting>
  <conditionalFormatting sqref="V292:V293">
    <cfRule type="cellIs" dxfId="14078" priority="10486" stopIfTrue="1" operator="equal">
      <formula>"Muy Baja"</formula>
    </cfRule>
  </conditionalFormatting>
  <conditionalFormatting sqref="AW292">
    <cfRule type="containsText" dxfId="14077" priority="10457" operator="containsText" text="VALORAR">
      <formula>NOT(ISERROR(SEARCH("VALORAR",AW292)))</formula>
    </cfRule>
    <cfRule type="containsText" dxfId="14076" priority="10458" operator="containsText" text="Extrema">
      <formula>NOT(ISERROR(SEARCH("Extrema",AW292)))</formula>
    </cfRule>
    <cfRule type="containsText" dxfId="14075" priority="10459" operator="containsText" text="Alta">
      <formula>NOT(ISERROR(SEARCH("Alta",AW292)))</formula>
    </cfRule>
    <cfRule type="containsText" dxfId="14074" priority="10460" operator="containsText" text="Moderada">
      <formula>NOT(ISERROR(SEARCH("Moderada",AW292)))</formula>
    </cfRule>
    <cfRule type="containsText" dxfId="14073" priority="10461" operator="containsText" text="Baja">
      <formula>NOT(ISERROR(SEARCH("Baja",AW292)))</formula>
    </cfRule>
  </conditionalFormatting>
  <conditionalFormatting sqref="AW292">
    <cfRule type="containsText" dxfId="14072" priority="10462" operator="containsText" text="VALORAR">
      <formula>NOT(ISERROR(SEARCH("VALORAR",AW292)))</formula>
    </cfRule>
    <cfRule type="containsText" dxfId="14071" priority="10463" operator="containsText" text="Extrema">
      <formula>NOT(ISERROR(SEARCH("Extrema",AW292)))</formula>
    </cfRule>
    <cfRule type="containsText" dxfId="14070" priority="10464" operator="containsText" text="Alta">
      <formula>NOT(ISERROR(SEARCH("Alta",AW292)))</formula>
    </cfRule>
    <cfRule type="containsText" dxfId="14069" priority="10465" operator="containsText" text="Moderada">
      <formula>NOT(ISERROR(SEARCH("Moderada",AW292)))</formula>
    </cfRule>
    <cfRule type="containsText" dxfId="14068" priority="10466" operator="containsText" text="Baja">
      <formula>NOT(ISERROR(SEARCH("Baja",AW292)))</formula>
    </cfRule>
  </conditionalFormatting>
  <conditionalFormatting sqref="AP292">
    <cfRule type="cellIs" dxfId="14067" priority="10449" stopIfTrue="1" operator="equal">
      <formula>"Alta"</formula>
    </cfRule>
  </conditionalFormatting>
  <conditionalFormatting sqref="AP292">
    <cfRule type="cellIs" dxfId="14066" priority="10451" stopIfTrue="1" operator="equal">
      <formula>"Baja"</formula>
    </cfRule>
  </conditionalFormatting>
  <conditionalFormatting sqref="AP292">
    <cfRule type="cellIs" dxfId="14065" priority="10450" stopIfTrue="1" operator="equal">
      <formula>"Media"</formula>
    </cfRule>
  </conditionalFormatting>
  <conditionalFormatting sqref="AP292">
    <cfRule type="cellIs" dxfId="14064" priority="10448" stopIfTrue="1" operator="equal">
      <formula>"Muy Alta"</formula>
    </cfRule>
  </conditionalFormatting>
  <conditionalFormatting sqref="AP292">
    <cfRule type="cellIs" dxfId="14063" priority="10452" stopIfTrue="1" operator="equal">
      <formula>"Muy Baja"</formula>
    </cfRule>
  </conditionalFormatting>
  <conditionalFormatting sqref="AP293">
    <cfRule type="cellIs" dxfId="14062" priority="10435" stopIfTrue="1" operator="equal">
      <formula>"Alta"</formula>
    </cfRule>
  </conditionalFormatting>
  <conditionalFormatting sqref="AP293">
    <cfRule type="cellIs" dxfId="14061" priority="10437" stopIfTrue="1" operator="equal">
      <formula>"Baja"</formula>
    </cfRule>
  </conditionalFormatting>
  <conditionalFormatting sqref="AP293">
    <cfRule type="cellIs" dxfId="14060" priority="10436" stopIfTrue="1" operator="equal">
      <formula>"Media"</formula>
    </cfRule>
  </conditionalFormatting>
  <conditionalFormatting sqref="AP293">
    <cfRule type="cellIs" dxfId="14059" priority="10434" stopIfTrue="1" operator="equal">
      <formula>"Muy Alta"</formula>
    </cfRule>
  </conditionalFormatting>
  <conditionalFormatting sqref="AP293">
    <cfRule type="cellIs" dxfId="14058" priority="10438" stopIfTrue="1" operator="equal">
      <formula>"Muy Baja"</formula>
    </cfRule>
  </conditionalFormatting>
  <conditionalFormatting sqref="AE294:AE295">
    <cfRule type="containsText" dxfId="14057" priority="10387" operator="containsText" text="VALORAR">
      <formula>NOT(ISERROR(SEARCH("VALORAR",AE294)))</formula>
    </cfRule>
    <cfRule type="containsText" dxfId="14056" priority="10388" operator="containsText" text="Extrema">
      <formula>NOT(ISERROR(SEARCH("Extrema",AE294)))</formula>
    </cfRule>
    <cfRule type="containsText" dxfId="14055" priority="10389" operator="containsText" text="Alta">
      <formula>NOT(ISERROR(SEARCH("Alta",AE294)))</formula>
    </cfRule>
    <cfRule type="containsText" dxfId="14054" priority="10390" operator="containsText" text="Moderada">
      <formula>NOT(ISERROR(SEARCH("Moderada",AE294)))</formula>
    </cfRule>
    <cfRule type="containsText" dxfId="14053" priority="10391" operator="containsText" text="Baja">
      <formula>NOT(ISERROR(SEARCH("Baja",AE294)))</formula>
    </cfRule>
  </conditionalFormatting>
  <conditionalFormatting sqref="AE294:AE295">
    <cfRule type="containsText" dxfId="14052" priority="10392" operator="containsText" text="VALORAR">
      <formula>NOT(ISERROR(SEARCH("VALORAR",AE294)))</formula>
    </cfRule>
    <cfRule type="containsText" dxfId="14051" priority="10393" operator="containsText" text="Extrema">
      <formula>NOT(ISERROR(SEARCH("Extrema",AE294)))</formula>
    </cfRule>
    <cfRule type="containsText" dxfId="14050" priority="10394" operator="containsText" text="Alta">
      <formula>NOT(ISERROR(SEARCH("Alta",AE294)))</formula>
    </cfRule>
    <cfRule type="containsText" dxfId="14049" priority="10395" operator="containsText" text="Moderada">
      <formula>NOT(ISERROR(SEARCH("Moderada",AE294)))</formula>
    </cfRule>
    <cfRule type="containsText" dxfId="14048" priority="10396" operator="containsText" text="Baja">
      <formula>NOT(ISERROR(SEARCH("Baja",AE294)))</formula>
    </cfRule>
  </conditionalFormatting>
  <conditionalFormatting sqref="V294:V295">
    <cfRule type="cellIs" dxfId="14047" priority="10403" stopIfTrue="1" operator="equal">
      <formula>"Alta"</formula>
    </cfRule>
  </conditionalFormatting>
  <conditionalFormatting sqref="V294:V295">
    <cfRule type="cellIs" dxfId="14046" priority="10405" stopIfTrue="1" operator="equal">
      <formula>"Baja"</formula>
    </cfRule>
  </conditionalFormatting>
  <conditionalFormatting sqref="V294:V295">
    <cfRule type="cellIs" dxfId="14045" priority="10404" stopIfTrue="1" operator="equal">
      <formula>"Media"</formula>
    </cfRule>
  </conditionalFormatting>
  <conditionalFormatting sqref="V294:V295">
    <cfRule type="cellIs" dxfId="14044" priority="10402" stopIfTrue="1" operator="equal">
      <formula>"Muy Alta"</formula>
    </cfRule>
  </conditionalFormatting>
  <conditionalFormatting sqref="V294:V295">
    <cfRule type="cellIs" dxfId="14043" priority="10406" stopIfTrue="1" operator="equal">
      <formula>"Muy Baja"</formula>
    </cfRule>
  </conditionalFormatting>
  <conditionalFormatting sqref="AP295">
    <cfRule type="cellIs" dxfId="14042" priority="10365" stopIfTrue="1" operator="equal">
      <formula>"Alta"</formula>
    </cfRule>
  </conditionalFormatting>
  <conditionalFormatting sqref="AP295">
    <cfRule type="cellIs" dxfId="14041" priority="10367" stopIfTrue="1" operator="equal">
      <formula>"Baja"</formula>
    </cfRule>
  </conditionalFormatting>
  <conditionalFormatting sqref="AP295">
    <cfRule type="cellIs" dxfId="14040" priority="10366" stopIfTrue="1" operator="equal">
      <formula>"Media"</formula>
    </cfRule>
  </conditionalFormatting>
  <conditionalFormatting sqref="AP295">
    <cfRule type="cellIs" dxfId="14039" priority="10364" stopIfTrue="1" operator="equal">
      <formula>"Muy Alta"</formula>
    </cfRule>
  </conditionalFormatting>
  <conditionalFormatting sqref="AP295">
    <cfRule type="cellIs" dxfId="14038" priority="10368" stopIfTrue="1" operator="equal">
      <formula>"Muy Baja"</formula>
    </cfRule>
  </conditionalFormatting>
  <conditionalFormatting sqref="AE296">
    <cfRule type="containsText" dxfId="14037" priority="10331" operator="containsText" text="VALORAR">
      <formula>NOT(ISERROR(SEARCH("VALORAR",AE296)))</formula>
    </cfRule>
    <cfRule type="containsText" dxfId="14036" priority="10332" operator="containsText" text="Extrema">
      <formula>NOT(ISERROR(SEARCH("Extrema",AE296)))</formula>
    </cfRule>
    <cfRule type="containsText" dxfId="14035" priority="10333" operator="containsText" text="Alta">
      <formula>NOT(ISERROR(SEARCH("Alta",AE296)))</formula>
    </cfRule>
    <cfRule type="containsText" dxfId="14034" priority="10334" operator="containsText" text="Moderada">
      <formula>NOT(ISERROR(SEARCH("Moderada",AE296)))</formula>
    </cfRule>
    <cfRule type="containsText" dxfId="14033" priority="10335" operator="containsText" text="Baja">
      <formula>NOT(ISERROR(SEARCH("Baja",AE296)))</formula>
    </cfRule>
  </conditionalFormatting>
  <conditionalFormatting sqref="AE296">
    <cfRule type="containsText" dxfId="14032" priority="10336" operator="containsText" text="VALORAR">
      <formula>NOT(ISERROR(SEARCH("VALORAR",AE296)))</formula>
    </cfRule>
    <cfRule type="containsText" dxfId="14031" priority="10337" operator="containsText" text="Extrema">
      <formula>NOT(ISERROR(SEARCH("Extrema",AE296)))</formula>
    </cfRule>
    <cfRule type="containsText" dxfId="14030" priority="10338" operator="containsText" text="Alta">
      <formula>NOT(ISERROR(SEARCH("Alta",AE296)))</formula>
    </cfRule>
    <cfRule type="containsText" dxfId="14029" priority="10339" operator="containsText" text="Moderada">
      <formula>NOT(ISERROR(SEARCH("Moderada",AE296)))</formula>
    </cfRule>
    <cfRule type="containsText" dxfId="14028" priority="10340" operator="containsText" text="Baja">
      <formula>NOT(ISERROR(SEARCH("Baja",AE296)))</formula>
    </cfRule>
  </conditionalFormatting>
  <conditionalFormatting sqref="V296">
    <cfRule type="cellIs" dxfId="14027" priority="10347" stopIfTrue="1" operator="equal">
      <formula>"Alta"</formula>
    </cfRule>
  </conditionalFormatting>
  <conditionalFormatting sqref="V296">
    <cfRule type="cellIs" dxfId="14026" priority="10349" stopIfTrue="1" operator="equal">
      <formula>"Baja"</formula>
    </cfRule>
  </conditionalFormatting>
  <conditionalFormatting sqref="V296">
    <cfRule type="cellIs" dxfId="14025" priority="10348" stopIfTrue="1" operator="equal">
      <formula>"Media"</formula>
    </cfRule>
  </conditionalFormatting>
  <conditionalFormatting sqref="V296">
    <cfRule type="cellIs" dxfId="14024" priority="10346" stopIfTrue="1" operator="equal">
      <formula>"Muy Alta"</formula>
    </cfRule>
  </conditionalFormatting>
  <conditionalFormatting sqref="V296">
    <cfRule type="cellIs" dxfId="14023" priority="10350" stopIfTrue="1" operator="equal">
      <formula>"Muy Baja"</formula>
    </cfRule>
  </conditionalFormatting>
  <conditionalFormatting sqref="AP296">
    <cfRule type="cellIs" dxfId="14022" priority="10323" stopIfTrue="1" operator="equal">
      <formula>"Alta"</formula>
    </cfRule>
  </conditionalFormatting>
  <conditionalFormatting sqref="AP296">
    <cfRule type="cellIs" dxfId="14021" priority="10325" stopIfTrue="1" operator="equal">
      <formula>"Baja"</formula>
    </cfRule>
  </conditionalFormatting>
  <conditionalFormatting sqref="AP296">
    <cfRule type="cellIs" dxfId="14020" priority="10324" stopIfTrue="1" operator="equal">
      <formula>"Media"</formula>
    </cfRule>
  </conditionalFormatting>
  <conditionalFormatting sqref="AP296">
    <cfRule type="cellIs" dxfId="14019" priority="10322" stopIfTrue="1" operator="equal">
      <formula>"Muy Alta"</formula>
    </cfRule>
  </conditionalFormatting>
  <conditionalFormatting sqref="AP296">
    <cfRule type="cellIs" dxfId="14018" priority="10326" stopIfTrue="1" operator="equal">
      <formula>"Muy Baja"</formula>
    </cfRule>
  </conditionalFormatting>
  <conditionalFormatting sqref="AE304:AE305">
    <cfRule type="containsText" dxfId="14017" priority="10275" operator="containsText" text="VALORAR">
      <formula>NOT(ISERROR(SEARCH("VALORAR",AE304)))</formula>
    </cfRule>
    <cfRule type="containsText" dxfId="14016" priority="10276" operator="containsText" text="Extrema">
      <formula>NOT(ISERROR(SEARCH("Extrema",AE304)))</formula>
    </cfRule>
    <cfRule type="containsText" dxfId="14015" priority="10277" operator="containsText" text="Alta">
      <formula>NOT(ISERROR(SEARCH("Alta",AE304)))</formula>
    </cfRule>
    <cfRule type="containsText" dxfId="14014" priority="10278" operator="containsText" text="Moderada">
      <formula>NOT(ISERROR(SEARCH("Moderada",AE304)))</formula>
    </cfRule>
    <cfRule type="containsText" dxfId="14013" priority="10279" operator="containsText" text="Baja">
      <formula>NOT(ISERROR(SEARCH("Baja",AE304)))</formula>
    </cfRule>
  </conditionalFormatting>
  <conditionalFormatting sqref="AE304:AE305">
    <cfRule type="containsText" dxfId="14012" priority="10280" operator="containsText" text="VALORAR">
      <formula>NOT(ISERROR(SEARCH("VALORAR",AE304)))</formula>
    </cfRule>
    <cfRule type="containsText" dxfId="14011" priority="10281" operator="containsText" text="Extrema">
      <formula>NOT(ISERROR(SEARCH("Extrema",AE304)))</formula>
    </cfRule>
    <cfRule type="containsText" dxfId="14010" priority="10282" operator="containsText" text="Alta">
      <formula>NOT(ISERROR(SEARCH("Alta",AE304)))</formula>
    </cfRule>
    <cfRule type="containsText" dxfId="14009" priority="10283" operator="containsText" text="Moderada">
      <formula>NOT(ISERROR(SEARCH("Moderada",AE304)))</formula>
    </cfRule>
    <cfRule type="containsText" dxfId="14008" priority="10284" operator="containsText" text="Baja">
      <formula>NOT(ISERROR(SEARCH("Baja",AE304)))</formula>
    </cfRule>
  </conditionalFormatting>
  <conditionalFormatting sqref="AP309">
    <cfRule type="cellIs" dxfId="14007" priority="10229" stopIfTrue="1" operator="equal">
      <formula>"Alta"</formula>
    </cfRule>
  </conditionalFormatting>
  <conditionalFormatting sqref="AP309">
    <cfRule type="cellIs" dxfId="14006" priority="10231" stopIfTrue="1" operator="equal">
      <formula>"Baja"</formula>
    </cfRule>
  </conditionalFormatting>
  <conditionalFormatting sqref="AP309">
    <cfRule type="cellIs" dxfId="14005" priority="10230" stopIfTrue="1" operator="equal">
      <formula>"Media"</formula>
    </cfRule>
  </conditionalFormatting>
  <conditionalFormatting sqref="AP309">
    <cfRule type="cellIs" dxfId="14004" priority="10228" stopIfTrue="1" operator="equal">
      <formula>"Muy Alta"</formula>
    </cfRule>
  </conditionalFormatting>
  <conditionalFormatting sqref="AP309">
    <cfRule type="cellIs" dxfId="14003" priority="10232" stopIfTrue="1" operator="equal">
      <formula>"Muy Baja"</formula>
    </cfRule>
  </conditionalFormatting>
  <conditionalFormatting sqref="AP306">
    <cfRule type="cellIs" dxfId="14002" priority="10187" stopIfTrue="1" operator="equal">
      <formula>"Alta"</formula>
    </cfRule>
  </conditionalFormatting>
  <conditionalFormatting sqref="AP306">
    <cfRule type="cellIs" dxfId="14001" priority="10189" stopIfTrue="1" operator="equal">
      <formula>"Baja"</formula>
    </cfRule>
  </conditionalFormatting>
  <conditionalFormatting sqref="AP306">
    <cfRule type="cellIs" dxfId="14000" priority="10188" stopIfTrue="1" operator="equal">
      <formula>"Media"</formula>
    </cfRule>
  </conditionalFormatting>
  <conditionalFormatting sqref="AP306">
    <cfRule type="cellIs" dxfId="13999" priority="10186" stopIfTrue="1" operator="equal">
      <formula>"Muy Alta"</formula>
    </cfRule>
  </conditionalFormatting>
  <conditionalFormatting sqref="AP306">
    <cfRule type="cellIs" dxfId="13998" priority="10190" stopIfTrue="1" operator="equal">
      <formula>"Muy Baja"</formula>
    </cfRule>
  </conditionalFormatting>
  <conditionalFormatting sqref="V304:V305">
    <cfRule type="cellIs" dxfId="13997" priority="10291" stopIfTrue="1" operator="equal">
      <formula>"Alta"</formula>
    </cfRule>
  </conditionalFormatting>
  <conditionalFormatting sqref="V304:V305">
    <cfRule type="cellIs" dxfId="13996" priority="10293" stopIfTrue="1" operator="equal">
      <formula>"Baja"</formula>
    </cfRule>
  </conditionalFormatting>
  <conditionalFormatting sqref="V304:V305">
    <cfRule type="cellIs" dxfId="13995" priority="10292" stopIfTrue="1" operator="equal">
      <formula>"Media"</formula>
    </cfRule>
  </conditionalFormatting>
  <conditionalFormatting sqref="V304:V305">
    <cfRule type="cellIs" dxfId="13994" priority="10290" stopIfTrue="1" operator="equal">
      <formula>"Muy Alta"</formula>
    </cfRule>
  </conditionalFormatting>
  <conditionalFormatting sqref="V304:V305">
    <cfRule type="cellIs" dxfId="13993" priority="10294" stopIfTrue="1" operator="equal">
      <formula>"Muy Baja"</formula>
    </cfRule>
  </conditionalFormatting>
  <conditionalFormatting sqref="AW304">
    <cfRule type="containsText" dxfId="13992" priority="10265" operator="containsText" text="VALORAR">
      <formula>NOT(ISERROR(SEARCH("VALORAR",AW304)))</formula>
    </cfRule>
    <cfRule type="containsText" dxfId="13991" priority="10266" operator="containsText" text="Extrema">
      <formula>NOT(ISERROR(SEARCH("Extrema",AW304)))</formula>
    </cfRule>
    <cfRule type="containsText" dxfId="13990" priority="10267" operator="containsText" text="Alta">
      <formula>NOT(ISERROR(SEARCH("Alta",AW304)))</formula>
    </cfRule>
    <cfRule type="containsText" dxfId="13989" priority="10268" operator="containsText" text="Moderada">
      <formula>NOT(ISERROR(SEARCH("Moderada",AW304)))</formula>
    </cfRule>
    <cfRule type="containsText" dxfId="13988" priority="10269" operator="containsText" text="Baja">
      <formula>NOT(ISERROR(SEARCH("Baja",AW304)))</formula>
    </cfRule>
  </conditionalFormatting>
  <conditionalFormatting sqref="AW304">
    <cfRule type="containsText" dxfId="13987" priority="10270" operator="containsText" text="VALORAR">
      <formula>NOT(ISERROR(SEARCH("VALORAR",AW304)))</formula>
    </cfRule>
    <cfRule type="containsText" dxfId="13986" priority="10271" operator="containsText" text="Extrema">
      <formula>NOT(ISERROR(SEARCH("Extrema",AW304)))</formula>
    </cfRule>
    <cfRule type="containsText" dxfId="13985" priority="10272" operator="containsText" text="Alta">
      <formula>NOT(ISERROR(SEARCH("Alta",AW304)))</formula>
    </cfRule>
    <cfRule type="containsText" dxfId="13984" priority="10273" operator="containsText" text="Moderada">
      <formula>NOT(ISERROR(SEARCH("Moderada",AW304)))</formula>
    </cfRule>
    <cfRule type="containsText" dxfId="13983" priority="10274" operator="containsText" text="Baja">
      <formula>NOT(ISERROR(SEARCH("Baja",AW304)))</formula>
    </cfRule>
  </conditionalFormatting>
  <conditionalFormatting sqref="AP304">
    <cfRule type="cellIs" dxfId="13982" priority="10257" stopIfTrue="1" operator="equal">
      <formula>"Alta"</formula>
    </cfRule>
  </conditionalFormatting>
  <conditionalFormatting sqref="AP304">
    <cfRule type="cellIs" dxfId="13981" priority="10259" stopIfTrue="1" operator="equal">
      <formula>"Baja"</formula>
    </cfRule>
  </conditionalFormatting>
  <conditionalFormatting sqref="AP304">
    <cfRule type="cellIs" dxfId="13980" priority="10258" stopIfTrue="1" operator="equal">
      <formula>"Media"</formula>
    </cfRule>
  </conditionalFormatting>
  <conditionalFormatting sqref="AP304">
    <cfRule type="cellIs" dxfId="13979" priority="10256" stopIfTrue="1" operator="equal">
      <formula>"Muy Alta"</formula>
    </cfRule>
  </conditionalFormatting>
  <conditionalFormatting sqref="AP304">
    <cfRule type="cellIs" dxfId="13978" priority="10260" stopIfTrue="1" operator="equal">
      <formula>"Muy Baja"</formula>
    </cfRule>
  </conditionalFormatting>
  <conditionalFormatting sqref="AP305">
    <cfRule type="cellIs" dxfId="13977" priority="10243" stopIfTrue="1" operator="equal">
      <formula>"Alta"</formula>
    </cfRule>
  </conditionalFormatting>
  <conditionalFormatting sqref="AP305">
    <cfRule type="cellIs" dxfId="13976" priority="10245" stopIfTrue="1" operator="equal">
      <formula>"Baja"</formula>
    </cfRule>
  </conditionalFormatting>
  <conditionalFormatting sqref="AP305">
    <cfRule type="cellIs" dxfId="13975" priority="10244" stopIfTrue="1" operator="equal">
      <formula>"Media"</formula>
    </cfRule>
  </conditionalFormatting>
  <conditionalFormatting sqref="AP305">
    <cfRule type="cellIs" dxfId="13974" priority="10242" stopIfTrue="1" operator="equal">
      <formula>"Muy Alta"</formula>
    </cfRule>
  </conditionalFormatting>
  <conditionalFormatting sqref="AP305">
    <cfRule type="cellIs" dxfId="13973" priority="10246" stopIfTrue="1" operator="equal">
      <formula>"Muy Baja"</formula>
    </cfRule>
  </conditionalFormatting>
  <conditionalFormatting sqref="AE306:AE307">
    <cfRule type="containsText" dxfId="13972" priority="10195" operator="containsText" text="VALORAR">
      <formula>NOT(ISERROR(SEARCH("VALORAR",AE306)))</formula>
    </cfRule>
    <cfRule type="containsText" dxfId="13971" priority="10196" operator="containsText" text="Extrema">
      <formula>NOT(ISERROR(SEARCH("Extrema",AE306)))</formula>
    </cfRule>
    <cfRule type="containsText" dxfId="13970" priority="10197" operator="containsText" text="Alta">
      <formula>NOT(ISERROR(SEARCH("Alta",AE306)))</formula>
    </cfRule>
    <cfRule type="containsText" dxfId="13969" priority="10198" operator="containsText" text="Moderada">
      <formula>NOT(ISERROR(SEARCH("Moderada",AE306)))</formula>
    </cfRule>
    <cfRule type="containsText" dxfId="13968" priority="10199" operator="containsText" text="Baja">
      <formula>NOT(ISERROR(SEARCH("Baja",AE306)))</formula>
    </cfRule>
  </conditionalFormatting>
  <conditionalFormatting sqref="AE306:AE307">
    <cfRule type="containsText" dxfId="13967" priority="10200" operator="containsText" text="VALORAR">
      <formula>NOT(ISERROR(SEARCH("VALORAR",AE306)))</formula>
    </cfRule>
    <cfRule type="containsText" dxfId="13966" priority="10201" operator="containsText" text="Extrema">
      <formula>NOT(ISERROR(SEARCH("Extrema",AE306)))</formula>
    </cfRule>
    <cfRule type="containsText" dxfId="13965" priority="10202" operator="containsText" text="Alta">
      <formula>NOT(ISERROR(SEARCH("Alta",AE306)))</formula>
    </cfRule>
    <cfRule type="containsText" dxfId="13964" priority="10203" operator="containsText" text="Moderada">
      <formula>NOT(ISERROR(SEARCH("Moderada",AE306)))</formula>
    </cfRule>
    <cfRule type="containsText" dxfId="13963" priority="10204" operator="containsText" text="Baja">
      <formula>NOT(ISERROR(SEARCH("Baja",AE306)))</formula>
    </cfRule>
  </conditionalFormatting>
  <conditionalFormatting sqref="V306:V307">
    <cfRule type="cellIs" dxfId="13962" priority="10211" stopIfTrue="1" operator="equal">
      <formula>"Alta"</formula>
    </cfRule>
  </conditionalFormatting>
  <conditionalFormatting sqref="V306:V307">
    <cfRule type="cellIs" dxfId="13961" priority="10213" stopIfTrue="1" operator="equal">
      <formula>"Baja"</formula>
    </cfRule>
  </conditionalFormatting>
  <conditionalFormatting sqref="V306:V307">
    <cfRule type="cellIs" dxfId="13960" priority="10212" stopIfTrue="1" operator="equal">
      <formula>"Media"</formula>
    </cfRule>
  </conditionalFormatting>
  <conditionalFormatting sqref="V306:V307">
    <cfRule type="cellIs" dxfId="13959" priority="10210" stopIfTrue="1" operator="equal">
      <formula>"Muy Alta"</formula>
    </cfRule>
  </conditionalFormatting>
  <conditionalFormatting sqref="V306:V307">
    <cfRule type="cellIs" dxfId="13958" priority="10214" stopIfTrue="1" operator="equal">
      <formula>"Muy Baja"</formula>
    </cfRule>
  </conditionalFormatting>
  <conditionalFormatting sqref="AP307">
    <cfRule type="cellIs" dxfId="13957" priority="10173" stopIfTrue="1" operator="equal">
      <formula>"Alta"</formula>
    </cfRule>
  </conditionalFormatting>
  <conditionalFormatting sqref="AP307">
    <cfRule type="cellIs" dxfId="13956" priority="10175" stopIfTrue="1" operator="equal">
      <formula>"Baja"</formula>
    </cfRule>
  </conditionalFormatting>
  <conditionalFormatting sqref="AP307">
    <cfRule type="cellIs" dxfId="13955" priority="10174" stopIfTrue="1" operator="equal">
      <formula>"Media"</formula>
    </cfRule>
  </conditionalFormatting>
  <conditionalFormatting sqref="AP307">
    <cfRule type="cellIs" dxfId="13954" priority="10172" stopIfTrue="1" operator="equal">
      <formula>"Muy Alta"</formula>
    </cfRule>
  </conditionalFormatting>
  <conditionalFormatting sqref="AP307">
    <cfRule type="cellIs" dxfId="13953" priority="10176" stopIfTrue="1" operator="equal">
      <formula>"Muy Baja"</formula>
    </cfRule>
  </conditionalFormatting>
  <conditionalFormatting sqref="AE308">
    <cfRule type="containsText" dxfId="13952" priority="10139" operator="containsText" text="VALORAR">
      <formula>NOT(ISERROR(SEARCH("VALORAR",AE308)))</formula>
    </cfRule>
    <cfRule type="containsText" dxfId="13951" priority="10140" operator="containsText" text="Extrema">
      <formula>NOT(ISERROR(SEARCH("Extrema",AE308)))</formula>
    </cfRule>
    <cfRule type="containsText" dxfId="13950" priority="10141" operator="containsText" text="Alta">
      <formula>NOT(ISERROR(SEARCH("Alta",AE308)))</formula>
    </cfRule>
    <cfRule type="containsText" dxfId="13949" priority="10142" operator="containsText" text="Moderada">
      <formula>NOT(ISERROR(SEARCH("Moderada",AE308)))</formula>
    </cfRule>
    <cfRule type="containsText" dxfId="13948" priority="10143" operator="containsText" text="Baja">
      <formula>NOT(ISERROR(SEARCH("Baja",AE308)))</formula>
    </cfRule>
  </conditionalFormatting>
  <conditionalFormatting sqref="AE308">
    <cfRule type="containsText" dxfId="13947" priority="10144" operator="containsText" text="VALORAR">
      <formula>NOT(ISERROR(SEARCH("VALORAR",AE308)))</formula>
    </cfRule>
    <cfRule type="containsText" dxfId="13946" priority="10145" operator="containsText" text="Extrema">
      <formula>NOT(ISERROR(SEARCH("Extrema",AE308)))</formula>
    </cfRule>
    <cfRule type="containsText" dxfId="13945" priority="10146" operator="containsText" text="Alta">
      <formula>NOT(ISERROR(SEARCH("Alta",AE308)))</formula>
    </cfRule>
    <cfRule type="containsText" dxfId="13944" priority="10147" operator="containsText" text="Moderada">
      <formula>NOT(ISERROR(SEARCH("Moderada",AE308)))</formula>
    </cfRule>
    <cfRule type="containsText" dxfId="13943" priority="10148" operator="containsText" text="Baja">
      <formula>NOT(ISERROR(SEARCH("Baja",AE308)))</formula>
    </cfRule>
  </conditionalFormatting>
  <conditionalFormatting sqref="V308">
    <cfRule type="cellIs" dxfId="13942" priority="10155" stopIfTrue="1" operator="equal">
      <formula>"Alta"</formula>
    </cfRule>
  </conditionalFormatting>
  <conditionalFormatting sqref="V308">
    <cfRule type="cellIs" dxfId="13941" priority="10157" stopIfTrue="1" operator="equal">
      <formula>"Baja"</formula>
    </cfRule>
  </conditionalFormatting>
  <conditionalFormatting sqref="V308">
    <cfRule type="cellIs" dxfId="13940" priority="10156" stopIfTrue="1" operator="equal">
      <formula>"Media"</formula>
    </cfRule>
  </conditionalFormatting>
  <conditionalFormatting sqref="V308">
    <cfRule type="cellIs" dxfId="13939" priority="10154" stopIfTrue="1" operator="equal">
      <formula>"Muy Alta"</formula>
    </cfRule>
  </conditionalFormatting>
  <conditionalFormatting sqref="V308">
    <cfRule type="cellIs" dxfId="13938" priority="10158" stopIfTrue="1" operator="equal">
      <formula>"Muy Baja"</formula>
    </cfRule>
  </conditionalFormatting>
  <conditionalFormatting sqref="AP308">
    <cfRule type="cellIs" dxfId="13937" priority="10131" stopIfTrue="1" operator="equal">
      <formula>"Alta"</formula>
    </cfRule>
  </conditionalFormatting>
  <conditionalFormatting sqref="AP308">
    <cfRule type="cellIs" dxfId="13936" priority="10133" stopIfTrue="1" operator="equal">
      <formula>"Baja"</formula>
    </cfRule>
  </conditionalFormatting>
  <conditionalFormatting sqref="AP308">
    <cfRule type="cellIs" dxfId="13935" priority="10132" stopIfTrue="1" operator="equal">
      <formula>"Media"</formula>
    </cfRule>
  </conditionalFormatting>
  <conditionalFormatting sqref="AP308">
    <cfRule type="cellIs" dxfId="13934" priority="10130" stopIfTrue="1" operator="equal">
      <formula>"Muy Alta"</formula>
    </cfRule>
  </conditionalFormatting>
  <conditionalFormatting sqref="AP308">
    <cfRule type="cellIs" dxfId="13933" priority="10134" stopIfTrue="1" operator="equal">
      <formula>"Muy Baja"</formula>
    </cfRule>
  </conditionalFormatting>
  <conditionalFormatting sqref="AE310:AE311">
    <cfRule type="containsText" dxfId="13932" priority="10083" operator="containsText" text="VALORAR">
      <formula>NOT(ISERROR(SEARCH("VALORAR",AE310)))</formula>
    </cfRule>
    <cfRule type="containsText" dxfId="13931" priority="10084" operator="containsText" text="Extrema">
      <formula>NOT(ISERROR(SEARCH("Extrema",AE310)))</formula>
    </cfRule>
    <cfRule type="containsText" dxfId="13930" priority="10085" operator="containsText" text="Alta">
      <formula>NOT(ISERROR(SEARCH("Alta",AE310)))</formula>
    </cfRule>
    <cfRule type="containsText" dxfId="13929" priority="10086" operator="containsText" text="Moderada">
      <formula>NOT(ISERROR(SEARCH("Moderada",AE310)))</formula>
    </cfRule>
    <cfRule type="containsText" dxfId="13928" priority="10087" operator="containsText" text="Baja">
      <formula>NOT(ISERROR(SEARCH("Baja",AE310)))</formula>
    </cfRule>
  </conditionalFormatting>
  <conditionalFormatting sqref="AE310:AE311">
    <cfRule type="containsText" dxfId="13927" priority="10088" operator="containsText" text="VALORAR">
      <formula>NOT(ISERROR(SEARCH("VALORAR",AE310)))</formula>
    </cfRule>
    <cfRule type="containsText" dxfId="13926" priority="10089" operator="containsText" text="Extrema">
      <formula>NOT(ISERROR(SEARCH("Extrema",AE310)))</formula>
    </cfRule>
    <cfRule type="containsText" dxfId="13925" priority="10090" operator="containsText" text="Alta">
      <formula>NOT(ISERROR(SEARCH("Alta",AE310)))</formula>
    </cfRule>
    <cfRule type="containsText" dxfId="13924" priority="10091" operator="containsText" text="Moderada">
      <formula>NOT(ISERROR(SEARCH("Moderada",AE310)))</formula>
    </cfRule>
    <cfRule type="containsText" dxfId="13923" priority="10092" operator="containsText" text="Baja">
      <formula>NOT(ISERROR(SEARCH("Baja",AE310)))</formula>
    </cfRule>
  </conditionalFormatting>
  <conditionalFormatting sqref="AP315">
    <cfRule type="cellIs" dxfId="13922" priority="10037" stopIfTrue="1" operator="equal">
      <formula>"Alta"</formula>
    </cfRule>
  </conditionalFormatting>
  <conditionalFormatting sqref="AP315">
    <cfRule type="cellIs" dxfId="13921" priority="10039" stopIfTrue="1" operator="equal">
      <formula>"Baja"</formula>
    </cfRule>
  </conditionalFormatting>
  <conditionalFormatting sqref="AP315">
    <cfRule type="cellIs" dxfId="13920" priority="10038" stopIfTrue="1" operator="equal">
      <formula>"Media"</formula>
    </cfRule>
  </conditionalFormatting>
  <conditionalFormatting sqref="AP315">
    <cfRule type="cellIs" dxfId="13919" priority="10036" stopIfTrue="1" operator="equal">
      <formula>"Muy Alta"</formula>
    </cfRule>
  </conditionalFormatting>
  <conditionalFormatting sqref="AP315">
    <cfRule type="cellIs" dxfId="13918" priority="10040" stopIfTrue="1" operator="equal">
      <formula>"Muy Baja"</formula>
    </cfRule>
  </conditionalFormatting>
  <conditionalFormatting sqref="AP312">
    <cfRule type="cellIs" dxfId="13917" priority="9995" stopIfTrue="1" operator="equal">
      <formula>"Alta"</formula>
    </cfRule>
  </conditionalFormatting>
  <conditionalFormatting sqref="AP312">
    <cfRule type="cellIs" dxfId="13916" priority="9997" stopIfTrue="1" operator="equal">
      <formula>"Baja"</formula>
    </cfRule>
  </conditionalFormatting>
  <conditionalFormatting sqref="AP312">
    <cfRule type="cellIs" dxfId="13915" priority="9996" stopIfTrue="1" operator="equal">
      <formula>"Media"</formula>
    </cfRule>
  </conditionalFormatting>
  <conditionalFormatting sqref="AP312">
    <cfRule type="cellIs" dxfId="13914" priority="9994" stopIfTrue="1" operator="equal">
      <formula>"Muy Alta"</formula>
    </cfRule>
  </conditionalFormatting>
  <conditionalFormatting sqref="AP312">
    <cfRule type="cellIs" dxfId="13913" priority="9998" stopIfTrue="1" operator="equal">
      <formula>"Muy Baja"</formula>
    </cfRule>
  </conditionalFormatting>
  <conditionalFormatting sqref="V310:V311">
    <cfRule type="cellIs" dxfId="13912" priority="10099" stopIfTrue="1" operator="equal">
      <formula>"Alta"</formula>
    </cfRule>
  </conditionalFormatting>
  <conditionalFormatting sqref="V310:V311">
    <cfRule type="cellIs" dxfId="13911" priority="10101" stopIfTrue="1" operator="equal">
      <formula>"Baja"</formula>
    </cfRule>
  </conditionalFormatting>
  <conditionalFormatting sqref="V310:V311">
    <cfRule type="cellIs" dxfId="13910" priority="10100" stopIfTrue="1" operator="equal">
      <formula>"Media"</formula>
    </cfRule>
  </conditionalFormatting>
  <conditionalFormatting sqref="V310:V311">
    <cfRule type="cellIs" dxfId="13909" priority="10098" stopIfTrue="1" operator="equal">
      <formula>"Muy Alta"</formula>
    </cfRule>
  </conditionalFormatting>
  <conditionalFormatting sqref="V310:V311">
    <cfRule type="cellIs" dxfId="13908" priority="10102" stopIfTrue="1" operator="equal">
      <formula>"Muy Baja"</formula>
    </cfRule>
  </conditionalFormatting>
  <conditionalFormatting sqref="AW310">
    <cfRule type="containsText" dxfId="13907" priority="10073" operator="containsText" text="VALORAR">
      <formula>NOT(ISERROR(SEARCH("VALORAR",AW310)))</formula>
    </cfRule>
    <cfRule type="containsText" dxfId="13906" priority="10074" operator="containsText" text="Extrema">
      <formula>NOT(ISERROR(SEARCH("Extrema",AW310)))</formula>
    </cfRule>
    <cfRule type="containsText" dxfId="13905" priority="10075" operator="containsText" text="Alta">
      <formula>NOT(ISERROR(SEARCH("Alta",AW310)))</formula>
    </cfRule>
    <cfRule type="containsText" dxfId="13904" priority="10076" operator="containsText" text="Moderada">
      <formula>NOT(ISERROR(SEARCH("Moderada",AW310)))</formula>
    </cfRule>
    <cfRule type="containsText" dxfId="13903" priority="10077" operator="containsText" text="Baja">
      <formula>NOT(ISERROR(SEARCH("Baja",AW310)))</formula>
    </cfRule>
  </conditionalFormatting>
  <conditionalFormatting sqref="AW310">
    <cfRule type="containsText" dxfId="13902" priority="10078" operator="containsText" text="VALORAR">
      <formula>NOT(ISERROR(SEARCH("VALORAR",AW310)))</formula>
    </cfRule>
    <cfRule type="containsText" dxfId="13901" priority="10079" operator="containsText" text="Extrema">
      <formula>NOT(ISERROR(SEARCH("Extrema",AW310)))</formula>
    </cfRule>
    <cfRule type="containsText" dxfId="13900" priority="10080" operator="containsText" text="Alta">
      <formula>NOT(ISERROR(SEARCH("Alta",AW310)))</formula>
    </cfRule>
    <cfRule type="containsText" dxfId="13899" priority="10081" operator="containsText" text="Moderada">
      <formula>NOT(ISERROR(SEARCH("Moderada",AW310)))</formula>
    </cfRule>
    <cfRule type="containsText" dxfId="13898" priority="10082" operator="containsText" text="Baja">
      <formula>NOT(ISERROR(SEARCH("Baja",AW310)))</formula>
    </cfRule>
  </conditionalFormatting>
  <conditionalFormatting sqref="AP310">
    <cfRule type="cellIs" dxfId="13897" priority="10065" stopIfTrue="1" operator="equal">
      <formula>"Alta"</formula>
    </cfRule>
  </conditionalFormatting>
  <conditionalFormatting sqref="AP310">
    <cfRule type="cellIs" dxfId="13896" priority="10067" stopIfTrue="1" operator="equal">
      <formula>"Baja"</formula>
    </cfRule>
  </conditionalFormatting>
  <conditionalFormatting sqref="AP310">
    <cfRule type="cellIs" dxfId="13895" priority="10066" stopIfTrue="1" operator="equal">
      <formula>"Media"</formula>
    </cfRule>
  </conditionalFormatting>
  <conditionalFormatting sqref="AP310">
    <cfRule type="cellIs" dxfId="13894" priority="10064" stopIfTrue="1" operator="equal">
      <formula>"Muy Alta"</formula>
    </cfRule>
  </conditionalFormatting>
  <conditionalFormatting sqref="AP310">
    <cfRule type="cellIs" dxfId="13893" priority="10068" stopIfTrue="1" operator="equal">
      <formula>"Muy Baja"</formula>
    </cfRule>
  </conditionalFormatting>
  <conditionalFormatting sqref="AP311">
    <cfRule type="cellIs" dxfId="13892" priority="10051" stopIfTrue="1" operator="equal">
      <formula>"Alta"</formula>
    </cfRule>
  </conditionalFormatting>
  <conditionalFormatting sqref="AP311">
    <cfRule type="cellIs" dxfId="13891" priority="10053" stopIfTrue="1" operator="equal">
      <formula>"Baja"</formula>
    </cfRule>
  </conditionalFormatting>
  <conditionalFormatting sqref="AP311">
    <cfRule type="cellIs" dxfId="13890" priority="10052" stopIfTrue="1" operator="equal">
      <formula>"Media"</formula>
    </cfRule>
  </conditionalFormatting>
  <conditionalFormatting sqref="AP311">
    <cfRule type="cellIs" dxfId="13889" priority="10050" stopIfTrue="1" operator="equal">
      <formula>"Muy Alta"</formula>
    </cfRule>
  </conditionalFormatting>
  <conditionalFormatting sqref="AP311">
    <cfRule type="cellIs" dxfId="13888" priority="10054" stopIfTrue="1" operator="equal">
      <formula>"Muy Baja"</formula>
    </cfRule>
  </conditionalFormatting>
  <conditionalFormatting sqref="AE312:AE313">
    <cfRule type="containsText" dxfId="13887" priority="10003" operator="containsText" text="VALORAR">
      <formula>NOT(ISERROR(SEARCH("VALORAR",AE312)))</formula>
    </cfRule>
    <cfRule type="containsText" dxfId="13886" priority="10004" operator="containsText" text="Extrema">
      <formula>NOT(ISERROR(SEARCH("Extrema",AE312)))</formula>
    </cfRule>
    <cfRule type="containsText" dxfId="13885" priority="10005" operator="containsText" text="Alta">
      <formula>NOT(ISERROR(SEARCH("Alta",AE312)))</formula>
    </cfRule>
    <cfRule type="containsText" dxfId="13884" priority="10006" operator="containsText" text="Moderada">
      <formula>NOT(ISERROR(SEARCH("Moderada",AE312)))</formula>
    </cfRule>
    <cfRule type="containsText" dxfId="13883" priority="10007" operator="containsText" text="Baja">
      <formula>NOT(ISERROR(SEARCH("Baja",AE312)))</formula>
    </cfRule>
  </conditionalFormatting>
  <conditionalFormatting sqref="AE312:AE313">
    <cfRule type="containsText" dxfId="13882" priority="10008" operator="containsText" text="VALORAR">
      <formula>NOT(ISERROR(SEARCH("VALORAR",AE312)))</formula>
    </cfRule>
    <cfRule type="containsText" dxfId="13881" priority="10009" operator="containsText" text="Extrema">
      <formula>NOT(ISERROR(SEARCH("Extrema",AE312)))</formula>
    </cfRule>
    <cfRule type="containsText" dxfId="13880" priority="10010" operator="containsText" text="Alta">
      <formula>NOT(ISERROR(SEARCH("Alta",AE312)))</formula>
    </cfRule>
    <cfRule type="containsText" dxfId="13879" priority="10011" operator="containsText" text="Moderada">
      <formula>NOT(ISERROR(SEARCH("Moderada",AE312)))</formula>
    </cfRule>
    <cfRule type="containsText" dxfId="13878" priority="10012" operator="containsText" text="Baja">
      <formula>NOT(ISERROR(SEARCH("Baja",AE312)))</formula>
    </cfRule>
  </conditionalFormatting>
  <conditionalFormatting sqref="V312:V313">
    <cfRule type="cellIs" dxfId="13877" priority="10019" stopIfTrue="1" operator="equal">
      <formula>"Alta"</formula>
    </cfRule>
  </conditionalFormatting>
  <conditionalFormatting sqref="V312:V313">
    <cfRule type="cellIs" dxfId="13876" priority="10021" stopIfTrue="1" operator="equal">
      <formula>"Baja"</formula>
    </cfRule>
  </conditionalFormatting>
  <conditionalFormatting sqref="V312:V313">
    <cfRule type="cellIs" dxfId="13875" priority="10020" stopIfTrue="1" operator="equal">
      <formula>"Media"</formula>
    </cfRule>
  </conditionalFormatting>
  <conditionalFormatting sqref="V312:V313">
    <cfRule type="cellIs" dxfId="13874" priority="10018" stopIfTrue="1" operator="equal">
      <formula>"Muy Alta"</formula>
    </cfRule>
  </conditionalFormatting>
  <conditionalFormatting sqref="V312:V313">
    <cfRule type="cellIs" dxfId="13873" priority="10022" stopIfTrue="1" operator="equal">
      <formula>"Muy Baja"</formula>
    </cfRule>
  </conditionalFormatting>
  <conditionalFormatting sqref="AP313">
    <cfRule type="cellIs" dxfId="13872" priority="9981" stopIfTrue="1" operator="equal">
      <formula>"Alta"</formula>
    </cfRule>
  </conditionalFormatting>
  <conditionalFormatting sqref="AP313">
    <cfRule type="cellIs" dxfId="13871" priority="9983" stopIfTrue="1" operator="equal">
      <formula>"Baja"</formula>
    </cfRule>
  </conditionalFormatting>
  <conditionalFormatting sqref="AP313">
    <cfRule type="cellIs" dxfId="13870" priority="9982" stopIfTrue="1" operator="equal">
      <formula>"Media"</formula>
    </cfRule>
  </conditionalFormatting>
  <conditionalFormatting sqref="AP313">
    <cfRule type="cellIs" dxfId="13869" priority="9980" stopIfTrue="1" operator="equal">
      <formula>"Muy Alta"</formula>
    </cfRule>
  </conditionalFormatting>
  <conditionalFormatting sqref="AP313">
    <cfRule type="cellIs" dxfId="13868" priority="9984" stopIfTrue="1" operator="equal">
      <formula>"Muy Baja"</formula>
    </cfRule>
  </conditionalFormatting>
  <conditionalFormatting sqref="AE314">
    <cfRule type="containsText" dxfId="13867" priority="9947" operator="containsText" text="VALORAR">
      <formula>NOT(ISERROR(SEARCH("VALORAR",AE314)))</formula>
    </cfRule>
    <cfRule type="containsText" dxfId="13866" priority="9948" operator="containsText" text="Extrema">
      <formula>NOT(ISERROR(SEARCH("Extrema",AE314)))</formula>
    </cfRule>
    <cfRule type="containsText" dxfId="13865" priority="9949" operator="containsText" text="Alta">
      <formula>NOT(ISERROR(SEARCH("Alta",AE314)))</formula>
    </cfRule>
    <cfRule type="containsText" dxfId="13864" priority="9950" operator="containsText" text="Moderada">
      <formula>NOT(ISERROR(SEARCH("Moderada",AE314)))</formula>
    </cfRule>
    <cfRule type="containsText" dxfId="13863" priority="9951" operator="containsText" text="Baja">
      <formula>NOT(ISERROR(SEARCH("Baja",AE314)))</formula>
    </cfRule>
  </conditionalFormatting>
  <conditionalFormatting sqref="AE314">
    <cfRule type="containsText" dxfId="13862" priority="9952" operator="containsText" text="VALORAR">
      <formula>NOT(ISERROR(SEARCH("VALORAR",AE314)))</formula>
    </cfRule>
    <cfRule type="containsText" dxfId="13861" priority="9953" operator="containsText" text="Extrema">
      <formula>NOT(ISERROR(SEARCH("Extrema",AE314)))</formula>
    </cfRule>
    <cfRule type="containsText" dxfId="13860" priority="9954" operator="containsText" text="Alta">
      <formula>NOT(ISERROR(SEARCH("Alta",AE314)))</formula>
    </cfRule>
    <cfRule type="containsText" dxfId="13859" priority="9955" operator="containsText" text="Moderada">
      <formula>NOT(ISERROR(SEARCH("Moderada",AE314)))</formula>
    </cfRule>
    <cfRule type="containsText" dxfId="13858" priority="9956" operator="containsText" text="Baja">
      <formula>NOT(ISERROR(SEARCH("Baja",AE314)))</formula>
    </cfRule>
  </conditionalFormatting>
  <conditionalFormatting sqref="V314">
    <cfRule type="cellIs" dxfId="13857" priority="9963" stopIfTrue="1" operator="equal">
      <formula>"Alta"</formula>
    </cfRule>
  </conditionalFormatting>
  <conditionalFormatting sqref="V314">
    <cfRule type="cellIs" dxfId="13856" priority="9965" stopIfTrue="1" operator="equal">
      <formula>"Baja"</formula>
    </cfRule>
  </conditionalFormatting>
  <conditionalFormatting sqref="V314">
    <cfRule type="cellIs" dxfId="13855" priority="9964" stopIfTrue="1" operator="equal">
      <formula>"Media"</formula>
    </cfRule>
  </conditionalFormatting>
  <conditionalFormatting sqref="V314">
    <cfRule type="cellIs" dxfId="13854" priority="9962" stopIfTrue="1" operator="equal">
      <formula>"Muy Alta"</formula>
    </cfRule>
  </conditionalFormatting>
  <conditionalFormatting sqref="V314">
    <cfRule type="cellIs" dxfId="13853" priority="9966" stopIfTrue="1" operator="equal">
      <formula>"Muy Baja"</formula>
    </cfRule>
  </conditionalFormatting>
  <conditionalFormatting sqref="AP314">
    <cfRule type="cellIs" dxfId="13852" priority="9939" stopIfTrue="1" operator="equal">
      <formula>"Alta"</formula>
    </cfRule>
  </conditionalFormatting>
  <conditionalFormatting sqref="AP314">
    <cfRule type="cellIs" dxfId="13851" priority="9941" stopIfTrue="1" operator="equal">
      <formula>"Baja"</formula>
    </cfRule>
  </conditionalFormatting>
  <conditionalFormatting sqref="AP314">
    <cfRule type="cellIs" dxfId="13850" priority="9940" stopIfTrue="1" operator="equal">
      <formula>"Media"</formula>
    </cfRule>
  </conditionalFormatting>
  <conditionalFormatting sqref="AP314">
    <cfRule type="cellIs" dxfId="13849" priority="9938" stopIfTrue="1" operator="equal">
      <formula>"Muy Alta"</formula>
    </cfRule>
  </conditionalFormatting>
  <conditionalFormatting sqref="AP314">
    <cfRule type="cellIs" dxfId="13848" priority="9942" stopIfTrue="1" operator="equal">
      <formula>"Muy Baja"</formula>
    </cfRule>
  </conditionalFormatting>
  <conditionalFormatting sqref="AE322:AE323">
    <cfRule type="containsText" dxfId="13847" priority="9755" operator="containsText" text="VALORAR">
      <formula>NOT(ISERROR(SEARCH("VALORAR",AE322)))</formula>
    </cfRule>
    <cfRule type="containsText" dxfId="13846" priority="9756" operator="containsText" text="Extrema">
      <formula>NOT(ISERROR(SEARCH("Extrema",AE322)))</formula>
    </cfRule>
    <cfRule type="containsText" dxfId="13845" priority="9757" operator="containsText" text="Alta">
      <formula>NOT(ISERROR(SEARCH("Alta",AE322)))</formula>
    </cfRule>
    <cfRule type="containsText" dxfId="13844" priority="9758" operator="containsText" text="Moderada">
      <formula>NOT(ISERROR(SEARCH("Moderada",AE322)))</formula>
    </cfRule>
    <cfRule type="containsText" dxfId="13843" priority="9759" operator="containsText" text="Baja">
      <formula>NOT(ISERROR(SEARCH("Baja",AE322)))</formula>
    </cfRule>
  </conditionalFormatting>
  <conditionalFormatting sqref="AE322:AE323">
    <cfRule type="containsText" dxfId="13842" priority="9760" operator="containsText" text="VALORAR">
      <formula>NOT(ISERROR(SEARCH("VALORAR",AE322)))</formula>
    </cfRule>
    <cfRule type="containsText" dxfId="13841" priority="9761" operator="containsText" text="Extrema">
      <formula>NOT(ISERROR(SEARCH("Extrema",AE322)))</formula>
    </cfRule>
    <cfRule type="containsText" dxfId="13840" priority="9762" operator="containsText" text="Alta">
      <formula>NOT(ISERROR(SEARCH("Alta",AE322)))</formula>
    </cfRule>
    <cfRule type="containsText" dxfId="13839" priority="9763" operator="containsText" text="Moderada">
      <formula>NOT(ISERROR(SEARCH("Moderada",AE322)))</formula>
    </cfRule>
    <cfRule type="containsText" dxfId="13838" priority="9764" operator="containsText" text="Baja">
      <formula>NOT(ISERROR(SEARCH("Baja",AE322)))</formula>
    </cfRule>
  </conditionalFormatting>
  <conditionalFormatting sqref="AP327">
    <cfRule type="cellIs" dxfId="13837" priority="9709" stopIfTrue="1" operator="equal">
      <formula>"Alta"</formula>
    </cfRule>
  </conditionalFormatting>
  <conditionalFormatting sqref="AP327">
    <cfRule type="cellIs" dxfId="13836" priority="9711" stopIfTrue="1" operator="equal">
      <formula>"Baja"</formula>
    </cfRule>
  </conditionalFormatting>
  <conditionalFormatting sqref="AP327">
    <cfRule type="cellIs" dxfId="13835" priority="9710" stopIfTrue="1" operator="equal">
      <formula>"Media"</formula>
    </cfRule>
  </conditionalFormatting>
  <conditionalFormatting sqref="AP327">
    <cfRule type="cellIs" dxfId="13834" priority="9708" stopIfTrue="1" operator="equal">
      <formula>"Muy Alta"</formula>
    </cfRule>
  </conditionalFormatting>
  <conditionalFormatting sqref="AP327">
    <cfRule type="cellIs" dxfId="13833" priority="9712" stopIfTrue="1" operator="equal">
      <formula>"Muy Baja"</formula>
    </cfRule>
  </conditionalFormatting>
  <conditionalFormatting sqref="AP324">
    <cfRule type="cellIs" dxfId="13832" priority="9667" stopIfTrue="1" operator="equal">
      <formula>"Alta"</formula>
    </cfRule>
  </conditionalFormatting>
  <conditionalFormatting sqref="AP324">
    <cfRule type="cellIs" dxfId="13831" priority="9669" stopIfTrue="1" operator="equal">
      <formula>"Baja"</formula>
    </cfRule>
  </conditionalFormatting>
  <conditionalFormatting sqref="AP324">
    <cfRule type="cellIs" dxfId="13830" priority="9668" stopIfTrue="1" operator="equal">
      <formula>"Media"</formula>
    </cfRule>
  </conditionalFormatting>
  <conditionalFormatting sqref="AP324">
    <cfRule type="cellIs" dxfId="13829" priority="9666" stopIfTrue="1" operator="equal">
      <formula>"Muy Alta"</formula>
    </cfRule>
  </conditionalFormatting>
  <conditionalFormatting sqref="AP324">
    <cfRule type="cellIs" dxfId="13828" priority="9670" stopIfTrue="1" operator="equal">
      <formula>"Muy Baja"</formula>
    </cfRule>
  </conditionalFormatting>
  <conditionalFormatting sqref="V322:V323">
    <cfRule type="cellIs" dxfId="13827" priority="9771" stopIfTrue="1" operator="equal">
      <formula>"Alta"</formula>
    </cfRule>
  </conditionalFormatting>
  <conditionalFormatting sqref="V322:V323">
    <cfRule type="cellIs" dxfId="13826" priority="9773" stopIfTrue="1" operator="equal">
      <formula>"Baja"</formula>
    </cfRule>
  </conditionalFormatting>
  <conditionalFormatting sqref="V322:V323">
    <cfRule type="cellIs" dxfId="13825" priority="9772" stopIfTrue="1" operator="equal">
      <formula>"Media"</formula>
    </cfRule>
  </conditionalFormatting>
  <conditionalFormatting sqref="V322:V323">
    <cfRule type="cellIs" dxfId="13824" priority="9770" stopIfTrue="1" operator="equal">
      <formula>"Muy Alta"</formula>
    </cfRule>
  </conditionalFormatting>
  <conditionalFormatting sqref="V322:V323">
    <cfRule type="cellIs" dxfId="13823" priority="9774" stopIfTrue="1" operator="equal">
      <formula>"Muy Baja"</formula>
    </cfRule>
  </conditionalFormatting>
  <conditionalFormatting sqref="AE328:AE329">
    <cfRule type="containsText" dxfId="13822" priority="9619" operator="containsText" text="VALORAR">
      <formula>NOT(ISERROR(SEARCH("VALORAR",AE328)))</formula>
    </cfRule>
    <cfRule type="containsText" dxfId="13821" priority="9620" operator="containsText" text="Extrema">
      <formula>NOT(ISERROR(SEARCH("Extrema",AE328)))</formula>
    </cfRule>
    <cfRule type="containsText" dxfId="13820" priority="9621" operator="containsText" text="Alta">
      <formula>NOT(ISERROR(SEARCH("Alta",AE328)))</formula>
    </cfRule>
    <cfRule type="containsText" dxfId="13819" priority="9622" operator="containsText" text="Moderada">
      <formula>NOT(ISERROR(SEARCH("Moderada",AE328)))</formula>
    </cfRule>
    <cfRule type="containsText" dxfId="13818" priority="9623" operator="containsText" text="Baja">
      <formula>NOT(ISERROR(SEARCH("Baja",AE328)))</formula>
    </cfRule>
  </conditionalFormatting>
  <conditionalFormatting sqref="AE328:AE329">
    <cfRule type="containsText" dxfId="13817" priority="9624" operator="containsText" text="VALORAR">
      <formula>NOT(ISERROR(SEARCH("VALORAR",AE328)))</formula>
    </cfRule>
    <cfRule type="containsText" dxfId="13816" priority="9625" operator="containsText" text="Extrema">
      <formula>NOT(ISERROR(SEARCH("Extrema",AE328)))</formula>
    </cfRule>
    <cfRule type="containsText" dxfId="13815" priority="9626" operator="containsText" text="Alta">
      <formula>NOT(ISERROR(SEARCH("Alta",AE328)))</formula>
    </cfRule>
    <cfRule type="containsText" dxfId="13814" priority="9627" operator="containsText" text="Moderada">
      <formula>NOT(ISERROR(SEARCH("Moderada",AE328)))</formula>
    </cfRule>
    <cfRule type="containsText" dxfId="13813" priority="9628" operator="containsText" text="Baja">
      <formula>NOT(ISERROR(SEARCH("Baja",AE328)))</formula>
    </cfRule>
  </conditionalFormatting>
  <conditionalFormatting sqref="AW322">
    <cfRule type="containsText" dxfId="13812" priority="9745" operator="containsText" text="VALORAR">
      <formula>NOT(ISERROR(SEARCH("VALORAR",AW322)))</formula>
    </cfRule>
    <cfRule type="containsText" dxfId="13811" priority="9746" operator="containsText" text="Extrema">
      <formula>NOT(ISERROR(SEARCH("Extrema",AW322)))</formula>
    </cfRule>
    <cfRule type="containsText" dxfId="13810" priority="9747" operator="containsText" text="Alta">
      <formula>NOT(ISERROR(SEARCH("Alta",AW322)))</formula>
    </cfRule>
    <cfRule type="containsText" dxfId="13809" priority="9748" operator="containsText" text="Moderada">
      <formula>NOT(ISERROR(SEARCH("Moderada",AW322)))</formula>
    </cfRule>
    <cfRule type="containsText" dxfId="13808" priority="9749" operator="containsText" text="Baja">
      <formula>NOT(ISERROR(SEARCH("Baja",AW322)))</formula>
    </cfRule>
  </conditionalFormatting>
  <conditionalFormatting sqref="AW322">
    <cfRule type="containsText" dxfId="13807" priority="9750" operator="containsText" text="VALORAR">
      <formula>NOT(ISERROR(SEARCH("VALORAR",AW322)))</formula>
    </cfRule>
    <cfRule type="containsText" dxfId="13806" priority="9751" operator="containsText" text="Extrema">
      <formula>NOT(ISERROR(SEARCH("Extrema",AW322)))</formula>
    </cfRule>
    <cfRule type="containsText" dxfId="13805" priority="9752" operator="containsText" text="Alta">
      <formula>NOT(ISERROR(SEARCH("Alta",AW322)))</formula>
    </cfRule>
    <cfRule type="containsText" dxfId="13804" priority="9753" operator="containsText" text="Moderada">
      <formula>NOT(ISERROR(SEARCH("Moderada",AW322)))</formula>
    </cfRule>
    <cfRule type="containsText" dxfId="13803" priority="9754" operator="containsText" text="Baja">
      <formula>NOT(ISERROR(SEARCH("Baja",AW322)))</formula>
    </cfRule>
  </conditionalFormatting>
  <conditionalFormatting sqref="AP322">
    <cfRule type="cellIs" dxfId="13802" priority="9737" stopIfTrue="1" operator="equal">
      <formula>"Alta"</formula>
    </cfRule>
  </conditionalFormatting>
  <conditionalFormatting sqref="AP322">
    <cfRule type="cellIs" dxfId="13801" priority="9739" stopIfTrue="1" operator="equal">
      <formula>"Baja"</formula>
    </cfRule>
  </conditionalFormatting>
  <conditionalFormatting sqref="AP322">
    <cfRule type="cellIs" dxfId="13800" priority="9738" stopIfTrue="1" operator="equal">
      <formula>"Media"</formula>
    </cfRule>
  </conditionalFormatting>
  <conditionalFormatting sqref="AP322">
    <cfRule type="cellIs" dxfId="13799" priority="9736" stopIfTrue="1" operator="equal">
      <formula>"Muy Alta"</formula>
    </cfRule>
  </conditionalFormatting>
  <conditionalFormatting sqref="AP322">
    <cfRule type="cellIs" dxfId="13798" priority="9740" stopIfTrue="1" operator="equal">
      <formula>"Muy Baja"</formula>
    </cfRule>
  </conditionalFormatting>
  <conditionalFormatting sqref="AP323">
    <cfRule type="cellIs" dxfId="13797" priority="9723" stopIfTrue="1" operator="equal">
      <formula>"Alta"</formula>
    </cfRule>
  </conditionalFormatting>
  <conditionalFormatting sqref="AP323">
    <cfRule type="cellIs" dxfId="13796" priority="9725" stopIfTrue="1" operator="equal">
      <formula>"Baja"</formula>
    </cfRule>
  </conditionalFormatting>
  <conditionalFormatting sqref="AP323">
    <cfRule type="cellIs" dxfId="13795" priority="9724" stopIfTrue="1" operator="equal">
      <formula>"Media"</formula>
    </cfRule>
  </conditionalFormatting>
  <conditionalFormatting sqref="AP323">
    <cfRule type="cellIs" dxfId="13794" priority="9722" stopIfTrue="1" operator="equal">
      <formula>"Muy Alta"</formula>
    </cfRule>
  </conditionalFormatting>
  <conditionalFormatting sqref="AP323">
    <cfRule type="cellIs" dxfId="13793" priority="9726" stopIfTrue="1" operator="equal">
      <formula>"Muy Baja"</formula>
    </cfRule>
  </conditionalFormatting>
  <conditionalFormatting sqref="AP333">
    <cfRule type="cellIs" dxfId="13792" priority="9573" stopIfTrue="1" operator="equal">
      <formula>"Alta"</formula>
    </cfRule>
  </conditionalFormatting>
  <conditionalFormatting sqref="AP333">
    <cfRule type="cellIs" dxfId="13791" priority="9575" stopIfTrue="1" operator="equal">
      <formula>"Baja"</formula>
    </cfRule>
  </conditionalFormatting>
  <conditionalFormatting sqref="AP333">
    <cfRule type="cellIs" dxfId="13790" priority="9574" stopIfTrue="1" operator="equal">
      <formula>"Media"</formula>
    </cfRule>
  </conditionalFormatting>
  <conditionalFormatting sqref="AP333">
    <cfRule type="cellIs" dxfId="13789" priority="9572" stopIfTrue="1" operator="equal">
      <formula>"Muy Alta"</formula>
    </cfRule>
  </conditionalFormatting>
  <conditionalFormatting sqref="AP333">
    <cfRule type="cellIs" dxfId="13788" priority="9576" stopIfTrue="1" operator="equal">
      <formula>"Muy Baja"</formula>
    </cfRule>
  </conditionalFormatting>
  <conditionalFormatting sqref="AE324:AE325">
    <cfRule type="containsText" dxfId="13787" priority="9675" operator="containsText" text="VALORAR">
      <formula>NOT(ISERROR(SEARCH("VALORAR",AE324)))</formula>
    </cfRule>
    <cfRule type="containsText" dxfId="13786" priority="9676" operator="containsText" text="Extrema">
      <formula>NOT(ISERROR(SEARCH("Extrema",AE324)))</formula>
    </cfRule>
    <cfRule type="containsText" dxfId="13785" priority="9677" operator="containsText" text="Alta">
      <formula>NOT(ISERROR(SEARCH("Alta",AE324)))</formula>
    </cfRule>
    <cfRule type="containsText" dxfId="13784" priority="9678" operator="containsText" text="Moderada">
      <formula>NOT(ISERROR(SEARCH("Moderada",AE324)))</formula>
    </cfRule>
    <cfRule type="containsText" dxfId="13783" priority="9679" operator="containsText" text="Baja">
      <formula>NOT(ISERROR(SEARCH("Baja",AE324)))</formula>
    </cfRule>
  </conditionalFormatting>
  <conditionalFormatting sqref="AE324:AE325">
    <cfRule type="containsText" dxfId="13782" priority="9680" operator="containsText" text="VALORAR">
      <formula>NOT(ISERROR(SEARCH("VALORAR",AE324)))</formula>
    </cfRule>
    <cfRule type="containsText" dxfId="13781" priority="9681" operator="containsText" text="Extrema">
      <formula>NOT(ISERROR(SEARCH("Extrema",AE324)))</formula>
    </cfRule>
    <cfRule type="containsText" dxfId="13780" priority="9682" operator="containsText" text="Alta">
      <formula>NOT(ISERROR(SEARCH("Alta",AE324)))</formula>
    </cfRule>
    <cfRule type="containsText" dxfId="13779" priority="9683" operator="containsText" text="Moderada">
      <formula>NOT(ISERROR(SEARCH("Moderada",AE324)))</formula>
    </cfRule>
    <cfRule type="containsText" dxfId="13778" priority="9684" operator="containsText" text="Baja">
      <formula>NOT(ISERROR(SEARCH("Baja",AE324)))</formula>
    </cfRule>
  </conditionalFormatting>
  <conditionalFormatting sqref="V324:V325">
    <cfRule type="cellIs" dxfId="13777" priority="9691" stopIfTrue="1" operator="equal">
      <formula>"Alta"</formula>
    </cfRule>
  </conditionalFormatting>
  <conditionalFormatting sqref="V324:V325">
    <cfRule type="cellIs" dxfId="13776" priority="9693" stopIfTrue="1" operator="equal">
      <formula>"Baja"</formula>
    </cfRule>
  </conditionalFormatting>
  <conditionalFormatting sqref="V324:V325">
    <cfRule type="cellIs" dxfId="13775" priority="9692" stopIfTrue="1" operator="equal">
      <formula>"Media"</formula>
    </cfRule>
  </conditionalFormatting>
  <conditionalFormatting sqref="V324:V325">
    <cfRule type="cellIs" dxfId="13774" priority="9690" stopIfTrue="1" operator="equal">
      <formula>"Muy Alta"</formula>
    </cfRule>
  </conditionalFormatting>
  <conditionalFormatting sqref="V324:V325">
    <cfRule type="cellIs" dxfId="13773" priority="9694" stopIfTrue="1" operator="equal">
      <formula>"Muy Baja"</formula>
    </cfRule>
  </conditionalFormatting>
  <conditionalFormatting sqref="AP330">
    <cfRule type="cellIs" dxfId="13772" priority="9531" stopIfTrue="1" operator="equal">
      <formula>"Alta"</formula>
    </cfRule>
  </conditionalFormatting>
  <conditionalFormatting sqref="AP330">
    <cfRule type="cellIs" dxfId="13771" priority="9533" stopIfTrue="1" operator="equal">
      <formula>"Baja"</formula>
    </cfRule>
  </conditionalFormatting>
  <conditionalFormatting sqref="AP330">
    <cfRule type="cellIs" dxfId="13770" priority="9532" stopIfTrue="1" operator="equal">
      <formula>"Media"</formula>
    </cfRule>
  </conditionalFormatting>
  <conditionalFormatting sqref="AP330">
    <cfRule type="cellIs" dxfId="13769" priority="9530" stopIfTrue="1" operator="equal">
      <formula>"Muy Alta"</formula>
    </cfRule>
  </conditionalFormatting>
  <conditionalFormatting sqref="AP330">
    <cfRule type="cellIs" dxfId="13768" priority="9534" stopIfTrue="1" operator="equal">
      <formula>"Muy Baja"</formula>
    </cfRule>
  </conditionalFormatting>
  <conditionalFormatting sqref="AP325">
    <cfRule type="cellIs" dxfId="13767" priority="9653" stopIfTrue="1" operator="equal">
      <formula>"Alta"</formula>
    </cfRule>
  </conditionalFormatting>
  <conditionalFormatting sqref="AP325">
    <cfRule type="cellIs" dxfId="13766" priority="9655" stopIfTrue="1" operator="equal">
      <formula>"Baja"</formula>
    </cfRule>
  </conditionalFormatting>
  <conditionalFormatting sqref="AP325">
    <cfRule type="cellIs" dxfId="13765" priority="9654" stopIfTrue="1" operator="equal">
      <formula>"Media"</formula>
    </cfRule>
  </conditionalFormatting>
  <conditionalFormatting sqref="AP325">
    <cfRule type="cellIs" dxfId="13764" priority="9652" stopIfTrue="1" operator="equal">
      <formula>"Muy Alta"</formula>
    </cfRule>
  </conditionalFormatting>
  <conditionalFormatting sqref="AP325">
    <cfRule type="cellIs" dxfId="13763" priority="9656" stopIfTrue="1" operator="equal">
      <formula>"Muy Baja"</formula>
    </cfRule>
  </conditionalFormatting>
  <conditionalFormatting sqref="V328:V329">
    <cfRule type="cellIs" dxfId="13762" priority="9635" stopIfTrue="1" operator="equal">
      <formula>"Alta"</formula>
    </cfRule>
  </conditionalFormatting>
  <conditionalFormatting sqref="V328:V329">
    <cfRule type="cellIs" dxfId="13761" priority="9637" stopIfTrue="1" operator="equal">
      <formula>"Baja"</formula>
    </cfRule>
  </conditionalFormatting>
  <conditionalFormatting sqref="V328:V329">
    <cfRule type="cellIs" dxfId="13760" priority="9636" stopIfTrue="1" operator="equal">
      <formula>"Media"</formula>
    </cfRule>
  </conditionalFormatting>
  <conditionalFormatting sqref="V328:V329">
    <cfRule type="cellIs" dxfId="13759" priority="9634" stopIfTrue="1" operator="equal">
      <formula>"Muy Alta"</formula>
    </cfRule>
  </conditionalFormatting>
  <conditionalFormatting sqref="V328:V329">
    <cfRule type="cellIs" dxfId="13758" priority="9638" stopIfTrue="1" operator="equal">
      <formula>"Muy Baja"</formula>
    </cfRule>
  </conditionalFormatting>
  <conditionalFormatting sqref="AE334:AE335">
    <cfRule type="containsText" dxfId="13757" priority="9483" operator="containsText" text="VALORAR">
      <formula>NOT(ISERROR(SEARCH("VALORAR",AE334)))</formula>
    </cfRule>
    <cfRule type="containsText" dxfId="13756" priority="9484" operator="containsText" text="Extrema">
      <formula>NOT(ISERROR(SEARCH("Extrema",AE334)))</formula>
    </cfRule>
    <cfRule type="containsText" dxfId="13755" priority="9485" operator="containsText" text="Alta">
      <formula>NOT(ISERROR(SEARCH("Alta",AE334)))</formula>
    </cfRule>
    <cfRule type="containsText" dxfId="13754" priority="9486" operator="containsText" text="Moderada">
      <formula>NOT(ISERROR(SEARCH("Moderada",AE334)))</formula>
    </cfRule>
    <cfRule type="containsText" dxfId="13753" priority="9487" operator="containsText" text="Baja">
      <formula>NOT(ISERROR(SEARCH("Baja",AE334)))</formula>
    </cfRule>
  </conditionalFormatting>
  <conditionalFormatting sqref="AE334:AE335">
    <cfRule type="containsText" dxfId="13752" priority="9488" operator="containsText" text="VALORAR">
      <formula>NOT(ISERROR(SEARCH("VALORAR",AE334)))</formula>
    </cfRule>
    <cfRule type="containsText" dxfId="13751" priority="9489" operator="containsText" text="Extrema">
      <formula>NOT(ISERROR(SEARCH("Extrema",AE334)))</formula>
    </cfRule>
    <cfRule type="containsText" dxfId="13750" priority="9490" operator="containsText" text="Alta">
      <formula>NOT(ISERROR(SEARCH("Alta",AE334)))</formula>
    </cfRule>
    <cfRule type="containsText" dxfId="13749" priority="9491" operator="containsText" text="Moderada">
      <formula>NOT(ISERROR(SEARCH("Moderada",AE334)))</formula>
    </cfRule>
    <cfRule type="containsText" dxfId="13748" priority="9492" operator="containsText" text="Baja">
      <formula>NOT(ISERROR(SEARCH("Baja",AE334)))</formula>
    </cfRule>
  </conditionalFormatting>
  <conditionalFormatting sqref="AW328">
    <cfRule type="containsText" dxfId="13747" priority="9609" operator="containsText" text="VALORAR">
      <formula>NOT(ISERROR(SEARCH("VALORAR",AW328)))</formula>
    </cfRule>
    <cfRule type="containsText" dxfId="13746" priority="9610" operator="containsText" text="Extrema">
      <formula>NOT(ISERROR(SEARCH("Extrema",AW328)))</formula>
    </cfRule>
    <cfRule type="containsText" dxfId="13745" priority="9611" operator="containsText" text="Alta">
      <formula>NOT(ISERROR(SEARCH("Alta",AW328)))</formula>
    </cfRule>
    <cfRule type="containsText" dxfId="13744" priority="9612" operator="containsText" text="Moderada">
      <formula>NOT(ISERROR(SEARCH("Moderada",AW328)))</formula>
    </cfRule>
    <cfRule type="containsText" dxfId="13743" priority="9613" operator="containsText" text="Baja">
      <formula>NOT(ISERROR(SEARCH("Baja",AW328)))</formula>
    </cfRule>
  </conditionalFormatting>
  <conditionalFormatting sqref="AW328">
    <cfRule type="containsText" dxfId="13742" priority="9614" operator="containsText" text="VALORAR">
      <formula>NOT(ISERROR(SEARCH("VALORAR",AW328)))</formula>
    </cfRule>
    <cfRule type="containsText" dxfId="13741" priority="9615" operator="containsText" text="Extrema">
      <formula>NOT(ISERROR(SEARCH("Extrema",AW328)))</formula>
    </cfRule>
    <cfRule type="containsText" dxfId="13740" priority="9616" operator="containsText" text="Alta">
      <formula>NOT(ISERROR(SEARCH("Alta",AW328)))</formula>
    </cfRule>
    <cfRule type="containsText" dxfId="13739" priority="9617" operator="containsText" text="Moderada">
      <formula>NOT(ISERROR(SEARCH("Moderada",AW328)))</formula>
    </cfRule>
    <cfRule type="containsText" dxfId="13738" priority="9618" operator="containsText" text="Baja">
      <formula>NOT(ISERROR(SEARCH("Baja",AW328)))</formula>
    </cfRule>
  </conditionalFormatting>
  <conditionalFormatting sqref="AP328">
    <cfRule type="cellIs" dxfId="13737" priority="9601" stopIfTrue="1" operator="equal">
      <formula>"Alta"</formula>
    </cfRule>
  </conditionalFormatting>
  <conditionalFormatting sqref="AP328">
    <cfRule type="cellIs" dxfId="13736" priority="9603" stopIfTrue="1" operator="equal">
      <formula>"Baja"</formula>
    </cfRule>
  </conditionalFormatting>
  <conditionalFormatting sqref="AP328">
    <cfRule type="cellIs" dxfId="13735" priority="9602" stopIfTrue="1" operator="equal">
      <formula>"Media"</formula>
    </cfRule>
  </conditionalFormatting>
  <conditionalFormatting sqref="AP328">
    <cfRule type="cellIs" dxfId="13734" priority="9600" stopIfTrue="1" operator="equal">
      <formula>"Muy Alta"</formula>
    </cfRule>
  </conditionalFormatting>
  <conditionalFormatting sqref="AP328">
    <cfRule type="cellIs" dxfId="13733" priority="9604" stopIfTrue="1" operator="equal">
      <formula>"Muy Baja"</formula>
    </cfRule>
  </conditionalFormatting>
  <conditionalFormatting sqref="AP329">
    <cfRule type="cellIs" dxfId="13732" priority="9587" stopIfTrue="1" operator="equal">
      <formula>"Alta"</formula>
    </cfRule>
  </conditionalFormatting>
  <conditionalFormatting sqref="AP329">
    <cfRule type="cellIs" dxfId="13731" priority="9589" stopIfTrue="1" operator="equal">
      <formula>"Baja"</formula>
    </cfRule>
  </conditionalFormatting>
  <conditionalFormatting sqref="AP329">
    <cfRule type="cellIs" dxfId="13730" priority="9588" stopIfTrue="1" operator="equal">
      <formula>"Media"</formula>
    </cfRule>
  </conditionalFormatting>
  <conditionalFormatting sqref="AP329">
    <cfRule type="cellIs" dxfId="13729" priority="9586" stopIfTrue="1" operator="equal">
      <formula>"Muy Alta"</formula>
    </cfRule>
  </conditionalFormatting>
  <conditionalFormatting sqref="AP329">
    <cfRule type="cellIs" dxfId="13728" priority="9590" stopIfTrue="1" operator="equal">
      <formula>"Muy Baja"</formula>
    </cfRule>
  </conditionalFormatting>
  <conditionalFormatting sqref="AP339">
    <cfRule type="cellIs" dxfId="13727" priority="9437" stopIfTrue="1" operator="equal">
      <formula>"Alta"</formula>
    </cfRule>
  </conditionalFormatting>
  <conditionalFormatting sqref="AP339">
    <cfRule type="cellIs" dxfId="13726" priority="9439" stopIfTrue="1" operator="equal">
      <formula>"Baja"</formula>
    </cfRule>
  </conditionalFormatting>
  <conditionalFormatting sqref="AP339">
    <cfRule type="cellIs" dxfId="13725" priority="9438" stopIfTrue="1" operator="equal">
      <formula>"Media"</formula>
    </cfRule>
  </conditionalFormatting>
  <conditionalFormatting sqref="AP339">
    <cfRule type="cellIs" dxfId="13724" priority="9436" stopIfTrue="1" operator="equal">
      <formula>"Muy Alta"</formula>
    </cfRule>
  </conditionalFormatting>
  <conditionalFormatting sqref="AP339">
    <cfRule type="cellIs" dxfId="13723" priority="9440" stopIfTrue="1" operator="equal">
      <formula>"Muy Baja"</formula>
    </cfRule>
  </conditionalFormatting>
  <conditionalFormatting sqref="AE330:AE331">
    <cfRule type="containsText" dxfId="13722" priority="9539" operator="containsText" text="VALORAR">
      <formula>NOT(ISERROR(SEARCH("VALORAR",AE330)))</formula>
    </cfRule>
    <cfRule type="containsText" dxfId="13721" priority="9540" operator="containsText" text="Extrema">
      <formula>NOT(ISERROR(SEARCH("Extrema",AE330)))</formula>
    </cfRule>
    <cfRule type="containsText" dxfId="13720" priority="9541" operator="containsText" text="Alta">
      <formula>NOT(ISERROR(SEARCH("Alta",AE330)))</formula>
    </cfRule>
    <cfRule type="containsText" dxfId="13719" priority="9542" operator="containsText" text="Moderada">
      <formula>NOT(ISERROR(SEARCH("Moderada",AE330)))</formula>
    </cfRule>
    <cfRule type="containsText" dxfId="13718" priority="9543" operator="containsText" text="Baja">
      <formula>NOT(ISERROR(SEARCH("Baja",AE330)))</formula>
    </cfRule>
  </conditionalFormatting>
  <conditionalFormatting sqref="AE330:AE331">
    <cfRule type="containsText" dxfId="13717" priority="9544" operator="containsText" text="VALORAR">
      <formula>NOT(ISERROR(SEARCH("VALORAR",AE330)))</formula>
    </cfRule>
    <cfRule type="containsText" dxfId="13716" priority="9545" operator="containsText" text="Extrema">
      <formula>NOT(ISERROR(SEARCH("Extrema",AE330)))</formula>
    </cfRule>
    <cfRule type="containsText" dxfId="13715" priority="9546" operator="containsText" text="Alta">
      <formula>NOT(ISERROR(SEARCH("Alta",AE330)))</formula>
    </cfRule>
    <cfRule type="containsText" dxfId="13714" priority="9547" operator="containsText" text="Moderada">
      <formula>NOT(ISERROR(SEARCH("Moderada",AE330)))</formula>
    </cfRule>
    <cfRule type="containsText" dxfId="13713" priority="9548" operator="containsText" text="Baja">
      <formula>NOT(ISERROR(SEARCH("Baja",AE330)))</formula>
    </cfRule>
  </conditionalFormatting>
  <conditionalFormatting sqref="V330:V331">
    <cfRule type="cellIs" dxfId="13712" priority="9555" stopIfTrue="1" operator="equal">
      <formula>"Alta"</formula>
    </cfRule>
  </conditionalFormatting>
  <conditionalFormatting sqref="V330:V331">
    <cfRule type="cellIs" dxfId="13711" priority="9557" stopIfTrue="1" operator="equal">
      <formula>"Baja"</formula>
    </cfRule>
  </conditionalFormatting>
  <conditionalFormatting sqref="V330:V331">
    <cfRule type="cellIs" dxfId="13710" priority="9556" stopIfTrue="1" operator="equal">
      <formula>"Media"</formula>
    </cfRule>
  </conditionalFormatting>
  <conditionalFormatting sqref="V330:V331">
    <cfRule type="cellIs" dxfId="13709" priority="9554" stopIfTrue="1" operator="equal">
      <formula>"Muy Alta"</formula>
    </cfRule>
  </conditionalFormatting>
  <conditionalFormatting sqref="V330:V331">
    <cfRule type="cellIs" dxfId="13708" priority="9558" stopIfTrue="1" operator="equal">
      <formula>"Muy Baja"</formula>
    </cfRule>
  </conditionalFormatting>
  <conditionalFormatting sqref="AP336">
    <cfRule type="cellIs" dxfId="13707" priority="9395" stopIfTrue="1" operator="equal">
      <formula>"Alta"</formula>
    </cfRule>
  </conditionalFormatting>
  <conditionalFormatting sqref="AP336">
    <cfRule type="cellIs" dxfId="13706" priority="9397" stopIfTrue="1" operator="equal">
      <formula>"Baja"</formula>
    </cfRule>
  </conditionalFormatting>
  <conditionalFormatting sqref="AP336">
    <cfRule type="cellIs" dxfId="13705" priority="9396" stopIfTrue="1" operator="equal">
      <formula>"Media"</formula>
    </cfRule>
  </conditionalFormatting>
  <conditionalFormatting sqref="AP336">
    <cfRule type="cellIs" dxfId="13704" priority="9394" stopIfTrue="1" operator="equal">
      <formula>"Muy Alta"</formula>
    </cfRule>
  </conditionalFormatting>
  <conditionalFormatting sqref="AP336">
    <cfRule type="cellIs" dxfId="13703" priority="9398" stopIfTrue="1" operator="equal">
      <formula>"Muy Baja"</formula>
    </cfRule>
  </conditionalFormatting>
  <conditionalFormatting sqref="AP331">
    <cfRule type="cellIs" dxfId="13702" priority="9517" stopIfTrue="1" operator="equal">
      <formula>"Alta"</formula>
    </cfRule>
  </conditionalFormatting>
  <conditionalFormatting sqref="AP331">
    <cfRule type="cellIs" dxfId="13701" priority="9519" stopIfTrue="1" operator="equal">
      <formula>"Baja"</formula>
    </cfRule>
  </conditionalFormatting>
  <conditionalFormatting sqref="AP331">
    <cfRule type="cellIs" dxfId="13700" priority="9518" stopIfTrue="1" operator="equal">
      <formula>"Media"</formula>
    </cfRule>
  </conditionalFormatting>
  <conditionalFormatting sqref="AP331">
    <cfRule type="cellIs" dxfId="13699" priority="9516" stopIfTrue="1" operator="equal">
      <formula>"Muy Alta"</formula>
    </cfRule>
  </conditionalFormatting>
  <conditionalFormatting sqref="AP331">
    <cfRule type="cellIs" dxfId="13698" priority="9520" stopIfTrue="1" operator="equal">
      <formula>"Muy Baja"</formula>
    </cfRule>
  </conditionalFormatting>
  <conditionalFormatting sqref="V316:V317">
    <cfRule type="cellIs" dxfId="13697" priority="9907" stopIfTrue="1" operator="equal">
      <formula>"Alta"</formula>
    </cfRule>
  </conditionalFormatting>
  <conditionalFormatting sqref="V316:V317">
    <cfRule type="cellIs" dxfId="13696" priority="9909" stopIfTrue="1" operator="equal">
      <formula>"Baja"</formula>
    </cfRule>
  </conditionalFormatting>
  <conditionalFormatting sqref="V316:V317">
    <cfRule type="cellIs" dxfId="13695" priority="9908" stopIfTrue="1" operator="equal">
      <formula>"Media"</formula>
    </cfRule>
  </conditionalFormatting>
  <conditionalFormatting sqref="V316:V317">
    <cfRule type="cellIs" dxfId="13694" priority="9906" stopIfTrue="1" operator="equal">
      <formula>"Muy Alta"</formula>
    </cfRule>
  </conditionalFormatting>
  <conditionalFormatting sqref="V316:V317">
    <cfRule type="cellIs" dxfId="13693" priority="9910" stopIfTrue="1" operator="equal">
      <formula>"Muy Baja"</formula>
    </cfRule>
  </conditionalFormatting>
  <conditionalFormatting sqref="AE316:AE317">
    <cfRule type="containsText" dxfId="13692" priority="9891" operator="containsText" text="VALORAR">
      <formula>NOT(ISERROR(SEARCH("VALORAR",AE316)))</formula>
    </cfRule>
    <cfRule type="containsText" dxfId="13691" priority="9892" operator="containsText" text="Extrema">
      <formula>NOT(ISERROR(SEARCH("Extrema",AE316)))</formula>
    </cfRule>
    <cfRule type="containsText" dxfId="13690" priority="9893" operator="containsText" text="Alta">
      <formula>NOT(ISERROR(SEARCH("Alta",AE316)))</formula>
    </cfRule>
    <cfRule type="containsText" dxfId="13689" priority="9894" operator="containsText" text="Moderada">
      <formula>NOT(ISERROR(SEARCH("Moderada",AE316)))</formula>
    </cfRule>
    <cfRule type="containsText" dxfId="13688" priority="9895" operator="containsText" text="Baja">
      <formula>NOT(ISERROR(SEARCH("Baja",AE316)))</formula>
    </cfRule>
  </conditionalFormatting>
  <conditionalFormatting sqref="AE316:AE317">
    <cfRule type="containsText" dxfId="13687" priority="9896" operator="containsText" text="VALORAR">
      <formula>NOT(ISERROR(SEARCH("VALORAR",AE316)))</formula>
    </cfRule>
    <cfRule type="containsText" dxfId="13686" priority="9897" operator="containsText" text="Extrema">
      <formula>NOT(ISERROR(SEARCH("Extrema",AE316)))</formula>
    </cfRule>
    <cfRule type="containsText" dxfId="13685" priority="9898" operator="containsText" text="Alta">
      <formula>NOT(ISERROR(SEARCH("Alta",AE316)))</formula>
    </cfRule>
    <cfRule type="containsText" dxfId="13684" priority="9899" operator="containsText" text="Moderada">
      <formula>NOT(ISERROR(SEARCH("Moderada",AE316)))</formula>
    </cfRule>
    <cfRule type="containsText" dxfId="13683" priority="9900" operator="containsText" text="Baja">
      <formula>NOT(ISERROR(SEARCH("Baja",AE316)))</formula>
    </cfRule>
  </conditionalFormatting>
  <conditionalFormatting sqref="AW316">
    <cfRule type="containsText" dxfId="13682" priority="9881" operator="containsText" text="VALORAR">
      <formula>NOT(ISERROR(SEARCH("VALORAR",AW316)))</formula>
    </cfRule>
    <cfRule type="containsText" dxfId="13681" priority="9882" operator="containsText" text="Extrema">
      <formula>NOT(ISERROR(SEARCH("Extrema",AW316)))</formula>
    </cfRule>
    <cfRule type="containsText" dxfId="13680" priority="9883" operator="containsText" text="Alta">
      <formula>NOT(ISERROR(SEARCH("Alta",AW316)))</formula>
    </cfRule>
    <cfRule type="containsText" dxfId="13679" priority="9884" operator="containsText" text="Moderada">
      <formula>NOT(ISERROR(SEARCH("Moderada",AW316)))</formula>
    </cfRule>
    <cfRule type="containsText" dxfId="13678" priority="9885" operator="containsText" text="Baja">
      <formula>NOT(ISERROR(SEARCH("Baja",AW316)))</formula>
    </cfRule>
  </conditionalFormatting>
  <conditionalFormatting sqref="AW316">
    <cfRule type="containsText" dxfId="13677" priority="9886" operator="containsText" text="VALORAR">
      <formula>NOT(ISERROR(SEARCH("VALORAR",AW316)))</formula>
    </cfRule>
    <cfRule type="containsText" dxfId="13676" priority="9887" operator="containsText" text="Extrema">
      <formula>NOT(ISERROR(SEARCH("Extrema",AW316)))</formula>
    </cfRule>
    <cfRule type="containsText" dxfId="13675" priority="9888" operator="containsText" text="Alta">
      <formula>NOT(ISERROR(SEARCH("Alta",AW316)))</formula>
    </cfRule>
    <cfRule type="containsText" dxfId="13674" priority="9889" operator="containsText" text="Moderada">
      <formula>NOT(ISERROR(SEARCH("Moderada",AW316)))</formula>
    </cfRule>
    <cfRule type="containsText" dxfId="13673" priority="9890" operator="containsText" text="Baja">
      <formula>NOT(ISERROR(SEARCH("Baja",AW316)))</formula>
    </cfRule>
  </conditionalFormatting>
  <conditionalFormatting sqref="AP316">
    <cfRule type="cellIs" dxfId="13672" priority="9873" stopIfTrue="1" operator="equal">
      <formula>"Alta"</formula>
    </cfRule>
  </conditionalFormatting>
  <conditionalFormatting sqref="AP316">
    <cfRule type="cellIs" dxfId="13671" priority="9875" stopIfTrue="1" operator="equal">
      <formula>"Baja"</formula>
    </cfRule>
  </conditionalFormatting>
  <conditionalFormatting sqref="AP316">
    <cfRule type="cellIs" dxfId="13670" priority="9874" stopIfTrue="1" operator="equal">
      <formula>"Media"</formula>
    </cfRule>
  </conditionalFormatting>
  <conditionalFormatting sqref="AP316">
    <cfRule type="cellIs" dxfId="13669" priority="9872" stopIfTrue="1" operator="equal">
      <formula>"Muy Alta"</formula>
    </cfRule>
  </conditionalFormatting>
  <conditionalFormatting sqref="AP316">
    <cfRule type="cellIs" dxfId="13668" priority="9876" stopIfTrue="1" operator="equal">
      <formula>"Muy Baja"</formula>
    </cfRule>
  </conditionalFormatting>
  <conditionalFormatting sqref="AP317">
    <cfRule type="cellIs" dxfId="13667" priority="9859" stopIfTrue="1" operator="equal">
      <formula>"Alta"</formula>
    </cfRule>
  </conditionalFormatting>
  <conditionalFormatting sqref="AP317">
    <cfRule type="cellIs" dxfId="13666" priority="9861" stopIfTrue="1" operator="equal">
      <formula>"Baja"</formula>
    </cfRule>
  </conditionalFormatting>
  <conditionalFormatting sqref="AP317">
    <cfRule type="cellIs" dxfId="13665" priority="9860" stopIfTrue="1" operator="equal">
      <formula>"Media"</formula>
    </cfRule>
  </conditionalFormatting>
  <conditionalFormatting sqref="AP317">
    <cfRule type="cellIs" dxfId="13664" priority="9858" stopIfTrue="1" operator="equal">
      <formula>"Muy Alta"</formula>
    </cfRule>
  </conditionalFormatting>
  <conditionalFormatting sqref="AP317">
    <cfRule type="cellIs" dxfId="13663" priority="9862" stopIfTrue="1" operator="equal">
      <formula>"Muy Baja"</formula>
    </cfRule>
  </conditionalFormatting>
  <conditionalFormatting sqref="AP321">
    <cfRule type="cellIs" dxfId="13662" priority="9845" stopIfTrue="1" operator="equal">
      <formula>"Alta"</formula>
    </cfRule>
  </conditionalFormatting>
  <conditionalFormatting sqref="AP321">
    <cfRule type="cellIs" dxfId="13661" priority="9847" stopIfTrue="1" operator="equal">
      <formula>"Baja"</formula>
    </cfRule>
  </conditionalFormatting>
  <conditionalFormatting sqref="AP321">
    <cfRule type="cellIs" dxfId="13660" priority="9846" stopIfTrue="1" operator="equal">
      <formula>"Media"</formula>
    </cfRule>
  </conditionalFormatting>
  <conditionalFormatting sqref="AP321">
    <cfRule type="cellIs" dxfId="13659" priority="9844" stopIfTrue="1" operator="equal">
      <formula>"Muy Alta"</formula>
    </cfRule>
  </conditionalFormatting>
  <conditionalFormatting sqref="AP321">
    <cfRule type="cellIs" dxfId="13658" priority="9848" stopIfTrue="1" operator="equal">
      <formula>"Muy Baja"</formula>
    </cfRule>
  </conditionalFormatting>
  <conditionalFormatting sqref="AE318:AE319">
    <cfRule type="containsText" dxfId="13657" priority="9811" operator="containsText" text="VALORAR">
      <formula>NOT(ISERROR(SEARCH("VALORAR",AE318)))</formula>
    </cfRule>
    <cfRule type="containsText" dxfId="13656" priority="9812" operator="containsText" text="Extrema">
      <formula>NOT(ISERROR(SEARCH("Extrema",AE318)))</formula>
    </cfRule>
    <cfRule type="containsText" dxfId="13655" priority="9813" operator="containsText" text="Alta">
      <formula>NOT(ISERROR(SEARCH("Alta",AE318)))</formula>
    </cfRule>
    <cfRule type="containsText" dxfId="13654" priority="9814" operator="containsText" text="Moderada">
      <formula>NOT(ISERROR(SEARCH("Moderada",AE318)))</formula>
    </cfRule>
    <cfRule type="containsText" dxfId="13653" priority="9815" operator="containsText" text="Baja">
      <formula>NOT(ISERROR(SEARCH("Baja",AE318)))</formula>
    </cfRule>
  </conditionalFormatting>
  <conditionalFormatting sqref="AE318:AE319">
    <cfRule type="containsText" dxfId="13652" priority="9816" operator="containsText" text="VALORAR">
      <formula>NOT(ISERROR(SEARCH("VALORAR",AE318)))</formula>
    </cfRule>
    <cfRule type="containsText" dxfId="13651" priority="9817" operator="containsText" text="Extrema">
      <formula>NOT(ISERROR(SEARCH("Extrema",AE318)))</formula>
    </cfRule>
    <cfRule type="containsText" dxfId="13650" priority="9818" operator="containsText" text="Alta">
      <formula>NOT(ISERROR(SEARCH("Alta",AE318)))</formula>
    </cfRule>
    <cfRule type="containsText" dxfId="13649" priority="9819" operator="containsText" text="Moderada">
      <formula>NOT(ISERROR(SEARCH("Moderada",AE318)))</formula>
    </cfRule>
    <cfRule type="containsText" dxfId="13648" priority="9820" operator="containsText" text="Baja">
      <formula>NOT(ISERROR(SEARCH("Baja",AE318)))</formula>
    </cfRule>
  </conditionalFormatting>
  <conditionalFormatting sqref="V318:V319">
    <cfRule type="cellIs" dxfId="13647" priority="9827" stopIfTrue="1" operator="equal">
      <formula>"Alta"</formula>
    </cfRule>
  </conditionalFormatting>
  <conditionalFormatting sqref="V318:V319">
    <cfRule type="cellIs" dxfId="13646" priority="9829" stopIfTrue="1" operator="equal">
      <formula>"Baja"</formula>
    </cfRule>
  </conditionalFormatting>
  <conditionalFormatting sqref="V318:V319">
    <cfRule type="cellIs" dxfId="13645" priority="9828" stopIfTrue="1" operator="equal">
      <formula>"Media"</formula>
    </cfRule>
  </conditionalFormatting>
  <conditionalFormatting sqref="V318:V319">
    <cfRule type="cellIs" dxfId="13644" priority="9826" stopIfTrue="1" operator="equal">
      <formula>"Muy Alta"</formula>
    </cfRule>
  </conditionalFormatting>
  <conditionalFormatting sqref="V318:V319">
    <cfRule type="cellIs" dxfId="13643" priority="9830" stopIfTrue="1" operator="equal">
      <formula>"Muy Baja"</formula>
    </cfRule>
  </conditionalFormatting>
  <conditionalFormatting sqref="AP318">
    <cfRule type="cellIs" dxfId="13642" priority="9803" stopIfTrue="1" operator="equal">
      <formula>"Alta"</formula>
    </cfRule>
  </conditionalFormatting>
  <conditionalFormatting sqref="AP318">
    <cfRule type="cellIs" dxfId="13641" priority="9805" stopIfTrue="1" operator="equal">
      <formula>"Baja"</formula>
    </cfRule>
  </conditionalFormatting>
  <conditionalFormatting sqref="AP318">
    <cfRule type="cellIs" dxfId="13640" priority="9804" stopIfTrue="1" operator="equal">
      <formula>"Media"</formula>
    </cfRule>
  </conditionalFormatting>
  <conditionalFormatting sqref="AP318">
    <cfRule type="cellIs" dxfId="13639" priority="9802" stopIfTrue="1" operator="equal">
      <formula>"Muy Alta"</formula>
    </cfRule>
  </conditionalFormatting>
  <conditionalFormatting sqref="AP318">
    <cfRule type="cellIs" dxfId="13638" priority="9806" stopIfTrue="1" operator="equal">
      <formula>"Muy Baja"</formula>
    </cfRule>
  </conditionalFormatting>
  <conditionalFormatting sqref="AP319">
    <cfRule type="cellIs" dxfId="13637" priority="9789" stopIfTrue="1" operator="equal">
      <formula>"Alta"</formula>
    </cfRule>
  </conditionalFormatting>
  <conditionalFormatting sqref="AP319">
    <cfRule type="cellIs" dxfId="13636" priority="9791" stopIfTrue="1" operator="equal">
      <formula>"Baja"</formula>
    </cfRule>
  </conditionalFormatting>
  <conditionalFormatting sqref="AP319">
    <cfRule type="cellIs" dxfId="13635" priority="9790" stopIfTrue="1" operator="equal">
      <formula>"Media"</formula>
    </cfRule>
  </conditionalFormatting>
  <conditionalFormatting sqref="AP319">
    <cfRule type="cellIs" dxfId="13634" priority="9788" stopIfTrue="1" operator="equal">
      <formula>"Muy Alta"</formula>
    </cfRule>
  </conditionalFormatting>
  <conditionalFormatting sqref="AP319">
    <cfRule type="cellIs" dxfId="13633" priority="9792" stopIfTrue="1" operator="equal">
      <formula>"Muy Baja"</formula>
    </cfRule>
  </conditionalFormatting>
  <conditionalFormatting sqref="V334:V335">
    <cfRule type="cellIs" dxfId="13632" priority="9499" stopIfTrue="1" operator="equal">
      <formula>"Alta"</formula>
    </cfRule>
  </conditionalFormatting>
  <conditionalFormatting sqref="V334:V335">
    <cfRule type="cellIs" dxfId="13631" priority="9501" stopIfTrue="1" operator="equal">
      <formula>"Baja"</formula>
    </cfRule>
  </conditionalFormatting>
  <conditionalFormatting sqref="V334:V335">
    <cfRule type="cellIs" dxfId="13630" priority="9500" stopIfTrue="1" operator="equal">
      <formula>"Media"</formula>
    </cfRule>
  </conditionalFormatting>
  <conditionalFormatting sqref="V334:V335">
    <cfRule type="cellIs" dxfId="13629" priority="9498" stopIfTrue="1" operator="equal">
      <formula>"Muy Alta"</formula>
    </cfRule>
  </conditionalFormatting>
  <conditionalFormatting sqref="V334:V335">
    <cfRule type="cellIs" dxfId="13628" priority="9502" stopIfTrue="1" operator="equal">
      <formula>"Muy Baja"</formula>
    </cfRule>
  </conditionalFormatting>
  <conditionalFormatting sqref="AW334">
    <cfRule type="containsText" dxfId="13627" priority="9473" operator="containsText" text="VALORAR">
      <formula>NOT(ISERROR(SEARCH("VALORAR",AW334)))</formula>
    </cfRule>
    <cfRule type="containsText" dxfId="13626" priority="9474" operator="containsText" text="Extrema">
      <formula>NOT(ISERROR(SEARCH("Extrema",AW334)))</formula>
    </cfRule>
    <cfRule type="containsText" dxfId="13625" priority="9475" operator="containsText" text="Alta">
      <formula>NOT(ISERROR(SEARCH("Alta",AW334)))</formula>
    </cfRule>
    <cfRule type="containsText" dxfId="13624" priority="9476" operator="containsText" text="Moderada">
      <formula>NOT(ISERROR(SEARCH("Moderada",AW334)))</formula>
    </cfRule>
    <cfRule type="containsText" dxfId="13623" priority="9477" operator="containsText" text="Baja">
      <formula>NOT(ISERROR(SEARCH("Baja",AW334)))</formula>
    </cfRule>
  </conditionalFormatting>
  <conditionalFormatting sqref="AW334">
    <cfRule type="containsText" dxfId="13622" priority="9478" operator="containsText" text="VALORAR">
      <formula>NOT(ISERROR(SEARCH("VALORAR",AW334)))</formula>
    </cfRule>
    <cfRule type="containsText" dxfId="13621" priority="9479" operator="containsText" text="Extrema">
      <formula>NOT(ISERROR(SEARCH("Extrema",AW334)))</formula>
    </cfRule>
    <cfRule type="containsText" dxfId="13620" priority="9480" operator="containsText" text="Alta">
      <formula>NOT(ISERROR(SEARCH("Alta",AW334)))</formula>
    </cfRule>
    <cfRule type="containsText" dxfId="13619" priority="9481" operator="containsText" text="Moderada">
      <formula>NOT(ISERROR(SEARCH("Moderada",AW334)))</formula>
    </cfRule>
    <cfRule type="containsText" dxfId="13618" priority="9482" operator="containsText" text="Baja">
      <formula>NOT(ISERROR(SEARCH("Baja",AW334)))</formula>
    </cfRule>
  </conditionalFormatting>
  <conditionalFormatting sqref="AP334">
    <cfRule type="cellIs" dxfId="13617" priority="9465" stopIfTrue="1" operator="equal">
      <formula>"Alta"</formula>
    </cfRule>
  </conditionalFormatting>
  <conditionalFormatting sqref="AP334">
    <cfRule type="cellIs" dxfId="13616" priority="9467" stopIfTrue="1" operator="equal">
      <formula>"Baja"</formula>
    </cfRule>
  </conditionalFormatting>
  <conditionalFormatting sqref="AP334">
    <cfRule type="cellIs" dxfId="13615" priority="9466" stopIfTrue="1" operator="equal">
      <formula>"Media"</formula>
    </cfRule>
  </conditionalFormatting>
  <conditionalFormatting sqref="AP334">
    <cfRule type="cellIs" dxfId="13614" priority="9464" stopIfTrue="1" operator="equal">
      <formula>"Muy Alta"</formula>
    </cfRule>
  </conditionalFormatting>
  <conditionalFormatting sqref="AP334">
    <cfRule type="cellIs" dxfId="13613" priority="9468" stopIfTrue="1" operator="equal">
      <formula>"Muy Baja"</formula>
    </cfRule>
  </conditionalFormatting>
  <conditionalFormatting sqref="AP335">
    <cfRule type="cellIs" dxfId="13612" priority="9451" stopIfTrue="1" operator="equal">
      <formula>"Alta"</formula>
    </cfRule>
  </conditionalFormatting>
  <conditionalFormatting sqref="AP335">
    <cfRule type="cellIs" dxfId="13611" priority="9453" stopIfTrue="1" operator="equal">
      <formula>"Baja"</formula>
    </cfRule>
  </conditionalFormatting>
  <conditionalFormatting sqref="AP335">
    <cfRule type="cellIs" dxfId="13610" priority="9452" stopIfTrue="1" operator="equal">
      <formula>"Media"</formula>
    </cfRule>
  </conditionalFormatting>
  <conditionalFormatting sqref="AP335">
    <cfRule type="cellIs" dxfId="13609" priority="9450" stopIfTrue="1" operator="equal">
      <formula>"Muy Alta"</formula>
    </cfRule>
  </conditionalFormatting>
  <conditionalFormatting sqref="AP335">
    <cfRule type="cellIs" dxfId="13608" priority="9454" stopIfTrue="1" operator="equal">
      <formula>"Muy Baja"</formula>
    </cfRule>
  </conditionalFormatting>
  <conditionalFormatting sqref="AE336:AE337">
    <cfRule type="containsText" dxfId="13607" priority="9403" operator="containsText" text="VALORAR">
      <formula>NOT(ISERROR(SEARCH("VALORAR",AE336)))</formula>
    </cfRule>
    <cfRule type="containsText" dxfId="13606" priority="9404" operator="containsText" text="Extrema">
      <formula>NOT(ISERROR(SEARCH("Extrema",AE336)))</formula>
    </cfRule>
    <cfRule type="containsText" dxfId="13605" priority="9405" operator="containsText" text="Alta">
      <formula>NOT(ISERROR(SEARCH("Alta",AE336)))</formula>
    </cfRule>
    <cfRule type="containsText" dxfId="13604" priority="9406" operator="containsText" text="Moderada">
      <formula>NOT(ISERROR(SEARCH("Moderada",AE336)))</formula>
    </cfRule>
    <cfRule type="containsText" dxfId="13603" priority="9407" operator="containsText" text="Baja">
      <formula>NOT(ISERROR(SEARCH("Baja",AE336)))</formula>
    </cfRule>
  </conditionalFormatting>
  <conditionalFormatting sqref="AE336:AE337">
    <cfRule type="containsText" dxfId="13602" priority="9408" operator="containsText" text="VALORAR">
      <formula>NOT(ISERROR(SEARCH("VALORAR",AE336)))</formula>
    </cfRule>
    <cfRule type="containsText" dxfId="13601" priority="9409" operator="containsText" text="Extrema">
      <formula>NOT(ISERROR(SEARCH("Extrema",AE336)))</formula>
    </cfRule>
    <cfRule type="containsText" dxfId="13600" priority="9410" operator="containsText" text="Alta">
      <formula>NOT(ISERROR(SEARCH("Alta",AE336)))</formula>
    </cfRule>
    <cfRule type="containsText" dxfId="13599" priority="9411" operator="containsText" text="Moderada">
      <formula>NOT(ISERROR(SEARCH("Moderada",AE336)))</formula>
    </cfRule>
    <cfRule type="containsText" dxfId="13598" priority="9412" operator="containsText" text="Baja">
      <formula>NOT(ISERROR(SEARCH("Baja",AE336)))</formula>
    </cfRule>
  </conditionalFormatting>
  <conditionalFormatting sqref="V336:V337">
    <cfRule type="cellIs" dxfId="13597" priority="9419" stopIfTrue="1" operator="equal">
      <formula>"Alta"</formula>
    </cfRule>
  </conditionalFormatting>
  <conditionalFormatting sqref="V336:V337">
    <cfRule type="cellIs" dxfId="13596" priority="9421" stopIfTrue="1" operator="equal">
      <formula>"Baja"</formula>
    </cfRule>
  </conditionalFormatting>
  <conditionalFormatting sqref="V336:V337">
    <cfRule type="cellIs" dxfId="13595" priority="9420" stopIfTrue="1" operator="equal">
      <formula>"Media"</formula>
    </cfRule>
  </conditionalFormatting>
  <conditionalFormatting sqref="V336:V337">
    <cfRule type="cellIs" dxfId="13594" priority="9418" stopIfTrue="1" operator="equal">
      <formula>"Muy Alta"</formula>
    </cfRule>
  </conditionalFormatting>
  <conditionalFormatting sqref="V336:V337">
    <cfRule type="cellIs" dxfId="13593" priority="9422" stopIfTrue="1" operator="equal">
      <formula>"Muy Baja"</formula>
    </cfRule>
  </conditionalFormatting>
  <conditionalFormatting sqref="AP337">
    <cfRule type="cellIs" dxfId="13592" priority="9381" stopIfTrue="1" operator="equal">
      <formula>"Alta"</formula>
    </cfRule>
  </conditionalFormatting>
  <conditionalFormatting sqref="AP337">
    <cfRule type="cellIs" dxfId="13591" priority="9383" stopIfTrue="1" operator="equal">
      <formula>"Baja"</formula>
    </cfRule>
  </conditionalFormatting>
  <conditionalFormatting sqref="AP337">
    <cfRule type="cellIs" dxfId="13590" priority="9382" stopIfTrue="1" operator="equal">
      <formula>"Media"</formula>
    </cfRule>
  </conditionalFormatting>
  <conditionalFormatting sqref="AP337">
    <cfRule type="cellIs" dxfId="13589" priority="9380" stopIfTrue="1" operator="equal">
      <formula>"Muy Alta"</formula>
    </cfRule>
  </conditionalFormatting>
  <conditionalFormatting sqref="AP337">
    <cfRule type="cellIs" dxfId="13588" priority="9384" stopIfTrue="1" operator="equal">
      <formula>"Muy Baja"</formula>
    </cfRule>
  </conditionalFormatting>
  <conditionalFormatting sqref="AE346:AE347">
    <cfRule type="containsText" dxfId="13587" priority="9347" operator="containsText" text="VALORAR">
      <formula>NOT(ISERROR(SEARCH("VALORAR",AE346)))</formula>
    </cfRule>
    <cfRule type="containsText" dxfId="13586" priority="9348" operator="containsText" text="Extrema">
      <formula>NOT(ISERROR(SEARCH("Extrema",AE346)))</formula>
    </cfRule>
    <cfRule type="containsText" dxfId="13585" priority="9349" operator="containsText" text="Alta">
      <formula>NOT(ISERROR(SEARCH("Alta",AE346)))</formula>
    </cfRule>
    <cfRule type="containsText" dxfId="13584" priority="9350" operator="containsText" text="Moderada">
      <formula>NOT(ISERROR(SEARCH("Moderada",AE346)))</formula>
    </cfRule>
    <cfRule type="containsText" dxfId="13583" priority="9351" operator="containsText" text="Baja">
      <formula>NOT(ISERROR(SEARCH("Baja",AE346)))</formula>
    </cfRule>
  </conditionalFormatting>
  <conditionalFormatting sqref="AE346:AE347">
    <cfRule type="containsText" dxfId="13582" priority="9352" operator="containsText" text="VALORAR">
      <formula>NOT(ISERROR(SEARCH("VALORAR",AE346)))</formula>
    </cfRule>
    <cfRule type="containsText" dxfId="13581" priority="9353" operator="containsText" text="Extrema">
      <formula>NOT(ISERROR(SEARCH("Extrema",AE346)))</formula>
    </cfRule>
    <cfRule type="containsText" dxfId="13580" priority="9354" operator="containsText" text="Alta">
      <formula>NOT(ISERROR(SEARCH("Alta",AE346)))</formula>
    </cfRule>
    <cfRule type="containsText" dxfId="13579" priority="9355" operator="containsText" text="Moderada">
      <formula>NOT(ISERROR(SEARCH("Moderada",AE346)))</formula>
    </cfRule>
    <cfRule type="containsText" dxfId="13578" priority="9356" operator="containsText" text="Baja">
      <formula>NOT(ISERROR(SEARCH("Baja",AE346)))</formula>
    </cfRule>
  </conditionalFormatting>
  <conditionalFormatting sqref="AP351">
    <cfRule type="cellIs" dxfId="13577" priority="9301" stopIfTrue="1" operator="equal">
      <formula>"Alta"</formula>
    </cfRule>
  </conditionalFormatting>
  <conditionalFormatting sqref="AP351">
    <cfRule type="cellIs" dxfId="13576" priority="9303" stopIfTrue="1" operator="equal">
      <formula>"Baja"</formula>
    </cfRule>
  </conditionalFormatting>
  <conditionalFormatting sqref="AP351">
    <cfRule type="cellIs" dxfId="13575" priority="9302" stopIfTrue="1" operator="equal">
      <formula>"Media"</formula>
    </cfRule>
  </conditionalFormatting>
  <conditionalFormatting sqref="AP351">
    <cfRule type="cellIs" dxfId="13574" priority="9300" stopIfTrue="1" operator="equal">
      <formula>"Muy Alta"</formula>
    </cfRule>
  </conditionalFormatting>
  <conditionalFormatting sqref="AP351">
    <cfRule type="cellIs" dxfId="13573" priority="9304" stopIfTrue="1" operator="equal">
      <formula>"Muy Baja"</formula>
    </cfRule>
  </conditionalFormatting>
  <conditionalFormatting sqref="AP348">
    <cfRule type="cellIs" dxfId="13572" priority="9259" stopIfTrue="1" operator="equal">
      <formula>"Alta"</formula>
    </cfRule>
  </conditionalFormatting>
  <conditionalFormatting sqref="AP348">
    <cfRule type="cellIs" dxfId="13571" priority="9261" stopIfTrue="1" operator="equal">
      <formula>"Baja"</formula>
    </cfRule>
  </conditionalFormatting>
  <conditionalFormatting sqref="AP348">
    <cfRule type="cellIs" dxfId="13570" priority="9260" stopIfTrue="1" operator="equal">
      <formula>"Media"</formula>
    </cfRule>
  </conditionalFormatting>
  <conditionalFormatting sqref="AP348">
    <cfRule type="cellIs" dxfId="13569" priority="9258" stopIfTrue="1" operator="equal">
      <formula>"Muy Alta"</formula>
    </cfRule>
  </conditionalFormatting>
  <conditionalFormatting sqref="AP348">
    <cfRule type="cellIs" dxfId="13568" priority="9262" stopIfTrue="1" operator="equal">
      <formula>"Muy Baja"</formula>
    </cfRule>
  </conditionalFormatting>
  <conditionalFormatting sqref="V346:V347">
    <cfRule type="cellIs" dxfId="13567" priority="9363" stopIfTrue="1" operator="equal">
      <formula>"Alta"</formula>
    </cfRule>
  </conditionalFormatting>
  <conditionalFormatting sqref="V346:V347">
    <cfRule type="cellIs" dxfId="13566" priority="9365" stopIfTrue="1" operator="equal">
      <formula>"Baja"</formula>
    </cfRule>
  </conditionalFormatting>
  <conditionalFormatting sqref="V346:V347">
    <cfRule type="cellIs" dxfId="13565" priority="9364" stopIfTrue="1" operator="equal">
      <formula>"Media"</formula>
    </cfRule>
  </conditionalFormatting>
  <conditionalFormatting sqref="V346:V347">
    <cfRule type="cellIs" dxfId="13564" priority="9362" stopIfTrue="1" operator="equal">
      <formula>"Muy Alta"</formula>
    </cfRule>
  </conditionalFormatting>
  <conditionalFormatting sqref="V346:V347">
    <cfRule type="cellIs" dxfId="13563" priority="9366" stopIfTrue="1" operator="equal">
      <formula>"Muy Baja"</formula>
    </cfRule>
  </conditionalFormatting>
  <conditionalFormatting sqref="AW346">
    <cfRule type="containsText" dxfId="13562" priority="9337" operator="containsText" text="VALORAR">
      <formula>NOT(ISERROR(SEARCH("VALORAR",AW346)))</formula>
    </cfRule>
    <cfRule type="containsText" dxfId="13561" priority="9338" operator="containsText" text="Extrema">
      <formula>NOT(ISERROR(SEARCH("Extrema",AW346)))</formula>
    </cfRule>
    <cfRule type="containsText" dxfId="13560" priority="9339" operator="containsText" text="Alta">
      <formula>NOT(ISERROR(SEARCH("Alta",AW346)))</formula>
    </cfRule>
    <cfRule type="containsText" dxfId="13559" priority="9340" operator="containsText" text="Moderada">
      <formula>NOT(ISERROR(SEARCH("Moderada",AW346)))</formula>
    </cfRule>
    <cfRule type="containsText" dxfId="13558" priority="9341" operator="containsText" text="Baja">
      <formula>NOT(ISERROR(SEARCH("Baja",AW346)))</formula>
    </cfRule>
  </conditionalFormatting>
  <conditionalFormatting sqref="AW346">
    <cfRule type="containsText" dxfId="13557" priority="9342" operator="containsText" text="VALORAR">
      <formula>NOT(ISERROR(SEARCH("VALORAR",AW346)))</formula>
    </cfRule>
    <cfRule type="containsText" dxfId="13556" priority="9343" operator="containsText" text="Extrema">
      <formula>NOT(ISERROR(SEARCH("Extrema",AW346)))</formula>
    </cfRule>
    <cfRule type="containsText" dxfId="13555" priority="9344" operator="containsText" text="Alta">
      <formula>NOT(ISERROR(SEARCH("Alta",AW346)))</formula>
    </cfRule>
    <cfRule type="containsText" dxfId="13554" priority="9345" operator="containsText" text="Moderada">
      <formula>NOT(ISERROR(SEARCH("Moderada",AW346)))</formula>
    </cfRule>
    <cfRule type="containsText" dxfId="13553" priority="9346" operator="containsText" text="Baja">
      <formula>NOT(ISERROR(SEARCH("Baja",AW346)))</formula>
    </cfRule>
  </conditionalFormatting>
  <conditionalFormatting sqref="AP346">
    <cfRule type="cellIs" dxfId="13552" priority="9329" stopIfTrue="1" operator="equal">
      <formula>"Alta"</formula>
    </cfRule>
  </conditionalFormatting>
  <conditionalFormatting sqref="AP346">
    <cfRule type="cellIs" dxfId="13551" priority="9331" stopIfTrue="1" operator="equal">
      <formula>"Baja"</formula>
    </cfRule>
  </conditionalFormatting>
  <conditionalFormatting sqref="AP346">
    <cfRule type="cellIs" dxfId="13550" priority="9330" stopIfTrue="1" operator="equal">
      <formula>"Media"</formula>
    </cfRule>
  </conditionalFormatting>
  <conditionalFormatting sqref="AP346">
    <cfRule type="cellIs" dxfId="13549" priority="9328" stopIfTrue="1" operator="equal">
      <formula>"Muy Alta"</formula>
    </cfRule>
  </conditionalFormatting>
  <conditionalFormatting sqref="AP346">
    <cfRule type="cellIs" dxfId="13548" priority="9332" stopIfTrue="1" operator="equal">
      <formula>"Muy Baja"</formula>
    </cfRule>
  </conditionalFormatting>
  <conditionalFormatting sqref="AP347">
    <cfRule type="cellIs" dxfId="13547" priority="9315" stopIfTrue="1" operator="equal">
      <formula>"Alta"</formula>
    </cfRule>
  </conditionalFormatting>
  <conditionalFormatting sqref="AP347">
    <cfRule type="cellIs" dxfId="13546" priority="9317" stopIfTrue="1" operator="equal">
      <formula>"Baja"</formula>
    </cfRule>
  </conditionalFormatting>
  <conditionalFormatting sqref="AP347">
    <cfRule type="cellIs" dxfId="13545" priority="9316" stopIfTrue="1" operator="equal">
      <formula>"Media"</formula>
    </cfRule>
  </conditionalFormatting>
  <conditionalFormatting sqref="AP347">
    <cfRule type="cellIs" dxfId="13544" priority="9314" stopIfTrue="1" operator="equal">
      <formula>"Muy Alta"</formula>
    </cfRule>
  </conditionalFormatting>
  <conditionalFormatting sqref="AP347">
    <cfRule type="cellIs" dxfId="13543" priority="9318" stopIfTrue="1" operator="equal">
      <formula>"Muy Baja"</formula>
    </cfRule>
  </conditionalFormatting>
  <conditionalFormatting sqref="AE348:AE349">
    <cfRule type="containsText" dxfId="13542" priority="9267" operator="containsText" text="VALORAR">
      <formula>NOT(ISERROR(SEARCH("VALORAR",AE348)))</formula>
    </cfRule>
    <cfRule type="containsText" dxfId="13541" priority="9268" operator="containsText" text="Extrema">
      <formula>NOT(ISERROR(SEARCH("Extrema",AE348)))</formula>
    </cfRule>
    <cfRule type="containsText" dxfId="13540" priority="9269" operator="containsText" text="Alta">
      <formula>NOT(ISERROR(SEARCH("Alta",AE348)))</formula>
    </cfRule>
    <cfRule type="containsText" dxfId="13539" priority="9270" operator="containsText" text="Moderada">
      <formula>NOT(ISERROR(SEARCH("Moderada",AE348)))</formula>
    </cfRule>
    <cfRule type="containsText" dxfId="13538" priority="9271" operator="containsText" text="Baja">
      <formula>NOT(ISERROR(SEARCH("Baja",AE348)))</formula>
    </cfRule>
  </conditionalFormatting>
  <conditionalFormatting sqref="AE348:AE349">
    <cfRule type="containsText" dxfId="13537" priority="9272" operator="containsText" text="VALORAR">
      <formula>NOT(ISERROR(SEARCH("VALORAR",AE348)))</formula>
    </cfRule>
    <cfRule type="containsText" dxfId="13536" priority="9273" operator="containsText" text="Extrema">
      <formula>NOT(ISERROR(SEARCH("Extrema",AE348)))</formula>
    </cfRule>
    <cfRule type="containsText" dxfId="13535" priority="9274" operator="containsText" text="Alta">
      <formula>NOT(ISERROR(SEARCH("Alta",AE348)))</formula>
    </cfRule>
    <cfRule type="containsText" dxfId="13534" priority="9275" operator="containsText" text="Moderada">
      <formula>NOT(ISERROR(SEARCH("Moderada",AE348)))</formula>
    </cfRule>
    <cfRule type="containsText" dxfId="13533" priority="9276" operator="containsText" text="Baja">
      <formula>NOT(ISERROR(SEARCH("Baja",AE348)))</formula>
    </cfRule>
  </conditionalFormatting>
  <conditionalFormatting sqref="V348:V349">
    <cfRule type="cellIs" dxfId="13532" priority="9283" stopIfTrue="1" operator="equal">
      <formula>"Alta"</formula>
    </cfRule>
  </conditionalFormatting>
  <conditionalFormatting sqref="V348:V349">
    <cfRule type="cellIs" dxfId="13531" priority="9285" stopIfTrue="1" operator="equal">
      <formula>"Baja"</formula>
    </cfRule>
  </conditionalFormatting>
  <conditionalFormatting sqref="V348:V349">
    <cfRule type="cellIs" dxfId="13530" priority="9284" stopIfTrue="1" operator="equal">
      <formula>"Media"</formula>
    </cfRule>
  </conditionalFormatting>
  <conditionalFormatting sqref="V348:V349">
    <cfRule type="cellIs" dxfId="13529" priority="9282" stopIfTrue="1" operator="equal">
      <formula>"Muy Alta"</formula>
    </cfRule>
  </conditionalFormatting>
  <conditionalFormatting sqref="V348:V349">
    <cfRule type="cellIs" dxfId="13528" priority="9286" stopIfTrue="1" operator="equal">
      <formula>"Muy Baja"</formula>
    </cfRule>
  </conditionalFormatting>
  <conditionalFormatting sqref="AP349">
    <cfRule type="cellIs" dxfId="13527" priority="9245" stopIfTrue="1" operator="equal">
      <formula>"Alta"</formula>
    </cfRule>
  </conditionalFormatting>
  <conditionalFormatting sqref="AP349">
    <cfRule type="cellIs" dxfId="13526" priority="9247" stopIfTrue="1" operator="equal">
      <formula>"Baja"</formula>
    </cfRule>
  </conditionalFormatting>
  <conditionalFormatting sqref="AP349">
    <cfRule type="cellIs" dxfId="13525" priority="9246" stopIfTrue="1" operator="equal">
      <formula>"Media"</formula>
    </cfRule>
  </conditionalFormatting>
  <conditionalFormatting sqref="AP349">
    <cfRule type="cellIs" dxfId="13524" priority="9244" stopIfTrue="1" operator="equal">
      <formula>"Muy Alta"</formula>
    </cfRule>
  </conditionalFormatting>
  <conditionalFormatting sqref="AP349">
    <cfRule type="cellIs" dxfId="13523" priority="9248" stopIfTrue="1" operator="equal">
      <formula>"Muy Baja"</formula>
    </cfRule>
  </conditionalFormatting>
  <conditionalFormatting sqref="AE340:AE341">
    <cfRule type="containsText" dxfId="13522" priority="9211" operator="containsText" text="VALORAR">
      <formula>NOT(ISERROR(SEARCH("VALORAR",AE340)))</formula>
    </cfRule>
    <cfRule type="containsText" dxfId="13521" priority="9212" operator="containsText" text="Extrema">
      <formula>NOT(ISERROR(SEARCH("Extrema",AE340)))</formula>
    </cfRule>
    <cfRule type="containsText" dxfId="13520" priority="9213" operator="containsText" text="Alta">
      <formula>NOT(ISERROR(SEARCH("Alta",AE340)))</formula>
    </cfRule>
    <cfRule type="containsText" dxfId="13519" priority="9214" operator="containsText" text="Moderada">
      <formula>NOT(ISERROR(SEARCH("Moderada",AE340)))</formula>
    </cfRule>
    <cfRule type="containsText" dxfId="13518" priority="9215" operator="containsText" text="Baja">
      <formula>NOT(ISERROR(SEARCH("Baja",AE340)))</formula>
    </cfRule>
  </conditionalFormatting>
  <conditionalFormatting sqref="AE340:AE341">
    <cfRule type="containsText" dxfId="13517" priority="9216" operator="containsText" text="VALORAR">
      <formula>NOT(ISERROR(SEARCH("VALORAR",AE340)))</formula>
    </cfRule>
    <cfRule type="containsText" dxfId="13516" priority="9217" operator="containsText" text="Extrema">
      <formula>NOT(ISERROR(SEARCH("Extrema",AE340)))</formula>
    </cfRule>
    <cfRule type="containsText" dxfId="13515" priority="9218" operator="containsText" text="Alta">
      <formula>NOT(ISERROR(SEARCH("Alta",AE340)))</formula>
    </cfRule>
    <cfRule type="containsText" dxfId="13514" priority="9219" operator="containsText" text="Moderada">
      <formula>NOT(ISERROR(SEARCH("Moderada",AE340)))</formula>
    </cfRule>
    <cfRule type="containsText" dxfId="13513" priority="9220" operator="containsText" text="Baja">
      <formula>NOT(ISERROR(SEARCH("Baja",AE340)))</formula>
    </cfRule>
  </conditionalFormatting>
  <conditionalFormatting sqref="AP345">
    <cfRule type="cellIs" dxfId="13512" priority="9165" stopIfTrue="1" operator="equal">
      <formula>"Alta"</formula>
    </cfRule>
  </conditionalFormatting>
  <conditionalFormatting sqref="AP345">
    <cfRule type="cellIs" dxfId="13511" priority="9167" stopIfTrue="1" operator="equal">
      <formula>"Baja"</formula>
    </cfRule>
  </conditionalFormatting>
  <conditionalFormatting sqref="AP345">
    <cfRule type="cellIs" dxfId="13510" priority="9166" stopIfTrue="1" operator="equal">
      <formula>"Media"</formula>
    </cfRule>
  </conditionalFormatting>
  <conditionalFormatting sqref="AP345">
    <cfRule type="cellIs" dxfId="13509" priority="9164" stopIfTrue="1" operator="equal">
      <formula>"Muy Alta"</formula>
    </cfRule>
  </conditionalFormatting>
  <conditionalFormatting sqref="AP345">
    <cfRule type="cellIs" dxfId="13508" priority="9168" stopIfTrue="1" operator="equal">
      <formula>"Muy Baja"</formula>
    </cfRule>
  </conditionalFormatting>
  <conditionalFormatting sqref="AP342">
    <cfRule type="cellIs" dxfId="13507" priority="9123" stopIfTrue="1" operator="equal">
      <formula>"Alta"</formula>
    </cfRule>
  </conditionalFormatting>
  <conditionalFormatting sqref="AP342">
    <cfRule type="cellIs" dxfId="13506" priority="9125" stopIfTrue="1" operator="equal">
      <formula>"Baja"</formula>
    </cfRule>
  </conditionalFormatting>
  <conditionalFormatting sqref="AP342">
    <cfRule type="cellIs" dxfId="13505" priority="9124" stopIfTrue="1" operator="equal">
      <formula>"Media"</formula>
    </cfRule>
  </conditionalFormatting>
  <conditionalFormatting sqref="AP342">
    <cfRule type="cellIs" dxfId="13504" priority="9122" stopIfTrue="1" operator="equal">
      <formula>"Muy Alta"</formula>
    </cfRule>
  </conditionalFormatting>
  <conditionalFormatting sqref="AP342">
    <cfRule type="cellIs" dxfId="13503" priority="9126" stopIfTrue="1" operator="equal">
      <formula>"Muy Baja"</formula>
    </cfRule>
  </conditionalFormatting>
  <conditionalFormatting sqref="V340:V341">
    <cfRule type="cellIs" dxfId="13502" priority="9227" stopIfTrue="1" operator="equal">
      <formula>"Alta"</formula>
    </cfRule>
  </conditionalFormatting>
  <conditionalFormatting sqref="V340:V341">
    <cfRule type="cellIs" dxfId="13501" priority="9229" stopIfTrue="1" operator="equal">
      <formula>"Baja"</formula>
    </cfRule>
  </conditionalFormatting>
  <conditionalFormatting sqref="V340:V341">
    <cfRule type="cellIs" dxfId="13500" priority="9228" stopIfTrue="1" operator="equal">
      <formula>"Media"</formula>
    </cfRule>
  </conditionalFormatting>
  <conditionalFormatting sqref="V340:V341">
    <cfRule type="cellIs" dxfId="13499" priority="9226" stopIfTrue="1" operator="equal">
      <formula>"Muy Alta"</formula>
    </cfRule>
  </conditionalFormatting>
  <conditionalFormatting sqref="V340:V341">
    <cfRule type="cellIs" dxfId="13498" priority="9230" stopIfTrue="1" operator="equal">
      <formula>"Muy Baja"</formula>
    </cfRule>
  </conditionalFormatting>
  <conditionalFormatting sqref="AW340">
    <cfRule type="containsText" dxfId="13497" priority="9201" operator="containsText" text="VALORAR">
      <formula>NOT(ISERROR(SEARCH("VALORAR",AW340)))</formula>
    </cfRule>
    <cfRule type="containsText" dxfId="13496" priority="9202" operator="containsText" text="Extrema">
      <formula>NOT(ISERROR(SEARCH("Extrema",AW340)))</formula>
    </cfRule>
    <cfRule type="containsText" dxfId="13495" priority="9203" operator="containsText" text="Alta">
      <formula>NOT(ISERROR(SEARCH("Alta",AW340)))</formula>
    </cfRule>
    <cfRule type="containsText" dxfId="13494" priority="9204" operator="containsText" text="Moderada">
      <formula>NOT(ISERROR(SEARCH("Moderada",AW340)))</formula>
    </cfRule>
    <cfRule type="containsText" dxfId="13493" priority="9205" operator="containsText" text="Baja">
      <formula>NOT(ISERROR(SEARCH("Baja",AW340)))</formula>
    </cfRule>
  </conditionalFormatting>
  <conditionalFormatting sqref="AW340">
    <cfRule type="containsText" dxfId="13492" priority="9206" operator="containsText" text="VALORAR">
      <formula>NOT(ISERROR(SEARCH("VALORAR",AW340)))</formula>
    </cfRule>
    <cfRule type="containsText" dxfId="13491" priority="9207" operator="containsText" text="Extrema">
      <formula>NOT(ISERROR(SEARCH("Extrema",AW340)))</formula>
    </cfRule>
    <cfRule type="containsText" dxfId="13490" priority="9208" operator="containsText" text="Alta">
      <formula>NOT(ISERROR(SEARCH("Alta",AW340)))</formula>
    </cfRule>
    <cfRule type="containsText" dxfId="13489" priority="9209" operator="containsText" text="Moderada">
      <formula>NOT(ISERROR(SEARCH("Moderada",AW340)))</formula>
    </cfRule>
    <cfRule type="containsText" dxfId="13488" priority="9210" operator="containsText" text="Baja">
      <formula>NOT(ISERROR(SEARCH("Baja",AW340)))</formula>
    </cfRule>
  </conditionalFormatting>
  <conditionalFormatting sqref="AP340">
    <cfRule type="cellIs" dxfId="13487" priority="9193" stopIfTrue="1" operator="equal">
      <formula>"Alta"</formula>
    </cfRule>
  </conditionalFormatting>
  <conditionalFormatting sqref="AP340">
    <cfRule type="cellIs" dxfId="13486" priority="9195" stopIfTrue="1" operator="equal">
      <formula>"Baja"</formula>
    </cfRule>
  </conditionalFormatting>
  <conditionalFormatting sqref="AP340">
    <cfRule type="cellIs" dxfId="13485" priority="9194" stopIfTrue="1" operator="equal">
      <formula>"Media"</formula>
    </cfRule>
  </conditionalFormatting>
  <conditionalFormatting sqref="AP340">
    <cfRule type="cellIs" dxfId="13484" priority="9192" stopIfTrue="1" operator="equal">
      <formula>"Muy Alta"</formula>
    </cfRule>
  </conditionalFormatting>
  <conditionalFormatting sqref="AP340">
    <cfRule type="cellIs" dxfId="13483" priority="9196" stopIfTrue="1" operator="equal">
      <formula>"Muy Baja"</formula>
    </cfRule>
  </conditionalFormatting>
  <conditionalFormatting sqref="AP341">
    <cfRule type="cellIs" dxfId="13482" priority="9179" stopIfTrue="1" operator="equal">
      <formula>"Alta"</formula>
    </cfRule>
  </conditionalFormatting>
  <conditionalFormatting sqref="AP341">
    <cfRule type="cellIs" dxfId="13481" priority="9181" stopIfTrue="1" operator="equal">
      <formula>"Baja"</formula>
    </cfRule>
  </conditionalFormatting>
  <conditionalFormatting sqref="AP341">
    <cfRule type="cellIs" dxfId="13480" priority="9180" stopIfTrue="1" operator="equal">
      <formula>"Media"</formula>
    </cfRule>
  </conditionalFormatting>
  <conditionalFormatting sqref="AP341">
    <cfRule type="cellIs" dxfId="13479" priority="9178" stopIfTrue="1" operator="equal">
      <formula>"Muy Alta"</formula>
    </cfRule>
  </conditionalFormatting>
  <conditionalFormatting sqref="AP341">
    <cfRule type="cellIs" dxfId="13478" priority="9182" stopIfTrue="1" operator="equal">
      <formula>"Muy Baja"</formula>
    </cfRule>
  </conditionalFormatting>
  <conditionalFormatting sqref="AE342:AE343">
    <cfRule type="containsText" dxfId="13477" priority="9131" operator="containsText" text="VALORAR">
      <formula>NOT(ISERROR(SEARCH("VALORAR",AE342)))</formula>
    </cfRule>
    <cfRule type="containsText" dxfId="13476" priority="9132" operator="containsText" text="Extrema">
      <formula>NOT(ISERROR(SEARCH("Extrema",AE342)))</formula>
    </cfRule>
    <cfRule type="containsText" dxfId="13475" priority="9133" operator="containsText" text="Alta">
      <formula>NOT(ISERROR(SEARCH("Alta",AE342)))</formula>
    </cfRule>
    <cfRule type="containsText" dxfId="13474" priority="9134" operator="containsText" text="Moderada">
      <formula>NOT(ISERROR(SEARCH("Moderada",AE342)))</formula>
    </cfRule>
    <cfRule type="containsText" dxfId="13473" priority="9135" operator="containsText" text="Baja">
      <formula>NOT(ISERROR(SEARCH("Baja",AE342)))</formula>
    </cfRule>
  </conditionalFormatting>
  <conditionalFormatting sqref="AE342:AE343">
    <cfRule type="containsText" dxfId="13472" priority="9136" operator="containsText" text="VALORAR">
      <formula>NOT(ISERROR(SEARCH("VALORAR",AE342)))</formula>
    </cfRule>
    <cfRule type="containsText" dxfId="13471" priority="9137" operator="containsText" text="Extrema">
      <formula>NOT(ISERROR(SEARCH("Extrema",AE342)))</formula>
    </cfRule>
    <cfRule type="containsText" dxfId="13470" priority="9138" operator="containsText" text="Alta">
      <formula>NOT(ISERROR(SEARCH("Alta",AE342)))</formula>
    </cfRule>
    <cfRule type="containsText" dxfId="13469" priority="9139" operator="containsText" text="Moderada">
      <formula>NOT(ISERROR(SEARCH("Moderada",AE342)))</formula>
    </cfRule>
    <cfRule type="containsText" dxfId="13468" priority="9140" operator="containsText" text="Baja">
      <formula>NOT(ISERROR(SEARCH("Baja",AE342)))</formula>
    </cfRule>
  </conditionalFormatting>
  <conditionalFormatting sqref="V342:V343">
    <cfRule type="cellIs" dxfId="13467" priority="9147" stopIfTrue="1" operator="equal">
      <formula>"Alta"</formula>
    </cfRule>
  </conditionalFormatting>
  <conditionalFormatting sqref="V342:V343">
    <cfRule type="cellIs" dxfId="13466" priority="9149" stopIfTrue="1" operator="equal">
      <formula>"Baja"</formula>
    </cfRule>
  </conditionalFormatting>
  <conditionalFormatting sqref="V342:V343">
    <cfRule type="cellIs" dxfId="13465" priority="9148" stopIfTrue="1" operator="equal">
      <formula>"Media"</formula>
    </cfRule>
  </conditionalFormatting>
  <conditionalFormatting sqref="V342:V343">
    <cfRule type="cellIs" dxfId="13464" priority="9146" stopIfTrue="1" operator="equal">
      <formula>"Muy Alta"</formula>
    </cfRule>
  </conditionalFormatting>
  <conditionalFormatting sqref="V342:V343">
    <cfRule type="cellIs" dxfId="13463" priority="9150" stopIfTrue="1" operator="equal">
      <formula>"Muy Baja"</formula>
    </cfRule>
  </conditionalFormatting>
  <conditionalFormatting sqref="AP343">
    <cfRule type="cellIs" dxfId="13462" priority="9109" stopIfTrue="1" operator="equal">
      <formula>"Alta"</formula>
    </cfRule>
  </conditionalFormatting>
  <conditionalFormatting sqref="AP343">
    <cfRule type="cellIs" dxfId="13461" priority="9111" stopIfTrue="1" operator="equal">
      <formula>"Baja"</formula>
    </cfRule>
  </conditionalFormatting>
  <conditionalFormatting sqref="AP343">
    <cfRule type="cellIs" dxfId="13460" priority="9110" stopIfTrue="1" operator="equal">
      <formula>"Media"</formula>
    </cfRule>
  </conditionalFormatting>
  <conditionalFormatting sqref="AP343">
    <cfRule type="cellIs" dxfId="13459" priority="9108" stopIfTrue="1" operator="equal">
      <formula>"Muy Alta"</formula>
    </cfRule>
  </conditionalFormatting>
  <conditionalFormatting sqref="AP343">
    <cfRule type="cellIs" dxfId="13458" priority="9112" stopIfTrue="1" operator="equal">
      <formula>"Muy Baja"</formula>
    </cfRule>
  </conditionalFormatting>
  <conditionalFormatting sqref="AE320">
    <cfRule type="containsText" dxfId="13457" priority="9075" operator="containsText" text="VALORAR">
      <formula>NOT(ISERROR(SEARCH("VALORAR",AE320)))</formula>
    </cfRule>
    <cfRule type="containsText" dxfId="13456" priority="9076" operator="containsText" text="Extrema">
      <formula>NOT(ISERROR(SEARCH("Extrema",AE320)))</formula>
    </cfRule>
    <cfRule type="containsText" dxfId="13455" priority="9077" operator="containsText" text="Alta">
      <formula>NOT(ISERROR(SEARCH("Alta",AE320)))</formula>
    </cfRule>
    <cfRule type="containsText" dxfId="13454" priority="9078" operator="containsText" text="Moderada">
      <formula>NOT(ISERROR(SEARCH("Moderada",AE320)))</formula>
    </cfRule>
    <cfRule type="containsText" dxfId="13453" priority="9079" operator="containsText" text="Baja">
      <formula>NOT(ISERROR(SEARCH("Baja",AE320)))</formula>
    </cfRule>
  </conditionalFormatting>
  <conditionalFormatting sqref="AE320">
    <cfRule type="containsText" dxfId="13452" priority="9080" operator="containsText" text="VALORAR">
      <formula>NOT(ISERROR(SEARCH("VALORAR",AE320)))</formula>
    </cfRule>
    <cfRule type="containsText" dxfId="13451" priority="9081" operator="containsText" text="Extrema">
      <formula>NOT(ISERROR(SEARCH("Extrema",AE320)))</formula>
    </cfRule>
    <cfRule type="containsText" dxfId="13450" priority="9082" operator="containsText" text="Alta">
      <formula>NOT(ISERROR(SEARCH("Alta",AE320)))</formula>
    </cfRule>
    <cfRule type="containsText" dxfId="13449" priority="9083" operator="containsText" text="Moderada">
      <formula>NOT(ISERROR(SEARCH("Moderada",AE320)))</formula>
    </cfRule>
    <cfRule type="containsText" dxfId="13448" priority="9084" operator="containsText" text="Baja">
      <formula>NOT(ISERROR(SEARCH("Baja",AE320)))</formula>
    </cfRule>
  </conditionalFormatting>
  <conditionalFormatting sqref="V320">
    <cfRule type="cellIs" dxfId="13447" priority="9091" stopIfTrue="1" operator="equal">
      <formula>"Alta"</formula>
    </cfRule>
  </conditionalFormatting>
  <conditionalFormatting sqref="V320">
    <cfRule type="cellIs" dxfId="13446" priority="9093" stopIfTrue="1" operator="equal">
      <formula>"Baja"</formula>
    </cfRule>
  </conditionalFormatting>
  <conditionalFormatting sqref="V320">
    <cfRule type="cellIs" dxfId="13445" priority="9092" stopIfTrue="1" operator="equal">
      <formula>"Media"</formula>
    </cfRule>
  </conditionalFormatting>
  <conditionalFormatting sqref="V320">
    <cfRule type="cellIs" dxfId="13444" priority="9090" stopIfTrue="1" operator="equal">
      <formula>"Muy Alta"</formula>
    </cfRule>
  </conditionalFormatting>
  <conditionalFormatting sqref="V320">
    <cfRule type="cellIs" dxfId="13443" priority="9094" stopIfTrue="1" operator="equal">
      <formula>"Muy Baja"</formula>
    </cfRule>
  </conditionalFormatting>
  <conditionalFormatting sqref="AP320">
    <cfRule type="cellIs" dxfId="13442" priority="9067" stopIfTrue="1" operator="equal">
      <formula>"Alta"</formula>
    </cfRule>
  </conditionalFormatting>
  <conditionalFormatting sqref="AP320">
    <cfRule type="cellIs" dxfId="13441" priority="9069" stopIfTrue="1" operator="equal">
      <formula>"Baja"</formula>
    </cfRule>
  </conditionalFormatting>
  <conditionalFormatting sqref="AP320">
    <cfRule type="cellIs" dxfId="13440" priority="9068" stopIfTrue="1" operator="equal">
      <formula>"Media"</formula>
    </cfRule>
  </conditionalFormatting>
  <conditionalFormatting sqref="AP320">
    <cfRule type="cellIs" dxfId="13439" priority="9066" stopIfTrue="1" operator="equal">
      <formula>"Muy Alta"</formula>
    </cfRule>
  </conditionalFormatting>
  <conditionalFormatting sqref="AP320">
    <cfRule type="cellIs" dxfId="13438" priority="9070" stopIfTrue="1" operator="equal">
      <formula>"Muy Baja"</formula>
    </cfRule>
  </conditionalFormatting>
  <conditionalFormatting sqref="AE326">
    <cfRule type="containsText" dxfId="13437" priority="9033" operator="containsText" text="VALORAR">
      <formula>NOT(ISERROR(SEARCH("VALORAR",AE326)))</formula>
    </cfRule>
    <cfRule type="containsText" dxfId="13436" priority="9034" operator="containsText" text="Extrema">
      <formula>NOT(ISERROR(SEARCH("Extrema",AE326)))</formula>
    </cfRule>
    <cfRule type="containsText" dxfId="13435" priority="9035" operator="containsText" text="Alta">
      <formula>NOT(ISERROR(SEARCH("Alta",AE326)))</formula>
    </cfRule>
    <cfRule type="containsText" dxfId="13434" priority="9036" operator="containsText" text="Moderada">
      <formula>NOT(ISERROR(SEARCH("Moderada",AE326)))</formula>
    </cfRule>
    <cfRule type="containsText" dxfId="13433" priority="9037" operator="containsText" text="Baja">
      <formula>NOT(ISERROR(SEARCH("Baja",AE326)))</formula>
    </cfRule>
  </conditionalFormatting>
  <conditionalFormatting sqref="AE326">
    <cfRule type="containsText" dxfId="13432" priority="9038" operator="containsText" text="VALORAR">
      <formula>NOT(ISERROR(SEARCH("VALORAR",AE326)))</formula>
    </cfRule>
    <cfRule type="containsText" dxfId="13431" priority="9039" operator="containsText" text="Extrema">
      <formula>NOT(ISERROR(SEARCH("Extrema",AE326)))</formula>
    </cfRule>
    <cfRule type="containsText" dxfId="13430" priority="9040" operator="containsText" text="Alta">
      <formula>NOT(ISERROR(SEARCH("Alta",AE326)))</formula>
    </cfRule>
    <cfRule type="containsText" dxfId="13429" priority="9041" operator="containsText" text="Moderada">
      <formula>NOT(ISERROR(SEARCH("Moderada",AE326)))</formula>
    </cfRule>
    <cfRule type="containsText" dxfId="13428" priority="9042" operator="containsText" text="Baja">
      <formula>NOT(ISERROR(SEARCH("Baja",AE326)))</formula>
    </cfRule>
  </conditionalFormatting>
  <conditionalFormatting sqref="V326">
    <cfRule type="cellIs" dxfId="13427" priority="9049" stopIfTrue="1" operator="equal">
      <formula>"Alta"</formula>
    </cfRule>
  </conditionalFormatting>
  <conditionalFormatting sqref="V326">
    <cfRule type="cellIs" dxfId="13426" priority="9051" stopIfTrue="1" operator="equal">
      <formula>"Baja"</formula>
    </cfRule>
  </conditionalFormatting>
  <conditionalFormatting sqref="V326">
    <cfRule type="cellIs" dxfId="13425" priority="9050" stopIfTrue="1" operator="equal">
      <formula>"Media"</formula>
    </cfRule>
  </conditionalFormatting>
  <conditionalFormatting sqref="V326">
    <cfRule type="cellIs" dxfId="13424" priority="9048" stopIfTrue="1" operator="equal">
      <formula>"Muy Alta"</formula>
    </cfRule>
  </conditionalFormatting>
  <conditionalFormatting sqref="V326">
    <cfRule type="cellIs" dxfId="13423" priority="9052" stopIfTrue="1" operator="equal">
      <formula>"Muy Baja"</formula>
    </cfRule>
  </conditionalFormatting>
  <conditionalFormatting sqref="AP326">
    <cfRule type="cellIs" dxfId="13422" priority="9025" stopIfTrue="1" operator="equal">
      <formula>"Alta"</formula>
    </cfRule>
  </conditionalFormatting>
  <conditionalFormatting sqref="AP326">
    <cfRule type="cellIs" dxfId="13421" priority="9027" stopIfTrue="1" operator="equal">
      <formula>"Baja"</formula>
    </cfRule>
  </conditionalFormatting>
  <conditionalFormatting sqref="AP326">
    <cfRule type="cellIs" dxfId="13420" priority="9026" stopIfTrue="1" operator="equal">
      <formula>"Media"</formula>
    </cfRule>
  </conditionalFormatting>
  <conditionalFormatting sqref="AP326">
    <cfRule type="cellIs" dxfId="13419" priority="9024" stopIfTrue="1" operator="equal">
      <formula>"Muy Alta"</formula>
    </cfRule>
  </conditionalFormatting>
  <conditionalFormatting sqref="AP326">
    <cfRule type="cellIs" dxfId="13418" priority="9028" stopIfTrue="1" operator="equal">
      <formula>"Muy Baja"</formula>
    </cfRule>
  </conditionalFormatting>
  <conditionalFormatting sqref="AE332">
    <cfRule type="containsText" dxfId="13417" priority="8991" operator="containsText" text="VALORAR">
      <formula>NOT(ISERROR(SEARCH("VALORAR",AE332)))</formula>
    </cfRule>
    <cfRule type="containsText" dxfId="13416" priority="8992" operator="containsText" text="Extrema">
      <formula>NOT(ISERROR(SEARCH("Extrema",AE332)))</formula>
    </cfRule>
    <cfRule type="containsText" dxfId="13415" priority="8993" operator="containsText" text="Alta">
      <formula>NOT(ISERROR(SEARCH("Alta",AE332)))</formula>
    </cfRule>
    <cfRule type="containsText" dxfId="13414" priority="8994" operator="containsText" text="Moderada">
      <formula>NOT(ISERROR(SEARCH("Moderada",AE332)))</formula>
    </cfRule>
    <cfRule type="containsText" dxfId="13413" priority="8995" operator="containsText" text="Baja">
      <formula>NOT(ISERROR(SEARCH("Baja",AE332)))</formula>
    </cfRule>
  </conditionalFormatting>
  <conditionalFormatting sqref="AE332">
    <cfRule type="containsText" dxfId="13412" priority="8996" operator="containsText" text="VALORAR">
      <formula>NOT(ISERROR(SEARCH("VALORAR",AE332)))</formula>
    </cfRule>
    <cfRule type="containsText" dxfId="13411" priority="8997" operator="containsText" text="Extrema">
      <formula>NOT(ISERROR(SEARCH("Extrema",AE332)))</formula>
    </cfRule>
    <cfRule type="containsText" dxfId="13410" priority="8998" operator="containsText" text="Alta">
      <formula>NOT(ISERROR(SEARCH("Alta",AE332)))</formula>
    </cfRule>
    <cfRule type="containsText" dxfId="13409" priority="8999" operator="containsText" text="Moderada">
      <formula>NOT(ISERROR(SEARCH("Moderada",AE332)))</formula>
    </cfRule>
    <cfRule type="containsText" dxfId="13408" priority="9000" operator="containsText" text="Baja">
      <formula>NOT(ISERROR(SEARCH("Baja",AE332)))</formula>
    </cfRule>
  </conditionalFormatting>
  <conditionalFormatting sqref="V332">
    <cfRule type="cellIs" dxfId="13407" priority="9007" stopIfTrue="1" operator="equal">
      <formula>"Alta"</formula>
    </cfRule>
  </conditionalFormatting>
  <conditionalFormatting sqref="V332">
    <cfRule type="cellIs" dxfId="13406" priority="9009" stopIfTrue="1" operator="equal">
      <formula>"Baja"</formula>
    </cfRule>
  </conditionalFormatting>
  <conditionalFormatting sqref="V332">
    <cfRule type="cellIs" dxfId="13405" priority="9008" stopIfTrue="1" operator="equal">
      <formula>"Media"</formula>
    </cfRule>
  </conditionalFormatting>
  <conditionalFormatting sqref="V332">
    <cfRule type="cellIs" dxfId="13404" priority="9006" stopIfTrue="1" operator="equal">
      <formula>"Muy Alta"</formula>
    </cfRule>
  </conditionalFormatting>
  <conditionalFormatting sqref="V332">
    <cfRule type="cellIs" dxfId="13403" priority="9010" stopIfTrue="1" operator="equal">
      <formula>"Muy Baja"</formula>
    </cfRule>
  </conditionalFormatting>
  <conditionalFormatting sqref="AP332">
    <cfRule type="cellIs" dxfId="13402" priority="8983" stopIfTrue="1" operator="equal">
      <formula>"Alta"</formula>
    </cfRule>
  </conditionalFormatting>
  <conditionalFormatting sqref="AP332">
    <cfRule type="cellIs" dxfId="13401" priority="8985" stopIfTrue="1" operator="equal">
      <formula>"Baja"</formula>
    </cfRule>
  </conditionalFormatting>
  <conditionalFormatting sqref="AP332">
    <cfRule type="cellIs" dxfId="13400" priority="8984" stopIfTrue="1" operator="equal">
      <formula>"Media"</formula>
    </cfRule>
  </conditionalFormatting>
  <conditionalFormatting sqref="AP332">
    <cfRule type="cellIs" dxfId="13399" priority="8982" stopIfTrue="1" operator="equal">
      <formula>"Muy Alta"</formula>
    </cfRule>
  </conditionalFormatting>
  <conditionalFormatting sqref="AP332">
    <cfRule type="cellIs" dxfId="13398" priority="8986" stopIfTrue="1" operator="equal">
      <formula>"Muy Baja"</formula>
    </cfRule>
  </conditionalFormatting>
  <conditionalFormatting sqref="AE338">
    <cfRule type="containsText" dxfId="13397" priority="8949" operator="containsText" text="VALORAR">
      <formula>NOT(ISERROR(SEARCH("VALORAR",AE338)))</formula>
    </cfRule>
    <cfRule type="containsText" dxfId="13396" priority="8950" operator="containsText" text="Extrema">
      <formula>NOT(ISERROR(SEARCH("Extrema",AE338)))</formula>
    </cfRule>
    <cfRule type="containsText" dxfId="13395" priority="8951" operator="containsText" text="Alta">
      <formula>NOT(ISERROR(SEARCH("Alta",AE338)))</formula>
    </cfRule>
    <cfRule type="containsText" dxfId="13394" priority="8952" operator="containsText" text="Moderada">
      <formula>NOT(ISERROR(SEARCH("Moderada",AE338)))</formula>
    </cfRule>
    <cfRule type="containsText" dxfId="13393" priority="8953" operator="containsText" text="Baja">
      <formula>NOT(ISERROR(SEARCH("Baja",AE338)))</formula>
    </cfRule>
  </conditionalFormatting>
  <conditionalFormatting sqref="AE338">
    <cfRule type="containsText" dxfId="13392" priority="8954" operator="containsText" text="VALORAR">
      <formula>NOT(ISERROR(SEARCH("VALORAR",AE338)))</formula>
    </cfRule>
    <cfRule type="containsText" dxfId="13391" priority="8955" operator="containsText" text="Extrema">
      <formula>NOT(ISERROR(SEARCH("Extrema",AE338)))</formula>
    </cfRule>
    <cfRule type="containsText" dxfId="13390" priority="8956" operator="containsText" text="Alta">
      <formula>NOT(ISERROR(SEARCH("Alta",AE338)))</formula>
    </cfRule>
    <cfRule type="containsText" dxfId="13389" priority="8957" operator="containsText" text="Moderada">
      <formula>NOT(ISERROR(SEARCH("Moderada",AE338)))</formula>
    </cfRule>
    <cfRule type="containsText" dxfId="13388" priority="8958" operator="containsText" text="Baja">
      <formula>NOT(ISERROR(SEARCH("Baja",AE338)))</formula>
    </cfRule>
  </conditionalFormatting>
  <conditionalFormatting sqref="V338">
    <cfRule type="cellIs" dxfId="13387" priority="8965" stopIfTrue="1" operator="equal">
      <formula>"Alta"</formula>
    </cfRule>
  </conditionalFormatting>
  <conditionalFormatting sqref="V338">
    <cfRule type="cellIs" dxfId="13386" priority="8967" stopIfTrue="1" operator="equal">
      <formula>"Baja"</formula>
    </cfRule>
  </conditionalFormatting>
  <conditionalFormatting sqref="V338">
    <cfRule type="cellIs" dxfId="13385" priority="8966" stopIfTrue="1" operator="equal">
      <formula>"Media"</formula>
    </cfRule>
  </conditionalFormatting>
  <conditionalFormatting sqref="V338">
    <cfRule type="cellIs" dxfId="13384" priority="8964" stopIfTrue="1" operator="equal">
      <formula>"Muy Alta"</formula>
    </cfRule>
  </conditionalFormatting>
  <conditionalFormatting sqref="V338">
    <cfRule type="cellIs" dxfId="13383" priority="8968" stopIfTrue="1" operator="equal">
      <formula>"Muy Baja"</formula>
    </cfRule>
  </conditionalFormatting>
  <conditionalFormatting sqref="AP338">
    <cfRule type="cellIs" dxfId="13382" priority="8941" stopIfTrue="1" operator="equal">
      <formula>"Alta"</formula>
    </cfRule>
  </conditionalFormatting>
  <conditionalFormatting sqref="AP338">
    <cfRule type="cellIs" dxfId="13381" priority="8943" stopIfTrue="1" operator="equal">
      <formula>"Baja"</formula>
    </cfRule>
  </conditionalFormatting>
  <conditionalFormatting sqref="AP338">
    <cfRule type="cellIs" dxfId="13380" priority="8942" stopIfTrue="1" operator="equal">
      <formula>"Media"</formula>
    </cfRule>
  </conditionalFormatting>
  <conditionalFormatting sqref="AP338">
    <cfRule type="cellIs" dxfId="13379" priority="8940" stopIfTrue="1" operator="equal">
      <formula>"Muy Alta"</formula>
    </cfRule>
  </conditionalFormatting>
  <conditionalFormatting sqref="AP338">
    <cfRule type="cellIs" dxfId="13378" priority="8944" stopIfTrue="1" operator="equal">
      <formula>"Muy Baja"</formula>
    </cfRule>
  </conditionalFormatting>
  <conditionalFormatting sqref="AE344">
    <cfRule type="containsText" dxfId="13377" priority="8907" operator="containsText" text="VALORAR">
      <formula>NOT(ISERROR(SEARCH("VALORAR",AE344)))</formula>
    </cfRule>
    <cfRule type="containsText" dxfId="13376" priority="8908" operator="containsText" text="Extrema">
      <formula>NOT(ISERROR(SEARCH("Extrema",AE344)))</formula>
    </cfRule>
    <cfRule type="containsText" dxfId="13375" priority="8909" operator="containsText" text="Alta">
      <formula>NOT(ISERROR(SEARCH("Alta",AE344)))</formula>
    </cfRule>
    <cfRule type="containsText" dxfId="13374" priority="8910" operator="containsText" text="Moderada">
      <formula>NOT(ISERROR(SEARCH("Moderada",AE344)))</formula>
    </cfRule>
    <cfRule type="containsText" dxfId="13373" priority="8911" operator="containsText" text="Baja">
      <formula>NOT(ISERROR(SEARCH("Baja",AE344)))</formula>
    </cfRule>
  </conditionalFormatting>
  <conditionalFormatting sqref="AE344">
    <cfRule type="containsText" dxfId="13372" priority="8912" operator="containsText" text="VALORAR">
      <formula>NOT(ISERROR(SEARCH("VALORAR",AE344)))</formula>
    </cfRule>
    <cfRule type="containsText" dxfId="13371" priority="8913" operator="containsText" text="Extrema">
      <formula>NOT(ISERROR(SEARCH("Extrema",AE344)))</formula>
    </cfRule>
    <cfRule type="containsText" dxfId="13370" priority="8914" operator="containsText" text="Alta">
      <formula>NOT(ISERROR(SEARCH("Alta",AE344)))</formula>
    </cfRule>
    <cfRule type="containsText" dxfId="13369" priority="8915" operator="containsText" text="Moderada">
      <formula>NOT(ISERROR(SEARCH("Moderada",AE344)))</formula>
    </cfRule>
    <cfRule type="containsText" dxfId="13368" priority="8916" operator="containsText" text="Baja">
      <formula>NOT(ISERROR(SEARCH("Baja",AE344)))</formula>
    </cfRule>
  </conditionalFormatting>
  <conditionalFormatting sqref="V344">
    <cfRule type="cellIs" dxfId="13367" priority="8923" stopIfTrue="1" operator="equal">
      <formula>"Alta"</formula>
    </cfRule>
  </conditionalFormatting>
  <conditionalFormatting sqref="V344">
    <cfRule type="cellIs" dxfId="13366" priority="8925" stopIfTrue="1" operator="equal">
      <formula>"Baja"</formula>
    </cfRule>
  </conditionalFormatting>
  <conditionalFormatting sqref="V344">
    <cfRule type="cellIs" dxfId="13365" priority="8924" stopIfTrue="1" operator="equal">
      <formula>"Media"</formula>
    </cfRule>
  </conditionalFormatting>
  <conditionalFormatting sqref="V344">
    <cfRule type="cellIs" dxfId="13364" priority="8922" stopIfTrue="1" operator="equal">
      <formula>"Muy Alta"</formula>
    </cfRule>
  </conditionalFormatting>
  <conditionalFormatting sqref="V344">
    <cfRule type="cellIs" dxfId="13363" priority="8926" stopIfTrue="1" operator="equal">
      <formula>"Muy Baja"</formula>
    </cfRule>
  </conditionalFormatting>
  <conditionalFormatting sqref="AP344">
    <cfRule type="cellIs" dxfId="13362" priority="8899" stopIfTrue="1" operator="equal">
      <formula>"Alta"</formula>
    </cfRule>
  </conditionalFormatting>
  <conditionalFormatting sqref="AP344">
    <cfRule type="cellIs" dxfId="13361" priority="8901" stopIfTrue="1" operator="equal">
      <formula>"Baja"</formula>
    </cfRule>
  </conditionalFormatting>
  <conditionalFormatting sqref="AP344">
    <cfRule type="cellIs" dxfId="13360" priority="8900" stopIfTrue="1" operator="equal">
      <formula>"Media"</formula>
    </cfRule>
  </conditionalFormatting>
  <conditionalFormatting sqref="AP344">
    <cfRule type="cellIs" dxfId="13359" priority="8898" stopIfTrue="1" operator="equal">
      <formula>"Muy Alta"</formula>
    </cfRule>
  </conditionalFormatting>
  <conditionalFormatting sqref="AP344">
    <cfRule type="cellIs" dxfId="13358" priority="8902" stopIfTrue="1" operator="equal">
      <formula>"Muy Baja"</formula>
    </cfRule>
  </conditionalFormatting>
  <conditionalFormatting sqref="AE350">
    <cfRule type="containsText" dxfId="13357" priority="8865" operator="containsText" text="VALORAR">
      <formula>NOT(ISERROR(SEARCH("VALORAR",AE350)))</formula>
    </cfRule>
    <cfRule type="containsText" dxfId="13356" priority="8866" operator="containsText" text="Extrema">
      <formula>NOT(ISERROR(SEARCH("Extrema",AE350)))</formula>
    </cfRule>
    <cfRule type="containsText" dxfId="13355" priority="8867" operator="containsText" text="Alta">
      <formula>NOT(ISERROR(SEARCH("Alta",AE350)))</formula>
    </cfRule>
    <cfRule type="containsText" dxfId="13354" priority="8868" operator="containsText" text="Moderada">
      <formula>NOT(ISERROR(SEARCH("Moderada",AE350)))</formula>
    </cfRule>
    <cfRule type="containsText" dxfId="13353" priority="8869" operator="containsText" text="Baja">
      <formula>NOT(ISERROR(SEARCH("Baja",AE350)))</formula>
    </cfRule>
  </conditionalFormatting>
  <conditionalFormatting sqref="AE350">
    <cfRule type="containsText" dxfId="13352" priority="8870" operator="containsText" text="VALORAR">
      <formula>NOT(ISERROR(SEARCH("VALORAR",AE350)))</formula>
    </cfRule>
    <cfRule type="containsText" dxfId="13351" priority="8871" operator="containsText" text="Extrema">
      <formula>NOT(ISERROR(SEARCH("Extrema",AE350)))</formula>
    </cfRule>
    <cfRule type="containsText" dxfId="13350" priority="8872" operator="containsText" text="Alta">
      <formula>NOT(ISERROR(SEARCH("Alta",AE350)))</formula>
    </cfRule>
    <cfRule type="containsText" dxfId="13349" priority="8873" operator="containsText" text="Moderada">
      <formula>NOT(ISERROR(SEARCH("Moderada",AE350)))</formula>
    </cfRule>
    <cfRule type="containsText" dxfId="13348" priority="8874" operator="containsText" text="Baja">
      <formula>NOT(ISERROR(SEARCH("Baja",AE350)))</formula>
    </cfRule>
  </conditionalFormatting>
  <conditionalFormatting sqref="V350">
    <cfRule type="cellIs" dxfId="13347" priority="8881" stopIfTrue="1" operator="equal">
      <formula>"Alta"</formula>
    </cfRule>
  </conditionalFormatting>
  <conditionalFormatting sqref="V350">
    <cfRule type="cellIs" dxfId="13346" priority="8883" stopIfTrue="1" operator="equal">
      <formula>"Baja"</formula>
    </cfRule>
  </conditionalFormatting>
  <conditionalFormatting sqref="V350">
    <cfRule type="cellIs" dxfId="13345" priority="8882" stopIfTrue="1" operator="equal">
      <formula>"Media"</formula>
    </cfRule>
  </conditionalFormatting>
  <conditionalFormatting sqref="V350">
    <cfRule type="cellIs" dxfId="13344" priority="8880" stopIfTrue="1" operator="equal">
      <formula>"Muy Alta"</formula>
    </cfRule>
  </conditionalFormatting>
  <conditionalFormatting sqref="V350">
    <cfRule type="cellIs" dxfId="13343" priority="8884" stopIfTrue="1" operator="equal">
      <formula>"Muy Baja"</formula>
    </cfRule>
  </conditionalFormatting>
  <conditionalFormatting sqref="AP350">
    <cfRule type="cellIs" dxfId="13342" priority="8857" stopIfTrue="1" operator="equal">
      <formula>"Alta"</formula>
    </cfRule>
  </conditionalFormatting>
  <conditionalFormatting sqref="AP350">
    <cfRule type="cellIs" dxfId="13341" priority="8859" stopIfTrue="1" operator="equal">
      <formula>"Baja"</formula>
    </cfRule>
  </conditionalFormatting>
  <conditionalFormatting sqref="AP350">
    <cfRule type="cellIs" dxfId="13340" priority="8858" stopIfTrue="1" operator="equal">
      <formula>"Media"</formula>
    </cfRule>
  </conditionalFormatting>
  <conditionalFormatting sqref="AP350">
    <cfRule type="cellIs" dxfId="13339" priority="8856" stopIfTrue="1" operator="equal">
      <formula>"Muy Alta"</formula>
    </cfRule>
  </conditionalFormatting>
  <conditionalFormatting sqref="AP350">
    <cfRule type="cellIs" dxfId="13338" priority="8860" stopIfTrue="1" operator="equal">
      <formula>"Muy Baja"</formula>
    </cfRule>
  </conditionalFormatting>
  <conditionalFormatting sqref="AE358:AE359">
    <cfRule type="containsText" dxfId="13337" priority="8795" operator="containsText" text="VALORAR">
      <formula>NOT(ISERROR(SEARCH("VALORAR",AE358)))</formula>
    </cfRule>
    <cfRule type="containsText" dxfId="13336" priority="8796" operator="containsText" text="Extrema">
      <formula>NOT(ISERROR(SEARCH("Extrema",AE358)))</formula>
    </cfRule>
    <cfRule type="containsText" dxfId="13335" priority="8797" operator="containsText" text="Alta">
      <formula>NOT(ISERROR(SEARCH("Alta",AE358)))</formula>
    </cfRule>
    <cfRule type="containsText" dxfId="13334" priority="8798" operator="containsText" text="Moderada">
      <formula>NOT(ISERROR(SEARCH("Moderada",AE358)))</formula>
    </cfRule>
    <cfRule type="containsText" dxfId="13333" priority="8799" operator="containsText" text="Baja">
      <formula>NOT(ISERROR(SEARCH("Baja",AE358)))</formula>
    </cfRule>
  </conditionalFormatting>
  <conditionalFormatting sqref="AE358:AE359">
    <cfRule type="containsText" dxfId="13332" priority="8800" operator="containsText" text="VALORAR">
      <formula>NOT(ISERROR(SEARCH("VALORAR",AE358)))</formula>
    </cfRule>
    <cfRule type="containsText" dxfId="13331" priority="8801" operator="containsText" text="Extrema">
      <formula>NOT(ISERROR(SEARCH("Extrema",AE358)))</formula>
    </cfRule>
    <cfRule type="containsText" dxfId="13330" priority="8802" operator="containsText" text="Alta">
      <formula>NOT(ISERROR(SEARCH("Alta",AE358)))</formula>
    </cfRule>
    <cfRule type="containsText" dxfId="13329" priority="8803" operator="containsText" text="Moderada">
      <formula>NOT(ISERROR(SEARCH("Moderada",AE358)))</formula>
    </cfRule>
    <cfRule type="containsText" dxfId="13328" priority="8804" operator="containsText" text="Baja">
      <formula>NOT(ISERROR(SEARCH("Baja",AE358)))</formula>
    </cfRule>
  </conditionalFormatting>
  <conditionalFormatting sqref="AP363">
    <cfRule type="cellIs" dxfId="13327" priority="8749" stopIfTrue="1" operator="equal">
      <formula>"Alta"</formula>
    </cfRule>
  </conditionalFormatting>
  <conditionalFormatting sqref="AP363">
    <cfRule type="cellIs" dxfId="13326" priority="8751" stopIfTrue="1" operator="equal">
      <formula>"Baja"</formula>
    </cfRule>
  </conditionalFormatting>
  <conditionalFormatting sqref="AP363">
    <cfRule type="cellIs" dxfId="13325" priority="8750" stopIfTrue="1" operator="equal">
      <formula>"Media"</formula>
    </cfRule>
  </conditionalFormatting>
  <conditionalFormatting sqref="AP363">
    <cfRule type="cellIs" dxfId="13324" priority="8748" stopIfTrue="1" operator="equal">
      <formula>"Muy Alta"</formula>
    </cfRule>
  </conditionalFormatting>
  <conditionalFormatting sqref="AP363">
    <cfRule type="cellIs" dxfId="13323" priority="8752" stopIfTrue="1" operator="equal">
      <formula>"Muy Baja"</formula>
    </cfRule>
  </conditionalFormatting>
  <conditionalFormatting sqref="AP360">
    <cfRule type="cellIs" dxfId="13322" priority="8707" stopIfTrue="1" operator="equal">
      <formula>"Alta"</formula>
    </cfRule>
  </conditionalFormatting>
  <conditionalFormatting sqref="AP360">
    <cfRule type="cellIs" dxfId="13321" priority="8709" stopIfTrue="1" operator="equal">
      <formula>"Baja"</formula>
    </cfRule>
  </conditionalFormatting>
  <conditionalFormatting sqref="AP360">
    <cfRule type="cellIs" dxfId="13320" priority="8708" stopIfTrue="1" operator="equal">
      <formula>"Media"</formula>
    </cfRule>
  </conditionalFormatting>
  <conditionalFormatting sqref="AP360">
    <cfRule type="cellIs" dxfId="13319" priority="8706" stopIfTrue="1" operator="equal">
      <formula>"Muy Alta"</formula>
    </cfRule>
  </conditionalFormatting>
  <conditionalFormatting sqref="AP360">
    <cfRule type="cellIs" dxfId="13318" priority="8710" stopIfTrue="1" operator="equal">
      <formula>"Muy Baja"</formula>
    </cfRule>
  </conditionalFormatting>
  <conditionalFormatting sqref="V358:V359">
    <cfRule type="cellIs" dxfId="13317" priority="8811" stopIfTrue="1" operator="equal">
      <formula>"Alta"</formula>
    </cfRule>
  </conditionalFormatting>
  <conditionalFormatting sqref="V358:V359">
    <cfRule type="cellIs" dxfId="13316" priority="8813" stopIfTrue="1" operator="equal">
      <formula>"Baja"</formula>
    </cfRule>
  </conditionalFormatting>
  <conditionalFormatting sqref="V358:V359">
    <cfRule type="cellIs" dxfId="13315" priority="8812" stopIfTrue="1" operator="equal">
      <formula>"Media"</formula>
    </cfRule>
  </conditionalFormatting>
  <conditionalFormatting sqref="V358:V359">
    <cfRule type="cellIs" dxfId="13314" priority="8810" stopIfTrue="1" operator="equal">
      <formula>"Muy Alta"</formula>
    </cfRule>
  </conditionalFormatting>
  <conditionalFormatting sqref="V358:V359">
    <cfRule type="cellIs" dxfId="13313" priority="8814" stopIfTrue="1" operator="equal">
      <formula>"Muy Baja"</formula>
    </cfRule>
  </conditionalFormatting>
  <conditionalFormatting sqref="AW358">
    <cfRule type="containsText" dxfId="13312" priority="8785" operator="containsText" text="VALORAR">
      <formula>NOT(ISERROR(SEARCH("VALORAR",AW358)))</formula>
    </cfRule>
    <cfRule type="containsText" dxfId="13311" priority="8786" operator="containsText" text="Extrema">
      <formula>NOT(ISERROR(SEARCH("Extrema",AW358)))</formula>
    </cfRule>
    <cfRule type="containsText" dxfId="13310" priority="8787" operator="containsText" text="Alta">
      <formula>NOT(ISERROR(SEARCH("Alta",AW358)))</formula>
    </cfRule>
    <cfRule type="containsText" dxfId="13309" priority="8788" operator="containsText" text="Moderada">
      <formula>NOT(ISERROR(SEARCH("Moderada",AW358)))</formula>
    </cfRule>
    <cfRule type="containsText" dxfId="13308" priority="8789" operator="containsText" text="Baja">
      <formula>NOT(ISERROR(SEARCH("Baja",AW358)))</formula>
    </cfRule>
  </conditionalFormatting>
  <conditionalFormatting sqref="AW358">
    <cfRule type="containsText" dxfId="13307" priority="8790" operator="containsText" text="VALORAR">
      <formula>NOT(ISERROR(SEARCH("VALORAR",AW358)))</formula>
    </cfRule>
    <cfRule type="containsText" dxfId="13306" priority="8791" operator="containsText" text="Extrema">
      <formula>NOT(ISERROR(SEARCH("Extrema",AW358)))</formula>
    </cfRule>
    <cfRule type="containsText" dxfId="13305" priority="8792" operator="containsText" text="Alta">
      <formula>NOT(ISERROR(SEARCH("Alta",AW358)))</formula>
    </cfRule>
    <cfRule type="containsText" dxfId="13304" priority="8793" operator="containsText" text="Moderada">
      <formula>NOT(ISERROR(SEARCH("Moderada",AW358)))</formula>
    </cfRule>
    <cfRule type="containsText" dxfId="13303" priority="8794" operator="containsText" text="Baja">
      <formula>NOT(ISERROR(SEARCH("Baja",AW358)))</formula>
    </cfRule>
  </conditionalFormatting>
  <conditionalFormatting sqref="AP358">
    <cfRule type="cellIs" dxfId="13302" priority="8777" stopIfTrue="1" operator="equal">
      <formula>"Alta"</formula>
    </cfRule>
  </conditionalFormatting>
  <conditionalFormatting sqref="AP358">
    <cfRule type="cellIs" dxfId="13301" priority="8779" stopIfTrue="1" operator="equal">
      <formula>"Baja"</formula>
    </cfRule>
  </conditionalFormatting>
  <conditionalFormatting sqref="AP358">
    <cfRule type="cellIs" dxfId="13300" priority="8778" stopIfTrue="1" operator="equal">
      <formula>"Media"</formula>
    </cfRule>
  </conditionalFormatting>
  <conditionalFormatting sqref="AP358">
    <cfRule type="cellIs" dxfId="13299" priority="8776" stopIfTrue="1" operator="equal">
      <formula>"Muy Alta"</formula>
    </cfRule>
  </conditionalFormatting>
  <conditionalFormatting sqref="AP358">
    <cfRule type="cellIs" dxfId="13298" priority="8780" stopIfTrue="1" operator="equal">
      <formula>"Muy Baja"</formula>
    </cfRule>
  </conditionalFormatting>
  <conditionalFormatting sqref="AP359">
    <cfRule type="cellIs" dxfId="13297" priority="8763" stopIfTrue="1" operator="equal">
      <formula>"Alta"</formula>
    </cfRule>
  </conditionalFormatting>
  <conditionalFormatting sqref="AP359">
    <cfRule type="cellIs" dxfId="13296" priority="8765" stopIfTrue="1" operator="equal">
      <formula>"Baja"</formula>
    </cfRule>
  </conditionalFormatting>
  <conditionalFormatting sqref="AP359">
    <cfRule type="cellIs" dxfId="13295" priority="8764" stopIfTrue="1" operator="equal">
      <formula>"Media"</formula>
    </cfRule>
  </conditionalFormatting>
  <conditionalFormatting sqref="AP359">
    <cfRule type="cellIs" dxfId="13294" priority="8762" stopIfTrue="1" operator="equal">
      <formula>"Muy Alta"</formula>
    </cfRule>
  </conditionalFormatting>
  <conditionalFormatting sqref="AP359">
    <cfRule type="cellIs" dxfId="13293" priority="8766" stopIfTrue="1" operator="equal">
      <formula>"Muy Baja"</formula>
    </cfRule>
  </conditionalFormatting>
  <conditionalFormatting sqref="AE360:AE361">
    <cfRule type="containsText" dxfId="13292" priority="8715" operator="containsText" text="VALORAR">
      <formula>NOT(ISERROR(SEARCH("VALORAR",AE360)))</formula>
    </cfRule>
    <cfRule type="containsText" dxfId="13291" priority="8716" operator="containsText" text="Extrema">
      <formula>NOT(ISERROR(SEARCH("Extrema",AE360)))</formula>
    </cfRule>
    <cfRule type="containsText" dxfId="13290" priority="8717" operator="containsText" text="Alta">
      <formula>NOT(ISERROR(SEARCH("Alta",AE360)))</formula>
    </cfRule>
    <cfRule type="containsText" dxfId="13289" priority="8718" operator="containsText" text="Moderada">
      <formula>NOT(ISERROR(SEARCH("Moderada",AE360)))</formula>
    </cfRule>
    <cfRule type="containsText" dxfId="13288" priority="8719" operator="containsText" text="Baja">
      <formula>NOT(ISERROR(SEARCH("Baja",AE360)))</formula>
    </cfRule>
  </conditionalFormatting>
  <conditionalFormatting sqref="AE360:AE361">
    <cfRule type="containsText" dxfId="13287" priority="8720" operator="containsText" text="VALORAR">
      <formula>NOT(ISERROR(SEARCH("VALORAR",AE360)))</formula>
    </cfRule>
    <cfRule type="containsText" dxfId="13286" priority="8721" operator="containsText" text="Extrema">
      <formula>NOT(ISERROR(SEARCH("Extrema",AE360)))</formula>
    </cfRule>
    <cfRule type="containsText" dxfId="13285" priority="8722" operator="containsText" text="Alta">
      <formula>NOT(ISERROR(SEARCH("Alta",AE360)))</formula>
    </cfRule>
    <cfRule type="containsText" dxfId="13284" priority="8723" operator="containsText" text="Moderada">
      <formula>NOT(ISERROR(SEARCH("Moderada",AE360)))</formula>
    </cfRule>
    <cfRule type="containsText" dxfId="13283" priority="8724" operator="containsText" text="Baja">
      <formula>NOT(ISERROR(SEARCH("Baja",AE360)))</formula>
    </cfRule>
  </conditionalFormatting>
  <conditionalFormatting sqref="V360:V361">
    <cfRule type="cellIs" dxfId="13282" priority="8731" stopIfTrue="1" operator="equal">
      <formula>"Alta"</formula>
    </cfRule>
  </conditionalFormatting>
  <conditionalFormatting sqref="V360:V361">
    <cfRule type="cellIs" dxfId="13281" priority="8733" stopIfTrue="1" operator="equal">
      <formula>"Baja"</formula>
    </cfRule>
  </conditionalFormatting>
  <conditionalFormatting sqref="V360:V361">
    <cfRule type="cellIs" dxfId="13280" priority="8732" stopIfTrue="1" operator="equal">
      <formula>"Media"</formula>
    </cfRule>
  </conditionalFormatting>
  <conditionalFormatting sqref="V360:V361">
    <cfRule type="cellIs" dxfId="13279" priority="8730" stopIfTrue="1" operator="equal">
      <formula>"Muy Alta"</formula>
    </cfRule>
  </conditionalFormatting>
  <conditionalFormatting sqref="V360:V361">
    <cfRule type="cellIs" dxfId="13278" priority="8734" stopIfTrue="1" operator="equal">
      <formula>"Muy Baja"</formula>
    </cfRule>
  </conditionalFormatting>
  <conditionalFormatting sqref="AP361">
    <cfRule type="cellIs" dxfId="13277" priority="8693" stopIfTrue="1" operator="equal">
      <formula>"Alta"</formula>
    </cfRule>
  </conditionalFormatting>
  <conditionalFormatting sqref="AP361">
    <cfRule type="cellIs" dxfId="13276" priority="8695" stopIfTrue="1" operator="equal">
      <formula>"Baja"</formula>
    </cfRule>
  </conditionalFormatting>
  <conditionalFormatting sqref="AP361">
    <cfRule type="cellIs" dxfId="13275" priority="8694" stopIfTrue="1" operator="equal">
      <formula>"Media"</formula>
    </cfRule>
  </conditionalFormatting>
  <conditionalFormatting sqref="AP361">
    <cfRule type="cellIs" dxfId="13274" priority="8692" stopIfTrue="1" operator="equal">
      <formula>"Muy Alta"</formula>
    </cfRule>
  </conditionalFormatting>
  <conditionalFormatting sqref="AP361">
    <cfRule type="cellIs" dxfId="13273" priority="8696" stopIfTrue="1" operator="equal">
      <formula>"Muy Baja"</formula>
    </cfRule>
  </conditionalFormatting>
  <conditionalFormatting sqref="AE362">
    <cfRule type="containsText" dxfId="13272" priority="8659" operator="containsText" text="VALORAR">
      <formula>NOT(ISERROR(SEARCH("VALORAR",AE362)))</formula>
    </cfRule>
    <cfRule type="containsText" dxfId="13271" priority="8660" operator="containsText" text="Extrema">
      <formula>NOT(ISERROR(SEARCH("Extrema",AE362)))</formula>
    </cfRule>
    <cfRule type="containsText" dxfId="13270" priority="8661" operator="containsText" text="Alta">
      <formula>NOT(ISERROR(SEARCH("Alta",AE362)))</formula>
    </cfRule>
    <cfRule type="containsText" dxfId="13269" priority="8662" operator="containsText" text="Moderada">
      <formula>NOT(ISERROR(SEARCH("Moderada",AE362)))</formula>
    </cfRule>
    <cfRule type="containsText" dxfId="13268" priority="8663" operator="containsText" text="Baja">
      <formula>NOT(ISERROR(SEARCH("Baja",AE362)))</formula>
    </cfRule>
  </conditionalFormatting>
  <conditionalFormatting sqref="AE362">
    <cfRule type="containsText" dxfId="13267" priority="8664" operator="containsText" text="VALORAR">
      <formula>NOT(ISERROR(SEARCH("VALORAR",AE362)))</formula>
    </cfRule>
    <cfRule type="containsText" dxfId="13266" priority="8665" operator="containsText" text="Extrema">
      <formula>NOT(ISERROR(SEARCH("Extrema",AE362)))</formula>
    </cfRule>
    <cfRule type="containsText" dxfId="13265" priority="8666" operator="containsText" text="Alta">
      <formula>NOT(ISERROR(SEARCH("Alta",AE362)))</formula>
    </cfRule>
    <cfRule type="containsText" dxfId="13264" priority="8667" operator="containsText" text="Moderada">
      <formula>NOT(ISERROR(SEARCH("Moderada",AE362)))</formula>
    </cfRule>
    <cfRule type="containsText" dxfId="13263" priority="8668" operator="containsText" text="Baja">
      <formula>NOT(ISERROR(SEARCH("Baja",AE362)))</formula>
    </cfRule>
  </conditionalFormatting>
  <conditionalFormatting sqref="V362">
    <cfRule type="cellIs" dxfId="13262" priority="8675" stopIfTrue="1" operator="equal">
      <formula>"Alta"</formula>
    </cfRule>
  </conditionalFormatting>
  <conditionalFormatting sqref="V362">
    <cfRule type="cellIs" dxfId="13261" priority="8677" stopIfTrue="1" operator="equal">
      <formula>"Baja"</formula>
    </cfRule>
  </conditionalFormatting>
  <conditionalFormatting sqref="V362">
    <cfRule type="cellIs" dxfId="13260" priority="8676" stopIfTrue="1" operator="equal">
      <formula>"Media"</formula>
    </cfRule>
  </conditionalFormatting>
  <conditionalFormatting sqref="V362">
    <cfRule type="cellIs" dxfId="13259" priority="8674" stopIfTrue="1" operator="equal">
      <formula>"Muy Alta"</formula>
    </cfRule>
  </conditionalFormatting>
  <conditionalFormatting sqref="V362">
    <cfRule type="cellIs" dxfId="13258" priority="8678" stopIfTrue="1" operator="equal">
      <formula>"Muy Baja"</formula>
    </cfRule>
  </conditionalFormatting>
  <conditionalFormatting sqref="AP362">
    <cfRule type="cellIs" dxfId="13257" priority="8651" stopIfTrue="1" operator="equal">
      <formula>"Alta"</formula>
    </cfRule>
  </conditionalFormatting>
  <conditionalFormatting sqref="AP362">
    <cfRule type="cellIs" dxfId="13256" priority="8653" stopIfTrue="1" operator="equal">
      <formula>"Baja"</formula>
    </cfRule>
  </conditionalFormatting>
  <conditionalFormatting sqref="AP362">
    <cfRule type="cellIs" dxfId="13255" priority="8652" stopIfTrue="1" operator="equal">
      <formula>"Media"</formula>
    </cfRule>
  </conditionalFormatting>
  <conditionalFormatting sqref="AP362">
    <cfRule type="cellIs" dxfId="13254" priority="8650" stopIfTrue="1" operator="equal">
      <formula>"Muy Alta"</formula>
    </cfRule>
  </conditionalFormatting>
  <conditionalFormatting sqref="AP362">
    <cfRule type="cellIs" dxfId="13253" priority="8654" stopIfTrue="1" operator="equal">
      <formula>"Muy Baja"</formula>
    </cfRule>
  </conditionalFormatting>
  <conditionalFormatting sqref="AE352:AE353">
    <cfRule type="containsText" dxfId="13252" priority="8603" operator="containsText" text="VALORAR">
      <formula>NOT(ISERROR(SEARCH("VALORAR",AE352)))</formula>
    </cfRule>
    <cfRule type="containsText" dxfId="13251" priority="8604" operator="containsText" text="Extrema">
      <formula>NOT(ISERROR(SEARCH("Extrema",AE352)))</formula>
    </cfRule>
    <cfRule type="containsText" dxfId="13250" priority="8605" operator="containsText" text="Alta">
      <formula>NOT(ISERROR(SEARCH("Alta",AE352)))</formula>
    </cfRule>
    <cfRule type="containsText" dxfId="13249" priority="8606" operator="containsText" text="Moderada">
      <formula>NOT(ISERROR(SEARCH("Moderada",AE352)))</formula>
    </cfRule>
    <cfRule type="containsText" dxfId="13248" priority="8607" operator="containsText" text="Baja">
      <formula>NOT(ISERROR(SEARCH("Baja",AE352)))</formula>
    </cfRule>
  </conditionalFormatting>
  <conditionalFormatting sqref="AE352:AE353">
    <cfRule type="containsText" dxfId="13247" priority="8608" operator="containsText" text="VALORAR">
      <formula>NOT(ISERROR(SEARCH("VALORAR",AE352)))</formula>
    </cfRule>
    <cfRule type="containsText" dxfId="13246" priority="8609" operator="containsText" text="Extrema">
      <formula>NOT(ISERROR(SEARCH("Extrema",AE352)))</formula>
    </cfRule>
    <cfRule type="containsText" dxfId="13245" priority="8610" operator="containsText" text="Alta">
      <formula>NOT(ISERROR(SEARCH("Alta",AE352)))</formula>
    </cfRule>
    <cfRule type="containsText" dxfId="13244" priority="8611" operator="containsText" text="Moderada">
      <formula>NOT(ISERROR(SEARCH("Moderada",AE352)))</formula>
    </cfRule>
    <cfRule type="containsText" dxfId="13243" priority="8612" operator="containsText" text="Baja">
      <formula>NOT(ISERROR(SEARCH("Baja",AE352)))</formula>
    </cfRule>
  </conditionalFormatting>
  <conditionalFormatting sqref="AP357">
    <cfRule type="cellIs" dxfId="13242" priority="8557" stopIfTrue="1" operator="equal">
      <formula>"Alta"</formula>
    </cfRule>
  </conditionalFormatting>
  <conditionalFormatting sqref="AP357">
    <cfRule type="cellIs" dxfId="13241" priority="8559" stopIfTrue="1" operator="equal">
      <formula>"Baja"</formula>
    </cfRule>
  </conditionalFormatting>
  <conditionalFormatting sqref="AP357">
    <cfRule type="cellIs" dxfId="13240" priority="8558" stopIfTrue="1" operator="equal">
      <formula>"Media"</formula>
    </cfRule>
  </conditionalFormatting>
  <conditionalFormatting sqref="AP357">
    <cfRule type="cellIs" dxfId="13239" priority="8556" stopIfTrue="1" operator="equal">
      <formula>"Muy Alta"</formula>
    </cfRule>
  </conditionalFormatting>
  <conditionalFormatting sqref="AP357">
    <cfRule type="cellIs" dxfId="13238" priority="8560" stopIfTrue="1" operator="equal">
      <formula>"Muy Baja"</formula>
    </cfRule>
  </conditionalFormatting>
  <conditionalFormatting sqref="AP354">
    <cfRule type="cellIs" dxfId="13237" priority="8515" stopIfTrue="1" operator="equal">
      <formula>"Alta"</formula>
    </cfRule>
  </conditionalFormatting>
  <conditionalFormatting sqref="AP354">
    <cfRule type="cellIs" dxfId="13236" priority="8517" stopIfTrue="1" operator="equal">
      <formula>"Baja"</formula>
    </cfRule>
  </conditionalFormatting>
  <conditionalFormatting sqref="AP354">
    <cfRule type="cellIs" dxfId="13235" priority="8516" stopIfTrue="1" operator="equal">
      <formula>"Media"</formula>
    </cfRule>
  </conditionalFormatting>
  <conditionalFormatting sqref="AP354">
    <cfRule type="cellIs" dxfId="13234" priority="8514" stopIfTrue="1" operator="equal">
      <formula>"Muy Alta"</formula>
    </cfRule>
  </conditionalFormatting>
  <conditionalFormatting sqref="AP354">
    <cfRule type="cellIs" dxfId="13233" priority="8518" stopIfTrue="1" operator="equal">
      <formula>"Muy Baja"</formula>
    </cfRule>
  </conditionalFormatting>
  <conditionalFormatting sqref="V352:V353">
    <cfRule type="cellIs" dxfId="13232" priority="8619" stopIfTrue="1" operator="equal">
      <formula>"Alta"</formula>
    </cfRule>
  </conditionalFormatting>
  <conditionalFormatting sqref="V352:V353">
    <cfRule type="cellIs" dxfId="13231" priority="8621" stopIfTrue="1" operator="equal">
      <formula>"Baja"</formula>
    </cfRule>
  </conditionalFormatting>
  <conditionalFormatting sqref="V352:V353">
    <cfRule type="cellIs" dxfId="13230" priority="8620" stopIfTrue="1" operator="equal">
      <formula>"Media"</formula>
    </cfRule>
  </conditionalFormatting>
  <conditionalFormatting sqref="V352:V353">
    <cfRule type="cellIs" dxfId="13229" priority="8618" stopIfTrue="1" operator="equal">
      <formula>"Muy Alta"</formula>
    </cfRule>
  </conditionalFormatting>
  <conditionalFormatting sqref="V352:V353">
    <cfRule type="cellIs" dxfId="13228" priority="8622" stopIfTrue="1" operator="equal">
      <formula>"Muy Baja"</formula>
    </cfRule>
  </conditionalFormatting>
  <conditionalFormatting sqref="AW352">
    <cfRule type="containsText" dxfId="13227" priority="8593" operator="containsText" text="VALORAR">
      <formula>NOT(ISERROR(SEARCH("VALORAR",AW352)))</formula>
    </cfRule>
    <cfRule type="containsText" dxfId="13226" priority="8594" operator="containsText" text="Extrema">
      <formula>NOT(ISERROR(SEARCH("Extrema",AW352)))</formula>
    </cfRule>
    <cfRule type="containsText" dxfId="13225" priority="8595" operator="containsText" text="Alta">
      <formula>NOT(ISERROR(SEARCH("Alta",AW352)))</formula>
    </cfRule>
    <cfRule type="containsText" dxfId="13224" priority="8596" operator="containsText" text="Moderada">
      <formula>NOT(ISERROR(SEARCH("Moderada",AW352)))</formula>
    </cfRule>
    <cfRule type="containsText" dxfId="13223" priority="8597" operator="containsText" text="Baja">
      <formula>NOT(ISERROR(SEARCH("Baja",AW352)))</formula>
    </cfRule>
  </conditionalFormatting>
  <conditionalFormatting sqref="AW352">
    <cfRule type="containsText" dxfId="13222" priority="8598" operator="containsText" text="VALORAR">
      <formula>NOT(ISERROR(SEARCH("VALORAR",AW352)))</formula>
    </cfRule>
    <cfRule type="containsText" dxfId="13221" priority="8599" operator="containsText" text="Extrema">
      <formula>NOT(ISERROR(SEARCH("Extrema",AW352)))</formula>
    </cfRule>
    <cfRule type="containsText" dxfId="13220" priority="8600" operator="containsText" text="Alta">
      <formula>NOT(ISERROR(SEARCH("Alta",AW352)))</formula>
    </cfRule>
    <cfRule type="containsText" dxfId="13219" priority="8601" operator="containsText" text="Moderada">
      <formula>NOT(ISERROR(SEARCH("Moderada",AW352)))</formula>
    </cfRule>
    <cfRule type="containsText" dxfId="13218" priority="8602" operator="containsText" text="Baja">
      <formula>NOT(ISERROR(SEARCH("Baja",AW352)))</formula>
    </cfRule>
  </conditionalFormatting>
  <conditionalFormatting sqref="AP352">
    <cfRule type="cellIs" dxfId="13217" priority="8585" stopIfTrue="1" operator="equal">
      <formula>"Alta"</formula>
    </cfRule>
  </conditionalFormatting>
  <conditionalFormatting sqref="AP352">
    <cfRule type="cellIs" dxfId="13216" priority="8587" stopIfTrue="1" operator="equal">
      <formula>"Baja"</formula>
    </cfRule>
  </conditionalFormatting>
  <conditionalFormatting sqref="AP352">
    <cfRule type="cellIs" dxfId="13215" priority="8586" stopIfTrue="1" operator="equal">
      <formula>"Media"</formula>
    </cfRule>
  </conditionalFormatting>
  <conditionalFormatting sqref="AP352">
    <cfRule type="cellIs" dxfId="13214" priority="8584" stopIfTrue="1" operator="equal">
      <formula>"Muy Alta"</formula>
    </cfRule>
  </conditionalFormatting>
  <conditionalFormatting sqref="AP352">
    <cfRule type="cellIs" dxfId="13213" priority="8588" stopIfTrue="1" operator="equal">
      <formula>"Muy Baja"</formula>
    </cfRule>
  </conditionalFormatting>
  <conditionalFormatting sqref="AP353">
    <cfRule type="cellIs" dxfId="13212" priority="8571" stopIfTrue="1" operator="equal">
      <formula>"Alta"</formula>
    </cfRule>
  </conditionalFormatting>
  <conditionalFormatting sqref="AP353">
    <cfRule type="cellIs" dxfId="13211" priority="8573" stopIfTrue="1" operator="equal">
      <formula>"Baja"</formula>
    </cfRule>
  </conditionalFormatting>
  <conditionalFormatting sqref="AP353">
    <cfRule type="cellIs" dxfId="13210" priority="8572" stopIfTrue="1" operator="equal">
      <formula>"Media"</formula>
    </cfRule>
  </conditionalFormatting>
  <conditionalFormatting sqref="AP353">
    <cfRule type="cellIs" dxfId="13209" priority="8570" stopIfTrue="1" operator="equal">
      <formula>"Muy Alta"</formula>
    </cfRule>
  </conditionalFormatting>
  <conditionalFormatting sqref="AP353">
    <cfRule type="cellIs" dxfId="13208" priority="8574" stopIfTrue="1" operator="equal">
      <formula>"Muy Baja"</formula>
    </cfRule>
  </conditionalFormatting>
  <conditionalFormatting sqref="AE354:AE355">
    <cfRule type="containsText" dxfId="13207" priority="8523" operator="containsText" text="VALORAR">
      <formula>NOT(ISERROR(SEARCH("VALORAR",AE354)))</formula>
    </cfRule>
    <cfRule type="containsText" dxfId="13206" priority="8524" operator="containsText" text="Extrema">
      <formula>NOT(ISERROR(SEARCH("Extrema",AE354)))</formula>
    </cfRule>
    <cfRule type="containsText" dxfId="13205" priority="8525" operator="containsText" text="Alta">
      <formula>NOT(ISERROR(SEARCH("Alta",AE354)))</formula>
    </cfRule>
    <cfRule type="containsText" dxfId="13204" priority="8526" operator="containsText" text="Moderada">
      <formula>NOT(ISERROR(SEARCH("Moderada",AE354)))</formula>
    </cfRule>
    <cfRule type="containsText" dxfId="13203" priority="8527" operator="containsText" text="Baja">
      <formula>NOT(ISERROR(SEARCH("Baja",AE354)))</formula>
    </cfRule>
  </conditionalFormatting>
  <conditionalFormatting sqref="AE354:AE355">
    <cfRule type="containsText" dxfId="13202" priority="8528" operator="containsText" text="VALORAR">
      <formula>NOT(ISERROR(SEARCH("VALORAR",AE354)))</formula>
    </cfRule>
    <cfRule type="containsText" dxfId="13201" priority="8529" operator="containsText" text="Extrema">
      <formula>NOT(ISERROR(SEARCH("Extrema",AE354)))</formula>
    </cfRule>
    <cfRule type="containsText" dxfId="13200" priority="8530" operator="containsText" text="Alta">
      <formula>NOT(ISERROR(SEARCH("Alta",AE354)))</formula>
    </cfRule>
    <cfRule type="containsText" dxfId="13199" priority="8531" operator="containsText" text="Moderada">
      <formula>NOT(ISERROR(SEARCH("Moderada",AE354)))</formula>
    </cfRule>
    <cfRule type="containsText" dxfId="13198" priority="8532" operator="containsText" text="Baja">
      <formula>NOT(ISERROR(SEARCH("Baja",AE354)))</formula>
    </cfRule>
  </conditionalFormatting>
  <conditionalFormatting sqref="V354:V355">
    <cfRule type="cellIs" dxfId="13197" priority="8539" stopIfTrue="1" operator="equal">
      <formula>"Alta"</formula>
    </cfRule>
  </conditionalFormatting>
  <conditionalFormatting sqref="V354:V355">
    <cfRule type="cellIs" dxfId="13196" priority="8541" stopIfTrue="1" operator="equal">
      <formula>"Baja"</formula>
    </cfRule>
  </conditionalFormatting>
  <conditionalFormatting sqref="V354:V355">
    <cfRule type="cellIs" dxfId="13195" priority="8540" stopIfTrue="1" operator="equal">
      <formula>"Media"</formula>
    </cfRule>
  </conditionalFormatting>
  <conditionalFormatting sqref="V354:V355">
    <cfRule type="cellIs" dxfId="13194" priority="8538" stopIfTrue="1" operator="equal">
      <formula>"Muy Alta"</formula>
    </cfRule>
  </conditionalFormatting>
  <conditionalFormatting sqref="V354:V355">
    <cfRule type="cellIs" dxfId="13193" priority="8542" stopIfTrue="1" operator="equal">
      <formula>"Muy Baja"</formula>
    </cfRule>
  </conditionalFormatting>
  <conditionalFormatting sqref="AP355">
    <cfRule type="cellIs" dxfId="13192" priority="8501" stopIfTrue="1" operator="equal">
      <formula>"Alta"</formula>
    </cfRule>
  </conditionalFormatting>
  <conditionalFormatting sqref="AP355">
    <cfRule type="cellIs" dxfId="13191" priority="8503" stopIfTrue="1" operator="equal">
      <formula>"Baja"</formula>
    </cfRule>
  </conditionalFormatting>
  <conditionalFormatting sqref="AP355">
    <cfRule type="cellIs" dxfId="13190" priority="8502" stopIfTrue="1" operator="equal">
      <formula>"Media"</formula>
    </cfRule>
  </conditionalFormatting>
  <conditionalFormatting sqref="AP355">
    <cfRule type="cellIs" dxfId="13189" priority="8500" stopIfTrue="1" operator="equal">
      <formula>"Muy Alta"</formula>
    </cfRule>
  </conditionalFormatting>
  <conditionalFormatting sqref="AP355">
    <cfRule type="cellIs" dxfId="13188" priority="8504" stopIfTrue="1" operator="equal">
      <formula>"Muy Baja"</formula>
    </cfRule>
  </conditionalFormatting>
  <conditionalFormatting sqref="AE356">
    <cfRule type="containsText" dxfId="13187" priority="8467" operator="containsText" text="VALORAR">
      <formula>NOT(ISERROR(SEARCH("VALORAR",AE356)))</formula>
    </cfRule>
    <cfRule type="containsText" dxfId="13186" priority="8468" operator="containsText" text="Extrema">
      <formula>NOT(ISERROR(SEARCH("Extrema",AE356)))</formula>
    </cfRule>
    <cfRule type="containsText" dxfId="13185" priority="8469" operator="containsText" text="Alta">
      <formula>NOT(ISERROR(SEARCH("Alta",AE356)))</formula>
    </cfRule>
    <cfRule type="containsText" dxfId="13184" priority="8470" operator="containsText" text="Moderada">
      <formula>NOT(ISERROR(SEARCH("Moderada",AE356)))</formula>
    </cfRule>
    <cfRule type="containsText" dxfId="13183" priority="8471" operator="containsText" text="Baja">
      <formula>NOT(ISERROR(SEARCH("Baja",AE356)))</formula>
    </cfRule>
  </conditionalFormatting>
  <conditionalFormatting sqref="AE356">
    <cfRule type="containsText" dxfId="13182" priority="8472" operator="containsText" text="VALORAR">
      <formula>NOT(ISERROR(SEARCH("VALORAR",AE356)))</formula>
    </cfRule>
    <cfRule type="containsText" dxfId="13181" priority="8473" operator="containsText" text="Extrema">
      <formula>NOT(ISERROR(SEARCH("Extrema",AE356)))</formula>
    </cfRule>
    <cfRule type="containsText" dxfId="13180" priority="8474" operator="containsText" text="Alta">
      <formula>NOT(ISERROR(SEARCH("Alta",AE356)))</formula>
    </cfRule>
    <cfRule type="containsText" dxfId="13179" priority="8475" operator="containsText" text="Moderada">
      <formula>NOT(ISERROR(SEARCH("Moderada",AE356)))</formula>
    </cfRule>
    <cfRule type="containsText" dxfId="13178" priority="8476" operator="containsText" text="Baja">
      <formula>NOT(ISERROR(SEARCH("Baja",AE356)))</formula>
    </cfRule>
  </conditionalFormatting>
  <conditionalFormatting sqref="V356">
    <cfRule type="cellIs" dxfId="13177" priority="8483" stopIfTrue="1" operator="equal">
      <formula>"Alta"</formula>
    </cfRule>
  </conditionalFormatting>
  <conditionalFormatting sqref="V356">
    <cfRule type="cellIs" dxfId="13176" priority="8485" stopIfTrue="1" operator="equal">
      <formula>"Baja"</formula>
    </cfRule>
  </conditionalFormatting>
  <conditionalFormatting sqref="V356">
    <cfRule type="cellIs" dxfId="13175" priority="8484" stopIfTrue="1" operator="equal">
      <formula>"Media"</formula>
    </cfRule>
  </conditionalFormatting>
  <conditionalFormatting sqref="V356">
    <cfRule type="cellIs" dxfId="13174" priority="8482" stopIfTrue="1" operator="equal">
      <formula>"Muy Alta"</formula>
    </cfRule>
  </conditionalFormatting>
  <conditionalFormatting sqref="V356">
    <cfRule type="cellIs" dxfId="13173" priority="8486" stopIfTrue="1" operator="equal">
      <formula>"Muy Baja"</formula>
    </cfRule>
  </conditionalFormatting>
  <conditionalFormatting sqref="AP356">
    <cfRule type="cellIs" dxfId="13172" priority="8459" stopIfTrue="1" operator="equal">
      <formula>"Alta"</formula>
    </cfRule>
  </conditionalFormatting>
  <conditionalFormatting sqref="AP356">
    <cfRule type="cellIs" dxfId="13171" priority="8461" stopIfTrue="1" operator="equal">
      <formula>"Baja"</formula>
    </cfRule>
  </conditionalFormatting>
  <conditionalFormatting sqref="AP356">
    <cfRule type="cellIs" dxfId="13170" priority="8460" stopIfTrue="1" operator="equal">
      <formula>"Media"</formula>
    </cfRule>
  </conditionalFormatting>
  <conditionalFormatting sqref="AP356">
    <cfRule type="cellIs" dxfId="13169" priority="8458" stopIfTrue="1" operator="equal">
      <formula>"Muy Alta"</formula>
    </cfRule>
  </conditionalFormatting>
  <conditionalFormatting sqref="AP356">
    <cfRule type="cellIs" dxfId="13168" priority="8462" stopIfTrue="1" operator="equal">
      <formula>"Muy Baja"</formula>
    </cfRule>
  </conditionalFormatting>
  <conditionalFormatting sqref="AE364:AE365">
    <cfRule type="containsText" dxfId="13167" priority="8411" operator="containsText" text="VALORAR">
      <formula>NOT(ISERROR(SEARCH("VALORAR",AE364)))</formula>
    </cfRule>
    <cfRule type="containsText" dxfId="13166" priority="8412" operator="containsText" text="Extrema">
      <formula>NOT(ISERROR(SEARCH("Extrema",AE364)))</formula>
    </cfRule>
    <cfRule type="containsText" dxfId="13165" priority="8413" operator="containsText" text="Alta">
      <formula>NOT(ISERROR(SEARCH("Alta",AE364)))</formula>
    </cfRule>
    <cfRule type="containsText" dxfId="13164" priority="8414" operator="containsText" text="Moderada">
      <formula>NOT(ISERROR(SEARCH("Moderada",AE364)))</formula>
    </cfRule>
    <cfRule type="containsText" dxfId="13163" priority="8415" operator="containsText" text="Baja">
      <formula>NOT(ISERROR(SEARCH("Baja",AE364)))</formula>
    </cfRule>
  </conditionalFormatting>
  <conditionalFormatting sqref="AE364:AE365">
    <cfRule type="containsText" dxfId="13162" priority="8416" operator="containsText" text="VALORAR">
      <formula>NOT(ISERROR(SEARCH("VALORAR",AE364)))</formula>
    </cfRule>
    <cfRule type="containsText" dxfId="13161" priority="8417" operator="containsText" text="Extrema">
      <formula>NOT(ISERROR(SEARCH("Extrema",AE364)))</formula>
    </cfRule>
    <cfRule type="containsText" dxfId="13160" priority="8418" operator="containsText" text="Alta">
      <formula>NOT(ISERROR(SEARCH("Alta",AE364)))</formula>
    </cfRule>
    <cfRule type="containsText" dxfId="13159" priority="8419" operator="containsText" text="Moderada">
      <formula>NOT(ISERROR(SEARCH("Moderada",AE364)))</formula>
    </cfRule>
    <cfRule type="containsText" dxfId="13158" priority="8420" operator="containsText" text="Baja">
      <formula>NOT(ISERROR(SEARCH("Baja",AE364)))</formula>
    </cfRule>
  </conditionalFormatting>
  <conditionalFormatting sqref="AP369">
    <cfRule type="cellIs" dxfId="13157" priority="8365" stopIfTrue="1" operator="equal">
      <formula>"Alta"</formula>
    </cfRule>
  </conditionalFormatting>
  <conditionalFormatting sqref="AP369">
    <cfRule type="cellIs" dxfId="13156" priority="8367" stopIfTrue="1" operator="equal">
      <formula>"Baja"</formula>
    </cfRule>
  </conditionalFormatting>
  <conditionalFormatting sqref="AP369">
    <cfRule type="cellIs" dxfId="13155" priority="8366" stopIfTrue="1" operator="equal">
      <formula>"Media"</formula>
    </cfRule>
  </conditionalFormatting>
  <conditionalFormatting sqref="AP369">
    <cfRule type="cellIs" dxfId="13154" priority="8364" stopIfTrue="1" operator="equal">
      <formula>"Muy Alta"</formula>
    </cfRule>
  </conditionalFormatting>
  <conditionalFormatting sqref="AP369">
    <cfRule type="cellIs" dxfId="13153" priority="8368" stopIfTrue="1" operator="equal">
      <formula>"Muy Baja"</formula>
    </cfRule>
  </conditionalFormatting>
  <conditionalFormatting sqref="AP366">
    <cfRule type="cellIs" dxfId="13152" priority="8323" stopIfTrue="1" operator="equal">
      <formula>"Alta"</formula>
    </cfRule>
  </conditionalFormatting>
  <conditionalFormatting sqref="AP366">
    <cfRule type="cellIs" dxfId="13151" priority="8325" stopIfTrue="1" operator="equal">
      <formula>"Baja"</formula>
    </cfRule>
  </conditionalFormatting>
  <conditionalFormatting sqref="AP366">
    <cfRule type="cellIs" dxfId="13150" priority="8324" stopIfTrue="1" operator="equal">
      <formula>"Media"</formula>
    </cfRule>
  </conditionalFormatting>
  <conditionalFormatting sqref="AP366">
    <cfRule type="cellIs" dxfId="13149" priority="8322" stopIfTrue="1" operator="equal">
      <formula>"Muy Alta"</formula>
    </cfRule>
  </conditionalFormatting>
  <conditionalFormatting sqref="AP366">
    <cfRule type="cellIs" dxfId="13148" priority="8326" stopIfTrue="1" operator="equal">
      <formula>"Muy Baja"</formula>
    </cfRule>
  </conditionalFormatting>
  <conditionalFormatting sqref="V364:V365">
    <cfRule type="cellIs" dxfId="13147" priority="8427" stopIfTrue="1" operator="equal">
      <formula>"Alta"</formula>
    </cfRule>
  </conditionalFormatting>
  <conditionalFormatting sqref="V364:V365">
    <cfRule type="cellIs" dxfId="13146" priority="8429" stopIfTrue="1" operator="equal">
      <formula>"Baja"</formula>
    </cfRule>
  </conditionalFormatting>
  <conditionalFormatting sqref="V364:V365">
    <cfRule type="cellIs" dxfId="13145" priority="8428" stopIfTrue="1" operator="equal">
      <formula>"Media"</formula>
    </cfRule>
  </conditionalFormatting>
  <conditionalFormatting sqref="V364:V365">
    <cfRule type="cellIs" dxfId="13144" priority="8426" stopIfTrue="1" operator="equal">
      <formula>"Muy Alta"</formula>
    </cfRule>
  </conditionalFormatting>
  <conditionalFormatting sqref="V364:V365">
    <cfRule type="cellIs" dxfId="13143" priority="8430" stopIfTrue="1" operator="equal">
      <formula>"Muy Baja"</formula>
    </cfRule>
  </conditionalFormatting>
  <conditionalFormatting sqref="AW364">
    <cfRule type="containsText" dxfId="13142" priority="8401" operator="containsText" text="VALORAR">
      <formula>NOT(ISERROR(SEARCH("VALORAR",AW364)))</formula>
    </cfRule>
    <cfRule type="containsText" dxfId="13141" priority="8402" operator="containsText" text="Extrema">
      <formula>NOT(ISERROR(SEARCH("Extrema",AW364)))</formula>
    </cfRule>
    <cfRule type="containsText" dxfId="13140" priority="8403" operator="containsText" text="Alta">
      <formula>NOT(ISERROR(SEARCH("Alta",AW364)))</formula>
    </cfRule>
    <cfRule type="containsText" dxfId="13139" priority="8404" operator="containsText" text="Moderada">
      <formula>NOT(ISERROR(SEARCH("Moderada",AW364)))</formula>
    </cfRule>
    <cfRule type="containsText" dxfId="13138" priority="8405" operator="containsText" text="Baja">
      <formula>NOT(ISERROR(SEARCH("Baja",AW364)))</formula>
    </cfRule>
  </conditionalFormatting>
  <conditionalFormatting sqref="AW364">
    <cfRule type="containsText" dxfId="13137" priority="8406" operator="containsText" text="VALORAR">
      <formula>NOT(ISERROR(SEARCH("VALORAR",AW364)))</formula>
    </cfRule>
    <cfRule type="containsText" dxfId="13136" priority="8407" operator="containsText" text="Extrema">
      <formula>NOT(ISERROR(SEARCH("Extrema",AW364)))</formula>
    </cfRule>
    <cfRule type="containsText" dxfId="13135" priority="8408" operator="containsText" text="Alta">
      <formula>NOT(ISERROR(SEARCH("Alta",AW364)))</formula>
    </cfRule>
    <cfRule type="containsText" dxfId="13134" priority="8409" operator="containsText" text="Moderada">
      <formula>NOT(ISERROR(SEARCH("Moderada",AW364)))</formula>
    </cfRule>
    <cfRule type="containsText" dxfId="13133" priority="8410" operator="containsText" text="Baja">
      <formula>NOT(ISERROR(SEARCH("Baja",AW364)))</formula>
    </cfRule>
  </conditionalFormatting>
  <conditionalFormatting sqref="AP364">
    <cfRule type="cellIs" dxfId="13132" priority="8393" stopIfTrue="1" operator="equal">
      <formula>"Alta"</formula>
    </cfRule>
  </conditionalFormatting>
  <conditionalFormatting sqref="AP364">
    <cfRule type="cellIs" dxfId="13131" priority="8395" stopIfTrue="1" operator="equal">
      <formula>"Baja"</formula>
    </cfRule>
  </conditionalFormatting>
  <conditionalFormatting sqref="AP364">
    <cfRule type="cellIs" dxfId="13130" priority="8394" stopIfTrue="1" operator="equal">
      <formula>"Media"</formula>
    </cfRule>
  </conditionalFormatting>
  <conditionalFormatting sqref="AP364">
    <cfRule type="cellIs" dxfId="13129" priority="8392" stopIfTrue="1" operator="equal">
      <formula>"Muy Alta"</formula>
    </cfRule>
  </conditionalFormatting>
  <conditionalFormatting sqref="AP364">
    <cfRule type="cellIs" dxfId="13128" priority="8396" stopIfTrue="1" operator="equal">
      <formula>"Muy Baja"</formula>
    </cfRule>
  </conditionalFormatting>
  <conditionalFormatting sqref="AP365">
    <cfRule type="cellIs" dxfId="13127" priority="8379" stopIfTrue="1" operator="equal">
      <formula>"Alta"</formula>
    </cfRule>
  </conditionalFormatting>
  <conditionalFormatting sqref="AP365">
    <cfRule type="cellIs" dxfId="13126" priority="8381" stopIfTrue="1" operator="equal">
      <formula>"Baja"</formula>
    </cfRule>
  </conditionalFormatting>
  <conditionalFormatting sqref="AP365">
    <cfRule type="cellIs" dxfId="13125" priority="8380" stopIfTrue="1" operator="equal">
      <formula>"Media"</formula>
    </cfRule>
  </conditionalFormatting>
  <conditionalFormatting sqref="AP365">
    <cfRule type="cellIs" dxfId="13124" priority="8378" stopIfTrue="1" operator="equal">
      <formula>"Muy Alta"</formula>
    </cfRule>
  </conditionalFormatting>
  <conditionalFormatting sqref="AP365">
    <cfRule type="cellIs" dxfId="13123" priority="8382" stopIfTrue="1" operator="equal">
      <formula>"Muy Baja"</formula>
    </cfRule>
  </conditionalFormatting>
  <conditionalFormatting sqref="AE366:AE367">
    <cfRule type="containsText" dxfId="13122" priority="8331" operator="containsText" text="VALORAR">
      <formula>NOT(ISERROR(SEARCH("VALORAR",AE366)))</formula>
    </cfRule>
    <cfRule type="containsText" dxfId="13121" priority="8332" operator="containsText" text="Extrema">
      <formula>NOT(ISERROR(SEARCH("Extrema",AE366)))</formula>
    </cfRule>
    <cfRule type="containsText" dxfId="13120" priority="8333" operator="containsText" text="Alta">
      <formula>NOT(ISERROR(SEARCH("Alta",AE366)))</formula>
    </cfRule>
    <cfRule type="containsText" dxfId="13119" priority="8334" operator="containsText" text="Moderada">
      <formula>NOT(ISERROR(SEARCH("Moderada",AE366)))</formula>
    </cfRule>
    <cfRule type="containsText" dxfId="13118" priority="8335" operator="containsText" text="Baja">
      <formula>NOT(ISERROR(SEARCH("Baja",AE366)))</formula>
    </cfRule>
  </conditionalFormatting>
  <conditionalFormatting sqref="AE366:AE367">
    <cfRule type="containsText" dxfId="13117" priority="8336" operator="containsText" text="VALORAR">
      <formula>NOT(ISERROR(SEARCH("VALORAR",AE366)))</formula>
    </cfRule>
    <cfRule type="containsText" dxfId="13116" priority="8337" operator="containsText" text="Extrema">
      <formula>NOT(ISERROR(SEARCH("Extrema",AE366)))</formula>
    </cfRule>
    <cfRule type="containsText" dxfId="13115" priority="8338" operator="containsText" text="Alta">
      <formula>NOT(ISERROR(SEARCH("Alta",AE366)))</formula>
    </cfRule>
    <cfRule type="containsText" dxfId="13114" priority="8339" operator="containsText" text="Moderada">
      <formula>NOT(ISERROR(SEARCH("Moderada",AE366)))</formula>
    </cfRule>
    <cfRule type="containsText" dxfId="13113" priority="8340" operator="containsText" text="Baja">
      <formula>NOT(ISERROR(SEARCH("Baja",AE366)))</formula>
    </cfRule>
  </conditionalFormatting>
  <conditionalFormatting sqref="V366:V367">
    <cfRule type="cellIs" dxfId="13112" priority="8347" stopIfTrue="1" operator="equal">
      <formula>"Alta"</formula>
    </cfRule>
  </conditionalFormatting>
  <conditionalFormatting sqref="V366:V367">
    <cfRule type="cellIs" dxfId="13111" priority="8349" stopIfTrue="1" operator="equal">
      <formula>"Baja"</formula>
    </cfRule>
  </conditionalFormatting>
  <conditionalFormatting sqref="V366:V367">
    <cfRule type="cellIs" dxfId="13110" priority="8348" stopIfTrue="1" operator="equal">
      <formula>"Media"</formula>
    </cfRule>
  </conditionalFormatting>
  <conditionalFormatting sqref="V366:V367">
    <cfRule type="cellIs" dxfId="13109" priority="8346" stopIfTrue="1" operator="equal">
      <formula>"Muy Alta"</formula>
    </cfRule>
  </conditionalFormatting>
  <conditionalFormatting sqref="V366:V367">
    <cfRule type="cellIs" dxfId="13108" priority="8350" stopIfTrue="1" operator="equal">
      <formula>"Muy Baja"</formula>
    </cfRule>
  </conditionalFormatting>
  <conditionalFormatting sqref="AP367">
    <cfRule type="cellIs" dxfId="13107" priority="8309" stopIfTrue="1" operator="equal">
      <formula>"Alta"</formula>
    </cfRule>
  </conditionalFormatting>
  <conditionalFormatting sqref="AP367">
    <cfRule type="cellIs" dxfId="13106" priority="8311" stopIfTrue="1" operator="equal">
      <formula>"Baja"</formula>
    </cfRule>
  </conditionalFormatting>
  <conditionalFormatting sqref="AP367">
    <cfRule type="cellIs" dxfId="13105" priority="8310" stopIfTrue="1" operator="equal">
      <formula>"Media"</formula>
    </cfRule>
  </conditionalFormatting>
  <conditionalFormatting sqref="AP367">
    <cfRule type="cellIs" dxfId="13104" priority="8308" stopIfTrue="1" operator="equal">
      <formula>"Muy Alta"</formula>
    </cfRule>
  </conditionalFormatting>
  <conditionalFormatting sqref="AP367">
    <cfRule type="cellIs" dxfId="13103" priority="8312" stopIfTrue="1" operator="equal">
      <formula>"Muy Baja"</formula>
    </cfRule>
  </conditionalFormatting>
  <conditionalFormatting sqref="AE368">
    <cfRule type="containsText" dxfId="13102" priority="8275" operator="containsText" text="VALORAR">
      <formula>NOT(ISERROR(SEARCH("VALORAR",AE368)))</formula>
    </cfRule>
    <cfRule type="containsText" dxfId="13101" priority="8276" operator="containsText" text="Extrema">
      <formula>NOT(ISERROR(SEARCH("Extrema",AE368)))</formula>
    </cfRule>
    <cfRule type="containsText" dxfId="13100" priority="8277" operator="containsText" text="Alta">
      <formula>NOT(ISERROR(SEARCH("Alta",AE368)))</formula>
    </cfRule>
    <cfRule type="containsText" dxfId="13099" priority="8278" operator="containsText" text="Moderada">
      <formula>NOT(ISERROR(SEARCH("Moderada",AE368)))</formula>
    </cfRule>
    <cfRule type="containsText" dxfId="13098" priority="8279" operator="containsText" text="Baja">
      <formula>NOT(ISERROR(SEARCH("Baja",AE368)))</formula>
    </cfRule>
  </conditionalFormatting>
  <conditionalFormatting sqref="AE368">
    <cfRule type="containsText" dxfId="13097" priority="8280" operator="containsText" text="VALORAR">
      <formula>NOT(ISERROR(SEARCH("VALORAR",AE368)))</formula>
    </cfRule>
    <cfRule type="containsText" dxfId="13096" priority="8281" operator="containsText" text="Extrema">
      <formula>NOT(ISERROR(SEARCH("Extrema",AE368)))</formula>
    </cfRule>
    <cfRule type="containsText" dxfId="13095" priority="8282" operator="containsText" text="Alta">
      <formula>NOT(ISERROR(SEARCH("Alta",AE368)))</formula>
    </cfRule>
    <cfRule type="containsText" dxfId="13094" priority="8283" operator="containsText" text="Moderada">
      <formula>NOT(ISERROR(SEARCH("Moderada",AE368)))</formula>
    </cfRule>
    <cfRule type="containsText" dxfId="13093" priority="8284" operator="containsText" text="Baja">
      <formula>NOT(ISERROR(SEARCH("Baja",AE368)))</formula>
    </cfRule>
  </conditionalFormatting>
  <conditionalFormatting sqref="V368">
    <cfRule type="cellIs" dxfId="13092" priority="8291" stopIfTrue="1" operator="equal">
      <formula>"Alta"</formula>
    </cfRule>
  </conditionalFormatting>
  <conditionalFormatting sqref="V368">
    <cfRule type="cellIs" dxfId="13091" priority="8293" stopIfTrue="1" operator="equal">
      <formula>"Baja"</formula>
    </cfRule>
  </conditionalFormatting>
  <conditionalFormatting sqref="V368">
    <cfRule type="cellIs" dxfId="13090" priority="8292" stopIfTrue="1" operator="equal">
      <formula>"Media"</formula>
    </cfRule>
  </conditionalFormatting>
  <conditionalFormatting sqref="V368">
    <cfRule type="cellIs" dxfId="13089" priority="8290" stopIfTrue="1" operator="equal">
      <formula>"Muy Alta"</formula>
    </cfRule>
  </conditionalFormatting>
  <conditionalFormatting sqref="V368">
    <cfRule type="cellIs" dxfId="13088" priority="8294" stopIfTrue="1" operator="equal">
      <formula>"Muy Baja"</formula>
    </cfRule>
  </conditionalFormatting>
  <conditionalFormatting sqref="AP368">
    <cfRule type="cellIs" dxfId="13087" priority="8267" stopIfTrue="1" operator="equal">
      <formula>"Alta"</formula>
    </cfRule>
  </conditionalFormatting>
  <conditionalFormatting sqref="AP368">
    <cfRule type="cellIs" dxfId="13086" priority="8269" stopIfTrue="1" operator="equal">
      <formula>"Baja"</formula>
    </cfRule>
  </conditionalFormatting>
  <conditionalFormatting sqref="AP368">
    <cfRule type="cellIs" dxfId="13085" priority="8268" stopIfTrue="1" operator="equal">
      <formula>"Media"</formula>
    </cfRule>
  </conditionalFormatting>
  <conditionalFormatting sqref="AP368">
    <cfRule type="cellIs" dxfId="13084" priority="8266" stopIfTrue="1" operator="equal">
      <formula>"Muy Alta"</formula>
    </cfRule>
  </conditionalFormatting>
  <conditionalFormatting sqref="AP368">
    <cfRule type="cellIs" dxfId="13083" priority="8270" stopIfTrue="1" operator="equal">
      <formula>"Muy Baja"</formula>
    </cfRule>
  </conditionalFormatting>
  <conditionalFormatting sqref="AE370:AE371">
    <cfRule type="containsText" dxfId="13082" priority="8219" operator="containsText" text="VALORAR">
      <formula>NOT(ISERROR(SEARCH("VALORAR",AE370)))</formula>
    </cfRule>
    <cfRule type="containsText" dxfId="13081" priority="8220" operator="containsText" text="Extrema">
      <formula>NOT(ISERROR(SEARCH("Extrema",AE370)))</formula>
    </cfRule>
    <cfRule type="containsText" dxfId="13080" priority="8221" operator="containsText" text="Alta">
      <formula>NOT(ISERROR(SEARCH("Alta",AE370)))</formula>
    </cfRule>
    <cfRule type="containsText" dxfId="13079" priority="8222" operator="containsText" text="Moderada">
      <formula>NOT(ISERROR(SEARCH("Moderada",AE370)))</formula>
    </cfRule>
    <cfRule type="containsText" dxfId="13078" priority="8223" operator="containsText" text="Baja">
      <formula>NOT(ISERROR(SEARCH("Baja",AE370)))</formula>
    </cfRule>
  </conditionalFormatting>
  <conditionalFormatting sqref="AE370:AE371">
    <cfRule type="containsText" dxfId="13077" priority="8224" operator="containsText" text="VALORAR">
      <formula>NOT(ISERROR(SEARCH("VALORAR",AE370)))</formula>
    </cfRule>
    <cfRule type="containsText" dxfId="13076" priority="8225" operator="containsText" text="Extrema">
      <formula>NOT(ISERROR(SEARCH("Extrema",AE370)))</formula>
    </cfRule>
    <cfRule type="containsText" dxfId="13075" priority="8226" operator="containsText" text="Alta">
      <formula>NOT(ISERROR(SEARCH("Alta",AE370)))</formula>
    </cfRule>
    <cfRule type="containsText" dxfId="13074" priority="8227" operator="containsText" text="Moderada">
      <formula>NOT(ISERROR(SEARCH("Moderada",AE370)))</formula>
    </cfRule>
    <cfRule type="containsText" dxfId="13073" priority="8228" operator="containsText" text="Baja">
      <formula>NOT(ISERROR(SEARCH("Baja",AE370)))</formula>
    </cfRule>
  </conditionalFormatting>
  <conditionalFormatting sqref="AP375">
    <cfRule type="cellIs" dxfId="13072" priority="8173" stopIfTrue="1" operator="equal">
      <formula>"Alta"</formula>
    </cfRule>
  </conditionalFormatting>
  <conditionalFormatting sqref="AP375">
    <cfRule type="cellIs" dxfId="13071" priority="8175" stopIfTrue="1" operator="equal">
      <formula>"Baja"</formula>
    </cfRule>
  </conditionalFormatting>
  <conditionalFormatting sqref="AP375">
    <cfRule type="cellIs" dxfId="13070" priority="8174" stopIfTrue="1" operator="equal">
      <formula>"Media"</formula>
    </cfRule>
  </conditionalFormatting>
  <conditionalFormatting sqref="AP375">
    <cfRule type="cellIs" dxfId="13069" priority="8172" stopIfTrue="1" operator="equal">
      <formula>"Muy Alta"</formula>
    </cfRule>
  </conditionalFormatting>
  <conditionalFormatting sqref="AP375">
    <cfRule type="cellIs" dxfId="13068" priority="8176" stopIfTrue="1" operator="equal">
      <formula>"Muy Baja"</formula>
    </cfRule>
  </conditionalFormatting>
  <conditionalFormatting sqref="AP372">
    <cfRule type="cellIs" dxfId="13067" priority="8131" stopIfTrue="1" operator="equal">
      <formula>"Alta"</formula>
    </cfRule>
  </conditionalFormatting>
  <conditionalFormatting sqref="AP372">
    <cfRule type="cellIs" dxfId="13066" priority="8133" stopIfTrue="1" operator="equal">
      <formula>"Baja"</formula>
    </cfRule>
  </conditionalFormatting>
  <conditionalFormatting sqref="AP372">
    <cfRule type="cellIs" dxfId="13065" priority="8132" stopIfTrue="1" operator="equal">
      <formula>"Media"</formula>
    </cfRule>
  </conditionalFormatting>
  <conditionalFormatting sqref="AP372">
    <cfRule type="cellIs" dxfId="13064" priority="8130" stopIfTrue="1" operator="equal">
      <formula>"Muy Alta"</formula>
    </cfRule>
  </conditionalFormatting>
  <conditionalFormatting sqref="AP372">
    <cfRule type="cellIs" dxfId="13063" priority="8134" stopIfTrue="1" operator="equal">
      <formula>"Muy Baja"</formula>
    </cfRule>
  </conditionalFormatting>
  <conditionalFormatting sqref="V370:V371">
    <cfRule type="cellIs" dxfId="13062" priority="8235" stopIfTrue="1" operator="equal">
      <formula>"Alta"</formula>
    </cfRule>
  </conditionalFormatting>
  <conditionalFormatting sqref="V370:V371">
    <cfRule type="cellIs" dxfId="13061" priority="8237" stopIfTrue="1" operator="equal">
      <formula>"Baja"</formula>
    </cfRule>
  </conditionalFormatting>
  <conditionalFormatting sqref="V370:V371">
    <cfRule type="cellIs" dxfId="13060" priority="8236" stopIfTrue="1" operator="equal">
      <formula>"Media"</formula>
    </cfRule>
  </conditionalFormatting>
  <conditionalFormatting sqref="V370:V371">
    <cfRule type="cellIs" dxfId="13059" priority="8234" stopIfTrue="1" operator="equal">
      <formula>"Muy Alta"</formula>
    </cfRule>
  </conditionalFormatting>
  <conditionalFormatting sqref="V370:V371">
    <cfRule type="cellIs" dxfId="13058" priority="8238" stopIfTrue="1" operator="equal">
      <formula>"Muy Baja"</formula>
    </cfRule>
  </conditionalFormatting>
  <conditionalFormatting sqref="AW370">
    <cfRule type="containsText" dxfId="13057" priority="8209" operator="containsText" text="VALORAR">
      <formula>NOT(ISERROR(SEARCH("VALORAR",AW370)))</formula>
    </cfRule>
    <cfRule type="containsText" dxfId="13056" priority="8210" operator="containsText" text="Extrema">
      <formula>NOT(ISERROR(SEARCH("Extrema",AW370)))</formula>
    </cfRule>
    <cfRule type="containsText" dxfId="13055" priority="8211" operator="containsText" text="Alta">
      <formula>NOT(ISERROR(SEARCH("Alta",AW370)))</formula>
    </cfRule>
    <cfRule type="containsText" dxfId="13054" priority="8212" operator="containsText" text="Moderada">
      <formula>NOT(ISERROR(SEARCH("Moderada",AW370)))</formula>
    </cfRule>
    <cfRule type="containsText" dxfId="13053" priority="8213" operator="containsText" text="Baja">
      <formula>NOT(ISERROR(SEARCH("Baja",AW370)))</formula>
    </cfRule>
  </conditionalFormatting>
  <conditionalFormatting sqref="AW370">
    <cfRule type="containsText" dxfId="13052" priority="8214" operator="containsText" text="VALORAR">
      <formula>NOT(ISERROR(SEARCH("VALORAR",AW370)))</formula>
    </cfRule>
    <cfRule type="containsText" dxfId="13051" priority="8215" operator="containsText" text="Extrema">
      <formula>NOT(ISERROR(SEARCH("Extrema",AW370)))</formula>
    </cfRule>
    <cfRule type="containsText" dxfId="13050" priority="8216" operator="containsText" text="Alta">
      <formula>NOT(ISERROR(SEARCH("Alta",AW370)))</formula>
    </cfRule>
    <cfRule type="containsText" dxfId="13049" priority="8217" operator="containsText" text="Moderada">
      <formula>NOT(ISERROR(SEARCH("Moderada",AW370)))</formula>
    </cfRule>
    <cfRule type="containsText" dxfId="13048" priority="8218" operator="containsText" text="Baja">
      <formula>NOT(ISERROR(SEARCH("Baja",AW370)))</formula>
    </cfRule>
  </conditionalFormatting>
  <conditionalFormatting sqref="AP370">
    <cfRule type="cellIs" dxfId="13047" priority="8201" stopIfTrue="1" operator="equal">
      <formula>"Alta"</formula>
    </cfRule>
  </conditionalFormatting>
  <conditionalFormatting sqref="AP370">
    <cfRule type="cellIs" dxfId="13046" priority="8203" stopIfTrue="1" operator="equal">
      <formula>"Baja"</formula>
    </cfRule>
  </conditionalFormatting>
  <conditionalFormatting sqref="AP370">
    <cfRule type="cellIs" dxfId="13045" priority="8202" stopIfTrue="1" operator="equal">
      <formula>"Media"</formula>
    </cfRule>
  </conditionalFormatting>
  <conditionalFormatting sqref="AP370">
    <cfRule type="cellIs" dxfId="13044" priority="8200" stopIfTrue="1" operator="equal">
      <formula>"Muy Alta"</formula>
    </cfRule>
  </conditionalFormatting>
  <conditionalFormatting sqref="AP370">
    <cfRule type="cellIs" dxfId="13043" priority="8204" stopIfTrue="1" operator="equal">
      <formula>"Muy Baja"</formula>
    </cfRule>
  </conditionalFormatting>
  <conditionalFormatting sqref="AP371">
    <cfRule type="cellIs" dxfId="13042" priority="8187" stopIfTrue="1" operator="equal">
      <formula>"Alta"</formula>
    </cfRule>
  </conditionalFormatting>
  <conditionalFormatting sqref="AP371">
    <cfRule type="cellIs" dxfId="13041" priority="8189" stopIfTrue="1" operator="equal">
      <formula>"Baja"</formula>
    </cfRule>
  </conditionalFormatting>
  <conditionalFormatting sqref="AP371">
    <cfRule type="cellIs" dxfId="13040" priority="8188" stopIfTrue="1" operator="equal">
      <formula>"Media"</formula>
    </cfRule>
  </conditionalFormatting>
  <conditionalFormatting sqref="AP371">
    <cfRule type="cellIs" dxfId="13039" priority="8186" stopIfTrue="1" operator="equal">
      <formula>"Muy Alta"</formula>
    </cfRule>
  </conditionalFormatting>
  <conditionalFormatting sqref="AP371">
    <cfRule type="cellIs" dxfId="13038" priority="8190" stopIfTrue="1" operator="equal">
      <formula>"Muy Baja"</formula>
    </cfRule>
  </conditionalFormatting>
  <conditionalFormatting sqref="AE372:AE373">
    <cfRule type="containsText" dxfId="13037" priority="8139" operator="containsText" text="VALORAR">
      <formula>NOT(ISERROR(SEARCH("VALORAR",AE372)))</formula>
    </cfRule>
    <cfRule type="containsText" dxfId="13036" priority="8140" operator="containsText" text="Extrema">
      <formula>NOT(ISERROR(SEARCH("Extrema",AE372)))</formula>
    </cfRule>
    <cfRule type="containsText" dxfId="13035" priority="8141" operator="containsText" text="Alta">
      <formula>NOT(ISERROR(SEARCH("Alta",AE372)))</formula>
    </cfRule>
    <cfRule type="containsText" dxfId="13034" priority="8142" operator="containsText" text="Moderada">
      <formula>NOT(ISERROR(SEARCH("Moderada",AE372)))</formula>
    </cfRule>
    <cfRule type="containsText" dxfId="13033" priority="8143" operator="containsText" text="Baja">
      <formula>NOT(ISERROR(SEARCH("Baja",AE372)))</formula>
    </cfRule>
  </conditionalFormatting>
  <conditionalFormatting sqref="AE372:AE373">
    <cfRule type="containsText" dxfId="13032" priority="8144" operator="containsText" text="VALORAR">
      <formula>NOT(ISERROR(SEARCH("VALORAR",AE372)))</formula>
    </cfRule>
    <cfRule type="containsText" dxfId="13031" priority="8145" operator="containsText" text="Extrema">
      <formula>NOT(ISERROR(SEARCH("Extrema",AE372)))</formula>
    </cfRule>
    <cfRule type="containsText" dxfId="13030" priority="8146" operator="containsText" text="Alta">
      <formula>NOT(ISERROR(SEARCH("Alta",AE372)))</formula>
    </cfRule>
    <cfRule type="containsText" dxfId="13029" priority="8147" operator="containsText" text="Moderada">
      <formula>NOT(ISERROR(SEARCH("Moderada",AE372)))</formula>
    </cfRule>
    <cfRule type="containsText" dxfId="13028" priority="8148" operator="containsText" text="Baja">
      <formula>NOT(ISERROR(SEARCH("Baja",AE372)))</formula>
    </cfRule>
  </conditionalFormatting>
  <conditionalFormatting sqref="V372:V373">
    <cfRule type="cellIs" dxfId="13027" priority="8155" stopIfTrue="1" operator="equal">
      <formula>"Alta"</formula>
    </cfRule>
  </conditionalFormatting>
  <conditionalFormatting sqref="V372:V373">
    <cfRule type="cellIs" dxfId="13026" priority="8157" stopIfTrue="1" operator="equal">
      <formula>"Baja"</formula>
    </cfRule>
  </conditionalFormatting>
  <conditionalFormatting sqref="V372:V373">
    <cfRule type="cellIs" dxfId="13025" priority="8156" stopIfTrue="1" operator="equal">
      <formula>"Media"</formula>
    </cfRule>
  </conditionalFormatting>
  <conditionalFormatting sqref="V372:V373">
    <cfRule type="cellIs" dxfId="13024" priority="8154" stopIfTrue="1" operator="equal">
      <formula>"Muy Alta"</formula>
    </cfRule>
  </conditionalFormatting>
  <conditionalFormatting sqref="V372:V373">
    <cfRule type="cellIs" dxfId="13023" priority="8158" stopIfTrue="1" operator="equal">
      <formula>"Muy Baja"</formula>
    </cfRule>
  </conditionalFormatting>
  <conditionalFormatting sqref="AP373">
    <cfRule type="cellIs" dxfId="13022" priority="8117" stopIfTrue="1" operator="equal">
      <formula>"Alta"</formula>
    </cfRule>
  </conditionalFormatting>
  <conditionalFormatting sqref="AP373">
    <cfRule type="cellIs" dxfId="13021" priority="8119" stopIfTrue="1" operator="equal">
      <formula>"Baja"</formula>
    </cfRule>
  </conditionalFormatting>
  <conditionalFormatting sqref="AP373">
    <cfRule type="cellIs" dxfId="13020" priority="8118" stopIfTrue="1" operator="equal">
      <formula>"Media"</formula>
    </cfRule>
  </conditionalFormatting>
  <conditionalFormatting sqref="AP373">
    <cfRule type="cellIs" dxfId="13019" priority="8116" stopIfTrue="1" operator="equal">
      <formula>"Muy Alta"</formula>
    </cfRule>
  </conditionalFormatting>
  <conditionalFormatting sqref="AP373">
    <cfRule type="cellIs" dxfId="13018" priority="8120" stopIfTrue="1" operator="equal">
      <formula>"Muy Baja"</formula>
    </cfRule>
  </conditionalFormatting>
  <conditionalFormatting sqref="AE374">
    <cfRule type="containsText" dxfId="13017" priority="8083" operator="containsText" text="VALORAR">
      <formula>NOT(ISERROR(SEARCH("VALORAR",AE374)))</formula>
    </cfRule>
    <cfRule type="containsText" dxfId="13016" priority="8084" operator="containsText" text="Extrema">
      <formula>NOT(ISERROR(SEARCH("Extrema",AE374)))</formula>
    </cfRule>
    <cfRule type="containsText" dxfId="13015" priority="8085" operator="containsText" text="Alta">
      <formula>NOT(ISERROR(SEARCH("Alta",AE374)))</formula>
    </cfRule>
    <cfRule type="containsText" dxfId="13014" priority="8086" operator="containsText" text="Moderada">
      <formula>NOT(ISERROR(SEARCH("Moderada",AE374)))</formula>
    </cfRule>
    <cfRule type="containsText" dxfId="13013" priority="8087" operator="containsText" text="Baja">
      <formula>NOT(ISERROR(SEARCH("Baja",AE374)))</formula>
    </cfRule>
  </conditionalFormatting>
  <conditionalFormatting sqref="AE374">
    <cfRule type="containsText" dxfId="13012" priority="8088" operator="containsText" text="VALORAR">
      <formula>NOT(ISERROR(SEARCH("VALORAR",AE374)))</formula>
    </cfRule>
    <cfRule type="containsText" dxfId="13011" priority="8089" operator="containsText" text="Extrema">
      <formula>NOT(ISERROR(SEARCH("Extrema",AE374)))</formula>
    </cfRule>
    <cfRule type="containsText" dxfId="13010" priority="8090" operator="containsText" text="Alta">
      <formula>NOT(ISERROR(SEARCH("Alta",AE374)))</formula>
    </cfRule>
    <cfRule type="containsText" dxfId="13009" priority="8091" operator="containsText" text="Moderada">
      <formula>NOT(ISERROR(SEARCH("Moderada",AE374)))</formula>
    </cfRule>
    <cfRule type="containsText" dxfId="13008" priority="8092" operator="containsText" text="Baja">
      <formula>NOT(ISERROR(SEARCH("Baja",AE374)))</formula>
    </cfRule>
  </conditionalFormatting>
  <conditionalFormatting sqref="V374">
    <cfRule type="cellIs" dxfId="13007" priority="8099" stopIfTrue="1" operator="equal">
      <formula>"Alta"</formula>
    </cfRule>
  </conditionalFormatting>
  <conditionalFormatting sqref="V374">
    <cfRule type="cellIs" dxfId="13006" priority="8101" stopIfTrue="1" operator="equal">
      <formula>"Baja"</formula>
    </cfRule>
  </conditionalFormatting>
  <conditionalFormatting sqref="V374">
    <cfRule type="cellIs" dxfId="13005" priority="8100" stopIfTrue="1" operator="equal">
      <formula>"Media"</formula>
    </cfRule>
  </conditionalFormatting>
  <conditionalFormatting sqref="V374">
    <cfRule type="cellIs" dxfId="13004" priority="8098" stopIfTrue="1" operator="equal">
      <formula>"Muy Alta"</formula>
    </cfRule>
  </conditionalFormatting>
  <conditionalFormatting sqref="V374">
    <cfRule type="cellIs" dxfId="13003" priority="8102" stopIfTrue="1" operator="equal">
      <formula>"Muy Baja"</formula>
    </cfRule>
  </conditionalFormatting>
  <conditionalFormatting sqref="AP374">
    <cfRule type="cellIs" dxfId="13002" priority="8075" stopIfTrue="1" operator="equal">
      <formula>"Alta"</formula>
    </cfRule>
  </conditionalFormatting>
  <conditionalFormatting sqref="AP374">
    <cfRule type="cellIs" dxfId="13001" priority="8077" stopIfTrue="1" operator="equal">
      <formula>"Baja"</formula>
    </cfRule>
  </conditionalFormatting>
  <conditionalFormatting sqref="AP374">
    <cfRule type="cellIs" dxfId="13000" priority="8076" stopIfTrue="1" operator="equal">
      <formula>"Media"</formula>
    </cfRule>
  </conditionalFormatting>
  <conditionalFormatting sqref="AP374">
    <cfRule type="cellIs" dxfId="12999" priority="8074" stopIfTrue="1" operator="equal">
      <formula>"Muy Alta"</formula>
    </cfRule>
  </conditionalFormatting>
  <conditionalFormatting sqref="AP374">
    <cfRule type="cellIs" dxfId="12998" priority="8078" stopIfTrue="1" operator="equal">
      <formula>"Muy Baja"</formula>
    </cfRule>
  </conditionalFormatting>
  <conditionalFormatting sqref="AE382:AE383">
    <cfRule type="containsText" dxfId="12997" priority="7891" operator="containsText" text="VALORAR">
      <formula>NOT(ISERROR(SEARCH("VALORAR",AE382)))</formula>
    </cfRule>
    <cfRule type="containsText" dxfId="12996" priority="7892" operator="containsText" text="Extrema">
      <formula>NOT(ISERROR(SEARCH("Extrema",AE382)))</formula>
    </cfRule>
    <cfRule type="containsText" dxfId="12995" priority="7893" operator="containsText" text="Alta">
      <formula>NOT(ISERROR(SEARCH("Alta",AE382)))</formula>
    </cfRule>
    <cfRule type="containsText" dxfId="12994" priority="7894" operator="containsText" text="Moderada">
      <formula>NOT(ISERROR(SEARCH("Moderada",AE382)))</formula>
    </cfRule>
    <cfRule type="containsText" dxfId="12993" priority="7895" operator="containsText" text="Baja">
      <formula>NOT(ISERROR(SEARCH("Baja",AE382)))</formula>
    </cfRule>
  </conditionalFormatting>
  <conditionalFormatting sqref="AE382:AE383">
    <cfRule type="containsText" dxfId="12992" priority="7896" operator="containsText" text="VALORAR">
      <formula>NOT(ISERROR(SEARCH("VALORAR",AE382)))</formula>
    </cfRule>
    <cfRule type="containsText" dxfId="12991" priority="7897" operator="containsText" text="Extrema">
      <formula>NOT(ISERROR(SEARCH("Extrema",AE382)))</formula>
    </cfRule>
    <cfRule type="containsText" dxfId="12990" priority="7898" operator="containsText" text="Alta">
      <formula>NOT(ISERROR(SEARCH("Alta",AE382)))</formula>
    </cfRule>
    <cfRule type="containsText" dxfId="12989" priority="7899" operator="containsText" text="Moderada">
      <formula>NOT(ISERROR(SEARCH("Moderada",AE382)))</formula>
    </cfRule>
    <cfRule type="containsText" dxfId="12988" priority="7900" operator="containsText" text="Baja">
      <formula>NOT(ISERROR(SEARCH("Baja",AE382)))</formula>
    </cfRule>
  </conditionalFormatting>
  <conditionalFormatting sqref="AP387">
    <cfRule type="cellIs" dxfId="12987" priority="7845" stopIfTrue="1" operator="equal">
      <formula>"Alta"</formula>
    </cfRule>
  </conditionalFormatting>
  <conditionalFormatting sqref="AP387">
    <cfRule type="cellIs" dxfId="12986" priority="7847" stopIfTrue="1" operator="equal">
      <formula>"Baja"</formula>
    </cfRule>
  </conditionalFormatting>
  <conditionalFormatting sqref="AP387">
    <cfRule type="cellIs" dxfId="12985" priority="7846" stopIfTrue="1" operator="equal">
      <formula>"Media"</formula>
    </cfRule>
  </conditionalFormatting>
  <conditionalFormatting sqref="AP387">
    <cfRule type="cellIs" dxfId="12984" priority="7844" stopIfTrue="1" operator="equal">
      <formula>"Muy Alta"</formula>
    </cfRule>
  </conditionalFormatting>
  <conditionalFormatting sqref="AP387">
    <cfRule type="cellIs" dxfId="12983" priority="7848" stopIfTrue="1" operator="equal">
      <formula>"Muy Baja"</formula>
    </cfRule>
  </conditionalFormatting>
  <conditionalFormatting sqref="AP384">
    <cfRule type="cellIs" dxfId="12982" priority="7803" stopIfTrue="1" operator="equal">
      <formula>"Alta"</formula>
    </cfRule>
  </conditionalFormatting>
  <conditionalFormatting sqref="AP384">
    <cfRule type="cellIs" dxfId="12981" priority="7805" stopIfTrue="1" operator="equal">
      <formula>"Baja"</formula>
    </cfRule>
  </conditionalFormatting>
  <conditionalFormatting sqref="AP384">
    <cfRule type="cellIs" dxfId="12980" priority="7804" stopIfTrue="1" operator="equal">
      <formula>"Media"</formula>
    </cfRule>
  </conditionalFormatting>
  <conditionalFormatting sqref="AP384">
    <cfRule type="cellIs" dxfId="12979" priority="7802" stopIfTrue="1" operator="equal">
      <formula>"Muy Alta"</formula>
    </cfRule>
  </conditionalFormatting>
  <conditionalFormatting sqref="AP384">
    <cfRule type="cellIs" dxfId="12978" priority="7806" stopIfTrue="1" operator="equal">
      <formula>"Muy Baja"</formula>
    </cfRule>
  </conditionalFormatting>
  <conditionalFormatting sqref="V382:V383">
    <cfRule type="cellIs" dxfId="12977" priority="7907" stopIfTrue="1" operator="equal">
      <formula>"Alta"</formula>
    </cfRule>
  </conditionalFormatting>
  <conditionalFormatting sqref="V382:V383">
    <cfRule type="cellIs" dxfId="12976" priority="7909" stopIfTrue="1" operator="equal">
      <formula>"Baja"</formula>
    </cfRule>
  </conditionalFormatting>
  <conditionalFormatting sqref="V382:V383">
    <cfRule type="cellIs" dxfId="12975" priority="7908" stopIfTrue="1" operator="equal">
      <formula>"Media"</formula>
    </cfRule>
  </conditionalFormatting>
  <conditionalFormatting sqref="V382:V383">
    <cfRule type="cellIs" dxfId="12974" priority="7906" stopIfTrue="1" operator="equal">
      <formula>"Muy Alta"</formula>
    </cfRule>
  </conditionalFormatting>
  <conditionalFormatting sqref="V382:V383">
    <cfRule type="cellIs" dxfId="12973" priority="7910" stopIfTrue="1" operator="equal">
      <formula>"Muy Baja"</formula>
    </cfRule>
  </conditionalFormatting>
  <conditionalFormatting sqref="AE388:AE389">
    <cfRule type="containsText" dxfId="12972" priority="7755" operator="containsText" text="VALORAR">
      <formula>NOT(ISERROR(SEARCH("VALORAR",AE388)))</formula>
    </cfRule>
    <cfRule type="containsText" dxfId="12971" priority="7756" operator="containsText" text="Extrema">
      <formula>NOT(ISERROR(SEARCH("Extrema",AE388)))</formula>
    </cfRule>
    <cfRule type="containsText" dxfId="12970" priority="7757" operator="containsText" text="Alta">
      <formula>NOT(ISERROR(SEARCH("Alta",AE388)))</formula>
    </cfRule>
    <cfRule type="containsText" dxfId="12969" priority="7758" operator="containsText" text="Moderada">
      <formula>NOT(ISERROR(SEARCH("Moderada",AE388)))</formula>
    </cfRule>
    <cfRule type="containsText" dxfId="12968" priority="7759" operator="containsText" text="Baja">
      <formula>NOT(ISERROR(SEARCH("Baja",AE388)))</formula>
    </cfRule>
  </conditionalFormatting>
  <conditionalFormatting sqref="AE388:AE389">
    <cfRule type="containsText" dxfId="12967" priority="7760" operator="containsText" text="VALORAR">
      <formula>NOT(ISERROR(SEARCH("VALORAR",AE388)))</formula>
    </cfRule>
    <cfRule type="containsText" dxfId="12966" priority="7761" operator="containsText" text="Extrema">
      <formula>NOT(ISERROR(SEARCH("Extrema",AE388)))</formula>
    </cfRule>
    <cfRule type="containsText" dxfId="12965" priority="7762" operator="containsText" text="Alta">
      <formula>NOT(ISERROR(SEARCH("Alta",AE388)))</formula>
    </cfRule>
    <cfRule type="containsText" dxfId="12964" priority="7763" operator="containsText" text="Moderada">
      <formula>NOT(ISERROR(SEARCH("Moderada",AE388)))</formula>
    </cfRule>
    <cfRule type="containsText" dxfId="12963" priority="7764" operator="containsText" text="Baja">
      <formula>NOT(ISERROR(SEARCH("Baja",AE388)))</formula>
    </cfRule>
  </conditionalFormatting>
  <conditionalFormatting sqref="AW382">
    <cfRule type="containsText" dxfId="12962" priority="7881" operator="containsText" text="VALORAR">
      <formula>NOT(ISERROR(SEARCH("VALORAR",AW382)))</formula>
    </cfRule>
    <cfRule type="containsText" dxfId="12961" priority="7882" operator="containsText" text="Extrema">
      <formula>NOT(ISERROR(SEARCH("Extrema",AW382)))</formula>
    </cfRule>
    <cfRule type="containsText" dxfId="12960" priority="7883" operator="containsText" text="Alta">
      <formula>NOT(ISERROR(SEARCH("Alta",AW382)))</formula>
    </cfRule>
    <cfRule type="containsText" dxfId="12959" priority="7884" operator="containsText" text="Moderada">
      <formula>NOT(ISERROR(SEARCH("Moderada",AW382)))</formula>
    </cfRule>
    <cfRule type="containsText" dxfId="12958" priority="7885" operator="containsText" text="Baja">
      <formula>NOT(ISERROR(SEARCH("Baja",AW382)))</formula>
    </cfRule>
  </conditionalFormatting>
  <conditionalFormatting sqref="AW382">
    <cfRule type="containsText" dxfId="12957" priority="7886" operator="containsText" text="VALORAR">
      <formula>NOT(ISERROR(SEARCH("VALORAR",AW382)))</formula>
    </cfRule>
    <cfRule type="containsText" dxfId="12956" priority="7887" operator="containsText" text="Extrema">
      <formula>NOT(ISERROR(SEARCH("Extrema",AW382)))</formula>
    </cfRule>
    <cfRule type="containsText" dxfId="12955" priority="7888" operator="containsText" text="Alta">
      <formula>NOT(ISERROR(SEARCH("Alta",AW382)))</formula>
    </cfRule>
    <cfRule type="containsText" dxfId="12954" priority="7889" operator="containsText" text="Moderada">
      <formula>NOT(ISERROR(SEARCH("Moderada",AW382)))</formula>
    </cfRule>
    <cfRule type="containsText" dxfId="12953" priority="7890" operator="containsText" text="Baja">
      <formula>NOT(ISERROR(SEARCH("Baja",AW382)))</formula>
    </cfRule>
  </conditionalFormatting>
  <conditionalFormatting sqref="AP382">
    <cfRule type="cellIs" dxfId="12952" priority="7873" stopIfTrue="1" operator="equal">
      <formula>"Alta"</formula>
    </cfRule>
  </conditionalFormatting>
  <conditionalFormatting sqref="AP382">
    <cfRule type="cellIs" dxfId="12951" priority="7875" stopIfTrue="1" operator="equal">
      <formula>"Baja"</formula>
    </cfRule>
  </conditionalFormatting>
  <conditionalFormatting sqref="AP382">
    <cfRule type="cellIs" dxfId="12950" priority="7874" stopIfTrue="1" operator="equal">
      <formula>"Media"</formula>
    </cfRule>
  </conditionalFormatting>
  <conditionalFormatting sqref="AP382">
    <cfRule type="cellIs" dxfId="12949" priority="7872" stopIfTrue="1" operator="equal">
      <formula>"Muy Alta"</formula>
    </cfRule>
  </conditionalFormatting>
  <conditionalFormatting sqref="AP382">
    <cfRule type="cellIs" dxfId="12948" priority="7876" stopIfTrue="1" operator="equal">
      <formula>"Muy Baja"</formula>
    </cfRule>
  </conditionalFormatting>
  <conditionalFormatting sqref="AP383">
    <cfRule type="cellIs" dxfId="12947" priority="7859" stopIfTrue="1" operator="equal">
      <formula>"Alta"</formula>
    </cfRule>
  </conditionalFormatting>
  <conditionalFormatting sqref="AP383">
    <cfRule type="cellIs" dxfId="12946" priority="7861" stopIfTrue="1" operator="equal">
      <formula>"Baja"</formula>
    </cfRule>
  </conditionalFormatting>
  <conditionalFormatting sqref="AP383">
    <cfRule type="cellIs" dxfId="12945" priority="7860" stopIfTrue="1" operator="equal">
      <formula>"Media"</formula>
    </cfRule>
  </conditionalFormatting>
  <conditionalFormatting sqref="AP383">
    <cfRule type="cellIs" dxfId="12944" priority="7858" stopIfTrue="1" operator="equal">
      <formula>"Muy Alta"</formula>
    </cfRule>
  </conditionalFormatting>
  <conditionalFormatting sqref="AP383">
    <cfRule type="cellIs" dxfId="12943" priority="7862" stopIfTrue="1" operator="equal">
      <formula>"Muy Baja"</formula>
    </cfRule>
  </conditionalFormatting>
  <conditionalFormatting sqref="AP393">
    <cfRule type="cellIs" dxfId="12942" priority="7709" stopIfTrue="1" operator="equal">
      <formula>"Alta"</formula>
    </cfRule>
  </conditionalFormatting>
  <conditionalFormatting sqref="AP393">
    <cfRule type="cellIs" dxfId="12941" priority="7711" stopIfTrue="1" operator="equal">
      <formula>"Baja"</formula>
    </cfRule>
  </conditionalFormatting>
  <conditionalFormatting sqref="AP393">
    <cfRule type="cellIs" dxfId="12940" priority="7710" stopIfTrue="1" operator="equal">
      <formula>"Media"</formula>
    </cfRule>
  </conditionalFormatting>
  <conditionalFormatting sqref="AP393">
    <cfRule type="cellIs" dxfId="12939" priority="7708" stopIfTrue="1" operator="equal">
      <formula>"Muy Alta"</formula>
    </cfRule>
  </conditionalFormatting>
  <conditionalFormatting sqref="AP393">
    <cfRule type="cellIs" dxfId="12938" priority="7712" stopIfTrue="1" operator="equal">
      <formula>"Muy Baja"</formula>
    </cfRule>
  </conditionalFormatting>
  <conditionalFormatting sqref="AE384:AE385">
    <cfRule type="containsText" dxfId="12937" priority="7811" operator="containsText" text="VALORAR">
      <formula>NOT(ISERROR(SEARCH("VALORAR",AE384)))</formula>
    </cfRule>
    <cfRule type="containsText" dxfId="12936" priority="7812" operator="containsText" text="Extrema">
      <formula>NOT(ISERROR(SEARCH("Extrema",AE384)))</formula>
    </cfRule>
    <cfRule type="containsText" dxfId="12935" priority="7813" operator="containsText" text="Alta">
      <formula>NOT(ISERROR(SEARCH("Alta",AE384)))</formula>
    </cfRule>
    <cfRule type="containsText" dxfId="12934" priority="7814" operator="containsText" text="Moderada">
      <formula>NOT(ISERROR(SEARCH("Moderada",AE384)))</formula>
    </cfRule>
    <cfRule type="containsText" dxfId="12933" priority="7815" operator="containsText" text="Baja">
      <formula>NOT(ISERROR(SEARCH("Baja",AE384)))</formula>
    </cfRule>
  </conditionalFormatting>
  <conditionalFormatting sqref="AE384:AE385">
    <cfRule type="containsText" dxfId="12932" priority="7816" operator="containsText" text="VALORAR">
      <formula>NOT(ISERROR(SEARCH("VALORAR",AE384)))</formula>
    </cfRule>
    <cfRule type="containsText" dxfId="12931" priority="7817" operator="containsText" text="Extrema">
      <formula>NOT(ISERROR(SEARCH("Extrema",AE384)))</formula>
    </cfRule>
    <cfRule type="containsText" dxfId="12930" priority="7818" operator="containsText" text="Alta">
      <formula>NOT(ISERROR(SEARCH("Alta",AE384)))</formula>
    </cfRule>
    <cfRule type="containsText" dxfId="12929" priority="7819" operator="containsText" text="Moderada">
      <formula>NOT(ISERROR(SEARCH("Moderada",AE384)))</formula>
    </cfRule>
    <cfRule type="containsText" dxfId="12928" priority="7820" operator="containsText" text="Baja">
      <formula>NOT(ISERROR(SEARCH("Baja",AE384)))</formula>
    </cfRule>
  </conditionalFormatting>
  <conditionalFormatting sqref="V384:V385">
    <cfRule type="cellIs" dxfId="12927" priority="7827" stopIfTrue="1" operator="equal">
      <formula>"Alta"</formula>
    </cfRule>
  </conditionalFormatting>
  <conditionalFormatting sqref="V384:V385">
    <cfRule type="cellIs" dxfId="12926" priority="7829" stopIfTrue="1" operator="equal">
      <formula>"Baja"</formula>
    </cfRule>
  </conditionalFormatting>
  <conditionalFormatting sqref="V384:V385">
    <cfRule type="cellIs" dxfId="12925" priority="7828" stopIfTrue="1" operator="equal">
      <formula>"Media"</formula>
    </cfRule>
  </conditionalFormatting>
  <conditionalFormatting sqref="V384:V385">
    <cfRule type="cellIs" dxfId="12924" priority="7826" stopIfTrue="1" operator="equal">
      <formula>"Muy Alta"</formula>
    </cfRule>
  </conditionalFormatting>
  <conditionalFormatting sqref="V384:V385">
    <cfRule type="cellIs" dxfId="12923" priority="7830" stopIfTrue="1" operator="equal">
      <formula>"Muy Baja"</formula>
    </cfRule>
  </conditionalFormatting>
  <conditionalFormatting sqref="AP390">
    <cfRule type="cellIs" dxfId="12922" priority="7667" stopIfTrue="1" operator="equal">
      <formula>"Alta"</formula>
    </cfRule>
  </conditionalFormatting>
  <conditionalFormatting sqref="AP390">
    <cfRule type="cellIs" dxfId="12921" priority="7669" stopIfTrue="1" operator="equal">
      <formula>"Baja"</formula>
    </cfRule>
  </conditionalFormatting>
  <conditionalFormatting sqref="AP390">
    <cfRule type="cellIs" dxfId="12920" priority="7668" stopIfTrue="1" operator="equal">
      <formula>"Media"</formula>
    </cfRule>
  </conditionalFormatting>
  <conditionalFormatting sqref="AP390">
    <cfRule type="cellIs" dxfId="12919" priority="7666" stopIfTrue="1" operator="equal">
      <formula>"Muy Alta"</formula>
    </cfRule>
  </conditionalFormatting>
  <conditionalFormatting sqref="AP390">
    <cfRule type="cellIs" dxfId="12918" priority="7670" stopIfTrue="1" operator="equal">
      <formula>"Muy Baja"</formula>
    </cfRule>
  </conditionalFormatting>
  <conditionalFormatting sqref="AP385">
    <cfRule type="cellIs" dxfId="12917" priority="7789" stopIfTrue="1" operator="equal">
      <formula>"Alta"</formula>
    </cfRule>
  </conditionalFormatting>
  <conditionalFormatting sqref="AP385">
    <cfRule type="cellIs" dxfId="12916" priority="7791" stopIfTrue="1" operator="equal">
      <formula>"Baja"</formula>
    </cfRule>
  </conditionalFormatting>
  <conditionalFormatting sqref="AP385">
    <cfRule type="cellIs" dxfId="12915" priority="7790" stopIfTrue="1" operator="equal">
      <formula>"Media"</formula>
    </cfRule>
  </conditionalFormatting>
  <conditionalFormatting sqref="AP385">
    <cfRule type="cellIs" dxfId="12914" priority="7788" stopIfTrue="1" operator="equal">
      <formula>"Muy Alta"</formula>
    </cfRule>
  </conditionalFormatting>
  <conditionalFormatting sqref="AP385">
    <cfRule type="cellIs" dxfId="12913" priority="7792" stopIfTrue="1" operator="equal">
      <formula>"Muy Baja"</formula>
    </cfRule>
  </conditionalFormatting>
  <conditionalFormatting sqref="V388:V389">
    <cfRule type="cellIs" dxfId="12912" priority="7771" stopIfTrue="1" operator="equal">
      <formula>"Alta"</formula>
    </cfRule>
  </conditionalFormatting>
  <conditionalFormatting sqref="V388:V389">
    <cfRule type="cellIs" dxfId="12911" priority="7773" stopIfTrue="1" operator="equal">
      <formula>"Baja"</formula>
    </cfRule>
  </conditionalFormatting>
  <conditionalFormatting sqref="V388:V389">
    <cfRule type="cellIs" dxfId="12910" priority="7772" stopIfTrue="1" operator="equal">
      <formula>"Media"</formula>
    </cfRule>
  </conditionalFormatting>
  <conditionalFormatting sqref="V388:V389">
    <cfRule type="cellIs" dxfId="12909" priority="7770" stopIfTrue="1" operator="equal">
      <formula>"Muy Alta"</formula>
    </cfRule>
  </conditionalFormatting>
  <conditionalFormatting sqref="V388:V389">
    <cfRule type="cellIs" dxfId="12908" priority="7774" stopIfTrue="1" operator="equal">
      <formula>"Muy Baja"</formula>
    </cfRule>
  </conditionalFormatting>
  <conditionalFormatting sqref="AE394:AE395">
    <cfRule type="containsText" dxfId="12907" priority="7619" operator="containsText" text="VALORAR">
      <formula>NOT(ISERROR(SEARCH("VALORAR",AE394)))</formula>
    </cfRule>
    <cfRule type="containsText" dxfId="12906" priority="7620" operator="containsText" text="Extrema">
      <formula>NOT(ISERROR(SEARCH("Extrema",AE394)))</formula>
    </cfRule>
    <cfRule type="containsText" dxfId="12905" priority="7621" operator="containsText" text="Alta">
      <formula>NOT(ISERROR(SEARCH("Alta",AE394)))</formula>
    </cfRule>
    <cfRule type="containsText" dxfId="12904" priority="7622" operator="containsText" text="Moderada">
      <formula>NOT(ISERROR(SEARCH("Moderada",AE394)))</formula>
    </cfRule>
    <cfRule type="containsText" dxfId="12903" priority="7623" operator="containsText" text="Baja">
      <formula>NOT(ISERROR(SEARCH("Baja",AE394)))</formula>
    </cfRule>
  </conditionalFormatting>
  <conditionalFormatting sqref="AE394:AE395">
    <cfRule type="containsText" dxfId="12902" priority="7624" operator="containsText" text="VALORAR">
      <formula>NOT(ISERROR(SEARCH("VALORAR",AE394)))</formula>
    </cfRule>
    <cfRule type="containsText" dxfId="12901" priority="7625" operator="containsText" text="Extrema">
      <formula>NOT(ISERROR(SEARCH("Extrema",AE394)))</formula>
    </cfRule>
    <cfRule type="containsText" dxfId="12900" priority="7626" operator="containsText" text="Alta">
      <formula>NOT(ISERROR(SEARCH("Alta",AE394)))</formula>
    </cfRule>
    <cfRule type="containsText" dxfId="12899" priority="7627" operator="containsText" text="Moderada">
      <formula>NOT(ISERROR(SEARCH("Moderada",AE394)))</formula>
    </cfRule>
    <cfRule type="containsText" dxfId="12898" priority="7628" operator="containsText" text="Baja">
      <formula>NOT(ISERROR(SEARCH("Baja",AE394)))</formula>
    </cfRule>
  </conditionalFormatting>
  <conditionalFormatting sqref="AW388">
    <cfRule type="containsText" dxfId="12897" priority="7745" operator="containsText" text="VALORAR">
      <formula>NOT(ISERROR(SEARCH("VALORAR",AW388)))</formula>
    </cfRule>
    <cfRule type="containsText" dxfId="12896" priority="7746" operator="containsText" text="Extrema">
      <formula>NOT(ISERROR(SEARCH("Extrema",AW388)))</formula>
    </cfRule>
    <cfRule type="containsText" dxfId="12895" priority="7747" operator="containsText" text="Alta">
      <formula>NOT(ISERROR(SEARCH("Alta",AW388)))</formula>
    </cfRule>
    <cfRule type="containsText" dxfId="12894" priority="7748" operator="containsText" text="Moderada">
      <formula>NOT(ISERROR(SEARCH("Moderada",AW388)))</formula>
    </cfRule>
    <cfRule type="containsText" dxfId="12893" priority="7749" operator="containsText" text="Baja">
      <formula>NOT(ISERROR(SEARCH("Baja",AW388)))</formula>
    </cfRule>
  </conditionalFormatting>
  <conditionalFormatting sqref="AW388">
    <cfRule type="containsText" dxfId="12892" priority="7750" operator="containsText" text="VALORAR">
      <formula>NOT(ISERROR(SEARCH("VALORAR",AW388)))</formula>
    </cfRule>
    <cfRule type="containsText" dxfId="12891" priority="7751" operator="containsText" text="Extrema">
      <formula>NOT(ISERROR(SEARCH("Extrema",AW388)))</formula>
    </cfRule>
    <cfRule type="containsText" dxfId="12890" priority="7752" operator="containsText" text="Alta">
      <formula>NOT(ISERROR(SEARCH("Alta",AW388)))</formula>
    </cfRule>
    <cfRule type="containsText" dxfId="12889" priority="7753" operator="containsText" text="Moderada">
      <formula>NOT(ISERROR(SEARCH("Moderada",AW388)))</formula>
    </cfRule>
    <cfRule type="containsText" dxfId="12888" priority="7754" operator="containsText" text="Baja">
      <formula>NOT(ISERROR(SEARCH("Baja",AW388)))</formula>
    </cfRule>
  </conditionalFormatting>
  <conditionalFormatting sqref="AP388">
    <cfRule type="cellIs" dxfId="12887" priority="7737" stopIfTrue="1" operator="equal">
      <formula>"Alta"</formula>
    </cfRule>
  </conditionalFormatting>
  <conditionalFormatting sqref="AP388">
    <cfRule type="cellIs" dxfId="12886" priority="7739" stopIfTrue="1" operator="equal">
      <formula>"Baja"</formula>
    </cfRule>
  </conditionalFormatting>
  <conditionalFormatting sqref="AP388">
    <cfRule type="cellIs" dxfId="12885" priority="7738" stopIfTrue="1" operator="equal">
      <formula>"Media"</formula>
    </cfRule>
  </conditionalFormatting>
  <conditionalFormatting sqref="AP388">
    <cfRule type="cellIs" dxfId="12884" priority="7736" stopIfTrue="1" operator="equal">
      <formula>"Muy Alta"</formula>
    </cfRule>
  </conditionalFormatting>
  <conditionalFormatting sqref="AP388">
    <cfRule type="cellIs" dxfId="12883" priority="7740" stopIfTrue="1" operator="equal">
      <formula>"Muy Baja"</formula>
    </cfRule>
  </conditionalFormatting>
  <conditionalFormatting sqref="AP389">
    <cfRule type="cellIs" dxfId="12882" priority="7723" stopIfTrue="1" operator="equal">
      <formula>"Alta"</formula>
    </cfRule>
  </conditionalFormatting>
  <conditionalFormatting sqref="AP389">
    <cfRule type="cellIs" dxfId="12881" priority="7725" stopIfTrue="1" operator="equal">
      <formula>"Baja"</formula>
    </cfRule>
  </conditionalFormatting>
  <conditionalFormatting sqref="AP389">
    <cfRule type="cellIs" dxfId="12880" priority="7724" stopIfTrue="1" operator="equal">
      <formula>"Media"</formula>
    </cfRule>
  </conditionalFormatting>
  <conditionalFormatting sqref="AP389">
    <cfRule type="cellIs" dxfId="12879" priority="7722" stopIfTrue="1" operator="equal">
      <formula>"Muy Alta"</formula>
    </cfRule>
  </conditionalFormatting>
  <conditionalFormatting sqref="AP389">
    <cfRule type="cellIs" dxfId="12878" priority="7726" stopIfTrue="1" operator="equal">
      <formula>"Muy Baja"</formula>
    </cfRule>
  </conditionalFormatting>
  <conditionalFormatting sqref="AP399">
    <cfRule type="cellIs" dxfId="12877" priority="7573" stopIfTrue="1" operator="equal">
      <formula>"Alta"</formula>
    </cfRule>
  </conditionalFormatting>
  <conditionalFormatting sqref="AP399">
    <cfRule type="cellIs" dxfId="12876" priority="7575" stopIfTrue="1" operator="equal">
      <formula>"Baja"</formula>
    </cfRule>
  </conditionalFormatting>
  <conditionalFormatting sqref="AP399">
    <cfRule type="cellIs" dxfId="12875" priority="7574" stopIfTrue="1" operator="equal">
      <formula>"Media"</formula>
    </cfRule>
  </conditionalFormatting>
  <conditionalFormatting sqref="AP399">
    <cfRule type="cellIs" dxfId="12874" priority="7572" stopIfTrue="1" operator="equal">
      <formula>"Muy Alta"</formula>
    </cfRule>
  </conditionalFormatting>
  <conditionalFormatting sqref="AP399">
    <cfRule type="cellIs" dxfId="12873" priority="7576" stopIfTrue="1" operator="equal">
      <formula>"Muy Baja"</formula>
    </cfRule>
  </conditionalFormatting>
  <conditionalFormatting sqref="AE390:AE391">
    <cfRule type="containsText" dxfId="12872" priority="7675" operator="containsText" text="VALORAR">
      <formula>NOT(ISERROR(SEARCH("VALORAR",AE390)))</formula>
    </cfRule>
    <cfRule type="containsText" dxfId="12871" priority="7676" operator="containsText" text="Extrema">
      <formula>NOT(ISERROR(SEARCH("Extrema",AE390)))</formula>
    </cfRule>
    <cfRule type="containsText" dxfId="12870" priority="7677" operator="containsText" text="Alta">
      <formula>NOT(ISERROR(SEARCH("Alta",AE390)))</formula>
    </cfRule>
    <cfRule type="containsText" dxfId="12869" priority="7678" operator="containsText" text="Moderada">
      <formula>NOT(ISERROR(SEARCH("Moderada",AE390)))</formula>
    </cfRule>
    <cfRule type="containsText" dxfId="12868" priority="7679" operator="containsText" text="Baja">
      <formula>NOT(ISERROR(SEARCH("Baja",AE390)))</formula>
    </cfRule>
  </conditionalFormatting>
  <conditionalFormatting sqref="AE390:AE391">
    <cfRule type="containsText" dxfId="12867" priority="7680" operator="containsText" text="VALORAR">
      <formula>NOT(ISERROR(SEARCH("VALORAR",AE390)))</formula>
    </cfRule>
    <cfRule type="containsText" dxfId="12866" priority="7681" operator="containsText" text="Extrema">
      <formula>NOT(ISERROR(SEARCH("Extrema",AE390)))</formula>
    </cfRule>
    <cfRule type="containsText" dxfId="12865" priority="7682" operator="containsText" text="Alta">
      <formula>NOT(ISERROR(SEARCH("Alta",AE390)))</formula>
    </cfRule>
    <cfRule type="containsText" dxfId="12864" priority="7683" operator="containsText" text="Moderada">
      <formula>NOT(ISERROR(SEARCH("Moderada",AE390)))</formula>
    </cfRule>
    <cfRule type="containsText" dxfId="12863" priority="7684" operator="containsText" text="Baja">
      <formula>NOT(ISERROR(SEARCH("Baja",AE390)))</formula>
    </cfRule>
  </conditionalFormatting>
  <conditionalFormatting sqref="V390:V391">
    <cfRule type="cellIs" dxfId="12862" priority="7691" stopIfTrue="1" operator="equal">
      <formula>"Alta"</formula>
    </cfRule>
  </conditionalFormatting>
  <conditionalFormatting sqref="V390:V391">
    <cfRule type="cellIs" dxfId="12861" priority="7693" stopIfTrue="1" operator="equal">
      <formula>"Baja"</formula>
    </cfRule>
  </conditionalFormatting>
  <conditionalFormatting sqref="V390:V391">
    <cfRule type="cellIs" dxfId="12860" priority="7692" stopIfTrue="1" operator="equal">
      <formula>"Media"</formula>
    </cfRule>
  </conditionalFormatting>
  <conditionalFormatting sqref="V390:V391">
    <cfRule type="cellIs" dxfId="12859" priority="7690" stopIfTrue="1" operator="equal">
      <formula>"Muy Alta"</formula>
    </cfRule>
  </conditionalFormatting>
  <conditionalFormatting sqref="V390:V391">
    <cfRule type="cellIs" dxfId="12858" priority="7694" stopIfTrue="1" operator="equal">
      <formula>"Muy Baja"</formula>
    </cfRule>
  </conditionalFormatting>
  <conditionalFormatting sqref="AP396">
    <cfRule type="cellIs" dxfId="12857" priority="7531" stopIfTrue="1" operator="equal">
      <formula>"Alta"</formula>
    </cfRule>
  </conditionalFormatting>
  <conditionalFormatting sqref="AP396">
    <cfRule type="cellIs" dxfId="12856" priority="7533" stopIfTrue="1" operator="equal">
      <formula>"Baja"</formula>
    </cfRule>
  </conditionalFormatting>
  <conditionalFormatting sqref="AP396">
    <cfRule type="cellIs" dxfId="12855" priority="7532" stopIfTrue="1" operator="equal">
      <formula>"Media"</formula>
    </cfRule>
  </conditionalFormatting>
  <conditionalFormatting sqref="AP396">
    <cfRule type="cellIs" dxfId="12854" priority="7530" stopIfTrue="1" operator="equal">
      <formula>"Muy Alta"</formula>
    </cfRule>
  </conditionalFormatting>
  <conditionalFormatting sqref="AP396">
    <cfRule type="cellIs" dxfId="12853" priority="7534" stopIfTrue="1" operator="equal">
      <formula>"Muy Baja"</formula>
    </cfRule>
  </conditionalFormatting>
  <conditionalFormatting sqref="AP391">
    <cfRule type="cellIs" dxfId="12852" priority="7653" stopIfTrue="1" operator="equal">
      <formula>"Alta"</formula>
    </cfRule>
  </conditionalFormatting>
  <conditionalFormatting sqref="AP391">
    <cfRule type="cellIs" dxfId="12851" priority="7655" stopIfTrue="1" operator="equal">
      <formula>"Baja"</formula>
    </cfRule>
  </conditionalFormatting>
  <conditionalFormatting sqref="AP391">
    <cfRule type="cellIs" dxfId="12850" priority="7654" stopIfTrue="1" operator="equal">
      <formula>"Media"</formula>
    </cfRule>
  </conditionalFormatting>
  <conditionalFormatting sqref="AP391">
    <cfRule type="cellIs" dxfId="12849" priority="7652" stopIfTrue="1" operator="equal">
      <formula>"Muy Alta"</formula>
    </cfRule>
  </conditionalFormatting>
  <conditionalFormatting sqref="AP391">
    <cfRule type="cellIs" dxfId="12848" priority="7656" stopIfTrue="1" operator="equal">
      <formula>"Muy Baja"</formula>
    </cfRule>
  </conditionalFormatting>
  <conditionalFormatting sqref="V376:V377">
    <cfRule type="cellIs" dxfId="12847" priority="8043" stopIfTrue="1" operator="equal">
      <formula>"Alta"</formula>
    </cfRule>
  </conditionalFormatting>
  <conditionalFormatting sqref="V376:V377">
    <cfRule type="cellIs" dxfId="12846" priority="8045" stopIfTrue="1" operator="equal">
      <formula>"Baja"</formula>
    </cfRule>
  </conditionalFormatting>
  <conditionalFormatting sqref="V376:V377">
    <cfRule type="cellIs" dxfId="12845" priority="8044" stopIfTrue="1" operator="equal">
      <formula>"Media"</formula>
    </cfRule>
  </conditionalFormatting>
  <conditionalFormatting sqref="V376:V377">
    <cfRule type="cellIs" dxfId="12844" priority="8042" stopIfTrue="1" operator="equal">
      <formula>"Muy Alta"</formula>
    </cfRule>
  </conditionalFormatting>
  <conditionalFormatting sqref="V376:V377">
    <cfRule type="cellIs" dxfId="12843" priority="8046" stopIfTrue="1" operator="equal">
      <formula>"Muy Baja"</formula>
    </cfRule>
  </conditionalFormatting>
  <conditionalFormatting sqref="AE376:AE377">
    <cfRule type="containsText" dxfId="12842" priority="8027" operator="containsText" text="VALORAR">
      <formula>NOT(ISERROR(SEARCH("VALORAR",AE376)))</formula>
    </cfRule>
    <cfRule type="containsText" dxfId="12841" priority="8028" operator="containsText" text="Extrema">
      <formula>NOT(ISERROR(SEARCH("Extrema",AE376)))</formula>
    </cfRule>
    <cfRule type="containsText" dxfId="12840" priority="8029" operator="containsText" text="Alta">
      <formula>NOT(ISERROR(SEARCH("Alta",AE376)))</formula>
    </cfRule>
    <cfRule type="containsText" dxfId="12839" priority="8030" operator="containsText" text="Moderada">
      <formula>NOT(ISERROR(SEARCH("Moderada",AE376)))</formula>
    </cfRule>
    <cfRule type="containsText" dxfId="12838" priority="8031" operator="containsText" text="Baja">
      <formula>NOT(ISERROR(SEARCH("Baja",AE376)))</formula>
    </cfRule>
  </conditionalFormatting>
  <conditionalFormatting sqref="AE376:AE377">
    <cfRule type="containsText" dxfId="12837" priority="8032" operator="containsText" text="VALORAR">
      <formula>NOT(ISERROR(SEARCH("VALORAR",AE376)))</formula>
    </cfRule>
    <cfRule type="containsText" dxfId="12836" priority="8033" operator="containsText" text="Extrema">
      <formula>NOT(ISERROR(SEARCH("Extrema",AE376)))</formula>
    </cfRule>
    <cfRule type="containsText" dxfId="12835" priority="8034" operator="containsText" text="Alta">
      <formula>NOT(ISERROR(SEARCH("Alta",AE376)))</formula>
    </cfRule>
    <cfRule type="containsText" dxfId="12834" priority="8035" operator="containsText" text="Moderada">
      <formula>NOT(ISERROR(SEARCH("Moderada",AE376)))</formula>
    </cfRule>
    <cfRule type="containsText" dxfId="12833" priority="8036" operator="containsText" text="Baja">
      <formula>NOT(ISERROR(SEARCH("Baja",AE376)))</formula>
    </cfRule>
  </conditionalFormatting>
  <conditionalFormatting sqref="AW376">
    <cfRule type="containsText" dxfId="12832" priority="8017" operator="containsText" text="VALORAR">
      <formula>NOT(ISERROR(SEARCH("VALORAR",AW376)))</formula>
    </cfRule>
    <cfRule type="containsText" dxfId="12831" priority="8018" operator="containsText" text="Extrema">
      <formula>NOT(ISERROR(SEARCH("Extrema",AW376)))</formula>
    </cfRule>
    <cfRule type="containsText" dxfId="12830" priority="8019" operator="containsText" text="Alta">
      <formula>NOT(ISERROR(SEARCH("Alta",AW376)))</formula>
    </cfRule>
    <cfRule type="containsText" dxfId="12829" priority="8020" operator="containsText" text="Moderada">
      <formula>NOT(ISERROR(SEARCH("Moderada",AW376)))</formula>
    </cfRule>
    <cfRule type="containsText" dxfId="12828" priority="8021" operator="containsText" text="Baja">
      <formula>NOT(ISERROR(SEARCH("Baja",AW376)))</formula>
    </cfRule>
  </conditionalFormatting>
  <conditionalFormatting sqref="AW376">
    <cfRule type="containsText" dxfId="12827" priority="8022" operator="containsText" text="VALORAR">
      <formula>NOT(ISERROR(SEARCH("VALORAR",AW376)))</formula>
    </cfRule>
    <cfRule type="containsText" dxfId="12826" priority="8023" operator="containsText" text="Extrema">
      <formula>NOT(ISERROR(SEARCH("Extrema",AW376)))</formula>
    </cfRule>
    <cfRule type="containsText" dxfId="12825" priority="8024" operator="containsText" text="Alta">
      <formula>NOT(ISERROR(SEARCH("Alta",AW376)))</formula>
    </cfRule>
    <cfRule type="containsText" dxfId="12824" priority="8025" operator="containsText" text="Moderada">
      <formula>NOT(ISERROR(SEARCH("Moderada",AW376)))</formula>
    </cfRule>
    <cfRule type="containsText" dxfId="12823" priority="8026" operator="containsText" text="Baja">
      <formula>NOT(ISERROR(SEARCH("Baja",AW376)))</formula>
    </cfRule>
  </conditionalFormatting>
  <conditionalFormatting sqref="AP376">
    <cfRule type="cellIs" dxfId="12822" priority="8009" stopIfTrue="1" operator="equal">
      <formula>"Alta"</formula>
    </cfRule>
  </conditionalFormatting>
  <conditionalFormatting sqref="AP376">
    <cfRule type="cellIs" dxfId="12821" priority="8011" stopIfTrue="1" operator="equal">
      <formula>"Baja"</formula>
    </cfRule>
  </conditionalFormatting>
  <conditionalFormatting sqref="AP376">
    <cfRule type="cellIs" dxfId="12820" priority="8010" stopIfTrue="1" operator="equal">
      <formula>"Media"</formula>
    </cfRule>
  </conditionalFormatting>
  <conditionalFormatting sqref="AP376">
    <cfRule type="cellIs" dxfId="12819" priority="8008" stopIfTrue="1" operator="equal">
      <formula>"Muy Alta"</formula>
    </cfRule>
  </conditionalFormatting>
  <conditionalFormatting sqref="AP376">
    <cfRule type="cellIs" dxfId="12818" priority="8012" stopIfTrue="1" operator="equal">
      <formula>"Muy Baja"</formula>
    </cfRule>
  </conditionalFormatting>
  <conditionalFormatting sqref="AP377">
    <cfRule type="cellIs" dxfId="12817" priority="7995" stopIfTrue="1" operator="equal">
      <formula>"Alta"</formula>
    </cfRule>
  </conditionalFormatting>
  <conditionalFormatting sqref="AP377">
    <cfRule type="cellIs" dxfId="12816" priority="7997" stopIfTrue="1" operator="equal">
      <formula>"Baja"</formula>
    </cfRule>
  </conditionalFormatting>
  <conditionalFormatting sqref="AP377">
    <cfRule type="cellIs" dxfId="12815" priority="7996" stopIfTrue="1" operator="equal">
      <formula>"Media"</formula>
    </cfRule>
  </conditionalFormatting>
  <conditionalFormatting sqref="AP377">
    <cfRule type="cellIs" dxfId="12814" priority="7994" stopIfTrue="1" operator="equal">
      <formula>"Muy Alta"</formula>
    </cfRule>
  </conditionalFormatting>
  <conditionalFormatting sqref="AP377">
    <cfRule type="cellIs" dxfId="12813" priority="7998" stopIfTrue="1" operator="equal">
      <formula>"Muy Baja"</formula>
    </cfRule>
  </conditionalFormatting>
  <conditionalFormatting sqref="AP381">
    <cfRule type="cellIs" dxfId="12812" priority="7981" stopIfTrue="1" operator="equal">
      <formula>"Alta"</formula>
    </cfRule>
  </conditionalFormatting>
  <conditionalFormatting sqref="AP381">
    <cfRule type="cellIs" dxfId="12811" priority="7983" stopIfTrue="1" operator="equal">
      <formula>"Baja"</formula>
    </cfRule>
  </conditionalFormatting>
  <conditionalFormatting sqref="AP381">
    <cfRule type="cellIs" dxfId="12810" priority="7982" stopIfTrue="1" operator="equal">
      <formula>"Media"</formula>
    </cfRule>
  </conditionalFormatting>
  <conditionalFormatting sqref="AP381">
    <cfRule type="cellIs" dxfId="12809" priority="7980" stopIfTrue="1" operator="equal">
      <formula>"Muy Alta"</formula>
    </cfRule>
  </conditionalFormatting>
  <conditionalFormatting sqref="AP381">
    <cfRule type="cellIs" dxfId="12808" priority="7984" stopIfTrue="1" operator="equal">
      <formula>"Muy Baja"</formula>
    </cfRule>
  </conditionalFormatting>
  <conditionalFormatting sqref="AE378:AE379">
    <cfRule type="containsText" dxfId="12807" priority="7947" operator="containsText" text="VALORAR">
      <formula>NOT(ISERROR(SEARCH("VALORAR",AE378)))</formula>
    </cfRule>
    <cfRule type="containsText" dxfId="12806" priority="7948" operator="containsText" text="Extrema">
      <formula>NOT(ISERROR(SEARCH("Extrema",AE378)))</formula>
    </cfRule>
    <cfRule type="containsText" dxfId="12805" priority="7949" operator="containsText" text="Alta">
      <formula>NOT(ISERROR(SEARCH("Alta",AE378)))</formula>
    </cfRule>
    <cfRule type="containsText" dxfId="12804" priority="7950" operator="containsText" text="Moderada">
      <formula>NOT(ISERROR(SEARCH("Moderada",AE378)))</formula>
    </cfRule>
    <cfRule type="containsText" dxfId="12803" priority="7951" operator="containsText" text="Baja">
      <formula>NOT(ISERROR(SEARCH("Baja",AE378)))</formula>
    </cfRule>
  </conditionalFormatting>
  <conditionalFormatting sqref="AE378:AE379">
    <cfRule type="containsText" dxfId="12802" priority="7952" operator="containsText" text="VALORAR">
      <formula>NOT(ISERROR(SEARCH("VALORAR",AE378)))</formula>
    </cfRule>
    <cfRule type="containsText" dxfId="12801" priority="7953" operator="containsText" text="Extrema">
      <formula>NOT(ISERROR(SEARCH("Extrema",AE378)))</formula>
    </cfRule>
    <cfRule type="containsText" dxfId="12800" priority="7954" operator="containsText" text="Alta">
      <formula>NOT(ISERROR(SEARCH("Alta",AE378)))</formula>
    </cfRule>
    <cfRule type="containsText" dxfId="12799" priority="7955" operator="containsText" text="Moderada">
      <formula>NOT(ISERROR(SEARCH("Moderada",AE378)))</formula>
    </cfRule>
    <cfRule type="containsText" dxfId="12798" priority="7956" operator="containsText" text="Baja">
      <formula>NOT(ISERROR(SEARCH("Baja",AE378)))</formula>
    </cfRule>
  </conditionalFormatting>
  <conditionalFormatting sqref="V378:V379">
    <cfRule type="cellIs" dxfId="12797" priority="7963" stopIfTrue="1" operator="equal">
      <formula>"Alta"</formula>
    </cfRule>
  </conditionalFormatting>
  <conditionalFormatting sqref="V378:V379">
    <cfRule type="cellIs" dxfId="12796" priority="7965" stopIfTrue="1" operator="equal">
      <formula>"Baja"</formula>
    </cfRule>
  </conditionalFormatting>
  <conditionalFormatting sqref="V378:V379">
    <cfRule type="cellIs" dxfId="12795" priority="7964" stopIfTrue="1" operator="equal">
      <formula>"Media"</formula>
    </cfRule>
  </conditionalFormatting>
  <conditionalFormatting sqref="V378:V379">
    <cfRule type="cellIs" dxfId="12794" priority="7962" stopIfTrue="1" operator="equal">
      <formula>"Muy Alta"</formula>
    </cfRule>
  </conditionalFormatting>
  <conditionalFormatting sqref="V378:V379">
    <cfRule type="cellIs" dxfId="12793" priority="7966" stopIfTrue="1" operator="equal">
      <formula>"Muy Baja"</formula>
    </cfRule>
  </conditionalFormatting>
  <conditionalFormatting sqref="AP378">
    <cfRule type="cellIs" dxfId="12792" priority="7939" stopIfTrue="1" operator="equal">
      <formula>"Alta"</formula>
    </cfRule>
  </conditionalFormatting>
  <conditionalFormatting sqref="AP378">
    <cfRule type="cellIs" dxfId="12791" priority="7941" stopIfTrue="1" operator="equal">
      <formula>"Baja"</formula>
    </cfRule>
  </conditionalFormatting>
  <conditionalFormatting sqref="AP378">
    <cfRule type="cellIs" dxfId="12790" priority="7940" stopIfTrue="1" operator="equal">
      <formula>"Media"</formula>
    </cfRule>
  </conditionalFormatting>
  <conditionalFormatting sqref="AP378">
    <cfRule type="cellIs" dxfId="12789" priority="7938" stopIfTrue="1" operator="equal">
      <formula>"Muy Alta"</formula>
    </cfRule>
  </conditionalFormatting>
  <conditionalFormatting sqref="AP378">
    <cfRule type="cellIs" dxfId="12788" priority="7942" stopIfTrue="1" operator="equal">
      <formula>"Muy Baja"</formula>
    </cfRule>
  </conditionalFormatting>
  <conditionalFormatting sqref="AP379">
    <cfRule type="cellIs" dxfId="12787" priority="7925" stopIfTrue="1" operator="equal">
      <formula>"Alta"</formula>
    </cfRule>
  </conditionalFormatting>
  <conditionalFormatting sqref="AP379">
    <cfRule type="cellIs" dxfId="12786" priority="7927" stopIfTrue="1" operator="equal">
      <formula>"Baja"</formula>
    </cfRule>
  </conditionalFormatting>
  <conditionalFormatting sqref="AP379">
    <cfRule type="cellIs" dxfId="12785" priority="7926" stopIfTrue="1" operator="equal">
      <formula>"Media"</formula>
    </cfRule>
  </conditionalFormatting>
  <conditionalFormatting sqref="AP379">
    <cfRule type="cellIs" dxfId="12784" priority="7924" stopIfTrue="1" operator="equal">
      <formula>"Muy Alta"</formula>
    </cfRule>
  </conditionalFormatting>
  <conditionalFormatting sqref="AP379">
    <cfRule type="cellIs" dxfId="12783" priority="7928" stopIfTrue="1" operator="equal">
      <formula>"Muy Baja"</formula>
    </cfRule>
  </conditionalFormatting>
  <conditionalFormatting sqref="V394:V395">
    <cfRule type="cellIs" dxfId="12782" priority="7635" stopIfTrue="1" operator="equal">
      <formula>"Alta"</formula>
    </cfRule>
  </conditionalFormatting>
  <conditionalFormatting sqref="V394:V395">
    <cfRule type="cellIs" dxfId="12781" priority="7637" stopIfTrue="1" operator="equal">
      <formula>"Baja"</formula>
    </cfRule>
  </conditionalFormatting>
  <conditionalFormatting sqref="V394:V395">
    <cfRule type="cellIs" dxfId="12780" priority="7636" stopIfTrue="1" operator="equal">
      <formula>"Media"</formula>
    </cfRule>
  </conditionalFormatting>
  <conditionalFormatting sqref="V394:V395">
    <cfRule type="cellIs" dxfId="12779" priority="7634" stopIfTrue="1" operator="equal">
      <formula>"Muy Alta"</formula>
    </cfRule>
  </conditionalFormatting>
  <conditionalFormatting sqref="V394:V395">
    <cfRule type="cellIs" dxfId="12778" priority="7638" stopIfTrue="1" operator="equal">
      <formula>"Muy Baja"</formula>
    </cfRule>
  </conditionalFormatting>
  <conditionalFormatting sqref="AW394">
    <cfRule type="containsText" dxfId="12777" priority="7609" operator="containsText" text="VALORAR">
      <formula>NOT(ISERROR(SEARCH("VALORAR",AW394)))</formula>
    </cfRule>
    <cfRule type="containsText" dxfId="12776" priority="7610" operator="containsText" text="Extrema">
      <formula>NOT(ISERROR(SEARCH("Extrema",AW394)))</formula>
    </cfRule>
    <cfRule type="containsText" dxfId="12775" priority="7611" operator="containsText" text="Alta">
      <formula>NOT(ISERROR(SEARCH("Alta",AW394)))</formula>
    </cfRule>
    <cfRule type="containsText" dxfId="12774" priority="7612" operator="containsText" text="Moderada">
      <formula>NOT(ISERROR(SEARCH("Moderada",AW394)))</formula>
    </cfRule>
    <cfRule type="containsText" dxfId="12773" priority="7613" operator="containsText" text="Baja">
      <formula>NOT(ISERROR(SEARCH("Baja",AW394)))</formula>
    </cfRule>
  </conditionalFormatting>
  <conditionalFormatting sqref="AW394">
    <cfRule type="containsText" dxfId="12772" priority="7614" operator="containsText" text="VALORAR">
      <formula>NOT(ISERROR(SEARCH("VALORAR",AW394)))</formula>
    </cfRule>
    <cfRule type="containsText" dxfId="12771" priority="7615" operator="containsText" text="Extrema">
      <formula>NOT(ISERROR(SEARCH("Extrema",AW394)))</formula>
    </cfRule>
    <cfRule type="containsText" dxfId="12770" priority="7616" operator="containsText" text="Alta">
      <formula>NOT(ISERROR(SEARCH("Alta",AW394)))</formula>
    </cfRule>
    <cfRule type="containsText" dxfId="12769" priority="7617" operator="containsText" text="Moderada">
      <formula>NOT(ISERROR(SEARCH("Moderada",AW394)))</formula>
    </cfRule>
    <cfRule type="containsText" dxfId="12768" priority="7618" operator="containsText" text="Baja">
      <formula>NOT(ISERROR(SEARCH("Baja",AW394)))</formula>
    </cfRule>
  </conditionalFormatting>
  <conditionalFormatting sqref="AP394">
    <cfRule type="cellIs" dxfId="12767" priority="7601" stopIfTrue="1" operator="equal">
      <formula>"Alta"</formula>
    </cfRule>
  </conditionalFormatting>
  <conditionalFormatting sqref="AP394">
    <cfRule type="cellIs" dxfId="12766" priority="7603" stopIfTrue="1" operator="equal">
      <formula>"Baja"</formula>
    </cfRule>
  </conditionalFormatting>
  <conditionalFormatting sqref="AP394">
    <cfRule type="cellIs" dxfId="12765" priority="7602" stopIfTrue="1" operator="equal">
      <formula>"Media"</formula>
    </cfRule>
  </conditionalFormatting>
  <conditionalFormatting sqref="AP394">
    <cfRule type="cellIs" dxfId="12764" priority="7600" stopIfTrue="1" operator="equal">
      <formula>"Muy Alta"</formula>
    </cfRule>
  </conditionalFormatting>
  <conditionalFormatting sqref="AP394">
    <cfRule type="cellIs" dxfId="12763" priority="7604" stopIfTrue="1" operator="equal">
      <formula>"Muy Baja"</formula>
    </cfRule>
  </conditionalFormatting>
  <conditionalFormatting sqref="AP395">
    <cfRule type="cellIs" dxfId="12762" priority="7587" stopIfTrue="1" operator="equal">
      <formula>"Alta"</formula>
    </cfRule>
  </conditionalFormatting>
  <conditionalFormatting sqref="AP395">
    <cfRule type="cellIs" dxfId="12761" priority="7589" stopIfTrue="1" operator="equal">
      <formula>"Baja"</formula>
    </cfRule>
  </conditionalFormatting>
  <conditionalFormatting sqref="AP395">
    <cfRule type="cellIs" dxfId="12760" priority="7588" stopIfTrue="1" operator="equal">
      <formula>"Media"</formula>
    </cfRule>
  </conditionalFormatting>
  <conditionalFormatting sqref="AP395">
    <cfRule type="cellIs" dxfId="12759" priority="7586" stopIfTrue="1" operator="equal">
      <formula>"Muy Alta"</formula>
    </cfRule>
  </conditionalFormatting>
  <conditionalFormatting sqref="AP395">
    <cfRule type="cellIs" dxfId="12758" priority="7590" stopIfTrue="1" operator="equal">
      <formula>"Muy Baja"</formula>
    </cfRule>
  </conditionalFormatting>
  <conditionalFormatting sqref="AE396:AE397">
    <cfRule type="containsText" dxfId="12757" priority="7539" operator="containsText" text="VALORAR">
      <formula>NOT(ISERROR(SEARCH("VALORAR",AE396)))</formula>
    </cfRule>
    <cfRule type="containsText" dxfId="12756" priority="7540" operator="containsText" text="Extrema">
      <formula>NOT(ISERROR(SEARCH("Extrema",AE396)))</formula>
    </cfRule>
    <cfRule type="containsText" dxfId="12755" priority="7541" operator="containsText" text="Alta">
      <formula>NOT(ISERROR(SEARCH("Alta",AE396)))</formula>
    </cfRule>
    <cfRule type="containsText" dxfId="12754" priority="7542" operator="containsText" text="Moderada">
      <formula>NOT(ISERROR(SEARCH("Moderada",AE396)))</formula>
    </cfRule>
    <cfRule type="containsText" dxfId="12753" priority="7543" operator="containsText" text="Baja">
      <formula>NOT(ISERROR(SEARCH("Baja",AE396)))</formula>
    </cfRule>
  </conditionalFormatting>
  <conditionalFormatting sqref="AE396:AE397">
    <cfRule type="containsText" dxfId="12752" priority="7544" operator="containsText" text="VALORAR">
      <formula>NOT(ISERROR(SEARCH("VALORAR",AE396)))</formula>
    </cfRule>
    <cfRule type="containsText" dxfId="12751" priority="7545" operator="containsText" text="Extrema">
      <formula>NOT(ISERROR(SEARCH("Extrema",AE396)))</formula>
    </cfRule>
    <cfRule type="containsText" dxfId="12750" priority="7546" operator="containsText" text="Alta">
      <formula>NOT(ISERROR(SEARCH("Alta",AE396)))</formula>
    </cfRule>
    <cfRule type="containsText" dxfId="12749" priority="7547" operator="containsText" text="Moderada">
      <formula>NOT(ISERROR(SEARCH("Moderada",AE396)))</formula>
    </cfRule>
    <cfRule type="containsText" dxfId="12748" priority="7548" operator="containsText" text="Baja">
      <formula>NOT(ISERROR(SEARCH("Baja",AE396)))</formula>
    </cfRule>
  </conditionalFormatting>
  <conditionalFormatting sqref="V396:V397">
    <cfRule type="cellIs" dxfId="12747" priority="7555" stopIfTrue="1" operator="equal">
      <formula>"Alta"</formula>
    </cfRule>
  </conditionalFormatting>
  <conditionalFormatting sqref="V396:V397">
    <cfRule type="cellIs" dxfId="12746" priority="7557" stopIfTrue="1" operator="equal">
      <formula>"Baja"</formula>
    </cfRule>
  </conditionalFormatting>
  <conditionalFormatting sqref="V396:V397">
    <cfRule type="cellIs" dxfId="12745" priority="7556" stopIfTrue="1" operator="equal">
      <formula>"Media"</formula>
    </cfRule>
  </conditionalFormatting>
  <conditionalFormatting sqref="V396:V397">
    <cfRule type="cellIs" dxfId="12744" priority="7554" stopIfTrue="1" operator="equal">
      <formula>"Muy Alta"</formula>
    </cfRule>
  </conditionalFormatting>
  <conditionalFormatting sqref="V396:V397">
    <cfRule type="cellIs" dxfId="12743" priority="7558" stopIfTrue="1" operator="equal">
      <formula>"Muy Baja"</formula>
    </cfRule>
  </conditionalFormatting>
  <conditionalFormatting sqref="AP397">
    <cfRule type="cellIs" dxfId="12742" priority="7517" stopIfTrue="1" operator="equal">
      <formula>"Alta"</formula>
    </cfRule>
  </conditionalFormatting>
  <conditionalFormatting sqref="AP397">
    <cfRule type="cellIs" dxfId="12741" priority="7519" stopIfTrue="1" operator="equal">
      <formula>"Baja"</formula>
    </cfRule>
  </conditionalFormatting>
  <conditionalFormatting sqref="AP397">
    <cfRule type="cellIs" dxfId="12740" priority="7518" stopIfTrue="1" operator="equal">
      <formula>"Media"</formula>
    </cfRule>
  </conditionalFormatting>
  <conditionalFormatting sqref="AP397">
    <cfRule type="cellIs" dxfId="12739" priority="7516" stopIfTrue="1" operator="equal">
      <formula>"Muy Alta"</formula>
    </cfRule>
  </conditionalFormatting>
  <conditionalFormatting sqref="AP397">
    <cfRule type="cellIs" dxfId="12738" priority="7520" stopIfTrue="1" operator="equal">
      <formula>"Muy Baja"</formula>
    </cfRule>
  </conditionalFormatting>
  <conditionalFormatting sqref="AE406:AE407">
    <cfRule type="containsText" dxfId="12737" priority="7483" operator="containsText" text="VALORAR">
      <formula>NOT(ISERROR(SEARCH("VALORAR",AE406)))</formula>
    </cfRule>
    <cfRule type="containsText" dxfId="12736" priority="7484" operator="containsText" text="Extrema">
      <formula>NOT(ISERROR(SEARCH("Extrema",AE406)))</formula>
    </cfRule>
    <cfRule type="containsText" dxfId="12735" priority="7485" operator="containsText" text="Alta">
      <formula>NOT(ISERROR(SEARCH("Alta",AE406)))</formula>
    </cfRule>
    <cfRule type="containsText" dxfId="12734" priority="7486" operator="containsText" text="Moderada">
      <formula>NOT(ISERROR(SEARCH("Moderada",AE406)))</formula>
    </cfRule>
    <cfRule type="containsText" dxfId="12733" priority="7487" operator="containsText" text="Baja">
      <formula>NOT(ISERROR(SEARCH("Baja",AE406)))</formula>
    </cfRule>
  </conditionalFormatting>
  <conditionalFormatting sqref="AE406:AE407">
    <cfRule type="containsText" dxfId="12732" priority="7488" operator="containsText" text="VALORAR">
      <formula>NOT(ISERROR(SEARCH("VALORAR",AE406)))</formula>
    </cfRule>
    <cfRule type="containsText" dxfId="12731" priority="7489" operator="containsText" text="Extrema">
      <formula>NOT(ISERROR(SEARCH("Extrema",AE406)))</formula>
    </cfRule>
    <cfRule type="containsText" dxfId="12730" priority="7490" operator="containsText" text="Alta">
      <formula>NOT(ISERROR(SEARCH("Alta",AE406)))</formula>
    </cfRule>
    <cfRule type="containsText" dxfId="12729" priority="7491" operator="containsText" text="Moderada">
      <formula>NOT(ISERROR(SEARCH("Moderada",AE406)))</formula>
    </cfRule>
    <cfRule type="containsText" dxfId="12728" priority="7492" operator="containsText" text="Baja">
      <formula>NOT(ISERROR(SEARCH("Baja",AE406)))</formula>
    </cfRule>
  </conditionalFormatting>
  <conditionalFormatting sqref="AP411">
    <cfRule type="cellIs" dxfId="12727" priority="7437" stopIfTrue="1" operator="equal">
      <formula>"Alta"</formula>
    </cfRule>
  </conditionalFormatting>
  <conditionalFormatting sqref="AP411">
    <cfRule type="cellIs" dxfId="12726" priority="7439" stopIfTrue="1" operator="equal">
      <formula>"Baja"</formula>
    </cfRule>
  </conditionalFormatting>
  <conditionalFormatting sqref="AP411">
    <cfRule type="cellIs" dxfId="12725" priority="7438" stopIfTrue="1" operator="equal">
      <formula>"Media"</formula>
    </cfRule>
  </conditionalFormatting>
  <conditionalFormatting sqref="AP411">
    <cfRule type="cellIs" dxfId="12724" priority="7436" stopIfTrue="1" operator="equal">
      <formula>"Muy Alta"</formula>
    </cfRule>
  </conditionalFormatting>
  <conditionalFormatting sqref="AP411">
    <cfRule type="cellIs" dxfId="12723" priority="7440" stopIfTrue="1" operator="equal">
      <formula>"Muy Baja"</formula>
    </cfRule>
  </conditionalFormatting>
  <conditionalFormatting sqref="AP408">
    <cfRule type="cellIs" dxfId="12722" priority="7395" stopIfTrue="1" operator="equal">
      <formula>"Alta"</formula>
    </cfRule>
  </conditionalFormatting>
  <conditionalFormatting sqref="AP408">
    <cfRule type="cellIs" dxfId="12721" priority="7397" stopIfTrue="1" operator="equal">
      <formula>"Baja"</formula>
    </cfRule>
  </conditionalFormatting>
  <conditionalFormatting sqref="AP408">
    <cfRule type="cellIs" dxfId="12720" priority="7396" stopIfTrue="1" operator="equal">
      <formula>"Media"</formula>
    </cfRule>
  </conditionalFormatting>
  <conditionalFormatting sqref="AP408">
    <cfRule type="cellIs" dxfId="12719" priority="7394" stopIfTrue="1" operator="equal">
      <formula>"Muy Alta"</formula>
    </cfRule>
  </conditionalFormatting>
  <conditionalFormatting sqref="AP408">
    <cfRule type="cellIs" dxfId="12718" priority="7398" stopIfTrue="1" operator="equal">
      <formula>"Muy Baja"</formula>
    </cfRule>
  </conditionalFormatting>
  <conditionalFormatting sqref="V406:V407">
    <cfRule type="cellIs" dxfId="12717" priority="7499" stopIfTrue="1" operator="equal">
      <formula>"Alta"</formula>
    </cfRule>
  </conditionalFormatting>
  <conditionalFormatting sqref="V406:V407">
    <cfRule type="cellIs" dxfId="12716" priority="7501" stopIfTrue="1" operator="equal">
      <formula>"Baja"</formula>
    </cfRule>
  </conditionalFormatting>
  <conditionalFormatting sqref="V406:V407">
    <cfRule type="cellIs" dxfId="12715" priority="7500" stopIfTrue="1" operator="equal">
      <formula>"Media"</formula>
    </cfRule>
  </conditionalFormatting>
  <conditionalFormatting sqref="V406:V407">
    <cfRule type="cellIs" dxfId="12714" priority="7498" stopIfTrue="1" operator="equal">
      <formula>"Muy Alta"</formula>
    </cfRule>
  </conditionalFormatting>
  <conditionalFormatting sqref="V406:V407">
    <cfRule type="cellIs" dxfId="12713" priority="7502" stopIfTrue="1" operator="equal">
      <formula>"Muy Baja"</formula>
    </cfRule>
  </conditionalFormatting>
  <conditionalFormatting sqref="AW406">
    <cfRule type="containsText" dxfId="12712" priority="7473" operator="containsText" text="VALORAR">
      <formula>NOT(ISERROR(SEARCH("VALORAR",AW406)))</formula>
    </cfRule>
    <cfRule type="containsText" dxfId="12711" priority="7474" operator="containsText" text="Extrema">
      <formula>NOT(ISERROR(SEARCH("Extrema",AW406)))</formula>
    </cfRule>
    <cfRule type="containsText" dxfId="12710" priority="7475" operator="containsText" text="Alta">
      <formula>NOT(ISERROR(SEARCH("Alta",AW406)))</formula>
    </cfRule>
    <cfRule type="containsText" dxfId="12709" priority="7476" operator="containsText" text="Moderada">
      <formula>NOT(ISERROR(SEARCH("Moderada",AW406)))</formula>
    </cfRule>
    <cfRule type="containsText" dxfId="12708" priority="7477" operator="containsText" text="Baja">
      <formula>NOT(ISERROR(SEARCH("Baja",AW406)))</formula>
    </cfRule>
  </conditionalFormatting>
  <conditionalFormatting sqref="AW406">
    <cfRule type="containsText" dxfId="12707" priority="7478" operator="containsText" text="VALORAR">
      <formula>NOT(ISERROR(SEARCH("VALORAR",AW406)))</formula>
    </cfRule>
    <cfRule type="containsText" dxfId="12706" priority="7479" operator="containsText" text="Extrema">
      <formula>NOT(ISERROR(SEARCH("Extrema",AW406)))</formula>
    </cfRule>
    <cfRule type="containsText" dxfId="12705" priority="7480" operator="containsText" text="Alta">
      <formula>NOT(ISERROR(SEARCH("Alta",AW406)))</formula>
    </cfRule>
    <cfRule type="containsText" dxfId="12704" priority="7481" operator="containsText" text="Moderada">
      <formula>NOT(ISERROR(SEARCH("Moderada",AW406)))</formula>
    </cfRule>
    <cfRule type="containsText" dxfId="12703" priority="7482" operator="containsText" text="Baja">
      <formula>NOT(ISERROR(SEARCH("Baja",AW406)))</formula>
    </cfRule>
  </conditionalFormatting>
  <conditionalFormatting sqref="AP406">
    <cfRule type="cellIs" dxfId="12702" priority="7465" stopIfTrue="1" operator="equal">
      <formula>"Alta"</formula>
    </cfRule>
  </conditionalFormatting>
  <conditionalFormatting sqref="AP406">
    <cfRule type="cellIs" dxfId="12701" priority="7467" stopIfTrue="1" operator="equal">
      <formula>"Baja"</formula>
    </cfRule>
  </conditionalFormatting>
  <conditionalFormatting sqref="AP406">
    <cfRule type="cellIs" dxfId="12700" priority="7466" stopIfTrue="1" operator="equal">
      <formula>"Media"</formula>
    </cfRule>
  </conditionalFormatting>
  <conditionalFormatting sqref="AP406">
    <cfRule type="cellIs" dxfId="12699" priority="7464" stopIfTrue="1" operator="equal">
      <formula>"Muy Alta"</formula>
    </cfRule>
  </conditionalFormatting>
  <conditionalFormatting sqref="AP406">
    <cfRule type="cellIs" dxfId="12698" priority="7468" stopIfTrue="1" operator="equal">
      <formula>"Muy Baja"</formula>
    </cfRule>
  </conditionalFormatting>
  <conditionalFormatting sqref="AP407">
    <cfRule type="cellIs" dxfId="12697" priority="7451" stopIfTrue="1" operator="equal">
      <formula>"Alta"</formula>
    </cfRule>
  </conditionalFormatting>
  <conditionalFormatting sqref="AP407">
    <cfRule type="cellIs" dxfId="12696" priority="7453" stopIfTrue="1" operator="equal">
      <formula>"Baja"</formula>
    </cfRule>
  </conditionalFormatting>
  <conditionalFormatting sqref="AP407">
    <cfRule type="cellIs" dxfId="12695" priority="7452" stopIfTrue="1" operator="equal">
      <formula>"Media"</formula>
    </cfRule>
  </conditionalFormatting>
  <conditionalFormatting sqref="AP407">
    <cfRule type="cellIs" dxfId="12694" priority="7450" stopIfTrue="1" operator="equal">
      <formula>"Muy Alta"</formula>
    </cfRule>
  </conditionalFormatting>
  <conditionalFormatting sqref="AP407">
    <cfRule type="cellIs" dxfId="12693" priority="7454" stopIfTrue="1" operator="equal">
      <formula>"Muy Baja"</formula>
    </cfRule>
  </conditionalFormatting>
  <conditionalFormatting sqref="AE408:AE409">
    <cfRule type="containsText" dxfId="12692" priority="7403" operator="containsText" text="VALORAR">
      <formula>NOT(ISERROR(SEARCH("VALORAR",AE408)))</formula>
    </cfRule>
    <cfRule type="containsText" dxfId="12691" priority="7404" operator="containsText" text="Extrema">
      <formula>NOT(ISERROR(SEARCH("Extrema",AE408)))</formula>
    </cfRule>
    <cfRule type="containsText" dxfId="12690" priority="7405" operator="containsText" text="Alta">
      <formula>NOT(ISERROR(SEARCH("Alta",AE408)))</formula>
    </cfRule>
    <cfRule type="containsText" dxfId="12689" priority="7406" operator="containsText" text="Moderada">
      <formula>NOT(ISERROR(SEARCH("Moderada",AE408)))</formula>
    </cfRule>
    <cfRule type="containsText" dxfId="12688" priority="7407" operator="containsText" text="Baja">
      <formula>NOT(ISERROR(SEARCH("Baja",AE408)))</formula>
    </cfRule>
  </conditionalFormatting>
  <conditionalFormatting sqref="AE408:AE409">
    <cfRule type="containsText" dxfId="12687" priority="7408" operator="containsText" text="VALORAR">
      <formula>NOT(ISERROR(SEARCH("VALORAR",AE408)))</formula>
    </cfRule>
    <cfRule type="containsText" dxfId="12686" priority="7409" operator="containsText" text="Extrema">
      <formula>NOT(ISERROR(SEARCH("Extrema",AE408)))</formula>
    </cfRule>
    <cfRule type="containsText" dxfId="12685" priority="7410" operator="containsText" text="Alta">
      <formula>NOT(ISERROR(SEARCH("Alta",AE408)))</formula>
    </cfRule>
    <cfRule type="containsText" dxfId="12684" priority="7411" operator="containsText" text="Moderada">
      <formula>NOT(ISERROR(SEARCH("Moderada",AE408)))</formula>
    </cfRule>
    <cfRule type="containsText" dxfId="12683" priority="7412" operator="containsText" text="Baja">
      <formula>NOT(ISERROR(SEARCH("Baja",AE408)))</formula>
    </cfRule>
  </conditionalFormatting>
  <conditionalFormatting sqref="V408:V409">
    <cfRule type="cellIs" dxfId="12682" priority="7419" stopIfTrue="1" operator="equal">
      <formula>"Alta"</formula>
    </cfRule>
  </conditionalFormatting>
  <conditionalFormatting sqref="V408:V409">
    <cfRule type="cellIs" dxfId="12681" priority="7421" stopIfTrue="1" operator="equal">
      <formula>"Baja"</formula>
    </cfRule>
  </conditionalFormatting>
  <conditionalFormatting sqref="V408:V409">
    <cfRule type="cellIs" dxfId="12680" priority="7420" stopIfTrue="1" operator="equal">
      <formula>"Media"</formula>
    </cfRule>
  </conditionalFormatting>
  <conditionalFormatting sqref="V408:V409">
    <cfRule type="cellIs" dxfId="12679" priority="7418" stopIfTrue="1" operator="equal">
      <formula>"Muy Alta"</formula>
    </cfRule>
  </conditionalFormatting>
  <conditionalFormatting sqref="V408:V409">
    <cfRule type="cellIs" dxfId="12678" priority="7422" stopIfTrue="1" operator="equal">
      <formula>"Muy Baja"</formula>
    </cfRule>
  </conditionalFormatting>
  <conditionalFormatting sqref="AP409">
    <cfRule type="cellIs" dxfId="12677" priority="7381" stopIfTrue="1" operator="equal">
      <formula>"Alta"</formula>
    </cfRule>
  </conditionalFormatting>
  <conditionalFormatting sqref="AP409">
    <cfRule type="cellIs" dxfId="12676" priority="7383" stopIfTrue="1" operator="equal">
      <formula>"Baja"</formula>
    </cfRule>
  </conditionalFormatting>
  <conditionalFormatting sqref="AP409">
    <cfRule type="cellIs" dxfId="12675" priority="7382" stopIfTrue="1" operator="equal">
      <formula>"Media"</formula>
    </cfRule>
  </conditionalFormatting>
  <conditionalFormatting sqref="AP409">
    <cfRule type="cellIs" dxfId="12674" priority="7380" stopIfTrue="1" operator="equal">
      <formula>"Muy Alta"</formula>
    </cfRule>
  </conditionalFormatting>
  <conditionalFormatting sqref="AP409">
    <cfRule type="cellIs" dxfId="12673" priority="7384" stopIfTrue="1" operator="equal">
      <formula>"Muy Baja"</formula>
    </cfRule>
  </conditionalFormatting>
  <conditionalFormatting sqref="AE400:AE401">
    <cfRule type="containsText" dxfId="12672" priority="7347" operator="containsText" text="VALORAR">
      <formula>NOT(ISERROR(SEARCH("VALORAR",AE400)))</formula>
    </cfRule>
    <cfRule type="containsText" dxfId="12671" priority="7348" operator="containsText" text="Extrema">
      <formula>NOT(ISERROR(SEARCH("Extrema",AE400)))</formula>
    </cfRule>
    <cfRule type="containsText" dxfId="12670" priority="7349" operator="containsText" text="Alta">
      <formula>NOT(ISERROR(SEARCH("Alta",AE400)))</formula>
    </cfRule>
    <cfRule type="containsText" dxfId="12669" priority="7350" operator="containsText" text="Moderada">
      <formula>NOT(ISERROR(SEARCH("Moderada",AE400)))</formula>
    </cfRule>
    <cfRule type="containsText" dxfId="12668" priority="7351" operator="containsText" text="Baja">
      <formula>NOT(ISERROR(SEARCH("Baja",AE400)))</formula>
    </cfRule>
  </conditionalFormatting>
  <conditionalFormatting sqref="AE400:AE401">
    <cfRule type="containsText" dxfId="12667" priority="7352" operator="containsText" text="VALORAR">
      <formula>NOT(ISERROR(SEARCH("VALORAR",AE400)))</formula>
    </cfRule>
    <cfRule type="containsText" dxfId="12666" priority="7353" operator="containsText" text="Extrema">
      <formula>NOT(ISERROR(SEARCH("Extrema",AE400)))</formula>
    </cfRule>
    <cfRule type="containsText" dxfId="12665" priority="7354" operator="containsText" text="Alta">
      <formula>NOT(ISERROR(SEARCH("Alta",AE400)))</formula>
    </cfRule>
    <cfRule type="containsText" dxfId="12664" priority="7355" operator="containsText" text="Moderada">
      <formula>NOT(ISERROR(SEARCH("Moderada",AE400)))</formula>
    </cfRule>
    <cfRule type="containsText" dxfId="12663" priority="7356" operator="containsText" text="Baja">
      <formula>NOT(ISERROR(SEARCH("Baja",AE400)))</formula>
    </cfRule>
  </conditionalFormatting>
  <conditionalFormatting sqref="AP405">
    <cfRule type="cellIs" dxfId="12662" priority="7301" stopIfTrue="1" operator="equal">
      <formula>"Alta"</formula>
    </cfRule>
  </conditionalFormatting>
  <conditionalFormatting sqref="AP405">
    <cfRule type="cellIs" dxfId="12661" priority="7303" stopIfTrue="1" operator="equal">
      <formula>"Baja"</formula>
    </cfRule>
  </conditionalFormatting>
  <conditionalFormatting sqref="AP405">
    <cfRule type="cellIs" dxfId="12660" priority="7302" stopIfTrue="1" operator="equal">
      <formula>"Media"</formula>
    </cfRule>
  </conditionalFormatting>
  <conditionalFormatting sqref="AP405">
    <cfRule type="cellIs" dxfId="12659" priority="7300" stopIfTrue="1" operator="equal">
      <formula>"Muy Alta"</formula>
    </cfRule>
  </conditionalFormatting>
  <conditionalFormatting sqref="AP405">
    <cfRule type="cellIs" dxfId="12658" priority="7304" stopIfTrue="1" operator="equal">
      <formula>"Muy Baja"</formula>
    </cfRule>
  </conditionalFormatting>
  <conditionalFormatting sqref="AP402">
    <cfRule type="cellIs" dxfId="12657" priority="7259" stopIfTrue="1" operator="equal">
      <formula>"Alta"</formula>
    </cfRule>
  </conditionalFormatting>
  <conditionalFormatting sqref="AP402">
    <cfRule type="cellIs" dxfId="12656" priority="7261" stopIfTrue="1" operator="equal">
      <formula>"Baja"</formula>
    </cfRule>
  </conditionalFormatting>
  <conditionalFormatting sqref="AP402">
    <cfRule type="cellIs" dxfId="12655" priority="7260" stopIfTrue="1" operator="equal">
      <formula>"Media"</formula>
    </cfRule>
  </conditionalFormatting>
  <conditionalFormatting sqref="AP402">
    <cfRule type="cellIs" dxfId="12654" priority="7258" stopIfTrue="1" operator="equal">
      <formula>"Muy Alta"</formula>
    </cfRule>
  </conditionalFormatting>
  <conditionalFormatting sqref="AP402">
    <cfRule type="cellIs" dxfId="12653" priority="7262" stopIfTrue="1" operator="equal">
      <formula>"Muy Baja"</formula>
    </cfRule>
  </conditionalFormatting>
  <conditionalFormatting sqref="V400:V401">
    <cfRule type="cellIs" dxfId="12652" priority="7363" stopIfTrue="1" operator="equal">
      <formula>"Alta"</formula>
    </cfRule>
  </conditionalFormatting>
  <conditionalFormatting sqref="V400:V401">
    <cfRule type="cellIs" dxfId="12651" priority="7365" stopIfTrue="1" operator="equal">
      <formula>"Baja"</formula>
    </cfRule>
  </conditionalFormatting>
  <conditionalFormatting sqref="V400:V401">
    <cfRule type="cellIs" dxfId="12650" priority="7364" stopIfTrue="1" operator="equal">
      <formula>"Media"</formula>
    </cfRule>
  </conditionalFormatting>
  <conditionalFormatting sqref="V400:V401">
    <cfRule type="cellIs" dxfId="12649" priority="7362" stopIfTrue="1" operator="equal">
      <formula>"Muy Alta"</formula>
    </cfRule>
  </conditionalFormatting>
  <conditionalFormatting sqref="V400:V401">
    <cfRule type="cellIs" dxfId="12648" priority="7366" stopIfTrue="1" operator="equal">
      <formula>"Muy Baja"</formula>
    </cfRule>
  </conditionalFormatting>
  <conditionalFormatting sqref="AW400">
    <cfRule type="containsText" dxfId="12647" priority="7337" operator="containsText" text="VALORAR">
      <formula>NOT(ISERROR(SEARCH("VALORAR",AW400)))</formula>
    </cfRule>
    <cfRule type="containsText" dxfId="12646" priority="7338" operator="containsText" text="Extrema">
      <formula>NOT(ISERROR(SEARCH("Extrema",AW400)))</formula>
    </cfRule>
    <cfRule type="containsText" dxfId="12645" priority="7339" operator="containsText" text="Alta">
      <formula>NOT(ISERROR(SEARCH("Alta",AW400)))</formula>
    </cfRule>
    <cfRule type="containsText" dxfId="12644" priority="7340" operator="containsText" text="Moderada">
      <formula>NOT(ISERROR(SEARCH("Moderada",AW400)))</formula>
    </cfRule>
    <cfRule type="containsText" dxfId="12643" priority="7341" operator="containsText" text="Baja">
      <formula>NOT(ISERROR(SEARCH("Baja",AW400)))</formula>
    </cfRule>
  </conditionalFormatting>
  <conditionalFormatting sqref="AW400">
    <cfRule type="containsText" dxfId="12642" priority="7342" operator="containsText" text="VALORAR">
      <formula>NOT(ISERROR(SEARCH("VALORAR",AW400)))</formula>
    </cfRule>
    <cfRule type="containsText" dxfId="12641" priority="7343" operator="containsText" text="Extrema">
      <formula>NOT(ISERROR(SEARCH("Extrema",AW400)))</formula>
    </cfRule>
    <cfRule type="containsText" dxfId="12640" priority="7344" operator="containsText" text="Alta">
      <formula>NOT(ISERROR(SEARCH("Alta",AW400)))</formula>
    </cfRule>
    <cfRule type="containsText" dxfId="12639" priority="7345" operator="containsText" text="Moderada">
      <formula>NOT(ISERROR(SEARCH("Moderada",AW400)))</formula>
    </cfRule>
    <cfRule type="containsText" dxfId="12638" priority="7346" operator="containsText" text="Baja">
      <formula>NOT(ISERROR(SEARCH("Baja",AW400)))</formula>
    </cfRule>
  </conditionalFormatting>
  <conditionalFormatting sqref="AP400">
    <cfRule type="cellIs" dxfId="12637" priority="7329" stopIfTrue="1" operator="equal">
      <formula>"Alta"</formula>
    </cfRule>
  </conditionalFormatting>
  <conditionalFormatting sqref="AP400">
    <cfRule type="cellIs" dxfId="12636" priority="7331" stopIfTrue="1" operator="equal">
      <formula>"Baja"</formula>
    </cfRule>
  </conditionalFormatting>
  <conditionalFormatting sqref="AP400">
    <cfRule type="cellIs" dxfId="12635" priority="7330" stopIfTrue="1" operator="equal">
      <formula>"Media"</formula>
    </cfRule>
  </conditionalFormatting>
  <conditionalFormatting sqref="AP400">
    <cfRule type="cellIs" dxfId="12634" priority="7328" stopIfTrue="1" operator="equal">
      <formula>"Muy Alta"</formula>
    </cfRule>
  </conditionalFormatting>
  <conditionalFormatting sqref="AP400">
    <cfRule type="cellIs" dxfId="12633" priority="7332" stopIfTrue="1" operator="equal">
      <formula>"Muy Baja"</formula>
    </cfRule>
  </conditionalFormatting>
  <conditionalFormatting sqref="AP401">
    <cfRule type="cellIs" dxfId="12632" priority="7315" stopIfTrue="1" operator="equal">
      <formula>"Alta"</formula>
    </cfRule>
  </conditionalFormatting>
  <conditionalFormatting sqref="AP401">
    <cfRule type="cellIs" dxfId="12631" priority="7317" stopIfTrue="1" operator="equal">
      <formula>"Baja"</formula>
    </cfRule>
  </conditionalFormatting>
  <conditionalFormatting sqref="AP401">
    <cfRule type="cellIs" dxfId="12630" priority="7316" stopIfTrue="1" operator="equal">
      <formula>"Media"</formula>
    </cfRule>
  </conditionalFormatting>
  <conditionalFormatting sqref="AP401">
    <cfRule type="cellIs" dxfId="12629" priority="7314" stopIfTrue="1" operator="equal">
      <formula>"Muy Alta"</formula>
    </cfRule>
  </conditionalFormatting>
  <conditionalFormatting sqref="AP401">
    <cfRule type="cellIs" dxfId="12628" priority="7318" stopIfTrue="1" operator="equal">
      <formula>"Muy Baja"</formula>
    </cfRule>
  </conditionalFormatting>
  <conditionalFormatting sqref="AE402:AE403">
    <cfRule type="containsText" dxfId="12627" priority="7267" operator="containsText" text="VALORAR">
      <formula>NOT(ISERROR(SEARCH("VALORAR",AE402)))</formula>
    </cfRule>
    <cfRule type="containsText" dxfId="12626" priority="7268" operator="containsText" text="Extrema">
      <formula>NOT(ISERROR(SEARCH("Extrema",AE402)))</formula>
    </cfRule>
    <cfRule type="containsText" dxfId="12625" priority="7269" operator="containsText" text="Alta">
      <formula>NOT(ISERROR(SEARCH("Alta",AE402)))</formula>
    </cfRule>
    <cfRule type="containsText" dxfId="12624" priority="7270" operator="containsText" text="Moderada">
      <formula>NOT(ISERROR(SEARCH("Moderada",AE402)))</formula>
    </cfRule>
    <cfRule type="containsText" dxfId="12623" priority="7271" operator="containsText" text="Baja">
      <formula>NOT(ISERROR(SEARCH("Baja",AE402)))</formula>
    </cfRule>
  </conditionalFormatting>
  <conditionalFormatting sqref="AE402:AE403">
    <cfRule type="containsText" dxfId="12622" priority="7272" operator="containsText" text="VALORAR">
      <formula>NOT(ISERROR(SEARCH("VALORAR",AE402)))</formula>
    </cfRule>
    <cfRule type="containsText" dxfId="12621" priority="7273" operator="containsText" text="Extrema">
      <formula>NOT(ISERROR(SEARCH("Extrema",AE402)))</formula>
    </cfRule>
    <cfRule type="containsText" dxfId="12620" priority="7274" operator="containsText" text="Alta">
      <formula>NOT(ISERROR(SEARCH("Alta",AE402)))</formula>
    </cfRule>
    <cfRule type="containsText" dxfId="12619" priority="7275" operator="containsText" text="Moderada">
      <formula>NOT(ISERROR(SEARCH("Moderada",AE402)))</formula>
    </cfRule>
    <cfRule type="containsText" dxfId="12618" priority="7276" operator="containsText" text="Baja">
      <formula>NOT(ISERROR(SEARCH("Baja",AE402)))</formula>
    </cfRule>
  </conditionalFormatting>
  <conditionalFormatting sqref="V402:V403">
    <cfRule type="cellIs" dxfId="12617" priority="7283" stopIfTrue="1" operator="equal">
      <formula>"Alta"</formula>
    </cfRule>
  </conditionalFormatting>
  <conditionalFormatting sqref="V402:V403">
    <cfRule type="cellIs" dxfId="12616" priority="7285" stopIfTrue="1" operator="equal">
      <formula>"Baja"</formula>
    </cfRule>
  </conditionalFormatting>
  <conditionalFormatting sqref="V402:V403">
    <cfRule type="cellIs" dxfId="12615" priority="7284" stopIfTrue="1" operator="equal">
      <formula>"Media"</formula>
    </cfRule>
  </conditionalFormatting>
  <conditionalFormatting sqref="V402:V403">
    <cfRule type="cellIs" dxfId="12614" priority="7282" stopIfTrue="1" operator="equal">
      <formula>"Muy Alta"</formula>
    </cfRule>
  </conditionalFormatting>
  <conditionalFormatting sqref="V402:V403">
    <cfRule type="cellIs" dxfId="12613" priority="7286" stopIfTrue="1" operator="equal">
      <formula>"Muy Baja"</formula>
    </cfRule>
  </conditionalFormatting>
  <conditionalFormatting sqref="AP403">
    <cfRule type="cellIs" dxfId="12612" priority="7245" stopIfTrue="1" operator="equal">
      <formula>"Alta"</formula>
    </cfRule>
  </conditionalFormatting>
  <conditionalFormatting sqref="AP403">
    <cfRule type="cellIs" dxfId="12611" priority="7247" stopIfTrue="1" operator="equal">
      <formula>"Baja"</formula>
    </cfRule>
  </conditionalFormatting>
  <conditionalFormatting sqref="AP403">
    <cfRule type="cellIs" dxfId="12610" priority="7246" stopIfTrue="1" operator="equal">
      <formula>"Media"</formula>
    </cfRule>
  </conditionalFormatting>
  <conditionalFormatting sqref="AP403">
    <cfRule type="cellIs" dxfId="12609" priority="7244" stopIfTrue="1" operator="equal">
      <formula>"Muy Alta"</formula>
    </cfRule>
  </conditionalFormatting>
  <conditionalFormatting sqref="AP403">
    <cfRule type="cellIs" dxfId="12608" priority="7248" stopIfTrue="1" operator="equal">
      <formula>"Muy Baja"</formula>
    </cfRule>
  </conditionalFormatting>
  <conditionalFormatting sqref="AE380">
    <cfRule type="containsText" dxfId="12607" priority="7211" operator="containsText" text="VALORAR">
      <formula>NOT(ISERROR(SEARCH("VALORAR",AE380)))</formula>
    </cfRule>
    <cfRule type="containsText" dxfId="12606" priority="7212" operator="containsText" text="Extrema">
      <formula>NOT(ISERROR(SEARCH("Extrema",AE380)))</formula>
    </cfRule>
    <cfRule type="containsText" dxfId="12605" priority="7213" operator="containsText" text="Alta">
      <formula>NOT(ISERROR(SEARCH("Alta",AE380)))</formula>
    </cfRule>
    <cfRule type="containsText" dxfId="12604" priority="7214" operator="containsText" text="Moderada">
      <formula>NOT(ISERROR(SEARCH("Moderada",AE380)))</formula>
    </cfRule>
    <cfRule type="containsText" dxfId="12603" priority="7215" operator="containsText" text="Baja">
      <formula>NOT(ISERROR(SEARCH("Baja",AE380)))</formula>
    </cfRule>
  </conditionalFormatting>
  <conditionalFormatting sqref="AE380">
    <cfRule type="containsText" dxfId="12602" priority="7216" operator="containsText" text="VALORAR">
      <formula>NOT(ISERROR(SEARCH("VALORAR",AE380)))</formula>
    </cfRule>
    <cfRule type="containsText" dxfId="12601" priority="7217" operator="containsText" text="Extrema">
      <formula>NOT(ISERROR(SEARCH("Extrema",AE380)))</formula>
    </cfRule>
    <cfRule type="containsText" dxfId="12600" priority="7218" operator="containsText" text="Alta">
      <formula>NOT(ISERROR(SEARCH("Alta",AE380)))</formula>
    </cfRule>
    <cfRule type="containsText" dxfId="12599" priority="7219" operator="containsText" text="Moderada">
      <formula>NOT(ISERROR(SEARCH("Moderada",AE380)))</formula>
    </cfRule>
    <cfRule type="containsText" dxfId="12598" priority="7220" operator="containsText" text="Baja">
      <formula>NOT(ISERROR(SEARCH("Baja",AE380)))</formula>
    </cfRule>
  </conditionalFormatting>
  <conditionalFormatting sqref="V380">
    <cfRule type="cellIs" dxfId="12597" priority="7227" stopIfTrue="1" operator="equal">
      <formula>"Alta"</formula>
    </cfRule>
  </conditionalFormatting>
  <conditionalFormatting sqref="V380">
    <cfRule type="cellIs" dxfId="12596" priority="7229" stopIfTrue="1" operator="equal">
      <formula>"Baja"</formula>
    </cfRule>
  </conditionalFormatting>
  <conditionalFormatting sqref="V380">
    <cfRule type="cellIs" dxfId="12595" priority="7228" stopIfTrue="1" operator="equal">
      <formula>"Media"</formula>
    </cfRule>
  </conditionalFormatting>
  <conditionalFormatting sqref="V380">
    <cfRule type="cellIs" dxfId="12594" priority="7226" stopIfTrue="1" operator="equal">
      <formula>"Muy Alta"</formula>
    </cfRule>
  </conditionalFormatting>
  <conditionalFormatting sqref="V380">
    <cfRule type="cellIs" dxfId="12593" priority="7230" stopIfTrue="1" operator="equal">
      <formula>"Muy Baja"</formula>
    </cfRule>
  </conditionalFormatting>
  <conditionalFormatting sqref="AP380">
    <cfRule type="cellIs" dxfId="12592" priority="7203" stopIfTrue="1" operator="equal">
      <formula>"Alta"</formula>
    </cfRule>
  </conditionalFormatting>
  <conditionalFormatting sqref="AP380">
    <cfRule type="cellIs" dxfId="12591" priority="7205" stopIfTrue="1" operator="equal">
      <formula>"Baja"</formula>
    </cfRule>
  </conditionalFormatting>
  <conditionalFormatting sqref="AP380">
    <cfRule type="cellIs" dxfId="12590" priority="7204" stopIfTrue="1" operator="equal">
      <formula>"Media"</formula>
    </cfRule>
  </conditionalFormatting>
  <conditionalFormatting sqref="AP380">
    <cfRule type="cellIs" dxfId="12589" priority="7202" stopIfTrue="1" operator="equal">
      <formula>"Muy Alta"</formula>
    </cfRule>
  </conditionalFormatting>
  <conditionalFormatting sqref="AP380">
    <cfRule type="cellIs" dxfId="12588" priority="7206" stopIfTrue="1" operator="equal">
      <formula>"Muy Baja"</formula>
    </cfRule>
  </conditionalFormatting>
  <conditionalFormatting sqref="AE386">
    <cfRule type="containsText" dxfId="12587" priority="7169" operator="containsText" text="VALORAR">
      <formula>NOT(ISERROR(SEARCH("VALORAR",AE386)))</formula>
    </cfRule>
    <cfRule type="containsText" dxfId="12586" priority="7170" operator="containsText" text="Extrema">
      <formula>NOT(ISERROR(SEARCH("Extrema",AE386)))</formula>
    </cfRule>
    <cfRule type="containsText" dxfId="12585" priority="7171" operator="containsText" text="Alta">
      <formula>NOT(ISERROR(SEARCH("Alta",AE386)))</formula>
    </cfRule>
    <cfRule type="containsText" dxfId="12584" priority="7172" operator="containsText" text="Moderada">
      <formula>NOT(ISERROR(SEARCH("Moderada",AE386)))</formula>
    </cfRule>
    <cfRule type="containsText" dxfId="12583" priority="7173" operator="containsText" text="Baja">
      <formula>NOT(ISERROR(SEARCH("Baja",AE386)))</formula>
    </cfRule>
  </conditionalFormatting>
  <conditionalFormatting sqref="AE386">
    <cfRule type="containsText" dxfId="12582" priority="7174" operator="containsText" text="VALORAR">
      <formula>NOT(ISERROR(SEARCH("VALORAR",AE386)))</formula>
    </cfRule>
    <cfRule type="containsText" dxfId="12581" priority="7175" operator="containsText" text="Extrema">
      <formula>NOT(ISERROR(SEARCH("Extrema",AE386)))</formula>
    </cfRule>
    <cfRule type="containsText" dxfId="12580" priority="7176" operator="containsText" text="Alta">
      <formula>NOT(ISERROR(SEARCH("Alta",AE386)))</formula>
    </cfRule>
    <cfRule type="containsText" dxfId="12579" priority="7177" operator="containsText" text="Moderada">
      <formula>NOT(ISERROR(SEARCH("Moderada",AE386)))</formula>
    </cfRule>
    <cfRule type="containsText" dxfId="12578" priority="7178" operator="containsText" text="Baja">
      <formula>NOT(ISERROR(SEARCH("Baja",AE386)))</formula>
    </cfRule>
  </conditionalFormatting>
  <conditionalFormatting sqref="V386">
    <cfRule type="cellIs" dxfId="12577" priority="7185" stopIfTrue="1" operator="equal">
      <formula>"Alta"</formula>
    </cfRule>
  </conditionalFormatting>
  <conditionalFormatting sqref="V386">
    <cfRule type="cellIs" dxfId="12576" priority="7187" stopIfTrue="1" operator="equal">
      <formula>"Baja"</formula>
    </cfRule>
  </conditionalFormatting>
  <conditionalFormatting sqref="V386">
    <cfRule type="cellIs" dxfId="12575" priority="7186" stopIfTrue="1" operator="equal">
      <formula>"Media"</formula>
    </cfRule>
  </conditionalFormatting>
  <conditionalFormatting sqref="V386">
    <cfRule type="cellIs" dxfId="12574" priority="7184" stopIfTrue="1" operator="equal">
      <formula>"Muy Alta"</formula>
    </cfRule>
  </conditionalFormatting>
  <conditionalFormatting sqref="V386">
    <cfRule type="cellIs" dxfId="12573" priority="7188" stopIfTrue="1" operator="equal">
      <formula>"Muy Baja"</formula>
    </cfRule>
  </conditionalFormatting>
  <conditionalFormatting sqref="AP386">
    <cfRule type="cellIs" dxfId="12572" priority="7161" stopIfTrue="1" operator="equal">
      <formula>"Alta"</formula>
    </cfRule>
  </conditionalFormatting>
  <conditionalFormatting sqref="AP386">
    <cfRule type="cellIs" dxfId="12571" priority="7163" stopIfTrue="1" operator="equal">
      <formula>"Baja"</formula>
    </cfRule>
  </conditionalFormatting>
  <conditionalFormatting sqref="AP386">
    <cfRule type="cellIs" dxfId="12570" priority="7162" stopIfTrue="1" operator="equal">
      <formula>"Media"</formula>
    </cfRule>
  </conditionalFormatting>
  <conditionalFormatting sqref="AP386">
    <cfRule type="cellIs" dxfId="12569" priority="7160" stopIfTrue="1" operator="equal">
      <formula>"Muy Alta"</formula>
    </cfRule>
  </conditionalFormatting>
  <conditionalFormatting sqref="AP386">
    <cfRule type="cellIs" dxfId="12568" priority="7164" stopIfTrue="1" operator="equal">
      <formula>"Muy Baja"</formula>
    </cfRule>
  </conditionalFormatting>
  <conditionalFormatting sqref="AE392">
    <cfRule type="containsText" dxfId="12567" priority="7127" operator="containsText" text="VALORAR">
      <formula>NOT(ISERROR(SEARCH("VALORAR",AE392)))</formula>
    </cfRule>
    <cfRule type="containsText" dxfId="12566" priority="7128" operator="containsText" text="Extrema">
      <formula>NOT(ISERROR(SEARCH("Extrema",AE392)))</formula>
    </cfRule>
    <cfRule type="containsText" dxfId="12565" priority="7129" operator="containsText" text="Alta">
      <formula>NOT(ISERROR(SEARCH("Alta",AE392)))</formula>
    </cfRule>
    <cfRule type="containsText" dxfId="12564" priority="7130" operator="containsText" text="Moderada">
      <formula>NOT(ISERROR(SEARCH("Moderada",AE392)))</formula>
    </cfRule>
    <cfRule type="containsText" dxfId="12563" priority="7131" operator="containsText" text="Baja">
      <formula>NOT(ISERROR(SEARCH("Baja",AE392)))</formula>
    </cfRule>
  </conditionalFormatting>
  <conditionalFormatting sqref="AE392">
    <cfRule type="containsText" dxfId="12562" priority="7132" operator="containsText" text="VALORAR">
      <formula>NOT(ISERROR(SEARCH("VALORAR",AE392)))</formula>
    </cfRule>
    <cfRule type="containsText" dxfId="12561" priority="7133" operator="containsText" text="Extrema">
      <formula>NOT(ISERROR(SEARCH("Extrema",AE392)))</formula>
    </cfRule>
    <cfRule type="containsText" dxfId="12560" priority="7134" operator="containsText" text="Alta">
      <formula>NOT(ISERROR(SEARCH("Alta",AE392)))</formula>
    </cfRule>
    <cfRule type="containsText" dxfId="12559" priority="7135" operator="containsText" text="Moderada">
      <formula>NOT(ISERROR(SEARCH("Moderada",AE392)))</formula>
    </cfRule>
    <cfRule type="containsText" dxfId="12558" priority="7136" operator="containsText" text="Baja">
      <formula>NOT(ISERROR(SEARCH("Baja",AE392)))</formula>
    </cfRule>
  </conditionalFormatting>
  <conditionalFormatting sqref="V392">
    <cfRule type="cellIs" dxfId="12557" priority="7143" stopIfTrue="1" operator="equal">
      <formula>"Alta"</formula>
    </cfRule>
  </conditionalFormatting>
  <conditionalFormatting sqref="V392">
    <cfRule type="cellIs" dxfId="12556" priority="7145" stopIfTrue="1" operator="equal">
      <formula>"Baja"</formula>
    </cfRule>
  </conditionalFormatting>
  <conditionalFormatting sqref="V392">
    <cfRule type="cellIs" dxfId="12555" priority="7144" stopIfTrue="1" operator="equal">
      <formula>"Media"</formula>
    </cfRule>
  </conditionalFormatting>
  <conditionalFormatting sqref="V392">
    <cfRule type="cellIs" dxfId="12554" priority="7142" stopIfTrue="1" operator="equal">
      <formula>"Muy Alta"</formula>
    </cfRule>
  </conditionalFormatting>
  <conditionalFormatting sqref="V392">
    <cfRule type="cellIs" dxfId="12553" priority="7146" stopIfTrue="1" operator="equal">
      <formula>"Muy Baja"</formula>
    </cfRule>
  </conditionalFormatting>
  <conditionalFormatting sqref="AP392">
    <cfRule type="cellIs" dxfId="12552" priority="7119" stopIfTrue="1" operator="equal">
      <formula>"Alta"</formula>
    </cfRule>
  </conditionalFormatting>
  <conditionalFormatting sqref="AP392">
    <cfRule type="cellIs" dxfId="12551" priority="7121" stopIfTrue="1" operator="equal">
      <formula>"Baja"</formula>
    </cfRule>
  </conditionalFormatting>
  <conditionalFormatting sqref="AP392">
    <cfRule type="cellIs" dxfId="12550" priority="7120" stopIfTrue="1" operator="equal">
      <formula>"Media"</formula>
    </cfRule>
  </conditionalFormatting>
  <conditionalFormatting sqref="AP392">
    <cfRule type="cellIs" dxfId="12549" priority="7118" stopIfTrue="1" operator="equal">
      <formula>"Muy Alta"</formula>
    </cfRule>
  </conditionalFormatting>
  <conditionalFormatting sqref="AP392">
    <cfRule type="cellIs" dxfId="12548" priority="7122" stopIfTrue="1" operator="equal">
      <formula>"Muy Baja"</formula>
    </cfRule>
  </conditionalFormatting>
  <conditionalFormatting sqref="AE398">
    <cfRule type="containsText" dxfId="12547" priority="7085" operator="containsText" text="VALORAR">
      <formula>NOT(ISERROR(SEARCH("VALORAR",AE398)))</formula>
    </cfRule>
    <cfRule type="containsText" dxfId="12546" priority="7086" operator="containsText" text="Extrema">
      <formula>NOT(ISERROR(SEARCH("Extrema",AE398)))</formula>
    </cfRule>
    <cfRule type="containsText" dxfId="12545" priority="7087" operator="containsText" text="Alta">
      <formula>NOT(ISERROR(SEARCH("Alta",AE398)))</formula>
    </cfRule>
    <cfRule type="containsText" dxfId="12544" priority="7088" operator="containsText" text="Moderada">
      <formula>NOT(ISERROR(SEARCH("Moderada",AE398)))</formula>
    </cfRule>
    <cfRule type="containsText" dxfId="12543" priority="7089" operator="containsText" text="Baja">
      <formula>NOT(ISERROR(SEARCH("Baja",AE398)))</formula>
    </cfRule>
  </conditionalFormatting>
  <conditionalFormatting sqref="AE398">
    <cfRule type="containsText" dxfId="12542" priority="7090" operator="containsText" text="VALORAR">
      <formula>NOT(ISERROR(SEARCH("VALORAR",AE398)))</formula>
    </cfRule>
    <cfRule type="containsText" dxfId="12541" priority="7091" operator="containsText" text="Extrema">
      <formula>NOT(ISERROR(SEARCH("Extrema",AE398)))</formula>
    </cfRule>
    <cfRule type="containsText" dxfId="12540" priority="7092" operator="containsText" text="Alta">
      <formula>NOT(ISERROR(SEARCH("Alta",AE398)))</formula>
    </cfRule>
    <cfRule type="containsText" dxfId="12539" priority="7093" operator="containsText" text="Moderada">
      <formula>NOT(ISERROR(SEARCH("Moderada",AE398)))</formula>
    </cfRule>
    <cfRule type="containsText" dxfId="12538" priority="7094" operator="containsText" text="Baja">
      <formula>NOT(ISERROR(SEARCH("Baja",AE398)))</formula>
    </cfRule>
  </conditionalFormatting>
  <conditionalFormatting sqref="V398">
    <cfRule type="cellIs" dxfId="12537" priority="7101" stopIfTrue="1" operator="equal">
      <formula>"Alta"</formula>
    </cfRule>
  </conditionalFormatting>
  <conditionalFormatting sqref="V398">
    <cfRule type="cellIs" dxfId="12536" priority="7103" stopIfTrue="1" operator="equal">
      <formula>"Baja"</formula>
    </cfRule>
  </conditionalFormatting>
  <conditionalFormatting sqref="V398">
    <cfRule type="cellIs" dxfId="12535" priority="7102" stopIfTrue="1" operator="equal">
      <formula>"Media"</formula>
    </cfRule>
  </conditionalFormatting>
  <conditionalFormatting sqref="V398">
    <cfRule type="cellIs" dxfId="12534" priority="7100" stopIfTrue="1" operator="equal">
      <formula>"Muy Alta"</formula>
    </cfRule>
  </conditionalFormatting>
  <conditionalFormatting sqref="V398">
    <cfRule type="cellIs" dxfId="12533" priority="7104" stopIfTrue="1" operator="equal">
      <formula>"Muy Baja"</formula>
    </cfRule>
  </conditionalFormatting>
  <conditionalFormatting sqref="AP398">
    <cfRule type="cellIs" dxfId="12532" priority="7077" stopIfTrue="1" operator="equal">
      <formula>"Alta"</formula>
    </cfRule>
  </conditionalFormatting>
  <conditionalFormatting sqref="AP398">
    <cfRule type="cellIs" dxfId="12531" priority="7079" stopIfTrue="1" operator="equal">
      <formula>"Baja"</formula>
    </cfRule>
  </conditionalFormatting>
  <conditionalFormatting sqref="AP398">
    <cfRule type="cellIs" dxfId="12530" priority="7078" stopIfTrue="1" operator="equal">
      <formula>"Media"</formula>
    </cfRule>
  </conditionalFormatting>
  <conditionalFormatting sqref="AP398">
    <cfRule type="cellIs" dxfId="12529" priority="7076" stopIfTrue="1" operator="equal">
      <formula>"Muy Alta"</formula>
    </cfRule>
  </conditionalFormatting>
  <conditionalFormatting sqref="AP398">
    <cfRule type="cellIs" dxfId="12528" priority="7080" stopIfTrue="1" operator="equal">
      <formula>"Muy Baja"</formula>
    </cfRule>
  </conditionalFormatting>
  <conditionalFormatting sqref="AE404">
    <cfRule type="containsText" dxfId="12527" priority="7043" operator="containsText" text="VALORAR">
      <formula>NOT(ISERROR(SEARCH("VALORAR",AE404)))</formula>
    </cfRule>
    <cfRule type="containsText" dxfId="12526" priority="7044" operator="containsText" text="Extrema">
      <formula>NOT(ISERROR(SEARCH("Extrema",AE404)))</formula>
    </cfRule>
    <cfRule type="containsText" dxfId="12525" priority="7045" operator="containsText" text="Alta">
      <formula>NOT(ISERROR(SEARCH("Alta",AE404)))</formula>
    </cfRule>
    <cfRule type="containsText" dxfId="12524" priority="7046" operator="containsText" text="Moderada">
      <formula>NOT(ISERROR(SEARCH("Moderada",AE404)))</formula>
    </cfRule>
    <cfRule type="containsText" dxfId="12523" priority="7047" operator="containsText" text="Baja">
      <formula>NOT(ISERROR(SEARCH("Baja",AE404)))</formula>
    </cfRule>
  </conditionalFormatting>
  <conditionalFormatting sqref="AE404">
    <cfRule type="containsText" dxfId="12522" priority="7048" operator="containsText" text="VALORAR">
      <formula>NOT(ISERROR(SEARCH("VALORAR",AE404)))</formula>
    </cfRule>
    <cfRule type="containsText" dxfId="12521" priority="7049" operator="containsText" text="Extrema">
      <formula>NOT(ISERROR(SEARCH("Extrema",AE404)))</formula>
    </cfRule>
    <cfRule type="containsText" dxfId="12520" priority="7050" operator="containsText" text="Alta">
      <formula>NOT(ISERROR(SEARCH("Alta",AE404)))</formula>
    </cfRule>
    <cfRule type="containsText" dxfId="12519" priority="7051" operator="containsText" text="Moderada">
      <formula>NOT(ISERROR(SEARCH("Moderada",AE404)))</formula>
    </cfRule>
    <cfRule type="containsText" dxfId="12518" priority="7052" operator="containsText" text="Baja">
      <formula>NOT(ISERROR(SEARCH("Baja",AE404)))</formula>
    </cfRule>
  </conditionalFormatting>
  <conditionalFormatting sqref="V404">
    <cfRule type="cellIs" dxfId="12517" priority="7059" stopIfTrue="1" operator="equal">
      <formula>"Alta"</formula>
    </cfRule>
  </conditionalFormatting>
  <conditionalFormatting sqref="V404">
    <cfRule type="cellIs" dxfId="12516" priority="7061" stopIfTrue="1" operator="equal">
      <formula>"Baja"</formula>
    </cfRule>
  </conditionalFormatting>
  <conditionalFormatting sqref="V404">
    <cfRule type="cellIs" dxfId="12515" priority="7060" stopIfTrue="1" operator="equal">
      <formula>"Media"</formula>
    </cfRule>
  </conditionalFormatting>
  <conditionalFormatting sqref="V404">
    <cfRule type="cellIs" dxfId="12514" priority="7058" stopIfTrue="1" operator="equal">
      <formula>"Muy Alta"</formula>
    </cfRule>
  </conditionalFormatting>
  <conditionalFormatting sqref="V404">
    <cfRule type="cellIs" dxfId="12513" priority="7062" stopIfTrue="1" operator="equal">
      <formula>"Muy Baja"</formula>
    </cfRule>
  </conditionalFormatting>
  <conditionalFormatting sqref="AP404">
    <cfRule type="cellIs" dxfId="12512" priority="7035" stopIfTrue="1" operator="equal">
      <formula>"Alta"</formula>
    </cfRule>
  </conditionalFormatting>
  <conditionalFormatting sqref="AP404">
    <cfRule type="cellIs" dxfId="12511" priority="7037" stopIfTrue="1" operator="equal">
      <formula>"Baja"</formula>
    </cfRule>
  </conditionalFormatting>
  <conditionalFormatting sqref="AP404">
    <cfRule type="cellIs" dxfId="12510" priority="7036" stopIfTrue="1" operator="equal">
      <formula>"Media"</formula>
    </cfRule>
  </conditionalFormatting>
  <conditionalFormatting sqref="AP404">
    <cfRule type="cellIs" dxfId="12509" priority="7034" stopIfTrue="1" operator="equal">
      <formula>"Muy Alta"</formula>
    </cfRule>
  </conditionalFormatting>
  <conditionalFormatting sqref="AP404">
    <cfRule type="cellIs" dxfId="12508" priority="7038" stopIfTrue="1" operator="equal">
      <formula>"Muy Baja"</formula>
    </cfRule>
  </conditionalFormatting>
  <conditionalFormatting sqref="AE410">
    <cfRule type="containsText" dxfId="12507" priority="7001" operator="containsText" text="VALORAR">
      <formula>NOT(ISERROR(SEARCH("VALORAR",AE410)))</formula>
    </cfRule>
    <cfRule type="containsText" dxfId="12506" priority="7002" operator="containsText" text="Extrema">
      <formula>NOT(ISERROR(SEARCH("Extrema",AE410)))</formula>
    </cfRule>
    <cfRule type="containsText" dxfId="12505" priority="7003" operator="containsText" text="Alta">
      <formula>NOT(ISERROR(SEARCH("Alta",AE410)))</formula>
    </cfRule>
    <cfRule type="containsText" dxfId="12504" priority="7004" operator="containsText" text="Moderada">
      <formula>NOT(ISERROR(SEARCH("Moderada",AE410)))</formula>
    </cfRule>
    <cfRule type="containsText" dxfId="12503" priority="7005" operator="containsText" text="Baja">
      <formula>NOT(ISERROR(SEARCH("Baja",AE410)))</formula>
    </cfRule>
  </conditionalFormatting>
  <conditionalFormatting sqref="AE410">
    <cfRule type="containsText" dxfId="12502" priority="7006" operator="containsText" text="VALORAR">
      <formula>NOT(ISERROR(SEARCH("VALORAR",AE410)))</formula>
    </cfRule>
    <cfRule type="containsText" dxfId="12501" priority="7007" operator="containsText" text="Extrema">
      <formula>NOT(ISERROR(SEARCH("Extrema",AE410)))</formula>
    </cfRule>
    <cfRule type="containsText" dxfId="12500" priority="7008" operator="containsText" text="Alta">
      <formula>NOT(ISERROR(SEARCH("Alta",AE410)))</formula>
    </cfRule>
    <cfRule type="containsText" dxfId="12499" priority="7009" operator="containsText" text="Moderada">
      <formula>NOT(ISERROR(SEARCH("Moderada",AE410)))</formula>
    </cfRule>
    <cfRule type="containsText" dxfId="12498" priority="7010" operator="containsText" text="Baja">
      <formula>NOT(ISERROR(SEARCH("Baja",AE410)))</formula>
    </cfRule>
  </conditionalFormatting>
  <conditionalFormatting sqref="V410">
    <cfRule type="cellIs" dxfId="12497" priority="7017" stopIfTrue="1" operator="equal">
      <formula>"Alta"</formula>
    </cfRule>
  </conditionalFormatting>
  <conditionalFormatting sqref="V410">
    <cfRule type="cellIs" dxfId="12496" priority="7019" stopIfTrue="1" operator="equal">
      <formula>"Baja"</formula>
    </cfRule>
  </conditionalFormatting>
  <conditionalFormatting sqref="V410">
    <cfRule type="cellIs" dxfId="12495" priority="7018" stopIfTrue="1" operator="equal">
      <formula>"Media"</formula>
    </cfRule>
  </conditionalFormatting>
  <conditionalFormatting sqref="V410">
    <cfRule type="cellIs" dxfId="12494" priority="7016" stopIfTrue="1" operator="equal">
      <formula>"Muy Alta"</formula>
    </cfRule>
  </conditionalFormatting>
  <conditionalFormatting sqref="V410">
    <cfRule type="cellIs" dxfId="12493" priority="7020" stopIfTrue="1" operator="equal">
      <formula>"Muy Baja"</formula>
    </cfRule>
  </conditionalFormatting>
  <conditionalFormatting sqref="AP410">
    <cfRule type="cellIs" dxfId="12492" priority="6993" stopIfTrue="1" operator="equal">
      <formula>"Alta"</formula>
    </cfRule>
  </conditionalFormatting>
  <conditionalFormatting sqref="AP410">
    <cfRule type="cellIs" dxfId="12491" priority="6995" stopIfTrue="1" operator="equal">
      <formula>"Baja"</formula>
    </cfRule>
  </conditionalFormatting>
  <conditionalFormatting sqref="AP410">
    <cfRule type="cellIs" dxfId="12490" priority="6994" stopIfTrue="1" operator="equal">
      <formula>"Media"</formula>
    </cfRule>
  </conditionalFormatting>
  <conditionalFormatting sqref="AP410">
    <cfRule type="cellIs" dxfId="12489" priority="6992" stopIfTrue="1" operator="equal">
      <formula>"Muy Alta"</formula>
    </cfRule>
  </conditionalFormatting>
  <conditionalFormatting sqref="AP410">
    <cfRule type="cellIs" dxfId="12488" priority="6996" stopIfTrue="1" operator="equal">
      <formula>"Muy Baja"</formula>
    </cfRule>
  </conditionalFormatting>
  <conditionalFormatting sqref="AE418:AE419">
    <cfRule type="containsText" dxfId="12487" priority="6931" operator="containsText" text="VALORAR">
      <formula>NOT(ISERROR(SEARCH("VALORAR",AE418)))</formula>
    </cfRule>
    <cfRule type="containsText" dxfId="12486" priority="6932" operator="containsText" text="Extrema">
      <formula>NOT(ISERROR(SEARCH("Extrema",AE418)))</formula>
    </cfRule>
    <cfRule type="containsText" dxfId="12485" priority="6933" operator="containsText" text="Alta">
      <formula>NOT(ISERROR(SEARCH("Alta",AE418)))</formula>
    </cfRule>
    <cfRule type="containsText" dxfId="12484" priority="6934" operator="containsText" text="Moderada">
      <formula>NOT(ISERROR(SEARCH("Moderada",AE418)))</formula>
    </cfRule>
    <cfRule type="containsText" dxfId="12483" priority="6935" operator="containsText" text="Baja">
      <formula>NOT(ISERROR(SEARCH("Baja",AE418)))</formula>
    </cfRule>
  </conditionalFormatting>
  <conditionalFormatting sqref="AE418:AE419">
    <cfRule type="containsText" dxfId="12482" priority="6936" operator="containsText" text="VALORAR">
      <formula>NOT(ISERROR(SEARCH("VALORAR",AE418)))</formula>
    </cfRule>
    <cfRule type="containsText" dxfId="12481" priority="6937" operator="containsText" text="Extrema">
      <formula>NOT(ISERROR(SEARCH("Extrema",AE418)))</formula>
    </cfRule>
    <cfRule type="containsText" dxfId="12480" priority="6938" operator="containsText" text="Alta">
      <formula>NOT(ISERROR(SEARCH("Alta",AE418)))</formula>
    </cfRule>
    <cfRule type="containsText" dxfId="12479" priority="6939" operator="containsText" text="Moderada">
      <formula>NOT(ISERROR(SEARCH("Moderada",AE418)))</formula>
    </cfRule>
    <cfRule type="containsText" dxfId="12478" priority="6940" operator="containsText" text="Baja">
      <formula>NOT(ISERROR(SEARCH("Baja",AE418)))</formula>
    </cfRule>
  </conditionalFormatting>
  <conditionalFormatting sqref="AP423">
    <cfRule type="cellIs" dxfId="12477" priority="6885" stopIfTrue="1" operator="equal">
      <formula>"Alta"</formula>
    </cfRule>
  </conditionalFormatting>
  <conditionalFormatting sqref="AP423">
    <cfRule type="cellIs" dxfId="12476" priority="6887" stopIfTrue="1" operator="equal">
      <formula>"Baja"</formula>
    </cfRule>
  </conditionalFormatting>
  <conditionalFormatting sqref="AP423">
    <cfRule type="cellIs" dxfId="12475" priority="6886" stopIfTrue="1" operator="equal">
      <formula>"Media"</formula>
    </cfRule>
  </conditionalFormatting>
  <conditionalFormatting sqref="AP423">
    <cfRule type="cellIs" dxfId="12474" priority="6884" stopIfTrue="1" operator="equal">
      <formula>"Muy Alta"</formula>
    </cfRule>
  </conditionalFormatting>
  <conditionalFormatting sqref="AP423">
    <cfRule type="cellIs" dxfId="12473" priority="6888" stopIfTrue="1" operator="equal">
      <formula>"Muy Baja"</formula>
    </cfRule>
  </conditionalFormatting>
  <conditionalFormatting sqref="AP420">
    <cfRule type="cellIs" dxfId="12472" priority="6843" stopIfTrue="1" operator="equal">
      <formula>"Alta"</formula>
    </cfRule>
  </conditionalFormatting>
  <conditionalFormatting sqref="AP420">
    <cfRule type="cellIs" dxfId="12471" priority="6845" stopIfTrue="1" operator="equal">
      <formula>"Baja"</formula>
    </cfRule>
  </conditionalFormatting>
  <conditionalFormatting sqref="AP420">
    <cfRule type="cellIs" dxfId="12470" priority="6844" stopIfTrue="1" operator="equal">
      <formula>"Media"</formula>
    </cfRule>
  </conditionalFormatting>
  <conditionalFormatting sqref="AP420">
    <cfRule type="cellIs" dxfId="12469" priority="6842" stopIfTrue="1" operator="equal">
      <formula>"Muy Alta"</formula>
    </cfRule>
  </conditionalFormatting>
  <conditionalFormatting sqref="AP420">
    <cfRule type="cellIs" dxfId="12468" priority="6846" stopIfTrue="1" operator="equal">
      <formula>"Muy Baja"</formula>
    </cfRule>
  </conditionalFormatting>
  <conditionalFormatting sqref="V418:V419">
    <cfRule type="cellIs" dxfId="12467" priority="6947" stopIfTrue="1" operator="equal">
      <formula>"Alta"</formula>
    </cfRule>
  </conditionalFormatting>
  <conditionalFormatting sqref="V418:V419">
    <cfRule type="cellIs" dxfId="12466" priority="6949" stopIfTrue="1" operator="equal">
      <formula>"Baja"</formula>
    </cfRule>
  </conditionalFormatting>
  <conditionalFormatting sqref="V418:V419">
    <cfRule type="cellIs" dxfId="12465" priority="6948" stopIfTrue="1" operator="equal">
      <formula>"Media"</formula>
    </cfRule>
  </conditionalFormatting>
  <conditionalFormatting sqref="V418:V419">
    <cfRule type="cellIs" dxfId="12464" priority="6946" stopIfTrue="1" operator="equal">
      <formula>"Muy Alta"</formula>
    </cfRule>
  </conditionalFormatting>
  <conditionalFormatting sqref="V418:V419">
    <cfRule type="cellIs" dxfId="12463" priority="6950" stopIfTrue="1" operator="equal">
      <formula>"Muy Baja"</formula>
    </cfRule>
  </conditionalFormatting>
  <conditionalFormatting sqref="AW418">
    <cfRule type="containsText" dxfId="12462" priority="6921" operator="containsText" text="VALORAR">
      <formula>NOT(ISERROR(SEARCH("VALORAR",AW418)))</formula>
    </cfRule>
    <cfRule type="containsText" dxfId="12461" priority="6922" operator="containsText" text="Extrema">
      <formula>NOT(ISERROR(SEARCH("Extrema",AW418)))</formula>
    </cfRule>
    <cfRule type="containsText" dxfId="12460" priority="6923" operator="containsText" text="Alta">
      <formula>NOT(ISERROR(SEARCH("Alta",AW418)))</formula>
    </cfRule>
    <cfRule type="containsText" dxfId="12459" priority="6924" operator="containsText" text="Moderada">
      <formula>NOT(ISERROR(SEARCH("Moderada",AW418)))</formula>
    </cfRule>
    <cfRule type="containsText" dxfId="12458" priority="6925" operator="containsText" text="Baja">
      <formula>NOT(ISERROR(SEARCH("Baja",AW418)))</formula>
    </cfRule>
  </conditionalFormatting>
  <conditionalFormatting sqref="AW418">
    <cfRule type="containsText" dxfId="12457" priority="6926" operator="containsText" text="VALORAR">
      <formula>NOT(ISERROR(SEARCH("VALORAR",AW418)))</formula>
    </cfRule>
    <cfRule type="containsText" dxfId="12456" priority="6927" operator="containsText" text="Extrema">
      <formula>NOT(ISERROR(SEARCH("Extrema",AW418)))</formula>
    </cfRule>
    <cfRule type="containsText" dxfId="12455" priority="6928" operator="containsText" text="Alta">
      <formula>NOT(ISERROR(SEARCH("Alta",AW418)))</formula>
    </cfRule>
    <cfRule type="containsText" dxfId="12454" priority="6929" operator="containsText" text="Moderada">
      <formula>NOT(ISERROR(SEARCH("Moderada",AW418)))</formula>
    </cfRule>
    <cfRule type="containsText" dxfId="12453" priority="6930" operator="containsText" text="Baja">
      <formula>NOT(ISERROR(SEARCH("Baja",AW418)))</formula>
    </cfRule>
  </conditionalFormatting>
  <conditionalFormatting sqref="AP418">
    <cfRule type="cellIs" dxfId="12452" priority="6913" stopIfTrue="1" operator="equal">
      <formula>"Alta"</formula>
    </cfRule>
  </conditionalFormatting>
  <conditionalFormatting sqref="AP418">
    <cfRule type="cellIs" dxfId="12451" priority="6915" stopIfTrue="1" operator="equal">
      <formula>"Baja"</formula>
    </cfRule>
  </conditionalFormatting>
  <conditionalFormatting sqref="AP418">
    <cfRule type="cellIs" dxfId="12450" priority="6914" stopIfTrue="1" operator="equal">
      <formula>"Media"</formula>
    </cfRule>
  </conditionalFormatting>
  <conditionalFormatting sqref="AP418">
    <cfRule type="cellIs" dxfId="12449" priority="6912" stopIfTrue="1" operator="equal">
      <formula>"Muy Alta"</formula>
    </cfRule>
  </conditionalFormatting>
  <conditionalFormatting sqref="AP418">
    <cfRule type="cellIs" dxfId="12448" priority="6916" stopIfTrue="1" operator="equal">
      <formula>"Muy Baja"</formula>
    </cfRule>
  </conditionalFormatting>
  <conditionalFormatting sqref="AP419">
    <cfRule type="cellIs" dxfId="12447" priority="6899" stopIfTrue="1" operator="equal">
      <formula>"Alta"</formula>
    </cfRule>
  </conditionalFormatting>
  <conditionalFormatting sqref="AP419">
    <cfRule type="cellIs" dxfId="12446" priority="6901" stopIfTrue="1" operator="equal">
      <formula>"Baja"</formula>
    </cfRule>
  </conditionalFormatting>
  <conditionalFormatting sqref="AP419">
    <cfRule type="cellIs" dxfId="12445" priority="6900" stopIfTrue="1" operator="equal">
      <formula>"Media"</formula>
    </cfRule>
  </conditionalFormatting>
  <conditionalFormatting sqref="AP419">
    <cfRule type="cellIs" dxfId="12444" priority="6898" stopIfTrue="1" operator="equal">
      <formula>"Muy Alta"</formula>
    </cfRule>
  </conditionalFormatting>
  <conditionalFormatting sqref="AP419">
    <cfRule type="cellIs" dxfId="12443" priority="6902" stopIfTrue="1" operator="equal">
      <formula>"Muy Baja"</formula>
    </cfRule>
  </conditionalFormatting>
  <conditionalFormatting sqref="AE420:AE421">
    <cfRule type="containsText" dxfId="12442" priority="6851" operator="containsText" text="VALORAR">
      <formula>NOT(ISERROR(SEARCH("VALORAR",AE420)))</formula>
    </cfRule>
    <cfRule type="containsText" dxfId="12441" priority="6852" operator="containsText" text="Extrema">
      <formula>NOT(ISERROR(SEARCH("Extrema",AE420)))</formula>
    </cfRule>
    <cfRule type="containsText" dxfId="12440" priority="6853" operator="containsText" text="Alta">
      <formula>NOT(ISERROR(SEARCH("Alta",AE420)))</formula>
    </cfRule>
    <cfRule type="containsText" dxfId="12439" priority="6854" operator="containsText" text="Moderada">
      <formula>NOT(ISERROR(SEARCH("Moderada",AE420)))</formula>
    </cfRule>
    <cfRule type="containsText" dxfId="12438" priority="6855" operator="containsText" text="Baja">
      <formula>NOT(ISERROR(SEARCH("Baja",AE420)))</formula>
    </cfRule>
  </conditionalFormatting>
  <conditionalFormatting sqref="AE420:AE421">
    <cfRule type="containsText" dxfId="12437" priority="6856" operator="containsText" text="VALORAR">
      <formula>NOT(ISERROR(SEARCH("VALORAR",AE420)))</formula>
    </cfRule>
    <cfRule type="containsText" dxfId="12436" priority="6857" operator="containsText" text="Extrema">
      <formula>NOT(ISERROR(SEARCH("Extrema",AE420)))</formula>
    </cfRule>
    <cfRule type="containsText" dxfId="12435" priority="6858" operator="containsText" text="Alta">
      <formula>NOT(ISERROR(SEARCH("Alta",AE420)))</formula>
    </cfRule>
    <cfRule type="containsText" dxfId="12434" priority="6859" operator="containsText" text="Moderada">
      <formula>NOT(ISERROR(SEARCH("Moderada",AE420)))</formula>
    </cfRule>
    <cfRule type="containsText" dxfId="12433" priority="6860" operator="containsText" text="Baja">
      <formula>NOT(ISERROR(SEARCH("Baja",AE420)))</formula>
    </cfRule>
  </conditionalFormatting>
  <conditionalFormatting sqref="V420:V421">
    <cfRule type="cellIs" dxfId="12432" priority="6867" stopIfTrue="1" operator="equal">
      <formula>"Alta"</formula>
    </cfRule>
  </conditionalFormatting>
  <conditionalFormatting sqref="V420:V421">
    <cfRule type="cellIs" dxfId="12431" priority="6869" stopIfTrue="1" operator="equal">
      <formula>"Baja"</formula>
    </cfRule>
  </conditionalFormatting>
  <conditionalFormatting sqref="V420:V421">
    <cfRule type="cellIs" dxfId="12430" priority="6868" stopIfTrue="1" operator="equal">
      <formula>"Media"</formula>
    </cfRule>
  </conditionalFormatting>
  <conditionalFormatting sqref="V420:V421">
    <cfRule type="cellIs" dxfId="12429" priority="6866" stopIfTrue="1" operator="equal">
      <formula>"Muy Alta"</formula>
    </cfRule>
  </conditionalFormatting>
  <conditionalFormatting sqref="V420:V421">
    <cfRule type="cellIs" dxfId="12428" priority="6870" stopIfTrue="1" operator="equal">
      <formula>"Muy Baja"</formula>
    </cfRule>
  </conditionalFormatting>
  <conditionalFormatting sqref="AP421">
    <cfRule type="cellIs" dxfId="12427" priority="6829" stopIfTrue="1" operator="equal">
      <formula>"Alta"</formula>
    </cfRule>
  </conditionalFormatting>
  <conditionalFormatting sqref="AP421">
    <cfRule type="cellIs" dxfId="12426" priority="6831" stopIfTrue="1" operator="equal">
      <formula>"Baja"</formula>
    </cfRule>
  </conditionalFormatting>
  <conditionalFormatting sqref="AP421">
    <cfRule type="cellIs" dxfId="12425" priority="6830" stopIfTrue="1" operator="equal">
      <formula>"Media"</formula>
    </cfRule>
  </conditionalFormatting>
  <conditionalFormatting sqref="AP421">
    <cfRule type="cellIs" dxfId="12424" priority="6828" stopIfTrue="1" operator="equal">
      <formula>"Muy Alta"</formula>
    </cfRule>
  </conditionalFormatting>
  <conditionalFormatting sqref="AP421">
    <cfRule type="cellIs" dxfId="12423" priority="6832" stopIfTrue="1" operator="equal">
      <formula>"Muy Baja"</formula>
    </cfRule>
  </conditionalFormatting>
  <conditionalFormatting sqref="AE422">
    <cfRule type="containsText" dxfId="12422" priority="6795" operator="containsText" text="VALORAR">
      <formula>NOT(ISERROR(SEARCH("VALORAR",AE422)))</formula>
    </cfRule>
    <cfRule type="containsText" dxfId="12421" priority="6796" operator="containsText" text="Extrema">
      <formula>NOT(ISERROR(SEARCH("Extrema",AE422)))</formula>
    </cfRule>
    <cfRule type="containsText" dxfId="12420" priority="6797" operator="containsText" text="Alta">
      <formula>NOT(ISERROR(SEARCH("Alta",AE422)))</formula>
    </cfRule>
    <cfRule type="containsText" dxfId="12419" priority="6798" operator="containsText" text="Moderada">
      <formula>NOT(ISERROR(SEARCH("Moderada",AE422)))</formula>
    </cfRule>
    <cfRule type="containsText" dxfId="12418" priority="6799" operator="containsText" text="Baja">
      <formula>NOT(ISERROR(SEARCH("Baja",AE422)))</formula>
    </cfRule>
  </conditionalFormatting>
  <conditionalFormatting sqref="AE422">
    <cfRule type="containsText" dxfId="12417" priority="6800" operator="containsText" text="VALORAR">
      <formula>NOT(ISERROR(SEARCH("VALORAR",AE422)))</formula>
    </cfRule>
    <cfRule type="containsText" dxfId="12416" priority="6801" operator="containsText" text="Extrema">
      <formula>NOT(ISERROR(SEARCH("Extrema",AE422)))</formula>
    </cfRule>
    <cfRule type="containsText" dxfId="12415" priority="6802" operator="containsText" text="Alta">
      <formula>NOT(ISERROR(SEARCH("Alta",AE422)))</formula>
    </cfRule>
    <cfRule type="containsText" dxfId="12414" priority="6803" operator="containsText" text="Moderada">
      <formula>NOT(ISERROR(SEARCH("Moderada",AE422)))</formula>
    </cfRule>
    <cfRule type="containsText" dxfId="12413" priority="6804" operator="containsText" text="Baja">
      <formula>NOT(ISERROR(SEARCH("Baja",AE422)))</formula>
    </cfRule>
  </conditionalFormatting>
  <conditionalFormatting sqref="V422">
    <cfRule type="cellIs" dxfId="12412" priority="6811" stopIfTrue="1" operator="equal">
      <formula>"Alta"</formula>
    </cfRule>
  </conditionalFormatting>
  <conditionalFormatting sqref="V422">
    <cfRule type="cellIs" dxfId="12411" priority="6813" stopIfTrue="1" operator="equal">
      <formula>"Baja"</formula>
    </cfRule>
  </conditionalFormatting>
  <conditionalFormatting sqref="V422">
    <cfRule type="cellIs" dxfId="12410" priority="6812" stopIfTrue="1" operator="equal">
      <formula>"Media"</formula>
    </cfRule>
  </conditionalFormatting>
  <conditionalFormatting sqref="V422">
    <cfRule type="cellIs" dxfId="12409" priority="6810" stopIfTrue="1" operator="equal">
      <formula>"Muy Alta"</formula>
    </cfRule>
  </conditionalFormatting>
  <conditionalFormatting sqref="V422">
    <cfRule type="cellIs" dxfId="12408" priority="6814" stopIfTrue="1" operator="equal">
      <formula>"Muy Baja"</formula>
    </cfRule>
  </conditionalFormatting>
  <conditionalFormatting sqref="AP422">
    <cfRule type="cellIs" dxfId="12407" priority="6787" stopIfTrue="1" operator="equal">
      <formula>"Alta"</formula>
    </cfRule>
  </conditionalFormatting>
  <conditionalFormatting sqref="AP422">
    <cfRule type="cellIs" dxfId="12406" priority="6789" stopIfTrue="1" operator="equal">
      <formula>"Baja"</formula>
    </cfRule>
  </conditionalFormatting>
  <conditionalFormatting sqref="AP422">
    <cfRule type="cellIs" dxfId="12405" priority="6788" stopIfTrue="1" operator="equal">
      <formula>"Media"</formula>
    </cfRule>
  </conditionalFormatting>
  <conditionalFormatting sqref="AP422">
    <cfRule type="cellIs" dxfId="12404" priority="6786" stopIfTrue="1" operator="equal">
      <formula>"Muy Alta"</formula>
    </cfRule>
  </conditionalFormatting>
  <conditionalFormatting sqref="AP422">
    <cfRule type="cellIs" dxfId="12403" priority="6790" stopIfTrue="1" operator="equal">
      <formula>"Muy Baja"</formula>
    </cfRule>
  </conditionalFormatting>
  <conditionalFormatting sqref="AE412:AE413">
    <cfRule type="containsText" dxfId="12402" priority="6739" operator="containsText" text="VALORAR">
      <formula>NOT(ISERROR(SEARCH("VALORAR",AE412)))</formula>
    </cfRule>
    <cfRule type="containsText" dxfId="12401" priority="6740" operator="containsText" text="Extrema">
      <formula>NOT(ISERROR(SEARCH("Extrema",AE412)))</formula>
    </cfRule>
    <cfRule type="containsText" dxfId="12400" priority="6741" operator="containsText" text="Alta">
      <formula>NOT(ISERROR(SEARCH("Alta",AE412)))</formula>
    </cfRule>
    <cfRule type="containsText" dxfId="12399" priority="6742" operator="containsText" text="Moderada">
      <formula>NOT(ISERROR(SEARCH("Moderada",AE412)))</formula>
    </cfRule>
    <cfRule type="containsText" dxfId="12398" priority="6743" operator="containsText" text="Baja">
      <formula>NOT(ISERROR(SEARCH("Baja",AE412)))</formula>
    </cfRule>
  </conditionalFormatting>
  <conditionalFormatting sqref="AE412:AE413">
    <cfRule type="containsText" dxfId="12397" priority="6744" operator="containsText" text="VALORAR">
      <formula>NOT(ISERROR(SEARCH("VALORAR",AE412)))</formula>
    </cfRule>
    <cfRule type="containsText" dxfId="12396" priority="6745" operator="containsText" text="Extrema">
      <formula>NOT(ISERROR(SEARCH("Extrema",AE412)))</formula>
    </cfRule>
    <cfRule type="containsText" dxfId="12395" priority="6746" operator="containsText" text="Alta">
      <formula>NOT(ISERROR(SEARCH("Alta",AE412)))</formula>
    </cfRule>
    <cfRule type="containsText" dxfId="12394" priority="6747" operator="containsText" text="Moderada">
      <formula>NOT(ISERROR(SEARCH("Moderada",AE412)))</formula>
    </cfRule>
    <cfRule type="containsText" dxfId="12393" priority="6748" operator="containsText" text="Baja">
      <formula>NOT(ISERROR(SEARCH("Baja",AE412)))</formula>
    </cfRule>
  </conditionalFormatting>
  <conditionalFormatting sqref="AP417">
    <cfRule type="cellIs" dxfId="12392" priority="6693" stopIfTrue="1" operator="equal">
      <formula>"Alta"</formula>
    </cfRule>
  </conditionalFormatting>
  <conditionalFormatting sqref="AP417">
    <cfRule type="cellIs" dxfId="12391" priority="6695" stopIfTrue="1" operator="equal">
      <formula>"Baja"</formula>
    </cfRule>
  </conditionalFormatting>
  <conditionalFormatting sqref="AP417">
    <cfRule type="cellIs" dxfId="12390" priority="6694" stopIfTrue="1" operator="equal">
      <formula>"Media"</formula>
    </cfRule>
  </conditionalFormatting>
  <conditionalFormatting sqref="AP417">
    <cfRule type="cellIs" dxfId="12389" priority="6692" stopIfTrue="1" operator="equal">
      <formula>"Muy Alta"</formula>
    </cfRule>
  </conditionalFormatting>
  <conditionalFormatting sqref="AP417">
    <cfRule type="cellIs" dxfId="12388" priority="6696" stopIfTrue="1" operator="equal">
      <formula>"Muy Baja"</formula>
    </cfRule>
  </conditionalFormatting>
  <conditionalFormatting sqref="AP414">
    <cfRule type="cellIs" dxfId="12387" priority="6651" stopIfTrue="1" operator="equal">
      <formula>"Alta"</formula>
    </cfRule>
  </conditionalFormatting>
  <conditionalFormatting sqref="AP414">
    <cfRule type="cellIs" dxfId="12386" priority="6653" stopIfTrue="1" operator="equal">
      <formula>"Baja"</formula>
    </cfRule>
  </conditionalFormatting>
  <conditionalFormatting sqref="AP414">
    <cfRule type="cellIs" dxfId="12385" priority="6652" stopIfTrue="1" operator="equal">
      <formula>"Media"</formula>
    </cfRule>
  </conditionalFormatting>
  <conditionalFormatting sqref="AP414">
    <cfRule type="cellIs" dxfId="12384" priority="6650" stopIfTrue="1" operator="equal">
      <formula>"Muy Alta"</formula>
    </cfRule>
  </conditionalFormatting>
  <conditionalFormatting sqref="AP414">
    <cfRule type="cellIs" dxfId="12383" priority="6654" stopIfTrue="1" operator="equal">
      <formula>"Muy Baja"</formula>
    </cfRule>
  </conditionalFormatting>
  <conditionalFormatting sqref="V412:V413">
    <cfRule type="cellIs" dxfId="12382" priority="6755" stopIfTrue="1" operator="equal">
      <formula>"Alta"</formula>
    </cfRule>
  </conditionalFormatting>
  <conditionalFormatting sqref="V412:V413">
    <cfRule type="cellIs" dxfId="12381" priority="6757" stopIfTrue="1" operator="equal">
      <formula>"Baja"</formula>
    </cfRule>
  </conditionalFormatting>
  <conditionalFormatting sqref="V412:V413">
    <cfRule type="cellIs" dxfId="12380" priority="6756" stopIfTrue="1" operator="equal">
      <formula>"Media"</formula>
    </cfRule>
  </conditionalFormatting>
  <conditionalFormatting sqref="V412:V413">
    <cfRule type="cellIs" dxfId="12379" priority="6754" stopIfTrue="1" operator="equal">
      <formula>"Muy Alta"</formula>
    </cfRule>
  </conditionalFormatting>
  <conditionalFormatting sqref="V412:V413">
    <cfRule type="cellIs" dxfId="12378" priority="6758" stopIfTrue="1" operator="equal">
      <formula>"Muy Baja"</formula>
    </cfRule>
  </conditionalFormatting>
  <conditionalFormatting sqref="AW412">
    <cfRule type="containsText" dxfId="12377" priority="6729" operator="containsText" text="VALORAR">
      <formula>NOT(ISERROR(SEARCH("VALORAR",AW412)))</formula>
    </cfRule>
    <cfRule type="containsText" dxfId="12376" priority="6730" operator="containsText" text="Extrema">
      <formula>NOT(ISERROR(SEARCH("Extrema",AW412)))</formula>
    </cfRule>
    <cfRule type="containsText" dxfId="12375" priority="6731" operator="containsText" text="Alta">
      <formula>NOT(ISERROR(SEARCH("Alta",AW412)))</formula>
    </cfRule>
    <cfRule type="containsText" dxfId="12374" priority="6732" operator="containsText" text="Moderada">
      <formula>NOT(ISERROR(SEARCH("Moderada",AW412)))</formula>
    </cfRule>
    <cfRule type="containsText" dxfId="12373" priority="6733" operator="containsText" text="Baja">
      <formula>NOT(ISERROR(SEARCH("Baja",AW412)))</formula>
    </cfRule>
  </conditionalFormatting>
  <conditionalFormatting sqref="AW412">
    <cfRule type="containsText" dxfId="12372" priority="6734" operator="containsText" text="VALORAR">
      <formula>NOT(ISERROR(SEARCH("VALORAR",AW412)))</formula>
    </cfRule>
    <cfRule type="containsText" dxfId="12371" priority="6735" operator="containsText" text="Extrema">
      <formula>NOT(ISERROR(SEARCH("Extrema",AW412)))</formula>
    </cfRule>
    <cfRule type="containsText" dxfId="12370" priority="6736" operator="containsText" text="Alta">
      <formula>NOT(ISERROR(SEARCH("Alta",AW412)))</formula>
    </cfRule>
    <cfRule type="containsText" dxfId="12369" priority="6737" operator="containsText" text="Moderada">
      <formula>NOT(ISERROR(SEARCH("Moderada",AW412)))</formula>
    </cfRule>
    <cfRule type="containsText" dxfId="12368" priority="6738" operator="containsText" text="Baja">
      <formula>NOT(ISERROR(SEARCH("Baja",AW412)))</formula>
    </cfRule>
  </conditionalFormatting>
  <conditionalFormatting sqref="AP412">
    <cfRule type="cellIs" dxfId="12367" priority="6721" stopIfTrue="1" operator="equal">
      <formula>"Alta"</formula>
    </cfRule>
  </conditionalFormatting>
  <conditionalFormatting sqref="AP412">
    <cfRule type="cellIs" dxfId="12366" priority="6723" stopIfTrue="1" operator="equal">
      <formula>"Baja"</formula>
    </cfRule>
  </conditionalFormatting>
  <conditionalFormatting sqref="AP412">
    <cfRule type="cellIs" dxfId="12365" priority="6722" stopIfTrue="1" operator="equal">
      <formula>"Media"</formula>
    </cfRule>
  </conditionalFormatting>
  <conditionalFormatting sqref="AP412">
    <cfRule type="cellIs" dxfId="12364" priority="6720" stopIfTrue="1" operator="equal">
      <formula>"Muy Alta"</formula>
    </cfRule>
  </conditionalFormatting>
  <conditionalFormatting sqref="AP412">
    <cfRule type="cellIs" dxfId="12363" priority="6724" stopIfTrue="1" operator="equal">
      <formula>"Muy Baja"</formula>
    </cfRule>
  </conditionalFormatting>
  <conditionalFormatting sqref="AP413">
    <cfRule type="cellIs" dxfId="12362" priority="6707" stopIfTrue="1" operator="equal">
      <formula>"Alta"</formula>
    </cfRule>
  </conditionalFormatting>
  <conditionalFormatting sqref="AP413">
    <cfRule type="cellIs" dxfId="12361" priority="6709" stopIfTrue="1" operator="equal">
      <formula>"Baja"</formula>
    </cfRule>
  </conditionalFormatting>
  <conditionalFormatting sqref="AP413">
    <cfRule type="cellIs" dxfId="12360" priority="6708" stopIfTrue="1" operator="equal">
      <formula>"Media"</formula>
    </cfRule>
  </conditionalFormatting>
  <conditionalFormatting sqref="AP413">
    <cfRule type="cellIs" dxfId="12359" priority="6706" stopIfTrue="1" operator="equal">
      <formula>"Muy Alta"</formula>
    </cfRule>
  </conditionalFormatting>
  <conditionalFormatting sqref="AP413">
    <cfRule type="cellIs" dxfId="12358" priority="6710" stopIfTrue="1" operator="equal">
      <formula>"Muy Baja"</formula>
    </cfRule>
  </conditionalFormatting>
  <conditionalFormatting sqref="AE414:AE415">
    <cfRule type="containsText" dxfId="12357" priority="6659" operator="containsText" text="VALORAR">
      <formula>NOT(ISERROR(SEARCH("VALORAR",AE414)))</formula>
    </cfRule>
    <cfRule type="containsText" dxfId="12356" priority="6660" operator="containsText" text="Extrema">
      <formula>NOT(ISERROR(SEARCH("Extrema",AE414)))</formula>
    </cfRule>
    <cfRule type="containsText" dxfId="12355" priority="6661" operator="containsText" text="Alta">
      <formula>NOT(ISERROR(SEARCH("Alta",AE414)))</formula>
    </cfRule>
    <cfRule type="containsText" dxfId="12354" priority="6662" operator="containsText" text="Moderada">
      <formula>NOT(ISERROR(SEARCH("Moderada",AE414)))</formula>
    </cfRule>
    <cfRule type="containsText" dxfId="12353" priority="6663" operator="containsText" text="Baja">
      <formula>NOT(ISERROR(SEARCH("Baja",AE414)))</formula>
    </cfRule>
  </conditionalFormatting>
  <conditionalFormatting sqref="AE414:AE415">
    <cfRule type="containsText" dxfId="12352" priority="6664" operator="containsText" text="VALORAR">
      <formula>NOT(ISERROR(SEARCH("VALORAR",AE414)))</formula>
    </cfRule>
    <cfRule type="containsText" dxfId="12351" priority="6665" operator="containsText" text="Extrema">
      <formula>NOT(ISERROR(SEARCH("Extrema",AE414)))</formula>
    </cfRule>
    <cfRule type="containsText" dxfId="12350" priority="6666" operator="containsText" text="Alta">
      <formula>NOT(ISERROR(SEARCH("Alta",AE414)))</formula>
    </cfRule>
    <cfRule type="containsText" dxfId="12349" priority="6667" operator="containsText" text="Moderada">
      <formula>NOT(ISERROR(SEARCH("Moderada",AE414)))</formula>
    </cfRule>
    <cfRule type="containsText" dxfId="12348" priority="6668" operator="containsText" text="Baja">
      <formula>NOT(ISERROR(SEARCH("Baja",AE414)))</formula>
    </cfRule>
  </conditionalFormatting>
  <conditionalFormatting sqref="V414:V415">
    <cfRule type="cellIs" dxfId="12347" priority="6675" stopIfTrue="1" operator="equal">
      <formula>"Alta"</formula>
    </cfRule>
  </conditionalFormatting>
  <conditionalFormatting sqref="V414:V415">
    <cfRule type="cellIs" dxfId="12346" priority="6677" stopIfTrue="1" operator="equal">
      <formula>"Baja"</formula>
    </cfRule>
  </conditionalFormatting>
  <conditionalFormatting sqref="V414:V415">
    <cfRule type="cellIs" dxfId="12345" priority="6676" stopIfTrue="1" operator="equal">
      <formula>"Media"</formula>
    </cfRule>
  </conditionalFormatting>
  <conditionalFormatting sqref="V414:V415">
    <cfRule type="cellIs" dxfId="12344" priority="6674" stopIfTrue="1" operator="equal">
      <formula>"Muy Alta"</formula>
    </cfRule>
  </conditionalFormatting>
  <conditionalFormatting sqref="V414:V415">
    <cfRule type="cellIs" dxfId="12343" priority="6678" stopIfTrue="1" operator="equal">
      <formula>"Muy Baja"</formula>
    </cfRule>
  </conditionalFormatting>
  <conditionalFormatting sqref="AP415">
    <cfRule type="cellIs" dxfId="12342" priority="6637" stopIfTrue="1" operator="equal">
      <formula>"Alta"</formula>
    </cfRule>
  </conditionalFormatting>
  <conditionalFormatting sqref="AP415">
    <cfRule type="cellIs" dxfId="12341" priority="6639" stopIfTrue="1" operator="equal">
      <formula>"Baja"</formula>
    </cfRule>
  </conditionalFormatting>
  <conditionalFormatting sqref="AP415">
    <cfRule type="cellIs" dxfId="12340" priority="6638" stopIfTrue="1" operator="equal">
      <formula>"Media"</formula>
    </cfRule>
  </conditionalFormatting>
  <conditionalFormatting sqref="AP415">
    <cfRule type="cellIs" dxfId="12339" priority="6636" stopIfTrue="1" operator="equal">
      <formula>"Muy Alta"</formula>
    </cfRule>
  </conditionalFormatting>
  <conditionalFormatting sqref="AP415">
    <cfRule type="cellIs" dxfId="12338" priority="6640" stopIfTrue="1" operator="equal">
      <formula>"Muy Baja"</formula>
    </cfRule>
  </conditionalFormatting>
  <conditionalFormatting sqref="AE416">
    <cfRule type="containsText" dxfId="12337" priority="6603" operator="containsText" text="VALORAR">
      <formula>NOT(ISERROR(SEARCH("VALORAR",AE416)))</formula>
    </cfRule>
    <cfRule type="containsText" dxfId="12336" priority="6604" operator="containsText" text="Extrema">
      <formula>NOT(ISERROR(SEARCH("Extrema",AE416)))</formula>
    </cfRule>
    <cfRule type="containsText" dxfId="12335" priority="6605" operator="containsText" text="Alta">
      <formula>NOT(ISERROR(SEARCH("Alta",AE416)))</formula>
    </cfRule>
    <cfRule type="containsText" dxfId="12334" priority="6606" operator="containsText" text="Moderada">
      <formula>NOT(ISERROR(SEARCH("Moderada",AE416)))</formula>
    </cfRule>
    <cfRule type="containsText" dxfId="12333" priority="6607" operator="containsText" text="Baja">
      <formula>NOT(ISERROR(SEARCH("Baja",AE416)))</formula>
    </cfRule>
  </conditionalFormatting>
  <conditionalFormatting sqref="AE416">
    <cfRule type="containsText" dxfId="12332" priority="6608" operator="containsText" text="VALORAR">
      <formula>NOT(ISERROR(SEARCH("VALORAR",AE416)))</formula>
    </cfRule>
    <cfRule type="containsText" dxfId="12331" priority="6609" operator="containsText" text="Extrema">
      <formula>NOT(ISERROR(SEARCH("Extrema",AE416)))</formula>
    </cfRule>
    <cfRule type="containsText" dxfId="12330" priority="6610" operator="containsText" text="Alta">
      <formula>NOT(ISERROR(SEARCH("Alta",AE416)))</formula>
    </cfRule>
    <cfRule type="containsText" dxfId="12329" priority="6611" operator="containsText" text="Moderada">
      <formula>NOT(ISERROR(SEARCH("Moderada",AE416)))</formula>
    </cfRule>
    <cfRule type="containsText" dxfId="12328" priority="6612" operator="containsText" text="Baja">
      <formula>NOT(ISERROR(SEARCH("Baja",AE416)))</formula>
    </cfRule>
  </conditionalFormatting>
  <conditionalFormatting sqref="V416">
    <cfRule type="cellIs" dxfId="12327" priority="6619" stopIfTrue="1" operator="equal">
      <formula>"Alta"</formula>
    </cfRule>
  </conditionalFormatting>
  <conditionalFormatting sqref="V416">
    <cfRule type="cellIs" dxfId="12326" priority="6621" stopIfTrue="1" operator="equal">
      <formula>"Baja"</formula>
    </cfRule>
  </conditionalFormatting>
  <conditionalFormatting sqref="V416">
    <cfRule type="cellIs" dxfId="12325" priority="6620" stopIfTrue="1" operator="equal">
      <formula>"Media"</formula>
    </cfRule>
  </conditionalFormatting>
  <conditionalFormatting sqref="V416">
    <cfRule type="cellIs" dxfId="12324" priority="6618" stopIfTrue="1" operator="equal">
      <formula>"Muy Alta"</formula>
    </cfRule>
  </conditionalFormatting>
  <conditionalFormatting sqref="V416">
    <cfRule type="cellIs" dxfId="12323" priority="6622" stopIfTrue="1" operator="equal">
      <formula>"Muy Baja"</formula>
    </cfRule>
  </conditionalFormatting>
  <conditionalFormatting sqref="AP416">
    <cfRule type="cellIs" dxfId="12322" priority="6595" stopIfTrue="1" operator="equal">
      <formula>"Alta"</formula>
    </cfRule>
  </conditionalFormatting>
  <conditionalFormatting sqref="AP416">
    <cfRule type="cellIs" dxfId="12321" priority="6597" stopIfTrue="1" operator="equal">
      <formula>"Baja"</formula>
    </cfRule>
  </conditionalFormatting>
  <conditionalFormatting sqref="AP416">
    <cfRule type="cellIs" dxfId="12320" priority="6596" stopIfTrue="1" operator="equal">
      <formula>"Media"</formula>
    </cfRule>
  </conditionalFormatting>
  <conditionalFormatting sqref="AP416">
    <cfRule type="cellIs" dxfId="12319" priority="6594" stopIfTrue="1" operator="equal">
      <formula>"Muy Alta"</formula>
    </cfRule>
  </conditionalFormatting>
  <conditionalFormatting sqref="AP416">
    <cfRule type="cellIs" dxfId="12318" priority="6598" stopIfTrue="1" operator="equal">
      <formula>"Muy Baja"</formula>
    </cfRule>
  </conditionalFormatting>
  <conditionalFormatting sqref="AE424:AE425">
    <cfRule type="containsText" dxfId="12317" priority="6547" operator="containsText" text="VALORAR">
      <formula>NOT(ISERROR(SEARCH("VALORAR",AE424)))</formula>
    </cfRule>
    <cfRule type="containsText" dxfId="12316" priority="6548" operator="containsText" text="Extrema">
      <formula>NOT(ISERROR(SEARCH("Extrema",AE424)))</formula>
    </cfRule>
    <cfRule type="containsText" dxfId="12315" priority="6549" operator="containsText" text="Alta">
      <formula>NOT(ISERROR(SEARCH("Alta",AE424)))</formula>
    </cfRule>
    <cfRule type="containsText" dxfId="12314" priority="6550" operator="containsText" text="Moderada">
      <formula>NOT(ISERROR(SEARCH("Moderada",AE424)))</formula>
    </cfRule>
    <cfRule type="containsText" dxfId="12313" priority="6551" operator="containsText" text="Baja">
      <formula>NOT(ISERROR(SEARCH("Baja",AE424)))</formula>
    </cfRule>
  </conditionalFormatting>
  <conditionalFormatting sqref="AE424:AE425">
    <cfRule type="containsText" dxfId="12312" priority="6552" operator="containsText" text="VALORAR">
      <formula>NOT(ISERROR(SEARCH("VALORAR",AE424)))</formula>
    </cfRule>
    <cfRule type="containsText" dxfId="12311" priority="6553" operator="containsText" text="Extrema">
      <formula>NOT(ISERROR(SEARCH("Extrema",AE424)))</formula>
    </cfRule>
    <cfRule type="containsText" dxfId="12310" priority="6554" operator="containsText" text="Alta">
      <formula>NOT(ISERROR(SEARCH("Alta",AE424)))</formula>
    </cfRule>
    <cfRule type="containsText" dxfId="12309" priority="6555" operator="containsText" text="Moderada">
      <formula>NOT(ISERROR(SEARCH("Moderada",AE424)))</formula>
    </cfRule>
    <cfRule type="containsText" dxfId="12308" priority="6556" operator="containsText" text="Baja">
      <formula>NOT(ISERROR(SEARCH("Baja",AE424)))</formula>
    </cfRule>
  </conditionalFormatting>
  <conditionalFormatting sqref="AP429">
    <cfRule type="cellIs" dxfId="12307" priority="6501" stopIfTrue="1" operator="equal">
      <formula>"Alta"</formula>
    </cfRule>
  </conditionalFormatting>
  <conditionalFormatting sqref="AP429">
    <cfRule type="cellIs" dxfId="12306" priority="6503" stopIfTrue="1" operator="equal">
      <formula>"Baja"</formula>
    </cfRule>
  </conditionalFormatting>
  <conditionalFormatting sqref="AP429">
    <cfRule type="cellIs" dxfId="12305" priority="6502" stopIfTrue="1" operator="equal">
      <formula>"Media"</formula>
    </cfRule>
  </conditionalFormatting>
  <conditionalFormatting sqref="AP429">
    <cfRule type="cellIs" dxfId="12304" priority="6500" stopIfTrue="1" operator="equal">
      <formula>"Muy Alta"</formula>
    </cfRule>
  </conditionalFormatting>
  <conditionalFormatting sqref="AP429">
    <cfRule type="cellIs" dxfId="12303" priority="6504" stopIfTrue="1" operator="equal">
      <formula>"Muy Baja"</formula>
    </cfRule>
  </conditionalFormatting>
  <conditionalFormatting sqref="AP426">
    <cfRule type="cellIs" dxfId="12302" priority="6459" stopIfTrue="1" operator="equal">
      <formula>"Alta"</formula>
    </cfRule>
  </conditionalFormatting>
  <conditionalFormatting sqref="AP426">
    <cfRule type="cellIs" dxfId="12301" priority="6461" stopIfTrue="1" operator="equal">
      <formula>"Baja"</formula>
    </cfRule>
  </conditionalFormatting>
  <conditionalFormatting sqref="AP426">
    <cfRule type="cellIs" dxfId="12300" priority="6460" stopIfTrue="1" operator="equal">
      <formula>"Media"</formula>
    </cfRule>
  </conditionalFormatting>
  <conditionalFormatting sqref="AP426">
    <cfRule type="cellIs" dxfId="12299" priority="6458" stopIfTrue="1" operator="equal">
      <formula>"Muy Alta"</formula>
    </cfRule>
  </conditionalFormatting>
  <conditionalFormatting sqref="AP426">
    <cfRule type="cellIs" dxfId="12298" priority="6462" stopIfTrue="1" operator="equal">
      <formula>"Muy Baja"</formula>
    </cfRule>
  </conditionalFormatting>
  <conditionalFormatting sqref="V424:V425">
    <cfRule type="cellIs" dxfId="12297" priority="6563" stopIfTrue="1" operator="equal">
      <formula>"Alta"</formula>
    </cfRule>
  </conditionalFormatting>
  <conditionalFormatting sqref="V424:V425">
    <cfRule type="cellIs" dxfId="12296" priority="6565" stopIfTrue="1" operator="equal">
      <formula>"Baja"</formula>
    </cfRule>
  </conditionalFormatting>
  <conditionalFormatting sqref="V424:V425">
    <cfRule type="cellIs" dxfId="12295" priority="6564" stopIfTrue="1" operator="equal">
      <formula>"Media"</formula>
    </cfRule>
  </conditionalFormatting>
  <conditionalFormatting sqref="V424:V425">
    <cfRule type="cellIs" dxfId="12294" priority="6562" stopIfTrue="1" operator="equal">
      <formula>"Muy Alta"</formula>
    </cfRule>
  </conditionalFormatting>
  <conditionalFormatting sqref="V424:V425">
    <cfRule type="cellIs" dxfId="12293" priority="6566" stopIfTrue="1" operator="equal">
      <formula>"Muy Baja"</formula>
    </cfRule>
  </conditionalFormatting>
  <conditionalFormatting sqref="AW424">
    <cfRule type="containsText" dxfId="12292" priority="6537" operator="containsText" text="VALORAR">
      <formula>NOT(ISERROR(SEARCH("VALORAR",AW424)))</formula>
    </cfRule>
    <cfRule type="containsText" dxfId="12291" priority="6538" operator="containsText" text="Extrema">
      <formula>NOT(ISERROR(SEARCH("Extrema",AW424)))</formula>
    </cfRule>
    <cfRule type="containsText" dxfId="12290" priority="6539" operator="containsText" text="Alta">
      <formula>NOT(ISERROR(SEARCH("Alta",AW424)))</formula>
    </cfRule>
    <cfRule type="containsText" dxfId="12289" priority="6540" operator="containsText" text="Moderada">
      <formula>NOT(ISERROR(SEARCH("Moderada",AW424)))</formula>
    </cfRule>
    <cfRule type="containsText" dxfId="12288" priority="6541" operator="containsText" text="Baja">
      <formula>NOT(ISERROR(SEARCH("Baja",AW424)))</formula>
    </cfRule>
  </conditionalFormatting>
  <conditionalFormatting sqref="AW424">
    <cfRule type="containsText" dxfId="12287" priority="6542" operator="containsText" text="VALORAR">
      <formula>NOT(ISERROR(SEARCH("VALORAR",AW424)))</formula>
    </cfRule>
    <cfRule type="containsText" dxfId="12286" priority="6543" operator="containsText" text="Extrema">
      <formula>NOT(ISERROR(SEARCH("Extrema",AW424)))</formula>
    </cfRule>
    <cfRule type="containsText" dxfId="12285" priority="6544" operator="containsText" text="Alta">
      <formula>NOT(ISERROR(SEARCH("Alta",AW424)))</formula>
    </cfRule>
    <cfRule type="containsText" dxfId="12284" priority="6545" operator="containsText" text="Moderada">
      <formula>NOT(ISERROR(SEARCH("Moderada",AW424)))</formula>
    </cfRule>
    <cfRule type="containsText" dxfId="12283" priority="6546" operator="containsText" text="Baja">
      <formula>NOT(ISERROR(SEARCH("Baja",AW424)))</formula>
    </cfRule>
  </conditionalFormatting>
  <conditionalFormatting sqref="AP424">
    <cfRule type="cellIs" dxfId="12282" priority="6529" stopIfTrue="1" operator="equal">
      <formula>"Alta"</formula>
    </cfRule>
  </conditionalFormatting>
  <conditionalFormatting sqref="AP424">
    <cfRule type="cellIs" dxfId="12281" priority="6531" stopIfTrue="1" operator="equal">
      <formula>"Baja"</formula>
    </cfRule>
  </conditionalFormatting>
  <conditionalFormatting sqref="AP424">
    <cfRule type="cellIs" dxfId="12280" priority="6530" stopIfTrue="1" operator="equal">
      <formula>"Media"</formula>
    </cfRule>
  </conditionalFormatting>
  <conditionalFormatting sqref="AP424">
    <cfRule type="cellIs" dxfId="12279" priority="6528" stopIfTrue="1" operator="equal">
      <formula>"Muy Alta"</formula>
    </cfRule>
  </conditionalFormatting>
  <conditionalFormatting sqref="AP424">
    <cfRule type="cellIs" dxfId="12278" priority="6532" stopIfTrue="1" operator="equal">
      <formula>"Muy Baja"</formula>
    </cfRule>
  </conditionalFormatting>
  <conditionalFormatting sqref="AP425">
    <cfRule type="cellIs" dxfId="12277" priority="6515" stopIfTrue="1" operator="equal">
      <formula>"Alta"</formula>
    </cfRule>
  </conditionalFormatting>
  <conditionalFormatting sqref="AP425">
    <cfRule type="cellIs" dxfId="12276" priority="6517" stopIfTrue="1" operator="equal">
      <formula>"Baja"</formula>
    </cfRule>
  </conditionalFormatting>
  <conditionalFormatting sqref="AP425">
    <cfRule type="cellIs" dxfId="12275" priority="6516" stopIfTrue="1" operator="equal">
      <formula>"Media"</formula>
    </cfRule>
  </conditionalFormatting>
  <conditionalFormatting sqref="AP425">
    <cfRule type="cellIs" dxfId="12274" priority="6514" stopIfTrue="1" operator="equal">
      <formula>"Muy Alta"</formula>
    </cfRule>
  </conditionalFormatting>
  <conditionalFormatting sqref="AP425">
    <cfRule type="cellIs" dxfId="12273" priority="6518" stopIfTrue="1" operator="equal">
      <formula>"Muy Baja"</formula>
    </cfRule>
  </conditionalFormatting>
  <conditionalFormatting sqref="AE426:AE427">
    <cfRule type="containsText" dxfId="12272" priority="6467" operator="containsText" text="VALORAR">
      <formula>NOT(ISERROR(SEARCH("VALORAR",AE426)))</formula>
    </cfRule>
    <cfRule type="containsText" dxfId="12271" priority="6468" operator="containsText" text="Extrema">
      <formula>NOT(ISERROR(SEARCH("Extrema",AE426)))</formula>
    </cfRule>
    <cfRule type="containsText" dxfId="12270" priority="6469" operator="containsText" text="Alta">
      <formula>NOT(ISERROR(SEARCH("Alta",AE426)))</formula>
    </cfRule>
    <cfRule type="containsText" dxfId="12269" priority="6470" operator="containsText" text="Moderada">
      <formula>NOT(ISERROR(SEARCH("Moderada",AE426)))</formula>
    </cfRule>
    <cfRule type="containsText" dxfId="12268" priority="6471" operator="containsText" text="Baja">
      <formula>NOT(ISERROR(SEARCH("Baja",AE426)))</formula>
    </cfRule>
  </conditionalFormatting>
  <conditionalFormatting sqref="AE426:AE427">
    <cfRule type="containsText" dxfId="12267" priority="6472" operator="containsText" text="VALORAR">
      <formula>NOT(ISERROR(SEARCH("VALORAR",AE426)))</formula>
    </cfRule>
    <cfRule type="containsText" dxfId="12266" priority="6473" operator="containsText" text="Extrema">
      <formula>NOT(ISERROR(SEARCH("Extrema",AE426)))</formula>
    </cfRule>
    <cfRule type="containsText" dxfId="12265" priority="6474" operator="containsText" text="Alta">
      <formula>NOT(ISERROR(SEARCH("Alta",AE426)))</formula>
    </cfRule>
    <cfRule type="containsText" dxfId="12264" priority="6475" operator="containsText" text="Moderada">
      <formula>NOT(ISERROR(SEARCH("Moderada",AE426)))</formula>
    </cfRule>
    <cfRule type="containsText" dxfId="12263" priority="6476" operator="containsText" text="Baja">
      <formula>NOT(ISERROR(SEARCH("Baja",AE426)))</formula>
    </cfRule>
  </conditionalFormatting>
  <conditionalFormatting sqref="V426:V427">
    <cfRule type="cellIs" dxfId="12262" priority="6483" stopIfTrue="1" operator="equal">
      <formula>"Alta"</formula>
    </cfRule>
  </conditionalFormatting>
  <conditionalFormatting sqref="V426:V427">
    <cfRule type="cellIs" dxfId="12261" priority="6485" stopIfTrue="1" operator="equal">
      <formula>"Baja"</formula>
    </cfRule>
  </conditionalFormatting>
  <conditionalFormatting sqref="V426:V427">
    <cfRule type="cellIs" dxfId="12260" priority="6484" stopIfTrue="1" operator="equal">
      <formula>"Media"</formula>
    </cfRule>
  </conditionalFormatting>
  <conditionalFormatting sqref="V426:V427">
    <cfRule type="cellIs" dxfId="12259" priority="6482" stopIfTrue="1" operator="equal">
      <formula>"Muy Alta"</formula>
    </cfRule>
  </conditionalFormatting>
  <conditionalFormatting sqref="V426:V427">
    <cfRule type="cellIs" dxfId="12258" priority="6486" stopIfTrue="1" operator="equal">
      <formula>"Muy Baja"</formula>
    </cfRule>
  </conditionalFormatting>
  <conditionalFormatting sqref="AP427">
    <cfRule type="cellIs" dxfId="12257" priority="6445" stopIfTrue="1" operator="equal">
      <formula>"Alta"</formula>
    </cfRule>
  </conditionalFormatting>
  <conditionalFormatting sqref="AP427">
    <cfRule type="cellIs" dxfId="12256" priority="6447" stopIfTrue="1" operator="equal">
      <formula>"Baja"</formula>
    </cfRule>
  </conditionalFormatting>
  <conditionalFormatting sqref="AP427">
    <cfRule type="cellIs" dxfId="12255" priority="6446" stopIfTrue="1" operator="equal">
      <formula>"Media"</formula>
    </cfRule>
  </conditionalFormatting>
  <conditionalFormatting sqref="AP427">
    <cfRule type="cellIs" dxfId="12254" priority="6444" stopIfTrue="1" operator="equal">
      <formula>"Muy Alta"</formula>
    </cfRule>
  </conditionalFormatting>
  <conditionalFormatting sqref="AP427">
    <cfRule type="cellIs" dxfId="12253" priority="6448" stopIfTrue="1" operator="equal">
      <formula>"Muy Baja"</formula>
    </cfRule>
  </conditionalFormatting>
  <conditionalFormatting sqref="AE428">
    <cfRule type="containsText" dxfId="12252" priority="6411" operator="containsText" text="VALORAR">
      <formula>NOT(ISERROR(SEARCH("VALORAR",AE428)))</formula>
    </cfRule>
    <cfRule type="containsText" dxfId="12251" priority="6412" operator="containsText" text="Extrema">
      <formula>NOT(ISERROR(SEARCH("Extrema",AE428)))</formula>
    </cfRule>
    <cfRule type="containsText" dxfId="12250" priority="6413" operator="containsText" text="Alta">
      <formula>NOT(ISERROR(SEARCH("Alta",AE428)))</formula>
    </cfRule>
    <cfRule type="containsText" dxfId="12249" priority="6414" operator="containsText" text="Moderada">
      <formula>NOT(ISERROR(SEARCH("Moderada",AE428)))</formula>
    </cfRule>
    <cfRule type="containsText" dxfId="12248" priority="6415" operator="containsText" text="Baja">
      <formula>NOT(ISERROR(SEARCH("Baja",AE428)))</formula>
    </cfRule>
  </conditionalFormatting>
  <conditionalFormatting sqref="AE428">
    <cfRule type="containsText" dxfId="12247" priority="6416" operator="containsText" text="VALORAR">
      <formula>NOT(ISERROR(SEARCH("VALORAR",AE428)))</formula>
    </cfRule>
    <cfRule type="containsText" dxfId="12246" priority="6417" operator="containsText" text="Extrema">
      <formula>NOT(ISERROR(SEARCH("Extrema",AE428)))</formula>
    </cfRule>
    <cfRule type="containsText" dxfId="12245" priority="6418" operator="containsText" text="Alta">
      <formula>NOT(ISERROR(SEARCH("Alta",AE428)))</formula>
    </cfRule>
    <cfRule type="containsText" dxfId="12244" priority="6419" operator="containsText" text="Moderada">
      <formula>NOT(ISERROR(SEARCH("Moderada",AE428)))</formula>
    </cfRule>
    <cfRule type="containsText" dxfId="12243" priority="6420" operator="containsText" text="Baja">
      <formula>NOT(ISERROR(SEARCH("Baja",AE428)))</formula>
    </cfRule>
  </conditionalFormatting>
  <conditionalFormatting sqref="V428">
    <cfRule type="cellIs" dxfId="12242" priority="6427" stopIfTrue="1" operator="equal">
      <formula>"Alta"</formula>
    </cfRule>
  </conditionalFormatting>
  <conditionalFormatting sqref="V428">
    <cfRule type="cellIs" dxfId="12241" priority="6429" stopIfTrue="1" operator="equal">
      <formula>"Baja"</formula>
    </cfRule>
  </conditionalFormatting>
  <conditionalFormatting sqref="V428">
    <cfRule type="cellIs" dxfId="12240" priority="6428" stopIfTrue="1" operator="equal">
      <formula>"Media"</formula>
    </cfRule>
  </conditionalFormatting>
  <conditionalFormatting sqref="V428">
    <cfRule type="cellIs" dxfId="12239" priority="6426" stopIfTrue="1" operator="equal">
      <formula>"Muy Alta"</formula>
    </cfRule>
  </conditionalFormatting>
  <conditionalFormatting sqref="V428">
    <cfRule type="cellIs" dxfId="12238" priority="6430" stopIfTrue="1" operator="equal">
      <formula>"Muy Baja"</formula>
    </cfRule>
  </conditionalFormatting>
  <conditionalFormatting sqref="AP428">
    <cfRule type="cellIs" dxfId="12237" priority="6403" stopIfTrue="1" operator="equal">
      <formula>"Alta"</formula>
    </cfRule>
  </conditionalFormatting>
  <conditionalFormatting sqref="AP428">
    <cfRule type="cellIs" dxfId="12236" priority="6405" stopIfTrue="1" operator="equal">
      <formula>"Baja"</formula>
    </cfRule>
  </conditionalFormatting>
  <conditionalFormatting sqref="AP428">
    <cfRule type="cellIs" dxfId="12235" priority="6404" stopIfTrue="1" operator="equal">
      <formula>"Media"</formula>
    </cfRule>
  </conditionalFormatting>
  <conditionalFormatting sqref="AP428">
    <cfRule type="cellIs" dxfId="12234" priority="6402" stopIfTrue="1" operator="equal">
      <formula>"Muy Alta"</formula>
    </cfRule>
  </conditionalFormatting>
  <conditionalFormatting sqref="AP428">
    <cfRule type="cellIs" dxfId="12233" priority="6406" stopIfTrue="1" operator="equal">
      <formula>"Muy Baja"</formula>
    </cfRule>
  </conditionalFormatting>
  <conditionalFormatting sqref="AE430:AE431">
    <cfRule type="containsText" dxfId="12232" priority="6355" operator="containsText" text="VALORAR">
      <formula>NOT(ISERROR(SEARCH("VALORAR",AE430)))</formula>
    </cfRule>
    <cfRule type="containsText" dxfId="12231" priority="6356" operator="containsText" text="Extrema">
      <formula>NOT(ISERROR(SEARCH("Extrema",AE430)))</formula>
    </cfRule>
    <cfRule type="containsText" dxfId="12230" priority="6357" operator="containsText" text="Alta">
      <formula>NOT(ISERROR(SEARCH("Alta",AE430)))</formula>
    </cfRule>
    <cfRule type="containsText" dxfId="12229" priority="6358" operator="containsText" text="Moderada">
      <formula>NOT(ISERROR(SEARCH("Moderada",AE430)))</formula>
    </cfRule>
    <cfRule type="containsText" dxfId="12228" priority="6359" operator="containsText" text="Baja">
      <formula>NOT(ISERROR(SEARCH("Baja",AE430)))</formula>
    </cfRule>
  </conditionalFormatting>
  <conditionalFormatting sqref="AE430:AE431">
    <cfRule type="containsText" dxfId="12227" priority="6360" operator="containsText" text="VALORAR">
      <formula>NOT(ISERROR(SEARCH("VALORAR",AE430)))</formula>
    </cfRule>
    <cfRule type="containsText" dxfId="12226" priority="6361" operator="containsText" text="Extrema">
      <formula>NOT(ISERROR(SEARCH("Extrema",AE430)))</formula>
    </cfRule>
    <cfRule type="containsText" dxfId="12225" priority="6362" operator="containsText" text="Alta">
      <formula>NOT(ISERROR(SEARCH("Alta",AE430)))</formula>
    </cfRule>
    <cfRule type="containsText" dxfId="12224" priority="6363" operator="containsText" text="Moderada">
      <formula>NOT(ISERROR(SEARCH("Moderada",AE430)))</formula>
    </cfRule>
    <cfRule type="containsText" dxfId="12223" priority="6364" operator="containsText" text="Baja">
      <formula>NOT(ISERROR(SEARCH("Baja",AE430)))</formula>
    </cfRule>
  </conditionalFormatting>
  <conditionalFormatting sqref="AP435">
    <cfRule type="cellIs" dxfId="12222" priority="6309" stopIfTrue="1" operator="equal">
      <formula>"Alta"</formula>
    </cfRule>
  </conditionalFormatting>
  <conditionalFormatting sqref="AP435">
    <cfRule type="cellIs" dxfId="12221" priority="6311" stopIfTrue="1" operator="equal">
      <formula>"Baja"</formula>
    </cfRule>
  </conditionalFormatting>
  <conditionalFormatting sqref="AP435">
    <cfRule type="cellIs" dxfId="12220" priority="6310" stopIfTrue="1" operator="equal">
      <formula>"Media"</formula>
    </cfRule>
  </conditionalFormatting>
  <conditionalFormatting sqref="AP435">
    <cfRule type="cellIs" dxfId="12219" priority="6308" stopIfTrue="1" operator="equal">
      <formula>"Muy Alta"</formula>
    </cfRule>
  </conditionalFormatting>
  <conditionalFormatting sqref="AP435">
    <cfRule type="cellIs" dxfId="12218" priority="6312" stopIfTrue="1" operator="equal">
      <formula>"Muy Baja"</formula>
    </cfRule>
  </conditionalFormatting>
  <conditionalFormatting sqref="AP432">
    <cfRule type="cellIs" dxfId="12217" priority="6267" stopIfTrue="1" operator="equal">
      <formula>"Alta"</formula>
    </cfRule>
  </conditionalFormatting>
  <conditionalFormatting sqref="AP432">
    <cfRule type="cellIs" dxfId="12216" priority="6269" stopIfTrue="1" operator="equal">
      <formula>"Baja"</formula>
    </cfRule>
  </conditionalFormatting>
  <conditionalFormatting sqref="AP432">
    <cfRule type="cellIs" dxfId="12215" priority="6268" stopIfTrue="1" operator="equal">
      <formula>"Media"</formula>
    </cfRule>
  </conditionalFormatting>
  <conditionalFormatting sqref="AP432">
    <cfRule type="cellIs" dxfId="12214" priority="6266" stopIfTrue="1" operator="equal">
      <formula>"Muy Alta"</formula>
    </cfRule>
  </conditionalFormatting>
  <conditionalFormatting sqref="AP432">
    <cfRule type="cellIs" dxfId="12213" priority="6270" stopIfTrue="1" operator="equal">
      <formula>"Muy Baja"</formula>
    </cfRule>
  </conditionalFormatting>
  <conditionalFormatting sqref="V430:V431">
    <cfRule type="cellIs" dxfId="12212" priority="6371" stopIfTrue="1" operator="equal">
      <formula>"Alta"</formula>
    </cfRule>
  </conditionalFormatting>
  <conditionalFormatting sqref="V430:V431">
    <cfRule type="cellIs" dxfId="12211" priority="6373" stopIfTrue="1" operator="equal">
      <formula>"Baja"</formula>
    </cfRule>
  </conditionalFormatting>
  <conditionalFormatting sqref="V430:V431">
    <cfRule type="cellIs" dxfId="12210" priority="6372" stopIfTrue="1" operator="equal">
      <formula>"Media"</formula>
    </cfRule>
  </conditionalFormatting>
  <conditionalFormatting sqref="V430:V431">
    <cfRule type="cellIs" dxfId="12209" priority="6370" stopIfTrue="1" operator="equal">
      <formula>"Muy Alta"</formula>
    </cfRule>
  </conditionalFormatting>
  <conditionalFormatting sqref="V430:V431">
    <cfRule type="cellIs" dxfId="12208" priority="6374" stopIfTrue="1" operator="equal">
      <formula>"Muy Baja"</formula>
    </cfRule>
  </conditionalFormatting>
  <conditionalFormatting sqref="AW430">
    <cfRule type="containsText" dxfId="12207" priority="6345" operator="containsText" text="VALORAR">
      <formula>NOT(ISERROR(SEARCH("VALORAR",AW430)))</formula>
    </cfRule>
    <cfRule type="containsText" dxfId="12206" priority="6346" operator="containsText" text="Extrema">
      <formula>NOT(ISERROR(SEARCH("Extrema",AW430)))</formula>
    </cfRule>
    <cfRule type="containsText" dxfId="12205" priority="6347" operator="containsText" text="Alta">
      <formula>NOT(ISERROR(SEARCH("Alta",AW430)))</formula>
    </cfRule>
    <cfRule type="containsText" dxfId="12204" priority="6348" operator="containsText" text="Moderada">
      <formula>NOT(ISERROR(SEARCH("Moderada",AW430)))</formula>
    </cfRule>
    <cfRule type="containsText" dxfId="12203" priority="6349" operator="containsText" text="Baja">
      <formula>NOT(ISERROR(SEARCH("Baja",AW430)))</formula>
    </cfRule>
  </conditionalFormatting>
  <conditionalFormatting sqref="AW430">
    <cfRule type="containsText" dxfId="12202" priority="6350" operator="containsText" text="VALORAR">
      <formula>NOT(ISERROR(SEARCH("VALORAR",AW430)))</formula>
    </cfRule>
    <cfRule type="containsText" dxfId="12201" priority="6351" operator="containsText" text="Extrema">
      <formula>NOT(ISERROR(SEARCH("Extrema",AW430)))</formula>
    </cfRule>
    <cfRule type="containsText" dxfId="12200" priority="6352" operator="containsText" text="Alta">
      <formula>NOT(ISERROR(SEARCH("Alta",AW430)))</formula>
    </cfRule>
    <cfRule type="containsText" dxfId="12199" priority="6353" operator="containsText" text="Moderada">
      <formula>NOT(ISERROR(SEARCH("Moderada",AW430)))</formula>
    </cfRule>
    <cfRule type="containsText" dxfId="12198" priority="6354" operator="containsText" text="Baja">
      <formula>NOT(ISERROR(SEARCH("Baja",AW430)))</formula>
    </cfRule>
  </conditionalFormatting>
  <conditionalFormatting sqref="AP430">
    <cfRule type="cellIs" dxfId="12197" priority="6337" stopIfTrue="1" operator="equal">
      <formula>"Alta"</formula>
    </cfRule>
  </conditionalFormatting>
  <conditionalFormatting sqref="AP430">
    <cfRule type="cellIs" dxfId="12196" priority="6339" stopIfTrue="1" operator="equal">
      <formula>"Baja"</formula>
    </cfRule>
  </conditionalFormatting>
  <conditionalFormatting sqref="AP430">
    <cfRule type="cellIs" dxfId="12195" priority="6338" stopIfTrue="1" operator="equal">
      <formula>"Media"</formula>
    </cfRule>
  </conditionalFormatting>
  <conditionalFormatting sqref="AP430">
    <cfRule type="cellIs" dxfId="12194" priority="6336" stopIfTrue="1" operator="equal">
      <formula>"Muy Alta"</formula>
    </cfRule>
  </conditionalFormatting>
  <conditionalFormatting sqref="AP430">
    <cfRule type="cellIs" dxfId="12193" priority="6340" stopIfTrue="1" operator="equal">
      <formula>"Muy Baja"</formula>
    </cfRule>
  </conditionalFormatting>
  <conditionalFormatting sqref="AP431">
    <cfRule type="cellIs" dxfId="12192" priority="6323" stopIfTrue="1" operator="equal">
      <formula>"Alta"</formula>
    </cfRule>
  </conditionalFormatting>
  <conditionalFormatting sqref="AP431">
    <cfRule type="cellIs" dxfId="12191" priority="6325" stopIfTrue="1" operator="equal">
      <formula>"Baja"</formula>
    </cfRule>
  </conditionalFormatting>
  <conditionalFormatting sqref="AP431">
    <cfRule type="cellIs" dxfId="12190" priority="6324" stopIfTrue="1" operator="equal">
      <formula>"Media"</formula>
    </cfRule>
  </conditionalFormatting>
  <conditionalFormatting sqref="AP431">
    <cfRule type="cellIs" dxfId="12189" priority="6322" stopIfTrue="1" operator="equal">
      <formula>"Muy Alta"</formula>
    </cfRule>
  </conditionalFormatting>
  <conditionalFormatting sqref="AP431">
    <cfRule type="cellIs" dxfId="12188" priority="6326" stopIfTrue="1" operator="equal">
      <formula>"Muy Baja"</formula>
    </cfRule>
  </conditionalFormatting>
  <conditionalFormatting sqref="AE432:AE433">
    <cfRule type="containsText" dxfId="12187" priority="6275" operator="containsText" text="VALORAR">
      <formula>NOT(ISERROR(SEARCH("VALORAR",AE432)))</formula>
    </cfRule>
    <cfRule type="containsText" dxfId="12186" priority="6276" operator="containsText" text="Extrema">
      <formula>NOT(ISERROR(SEARCH("Extrema",AE432)))</formula>
    </cfRule>
    <cfRule type="containsText" dxfId="12185" priority="6277" operator="containsText" text="Alta">
      <formula>NOT(ISERROR(SEARCH("Alta",AE432)))</formula>
    </cfRule>
    <cfRule type="containsText" dxfId="12184" priority="6278" operator="containsText" text="Moderada">
      <formula>NOT(ISERROR(SEARCH("Moderada",AE432)))</formula>
    </cfRule>
    <cfRule type="containsText" dxfId="12183" priority="6279" operator="containsText" text="Baja">
      <formula>NOT(ISERROR(SEARCH("Baja",AE432)))</formula>
    </cfRule>
  </conditionalFormatting>
  <conditionalFormatting sqref="AE432:AE433">
    <cfRule type="containsText" dxfId="12182" priority="6280" operator="containsText" text="VALORAR">
      <formula>NOT(ISERROR(SEARCH("VALORAR",AE432)))</formula>
    </cfRule>
    <cfRule type="containsText" dxfId="12181" priority="6281" operator="containsText" text="Extrema">
      <formula>NOT(ISERROR(SEARCH("Extrema",AE432)))</formula>
    </cfRule>
    <cfRule type="containsText" dxfId="12180" priority="6282" operator="containsText" text="Alta">
      <formula>NOT(ISERROR(SEARCH("Alta",AE432)))</formula>
    </cfRule>
    <cfRule type="containsText" dxfId="12179" priority="6283" operator="containsText" text="Moderada">
      <formula>NOT(ISERROR(SEARCH("Moderada",AE432)))</formula>
    </cfRule>
    <cfRule type="containsText" dxfId="12178" priority="6284" operator="containsText" text="Baja">
      <formula>NOT(ISERROR(SEARCH("Baja",AE432)))</formula>
    </cfRule>
  </conditionalFormatting>
  <conditionalFormatting sqref="V432:V433">
    <cfRule type="cellIs" dxfId="12177" priority="6291" stopIfTrue="1" operator="equal">
      <formula>"Alta"</formula>
    </cfRule>
  </conditionalFormatting>
  <conditionalFormatting sqref="V432:V433">
    <cfRule type="cellIs" dxfId="12176" priority="6293" stopIfTrue="1" operator="equal">
      <formula>"Baja"</formula>
    </cfRule>
  </conditionalFormatting>
  <conditionalFormatting sqref="V432:V433">
    <cfRule type="cellIs" dxfId="12175" priority="6292" stopIfTrue="1" operator="equal">
      <formula>"Media"</formula>
    </cfRule>
  </conditionalFormatting>
  <conditionalFormatting sqref="V432:V433">
    <cfRule type="cellIs" dxfId="12174" priority="6290" stopIfTrue="1" operator="equal">
      <formula>"Muy Alta"</formula>
    </cfRule>
  </conditionalFormatting>
  <conditionalFormatting sqref="V432:V433">
    <cfRule type="cellIs" dxfId="12173" priority="6294" stopIfTrue="1" operator="equal">
      <formula>"Muy Baja"</formula>
    </cfRule>
  </conditionalFormatting>
  <conditionalFormatting sqref="AP433">
    <cfRule type="cellIs" dxfId="12172" priority="6253" stopIfTrue="1" operator="equal">
      <formula>"Alta"</formula>
    </cfRule>
  </conditionalFormatting>
  <conditionalFormatting sqref="AP433">
    <cfRule type="cellIs" dxfId="12171" priority="6255" stopIfTrue="1" operator="equal">
      <formula>"Baja"</formula>
    </cfRule>
  </conditionalFormatting>
  <conditionalFormatting sqref="AP433">
    <cfRule type="cellIs" dxfId="12170" priority="6254" stopIfTrue="1" operator="equal">
      <formula>"Media"</formula>
    </cfRule>
  </conditionalFormatting>
  <conditionalFormatting sqref="AP433">
    <cfRule type="cellIs" dxfId="12169" priority="6252" stopIfTrue="1" operator="equal">
      <formula>"Muy Alta"</formula>
    </cfRule>
  </conditionalFormatting>
  <conditionalFormatting sqref="AP433">
    <cfRule type="cellIs" dxfId="12168" priority="6256" stopIfTrue="1" operator="equal">
      <formula>"Muy Baja"</formula>
    </cfRule>
  </conditionalFormatting>
  <conditionalFormatting sqref="AE434">
    <cfRule type="containsText" dxfId="12167" priority="6219" operator="containsText" text="VALORAR">
      <formula>NOT(ISERROR(SEARCH("VALORAR",AE434)))</formula>
    </cfRule>
    <cfRule type="containsText" dxfId="12166" priority="6220" operator="containsText" text="Extrema">
      <formula>NOT(ISERROR(SEARCH("Extrema",AE434)))</formula>
    </cfRule>
    <cfRule type="containsText" dxfId="12165" priority="6221" operator="containsText" text="Alta">
      <formula>NOT(ISERROR(SEARCH("Alta",AE434)))</formula>
    </cfRule>
    <cfRule type="containsText" dxfId="12164" priority="6222" operator="containsText" text="Moderada">
      <formula>NOT(ISERROR(SEARCH("Moderada",AE434)))</formula>
    </cfRule>
    <cfRule type="containsText" dxfId="12163" priority="6223" operator="containsText" text="Baja">
      <formula>NOT(ISERROR(SEARCH("Baja",AE434)))</formula>
    </cfRule>
  </conditionalFormatting>
  <conditionalFormatting sqref="AE434">
    <cfRule type="containsText" dxfId="12162" priority="6224" operator="containsText" text="VALORAR">
      <formula>NOT(ISERROR(SEARCH("VALORAR",AE434)))</formula>
    </cfRule>
    <cfRule type="containsText" dxfId="12161" priority="6225" operator="containsText" text="Extrema">
      <formula>NOT(ISERROR(SEARCH("Extrema",AE434)))</formula>
    </cfRule>
    <cfRule type="containsText" dxfId="12160" priority="6226" operator="containsText" text="Alta">
      <formula>NOT(ISERROR(SEARCH("Alta",AE434)))</formula>
    </cfRule>
    <cfRule type="containsText" dxfId="12159" priority="6227" operator="containsText" text="Moderada">
      <formula>NOT(ISERROR(SEARCH("Moderada",AE434)))</formula>
    </cfRule>
    <cfRule type="containsText" dxfId="12158" priority="6228" operator="containsText" text="Baja">
      <formula>NOT(ISERROR(SEARCH("Baja",AE434)))</formula>
    </cfRule>
  </conditionalFormatting>
  <conditionalFormatting sqref="V434">
    <cfRule type="cellIs" dxfId="12157" priority="6235" stopIfTrue="1" operator="equal">
      <formula>"Alta"</formula>
    </cfRule>
  </conditionalFormatting>
  <conditionalFormatting sqref="V434">
    <cfRule type="cellIs" dxfId="12156" priority="6237" stopIfTrue="1" operator="equal">
      <formula>"Baja"</formula>
    </cfRule>
  </conditionalFormatting>
  <conditionalFormatting sqref="V434">
    <cfRule type="cellIs" dxfId="12155" priority="6236" stopIfTrue="1" operator="equal">
      <formula>"Media"</formula>
    </cfRule>
  </conditionalFormatting>
  <conditionalFormatting sqref="V434">
    <cfRule type="cellIs" dxfId="12154" priority="6234" stopIfTrue="1" operator="equal">
      <formula>"Muy Alta"</formula>
    </cfRule>
  </conditionalFormatting>
  <conditionalFormatting sqref="V434">
    <cfRule type="cellIs" dxfId="12153" priority="6238" stopIfTrue="1" operator="equal">
      <formula>"Muy Baja"</formula>
    </cfRule>
  </conditionalFormatting>
  <conditionalFormatting sqref="AP434">
    <cfRule type="cellIs" dxfId="12152" priority="6211" stopIfTrue="1" operator="equal">
      <formula>"Alta"</formula>
    </cfRule>
  </conditionalFormatting>
  <conditionalFormatting sqref="AP434">
    <cfRule type="cellIs" dxfId="12151" priority="6213" stopIfTrue="1" operator="equal">
      <formula>"Baja"</formula>
    </cfRule>
  </conditionalFormatting>
  <conditionalFormatting sqref="AP434">
    <cfRule type="cellIs" dxfId="12150" priority="6212" stopIfTrue="1" operator="equal">
      <formula>"Media"</formula>
    </cfRule>
  </conditionalFormatting>
  <conditionalFormatting sqref="AP434">
    <cfRule type="cellIs" dxfId="12149" priority="6210" stopIfTrue="1" operator="equal">
      <formula>"Muy Alta"</formula>
    </cfRule>
  </conditionalFormatting>
  <conditionalFormatting sqref="AP434">
    <cfRule type="cellIs" dxfId="12148" priority="6214" stopIfTrue="1" operator="equal">
      <formula>"Muy Baja"</formula>
    </cfRule>
  </conditionalFormatting>
  <conditionalFormatting sqref="AE442:AE443">
    <cfRule type="containsText" dxfId="12147" priority="6027" operator="containsText" text="VALORAR">
      <formula>NOT(ISERROR(SEARCH("VALORAR",AE442)))</formula>
    </cfRule>
    <cfRule type="containsText" dxfId="12146" priority="6028" operator="containsText" text="Extrema">
      <formula>NOT(ISERROR(SEARCH("Extrema",AE442)))</formula>
    </cfRule>
    <cfRule type="containsText" dxfId="12145" priority="6029" operator="containsText" text="Alta">
      <formula>NOT(ISERROR(SEARCH("Alta",AE442)))</formula>
    </cfRule>
    <cfRule type="containsText" dxfId="12144" priority="6030" operator="containsText" text="Moderada">
      <formula>NOT(ISERROR(SEARCH("Moderada",AE442)))</formula>
    </cfRule>
    <cfRule type="containsText" dxfId="12143" priority="6031" operator="containsText" text="Baja">
      <formula>NOT(ISERROR(SEARCH("Baja",AE442)))</formula>
    </cfRule>
  </conditionalFormatting>
  <conditionalFormatting sqref="AE442:AE443">
    <cfRule type="containsText" dxfId="12142" priority="6032" operator="containsText" text="VALORAR">
      <formula>NOT(ISERROR(SEARCH("VALORAR",AE442)))</formula>
    </cfRule>
    <cfRule type="containsText" dxfId="12141" priority="6033" operator="containsText" text="Extrema">
      <formula>NOT(ISERROR(SEARCH("Extrema",AE442)))</formula>
    </cfRule>
    <cfRule type="containsText" dxfId="12140" priority="6034" operator="containsText" text="Alta">
      <formula>NOT(ISERROR(SEARCH("Alta",AE442)))</formula>
    </cfRule>
    <cfRule type="containsText" dxfId="12139" priority="6035" operator="containsText" text="Moderada">
      <formula>NOT(ISERROR(SEARCH("Moderada",AE442)))</formula>
    </cfRule>
    <cfRule type="containsText" dxfId="12138" priority="6036" operator="containsText" text="Baja">
      <formula>NOT(ISERROR(SEARCH("Baja",AE442)))</formula>
    </cfRule>
  </conditionalFormatting>
  <conditionalFormatting sqref="AP447">
    <cfRule type="cellIs" dxfId="12137" priority="5981" stopIfTrue="1" operator="equal">
      <formula>"Alta"</formula>
    </cfRule>
  </conditionalFormatting>
  <conditionalFormatting sqref="AP447">
    <cfRule type="cellIs" dxfId="12136" priority="5983" stopIfTrue="1" operator="equal">
      <formula>"Baja"</formula>
    </cfRule>
  </conditionalFormatting>
  <conditionalFormatting sqref="AP447">
    <cfRule type="cellIs" dxfId="12135" priority="5982" stopIfTrue="1" operator="equal">
      <formula>"Media"</formula>
    </cfRule>
  </conditionalFormatting>
  <conditionalFormatting sqref="AP447">
    <cfRule type="cellIs" dxfId="12134" priority="5980" stopIfTrue="1" operator="equal">
      <formula>"Muy Alta"</formula>
    </cfRule>
  </conditionalFormatting>
  <conditionalFormatting sqref="AP447">
    <cfRule type="cellIs" dxfId="12133" priority="5984" stopIfTrue="1" operator="equal">
      <formula>"Muy Baja"</formula>
    </cfRule>
  </conditionalFormatting>
  <conditionalFormatting sqref="AP444">
    <cfRule type="cellIs" dxfId="12132" priority="5939" stopIfTrue="1" operator="equal">
      <formula>"Alta"</formula>
    </cfRule>
  </conditionalFormatting>
  <conditionalFormatting sqref="AP444">
    <cfRule type="cellIs" dxfId="12131" priority="5941" stopIfTrue="1" operator="equal">
      <formula>"Baja"</formula>
    </cfRule>
  </conditionalFormatting>
  <conditionalFormatting sqref="AP444">
    <cfRule type="cellIs" dxfId="12130" priority="5940" stopIfTrue="1" operator="equal">
      <formula>"Media"</formula>
    </cfRule>
  </conditionalFormatting>
  <conditionalFormatting sqref="AP444">
    <cfRule type="cellIs" dxfId="12129" priority="5938" stopIfTrue="1" operator="equal">
      <formula>"Muy Alta"</formula>
    </cfRule>
  </conditionalFormatting>
  <conditionalFormatting sqref="AP444">
    <cfRule type="cellIs" dxfId="12128" priority="5942" stopIfTrue="1" operator="equal">
      <formula>"Muy Baja"</formula>
    </cfRule>
  </conditionalFormatting>
  <conditionalFormatting sqref="V442:V443">
    <cfRule type="cellIs" dxfId="12127" priority="6043" stopIfTrue="1" operator="equal">
      <formula>"Alta"</formula>
    </cfRule>
  </conditionalFormatting>
  <conditionalFormatting sqref="V442:V443">
    <cfRule type="cellIs" dxfId="12126" priority="6045" stopIfTrue="1" operator="equal">
      <formula>"Baja"</formula>
    </cfRule>
  </conditionalFormatting>
  <conditionalFormatting sqref="V442:V443">
    <cfRule type="cellIs" dxfId="12125" priority="6044" stopIfTrue="1" operator="equal">
      <formula>"Media"</formula>
    </cfRule>
  </conditionalFormatting>
  <conditionalFormatting sqref="V442:V443">
    <cfRule type="cellIs" dxfId="12124" priority="6042" stopIfTrue="1" operator="equal">
      <formula>"Muy Alta"</formula>
    </cfRule>
  </conditionalFormatting>
  <conditionalFormatting sqref="V442:V443">
    <cfRule type="cellIs" dxfId="12123" priority="6046" stopIfTrue="1" operator="equal">
      <formula>"Muy Baja"</formula>
    </cfRule>
  </conditionalFormatting>
  <conditionalFormatting sqref="AE448:AE449">
    <cfRule type="containsText" dxfId="12122" priority="5891" operator="containsText" text="VALORAR">
      <formula>NOT(ISERROR(SEARCH("VALORAR",AE448)))</formula>
    </cfRule>
    <cfRule type="containsText" dxfId="12121" priority="5892" operator="containsText" text="Extrema">
      <formula>NOT(ISERROR(SEARCH("Extrema",AE448)))</formula>
    </cfRule>
    <cfRule type="containsText" dxfId="12120" priority="5893" operator="containsText" text="Alta">
      <formula>NOT(ISERROR(SEARCH("Alta",AE448)))</formula>
    </cfRule>
    <cfRule type="containsText" dxfId="12119" priority="5894" operator="containsText" text="Moderada">
      <formula>NOT(ISERROR(SEARCH("Moderada",AE448)))</formula>
    </cfRule>
    <cfRule type="containsText" dxfId="12118" priority="5895" operator="containsText" text="Baja">
      <formula>NOT(ISERROR(SEARCH("Baja",AE448)))</formula>
    </cfRule>
  </conditionalFormatting>
  <conditionalFormatting sqref="AE448:AE449">
    <cfRule type="containsText" dxfId="12117" priority="5896" operator="containsText" text="VALORAR">
      <formula>NOT(ISERROR(SEARCH("VALORAR",AE448)))</formula>
    </cfRule>
    <cfRule type="containsText" dxfId="12116" priority="5897" operator="containsText" text="Extrema">
      <formula>NOT(ISERROR(SEARCH("Extrema",AE448)))</formula>
    </cfRule>
    <cfRule type="containsText" dxfId="12115" priority="5898" operator="containsText" text="Alta">
      <formula>NOT(ISERROR(SEARCH("Alta",AE448)))</formula>
    </cfRule>
    <cfRule type="containsText" dxfId="12114" priority="5899" operator="containsText" text="Moderada">
      <formula>NOT(ISERROR(SEARCH("Moderada",AE448)))</formula>
    </cfRule>
    <cfRule type="containsText" dxfId="12113" priority="5900" operator="containsText" text="Baja">
      <formula>NOT(ISERROR(SEARCH("Baja",AE448)))</formula>
    </cfRule>
  </conditionalFormatting>
  <conditionalFormatting sqref="AW442">
    <cfRule type="containsText" dxfId="12112" priority="6017" operator="containsText" text="VALORAR">
      <formula>NOT(ISERROR(SEARCH("VALORAR",AW442)))</formula>
    </cfRule>
    <cfRule type="containsText" dxfId="12111" priority="6018" operator="containsText" text="Extrema">
      <formula>NOT(ISERROR(SEARCH("Extrema",AW442)))</formula>
    </cfRule>
    <cfRule type="containsText" dxfId="12110" priority="6019" operator="containsText" text="Alta">
      <formula>NOT(ISERROR(SEARCH("Alta",AW442)))</formula>
    </cfRule>
    <cfRule type="containsText" dxfId="12109" priority="6020" operator="containsText" text="Moderada">
      <formula>NOT(ISERROR(SEARCH("Moderada",AW442)))</formula>
    </cfRule>
    <cfRule type="containsText" dxfId="12108" priority="6021" operator="containsText" text="Baja">
      <formula>NOT(ISERROR(SEARCH("Baja",AW442)))</formula>
    </cfRule>
  </conditionalFormatting>
  <conditionalFormatting sqref="AW442">
    <cfRule type="containsText" dxfId="12107" priority="6022" operator="containsText" text="VALORAR">
      <formula>NOT(ISERROR(SEARCH("VALORAR",AW442)))</formula>
    </cfRule>
    <cfRule type="containsText" dxfId="12106" priority="6023" operator="containsText" text="Extrema">
      <formula>NOT(ISERROR(SEARCH("Extrema",AW442)))</formula>
    </cfRule>
    <cfRule type="containsText" dxfId="12105" priority="6024" operator="containsText" text="Alta">
      <formula>NOT(ISERROR(SEARCH("Alta",AW442)))</formula>
    </cfRule>
    <cfRule type="containsText" dxfId="12104" priority="6025" operator="containsText" text="Moderada">
      <formula>NOT(ISERROR(SEARCH("Moderada",AW442)))</formula>
    </cfRule>
    <cfRule type="containsText" dxfId="12103" priority="6026" operator="containsText" text="Baja">
      <formula>NOT(ISERROR(SEARCH("Baja",AW442)))</formula>
    </cfRule>
  </conditionalFormatting>
  <conditionalFormatting sqref="AP442">
    <cfRule type="cellIs" dxfId="12102" priority="6009" stopIfTrue="1" operator="equal">
      <formula>"Alta"</formula>
    </cfRule>
  </conditionalFormatting>
  <conditionalFormatting sqref="AP442">
    <cfRule type="cellIs" dxfId="12101" priority="6011" stopIfTrue="1" operator="equal">
      <formula>"Baja"</formula>
    </cfRule>
  </conditionalFormatting>
  <conditionalFormatting sqref="AP442">
    <cfRule type="cellIs" dxfId="12100" priority="6010" stopIfTrue="1" operator="equal">
      <formula>"Media"</formula>
    </cfRule>
  </conditionalFormatting>
  <conditionalFormatting sqref="AP442">
    <cfRule type="cellIs" dxfId="12099" priority="6008" stopIfTrue="1" operator="equal">
      <formula>"Muy Alta"</formula>
    </cfRule>
  </conditionalFormatting>
  <conditionalFormatting sqref="AP442">
    <cfRule type="cellIs" dxfId="12098" priority="6012" stopIfTrue="1" operator="equal">
      <formula>"Muy Baja"</formula>
    </cfRule>
  </conditionalFormatting>
  <conditionalFormatting sqref="AP443">
    <cfRule type="cellIs" dxfId="12097" priority="5995" stopIfTrue="1" operator="equal">
      <formula>"Alta"</formula>
    </cfRule>
  </conditionalFormatting>
  <conditionalFormatting sqref="AP443">
    <cfRule type="cellIs" dxfId="12096" priority="5997" stopIfTrue="1" operator="equal">
      <formula>"Baja"</formula>
    </cfRule>
  </conditionalFormatting>
  <conditionalFormatting sqref="AP443">
    <cfRule type="cellIs" dxfId="12095" priority="5996" stopIfTrue="1" operator="equal">
      <formula>"Media"</formula>
    </cfRule>
  </conditionalFormatting>
  <conditionalFormatting sqref="AP443">
    <cfRule type="cellIs" dxfId="12094" priority="5994" stopIfTrue="1" operator="equal">
      <formula>"Muy Alta"</formula>
    </cfRule>
  </conditionalFormatting>
  <conditionalFormatting sqref="AP443">
    <cfRule type="cellIs" dxfId="12093" priority="5998" stopIfTrue="1" operator="equal">
      <formula>"Muy Baja"</formula>
    </cfRule>
  </conditionalFormatting>
  <conditionalFormatting sqref="AP453">
    <cfRule type="cellIs" dxfId="12092" priority="5845" stopIfTrue="1" operator="equal">
      <formula>"Alta"</formula>
    </cfRule>
  </conditionalFormatting>
  <conditionalFormatting sqref="AP453">
    <cfRule type="cellIs" dxfId="12091" priority="5847" stopIfTrue="1" operator="equal">
      <formula>"Baja"</formula>
    </cfRule>
  </conditionalFormatting>
  <conditionalFormatting sqref="AP453">
    <cfRule type="cellIs" dxfId="12090" priority="5846" stopIfTrue="1" operator="equal">
      <formula>"Media"</formula>
    </cfRule>
  </conditionalFormatting>
  <conditionalFormatting sqref="AP453">
    <cfRule type="cellIs" dxfId="12089" priority="5844" stopIfTrue="1" operator="equal">
      <formula>"Muy Alta"</formula>
    </cfRule>
  </conditionalFormatting>
  <conditionalFormatting sqref="AP453">
    <cfRule type="cellIs" dxfId="12088" priority="5848" stopIfTrue="1" operator="equal">
      <formula>"Muy Baja"</formula>
    </cfRule>
  </conditionalFormatting>
  <conditionalFormatting sqref="AE444:AE445">
    <cfRule type="containsText" dxfId="12087" priority="5947" operator="containsText" text="VALORAR">
      <formula>NOT(ISERROR(SEARCH("VALORAR",AE444)))</formula>
    </cfRule>
    <cfRule type="containsText" dxfId="12086" priority="5948" operator="containsText" text="Extrema">
      <formula>NOT(ISERROR(SEARCH("Extrema",AE444)))</formula>
    </cfRule>
    <cfRule type="containsText" dxfId="12085" priority="5949" operator="containsText" text="Alta">
      <formula>NOT(ISERROR(SEARCH("Alta",AE444)))</formula>
    </cfRule>
    <cfRule type="containsText" dxfId="12084" priority="5950" operator="containsText" text="Moderada">
      <formula>NOT(ISERROR(SEARCH("Moderada",AE444)))</formula>
    </cfRule>
    <cfRule type="containsText" dxfId="12083" priority="5951" operator="containsText" text="Baja">
      <formula>NOT(ISERROR(SEARCH("Baja",AE444)))</formula>
    </cfRule>
  </conditionalFormatting>
  <conditionalFormatting sqref="AE444:AE445">
    <cfRule type="containsText" dxfId="12082" priority="5952" operator="containsText" text="VALORAR">
      <formula>NOT(ISERROR(SEARCH("VALORAR",AE444)))</formula>
    </cfRule>
    <cfRule type="containsText" dxfId="12081" priority="5953" operator="containsText" text="Extrema">
      <formula>NOT(ISERROR(SEARCH("Extrema",AE444)))</formula>
    </cfRule>
    <cfRule type="containsText" dxfId="12080" priority="5954" operator="containsText" text="Alta">
      <formula>NOT(ISERROR(SEARCH("Alta",AE444)))</formula>
    </cfRule>
    <cfRule type="containsText" dxfId="12079" priority="5955" operator="containsText" text="Moderada">
      <formula>NOT(ISERROR(SEARCH("Moderada",AE444)))</formula>
    </cfRule>
    <cfRule type="containsText" dxfId="12078" priority="5956" operator="containsText" text="Baja">
      <formula>NOT(ISERROR(SEARCH("Baja",AE444)))</formula>
    </cfRule>
  </conditionalFormatting>
  <conditionalFormatting sqref="V444:V445">
    <cfRule type="cellIs" dxfId="12077" priority="5963" stopIfTrue="1" operator="equal">
      <formula>"Alta"</formula>
    </cfRule>
  </conditionalFormatting>
  <conditionalFormatting sqref="V444:V445">
    <cfRule type="cellIs" dxfId="12076" priority="5965" stopIfTrue="1" operator="equal">
      <formula>"Baja"</formula>
    </cfRule>
  </conditionalFormatting>
  <conditionalFormatting sqref="V444:V445">
    <cfRule type="cellIs" dxfId="12075" priority="5964" stopIfTrue="1" operator="equal">
      <formula>"Media"</formula>
    </cfRule>
  </conditionalFormatting>
  <conditionalFormatting sqref="V444:V445">
    <cfRule type="cellIs" dxfId="12074" priority="5962" stopIfTrue="1" operator="equal">
      <formula>"Muy Alta"</formula>
    </cfRule>
  </conditionalFormatting>
  <conditionalFormatting sqref="V444:V445">
    <cfRule type="cellIs" dxfId="12073" priority="5966" stopIfTrue="1" operator="equal">
      <formula>"Muy Baja"</formula>
    </cfRule>
  </conditionalFormatting>
  <conditionalFormatting sqref="AP450">
    <cfRule type="cellIs" dxfId="12072" priority="5803" stopIfTrue="1" operator="equal">
      <formula>"Alta"</formula>
    </cfRule>
  </conditionalFormatting>
  <conditionalFormatting sqref="AP450">
    <cfRule type="cellIs" dxfId="12071" priority="5805" stopIfTrue="1" operator="equal">
      <formula>"Baja"</formula>
    </cfRule>
  </conditionalFormatting>
  <conditionalFormatting sqref="AP450">
    <cfRule type="cellIs" dxfId="12070" priority="5804" stopIfTrue="1" operator="equal">
      <formula>"Media"</formula>
    </cfRule>
  </conditionalFormatting>
  <conditionalFormatting sqref="AP450">
    <cfRule type="cellIs" dxfId="12069" priority="5802" stopIfTrue="1" operator="equal">
      <formula>"Muy Alta"</formula>
    </cfRule>
  </conditionalFormatting>
  <conditionalFormatting sqref="AP450">
    <cfRule type="cellIs" dxfId="12068" priority="5806" stopIfTrue="1" operator="equal">
      <formula>"Muy Baja"</formula>
    </cfRule>
  </conditionalFormatting>
  <conditionalFormatting sqref="AP445">
    <cfRule type="cellIs" dxfId="12067" priority="5925" stopIfTrue="1" operator="equal">
      <formula>"Alta"</formula>
    </cfRule>
  </conditionalFormatting>
  <conditionalFormatting sqref="AP445">
    <cfRule type="cellIs" dxfId="12066" priority="5927" stopIfTrue="1" operator="equal">
      <formula>"Baja"</formula>
    </cfRule>
  </conditionalFormatting>
  <conditionalFormatting sqref="AP445">
    <cfRule type="cellIs" dxfId="12065" priority="5926" stopIfTrue="1" operator="equal">
      <formula>"Media"</formula>
    </cfRule>
  </conditionalFormatting>
  <conditionalFormatting sqref="AP445">
    <cfRule type="cellIs" dxfId="12064" priority="5924" stopIfTrue="1" operator="equal">
      <formula>"Muy Alta"</formula>
    </cfRule>
  </conditionalFormatting>
  <conditionalFormatting sqref="AP445">
    <cfRule type="cellIs" dxfId="12063" priority="5928" stopIfTrue="1" operator="equal">
      <formula>"Muy Baja"</formula>
    </cfRule>
  </conditionalFormatting>
  <conditionalFormatting sqref="V448:V449">
    <cfRule type="cellIs" dxfId="12062" priority="5907" stopIfTrue="1" operator="equal">
      <formula>"Alta"</formula>
    </cfRule>
  </conditionalFormatting>
  <conditionalFormatting sqref="V448:V449">
    <cfRule type="cellIs" dxfId="12061" priority="5909" stopIfTrue="1" operator="equal">
      <formula>"Baja"</formula>
    </cfRule>
  </conditionalFormatting>
  <conditionalFormatting sqref="V448:V449">
    <cfRule type="cellIs" dxfId="12060" priority="5908" stopIfTrue="1" operator="equal">
      <formula>"Media"</formula>
    </cfRule>
  </conditionalFormatting>
  <conditionalFormatting sqref="V448:V449">
    <cfRule type="cellIs" dxfId="12059" priority="5906" stopIfTrue="1" operator="equal">
      <formula>"Muy Alta"</formula>
    </cfRule>
  </conditionalFormatting>
  <conditionalFormatting sqref="V448:V449">
    <cfRule type="cellIs" dxfId="12058" priority="5910" stopIfTrue="1" operator="equal">
      <formula>"Muy Baja"</formula>
    </cfRule>
  </conditionalFormatting>
  <conditionalFormatting sqref="AE454:AE455">
    <cfRule type="containsText" dxfId="12057" priority="5755" operator="containsText" text="VALORAR">
      <formula>NOT(ISERROR(SEARCH("VALORAR",AE454)))</formula>
    </cfRule>
    <cfRule type="containsText" dxfId="12056" priority="5756" operator="containsText" text="Extrema">
      <formula>NOT(ISERROR(SEARCH("Extrema",AE454)))</formula>
    </cfRule>
    <cfRule type="containsText" dxfId="12055" priority="5757" operator="containsText" text="Alta">
      <formula>NOT(ISERROR(SEARCH("Alta",AE454)))</formula>
    </cfRule>
    <cfRule type="containsText" dxfId="12054" priority="5758" operator="containsText" text="Moderada">
      <formula>NOT(ISERROR(SEARCH("Moderada",AE454)))</formula>
    </cfRule>
    <cfRule type="containsText" dxfId="12053" priority="5759" operator="containsText" text="Baja">
      <formula>NOT(ISERROR(SEARCH("Baja",AE454)))</formula>
    </cfRule>
  </conditionalFormatting>
  <conditionalFormatting sqref="AE454:AE455">
    <cfRule type="containsText" dxfId="12052" priority="5760" operator="containsText" text="VALORAR">
      <formula>NOT(ISERROR(SEARCH("VALORAR",AE454)))</formula>
    </cfRule>
    <cfRule type="containsText" dxfId="12051" priority="5761" operator="containsText" text="Extrema">
      <formula>NOT(ISERROR(SEARCH("Extrema",AE454)))</formula>
    </cfRule>
    <cfRule type="containsText" dxfId="12050" priority="5762" operator="containsText" text="Alta">
      <formula>NOT(ISERROR(SEARCH("Alta",AE454)))</formula>
    </cfRule>
    <cfRule type="containsText" dxfId="12049" priority="5763" operator="containsText" text="Moderada">
      <formula>NOT(ISERROR(SEARCH("Moderada",AE454)))</formula>
    </cfRule>
    <cfRule type="containsText" dxfId="12048" priority="5764" operator="containsText" text="Baja">
      <formula>NOT(ISERROR(SEARCH("Baja",AE454)))</formula>
    </cfRule>
  </conditionalFormatting>
  <conditionalFormatting sqref="AW448">
    <cfRule type="containsText" dxfId="12047" priority="5881" operator="containsText" text="VALORAR">
      <formula>NOT(ISERROR(SEARCH("VALORAR",AW448)))</formula>
    </cfRule>
    <cfRule type="containsText" dxfId="12046" priority="5882" operator="containsText" text="Extrema">
      <formula>NOT(ISERROR(SEARCH("Extrema",AW448)))</formula>
    </cfRule>
    <cfRule type="containsText" dxfId="12045" priority="5883" operator="containsText" text="Alta">
      <formula>NOT(ISERROR(SEARCH("Alta",AW448)))</formula>
    </cfRule>
    <cfRule type="containsText" dxfId="12044" priority="5884" operator="containsText" text="Moderada">
      <formula>NOT(ISERROR(SEARCH("Moderada",AW448)))</formula>
    </cfRule>
    <cfRule type="containsText" dxfId="12043" priority="5885" operator="containsText" text="Baja">
      <formula>NOT(ISERROR(SEARCH("Baja",AW448)))</formula>
    </cfRule>
  </conditionalFormatting>
  <conditionalFormatting sqref="AW448">
    <cfRule type="containsText" dxfId="12042" priority="5886" operator="containsText" text="VALORAR">
      <formula>NOT(ISERROR(SEARCH("VALORAR",AW448)))</formula>
    </cfRule>
    <cfRule type="containsText" dxfId="12041" priority="5887" operator="containsText" text="Extrema">
      <formula>NOT(ISERROR(SEARCH("Extrema",AW448)))</formula>
    </cfRule>
    <cfRule type="containsText" dxfId="12040" priority="5888" operator="containsText" text="Alta">
      <formula>NOT(ISERROR(SEARCH("Alta",AW448)))</formula>
    </cfRule>
    <cfRule type="containsText" dxfId="12039" priority="5889" operator="containsText" text="Moderada">
      <formula>NOT(ISERROR(SEARCH("Moderada",AW448)))</formula>
    </cfRule>
    <cfRule type="containsText" dxfId="12038" priority="5890" operator="containsText" text="Baja">
      <formula>NOT(ISERROR(SEARCH("Baja",AW448)))</formula>
    </cfRule>
  </conditionalFormatting>
  <conditionalFormatting sqref="AP448">
    <cfRule type="cellIs" dxfId="12037" priority="5873" stopIfTrue="1" operator="equal">
      <formula>"Alta"</formula>
    </cfRule>
  </conditionalFormatting>
  <conditionalFormatting sqref="AP448">
    <cfRule type="cellIs" dxfId="12036" priority="5875" stopIfTrue="1" operator="equal">
      <formula>"Baja"</formula>
    </cfRule>
  </conditionalFormatting>
  <conditionalFormatting sqref="AP448">
    <cfRule type="cellIs" dxfId="12035" priority="5874" stopIfTrue="1" operator="equal">
      <formula>"Media"</formula>
    </cfRule>
  </conditionalFormatting>
  <conditionalFormatting sqref="AP448">
    <cfRule type="cellIs" dxfId="12034" priority="5872" stopIfTrue="1" operator="equal">
      <formula>"Muy Alta"</formula>
    </cfRule>
  </conditionalFormatting>
  <conditionalFormatting sqref="AP448">
    <cfRule type="cellIs" dxfId="12033" priority="5876" stopIfTrue="1" operator="equal">
      <formula>"Muy Baja"</formula>
    </cfRule>
  </conditionalFormatting>
  <conditionalFormatting sqref="AP449">
    <cfRule type="cellIs" dxfId="12032" priority="5859" stopIfTrue="1" operator="equal">
      <formula>"Alta"</formula>
    </cfRule>
  </conditionalFormatting>
  <conditionalFormatting sqref="AP449">
    <cfRule type="cellIs" dxfId="12031" priority="5861" stopIfTrue="1" operator="equal">
      <formula>"Baja"</formula>
    </cfRule>
  </conditionalFormatting>
  <conditionalFormatting sqref="AP449">
    <cfRule type="cellIs" dxfId="12030" priority="5860" stopIfTrue="1" operator="equal">
      <formula>"Media"</formula>
    </cfRule>
  </conditionalFormatting>
  <conditionalFormatting sqref="AP449">
    <cfRule type="cellIs" dxfId="12029" priority="5858" stopIfTrue="1" operator="equal">
      <formula>"Muy Alta"</formula>
    </cfRule>
  </conditionalFormatting>
  <conditionalFormatting sqref="AP449">
    <cfRule type="cellIs" dxfId="12028" priority="5862" stopIfTrue="1" operator="equal">
      <formula>"Muy Baja"</formula>
    </cfRule>
  </conditionalFormatting>
  <conditionalFormatting sqref="AP459">
    <cfRule type="cellIs" dxfId="12027" priority="5709" stopIfTrue="1" operator="equal">
      <formula>"Alta"</formula>
    </cfRule>
  </conditionalFormatting>
  <conditionalFormatting sqref="AP459">
    <cfRule type="cellIs" dxfId="12026" priority="5711" stopIfTrue="1" operator="equal">
      <formula>"Baja"</formula>
    </cfRule>
  </conditionalFormatting>
  <conditionalFormatting sqref="AP459">
    <cfRule type="cellIs" dxfId="12025" priority="5710" stopIfTrue="1" operator="equal">
      <formula>"Media"</formula>
    </cfRule>
  </conditionalFormatting>
  <conditionalFormatting sqref="AP459">
    <cfRule type="cellIs" dxfId="12024" priority="5708" stopIfTrue="1" operator="equal">
      <formula>"Muy Alta"</formula>
    </cfRule>
  </conditionalFormatting>
  <conditionalFormatting sqref="AP459">
    <cfRule type="cellIs" dxfId="12023" priority="5712" stopIfTrue="1" operator="equal">
      <formula>"Muy Baja"</formula>
    </cfRule>
  </conditionalFormatting>
  <conditionalFormatting sqref="AE450:AE451">
    <cfRule type="containsText" dxfId="12022" priority="5811" operator="containsText" text="VALORAR">
      <formula>NOT(ISERROR(SEARCH("VALORAR",AE450)))</formula>
    </cfRule>
    <cfRule type="containsText" dxfId="12021" priority="5812" operator="containsText" text="Extrema">
      <formula>NOT(ISERROR(SEARCH("Extrema",AE450)))</formula>
    </cfRule>
    <cfRule type="containsText" dxfId="12020" priority="5813" operator="containsText" text="Alta">
      <formula>NOT(ISERROR(SEARCH("Alta",AE450)))</formula>
    </cfRule>
    <cfRule type="containsText" dxfId="12019" priority="5814" operator="containsText" text="Moderada">
      <formula>NOT(ISERROR(SEARCH("Moderada",AE450)))</formula>
    </cfRule>
    <cfRule type="containsText" dxfId="12018" priority="5815" operator="containsText" text="Baja">
      <formula>NOT(ISERROR(SEARCH("Baja",AE450)))</formula>
    </cfRule>
  </conditionalFormatting>
  <conditionalFormatting sqref="AE450:AE451">
    <cfRule type="containsText" dxfId="12017" priority="5816" operator="containsText" text="VALORAR">
      <formula>NOT(ISERROR(SEARCH("VALORAR",AE450)))</formula>
    </cfRule>
    <cfRule type="containsText" dxfId="12016" priority="5817" operator="containsText" text="Extrema">
      <formula>NOT(ISERROR(SEARCH("Extrema",AE450)))</formula>
    </cfRule>
    <cfRule type="containsText" dxfId="12015" priority="5818" operator="containsText" text="Alta">
      <formula>NOT(ISERROR(SEARCH("Alta",AE450)))</formula>
    </cfRule>
    <cfRule type="containsText" dxfId="12014" priority="5819" operator="containsText" text="Moderada">
      <formula>NOT(ISERROR(SEARCH("Moderada",AE450)))</formula>
    </cfRule>
    <cfRule type="containsText" dxfId="12013" priority="5820" operator="containsText" text="Baja">
      <formula>NOT(ISERROR(SEARCH("Baja",AE450)))</formula>
    </cfRule>
  </conditionalFormatting>
  <conditionalFormatting sqref="V450:V451">
    <cfRule type="cellIs" dxfId="12012" priority="5827" stopIfTrue="1" operator="equal">
      <formula>"Alta"</formula>
    </cfRule>
  </conditionalFormatting>
  <conditionalFormatting sqref="V450:V451">
    <cfRule type="cellIs" dxfId="12011" priority="5829" stopIfTrue="1" operator="equal">
      <formula>"Baja"</formula>
    </cfRule>
  </conditionalFormatting>
  <conditionalFormatting sqref="V450:V451">
    <cfRule type="cellIs" dxfId="12010" priority="5828" stopIfTrue="1" operator="equal">
      <formula>"Media"</formula>
    </cfRule>
  </conditionalFormatting>
  <conditionalFormatting sqref="V450:V451">
    <cfRule type="cellIs" dxfId="12009" priority="5826" stopIfTrue="1" operator="equal">
      <formula>"Muy Alta"</formula>
    </cfRule>
  </conditionalFormatting>
  <conditionalFormatting sqref="V450:V451">
    <cfRule type="cellIs" dxfId="12008" priority="5830" stopIfTrue="1" operator="equal">
      <formula>"Muy Baja"</formula>
    </cfRule>
  </conditionalFormatting>
  <conditionalFormatting sqref="AP456">
    <cfRule type="cellIs" dxfId="12007" priority="5667" stopIfTrue="1" operator="equal">
      <formula>"Alta"</formula>
    </cfRule>
  </conditionalFormatting>
  <conditionalFormatting sqref="AP456">
    <cfRule type="cellIs" dxfId="12006" priority="5669" stopIfTrue="1" operator="equal">
      <formula>"Baja"</formula>
    </cfRule>
  </conditionalFormatting>
  <conditionalFormatting sqref="AP456">
    <cfRule type="cellIs" dxfId="12005" priority="5668" stopIfTrue="1" operator="equal">
      <formula>"Media"</formula>
    </cfRule>
  </conditionalFormatting>
  <conditionalFormatting sqref="AP456">
    <cfRule type="cellIs" dxfId="12004" priority="5666" stopIfTrue="1" operator="equal">
      <formula>"Muy Alta"</formula>
    </cfRule>
  </conditionalFormatting>
  <conditionalFormatting sqref="AP456">
    <cfRule type="cellIs" dxfId="12003" priority="5670" stopIfTrue="1" operator="equal">
      <formula>"Muy Baja"</formula>
    </cfRule>
  </conditionalFormatting>
  <conditionalFormatting sqref="AP451">
    <cfRule type="cellIs" dxfId="12002" priority="5789" stopIfTrue="1" operator="equal">
      <formula>"Alta"</formula>
    </cfRule>
  </conditionalFormatting>
  <conditionalFormatting sqref="AP451">
    <cfRule type="cellIs" dxfId="12001" priority="5791" stopIfTrue="1" operator="equal">
      <formula>"Baja"</formula>
    </cfRule>
  </conditionalFormatting>
  <conditionalFormatting sqref="AP451">
    <cfRule type="cellIs" dxfId="12000" priority="5790" stopIfTrue="1" operator="equal">
      <formula>"Media"</formula>
    </cfRule>
  </conditionalFormatting>
  <conditionalFormatting sqref="AP451">
    <cfRule type="cellIs" dxfId="11999" priority="5788" stopIfTrue="1" operator="equal">
      <formula>"Muy Alta"</formula>
    </cfRule>
  </conditionalFormatting>
  <conditionalFormatting sqref="AP451">
    <cfRule type="cellIs" dxfId="11998" priority="5792" stopIfTrue="1" operator="equal">
      <formula>"Muy Baja"</formula>
    </cfRule>
  </conditionalFormatting>
  <conditionalFormatting sqref="V436:V437">
    <cfRule type="cellIs" dxfId="11997" priority="6179" stopIfTrue="1" operator="equal">
      <formula>"Alta"</formula>
    </cfRule>
  </conditionalFormatting>
  <conditionalFormatting sqref="V436:V437">
    <cfRule type="cellIs" dxfId="11996" priority="6181" stopIfTrue="1" operator="equal">
      <formula>"Baja"</formula>
    </cfRule>
  </conditionalFormatting>
  <conditionalFormatting sqref="V436:V437">
    <cfRule type="cellIs" dxfId="11995" priority="6180" stopIfTrue="1" operator="equal">
      <formula>"Media"</formula>
    </cfRule>
  </conditionalFormatting>
  <conditionalFormatting sqref="V436:V437">
    <cfRule type="cellIs" dxfId="11994" priority="6178" stopIfTrue="1" operator="equal">
      <formula>"Muy Alta"</formula>
    </cfRule>
  </conditionalFormatting>
  <conditionalFormatting sqref="V436:V437">
    <cfRule type="cellIs" dxfId="11993" priority="6182" stopIfTrue="1" operator="equal">
      <formula>"Muy Baja"</formula>
    </cfRule>
  </conditionalFormatting>
  <conditionalFormatting sqref="AE436:AE437">
    <cfRule type="containsText" dxfId="11992" priority="6163" operator="containsText" text="VALORAR">
      <formula>NOT(ISERROR(SEARCH("VALORAR",AE436)))</formula>
    </cfRule>
    <cfRule type="containsText" dxfId="11991" priority="6164" operator="containsText" text="Extrema">
      <formula>NOT(ISERROR(SEARCH("Extrema",AE436)))</formula>
    </cfRule>
    <cfRule type="containsText" dxfId="11990" priority="6165" operator="containsText" text="Alta">
      <formula>NOT(ISERROR(SEARCH("Alta",AE436)))</formula>
    </cfRule>
    <cfRule type="containsText" dxfId="11989" priority="6166" operator="containsText" text="Moderada">
      <formula>NOT(ISERROR(SEARCH("Moderada",AE436)))</formula>
    </cfRule>
    <cfRule type="containsText" dxfId="11988" priority="6167" operator="containsText" text="Baja">
      <formula>NOT(ISERROR(SEARCH("Baja",AE436)))</formula>
    </cfRule>
  </conditionalFormatting>
  <conditionalFormatting sqref="AE436:AE437">
    <cfRule type="containsText" dxfId="11987" priority="6168" operator="containsText" text="VALORAR">
      <formula>NOT(ISERROR(SEARCH("VALORAR",AE436)))</formula>
    </cfRule>
    <cfRule type="containsText" dxfId="11986" priority="6169" operator="containsText" text="Extrema">
      <formula>NOT(ISERROR(SEARCH("Extrema",AE436)))</formula>
    </cfRule>
    <cfRule type="containsText" dxfId="11985" priority="6170" operator="containsText" text="Alta">
      <formula>NOT(ISERROR(SEARCH("Alta",AE436)))</formula>
    </cfRule>
    <cfRule type="containsText" dxfId="11984" priority="6171" operator="containsText" text="Moderada">
      <formula>NOT(ISERROR(SEARCH("Moderada",AE436)))</formula>
    </cfRule>
    <cfRule type="containsText" dxfId="11983" priority="6172" operator="containsText" text="Baja">
      <formula>NOT(ISERROR(SEARCH("Baja",AE436)))</formula>
    </cfRule>
  </conditionalFormatting>
  <conditionalFormatting sqref="AW436">
    <cfRule type="containsText" dxfId="11982" priority="6153" operator="containsText" text="VALORAR">
      <formula>NOT(ISERROR(SEARCH("VALORAR",AW436)))</formula>
    </cfRule>
    <cfRule type="containsText" dxfId="11981" priority="6154" operator="containsText" text="Extrema">
      <formula>NOT(ISERROR(SEARCH("Extrema",AW436)))</formula>
    </cfRule>
    <cfRule type="containsText" dxfId="11980" priority="6155" operator="containsText" text="Alta">
      <formula>NOT(ISERROR(SEARCH("Alta",AW436)))</formula>
    </cfRule>
    <cfRule type="containsText" dxfId="11979" priority="6156" operator="containsText" text="Moderada">
      <formula>NOT(ISERROR(SEARCH("Moderada",AW436)))</formula>
    </cfRule>
    <cfRule type="containsText" dxfId="11978" priority="6157" operator="containsText" text="Baja">
      <formula>NOT(ISERROR(SEARCH("Baja",AW436)))</formula>
    </cfRule>
  </conditionalFormatting>
  <conditionalFormatting sqref="AW436">
    <cfRule type="containsText" dxfId="11977" priority="6158" operator="containsText" text="VALORAR">
      <formula>NOT(ISERROR(SEARCH("VALORAR",AW436)))</formula>
    </cfRule>
    <cfRule type="containsText" dxfId="11976" priority="6159" operator="containsText" text="Extrema">
      <formula>NOT(ISERROR(SEARCH("Extrema",AW436)))</formula>
    </cfRule>
    <cfRule type="containsText" dxfId="11975" priority="6160" operator="containsText" text="Alta">
      <formula>NOT(ISERROR(SEARCH("Alta",AW436)))</formula>
    </cfRule>
    <cfRule type="containsText" dxfId="11974" priority="6161" operator="containsText" text="Moderada">
      <formula>NOT(ISERROR(SEARCH("Moderada",AW436)))</formula>
    </cfRule>
    <cfRule type="containsText" dxfId="11973" priority="6162" operator="containsText" text="Baja">
      <formula>NOT(ISERROR(SEARCH("Baja",AW436)))</formula>
    </cfRule>
  </conditionalFormatting>
  <conditionalFormatting sqref="AP436">
    <cfRule type="cellIs" dxfId="11972" priority="6145" stopIfTrue="1" operator="equal">
      <formula>"Alta"</formula>
    </cfRule>
  </conditionalFormatting>
  <conditionalFormatting sqref="AP436">
    <cfRule type="cellIs" dxfId="11971" priority="6147" stopIfTrue="1" operator="equal">
      <formula>"Baja"</formula>
    </cfRule>
  </conditionalFormatting>
  <conditionalFormatting sqref="AP436">
    <cfRule type="cellIs" dxfId="11970" priority="6146" stopIfTrue="1" operator="equal">
      <formula>"Media"</formula>
    </cfRule>
  </conditionalFormatting>
  <conditionalFormatting sqref="AP436">
    <cfRule type="cellIs" dxfId="11969" priority="6144" stopIfTrue="1" operator="equal">
      <formula>"Muy Alta"</formula>
    </cfRule>
  </conditionalFormatting>
  <conditionalFormatting sqref="AP436">
    <cfRule type="cellIs" dxfId="11968" priority="6148" stopIfTrue="1" operator="equal">
      <formula>"Muy Baja"</formula>
    </cfRule>
  </conditionalFormatting>
  <conditionalFormatting sqref="AP437">
    <cfRule type="cellIs" dxfId="11967" priority="6131" stopIfTrue="1" operator="equal">
      <formula>"Alta"</formula>
    </cfRule>
  </conditionalFormatting>
  <conditionalFormatting sqref="AP437">
    <cfRule type="cellIs" dxfId="11966" priority="6133" stopIfTrue="1" operator="equal">
      <formula>"Baja"</formula>
    </cfRule>
  </conditionalFormatting>
  <conditionalFormatting sqref="AP437">
    <cfRule type="cellIs" dxfId="11965" priority="6132" stopIfTrue="1" operator="equal">
      <formula>"Media"</formula>
    </cfRule>
  </conditionalFormatting>
  <conditionalFormatting sqref="AP437">
    <cfRule type="cellIs" dxfId="11964" priority="6130" stopIfTrue="1" operator="equal">
      <formula>"Muy Alta"</formula>
    </cfRule>
  </conditionalFormatting>
  <conditionalFormatting sqref="AP437">
    <cfRule type="cellIs" dxfId="11963" priority="6134" stopIfTrue="1" operator="equal">
      <formula>"Muy Baja"</formula>
    </cfRule>
  </conditionalFormatting>
  <conditionalFormatting sqref="AP441">
    <cfRule type="cellIs" dxfId="11962" priority="6117" stopIfTrue="1" operator="equal">
      <formula>"Alta"</formula>
    </cfRule>
  </conditionalFormatting>
  <conditionalFormatting sqref="AP441">
    <cfRule type="cellIs" dxfId="11961" priority="6119" stopIfTrue="1" operator="equal">
      <formula>"Baja"</formula>
    </cfRule>
  </conditionalFormatting>
  <conditionalFormatting sqref="AP441">
    <cfRule type="cellIs" dxfId="11960" priority="6118" stopIfTrue="1" operator="equal">
      <formula>"Media"</formula>
    </cfRule>
  </conditionalFormatting>
  <conditionalFormatting sqref="AP441">
    <cfRule type="cellIs" dxfId="11959" priority="6116" stopIfTrue="1" operator="equal">
      <formula>"Muy Alta"</formula>
    </cfRule>
  </conditionalFormatting>
  <conditionalFormatting sqref="AP441">
    <cfRule type="cellIs" dxfId="11958" priority="6120" stopIfTrue="1" operator="equal">
      <formula>"Muy Baja"</formula>
    </cfRule>
  </conditionalFormatting>
  <conditionalFormatting sqref="AE438:AE439">
    <cfRule type="containsText" dxfId="11957" priority="6083" operator="containsText" text="VALORAR">
      <formula>NOT(ISERROR(SEARCH("VALORAR",AE438)))</formula>
    </cfRule>
    <cfRule type="containsText" dxfId="11956" priority="6084" operator="containsText" text="Extrema">
      <formula>NOT(ISERROR(SEARCH("Extrema",AE438)))</formula>
    </cfRule>
    <cfRule type="containsText" dxfId="11955" priority="6085" operator="containsText" text="Alta">
      <formula>NOT(ISERROR(SEARCH("Alta",AE438)))</formula>
    </cfRule>
    <cfRule type="containsText" dxfId="11954" priority="6086" operator="containsText" text="Moderada">
      <formula>NOT(ISERROR(SEARCH("Moderada",AE438)))</formula>
    </cfRule>
    <cfRule type="containsText" dxfId="11953" priority="6087" operator="containsText" text="Baja">
      <formula>NOT(ISERROR(SEARCH("Baja",AE438)))</formula>
    </cfRule>
  </conditionalFormatting>
  <conditionalFormatting sqref="AE438:AE439">
    <cfRule type="containsText" dxfId="11952" priority="6088" operator="containsText" text="VALORAR">
      <formula>NOT(ISERROR(SEARCH("VALORAR",AE438)))</formula>
    </cfRule>
    <cfRule type="containsText" dxfId="11951" priority="6089" operator="containsText" text="Extrema">
      <formula>NOT(ISERROR(SEARCH("Extrema",AE438)))</formula>
    </cfRule>
    <cfRule type="containsText" dxfId="11950" priority="6090" operator="containsText" text="Alta">
      <formula>NOT(ISERROR(SEARCH("Alta",AE438)))</formula>
    </cfRule>
    <cfRule type="containsText" dxfId="11949" priority="6091" operator="containsText" text="Moderada">
      <formula>NOT(ISERROR(SEARCH("Moderada",AE438)))</formula>
    </cfRule>
    <cfRule type="containsText" dxfId="11948" priority="6092" operator="containsText" text="Baja">
      <formula>NOT(ISERROR(SEARCH("Baja",AE438)))</formula>
    </cfRule>
  </conditionalFormatting>
  <conditionalFormatting sqref="V438:V439">
    <cfRule type="cellIs" dxfId="11947" priority="6099" stopIfTrue="1" operator="equal">
      <formula>"Alta"</formula>
    </cfRule>
  </conditionalFormatting>
  <conditionalFormatting sqref="V438:V439">
    <cfRule type="cellIs" dxfId="11946" priority="6101" stopIfTrue="1" operator="equal">
      <formula>"Baja"</formula>
    </cfRule>
  </conditionalFormatting>
  <conditionalFormatting sqref="V438:V439">
    <cfRule type="cellIs" dxfId="11945" priority="6100" stopIfTrue="1" operator="equal">
      <formula>"Media"</formula>
    </cfRule>
  </conditionalFormatting>
  <conditionalFormatting sqref="V438:V439">
    <cfRule type="cellIs" dxfId="11944" priority="6098" stopIfTrue="1" operator="equal">
      <formula>"Muy Alta"</formula>
    </cfRule>
  </conditionalFormatting>
  <conditionalFormatting sqref="V438:V439">
    <cfRule type="cellIs" dxfId="11943" priority="6102" stopIfTrue="1" operator="equal">
      <formula>"Muy Baja"</formula>
    </cfRule>
  </conditionalFormatting>
  <conditionalFormatting sqref="AP438">
    <cfRule type="cellIs" dxfId="11942" priority="6075" stopIfTrue="1" operator="equal">
      <formula>"Alta"</formula>
    </cfRule>
  </conditionalFormatting>
  <conditionalFormatting sqref="AP438">
    <cfRule type="cellIs" dxfId="11941" priority="6077" stopIfTrue="1" operator="equal">
      <formula>"Baja"</formula>
    </cfRule>
  </conditionalFormatting>
  <conditionalFormatting sqref="AP438">
    <cfRule type="cellIs" dxfId="11940" priority="6076" stopIfTrue="1" operator="equal">
      <formula>"Media"</formula>
    </cfRule>
  </conditionalFormatting>
  <conditionalFormatting sqref="AP438">
    <cfRule type="cellIs" dxfId="11939" priority="6074" stopIfTrue="1" operator="equal">
      <formula>"Muy Alta"</formula>
    </cfRule>
  </conditionalFormatting>
  <conditionalFormatting sqref="AP438">
    <cfRule type="cellIs" dxfId="11938" priority="6078" stopIfTrue="1" operator="equal">
      <formula>"Muy Baja"</formula>
    </cfRule>
  </conditionalFormatting>
  <conditionalFormatting sqref="AP439">
    <cfRule type="cellIs" dxfId="11937" priority="6061" stopIfTrue="1" operator="equal">
      <formula>"Alta"</formula>
    </cfRule>
  </conditionalFormatting>
  <conditionalFormatting sqref="AP439">
    <cfRule type="cellIs" dxfId="11936" priority="6063" stopIfTrue="1" operator="equal">
      <formula>"Baja"</formula>
    </cfRule>
  </conditionalFormatting>
  <conditionalFormatting sqref="AP439">
    <cfRule type="cellIs" dxfId="11935" priority="6062" stopIfTrue="1" operator="equal">
      <formula>"Media"</formula>
    </cfRule>
  </conditionalFormatting>
  <conditionalFormatting sqref="AP439">
    <cfRule type="cellIs" dxfId="11934" priority="6060" stopIfTrue="1" operator="equal">
      <formula>"Muy Alta"</formula>
    </cfRule>
  </conditionalFormatting>
  <conditionalFormatting sqref="AP439">
    <cfRule type="cellIs" dxfId="11933" priority="6064" stopIfTrue="1" operator="equal">
      <formula>"Muy Baja"</formula>
    </cfRule>
  </conditionalFormatting>
  <conditionalFormatting sqref="V454:V455">
    <cfRule type="cellIs" dxfId="11932" priority="5771" stopIfTrue="1" operator="equal">
      <formula>"Alta"</formula>
    </cfRule>
  </conditionalFormatting>
  <conditionalFormatting sqref="V454:V455">
    <cfRule type="cellIs" dxfId="11931" priority="5773" stopIfTrue="1" operator="equal">
      <formula>"Baja"</formula>
    </cfRule>
  </conditionalFormatting>
  <conditionalFormatting sqref="V454:V455">
    <cfRule type="cellIs" dxfId="11930" priority="5772" stopIfTrue="1" operator="equal">
      <formula>"Media"</formula>
    </cfRule>
  </conditionalFormatting>
  <conditionalFormatting sqref="V454:V455">
    <cfRule type="cellIs" dxfId="11929" priority="5770" stopIfTrue="1" operator="equal">
      <formula>"Muy Alta"</formula>
    </cfRule>
  </conditionalFormatting>
  <conditionalFormatting sqref="V454:V455">
    <cfRule type="cellIs" dxfId="11928" priority="5774" stopIfTrue="1" operator="equal">
      <formula>"Muy Baja"</formula>
    </cfRule>
  </conditionalFormatting>
  <conditionalFormatting sqref="AW454">
    <cfRule type="containsText" dxfId="11927" priority="5745" operator="containsText" text="VALORAR">
      <formula>NOT(ISERROR(SEARCH("VALORAR",AW454)))</formula>
    </cfRule>
    <cfRule type="containsText" dxfId="11926" priority="5746" operator="containsText" text="Extrema">
      <formula>NOT(ISERROR(SEARCH("Extrema",AW454)))</formula>
    </cfRule>
    <cfRule type="containsText" dxfId="11925" priority="5747" operator="containsText" text="Alta">
      <formula>NOT(ISERROR(SEARCH("Alta",AW454)))</formula>
    </cfRule>
    <cfRule type="containsText" dxfId="11924" priority="5748" operator="containsText" text="Moderada">
      <formula>NOT(ISERROR(SEARCH("Moderada",AW454)))</formula>
    </cfRule>
    <cfRule type="containsText" dxfId="11923" priority="5749" operator="containsText" text="Baja">
      <formula>NOT(ISERROR(SEARCH("Baja",AW454)))</formula>
    </cfRule>
  </conditionalFormatting>
  <conditionalFormatting sqref="AW454">
    <cfRule type="containsText" dxfId="11922" priority="5750" operator="containsText" text="VALORAR">
      <formula>NOT(ISERROR(SEARCH("VALORAR",AW454)))</formula>
    </cfRule>
    <cfRule type="containsText" dxfId="11921" priority="5751" operator="containsText" text="Extrema">
      <formula>NOT(ISERROR(SEARCH("Extrema",AW454)))</formula>
    </cfRule>
    <cfRule type="containsText" dxfId="11920" priority="5752" operator="containsText" text="Alta">
      <formula>NOT(ISERROR(SEARCH("Alta",AW454)))</formula>
    </cfRule>
    <cfRule type="containsText" dxfId="11919" priority="5753" operator="containsText" text="Moderada">
      <formula>NOT(ISERROR(SEARCH("Moderada",AW454)))</formula>
    </cfRule>
    <cfRule type="containsText" dxfId="11918" priority="5754" operator="containsText" text="Baja">
      <formula>NOT(ISERROR(SEARCH("Baja",AW454)))</formula>
    </cfRule>
  </conditionalFormatting>
  <conditionalFormatting sqref="AP454">
    <cfRule type="cellIs" dxfId="11917" priority="5737" stopIfTrue="1" operator="equal">
      <formula>"Alta"</formula>
    </cfRule>
  </conditionalFormatting>
  <conditionalFormatting sqref="AP454">
    <cfRule type="cellIs" dxfId="11916" priority="5739" stopIfTrue="1" operator="equal">
      <formula>"Baja"</formula>
    </cfRule>
  </conditionalFormatting>
  <conditionalFormatting sqref="AP454">
    <cfRule type="cellIs" dxfId="11915" priority="5738" stopIfTrue="1" operator="equal">
      <formula>"Media"</formula>
    </cfRule>
  </conditionalFormatting>
  <conditionalFormatting sqref="AP454">
    <cfRule type="cellIs" dxfId="11914" priority="5736" stopIfTrue="1" operator="equal">
      <formula>"Muy Alta"</formula>
    </cfRule>
  </conditionalFormatting>
  <conditionalFormatting sqref="AP454">
    <cfRule type="cellIs" dxfId="11913" priority="5740" stopIfTrue="1" operator="equal">
      <formula>"Muy Baja"</formula>
    </cfRule>
  </conditionalFormatting>
  <conditionalFormatting sqref="AP455">
    <cfRule type="cellIs" dxfId="11912" priority="5723" stopIfTrue="1" operator="equal">
      <formula>"Alta"</formula>
    </cfRule>
  </conditionalFormatting>
  <conditionalFormatting sqref="AP455">
    <cfRule type="cellIs" dxfId="11911" priority="5725" stopIfTrue="1" operator="equal">
      <formula>"Baja"</formula>
    </cfRule>
  </conditionalFormatting>
  <conditionalFormatting sqref="AP455">
    <cfRule type="cellIs" dxfId="11910" priority="5724" stopIfTrue="1" operator="equal">
      <formula>"Media"</formula>
    </cfRule>
  </conditionalFormatting>
  <conditionalFormatting sqref="AP455">
    <cfRule type="cellIs" dxfId="11909" priority="5722" stopIfTrue="1" operator="equal">
      <formula>"Muy Alta"</formula>
    </cfRule>
  </conditionalFormatting>
  <conditionalFormatting sqref="AP455">
    <cfRule type="cellIs" dxfId="11908" priority="5726" stopIfTrue="1" operator="equal">
      <formula>"Muy Baja"</formula>
    </cfRule>
  </conditionalFormatting>
  <conditionalFormatting sqref="AE456:AE457">
    <cfRule type="containsText" dxfId="11907" priority="5675" operator="containsText" text="VALORAR">
      <formula>NOT(ISERROR(SEARCH("VALORAR",AE456)))</formula>
    </cfRule>
    <cfRule type="containsText" dxfId="11906" priority="5676" operator="containsText" text="Extrema">
      <formula>NOT(ISERROR(SEARCH("Extrema",AE456)))</formula>
    </cfRule>
    <cfRule type="containsText" dxfId="11905" priority="5677" operator="containsText" text="Alta">
      <formula>NOT(ISERROR(SEARCH("Alta",AE456)))</formula>
    </cfRule>
    <cfRule type="containsText" dxfId="11904" priority="5678" operator="containsText" text="Moderada">
      <formula>NOT(ISERROR(SEARCH("Moderada",AE456)))</formula>
    </cfRule>
    <cfRule type="containsText" dxfId="11903" priority="5679" operator="containsText" text="Baja">
      <formula>NOT(ISERROR(SEARCH("Baja",AE456)))</formula>
    </cfRule>
  </conditionalFormatting>
  <conditionalFormatting sqref="AE456:AE457">
    <cfRule type="containsText" dxfId="11902" priority="5680" operator="containsText" text="VALORAR">
      <formula>NOT(ISERROR(SEARCH("VALORAR",AE456)))</formula>
    </cfRule>
    <cfRule type="containsText" dxfId="11901" priority="5681" operator="containsText" text="Extrema">
      <formula>NOT(ISERROR(SEARCH("Extrema",AE456)))</formula>
    </cfRule>
    <cfRule type="containsText" dxfId="11900" priority="5682" operator="containsText" text="Alta">
      <formula>NOT(ISERROR(SEARCH("Alta",AE456)))</formula>
    </cfRule>
    <cfRule type="containsText" dxfId="11899" priority="5683" operator="containsText" text="Moderada">
      <formula>NOT(ISERROR(SEARCH("Moderada",AE456)))</formula>
    </cfRule>
    <cfRule type="containsText" dxfId="11898" priority="5684" operator="containsText" text="Baja">
      <formula>NOT(ISERROR(SEARCH("Baja",AE456)))</formula>
    </cfRule>
  </conditionalFormatting>
  <conditionalFormatting sqref="V456:V457">
    <cfRule type="cellIs" dxfId="11897" priority="5691" stopIfTrue="1" operator="equal">
      <formula>"Alta"</formula>
    </cfRule>
  </conditionalFormatting>
  <conditionalFormatting sqref="V456:V457">
    <cfRule type="cellIs" dxfId="11896" priority="5693" stopIfTrue="1" operator="equal">
      <formula>"Baja"</formula>
    </cfRule>
  </conditionalFormatting>
  <conditionalFormatting sqref="V456:V457">
    <cfRule type="cellIs" dxfId="11895" priority="5692" stopIfTrue="1" operator="equal">
      <formula>"Media"</formula>
    </cfRule>
  </conditionalFormatting>
  <conditionalFormatting sqref="V456:V457">
    <cfRule type="cellIs" dxfId="11894" priority="5690" stopIfTrue="1" operator="equal">
      <formula>"Muy Alta"</formula>
    </cfRule>
  </conditionalFormatting>
  <conditionalFormatting sqref="V456:V457">
    <cfRule type="cellIs" dxfId="11893" priority="5694" stopIfTrue="1" operator="equal">
      <formula>"Muy Baja"</formula>
    </cfRule>
  </conditionalFormatting>
  <conditionalFormatting sqref="AP457">
    <cfRule type="cellIs" dxfId="11892" priority="5653" stopIfTrue="1" operator="equal">
      <formula>"Alta"</formula>
    </cfRule>
  </conditionalFormatting>
  <conditionalFormatting sqref="AP457">
    <cfRule type="cellIs" dxfId="11891" priority="5655" stopIfTrue="1" operator="equal">
      <formula>"Baja"</formula>
    </cfRule>
  </conditionalFormatting>
  <conditionalFormatting sqref="AP457">
    <cfRule type="cellIs" dxfId="11890" priority="5654" stopIfTrue="1" operator="equal">
      <formula>"Media"</formula>
    </cfRule>
  </conditionalFormatting>
  <conditionalFormatting sqref="AP457">
    <cfRule type="cellIs" dxfId="11889" priority="5652" stopIfTrue="1" operator="equal">
      <formula>"Muy Alta"</formula>
    </cfRule>
  </conditionalFormatting>
  <conditionalFormatting sqref="AP457">
    <cfRule type="cellIs" dxfId="11888" priority="5656" stopIfTrue="1" operator="equal">
      <formula>"Muy Baja"</formula>
    </cfRule>
  </conditionalFormatting>
  <conditionalFormatting sqref="AE466:AE467">
    <cfRule type="containsText" dxfId="11887" priority="5619" operator="containsText" text="VALORAR">
      <formula>NOT(ISERROR(SEARCH("VALORAR",AE466)))</formula>
    </cfRule>
    <cfRule type="containsText" dxfId="11886" priority="5620" operator="containsText" text="Extrema">
      <formula>NOT(ISERROR(SEARCH("Extrema",AE466)))</formula>
    </cfRule>
    <cfRule type="containsText" dxfId="11885" priority="5621" operator="containsText" text="Alta">
      <formula>NOT(ISERROR(SEARCH("Alta",AE466)))</formula>
    </cfRule>
    <cfRule type="containsText" dxfId="11884" priority="5622" operator="containsText" text="Moderada">
      <formula>NOT(ISERROR(SEARCH("Moderada",AE466)))</formula>
    </cfRule>
    <cfRule type="containsText" dxfId="11883" priority="5623" operator="containsText" text="Baja">
      <formula>NOT(ISERROR(SEARCH("Baja",AE466)))</formula>
    </cfRule>
  </conditionalFormatting>
  <conditionalFormatting sqref="AE466:AE467">
    <cfRule type="containsText" dxfId="11882" priority="5624" operator="containsText" text="VALORAR">
      <formula>NOT(ISERROR(SEARCH("VALORAR",AE466)))</formula>
    </cfRule>
    <cfRule type="containsText" dxfId="11881" priority="5625" operator="containsText" text="Extrema">
      <formula>NOT(ISERROR(SEARCH("Extrema",AE466)))</formula>
    </cfRule>
    <cfRule type="containsText" dxfId="11880" priority="5626" operator="containsText" text="Alta">
      <formula>NOT(ISERROR(SEARCH("Alta",AE466)))</formula>
    </cfRule>
    <cfRule type="containsText" dxfId="11879" priority="5627" operator="containsText" text="Moderada">
      <formula>NOT(ISERROR(SEARCH("Moderada",AE466)))</formula>
    </cfRule>
    <cfRule type="containsText" dxfId="11878" priority="5628" operator="containsText" text="Baja">
      <formula>NOT(ISERROR(SEARCH("Baja",AE466)))</formula>
    </cfRule>
  </conditionalFormatting>
  <conditionalFormatting sqref="AP471">
    <cfRule type="cellIs" dxfId="11877" priority="5573" stopIfTrue="1" operator="equal">
      <formula>"Alta"</formula>
    </cfRule>
  </conditionalFormatting>
  <conditionalFormatting sqref="AP471">
    <cfRule type="cellIs" dxfId="11876" priority="5575" stopIfTrue="1" operator="equal">
      <formula>"Baja"</formula>
    </cfRule>
  </conditionalFormatting>
  <conditionalFormatting sqref="AP471">
    <cfRule type="cellIs" dxfId="11875" priority="5574" stopIfTrue="1" operator="equal">
      <formula>"Media"</formula>
    </cfRule>
  </conditionalFormatting>
  <conditionalFormatting sqref="AP471">
    <cfRule type="cellIs" dxfId="11874" priority="5572" stopIfTrue="1" operator="equal">
      <formula>"Muy Alta"</formula>
    </cfRule>
  </conditionalFormatting>
  <conditionalFormatting sqref="AP471">
    <cfRule type="cellIs" dxfId="11873" priority="5576" stopIfTrue="1" operator="equal">
      <formula>"Muy Baja"</formula>
    </cfRule>
  </conditionalFormatting>
  <conditionalFormatting sqref="AP468">
    <cfRule type="cellIs" dxfId="11872" priority="5531" stopIfTrue="1" operator="equal">
      <formula>"Alta"</formula>
    </cfRule>
  </conditionalFormatting>
  <conditionalFormatting sqref="AP468">
    <cfRule type="cellIs" dxfId="11871" priority="5533" stopIfTrue="1" operator="equal">
      <formula>"Baja"</formula>
    </cfRule>
  </conditionalFormatting>
  <conditionalFormatting sqref="AP468">
    <cfRule type="cellIs" dxfId="11870" priority="5532" stopIfTrue="1" operator="equal">
      <formula>"Media"</formula>
    </cfRule>
  </conditionalFormatting>
  <conditionalFormatting sqref="AP468">
    <cfRule type="cellIs" dxfId="11869" priority="5530" stopIfTrue="1" operator="equal">
      <formula>"Muy Alta"</formula>
    </cfRule>
  </conditionalFormatting>
  <conditionalFormatting sqref="AP468">
    <cfRule type="cellIs" dxfId="11868" priority="5534" stopIfTrue="1" operator="equal">
      <formula>"Muy Baja"</formula>
    </cfRule>
  </conditionalFormatting>
  <conditionalFormatting sqref="V466:V467">
    <cfRule type="cellIs" dxfId="11867" priority="5635" stopIfTrue="1" operator="equal">
      <formula>"Alta"</formula>
    </cfRule>
  </conditionalFormatting>
  <conditionalFormatting sqref="V466:V467">
    <cfRule type="cellIs" dxfId="11866" priority="5637" stopIfTrue="1" operator="equal">
      <formula>"Baja"</formula>
    </cfRule>
  </conditionalFormatting>
  <conditionalFormatting sqref="V466:V467">
    <cfRule type="cellIs" dxfId="11865" priority="5636" stopIfTrue="1" operator="equal">
      <formula>"Media"</formula>
    </cfRule>
  </conditionalFormatting>
  <conditionalFormatting sqref="V466:V467">
    <cfRule type="cellIs" dxfId="11864" priority="5634" stopIfTrue="1" operator="equal">
      <formula>"Muy Alta"</formula>
    </cfRule>
  </conditionalFormatting>
  <conditionalFormatting sqref="V466:V467">
    <cfRule type="cellIs" dxfId="11863" priority="5638" stopIfTrue="1" operator="equal">
      <formula>"Muy Baja"</formula>
    </cfRule>
  </conditionalFormatting>
  <conditionalFormatting sqref="AW466">
    <cfRule type="containsText" dxfId="11862" priority="5609" operator="containsText" text="VALORAR">
      <formula>NOT(ISERROR(SEARCH("VALORAR",AW466)))</formula>
    </cfRule>
    <cfRule type="containsText" dxfId="11861" priority="5610" operator="containsText" text="Extrema">
      <formula>NOT(ISERROR(SEARCH("Extrema",AW466)))</formula>
    </cfRule>
    <cfRule type="containsText" dxfId="11860" priority="5611" operator="containsText" text="Alta">
      <formula>NOT(ISERROR(SEARCH("Alta",AW466)))</formula>
    </cfRule>
    <cfRule type="containsText" dxfId="11859" priority="5612" operator="containsText" text="Moderada">
      <formula>NOT(ISERROR(SEARCH("Moderada",AW466)))</formula>
    </cfRule>
    <cfRule type="containsText" dxfId="11858" priority="5613" operator="containsText" text="Baja">
      <formula>NOT(ISERROR(SEARCH("Baja",AW466)))</formula>
    </cfRule>
  </conditionalFormatting>
  <conditionalFormatting sqref="AW466">
    <cfRule type="containsText" dxfId="11857" priority="5614" operator="containsText" text="VALORAR">
      <formula>NOT(ISERROR(SEARCH("VALORAR",AW466)))</formula>
    </cfRule>
    <cfRule type="containsText" dxfId="11856" priority="5615" operator="containsText" text="Extrema">
      <formula>NOT(ISERROR(SEARCH("Extrema",AW466)))</formula>
    </cfRule>
    <cfRule type="containsText" dxfId="11855" priority="5616" operator="containsText" text="Alta">
      <formula>NOT(ISERROR(SEARCH("Alta",AW466)))</formula>
    </cfRule>
    <cfRule type="containsText" dxfId="11854" priority="5617" operator="containsText" text="Moderada">
      <formula>NOT(ISERROR(SEARCH("Moderada",AW466)))</formula>
    </cfRule>
    <cfRule type="containsText" dxfId="11853" priority="5618" operator="containsText" text="Baja">
      <formula>NOT(ISERROR(SEARCH("Baja",AW466)))</formula>
    </cfRule>
  </conditionalFormatting>
  <conditionalFormatting sqref="AP466">
    <cfRule type="cellIs" dxfId="11852" priority="5601" stopIfTrue="1" operator="equal">
      <formula>"Alta"</formula>
    </cfRule>
  </conditionalFormatting>
  <conditionalFormatting sqref="AP466">
    <cfRule type="cellIs" dxfId="11851" priority="5603" stopIfTrue="1" operator="equal">
      <formula>"Baja"</formula>
    </cfRule>
  </conditionalFormatting>
  <conditionalFormatting sqref="AP466">
    <cfRule type="cellIs" dxfId="11850" priority="5602" stopIfTrue="1" operator="equal">
      <formula>"Media"</formula>
    </cfRule>
  </conditionalFormatting>
  <conditionalFormatting sqref="AP466">
    <cfRule type="cellIs" dxfId="11849" priority="5600" stopIfTrue="1" operator="equal">
      <formula>"Muy Alta"</formula>
    </cfRule>
  </conditionalFormatting>
  <conditionalFormatting sqref="AP466">
    <cfRule type="cellIs" dxfId="11848" priority="5604" stopIfTrue="1" operator="equal">
      <formula>"Muy Baja"</formula>
    </cfRule>
  </conditionalFormatting>
  <conditionalFormatting sqref="AP467">
    <cfRule type="cellIs" dxfId="11847" priority="5587" stopIfTrue="1" operator="equal">
      <formula>"Alta"</formula>
    </cfRule>
  </conditionalFormatting>
  <conditionalFormatting sqref="AP467">
    <cfRule type="cellIs" dxfId="11846" priority="5589" stopIfTrue="1" operator="equal">
      <formula>"Baja"</formula>
    </cfRule>
  </conditionalFormatting>
  <conditionalFormatting sqref="AP467">
    <cfRule type="cellIs" dxfId="11845" priority="5588" stopIfTrue="1" operator="equal">
      <formula>"Media"</formula>
    </cfRule>
  </conditionalFormatting>
  <conditionalFormatting sqref="AP467">
    <cfRule type="cellIs" dxfId="11844" priority="5586" stopIfTrue="1" operator="equal">
      <formula>"Muy Alta"</formula>
    </cfRule>
  </conditionalFormatting>
  <conditionalFormatting sqref="AP467">
    <cfRule type="cellIs" dxfId="11843" priority="5590" stopIfTrue="1" operator="equal">
      <formula>"Muy Baja"</formula>
    </cfRule>
  </conditionalFormatting>
  <conditionalFormatting sqref="AE468:AE469">
    <cfRule type="containsText" dxfId="11842" priority="5539" operator="containsText" text="VALORAR">
      <formula>NOT(ISERROR(SEARCH("VALORAR",AE468)))</formula>
    </cfRule>
    <cfRule type="containsText" dxfId="11841" priority="5540" operator="containsText" text="Extrema">
      <formula>NOT(ISERROR(SEARCH("Extrema",AE468)))</formula>
    </cfRule>
    <cfRule type="containsText" dxfId="11840" priority="5541" operator="containsText" text="Alta">
      <formula>NOT(ISERROR(SEARCH("Alta",AE468)))</formula>
    </cfRule>
    <cfRule type="containsText" dxfId="11839" priority="5542" operator="containsText" text="Moderada">
      <formula>NOT(ISERROR(SEARCH("Moderada",AE468)))</formula>
    </cfRule>
    <cfRule type="containsText" dxfId="11838" priority="5543" operator="containsText" text="Baja">
      <formula>NOT(ISERROR(SEARCH("Baja",AE468)))</formula>
    </cfRule>
  </conditionalFormatting>
  <conditionalFormatting sqref="AE468:AE469">
    <cfRule type="containsText" dxfId="11837" priority="5544" operator="containsText" text="VALORAR">
      <formula>NOT(ISERROR(SEARCH("VALORAR",AE468)))</formula>
    </cfRule>
    <cfRule type="containsText" dxfId="11836" priority="5545" operator="containsText" text="Extrema">
      <formula>NOT(ISERROR(SEARCH("Extrema",AE468)))</formula>
    </cfRule>
    <cfRule type="containsText" dxfId="11835" priority="5546" operator="containsText" text="Alta">
      <formula>NOT(ISERROR(SEARCH("Alta",AE468)))</formula>
    </cfRule>
    <cfRule type="containsText" dxfId="11834" priority="5547" operator="containsText" text="Moderada">
      <formula>NOT(ISERROR(SEARCH("Moderada",AE468)))</formula>
    </cfRule>
    <cfRule type="containsText" dxfId="11833" priority="5548" operator="containsText" text="Baja">
      <formula>NOT(ISERROR(SEARCH("Baja",AE468)))</formula>
    </cfRule>
  </conditionalFormatting>
  <conditionalFormatting sqref="V468:V469">
    <cfRule type="cellIs" dxfId="11832" priority="5555" stopIfTrue="1" operator="equal">
      <formula>"Alta"</formula>
    </cfRule>
  </conditionalFormatting>
  <conditionalFormatting sqref="V468:V469">
    <cfRule type="cellIs" dxfId="11831" priority="5557" stopIfTrue="1" operator="equal">
      <formula>"Baja"</formula>
    </cfRule>
  </conditionalFormatting>
  <conditionalFormatting sqref="V468:V469">
    <cfRule type="cellIs" dxfId="11830" priority="5556" stopIfTrue="1" operator="equal">
      <formula>"Media"</formula>
    </cfRule>
  </conditionalFormatting>
  <conditionalFormatting sqref="V468:V469">
    <cfRule type="cellIs" dxfId="11829" priority="5554" stopIfTrue="1" operator="equal">
      <formula>"Muy Alta"</formula>
    </cfRule>
  </conditionalFormatting>
  <conditionalFormatting sqref="V468:V469">
    <cfRule type="cellIs" dxfId="11828" priority="5558" stopIfTrue="1" operator="equal">
      <formula>"Muy Baja"</formula>
    </cfRule>
  </conditionalFormatting>
  <conditionalFormatting sqref="AP469">
    <cfRule type="cellIs" dxfId="11827" priority="5517" stopIfTrue="1" operator="equal">
      <formula>"Alta"</formula>
    </cfRule>
  </conditionalFormatting>
  <conditionalFormatting sqref="AP469">
    <cfRule type="cellIs" dxfId="11826" priority="5519" stopIfTrue="1" operator="equal">
      <formula>"Baja"</formula>
    </cfRule>
  </conditionalFormatting>
  <conditionalFormatting sqref="AP469">
    <cfRule type="cellIs" dxfId="11825" priority="5518" stopIfTrue="1" operator="equal">
      <formula>"Media"</formula>
    </cfRule>
  </conditionalFormatting>
  <conditionalFormatting sqref="AP469">
    <cfRule type="cellIs" dxfId="11824" priority="5516" stopIfTrue="1" operator="equal">
      <formula>"Muy Alta"</formula>
    </cfRule>
  </conditionalFormatting>
  <conditionalFormatting sqref="AP469">
    <cfRule type="cellIs" dxfId="11823" priority="5520" stopIfTrue="1" operator="equal">
      <formula>"Muy Baja"</formula>
    </cfRule>
  </conditionalFormatting>
  <conditionalFormatting sqref="AE460:AE461">
    <cfRule type="containsText" dxfId="11822" priority="5483" operator="containsText" text="VALORAR">
      <formula>NOT(ISERROR(SEARCH("VALORAR",AE460)))</formula>
    </cfRule>
    <cfRule type="containsText" dxfId="11821" priority="5484" operator="containsText" text="Extrema">
      <formula>NOT(ISERROR(SEARCH("Extrema",AE460)))</formula>
    </cfRule>
    <cfRule type="containsText" dxfId="11820" priority="5485" operator="containsText" text="Alta">
      <formula>NOT(ISERROR(SEARCH("Alta",AE460)))</formula>
    </cfRule>
    <cfRule type="containsText" dxfId="11819" priority="5486" operator="containsText" text="Moderada">
      <formula>NOT(ISERROR(SEARCH("Moderada",AE460)))</formula>
    </cfRule>
    <cfRule type="containsText" dxfId="11818" priority="5487" operator="containsText" text="Baja">
      <formula>NOT(ISERROR(SEARCH("Baja",AE460)))</formula>
    </cfRule>
  </conditionalFormatting>
  <conditionalFormatting sqref="AE460:AE461">
    <cfRule type="containsText" dxfId="11817" priority="5488" operator="containsText" text="VALORAR">
      <formula>NOT(ISERROR(SEARCH("VALORAR",AE460)))</formula>
    </cfRule>
    <cfRule type="containsText" dxfId="11816" priority="5489" operator="containsText" text="Extrema">
      <formula>NOT(ISERROR(SEARCH("Extrema",AE460)))</formula>
    </cfRule>
    <cfRule type="containsText" dxfId="11815" priority="5490" operator="containsText" text="Alta">
      <formula>NOT(ISERROR(SEARCH("Alta",AE460)))</formula>
    </cfRule>
    <cfRule type="containsText" dxfId="11814" priority="5491" operator="containsText" text="Moderada">
      <formula>NOT(ISERROR(SEARCH("Moderada",AE460)))</formula>
    </cfRule>
    <cfRule type="containsText" dxfId="11813" priority="5492" operator="containsText" text="Baja">
      <formula>NOT(ISERROR(SEARCH("Baja",AE460)))</formula>
    </cfRule>
  </conditionalFormatting>
  <conditionalFormatting sqref="AP465">
    <cfRule type="cellIs" dxfId="11812" priority="5437" stopIfTrue="1" operator="equal">
      <formula>"Alta"</formula>
    </cfRule>
  </conditionalFormatting>
  <conditionalFormatting sqref="AP465">
    <cfRule type="cellIs" dxfId="11811" priority="5439" stopIfTrue="1" operator="equal">
      <formula>"Baja"</formula>
    </cfRule>
  </conditionalFormatting>
  <conditionalFormatting sqref="AP465">
    <cfRule type="cellIs" dxfId="11810" priority="5438" stopIfTrue="1" operator="equal">
      <formula>"Media"</formula>
    </cfRule>
  </conditionalFormatting>
  <conditionalFormatting sqref="AP465">
    <cfRule type="cellIs" dxfId="11809" priority="5436" stopIfTrue="1" operator="equal">
      <formula>"Muy Alta"</formula>
    </cfRule>
  </conditionalFormatting>
  <conditionalFormatting sqref="AP465">
    <cfRule type="cellIs" dxfId="11808" priority="5440" stopIfTrue="1" operator="equal">
      <formula>"Muy Baja"</formula>
    </cfRule>
  </conditionalFormatting>
  <conditionalFormatting sqref="AP462">
    <cfRule type="cellIs" dxfId="11807" priority="5395" stopIfTrue="1" operator="equal">
      <formula>"Alta"</formula>
    </cfRule>
  </conditionalFormatting>
  <conditionalFormatting sqref="AP462">
    <cfRule type="cellIs" dxfId="11806" priority="5397" stopIfTrue="1" operator="equal">
      <formula>"Baja"</formula>
    </cfRule>
  </conditionalFormatting>
  <conditionalFormatting sqref="AP462">
    <cfRule type="cellIs" dxfId="11805" priority="5396" stopIfTrue="1" operator="equal">
      <formula>"Media"</formula>
    </cfRule>
  </conditionalFormatting>
  <conditionalFormatting sqref="AP462">
    <cfRule type="cellIs" dxfId="11804" priority="5394" stopIfTrue="1" operator="equal">
      <formula>"Muy Alta"</formula>
    </cfRule>
  </conditionalFormatting>
  <conditionalFormatting sqref="AP462">
    <cfRule type="cellIs" dxfId="11803" priority="5398" stopIfTrue="1" operator="equal">
      <formula>"Muy Baja"</formula>
    </cfRule>
  </conditionalFormatting>
  <conditionalFormatting sqref="V460:V461">
    <cfRule type="cellIs" dxfId="11802" priority="5499" stopIfTrue="1" operator="equal">
      <formula>"Alta"</formula>
    </cfRule>
  </conditionalFormatting>
  <conditionalFormatting sqref="V460:V461">
    <cfRule type="cellIs" dxfId="11801" priority="5501" stopIfTrue="1" operator="equal">
      <formula>"Baja"</formula>
    </cfRule>
  </conditionalFormatting>
  <conditionalFormatting sqref="V460:V461">
    <cfRule type="cellIs" dxfId="11800" priority="5500" stopIfTrue="1" operator="equal">
      <formula>"Media"</formula>
    </cfRule>
  </conditionalFormatting>
  <conditionalFormatting sqref="V460:V461">
    <cfRule type="cellIs" dxfId="11799" priority="5498" stopIfTrue="1" operator="equal">
      <formula>"Muy Alta"</formula>
    </cfRule>
  </conditionalFormatting>
  <conditionalFormatting sqref="V460:V461">
    <cfRule type="cellIs" dxfId="11798" priority="5502" stopIfTrue="1" operator="equal">
      <formula>"Muy Baja"</formula>
    </cfRule>
  </conditionalFormatting>
  <conditionalFormatting sqref="AW460">
    <cfRule type="containsText" dxfId="11797" priority="5473" operator="containsText" text="VALORAR">
      <formula>NOT(ISERROR(SEARCH("VALORAR",AW460)))</formula>
    </cfRule>
    <cfRule type="containsText" dxfId="11796" priority="5474" operator="containsText" text="Extrema">
      <formula>NOT(ISERROR(SEARCH("Extrema",AW460)))</formula>
    </cfRule>
    <cfRule type="containsText" dxfId="11795" priority="5475" operator="containsText" text="Alta">
      <formula>NOT(ISERROR(SEARCH("Alta",AW460)))</formula>
    </cfRule>
    <cfRule type="containsText" dxfId="11794" priority="5476" operator="containsText" text="Moderada">
      <formula>NOT(ISERROR(SEARCH("Moderada",AW460)))</formula>
    </cfRule>
    <cfRule type="containsText" dxfId="11793" priority="5477" operator="containsText" text="Baja">
      <formula>NOT(ISERROR(SEARCH("Baja",AW460)))</formula>
    </cfRule>
  </conditionalFormatting>
  <conditionalFormatting sqref="AW460">
    <cfRule type="containsText" dxfId="11792" priority="5478" operator="containsText" text="VALORAR">
      <formula>NOT(ISERROR(SEARCH("VALORAR",AW460)))</formula>
    </cfRule>
    <cfRule type="containsText" dxfId="11791" priority="5479" operator="containsText" text="Extrema">
      <formula>NOT(ISERROR(SEARCH("Extrema",AW460)))</formula>
    </cfRule>
    <cfRule type="containsText" dxfId="11790" priority="5480" operator="containsText" text="Alta">
      <formula>NOT(ISERROR(SEARCH("Alta",AW460)))</formula>
    </cfRule>
    <cfRule type="containsText" dxfId="11789" priority="5481" operator="containsText" text="Moderada">
      <formula>NOT(ISERROR(SEARCH("Moderada",AW460)))</formula>
    </cfRule>
    <cfRule type="containsText" dxfId="11788" priority="5482" operator="containsText" text="Baja">
      <formula>NOT(ISERROR(SEARCH("Baja",AW460)))</formula>
    </cfRule>
  </conditionalFormatting>
  <conditionalFormatting sqref="AP460">
    <cfRule type="cellIs" dxfId="11787" priority="5465" stopIfTrue="1" operator="equal">
      <formula>"Alta"</formula>
    </cfRule>
  </conditionalFormatting>
  <conditionalFormatting sqref="AP460">
    <cfRule type="cellIs" dxfId="11786" priority="5467" stopIfTrue="1" operator="equal">
      <formula>"Baja"</formula>
    </cfRule>
  </conditionalFormatting>
  <conditionalFormatting sqref="AP460">
    <cfRule type="cellIs" dxfId="11785" priority="5466" stopIfTrue="1" operator="equal">
      <formula>"Media"</formula>
    </cfRule>
  </conditionalFormatting>
  <conditionalFormatting sqref="AP460">
    <cfRule type="cellIs" dxfId="11784" priority="5464" stopIfTrue="1" operator="equal">
      <formula>"Muy Alta"</formula>
    </cfRule>
  </conditionalFormatting>
  <conditionalFormatting sqref="AP460">
    <cfRule type="cellIs" dxfId="11783" priority="5468" stopIfTrue="1" operator="equal">
      <formula>"Muy Baja"</formula>
    </cfRule>
  </conditionalFormatting>
  <conditionalFormatting sqref="AP461">
    <cfRule type="cellIs" dxfId="11782" priority="5451" stopIfTrue="1" operator="equal">
      <formula>"Alta"</formula>
    </cfRule>
  </conditionalFormatting>
  <conditionalFormatting sqref="AP461">
    <cfRule type="cellIs" dxfId="11781" priority="5453" stopIfTrue="1" operator="equal">
      <formula>"Baja"</formula>
    </cfRule>
  </conditionalFormatting>
  <conditionalFormatting sqref="AP461">
    <cfRule type="cellIs" dxfId="11780" priority="5452" stopIfTrue="1" operator="equal">
      <formula>"Media"</formula>
    </cfRule>
  </conditionalFormatting>
  <conditionalFormatting sqref="AP461">
    <cfRule type="cellIs" dxfId="11779" priority="5450" stopIfTrue="1" operator="equal">
      <formula>"Muy Alta"</formula>
    </cfRule>
  </conditionalFormatting>
  <conditionalFormatting sqref="AP461">
    <cfRule type="cellIs" dxfId="11778" priority="5454" stopIfTrue="1" operator="equal">
      <formula>"Muy Baja"</formula>
    </cfRule>
  </conditionalFormatting>
  <conditionalFormatting sqref="AE462:AE463">
    <cfRule type="containsText" dxfId="11777" priority="5403" operator="containsText" text="VALORAR">
      <formula>NOT(ISERROR(SEARCH("VALORAR",AE462)))</formula>
    </cfRule>
    <cfRule type="containsText" dxfId="11776" priority="5404" operator="containsText" text="Extrema">
      <formula>NOT(ISERROR(SEARCH("Extrema",AE462)))</formula>
    </cfRule>
    <cfRule type="containsText" dxfId="11775" priority="5405" operator="containsText" text="Alta">
      <formula>NOT(ISERROR(SEARCH("Alta",AE462)))</formula>
    </cfRule>
    <cfRule type="containsText" dxfId="11774" priority="5406" operator="containsText" text="Moderada">
      <formula>NOT(ISERROR(SEARCH("Moderada",AE462)))</formula>
    </cfRule>
    <cfRule type="containsText" dxfId="11773" priority="5407" operator="containsText" text="Baja">
      <formula>NOT(ISERROR(SEARCH("Baja",AE462)))</formula>
    </cfRule>
  </conditionalFormatting>
  <conditionalFormatting sqref="AE462:AE463">
    <cfRule type="containsText" dxfId="11772" priority="5408" operator="containsText" text="VALORAR">
      <formula>NOT(ISERROR(SEARCH("VALORAR",AE462)))</formula>
    </cfRule>
    <cfRule type="containsText" dxfId="11771" priority="5409" operator="containsText" text="Extrema">
      <formula>NOT(ISERROR(SEARCH("Extrema",AE462)))</formula>
    </cfRule>
    <cfRule type="containsText" dxfId="11770" priority="5410" operator="containsText" text="Alta">
      <formula>NOT(ISERROR(SEARCH("Alta",AE462)))</formula>
    </cfRule>
    <cfRule type="containsText" dxfId="11769" priority="5411" operator="containsText" text="Moderada">
      <formula>NOT(ISERROR(SEARCH("Moderada",AE462)))</formula>
    </cfRule>
    <cfRule type="containsText" dxfId="11768" priority="5412" operator="containsText" text="Baja">
      <formula>NOT(ISERROR(SEARCH("Baja",AE462)))</formula>
    </cfRule>
  </conditionalFormatting>
  <conditionalFormatting sqref="V462:V463">
    <cfRule type="cellIs" dxfId="11767" priority="5419" stopIfTrue="1" operator="equal">
      <formula>"Alta"</formula>
    </cfRule>
  </conditionalFormatting>
  <conditionalFormatting sqref="V462:V463">
    <cfRule type="cellIs" dxfId="11766" priority="5421" stopIfTrue="1" operator="equal">
      <formula>"Baja"</formula>
    </cfRule>
  </conditionalFormatting>
  <conditionalFormatting sqref="V462:V463">
    <cfRule type="cellIs" dxfId="11765" priority="5420" stopIfTrue="1" operator="equal">
      <formula>"Media"</formula>
    </cfRule>
  </conditionalFormatting>
  <conditionalFormatting sqref="V462:V463">
    <cfRule type="cellIs" dxfId="11764" priority="5418" stopIfTrue="1" operator="equal">
      <formula>"Muy Alta"</formula>
    </cfRule>
  </conditionalFormatting>
  <conditionalFormatting sqref="V462:V463">
    <cfRule type="cellIs" dxfId="11763" priority="5422" stopIfTrue="1" operator="equal">
      <formula>"Muy Baja"</formula>
    </cfRule>
  </conditionalFormatting>
  <conditionalFormatting sqref="AP463">
    <cfRule type="cellIs" dxfId="11762" priority="5381" stopIfTrue="1" operator="equal">
      <formula>"Alta"</formula>
    </cfRule>
  </conditionalFormatting>
  <conditionalFormatting sqref="AP463">
    <cfRule type="cellIs" dxfId="11761" priority="5383" stopIfTrue="1" operator="equal">
      <formula>"Baja"</formula>
    </cfRule>
  </conditionalFormatting>
  <conditionalFormatting sqref="AP463">
    <cfRule type="cellIs" dxfId="11760" priority="5382" stopIfTrue="1" operator="equal">
      <formula>"Media"</formula>
    </cfRule>
  </conditionalFormatting>
  <conditionalFormatting sqref="AP463">
    <cfRule type="cellIs" dxfId="11759" priority="5380" stopIfTrue="1" operator="equal">
      <formula>"Muy Alta"</formula>
    </cfRule>
  </conditionalFormatting>
  <conditionalFormatting sqref="AP463">
    <cfRule type="cellIs" dxfId="11758" priority="5384" stopIfTrue="1" operator="equal">
      <formula>"Muy Baja"</formula>
    </cfRule>
  </conditionalFormatting>
  <conditionalFormatting sqref="AE440">
    <cfRule type="containsText" dxfId="11757" priority="5347" operator="containsText" text="VALORAR">
      <formula>NOT(ISERROR(SEARCH("VALORAR",AE440)))</formula>
    </cfRule>
    <cfRule type="containsText" dxfId="11756" priority="5348" operator="containsText" text="Extrema">
      <formula>NOT(ISERROR(SEARCH("Extrema",AE440)))</formula>
    </cfRule>
    <cfRule type="containsText" dxfId="11755" priority="5349" operator="containsText" text="Alta">
      <formula>NOT(ISERROR(SEARCH("Alta",AE440)))</formula>
    </cfRule>
    <cfRule type="containsText" dxfId="11754" priority="5350" operator="containsText" text="Moderada">
      <formula>NOT(ISERROR(SEARCH("Moderada",AE440)))</formula>
    </cfRule>
    <cfRule type="containsText" dxfId="11753" priority="5351" operator="containsText" text="Baja">
      <formula>NOT(ISERROR(SEARCH("Baja",AE440)))</formula>
    </cfRule>
  </conditionalFormatting>
  <conditionalFormatting sqref="AE440">
    <cfRule type="containsText" dxfId="11752" priority="5352" operator="containsText" text="VALORAR">
      <formula>NOT(ISERROR(SEARCH("VALORAR",AE440)))</formula>
    </cfRule>
    <cfRule type="containsText" dxfId="11751" priority="5353" operator="containsText" text="Extrema">
      <formula>NOT(ISERROR(SEARCH("Extrema",AE440)))</formula>
    </cfRule>
    <cfRule type="containsText" dxfId="11750" priority="5354" operator="containsText" text="Alta">
      <formula>NOT(ISERROR(SEARCH("Alta",AE440)))</formula>
    </cfRule>
    <cfRule type="containsText" dxfId="11749" priority="5355" operator="containsText" text="Moderada">
      <formula>NOT(ISERROR(SEARCH("Moderada",AE440)))</formula>
    </cfRule>
    <cfRule type="containsText" dxfId="11748" priority="5356" operator="containsText" text="Baja">
      <formula>NOT(ISERROR(SEARCH("Baja",AE440)))</formula>
    </cfRule>
  </conditionalFormatting>
  <conditionalFormatting sqref="V440">
    <cfRule type="cellIs" dxfId="11747" priority="5363" stopIfTrue="1" operator="equal">
      <formula>"Alta"</formula>
    </cfRule>
  </conditionalFormatting>
  <conditionalFormatting sqref="V440">
    <cfRule type="cellIs" dxfId="11746" priority="5365" stopIfTrue="1" operator="equal">
      <formula>"Baja"</formula>
    </cfRule>
  </conditionalFormatting>
  <conditionalFormatting sqref="V440">
    <cfRule type="cellIs" dxfId="11745" priority="5364" stopIfTrue="1" operator="equal">
      <formula>"Media"</formula>
    </cfRule>
  </conditionalFormatting>
  <conditionalFormatting sqref="V440">
    <cfRule type="cellIs" dxfId="11744" priority="5362" stopIfTrue="1" operator="equal">
      <formula>"Muy Alta"</formula>
    </cfRule>
  </conditionalFormatting>
  <conditionalFormatting sqref="V440">
    <cfRule type="cellIs" dxfId="11743" priority="5366" stopIfTrue="1" operator="equal">
      <formula>"Muy Baja"</formula>
    </cfRule>
  </conditionalFormatting>
  <conditionalFormatting sqref="AP440">
    <cfRule type="cellIs" dxfId="11742" priority="5339" stopIfTrue="1" operator="equal">
      <formula>"Alta"</formula>
    </cfRule>
  </conditionalFormatting>
  <conditionalFormatting sqref="AP440">
    <cfRule type="cellIs" dxfId="11741" priority="5341" stopIfTrue="1" operator="equal">
      <formula>"Baja"</formula>
    </cfRule>
  </conditionalFormatting>
  <conditionalFormatting sqref="AP440">
    <cfRule type="cellIs" dxfId="11740" priority="5340" stopIfTrue="1" operator="equal">
      <formula>"Media"</formula>
    </cfRule>
  </conditionalFormatting>
  <conditionalFormatting sqref="AP440">
    <cfRule type="cellIs" dxfId="11739" priority="5338" stopIfTrue="1" operator="equal">
      <formula>"Muy Alta"</formula>
    </cfRule>
  </conditionalFormatting>
  <conditionalFormatting sqref="AP440">
    <cfRule type="cellIs" dxfId="11738" priority="5342" stopIfTrue="1" operator="equal">
      <formula>"Muy Baja"</formula>
    </cfRule>
  </conditionalFormatting>
  <conditionalFormatting sqref="AE446">
    <cfRule type="containsText" dxfId="11737" priority="5305" operator="containsText" text="VALORAR">
      <formula>NOT(ISERROR(SEARCH("VALORAR",AE446)))</formula>
    </cfRule>
    <cfRule type="containsText" dxfId="11736" priority="5306" operator="containsText" text="Extrema">
      <formula>NOT(ISERROR(SEARCH("Extrema",AE446)))</formula>
    </cfRule>
    <cfRule type="containsText" dxfId="11735" priority="5307" operator="containsText" text="Alta">
      <formula>NOT(ISERROR(SEARCH("Alta",AE446)))</formula>
    </cfRule>
    <cfRule type="containsText" dxfId="11734" priority="5308" operator="containsText" text="Moderada">
      <formula>NOT(ISERROR(SEARCH("Moderada",AE446)))</formula>
    </cfRule>
    <cfRule type="containsText" dxfId="11733" priority="5309" operator="containsText" text="Baja">
      <formula>NOT(ISERROR(SEARCH("Baja",AE446)))</formula>
    </cfRule>
  </conditionalFormatting>
  <conditionalFormatting sqref="AE446">
    <cfRule type="containsText" dxfId="11732" priority="5310" operator="containsText" text="VALORAR">
      <formula>NOT(ISERROR(SEARCH("VALORAR",AE446)))</formula>
    </cfRule>
    <cfRule type="containsText" dxfId="11731" priority="5311" operator="containsText" text="Extrema">
      <formula>NOT(ISERROR(SEARCH("Extrema",AE446)))</formula>
    </cfRule>
    <cfRule type="containsText" dxfId="11730" priority="5312" operator="containsText" text="Alta">
      <formula>NOT(ISERROR(SEARCH("Alta",AE446)))</formula>
    </cfRule>
    <cfRule type="containsText" dxfId="11729" priority="5313" operator="containsText" text="Moderada">
      <formula>NOT(ISERROR(SEARCH("Moderada",AE446)))</formula>
    </cfRule>
    <cfRule type="containsText" dxfId="11728" priority="5314" operator="containsText" text="Baja">
      <formula>NOT(ISERROR(SEARCH("Baja",AE446)))</formula>
    </cfRule>
  </conditionalFormatting>
  <conditionalFormatting sqref="V446">
    <cfRule type="cellIs" dxfId="11727" priority="5321" stopIfTrue="1" operator="equal">
      <formula>"Alta"</formula>
    </cfRule>
  </conditionalFormatting>
  <conditionalFormatting sqref="V446">
    <cfRule type="cellIs" dxfId="11726" priority="5323" stopIfTrue="1" operator="equal">
      <formula>"Baja"</formula>
    </cfRule>
  </conditionalFormatting>
  <conditionalFormatting sqref="V446">
    <cfRule type="cellIs" dxfId="11725" priority="5322" stopIfTrue="1" operator="equal">
      <formula>"Media"</formula>
    </cfRule>
  </conditionalFormatting>
  <conditionalFormatting sqref="V446">
    <cfRule type="cellIs" dxfId="11724" priority="5320" stopIfTrue="1" operator="equal">
      <formula>"Muy Alta"</formula>
    </cfRule>
  </conditionalFormatting>
  <conditionalFormatting sqref="V446">
    <cfRule type="cellIs" dxfId="11723" priority="5324" stopIfTrue="1" operator="equal">
      <formula>"Muy Baja"</formula>
    </cfRule>
  </conditionalFormatting>
  <conditionalFormatting sqref="AP446">
    <cfRule type="cellIs" dxfId="11722" priority="5297" stopIfTrue="1" operator="equal">
      <formula>"Alta"</formula>
    </cfRule>
  </conditionalFormatting>
  <conditionalFormatting sqref="AP446">
    <cfRule type="cellIs" dxfId="11721" priority="5299" stopIfTrue="1" operator="equal">
      <formula>"Baja"</formula>
    </cfRule>
  </conditionalFormatting>
  <conditionalFormatting sqref="AP446">
    <cfRule type="cellIs" dxfId="11720" priority="5298" stopIfTrue="1" operator="equal">
      <formula>"Media"</formula>
    </cfRule>
  </conditionalFormatting>
  <conditionalFormatting sqref="AP446">
    <cfRule type="cellIs" dxfId="11719" priority="5296" stopIfTrue="1" operator="equal">
      <formula>"Muy Alta"</formula>
    </cfRule>
  </conditionalFormatting>
  <conditionalFormatting sqref="AP446">
    <cfRule type="cellIs" dxfId="11718" priority="5300" stopIfTrue="1" operator="equal">
      <formula>"Muy Baja"</formula>
    </cfRule>
  </conditionalFormatting>
  <conditionalFormatting sqref="AE452">
    <cfRule type="containsText" dxfId="11717" priority="5263" operator="containsText" text="VALORAR">
      <formula>NOT(ISERROR(SEARCH("VALORAR",AE452)))</formula>
    </cfRule>
    <cfRule type="containsText" dxfId="11716" priority="5264" operator="containsText" text="Extrema">
      <formula>NOT(ISERROR(SEARCH("Extrema",AE452)))</formula>
    </cfRule>
    <cfRule type="containsText" dxfId="11715" priority="5265" operator="containsText" text="Alta">
      <formula>NOT(ISERROR(SEARCH("Alta",AE452)))</formula>
    </cfRule>
    <cfRule type="containsText" dxfId="11714" priority="5266" operator="containsText" text="Moderada">
      <formula>NOT(ISERROR(SEARCH("Moderada",AE452)))</formula>
    </cfRule>
    <cfRule type="containsText" dxfId="11713" priority="5267" operator="containsText" text="Baja">
      <formula>NOT(ISERROR(SEARCH("Baja",AE452)))</formula>
    </cfRule>
  </conditionalFormatting>
  <conditionalFormatting sqref="AE452">
    <cfRule type="containsText" dxfId="11712" priority="5268" operator="containsText" text="VALORAR">
      <formula>NOT(ISERROR(SEARCH("VALORAR",AE452)))</formula>
    </cfRule>
    <cfRule type="containsText" dxfId="11711" priority="5269" operator="containsText" text="Extrema">
      <formula>NOT(ISERROR(SEARCH("Extrema",AE452)))</formula>
    </cfRule>
    <cfRule type="containsText" dxfId="11710" priority="5270" operator="containsText" text="Alta">
      <formula>NOT(ISERROR(SEARCH("Alta",AE452)))</formula>
    </cfRule>
    <cfRule type="containsText" dxfId="11709" priority="5271" operator="containsText" text="Moderada">
      <formula>NOT(ISERROR(SEARCH("Moderada",AE452)))</formula>
    </cfRule>
    <cfRule type="containsText" dxfId="11708" priority="5272" operator="containsText" text="Baja">
      <formula>NOT(ISERROR(SEARCH("Baja",AE452)))</formula>
    </cfRule>
  </conditionalFormatting>
  <conditionalFormatting sqref="V452">
    <cfRule type="cellIs" dxfId="11707" priority="5279" stopIfTrue="1" operator="equal">
      <formula>"Alta"</formula>
    </cfRule>
  </conditionalFormatting>
  <conditionalFormatting sqref="V452">
    <cfRule type="cellIs" dxfId="11706" priority="5281" stopIfTrue="1" operator="equal">
      <formula>"Baja"</formula>
    </cfRule>
  </conditionalFormatting>
  <conditionalFormatting sqref="V452">
    <cfRule type="cellIs" dxfId="11705" priority="5280" stopIfTrue="1" operator="equal">
      <formula>"Media"</formula>
    </cfRule>
  </conditionalFormatting>
  <conditionalFormatting sqref="V452">
    <cfRule type="cellIs" dxfId="11704" priority="5278" stopIfTrue="1" operator="equal">
      <formula>"Muy Alta"</formula>
    </cfRule>
  </conditionalFormatting>
  <conditionalFormatting sqref="V452">
    <cfRule type="cellIs" dxfId="11703" priority="5282" stopIfTrue="1" operator="equal">
      <formula>"Muy Baja"</formula>
    </cfRule>
  </conditionalFormatting>
  <conditionalFormatting sqref="AP452">
    <cfRule type="cellIs" dxfId="11702" priority="5255" stopIfTrue="1" operator="equal">
      <formula>"Alta"</formula>
    </cfRule>
  </conditionalFormatting>
  <conditionalFormatting sqref="AP452">
    <cfRule type="cellIs" dxfId="11701" priority="5257" stopIfTrue="1" operator="equal">
      <formula>"Baja"</formula>
    </cfRule>
  </conditionalFormatting>
  <conditionalFormatting sqref="AP452">
    <cfRule type="cellIs" dxfId="11700" priority="5256" stopIfTrue="1" operator="equal">
      <formula>"Media"</formula>
    </cfRule>
  </conditionalFormatting>
  <conditionalFormatting sqref="AP452">
    <cfRule type="cellIs" dxfId="11699" priority="5254" stopIfTrue="1" operator="equal">
      <formula>"Muy Alta"</formula>
    </cfRule>
  </conditionalFormatting>
  <conditionalFormatting sqref="AP452">
    <cfRule type="cellIs" dxfId="11698" priority="5258" stopIfTrue="1" operator="equal">
      <formula>"Muy Baja"</formula>
    </cfRule>
  </conditionalFormatting>
  <conditionalFormatting sqref="AE458">
    <cfRule type="containsText" dxfId="11697" priority="5221" operator="containsText" text="VALORAR">
      <formula>NOT(ISERROR(SEARCH("VALORAR",AE458)))</formula>
    </cfRule>
    <cfRule type="containsText" dxfId="11696" priority="5222" operator="containsText" text="Extrema">
      <formula>NOT(ISERROR(SEARCH("Extrema",AE458)))</formula>
    </cfRule>
    <cfRule type="containsText" dxfId="11695" priority="5223" operator="containsText" text="Alta">
      <formula>NOT(ISERROR(SEARCH("Alta",AE458)))</formula>
    </cfRule>
    <cfRule type="containsText" dxfId="11694" priority="5224" operator="containsText" text="Moderada">
      <formula>NOT(ISERROR(SEARCH("Moderada",AE458)))</formula>
    </cfRule>
    <cfRule type="containsText" dxfId="11693" priority="5225" operator="containsText" text="Baja">
      <formula>NOT(ISERROR(SEARCH("Baja",AE458)))</formula>
    </cfRule>
  </conditionalFormatting>
  <conditionalFormatting sqref="AE458">
    <cfRule type="containsText" dxfId="11692" priority="5226" operator="containsText" text="VALORAR">
      <formula>NOT(ISERROR(SEARCH("VALORAR",AE458)))</formula>
    </cfRule>
    <cfRule type="containsText" dxfId="11691" priority="5227" operator="containsText" text="Extrema">
      <formula>NOT(ISERROR(SEARCH("Extrema",AE458)))</formula>
    </cfRule>
    <cfRule type="containsText" dxfId="11690" priority="5228" operator="containsText" text="Alta">
      <formula>NOT(ISERROR(SEARCH("Alta",AE458)))</formula>
    </cfRule>
    <cfRule type="containsText" dxfId="11689" priority="5229" operator="containsText" text="Moderada">
      <formula>NOT(ISERROR(SEARCH("Moderada",AE458)))</formula>
    </cfRule>
    <cfRule type="containsText" dxfId="11688" priority="5230" operator="containsText" text="Baja">
      <formula>NOT(ISERROR(SEARCH("Baja",AE458)))</formula>
    </cfRule>
  </conditionalFormatting>
  <conditionalFormatting sqref="V458">
    <cfRule type="cellIs" dxfId="11687" priority="5237" stopIfTrue="1" operator="equal">
      <formula>"Alta"</formula>
    </cfRule>
  </conditionalFormatting>
  <conditionalFormatting sqref="V458">
    <cfRule type="cellIs" dxfId="11686" priority="5239" stopIfTrue="1" operator="equal">
      <formula>"Baja"</formula>
    </cfRule>
  </conditionalFormatting>
  <conditionalFormatting sqref="V458">
    <cfRule type="cellIs" dxfId="11685" priority="5238" stopIfTrue="1" operator="equal">
      <formula>"Media"</formula>
    </cfRule>
  </conditionalFormatting>
  <conditionalFormatting sqref="V458">
    <cfRule type="cellIs" dxfId="11684" priority="5236" stopIfTrue="1" operator="equal">
      <formula>"Muy Alta"</formula>
    </cfRule>
  </conditionalFormatting>
  <conditionalFormatting sqref="V458">
    <cfRule type="cellIs" dxfId="11683" priority="5240" stopIfTrue="1" operator="equal">
      <formula>"Muy Baja"</formula>
    </cfRule>
  </conditionalFormatting>
  <conditionalFormatting sqref="AP458">
    <cfRule type="cellIs" dxfId="11682" priority="5213" stopIfTrue="1" operator="equal">
      <formula>"Alta"</formula>
    </cfRule>
  </conditionalFormatting>
  <conditionalFormatting sqref="AP458">
    <cfRule type="cellIs" dxfId="11681" priority="5215" stopIfTrue="1" operator="equal">
      <formula>"Baja"</formula>
    </cfRule>
  </conditionalFormatting>
  <conditionalFormatting sqref="AP458">
    <cfRule type="cellIs" dxfId="11680" priority="5214" stopIfTrue="1" operator="equal">
      <formula>"Media"</formula>
    </cfRule>
  </conditionalFormatting>
  <conditionalFormatting sqref="AP458">
    <cfRule type="cellIs" dxfId="11679" priority="5212" stopIfTrue="1" operator="equal">
      <formula>"Muy Alta"</formula>
    </cfRule>
  </conditionalFormatting>
  <conditionalFormatting sqref="AP458">
    <cfRule type="cellIs" dxfId="11678" priority="5216" stopIfTrue="1" operator="equal">
      <formula>"Muy Baja"</formula>
    </cfRule>
  </conditionalFormatting>
  <conditionalFormatting sqref="AE464">
    <cfRule type="containsText" dxfId="11677" priority="5179" operator="containsText" text="VALORAR">
      <formula>NOT(ISERROR(SEARCH("VALORAR",AE464)))</formula>
    </cfRule>
    <cfRule type="containsText" dxfId="11676" priority="5180" operator="containsText" text="Extrema">
      <formula>NOT(ISERROR(SEARCH("Extrema",AE464)))</formula>
    </cfRule>
    <cfRule type="containsText" dxfId="11675" priority="5181" operator="containsText" text="Alta">
      <formula>NOT(ISERROR(SEARCH("Alta",AE464)))</formula>
    </cfRule>
    <cfRule type="containsText" dxfId="11674" priority="5182" operator="containsText" text="Moderada">
      <formula>NOT(ISERROR(SEARCH("Moderada",AE464)))</formula>
    </cfRule>
    <cfRule type="containsText" dxfId="11673" priority="5183" operator="containsText" text="Baja">
      <formula>NOT(ISERROR(SEARCH("Baja",AE464)))</formula>
    </cfRule>
  </conditionalFormatting>
  <conditionalFormatting sqref="AE464">
    <cfRule type="containsText" dxfId="11672" priority="5184" operator="containsText" text="VALORAR">
      <formula>NOT(ISERROR(SEARCH("VALORAR",AE464)))</formula>
    </cfRule>
    <cfRule type="containsText" dxfId="11671" priority="5185" operator="containsText" text="Extrema">
      <formula>NOT(ISERROR(SEARCH("Extrema",AE464)))</formula>
    </cfRule>
    <cfRule type="containsText" dxfId="11670" priority="5186" operator="containsText" text="Alta">
      <formula>NOT(ISERROR(SEARCH("Alta",AE464)))</formula>
    </cfRule>
    <cfRule type="containsText" dxfId="11669" priority="5187" operator="containsText" text="Moderada">
      <formula>NOT(ISERROR(SEARCH("Moderada",AE464)))</formula>
    </cfRule>
    <cfRule type="containsText" dxfId="11668" priority="5188" operator="containsText" text="Baja">
      <formula>NOT(ISERROR(SEARCH("Baja",AE464)))</formula>
    </cfRule>
  </conditionalFormatting>
  <conditionalFormatting sqref="V464">
    <cfRule type="cellIs" dxfId="11667" priority="5195" stopIfTrue="1" operator="equal">
      <formula>"Alta"</formula>
    </cfRule>
  </conditionalFormatting>
  <conditionalFormatting sqref="V464">
    <cfRule type="cellIs" dxfId="11666" priority="5197" stopIfTrue="1" operator="equal">
      <formula>"Baja"</formula>
    </cfRule>
  </conditionalFormatting>
  <conditionalFormatting sqref="V464">
    <cfRule type="cellIs" dxfId="11665" priority="5196" stopIfTrue="1" operator="equal">
      <formula>"Media"</formula>
    </cfRule>
  </conditionalFormatting>
  <conditionalFormatting sqref="V464">
    <cfRule type="cellIs" dxfId="11664" priority="5194" stopIfTrue="1" operator="equal">
      <formula>"Muy Alta"</formula>
    </cfRule>
  </conditionalFormatting>
  <conditionalFormatting sqref="V464">
    <cfRule type="cellIs" dxfId="11663" priority="5198" stopIfTrue="1" operator="equal">
      <formula>"Muy Baja"</formula>
    </cfRule>
  </conditionalFormatting>
  <conditionalFormatting sqref="AP464">
    <cfRule type="cellIs" dxfId="11662" priority="5171" stopIfTrue="1" operator="equal">
      <formula>"Alta"</formula>
    </cfRule>
  </conditionalFormatting>
  <conditionalFormatting sqref="AP464">
    <cfRule type="cellIs" dxfId="11661" priority="5173" stopIfTrue="1" operator="equal">
      <formula>"Baja"</formula>
    </cfRule>
  </conditionalFormatting>
  <conditionalFormatting sqref="AP464">
    <cfRule type="cellIs" dxfId="11660" priority="5172" stopIfTrue="1" operator="equal">
      <formula>"Media"</formula>
    </cfRule>
  </conditionalFormatting>
  <conditionalFormatting sqref="AP464">
    <cfRule type="cellIs" dxfId="11659" priority="5170" stopIfTrue="1" operator="equal">
      <formula>"Muy Alta"</formula>
    </cfRule>
  </conditionalFormatting>
  <conditionalFormatting sqref="AP464">
    <cfRule type="cellIs" dxfId="11658" priority="5174" stopIfTrue="1" operator="equal">
      <formula>"Muy Baja"</formula>
    </cfRule>
  </conditionalFormatting>
  <conditionalFormatting sqref="AE470">
    <cfRule type="containsText" dxfId="11657" priority="5137" operator="containsText" text="VALORAR">
      <formula>NOT(ISERROR(SEARCH("VALORAR",AE470)))</formula>
    </cfRule>
    <cfRule type="containsText" dxfId="11656" priority="5138" operator="containsText" text="Extrema">
      <formula>NOT(ISERROR(SEARCH("Extrema",AE470)))</formula>
    </cfRule>
    <cfRule type="containsText" dxfId="11655" priority="5139" operator="containsText" text="Alta">
      <formula>NOT(ISERROR(SEARCH("Alta",AE470)))</formula>
    </cfRule>
    <cfRule type="containsText" dxfId="11654" priority="5140" operator="containsText" text="Moderada">
      <formula>NOT(ISERROR(SEARCH("Moderada",AE470)))</formula>
    </cfRule>
    <cfRule type="containsText" dxfId="11653" priority="5141" operator="containsText" text="Baja">
      <formula>NOT(ISERROR(SEARCH("Baja",AE470)))</formula>
    </cfRule>
  </conditionalFormatting>
  <conditionalFormatting sqref="AE470">
    <cfRule type="containsText" dxfId="11652" priority="5142" operator="containsText" text="VALORAR">
      <formula>NOT(ISERROR(SEARCH("VALORAR",AE470)))</formula>
    </cfRule>
    <cfRule type="containsText" dxfId="11651" priority="5143" operator="containsText" text="Extrema">
      <formula>NOT(ISERROR(SEARCH("Extrema",AE470)))</formula>
    </cfRule>
    <cfRule type="containsText" dxfId="11650" priority="5144" operator="containsText" text="Alta">
      <formula>NOT(ISERROR(SEARCH("Alta",AE470)))</formula>
    </cfRule>
    <cfRule type="containsText" dxfId="11649" priority="5145" operator="containsText" text="Moderada">
      <formula>NOT(ISERROR(SEARCH("Moderada",AE470)))</formula>
    </cfRule>
    <cfRule type="containsText" dxfId="11648" priority="5146" operator="containsText" text="Baja">
      <formula>NOT(ISERROR(SEARCH("Baja",AE470)))</formula>
    </cfRule>
  </conditionalFormatting>
  <conditionalFormatting sqref="V470">
    <cfRule type="cellIs" dxfId="11647" priority="5153" stopIfTrue="1" operator="equal">
      <formula>"Alta"</formula>
    </cfRule>
  </conditionalFormatting>
  <conditionalFormatting sqref="V470">
    <cfRule type="cellIs" dxfId="11646" priority="5155" stopIfTrue="1" operator="equal">
      <formula>"Baja"</formula>
    </cfRule>
  </conditionalFormatting>
  <conditionalFormatting sqref="V470">
    <cfRule type="cellIs" dxfId="11645" priority="5154" stopIfTrue="1" operator="equal">
      <formula>"Media"</formula>
    </cfRule>
  </conditionalFormatting>
  <conditionalFormatting sqref="V470">
    <cfRule type="cellIs" dxfId="11644" priority="5152" stopIfTrue="1" operator="equal">
      <formula>"Muy Alta"</formula>
    </cfRule>
  </conditionalFormatting>
  <conditionalFormatting sqref="V470">
    <cfRule type="cellIs" dxfId="11643" priority="5156" stopIfTrue="1" operator="equal">
      <formula>"Muy Baja"</formula>
    </cfRule>
  </conditionalFormatting>
  <conditionalFormatting sqref="AP470">
    <cfRule type="cellIs" dxfId="11642" priority="5129" stopIfTrue="1" operator="equal">
      <formula>"Alta"</formula>
    </cfRule>
  </conditionalFormatting>
  <conditionalFormatting sqref="AP470">
    <cfRule type="cellIs" dxfId="11641" priority="5131" stopIfTrue="1" operator="equal">
      <formula>"Baja"</formula>
    </cfRule>
  </conditionalFormatting>
  <conditionalFormatting sqref="AP470">
    <cfRule type="cellIs" dxfId="11640" priority="5130" stopIfTrue="1" operator="equal">
      <formula>"Media"</formula>
    </cfRule>
  </conditionalFormatting>
  <conditionalFormatting sqref="AP470">
    <cfRule type="cellIs" dxfId="11639" priority="5128" stopIfTrue="1" operator="equal">
      <formula>"Muy Alta"</formula>
    </cfRule>
  </conditionalFormatting>
  <conditionalFormatting sqref="AP470">
    <cfRule type="cellIs" dxfId="11638" priority="5132" stopIfTrue="1" operator="equal">
      <formula>"Muy Baja"</formula>
    </cfRule>
  </conditionalFormatting>
  <conditionalFormatting sqref="AE478:AE479">
    <cfRule type="containsText" dxfId="11637" priority="5067" operator="containsText" text="VALORAR">
      <formula>NOT(ISERROR(SEARCH("VALORAR",AE478)))</formula>
    </cfRule>
    <cfRule type="containsText" dxfId="11636" priority="5068" operator="containsText" text="Extrema">
      <formula>NOT(ISERROR(SEARCH("Extrema",AE478)))</formula>
    </cfRule>
    <cfRule type="containsText" dxfId="11635" priority="5069" operator="containsText" text="Alta">
      <formula>NOT(ISERROR(SEARCH("Alta",AE478)))</formula>
    </cfRule>
    <cfRule type="containsText" dxfId="11634" priority="5070" operator="containsText" text="Moderada">
      <formula>NOT(ISERROR(SEARCH("Moderada",AE478)))</formula>
    </cfRule>
    <cfRule type="containsText" dxfId="11633" priority="5071" operator="containsText" text="Baja">
      <formula>NOT(ISERROR(SEARCH("Baja",AE478)))</formula>
    </cfRule>
  </conditionalFormatting>
  <conditionalFormatting sqref="AE478:AE479">
    <cfRule type="containsText" dxfId="11632" priority="5072" operator="containsText" text="VALORAR">
      <formula>NOT(ISERROR(SEARCH("VALORAR",AE478)))</formula>
    </cfRule>
    <cfRule type="containsText" dxfId="11631" priority="5073" operator="containsText" text="Extrema">
      <formula>NOT(ISERROR(SEARCH("Extrema",AE478)))</formula>
    </cfRule>
    <cfRule type="containsText" dxfId="11630" priority="5074" operator="containsText" text="Alta">
      <formula>NOT(ISERROR(SEARCH("Alta",AE478)))</formula>
    </cfRule>
    <cfRule type="containsText" dxfId="11629" priority="5075" operator="containsText" text="Moderada">
      <formula>NOT(ISERROR(SEARCH("Moderada",AE478)))</formula>
    </cfRule>
    <cfRule type="containsText" dxfId="11628" priority="5076" operator="containsText" text="Baja">
      <formula>NOT(ISERROR(SEARCH("Baja",AE478)))</formula>
    </cfRule>
  </conditionalFormatting>
  <conditionalFormatting sqref="AP483">
    <cfRule type="cellIs" dxfId="11627" priority="5021" stopIfTrue="1" operator="equal">
      <formula>"Alta"</formula>
    </cfRule>
  </conditionalFormatting>
  <conditionalFormatting sqref="AP483">
    <cfRule type="cellIs" dxfId="11626" priority="5023" stopIfTrue="1" operator="equal">
      <formula>"Baja"</formula>
    </cfRule>
  </conditionalFormatting>
  <conditionalFormatting sqref="AP483">
    <cfRule type="cellIs" dxfId="11625" priority="5022" stopIfTrue="1" operator="equal">
      <formula>"Media"</formula>
    </cfRule>
  </conditionalFormatting>
  <conditionalFormatting sqref="AP483">
    <cfRule type="cellIs" dxfId="11624" priority="5020" stopIfTrue="1" operator="equal">
      <formula>"Muy Alta"</formula>
    </cfRule>
  </conditionalFormatting>
  <conditionalFormatting sqref="AP483">
    <cfRule type="cellIs" dxfId="11623" priority="5024" stopIfTrue="1" operator="equal">
      <formula>"Muy Baja"</formula>
    </cfRule>
  </conditionalFormatting>
  <conditionalFormatting sqref="AP480">
    <cfRule type="cellIs" dxfId="11622" priority="4979" stopIfTrue="1" operator="equal">
      <formula>"Alta"</formula>
    </cfRule>
  </conditionalFormatting>
  <conditionalFormatting sqref="AP480">
    <cfRule type="cellIs" dxfId="11621" priority="4981" stopIfTrue="1" operator="equal">
      <formula>"Baja"</formula>
    </cfRule>
  </conditionalFormatting>
  <conditionalFormatting sqref="AP480">
    <cfRule type="cellIs" dxfId="11620" priority="4980" stopIfTrue="1" operator="equal">
      <formula>"Media"</formula>
    </cfRule>
  </conditionalFormatting>
  <conditionalFormatting sqref="AP480">
    <cfRule type="cellIs" dxfId="11619" priority="4978" stopIfTrue="1" operator="equal">
      <formula>"Muy Alta"</formula>
    </cfRule>
  </conditionalFormatting>
  <conditionalFormatting sqref="AP480">
    <cfRule type="cellIs" dxfId="11618" priority="4982" stopIfTrue="1" operator="equal">
      <formula>"Muy Baja"</formula>
    </cfRule>
  </conditionalFormatting>
  <conditionalFormatting sqref="V478:V479">
    <cfRule type="cellIs" dxfId="11617" priority="5083" stopIfTrue="1" operator="equal">
      <formula>"Alta"</formula>
    </cfRule>
  </conditionalFormatting>
  <conditionalFormatting sqref="V478:V479">
    <cfRule type="cellIs" dxfId="11616" priority="5085" stopIfTrue="1" operator="equal">
      <formula>"Baja"</formula>
    </cfRule>
  </conditionalFormatting>
  <conditionalFormatting sqref="V478:V479">
    <cfRule type="cellIs" dxfId="11615" priority="5084" stopIfTrue="1" operator="equal">
      <formula>"Media"</formula>
    </cfRule>
  </conditionalFormatting>
  <conditionalFormatting sqref="V478:V479">
    <cfRule type="cellIs" dxfId="11614" priority="5082" stopIfTrue="1" operator="equal">
      <formula>"Muy Alta"</formula>
    </cfRule>
  </conditionalFormatting>
  <conditionalFormatting sqref="V478:V479">
    <cfRule type="cellIs" dxfId="11613" priority="5086" stopIfTrue="1" operator="equal">
      <formula>"Muy Baja"</formula>
    </cfRule>
  </conditionalFormatting>
  <conditionalFormatting sqref="AW478">
    <cfRule type="containsText" dxfId="11612" priority="5057" operator="containsText" text="VALORAR">
      <formula>NOT(ISERROR(SEARCH("VALORAR",AW478)))</formula>
    </cfRule>
    <cfRule type="containsText" dxfId="11611" priority="5058" operator="containsText" text="Extrema">
      <formula>NOT(ISERROR(SEARCH("Extrema",AW478)))</formula>
    </cfRule>
    <cfRule type="containsText" dxfId="11610" priority="5059" operator="containsText" text="Alta">
      <formula>NOT(ISERROR(SEARCH("Alta",AW478)))</formula>
    </cfRule>
    <cfRule type="containsText" dxfId="11609" priority="5060" operator="containsText" text="Moderada">
      <formula>NOT(ISERROR(SEARCH("Moderada",AW478)))</formula>
    </cfRule>
    <cfRule type="containsText" dxfId="11608" priority="5061" operator="containsText" text="Baja">
      <formula>NOT(ISERROR(SEARCH("Baja",AW478)))</formula>
    </cfRule>
  </conditionalFormatting>
  <conditionalFormatting sqref="AW478">
    <cfRule type="containsText" dxfId="11607" priority="5062" operator="containsText" text="VALORAR">
      <formula>NOT(ISERROR(SEARCH("VALORAR",AW478)))</formula>
    </cfRule>
    <cfRule type="containsText" dxfId="11606" priority="5063" operator="containsText" text="Extrema">
      <formula>NOT(ISERROR(SEARCH("Extrema",AW478)))</formula>
    </cfRule>
    <cfRule type="containsText" dxfId="11605" priority="5064" operator="containsText" text="Alta">
      <formula>NOT(ISERROR(SEARCH("Alta",AW478)))</formula>
    </cfRule>
    <cfRule type="containsText" dxfId="11604" priority="5065" operator="containsText" text="Moderada">
      <formula>NOT(ISERROR(SEARCH("Moderada",AW478)))</formula>
    </cfRule>
    <cfRule type="containsText" dxfId="11603" priority="5066" operator="containsText" text="Baja">
      <formula>NOT(ISERROR(SEARCH("Baja",AW478)))</formula>
    </cfRule>
  </conditionalFormatting>
  <conditionalFormatting sqref="AP478">
    <cfRule type="cellIs" dxfId="11602" priority="5049" stopIfTrue="1" operator="equal">
      <formula>"Alta"</formula>
    </cfRule>
  </conditionalFormatting>
  <conditionalFormatting sqref="AP478">
    <cfRule type="cellIs" dxfId="11601" priority="5051" stopIfTrue="1" operator="equal">
      <formula>"Baja"</formula>
    </cfRule>
  </conditionalFormatting>
  <conditionalFormatting sqref="AP478">
    <cfRule type="cellIs" dxfId="11600" priority="5050" stopIfTrue="1" operator="equal">
      <formula>"Media"</formula>
    </cfRule>
  </conditionalFormatting>
  <conditionalFormatting sqref="AP478">
    <cfRule type="cellIs" dxfId="11599" priority="5048" stopIfTrue="1" operator="equal">
      <formula>"Muy Alta"</formula>
    </cfRule>
  </conditionalFormatting>
  <conditionalFormatting sqref="AP478">
    <cfRule type="cellIs" dxfId="11598" priority="5052" stopIfTrue="1" operator="equal">
      <formula>"Muy Baja"</formula>
    </cfRule>
  </conditionalFormatting>
  <conditionalFormatting sqref="AP479">
    <cfRule type="cellIs" dxfId="11597" priority="5035" stopIfTrue="1" operator="equal">
      <formula>"Alta"</formula>
    </cfRule>
  </conditionalFormatting>
  <conditionalFormatting sqref="AP479">
    <cfRule type="cellIs" dxfId="11596" priority="5037" stopIfTrue="1" operator="equal">
      <formula>"Baja"</formula>
    </cfRule>
  </conditionalFormatting>
  <conditionalFormatting sqref="AP479">
    <cfRule type="cellIs" dxfId="11595" priority="5036" stopIfTrue="1" operator="equal">
      <formula>"Media"</formula>
    </cfRule>
  </conditionalFormatting>
  <conditionalFormatting sqref="AP479">
    <cfRule type="cellIs" dxfId="11594" priority="5034" stopIfTrue="1" operator="equal">
      <formula>"Muy Alta"</formula>
    </cfRule>
  </conditionalFormatting>
  <conditionalFormatting sqref="AP479">
    <cfRule type="cellIs" dxfId="11593" priority="5038" stopIfTrue="1" operator="equal">
      <formula>"Muy Baja"</formula>
    </cfRule>
  </conditionalFormatting>
  <conditionalFormatting sqref="AE480:AE481">
    <cfRule type="containsText" dxfId="11592" priority="4987" operator="containsText" text="VALORAR">
      <formula>NOT(ISERROR(SEARCH("VALORAR",AE480)))</formula>
    </cfRule>
    <cfRule type="containsText" dxfId="11591" priority="4988" operator="containsText" text="Extrema">
      <formula>NOT(ISERROR(SEARCH("Extrema",AE480)))</formula>
    </cfRule>
    <cfRule type="containsText" dxfId="11590" priority="4989" operator="containsText" text="Alta">
      <formula>NOT(ISERROR(SEARCH("Alta",AE480)))</formula>
    </cfRule>
    <cfRule type="containsText" dxfId="11589" priority="4990" operator="containsText" text="Moderada">
      <formula>NOT(ISERROR(SEARCH("Moderada",AE480)))</formula>
    </cfRule>
    <cfRule type="containsText" dxfId="11588" priority="4991" operator="containsText" text="Baja">
      <formula>NOT(ISERROR(SEARCH("Baja",AE480)))</formula>
    </cfRule>
  </conditionalFormatting>
  <conditionalFormatting sqref="AE480:AE481">
    <cfRule type="containsText" dxfId="11587" priority="4992" operator="containsText" text="VALORAR">
      <formula>NOT(ISERROR(SEARCH("VALORAR",AE480)))</formula>
    </cfRule>
    <cfRule type="containsText" dxfId="11586" priority="4993" operator="containsText" text="Extrema">
      <formula>NOT(ISERROR(SEARCH("Extrema",AE480)))</formula>
    </cfRule>
    <cfRule type="containsText" dxfId="11585" priority="4994" operator="containsText" text="Alta">
      <formula>NOT(ISERROR(SEARCH("Alta",AE480)))</formula>
    </cfRule>
    <cfRule type="containsText" dxfId="11584" priority="4995" operator="containsText" text="Moderada">
      <formula>NOT(ISERROR(SEARCH("Moderada",AE480)))</formula>
    </cfRule>
    <cfRule type="containsText" dxfId="11583" priority="4996" operator="containsText" text="Baja">
      <formula>NOT(ISERROR(SEARCH("Baja",AE480)))</formula>
    </cfRule>
  </conditionalFormatting>
  <conditionalFormatting sqref="V480:V481">
    <cfRule type="cellIs" dxfId="11582" priority="5003" stopIfTrue="1" operator="equal">
      <formula>"Alta"</formula>
    </cfRule>
  </conditionalFormatting>
  <conditionalFormatting sqref="V480:V481">
    <cfRule type="cellIs" dxfId="11581" priority="5005" stopIfTrue="1" operator="equal">
      <formula>"Baja"</formula>
    </cfRule>
  </conditionalFormatting>
  <conditionalFormatting sqref="V480:V481">
    <cfRule type="cellIs" dxfId="11580" priority="5004" stopIfTrue="1" operator="equal">
      <formula>"Media"</formula>
    </cfRule>
  </conditionalFormatting>
  <conditionalFormatting sqref="V480:V481">
    <cfRule type="cellIs" dxfId="11579" priority="5002" stopIfTrue="1" operator="equal">
      <formula>"Muy Alta"</formula>
    </cfRule>
  </conditionalFormatting>
  <conditionalFormatting sqref="V480:V481">
    <cfRule type="cellIs" dxfId="11578" priority="5006" stopIfTrue="1" operator="equal">
      <formula>"Muy Baja"</formula>
    </cfRule>
  </conditionalFormatting>
  <conditionalFormatting sqref="AP481">
    <cfRule type="cellIs" dxfId="11577" priority="4965" stopIfTrue="1" operator="equal">
      <formula>"Alta"</formula>
    </cfRule>
  </conditionalFormatting>
  <conditionalFormatting sqref="AP481">
    <cfRule type="cellIs" dxfId="11576" priority="4967" stopIfTrue="1" operator="equal">
      <formula>"Baja"</formula>
    </cfRule>
  </conditionalFormatting>
  <conditionalFormatting sqref="AP481">
    <cfRule type="cellIs" dxfId="11575" priority="4966" stopIfTrue="1" operator="equal">
      <formula>"Media"</formula>
    </cfRule>
  </conditionalFormatting>
  <conditionalFormatting sqref="AP481">
    <cfRule type="cellIs" dxfId="11574" priority="4964" stopIfTrue="1" operator="equal">
      <formula>"Muy Alta"</formula>
    </cfRule>
  </conditionalFormatting>
  <conditionalFormatting sqref="AP481">
    <cfRule type="cellIs" dxfId="11573" priority="4968" stopIfTrue="1" operator="equal">
      <formula>"Muy Baja"</formula>
    </cfRule>
  </conditionalFormatting>
  <conditionalFormatting sqref="AE482">
    <cfRule type="containsText" dxfId="11572" priority="4931" operator="containsText" text="VALORAR">
      <formula>NOT(ISERROR(SEARCH("VALORAR",AE482)))</formula>
    </cfRule>
    <cfRule type="containsText" dxfId="11571" priority="4932" operator="containsText" text="Extrema">
      <formula>NOT(ISERROR(SEARCH("Extrema",AE482)))</formula>
    </cfRule>
    <cfRule type="containsText" dxfId="11570" priority="4933" operator="containsText" text="Alta">
      <formula>NOT(ISERROR(SEARCH("Alta",AE482)))</formula>
    </cfRule>
    <cfRule type="containsText" dxfId="11569" priority="4934" operator="containsText" text="Moderada">
      <formula>NOT(ISERROR(SEARCH("Moderada",AE482)))</formula>
    </cfRule>
    <cfRule type="containsText" dxfId="11568" priority="4935" operator="containsText" text="Baja">
      <formula>NOT(ISERROR(SEARCH("Baja",AE482)))</formula>
    </cfRule>
  </conditionalFormatting>
  <conditionalFormatting sqref="AE482">
    <cfRule type="containsText" dxfId="11567" priority="4936" operator="containsText" text="VALORAR">
      <formula>NOT(ISERROR(SEARCH("VALORAR",AE482)))</formula>
    </cfRule>
    <cfRule type="containsText" dxfId="11566" priority="4937" operator="containsText" text="Extrema">
      <formula>NOT(ISERROR(SEARCH("Extrema",AE482)))</formula>
    </cfRule>
    <cfRule type="containsText" dxfId="11565" priority="4938" operator="containsText" text="Alta">
      <formula>NOT(ISERROR(SEARCH("Alta",AE482)))</formula>
    </cfRule>
    <cfRule type="containsText" dxfId="11564" priority="4939" operator="containsText" text="Moderada">
      <formula>NOT(ISERROR(SEARCH("Moderada",AE482)))</formula>
    </cfRule>
    <cfRule type="containsText" dxfId="11563" priority="4940" operator="containsText" text="Baja">
      <formula>NOT(ISERROR(SEARCH("Baja",AE482)))</formula>
    </cfRule>
  </conditionalFormatting>
  <conditionalFormatting sqref="V482">
    <cfRule type="cellIs" dxfId="11562" priority="4947" stopIfTrue="1" operator="equal">
      <formula>"Alta"</formula>
    </cfRule>
  </conditionalFormatting>
  <conditionalFormatting sqref="V482">
    <cfRule type="cellIs" dxfId="11561" priority="4949" stopIfTrue="1" operator="equal">
      <formula>"Baja"</formula>
    </cfRule>
  </conditionalFormatting>
  <conditionalFormatting sqref="V482">
    <cfRule type="cellIs" dxfId="11560" priority="4948" stopIfTrue="1" operator="equal">
      <formula>"Media"</formula>
    </cfRule>
  </conditionalFormatting>
  <conditionalFormatting sqref="V482">
    <cfRule type="cellIs" dxfId="11559" priority="4946" stopIfTrue="1" operator="equal">
      <formula>"Muy Alta"</formula>
    </cfRule>
  </conditionalFormatting>
  <conditionalFormatting sqref="V482">
    <cfRule type="cellIs" dxfId="11558" priority="4950" stopIfTrue="1" operator="equal">
      <formula>"Muy Baja"</formula>
    </cfRule>
  </conditionalFormatting>
  <conditionalFormatting sqref="AP482">
    <cfRule type="cellIs" dxfId="11557" priority="4923" stopIfTrue="1" operator="equal">
      <formula>"Alta"</formula>
    </cfRule>
  </conditionalFormatting>
  <conditionalFormatting sqref="AP482">
    <cfRule type="cellIs" dxfId="11556" priority="4925" stopIfTrue="1" operator="equal">
      <formula>"Baja"</formula>
    </cfRule>
  </conditionalFormatting>
  <conditionalFormatting sqref="AP482">
    <cfRule type="cellIs" dxfId="11555" priority="4924" stopIfTrue="1" operator="equal">
      <formula>"Media"</formula>
    </cfRule>
  </conditionalFormatting>
  <conditionalFormatting sqref="AP482">
    <cfRule type="cellIs" dxfId="11554" priority="4922" stopIfTrue="1" operator="equal">
      <formula>"Muy Alta"</formula>
    </cfRule>
  </conditionalFormatting>
  <conditionalFormatting sqref="AP482">
    <cfRule type="cellIs" dxfId="11553" priority="4926" stopIfTrue="1" operator="equal">
      <formula>"Muy Baja"</formula>
    </cfRule>
  </conditionalFormatting>
  <conditionalFormatting sqref="AE472:AE473">
    <cfRule type="containsText" dxfId="11552" priority="4875" operator="containsText" text="VALORAR">
      <formula>NOT(ISERROR(SEARCH("VALORAR",AE472)))</formula>
    </cfRule>
    <cfRule type="containsText" dxfId="11551" priority="4876" operator="containsText" text="Extrema">
      <formula>NOT(ISERROR(SEARCH("Extrema",AE472)))</formula>
    </cfRule>
    <cfRule type="containsText" dxfId="11550" priority="4877" operator="containsText" text="Alta">
      <formula>NOT(ISERROR(SEARCH("Alta",AE472)))</formula>
    </cfRule>
    <cfRule type="containsText" dxfId="11549" priority="4878" operator="containsText" text="Moderada">
      <formula>NOT(ISERROR(SEARCH("Moderada",AE472)))</formula>
    </cfRule>
    <cfRule type="containsText" dxfId="11548" priority="4879" operator="containsText" text="Baja">
      <formula>NOT(ISERROR(SEARCH("Baja",AE472)))</formula>
    </cfRule>
  </conditionalFormatting>
  <conditionalFormatting sqref="AE472:AE473">
    <cfRule type="containsText" dxfId="11547" priority="4880" operator="containsText" text="VALORAR">
      <formula>NOT(ISERROR(SEARCH("VALORAR",AE472)))</formula>
    </cfRule>
    <cfRule type="containsText" dxfId="11546" priority="4881" operator="containsText" text="Extrema">
      <formula>NOT(ISERROR(SEARCH("Extrema",AE472)))</formula>
    </cfRule>
    <cfRule type="containsText" dxfId="11545" priority="4882" operator="containsText" text="Alta">
      <formula>NOT(ISERROR(SEARCH("Alta",AE472)))</formula>
    </cfRule>
    <cfRule type="containsText" dxfId="11544" priority="4883" operator="containsText" text="Moderada">
      <formula>NOT(ISERROR(SEARCH("Moderada",AE472)))</formula>
    </cfRule>
    <cfRule type="containsText" dxfId="11543" priority="4884" operator="containsText" text="Baja">
      <formula>NOT(ISERROR(SEARCH("Baja",AE472)))</formula>
    </cfRule>
  </conditionalFormatting>
  <conditionalFormatting sqref="AP477">
    <cfRule type="cellIs" dxfId="11542" priority="4829" stopIfTrue="1" operator="equal">
      <formula>"Alta"</formula>
    </cfRule>
  </conditionalFormatting>
  <conditionalFormatting sqref="AP477">
    <cfRule type="cellIs" dxfId="11541" priority="4831" stopIfTrue="1" operator="equal">
      <formula>"Baja"</formula>
    </cfRule>
  </conditionalFormatting>
  <conditionalFormatting sqref="AP477">
    <cfRule type="cellIs" dxfId="11540" priority="4830" stopIfTrue="1" operator="equal">
      <formula>"Media"</formula>
    </cfRule>
  </conditionalFormatting>
  <conditionalFormatting sqref="AP477">
    <cfRule type="cellIs" dxfId="11539" priority="4828" stopIfTrue="1" operator="equal">
      <formula>"Muy Alta"</formula>
    </cfRule>
  </conditionalFormatting>
  <conditionalFormatting sqref="AP477">
    <cfRule type="cellIs" dxfId="11538" priority="4832" stopIfTrue="1" operator="equal">
      <formula>"Muy Baja"</formula>
    </cfRule>
  </conditionalFormatting>
  <conditionalFormatting sqref="AP474">
    <cfRule type="cellIs" dxfId="11537" priority="4787" stopIfTrue="1" operator="equal">
      <formula>"Alta"</formula>
    </cfRule>
  </conditionalFormatting>
  <conditionalFormatting sqref="AP474">
    <cfRule type="cellIs" dxfId="11536" priority="4789" stopIfTrue="1" operator="equal">
      <formula>"Baja"</formula>
    </cfRule>
  </conditionalFormatting>
  <conditionalFormatting sqref="AP474">
    <cfRule type="cellIs" dxfId="11535" priority="4788" stopIfTrue="1" operator="equal">
      <formula>"Media"</formula>
    </cfRule>
  </conditionalFormatting>
  <conditionalFormatting sqref="AP474">
    <cfRule type="cellIs" dxfId="11534" priority="4786" stopIfTrue="1" operator="equal">
      <formula>"Muy Alta"</formula>
    </cfRule>
  </conditionalFormatting>
  <conditionalFormatting sqref="AP474">
    <cfRule type="cellIs" dxfId="11533" priority="4790" stopIfTrue="1" operator="equal">
      <formula>"Muy Baja"</formula>
    </cfRule>
  </conditionalFormatting>
  <conditionalFormatting sqref="V472:V473">
    <cfRule type="cellIs" dxfId="11532" priority="4891" stopIfTrue="1" operator="equal">
      <formula>"Alta"</formula>
    </cfRule>
  </conditionalFormatting>
  <conditionalFormatting sqref="V472:V473">
    <cfRule type="cellIs" dxfId="11531" priority="4893" stopIfTrue="1" operator="equal">
      <formula>"Baja"</formula>
    </cfRule>
  </conditionalFormatting>
  <conditionalFormatting sqref="V472:V473">
    <cfRule type="cellIs" dxfId="11530" priority="4892" stopIfTrue="1" operator="equal">
      <formula>"Media"</formula>
    </cfRule>
  </conditionalFormatting>
  <conditionalFormatting sqref="V472:V473">
    <cfRule type="cellIs" dxfId="11529" priority="4890" stopIfTrue="1" operator="equal">
      <formula>"Muy Alta"</formula>
    </cfRule>
  </conditionalFormatting>
  <conditionalFormatting sqref="V472:V473">
    <cfRule type="cellIs" dxfId="11528" priority="4894" stopIfTrue="1" operator="equal">
      <formula>"Muy Baja"</formula>
    </cfRule>
  </conditionalFormatting>
  <conditionalFormatting sqref="AW472">
    <cfRule type="containsText" dxfId="11527" priority="4865" operator="containsText" text="VALORAR">
      <formula>NOT(ISERROR(SEARCH("VALORAR",AW472)))</formula>
    </cfRule>
    <cfRule type="containsText" dxfId="11526" priority="4866" operator="containsText" text="Extrema">
      <formula>NOT(ISERROR(SEARCH("Extrema",AW472)))</formula>
    </cfRule>
    <cfRule type="containsText" dxfId="11525" priority="4867" operator="containsText" text="Alta">
      <formula>NOT(ISERROR(SEARCH("Alta",AW472)))</formula>
    </cfRule>
    <cfRule type="containsText" dxfId="11524" priority="4868" operator="containsText" text="Moderada">
      <formula>NOT(ISERROR(SEARCH("Moderada",AW472)))</formula>
    </cfRule>
    <cfRule type="containsText" dxfId="11523" priority="4869" operator="containsText" text="Baja">
      <formula>NOT(ISERROR(SEARCH("Baja",AW472)))</formula>
    </cfRule>
  </conditionalFormatting>
  <conditionalFormatting sqref="AW472">
    <cfRule type="containsText" dxfId="11522" priority="4870" operator="containsText" text="VALORAR">
      <formula>NOT(ISERROR(SEARCH("VALORAR",AW472)))</formula>
    </cfRule>
    <cfRule type="containsText" dxfId="11521" priority="4871" operator="containsText" text="Extrema">
      <formula>NOT(ISERROR(SEARCH("Extrema",AW472)))</formula>
    </cfRule>
    <cfRule type="containsText" dxfId="11520" priority="4872" operator="containsText" text="Alta">
      <formula>NOT(ISERROR(SEARCH("Alta",AW472)))</formula>
    </cfRule>
    <cfRule type="containsText" dxfId="11519" priority="4873" operator="containsText" text="Moderada">
      <formula>NOT(ISERROR(SEARCH("Moderada",AW472)))</formula>
    </cfRule>
    <cfRule type="containsText" dxfId="11518" priority="4874" operator="containsText" text="Baja">
      <formula>NOT(ISERROR(SEARCH("Baja",AW472)))</formula>
    </cfRule>
  </conditionalFormatting>
  <conditionalFormatting sqref="AP472">
    <cfRule type="cellIs" dxfId="11517" priority="4857" stopIfTrue="1" operator="equal">
      <formula>"Alta"</formula>
    </cfRule>
  </conditionalFormatting>
  <conditionalFormatting sqref="AP472">
    <cfRule type="cellIs" dxfId="11516" priority="4859" stopIfTrue="1" operator="equal">
      <formula>"Baja"</formula>
    </cfRule>
  </conditionalFormatting>
  <conditionalFormatting sqref="AP472">
    <cfRule type="cellIs" dxfId="11515" priority="4858" stopIfTrue="1" operator="equal">
      <formula>"Media"</formula>
    </cfRule>
  </conditionalFormatting>
  <conditionalFormatting sqref="AP472">
    <cfRule type="cellIs" dxfId="11514" priority="4856" stopIfTrue="1" operator="equal">
      <formula>"Muy Alta"</formula>
    </cfRule>
  </conditionalFormatting>
  <conditionalFormatting sqref="AP472">
    <cfRule type="cellIs" dxfId="11513" priority="4860" stopIfTrue="1" operator="equal">
      <formula>"Muy Baja"</formula>
    </cfRule>
  </conditionalFormatting>
  <conditionalFormatting sqref="AP473">
    <cfRule type="cellIs" dxfId="11512" priority="4843" stopIfTrue="1" operator="equal">
      <formula>"Alta"</formula>
    </cfRule>
  </conditionalFormatting>
  <conditionalFormatting sqref="AP473">
    <cfRule type="cellIs" dxfId="11511" priority="4845" stopIfTrue="1" operator="equal">
      <formula>"Baja"</formula>
    </cfRule>
  </conditionalFormatting>
  <conditionalFormatting sqref="AP473">
    <cfRule type="cellIs" dxfId="11510" priority="4844" stopIfTrue="1" operator="equal">
      <formula>"Media"</formula>
    </cfRule>
  </conditionalFormatting>
  <conditionalFormatting sqref="AP473">
    <cfRule type="cellIs" dxfId="11509" priority="4842" stopIfTrue="1" operator="equal">
      <formula>"Muy Alta"</formula>
    </cfRule>
  </conditionalFormatting>
  <conditionalFormatting sqref="AP473">
    <cfRule type="cellIs" dxfId="11508" priority="4846" stopIfTrue="1" operator="equal">
      <formula>"Muy Baja"</formula>
    </cfRule>
  </conditionalFormatting>
  <conditionalFormatting sqref="AE474:AE475">
    <cfRule type="containsText" dxfId="11507" priority="4795" operator="containsText" text="VALORAR">
      <formula>NOT(ISERROR(SEARCH("VALORAR",AE474)))</formula>
    </cfRule>
    <cfRule type="containsText" dxfId="11506" priority="4796" operator="containsText" text="Extrema">
      <formula>NOT(ISERROR(SEARCH("Extrema",AE474)))</formula>
    </cfRule>
    <cfRule type="containsText" dxfId="11505" priority="4797" operator="containsText" text="Alta">
      <formula>NOT(ISERROR(SEARCH("Alta",AE474)))</formula>
    </cfRule>
    <cfRule type="containsText" dxfId="11504" priority="4798" operator="containsText" text="Moderada">
      <formula>NOT(ISERROR(SEARCH("Moderada",AE474)))</formula>
    </cfRule>
    <cfRule type="containsText" dxfId="11503" priority="4799" operator="containsText" text="Baja">
      <formula>NOT(ISERROR(SEARCH("Baja",AE474)))</formula>
    </cfRule>
  </conditionalFormatting>
  <conditionalFormatting sqref="AE474:AE475">
    <cfRule type="containsText" dxfId="11502" priority="4800" operator="containsText" text="VALORAR">
      <formula>NOT(ISERROR(SEARCH("VALORAR",AE474)))</formula>
    </cfRule>
    <cfRule type="containsText" dxfId="11501" priority="4801" operator="containsText" text="Extrema">
      <formula>NOT(ISERROR(SEARCH("Extrema",AE474)))</formula>
    </cfRule>
    <cfRule type="containsText" dxfId="11500" priority="4802" operator="containsText" text="Alta">
      <formula>NOT(ISERROR(SEARCH("Alta",AE474)))</formula>
    </cfRule>
    <cfRule type="containsText" dxfId="11499" priority="4803" operator="containsText" text="Moderada">
      <formula>NOT(ISERROR(SEARCH("Moderada",AE474)))</formula>
    </cfRule>
    <cfRule type="containsText" dxfId="11498" priority="4804" operator="containsText" text="Baja">
      <formula>NOT(ISERROR(SEARCH("Baja",AE474)))</formula>
    </cfRule>
  </conditionalFormatting>
  <conditionalFormatting sqref="V474:V475">
    <cfRule type="cellIs" dxfId="11497" priority="4811" stopIfTrue="1" operator="equal">
      <formula>"Alta"</formula>
    </cfRule>
  </conditionalFormatting>
  <conditionalFormatting sqref="V474:V475">
    <cfRule type="cellIs" dxfId="11496" priority="4813" stopIfTrue="1" operator="equal">
      <formula>"Baja"</formula>
    </cfRule>
  </conditionalFormatting>
  <conditionalFormatting sqref="V474:V475">
    <cfRule type="cellIs" dxfId="11495" priority="4812" stopIfTrue="1" operator="equal">
      <formula>"Media"</formula>
    </cfRule>
  </conditionalFormatting>
  <conditionalFormatting sqref="V474:V475">
    <cfRule type="cellIs" dxfId="11494" priority="4810" stopIfTrue="1" operator="equal">
      <formula>"Muy Alta"</formula>
    </cfRule>
  </conditionalFormatting>
  <conditionalFormatting sqref="V474:V475">
    <cfRule type="cellIs" dxfId="11493" priority="4814" stopIfTrue="1" operator="equal">
      <formula>"Muy Baja"</formula>
    </cfRule>
  </conditionalFormatting>
  <conditionalFormatting sqref="AP475">
    <cfRule type="cellIs" dxfId="11492" priority="4773" stopIfTrue="1" operator="equal">
      <formula>"Alta"</formula>
    </cfRule>
  </conditionalFormatting>
  <conditionalFormatting sqref="AP475">
    <cfRule type="cellIs" dxfId="11491" priority="4775" stopIfTrue="1" operator="equal">
      <formula>"Baja"</formula>
    </cfRule>
  </conditionalFormatting>
  <conditionalFormatting sqref="AP475">
    <cfRule type="cellIs" dxfId="11490" priority="4774" stopIfTrue="1" operator="equal">
      <formula>"Media"</formula>
    </cfRule>
  </conditionalFormatting>
  <conditionalFormatting sqref="AP475">
    <cfRule type="cellIs" dxfId="11489" priority="4772" stopIfTrue="1" operator="equal">
      <formula>"Muy Alta"</formula>
    </cfRule>
  </conditionalFormatting>
  <conditionalFormatting sqref="AP475">
    <cfRule type="cellIs" dxfId="11488" priority="4776" stopIfTrue="1" operator="equal">
      <formula>"Muy Baja"</formula>
    </cfRule>
  </conditionalFormatting>
  <conditionalFormatting sqref="AE476">
    <cfRule type="containsText" dxfId="11487" priority="4739" operator="containsText" text="VALORAR">
      <formula>NOT(ISERROR(SEARCH("VALORAR",AE476)))</formula>
    </cfRule>
    <cfRule type="containsText" dxfId="11486" priority="4740" operator="containsText" text="Extrema">
      <formula>NOT(ISERROR(SEARCH("Extrema",AE476)))</formula>
    </cfRule>
    <cfRule type="containsText" dxfId="11485" priority="4741" operator="containsText" text="Alta">
      <formula>NOT(ISERROR(SEARCH("Alta",AE476)))</formula>
    </cfRule>
    <cfRule type="containsText" dxfId="11484" priority="4742" operator="containsText" text="Moderada">
      <formula>NOT(ISERROR(SEARCH("Moderada",AE476)))</formula>
    </cfRule>
    <cfRule type="containsText" dxfId="11483" priority="4743" operator="containsText" text="Baja">
      <formula>NOT(ISERROR(SEARCH("Baja",AE476)))</formula>
    </cfRule>
  </conditionalFormatting>
  <conditionalFormatting sqref="AE476">
    <cfRule type="containsText" dxfId="11482" priority="4744" operator="containsText" text="VALORAR">
      <formula>NOT(ISERROR(SEARCH("VALORAR",AE476)))</formula>
    </cfRule>
    <cfRule type="containsText" dxfId="11481" priority="4745" operator="containsText" text="Extrema">
      <formula>NOT(ISERROR(SEARCH("Extrema",AE476)))</formula>
    </cfRule>
    <cfRule type="containsText" dxfId="11480" priority="4746" operator="containsText" text="Alta">
      <formula>NOT(ISERROR(SEARCH("Alta",AE476)))</formula>
    </cfRule>
    <cfRule type="containsText" dxfId="11479" priority="4747" operator="containsText" text="Moderada">
      <formula>NOT(ISERROR(SEARCH("Moderada",AE476)))</formula>
    </cfRule>
    <cfRule type="containsText" dxfId="11478" priority="4748" operator="containsText" text="Baja">
      <formula>NOT(ISERROR(SEARCH("Baja",AE476)))</formula>
    </cfRule>
  </conditionalFormatting>
  <conditionalFormatting sqref="V476">
    <cfRule type="cellIs" dxfId="11477" priority="4755" stopIfTrue="1" operator="equal">
      <formula>"Alta"</formula>
    </cfRule>
  </conditionalFormatting>
  <conditionalFormatting sqref="V476">
    <cfRule type="cellIs" dxfId="11476" priority="4757" stopIfTrue="1" operator="equal">
      <formula>"Baja"</formula>
    </cfRule>
  </conditionalFormatting>
  <conditionalFormatting sqref="V476">
    <cfRule type="cellIs" dxfId="11475" priority="4756" stopIfTrue="1" operator="equal">
      <formula>"Media"</formula>
    </cfRule>
  </conditionalFormatting>
  <conditionalFormatting sqref="V476">
    <cfRule type="cellIs" dxfId="11474" priority="4754" stopIfTrue="1" operator="equal">
      <formula>"Muy Alta"</formula>
    </cfRule>
  </conditionalFormatting>
  <conditionalFormatting sqref="V476">
    <cfRule type="cellIs" dxfId="11473" priority="4758" stopIfTrue="1" operator="equal">
      <formula>"Muy Baja"</formula>
    </cfRule>
  </conditionalFormatting>
  <conditionalFormatting sqref="AP476">
    <cfRule type="cellIs" dxfId="11472" priority="4731" stopIfTrue="1" operator="equal">
      <formula>"Alta"</formula>
    </cfRule>
  </conditionalFormatting>
  <conditionalFormatting sqref="AP476">
    <cfRule type="cellIs" dxfId="11471" priority="4733" stopIfTrue="1" operator="equal">
      <formula>"Baja"</formula>
    </cfRule>
  </conditionalFormatting>
  <conditionalFormatting sqref="AP476">
    <cfRule type="cellIs" dxfId="11470" priority="4732" stopIfTrue="1" operator="equal">
      <formula>"Media"</formula>
    </cfRule>
  </conditionalFormatting>
  <conditionalFormatting sqref="AP476">
    <cfRule type="cellIs" dxfId="11469" priority="4730" stopIfTrue="1" operator="equal">
      <formula>"Muy Alta"</formula>
    </cfRule>
  </conditionalFormatting>
  <conditionalFormatting sqref="AP476">
    <cfRule type="cellIs" dxfId="11468" priority="4734" stopIfTrue="1" operator="equal">
      <formula>"Muy Baja"</formula>
    </cfRule>
  </conditionalFormatting>
  <conditionalFormatting sqref="AE484:AE485">
    <cfRule type="containsText" dxfId="11467" priority="4683" operator="containsText" text="VALORAR">
      <formula>NOT(ISERROR(SEARCH("VALORAR",AE484)))</formula>
    </cfRule>
    <cfRule type="containsText" dxfId="11466" priority="4684" operator="containsText" text="Extrema">
      <formula>NOT(ISERROR(SEARCH("Extrema",AE484)))</formula>
    </cfRule>
    <cfRule type="containsText" dxfId="11465" priority="4685" operator="containsText" text="Alta">
      <formula>NOT(ISERROR(SEARCH("Alta",AE484)))</formula>
    </cfRule>
    <cfRule type="containsText" dxfId="11464" priority="4686" operator="containsText" text="Moderada">
      <formula>NOT(ISERROR(SEARCH("Moderada",AE484)))</formula>
    </cfRule>
    <cfRule type="containsText" dxfId="11463" priority="4687" operator="containsText" text="Baja">
      <formula>NOT(ISERROR(SEARCH("Baja",AE484)))</formula>
    </cfRule>
  </conditionalFormatting>
  <conditionalFormatting sqref="AE484:AE485">
    <cfRule type="containsText" dxfId="11462" priority="4688" operator="containsText" text="VALORAR">
      <formula>NOT(ISERROR(SEARCH("VALORAR",AE484)))</formula>
    </cfRule>
    <cfRule type="containsText" dxfId="11461" priority="4689" operator="containsText" text="Extrema">
      <formula>NOT(ISERROR(SEARCH("Extrema",AE484)))</formula>
    </cfRule>
    <cfRule type="containsText" dxfId="11460" priority="4690" operator="containsText" text="Alta">
      <formula>NOT(ISERROR(SEARCH("Alta",AE484)))</formula>
    </cfRule>
    <cfRule type="containsText" dxfId="11459" priority="4691" operator="containsText" text="Moderada">
      <formula>NOT(ISERROR(SEARCH("Moderada",AE484)))</formula>
    </cfRule>
    <cfRule type="containsText" dxfId="11458" priority="4692" operator="containsText" text="Baja">
      <formula>NOT(ISERROR(SEARCH("Baja",AE484)))</formula>
    </cfRule>
  </conditionalFormatting>
  <conditionalFormatting sqref="AP489">
    <cfRule type="cellIs" dxfId="11457" priority="4637" stopIfTrue="1" operator="equal">
      <formula>"Alta"</formula>
    </cfRule>
  </conditionalFormatting>
  <conditionalFormatting sqref="AP489">
    <cfRule type="cellIs" dxfId="11456" priority="4639" stopIfTrue="1" operator="equal">
      <formula>"Baja"</formula>
    </cfRule>
  </conditionalFormatting>
  <conditionalFormatting sqref="AP489">
    <cfRule type="cellIs" dxfId="11455" priority="4638" stopIfTrue="1" operator="equal">
      <formula>"Media"</formula>
    </cfRule>
  </conditionalFormatting>
  <conditionalFormatting sqref="AP489">
    <cfRule type="cellIs" dxfId="11454" priority="4636" stopIfTrue="1" operator="equal">
      <formula>"Muy Alta"</formula>
    </cfRule>
  </conditionalFormatting>
  <conditionalFormatting sqref="AP489">
    <cfRule type="cellIs" dxfId="11453" priority="4640" stopIfTrue="1" operator="equal">
      <formula>"Muy Baja"</formula>
    </cfRule>
  </conditionalFormatting>
  <conditionalFormatting sqref="AP486">
    <cfRule type="cellIs" dxfId="11452" priority="4595" stopIfTrue="1" operator="equal">
      <formula>"Alta"</formula>
    </cfRule>
  </conditionalFormatting>
  <conditionalFormatting sqref="AP486">
    <cfRule type="cellIs" dxfId="11451" priority="4597" stopIfTrue="1" operator="equal">
      <formula>"Baja"</formula>
    </cfRule>
  </conditionalFormatting>
  <conditionalFormatting sqref="AP486">
    <cfRule type="cellIs" dxfId="11450" priority="4596" stopIfTrue="1" operator="equal">
      <formula>"Media"</formula>
    </cfRule>
  </conditionalFormatting>
  <conditionalFormatting sqref="AP486">
    <cfRule type="cellIs" dxfId="11449" priority="4594" stopIfTrue="1" operator="equal">
      <formula>"Muy Alta"</formula>
    </cfRule>
  </conditionalFormatting>
  <conditionalFormatting sqref="AP486">
    <cfRule type="cellIs" dxfId="11448" priority="4598" stopIfTrue="1" operator="equal">
      <formula>"Muy Baja"</formula>
    </cfRule>
  </conditionalFormatting>
  <conditionalFormatting sqref="V484:V485">
    <cfRule type="cellIs" dxfId="11447" priority="4699" stopIfTrue="1" operator="equal">
      <formula>"Alta"</formula>
    </cfRule>
  </conditionalFormatting>
  <conditionalFormatting sqref="V484:V485">
    <cfRule type="cellIs" dxfId="11446" priority="4701" stopIfTrue="1" operator="equal">
      <formula>"Baja"</formula>
    </cfRule>
  </conditionalFormatting>
  <conditionalFormatting sqref="V484:V485">
    <cfRule type="cellIs" dxfId="11445" priority="4700" stopIfTrue="1" operator="equal">
      <formula>"Media"</formula>
    </cfRule>
  </conditionalFormatting>
  <conditionalFormatting sqref="V484:V485">
    <cfRule type="cellIs" dxfId="11444" priority="4698" stopIfTrue="1" operator="equal">
      <formula>"Muy Alta"</formula>
    </cfRule>
  </conditionalFormatting>
  <conditionalFormatting sqref="V484:V485">
    <cfRule type="cellIs" dxfId="11443" priority="4702" stopIfTrue="1" operator="equal">
      <formula>"Muy Baja"</formula>
    </cfRule>
  </conditionalFormatting>
  <conditionalFormatting sqref="AW484">
    <cfRule type="containsText" dxfId="11442" priority="4673" operator="containsText" text="VALORAR">
      <formula>NOT(ISERROR(SEARCH("VALORAR",AW484)))</formula>
    </cfRule>
    <cfRule type="containsText" dxfId="11441" priority="4674" operator="containsText" text="Extrema">
      <formula>NOT(ISERROR(SEARCH("Extrema",AW484)))</formula>
    </cfRule>
    <cfRule type="containsText" dxfId="11440" priority="4675" operator="containsText" text="Alta">
      <formula>NOT(ISERROR(SEARCH("Alta",AW484)))</formula>
    </cfRule>
    <cfRule type="containsText" dxfId="11439" priority="4676" operator="containsText" text="Moderada">
      <formula>NOT(ISERROR(SEARCH("Moderada",AW484)))</formula>
    </cfRule>
    <cfRule type="containsText" dxfId="11438" priority="4677" operator="containsText" text="Baja">
      <formula>NOT(ISERROR(SEARCH("Baja",AW484)))</formula>
    </cfRule>
  </conditionalFormatting>
  <conditionalFormatting sqref="AW484">
    <cfRule type="containsText" dxfId="11437" priority="4678" operator="containsText" text="VALORAR">
      <formula>NOT(ISERROR(SEARCH("VALORAR",AW484)))</formula>
    </cfRule>
    <cfRule type="containsText" dxfId="11436" priority="4679" operator="containsText" text="Extrema">
      <formula>NOT(ISERROR(SEARCH("Extrema",AW484)))</formula>
    </cfRule>
    <cfRule type="containsText" dxfId="11435" priority="4680" operator="containsText" text="Alta">
      <formula>NOT(ISERROR(SEARCH("Alta",AW484)))</formula>
    </cfRule>
    <cfRule type="containsText" dxfId="11434" priority="4681" operator="containsText" text="Moderada">
      <formula>NOT(ISERROR(SEARCH("Moderada",AW484)))</formula>
    </cfRule>
    <cfRule type="containsText" dxfId="11433" priority="4682" operator="containsText" text="Baja">
      <formula>NOT(ISERROR(SEARCH("Baja",AW484)))</formula>
    </cfRule>
  </conditionalFormatting>
  <conditionalFormatting sqref="AP484">
    <cfRule type="cellIs" dxfId="11432" priority="4665" stopIfTrue="1" operator="equal">
      <formula>"Alta"</formula>
    </cfRule>
  </conditionalFormatting>
  <conditionalFormatting sqref="AP484">
    <cfRule type="cellIs" dxfId="11431" priority="4667" stopIfTrue="1" operator="equal">
      <formula>"Baja"</formula>
    </cfRule>
  </conditionalFormatting>
  <conditionalFormatting sqref="AP484">
    <cfRule type="cellIs" dxfId="11430" priority="4666" stopIfTrue="1" operator="equal">
      <formula>"Media"</formula>
    </cfRule>
  </conditionalFormatting>
  <conditionalFormatting sqref="AP484">
    <cfRule type="cellIs" dxfId="11429" priority="4664" stopIfTrue="1" operator="equal">
      <formula>"Muy Alta"</formula>
    </cfRule>
  </conditionalFormatting>
  <conditionalFormatting sqref="AP484">
    <cfRule type="cellIs" dxfId="11428" priority="4668" stopIfTrue="1" operator="equal">
      <formula>"Muy Baja"</formula>
    </cfRule>
  </conditionalFormatting>
  <conditionalFormatting sqref="AP485">
    <cfRule type="cellIs" dxfId="11427" priority="4651" stopIfTrue="1" operator="equal">
      <formula>"Alta"</formula>
    </cfRule>
  </conditionalFormatting>
  <conditionalFormatting sqref="AP485">
    <cfRule type="cellIs" dxfId="11426" priority="4653" stopIfTrue="1" operator="equal">
      <formula>"Baja"</formula>
    </cfRule>
  </conditionalFormatting>
  <conditionalFormatting sqref="AP485">
    <cfRule type="cellIs" dxfId="11425" priority="4652" stopIfTrue="1" operator="equal">
      <formula>"Media"</formula>
    </cfRule>
  </conditionalFormatting>
  <conditionalFormatting sqref="AP485">
    <cfRule type="cellIs" dxfId="11424" priority="4650" stopIfTrue="1" operator="equal">
      <formula>"Muy Alta"</formula>
    </cfRule>
  </conditionalFormatting>
  <conditionalFormatting sqref="AP485">
    <cfRule type="cellIs" dxfId="11423" priority="4654" stopIfTrue="1" operator="equal">
      <formula>"Muy Baja"</formula>
    </cfRule>
  </conditionalFormatting>
  <conditionalFormatting sqref="AE486:AE487">
    <cfRule type="containsText" dxfId="11422" priority="4603" operator="containsText" text="VALORAR">
      <formula>NOT(ISERROR(SEARCH("VALORAR",AE486)))</formula>
    </cfRule>
    <cfRule type="containsText" dxfId="11421" priority="4604" operator="containsText" text="Extrema">
      <formula>NOT(ISERROR(SEARCH("Extrema",AE486)))</formula>
    </cfRule>
    <cfRule type="containsText" dxfId="11420" priority="4605" operator="containsText" text="Alta">
      <formula>NOT(ISERROR(SEARCH("Alta",AE486)))</formula>
    </cfRule>
    <cfRule type="containsText" dxfId="11419" priority="4606" operator="containsText" text="Moderada">
      <formula>NOT(ISERROR(SEARCH("Moderada",AE486)))</formula>
    </cfRule>
    <cfRule type="containsText" dxfId="11418" priority="4607" operator="containsText" text="Baja">
      <formula>NOT(ISERROR(SEARCH("Baja",AE486)))</formula>
    </cfRule>
  </conditionalFormatting>
  <conditionalFormatting sqref="AE486:AE487">
    <cfRule type="containsText" dxfId="11417" priority="4608" operator="containsText" text="VALORAR">
      <formula>NOT(ISERROR(SEARCH("VALORAR",AE486)))</formula>
    </cfRule>
    <cfRule type="containsText" dxfId="11416" priority="4609" operator="containsText" text="Extrema">
      <formula>NOT(ISERROR(SEARCH("Extrema",AE486)))</formula>
    </cfRule>
    <cfRule type="containsText" dxfId="11415" priority="4610" operator="containsText" text="Alta">
      <formula>NOT(ISERROR(SEARCH("Alta",AE486)))</formula>
    </cfRule>
    <cfRule type="containsText" dxfId="11414" priority="4611" operator="containsText" text="Moderada">
      <formula>NOT(ISERROR(SEARCH("Moderada",AE486)))</formula>
    </cfRule>
    <cfRule type="containsText" dxfId="11413" priority="4612" operator="containsText" text="Baja">
      <formula>NOT(ISERROR(SEARCH("Baja",AE486)))</formula>
    </cfRule>
  </conditionalFormatting>
  <conditionalFormatting sqref="V486:V487">
    <cfRule type="cellIs" dxfId="11412" priority="4619" stopIfTrue="1" operator="equal">
      <formula>"Alta"</formula>
    </cfRule>
  </conditionalFormatting>
  <conditionalFormatting sqref="V486:V487">
    <cfRule type="cellIs" dxfId="11411" priority="4621" stopIfTrue="1" operator="equal">
      <formula>"Baja"</formula>
    </cfRule>
  </conditionalFormatting>
  <conditionalFormatting sqref="V486:V487">
    <cfRule type="cellIs" dxfId="11410" priority="4620" stopIfTrue="1" operator="equal">
      <formula>"Media"</formula>
    </cfRule>
  </conditionalFormatting>
  <conditionalFormatting sqref="V486:V487">
    <cfRule type="cellIs" dxfId="11409" priority="4618" stopIfTrue="1" operator="equal">
      <formula>"Muy Alta"</formula>
    </cfRule>
  </conditionalFormatting>
  <conditionalFormatting sqref="V486:V487">
    <cfRule type="cellIs" dxfId="11408" priority="4622" stopIfTrue="1" operator="equal">
      <formula>"Muy Baja"</formula>
    </cfRule>
  </conditionalFormatting>
  <conditionalFormatting sqref="AP487">
    <cfRule type="cellIs" dxfId="11407" priority="4581" stopIfTrue="1" operator="equal">
      <formula>"Alta"</formula>
    </cfRule>
  </conditionalFormatting>
  <conditionalFormatting sqref="AP487">
    <cfRule type="cellIs" dxfId="11406" priority="4583" stopIfTrue="1" operator="equal">
      <formula>"Baja"</formula>
    </cfRule>
  </conditionalFormatting>
  <conditionalFormatting sqref="AP487">
    <cfRule type="cellIs" dxfId="11405" priority="4582" stopIfTrue="1" operator="equal">
      <formula>"Media"</formula>
    </cfRule>
  </conditionalFormatting>
  <conditionalFormatting sqref="AP487">
    <cfRule type="cellIs" dxfId="11404" priority="4580" stopIfTrue="1" operator="equal">
      <formula>"Muy Alta"</formula>
    </cfRule>
  </conditionalFormatting>
  <conditionalFormatting sqref="AP487">
    <cfRule type="cellIs" dxfId="11403" priority="4584" stopIfTrue="1" operator="equal">
      <formula>"Muy Baja"</formula>
    </cfRule>
  </conditionalFormatting>
  <conditionalFormatting sqref="AE488">
    <cfRule type="containsText" dxfId="11402" priority="4547" operator="containsText" text="VALORAR">
      <formula>NOT(ISERROR(SEARCH("VALORAR",AE488)))</formula>
    </cfRule>
    <cfRule type="containsText" dxfId="11401" priority="4548" operator="containsText" text="Extrema">
      <formula>NOT(ISERROR(SEARCH("Extrema",AE488)))</formula>
    </cfRule>
    <cfRule type="containsText" dxfId="11400" priority="4549" operator="containsText" text="Alta">
      <formula>NOT(ISERROR(SEARCH("Alta",AE488)))</formula>
    </cfRule>
    <cfRule type="containsText" dxfId="11399" priority="4550" operator="containsText" text="Moderada">
      <formula>NOT(ISERROR(SEARCH("Moderada",AE488)))</formula>
    </cfRule>
    <cfRule type="containsText" dxfId="11398" priority="4551" operator="containsText" text="Baja">
      <formula>NOT(ISERROR(SEARCH("Baja",AE488)))</formula>
    </cfRule>
  </conditionalFormatting>
  <conditionalFormatting sqref="AE488">
    <cfRule type="containsText" dxfId="11397" priority="4552" operator="containsText" text="VALORAR">
      <formula>NOT(ISERROR(SEARCH("VALORAR",AE488)))</formula>
    </cfRule>
    <cfRule type="containsText" dxfId="11396" priority="4553" operator="containsText" text="Extrema">
      <formula>NOT(ISERROR(SEARCH("Extrema",AE488)))</formula>
    </cfRule>
    <cfRule type="containsText" dxfId="11395" priority="4554" operator="containsText" text="Alta">
      <formula>NOT(ISERROR(SEARCH("Alta",AE488)))</formula>
    </cfRule>
    <cfRule type="containsText" dxfId="11394" priority="4555" operator="containsText" text="Moderada">
      <formula>NOT(ISERROR(SEARCH("Moderada",AE488)))</formula>
    </cfRule>
    <cfRule type="containsText" dxfId="11393" priority="4556" operator="containsText" text="Baja">
      <formula>NOT(ISERROR(SEARCH("Baja",AE488)))</formula>
    </cfRule>
  </conditionalFormatting>
  <conditionalFormatting sqref="V488">
    <cfRule type="cellIs" dxfId="11392" priority="4563" stopIfTrue="1" operator="equal">
      <formula>"Alta"</formula>
    </cfRule>
  </conditionalFormatting>
  <conditionalFormatting sqref="V488">
    <cfRule type="cellIs" dxfId="11391" priority="4565" stopIfTrue="1" operator="equal">
      <formula>"Baja"</formula>
    </cfRule>
  </conditionalFormatting>
  <conditionalFormatting sqref="V488">
    <cfRule type="cellIs" dxfId="11390" priority="4564" stopIfTrue="1" operator="equal">
      <formula>"Media"</formula>
    </cfRule>
  </conditionalFormatting>
  <conditionalFormatting sqref="V488">
    <cfRule type="cellIs" dxfId="11389" priority="4562" stopIfTrue="1" operator="equal">
      <formula>"Muy Alta"</formula>
    </cfRule>
  </conditionalFormatting>
  <conditionalFormatting sqref="V488">
    <cfRule type="cellIs" dxfId="11388" priority="4566" stopIfTrue="1" operator="equal">
      <formula>"Muy Baja"</formula>
    </cfRule>
  </conditionalFormatting>
  <conditionalFormatting sqref="AP488">
    <cfRule type="cellIs" dxfId="11387" priority="4539" stopIfTrue="1" operator="equal">
      <formula>"Alta"</formula>
    </cfRule>
  </conditionalFormatting>
  <conditionalFormatting sqref="AP488">
    <cfRule type="cellIs" dxfId="11386" priority="4541" stopIfTrue="1" operator="equal">
      <formula>"Baja"</formula>
    </cfRule>
  </conditionalFormatting>
  <conditionalFormatting sqref="AP488">
    <cfRule type="cellIs" dxfId="11385" priority="4540" stopIfTrue="1" operator="equal">
      <formula>"Media"</formula>
    </cfRule>
  </conditionalFormatting>
  <conditionalFormatting sqref="AP488">
    <cfRule type="cellIs" dxfId="11384" priority="4538" stopIfTrue="1" operator="equal">
      <formula>"Muy Alta"</formula>
    </cfRule>
  </conditionalFormatting>
  <conditionalFormatting sqref="AP488">
    <cfRule type="cellIs" dxfId="11383" priority="4542" stopIfTrue="1" operator="equal">
      <formula>"Muy Baja"</formula>
    </cfRule>
  </conditionalFormatting>
  <conditionalFormatting sqref="AE490:AE491">
    <cfRule type="containsText" dxfId="11382" priority="4491" operator="containsText" text="VALORAR">
      <formula>NOT(ISERROR(SEARCH("VALORAR",AE490)))</formula>
    </cfRule>
    <cfRule type="containsText" dxfId="11381" priority="4492" operator="containsText" text="Extrema">
      <formula>NOT(ISERROR(SEARCH("Extrema",AE490)))</formula>
    </cfRule>
    <cfRule type="containsText" dxfId="11380" priority="4493" operator="containsText" text="Alta">
      <formula>NOT(ISERROR(SEARCH("Alta",AE490)))</formula>
    </cfRule>
    <cfRule type="containsText" dxfId="11379" priority="4494" operator="containsText" text="Moderada">
      <formula>NOT(ISERROR(SEARCH("Moderada",AE490)))</formula>
    </cfRule>
    <cfRule type="containsText" dxfId="11378" priority="4495" operator="containsText" text="Baja">
      <formula>NOT(ISERROR(SEARCH("Baja",AE490)))</formula>
    </cfRule>
  </conditionalFormatting>
  <conditionalFormatting sqref="AE490:AE491">
    <cfRule type="containsText" dxfId="11377" priority="4496" operator="containsText" text="VALORAR">
      <formula>NOT(ISERROR(SEARCH("VALORAR",AE490)))</formula>
    </cfRule>
    <cfRule type="containsText" dxfId="11376" priority="4497" operator="containsText" text="Extrema">
      <formula>NOT(ISERROR(SEARCH("Extrema",AE490)))</formula>
    </cfRule>
    <cfRule type="containsText" dxfId="11375" priority="4498" operator="containsText" text="Alta">
      <formula>NOT(ISERROR(SEARCH("Alta",AE490)))</formula>
    </cfRule>
    <cfRule type="containsText" dxfId="11374" priority="4499" operator="containsText" text="Moderada">
      <formula>NOT(ISERROR(SEARCH("Moderada",AE490)))</formula>
    </cfRule>
    <cfRule type="containsText" dxfId="11373" priority="4500" operator="containsText" text="Baja">
      <formula>NOT(ISERROR(SEARCH("Baja",AE490)))</formula>
    </cfRule>
  </conditionalFormatting>
  <conditionalFormatting sqref="AP495">
    <cfRule type="cellIs" dxfId="11372" priority="4445" stopIfTrue="1" operator="equal">
      <formula>"Alta"</formula>
    </cfRule>
  </conditionalFormatting>
  <conditionalFormatting sqref="AP495">
    <cfRule type="cellIs" dxfId="11371" priority="4447" stopIfTrue="1" operator="equal">
      <formula>"Baja"</formula>
    </cfRule>
  </conditionalFormatting>
  <conditionalFormatting sqref="AP495">
    <cfRule type="cellIs" dxfId="11370" priority="4446" stopIfTrue="1" operator="equal">
      <formula>"Media"</formula>
    </cfRule>
  </conditionalFormatting>
  <conditionalFormatting sqref="AP495">
    <cfRule type="cellIs" dxfId="11369" priority="4444" stopIfTrue="1" operator="equal">
      <formula>"Muy Alta"</formula>
    </cfRule>
  </conditionalFormatting>
  <conditionalFormatting sqref="AP495">
    <cfRule type="cellIs" dxfId="11368" priority="4448" stopIfTrue="1" operator="equal">
      <formula>"Muy Baja"</formula>
    </cfRule>
  </conditionalFormatting>
  <conditionalFormatting sqref="AP492">
    <cfRule type="cellIs" dxfId="11367" priority="4403" stopIfTrue="1" operator="equal">
      <formula>"Alta"</formula>
    </cfRule>
  </conditionalFormatting>
  <conditionalFormatting sqref="AP492">
    <cfRule type="cellIs" dxfId="11366" priority="4405" stopIfTrue="1" operator="equal">
      <formula>"Baja"</formula>
    </cfRule>
  </conditionalFormatting>
  <conditionalFormatting sqref="AP492">
    <cfRule type="cellIs" dxfId="11365" priority="4404" stopIfTrue="1" operator="equal">
      <formula>"Media"</formula>
    </cfRule>
  </conditionalFormatting>
  <conditionalFormatting sqref="AP492">
    <cfRule type="cellIs" dxfId="11364" priority="4402" stopIfTrue="1" operator="equal">
      <formula>"Muy Alta"</formula>
    </cfRule>
  </conditionalFormatting>
  <conditionalFormatting sqref="AP492">
    <cfRule type="cellIs" dxfId="11363" priority="4406" stopIfTrue="1" operator="equal">
      <formula>"Muy Baja"</formula>
    </cfRule>
  </conditionalFormatting>
  <conditionalFormatting sqref="V490:V491">
    <cfRule type="cellIs" dxfId="11362" priority="4507" stopIfTrue="1" operator="equal">
      <formula>"Alta"</formula>
    </cfRule>
  </conditionalFormatting>
  <conditionalFormatting sqref="V490:V491">
    <cfRule type="cellIs" dxfId="11361" priority="4509" stopIfTrue="1" operator="equal">
      <formula>"Baja"</formula>
    </cfRule>
  </conditionalFormatting>
  <conditionalFormatting sqref="V490:V491">
    <cfRule type="cellIs" dxfId="11360" priority="4508" stopIfTrue="1" operator="equal">
      <formula>"Media"</formula>
    </cfRule>
  </conditionalFormatting>
  <conditionalFormatting sqref="V490:V491">
    <cfRule type="cellIs" dxfId="11359" priority="4506" stopIfTrue="1" operator="equal">
      <formula>"Muy Alta"</formula>
    </cfRule>
  </conditionalFormatting>
  <conditionalFormatting sqref="V490:V491">
    <cfRule type="cellIs" dxfId="11358" priority="4510" stopIfTrue="1" operator="equal">
      <formula>"Muy Baja"</formula>
    </cfRule>
  </conditionalFormatting>
  <conditionalFormatting sqref="AW490">
    <cfRule type="containsText" dxfId="11357" priority="4481" operator="containsText" text="VALORAR">
      <formula>NOT(ISERROR(SEARCH("VALORAR",AW490)))</formula>
    </cfRule>
    <cfRule type="containsText" dxfId="11356" priority="4482" operator="containsText" text="Extrema">
      <formula>NOT(ISERROR(SEARCH("Extrema",AW490)))</formula>
    </cfRule>
    <cfRule type="containsText" dxfId="11355" priority="4483" operator="containsText" text="Alta">
      <formula>NOT(ISERROR(SEARCH("Alta",AW490)))</formula>
    </cfRule>
    <cfRule type="containsText" dxfId="11354" priority="4484" operator="containsText" text="Moderada">
      <formula>NOT(ISERROR(SEARCH("Moderada",AW490)))</formula>
    </cfRule>
    <cfRule type="containsText" dxfId="11353" priority="4485" operator="containsText" text="Baja">
      <formula>NOT(ISERROR(SEARCH("Baja",AW490)))</formula>
    </cfRule>
  </conditionalFormatting>
  <conditionalFormatting sqref="AW490">
    <cfRule type="containsText" dxfId="11352" priority="4486" operator="containsText" text="VALORAR">
      <formula>NOT(ISERROR(SEARCH("VALORAR",AW490)))</formula>
    </cfRule>
    <cfRule type="containsText" dxfId="11351" priority="4487" operator="containsText" text="Extrema">
      <formula>NOT(ISERROR(SEARCH("Extrema",AW490)))</formula>
    </cfRule>
    <cfRule type="containsText" dxfId="11350" priority="4488" operator="containsText" text="Alta">
      <formula>NOT(ISERROR(SEARCH("Alta",AW490)))</formula>
    </cfRule>
    <cfRule type="containsText" dxfId="11349" priority="4489" operator="containsText" text="Moderada">
      <formula>NOT(ISERROR(SEARCH("Moderada",AW490)))</formula>
    </cfRule>
    <cfRule type="containsText" dxfId="11348" priority="4490" operator="containsText" text="Baja">
      <formula>NOT(ISERROR(SEARCH("Baja",AW490)))</formula>
    </cfRule>
  </conditionalFormatting>
  <conditionalFormatting sqref="AP490">
    <cfRule type="cellIs" dxfId="11347" priority="4473" stopIfTrue="1" operator="equal">
      <formula>"Alta"</formula>
    </cfRule>
  </conditionalFormatting>
  <conditionalFormatting sqref="AP490">
    <cfRule type="cellIs" dxfId="11346" priority="4475" stopIfTrue="1" operator="equal">
      <formula>"Baja"</formula>
    </cfRule>
  </conditionalFormatting>
  <conditionalFormatting sqref="AP490">
    <cfRule type="cellIs" dxfId="11345" priority="4474" stopIfTrue="1" operator="equal">
      <formula>"Media"</formula>
    </cfRule>
  </conditionalFormatting>
  <conditionalFormatting sqref="AP490">
    <cfRule type="cellIs" dxfId="11344" priority="4472" stopIfTrue="1" operator="equal">
      <formula>"Muy Alta"</formula>
    </cfRule>
  </conditionalFormatting>
  <conditionalFormatting sqref="AP490">
    <cfRule type="cellIs" dxfId="11343" priority="4476" stopIfTrue="1" operator="equal">
      <formula>"Muy Baja"</formula>
    </cfRule>
  </conditionalFormatting>
  <conditionalFormatting sqref="AP491">
    <cfRule type="cellIs" dxfId="11342" priority="4459" stopIfTrue="1" operator="equal">
      <formula>"Alta"</formula>
    </cfRule>
  </conditionalFormatting>
  <conditionalFormatting sqref="AP491">
    <cfRule type="cellIs" dxfId="11341" priority="4461" stopIfTrue="1" operator="equal">
      <formula>"Baja"</formula>
    </cfRule>
  </conditionalFormatting>
  <conditionalFormatting sqref="AP491">
    <cfRule type="cellIs" dxfId="11340" priority="4460" stopIfTrue="1" operator="equal">
      <formula>"Media"</formula>
    </cfRule>
  </conditionalFormatting>
  <conditionalFormatting sqref="AP491">
    <cfRule type="cellIs" dxfId="11339" priority="4458" stopIfTrue="1" operator="equal">
      <formula>"Muy Alta"</formula>
    </cfRule>
  </conditionalFormatting>
  <conditionalFormatting sqref="AP491">
    <cfRule type="cellIs" dxfId="11338" priority="4462" stopIfTrue="1" operator="equal">
      <formula>"Muy Baja"</formula>
    </cfRule>
  </conditionalFormatting>
  <conditionalFormatting sqref="AE492:AE493">
    <cfRule type="containsText" dxfId="11337" priority="4411" operator="containsText" text="VALORAR">
      <formula>NOT(ISERROR(SEARCH("VALORAR",AE492)))</formula>
    </cfRule>
    <cfRule type="containsText" dxfId="11336" priority="4412" operator="containsText" text="Extrema">
      <formula>NOT(ISERROR(SEARCH("Extrema",AE492)))</formula>
    </cfRule>
    <cfRule type="containsText" dxfId="11335" priority="4413" operator="containsText" text="Alta">
      <formula>NOT(ISERROR(SEARCH("Alta",AE492)))</formula>
    </cfRule>
    <cfRule type="containsText" dxfId="11334" priority="4414" operator="containsText" text="Moderada">
      <formula>NOT(ISERROR(SEARCH("Moderada",AE492)))</formula>
    </cfRule>
    <cfRule type="containsText" dxfId="11333" priority="4415" operator="containsText" text="Baja">
      <formula>NOT(ISERROR(SEARCH("Baja",AE492)))</formula>
    </cfRule>
  </conditionalFormatting>
  <conditionalFormatting sqref="AE492:AE493">
    <cfRule type="containsText" dxfId="11332" priority="4416" operator="containsText" text="VALORAR">
      <formula>NOT(ISERROR(SEARCH("VALORAR",AE492)))</formula>
    </cfRule>
    <cfRule type="containsText" dxfId="11331" priority="4417" operator="containsText" text="Extrema">
      <formula>NOT(ISERROR(SEARCH("Extrema",AE492)))</formula>
    </cfRule>
    <cfRule type="containsText" dxfId="11330" priority="4418" operator="containsText" text="Alta">
      <formula>NOT(ISERROR(SEARCH("Alta",AE492)))</formula>
    </cfRule>
    <cfRule type="containsText" dxfId="11329" priority="4419" operator="containsText" text="Moderada">
      <formula>NOT(ISERROR(SEARCH("Moderada",AE492)))</formula>
    </cfRule>
    <cfRule type="containsText" dxfId="11328" priority="4420" operator="containsText" text="Baja">
      <formula>NOT(ISERROR(SEARCH("Baja",AE492)))</formula>
    </cfRule>
  </conditionalFormatting>
  <conditionalFormatting sqref="V492:V493">
    <cfRule type="cellIs" dxfId="11327" priority="4427" stopIfTrue="1" operator="equal">
      <formula>"Alta"</formula>
    </cfRule>
  </conditionalFormatting>
  <conditionalFormatting sqref="V492:V493">
    <cfRule type="cellIs" dxfId="11326" priority="4429" stopIfTrue="1" operator="equal">
      <formula>"Baja"</formula>
    </cfRule>
  </conditionalFormatting>
  <conditionalFormatting sqref="V492:V493">
    <cfRule type="cellIs" dxfId="11325" priority="4428" stopIfTrue="1" operator="equal">
      <formula>"Media"</formula>
    </cfRule>
  </conditionalFormatting>
  <conditionalFormatting sqref="V492:V493">
    <cfRule type="cellIs" dxfId="11324" priority="4426" stopIfTrue="1" operator="equal">
      <formula>"Muy Alta"</formula>
    </cfRule>
  </conditionalFormatting>
  <conditionalFormatting sqref="V492:V493">
    <cfRule type="cellIs" dxfId="11323" priority="4430" stopIfTrue="1" operator="equal">
      <formula>"Muy Baja"</formula>
    </cfRule>
  </conditionalFormatting>
  <conditionalFormatting sqref="AP493">
    <cfRule type="cellIs" dxfId="11322" priority="4389" stopIfTrue="1" operator="equal">
      <formula>"Alta"</formula>
    </cfRule>
  </conditionalFormatting>
  <conditionalFormatting sqref="AP493">
    <cfRule type="cellIs" dxfId="11321" priority="4391" stopIfTrue="1" operator="equal">
      <formula>"Baja"</formula>
    </cfRule>
  </conditionalFormatting>
  <conditionalFormatting sqref="AP493">
    <cfRule type="cellIs" dxfId="11320" priority="4390" stopIfTrue="1" operator="equal">
      <formula>"Media"</formula>
    </cfRule>
  </conditionalFormatting>
  <conditionalFormatting sqref="AP493">
    <cfRule type="cellIs" dxfId="11319" priority="4388" stopIfTrue="1" operator="equal">
      <formula>"Muy Alta"</formula>
    </cfRule>
  </conditionalFormatting>
  <conditionalFormatting sqref="AP493">
    <cfRule type="cellIs" dxfId="11318" priority="4392" stopIfTrue="1" operator="equal">
      <formula>"Muy Baja"</formula>
    </cfRule>
  </conditionalFormatting>
  <conditionalFormatting sqref="AE494">
    <cfRule type="containsText" dxfId="11317" priority="4355" operator="containsText" text="VALORAR">
      <formula>NOT(ISERROR(SEARCH("VALORAR",AE494)))</formula>
    </cfRule>
    <cfRule type="containsText" dxfId="11316" priority="4356" operator="containsText" text="Extrema">
      <formula>NOT(ISERROR(SEARCH("Extrema",AE494)))</formula>
    </cfRule>
    <cfRule type="containsText" dxfId="11315" priority="4357" operator="containsText" text="Alta">
      <formula>NOT(ISERROR(SEARCH("Alta",AE494)))</formula>
    </cfRule>
    <cfRule type="containsText" dxfId="11314" priority="4358" operator="containsText" text="Moderada">
      <formula>NOT(ISERROR(SEARCH("Moderada",AE494)))</formula>
    </cfRule>
    <cfRule type="containsText" dxfId="11313" priority="4359" operator="containsText" text="Baja">
      <formula>NOT(ISERROR(SEARCH("Baja",AE494)))</formula>
    </cfRule>
  </conditionalFormatting>
  <conditionalFormatting sqref="AE494">
    <cfRule type="containsText" dxfId="11312" priority="4360" operator="containsText" text="VALORAR">
      <formula>NOT(ISERROR(SEARCH("VALORAR",AE494)))</formula>
    </cfRule>
    <cfRule type="containsText" dxfId="11311" priority="4361" operator="containsText" text="Extrema">
      <formula>NOT(ISERROR(SEARCH("Extrema",AE494)))</formula>
    </cfRule>
    <cfRule type="containsText" dxfId="11310" priority="4362" operator="containsText" text="Alta">
      <formula>NOT(ISERROR(SEARCH("Alta",AE494)))</formula>
    </cfRule>
    <cfRule type="containsText" dxfId="11309" priority="4363" operator="containsText" text="Moderada">
      <formula>NOT(ISERROR(SEARCH("Moderada",AE494)))</formula>
    </cfRule>
    <cfRule type="containsText" dxfId="11308" priority="4364" operator="containsText" text="Baja">
      <formula>NOT(ISERROR(SEARCH("Baja",AE494)))</formula>
    </cfRule>
  </conditionalFormatting>
  <conditionalFormatting sqref="V494">
    <cfRule type="cellIs" dxfId="11307" priority="4371" stopIfTrue="1" operator="equal">
      <formula>"Alta"</formula>
    </cfRule>
  </conditionalFormatting>
  <conditionalFormatting sqref="V494">
    <cfRule type="cellIs" dxfId="11306" priority="4373" stopIfTrue="1" operator="equal">
      <formula>"Baja"</formula>
    </cfRule>
  </conditionalFormatting>
  <conditionalFormatting sqref="V494">
    <cfRule type="cellIs" dxfId="11305" priority="4372" stopIfTrue="1" operator="equal">
      <formula>"Media"</formula>
    </cfRule>
  </conditionalFormatting>
  <conditionalFormatting sqref="V494">
    <cfRule type="cellIs" dxfId="11304" priority="4370" stopIfTrue="1" operator="equal">
      <formula>"Muy Alta"</formula>
    </cfRule>
  </conditionalFormatting>
  <conditionalFormatting sqref="V494">
    <cfRule type="cellIs" dxfId="11303" priority="4374" stopIfTrue="1" operator="equal">
      <formula>"Muy Baja"</formula>
    </cfRule>
  </conditionalFormatting>
  <conditionalFormatting sqref="AP494">
    <cfRule type="cellIs" dxfId="11302" priority="4347" stopIfTrue="1" operator="equal">
      <formula>"Alta"</formula>
    </cfRule>
  </conditionalFormatting>
  <conditionalFormatting sqref="AP494">
    <cfRule type="cellIs" dxfId="11301" priority="4349" stopIfTrue="1" operator="equal">
      <formula>"Baja"</formula>
    </cfRule>
  </conditionalFormatting>
  <conditionalFormatting sqref="AP494">
    <cfRule type="cellIs" dxfId="11300" priority="4348" stopIfTrue="1" operator="equal">
      <formula>"Media"</formula>
    </cfRule>
  </conditionalFormatting>
  <conditionalFormatting sqref="AP494">
    <cfRule type="cellIs" dxfId="11299" priority="4346" stopIfTrue="1" operator="equal">
      <formula>"Muy Alta"</formula>
    </cfRule>
  </conditionalFormatting>
  <conditionalFormatting sqref="AP494">
    <cfRule type="cellIs" dxfId="11298" priority="4350" stopIfTrue="1" operator="equal">
      <formula>"Muy Baja"</formula>
    </cfRule>
  </conditionalFormatting>
  <conditionalFormatting sqref="AE502:AE503">
    <cfRule type="containsText" dxfId="11297" priority="4163" operator="containsText" text="VALORAR">
      <formula>NOT(ISERROR(SEARCH("VALORAR",AE502)))</formula>
    </cfRule>
    <cfRule type="containsText" dxfId="11296" priority="4164" operator="containsText" text="Extrema">
      <formula>NOT(ISERROR(SEARCH("Extrema",AE502)))</formula>
    </cfRule>
    <cfRule type="containsText" dxfId="11295" priority="4165" operator="containsText" text="Alta">
      <formula>NOT(ISERROR(SEARCH("Alta",AE502)))</formula>
    </cfRule>
    <cfRule type="containsText" dxfId="11294" priority="4166" operator="containsText" text="Moderada">
      <formula>NOT(ISERROR(SEARCH("Moderada",AE502)))</formula>
    </cfRule>
    <cfRule type="containsText" dxfId="11293" priority="4167" operator="containsText" text="Baja">
      <formula>NOT(ISERROR(SEARCH("Baja",AE502)))</formula>
    </cfRule>
  </conditionalFormatting>
  <conditionalFormatting sqref="AE502:AE503">
    <cfRule type="containsText" dxfId="11292" priority="4168" operator="containsText" text="VALORAR">
      <formula>NOT(ISERROR(SEARCH("VALORAR",AE502)))</formula>
    </cfRule>
    <cfRule type="containsText" dxfId="11291" priority="4169" operator="containsText" text="Extrema">
      <formula>NOT(ISERROR(SEARCH("Extrema",AE502)))</formula>
    </cfRule>
    <cfRule type="containsText" dxfId="11290" priority="4170" operator="containsText" text="Alta">
      <formula>NOT(ISERROR(SEARCH("Alta",AE502)))</formula>
    </cfRule>
    <cfRule type="containsText" dxfId="11289" priority="4171" operator="containsText" text="Moderada">
      <formula>NOT(ISERROR(SEARCH("Moderada",AE502)))</formula>
    </cfRule>
    <cfRule type="containsText" dxfId="11288" priority="4172" operator="containsText" text="Baja">
      <formula>NOT(ISERROR(SEARCH("Baja",AE502)))</formula>
    </cfRule>
  </conditionalFormatting>
  <conditionalFormatting sqref="AP507">
    <cfRule type="cellIs" dxfId="11287" priority="4117" stopIfTrue="1" operator="equal">
      <formula>"Alta"</formula>
    </cfRule>
  </conditionalFormatting>
  <conditionalFormatting sqref="AP507">
    <cfRule type="cellIs" dxfId="11286" priority="4119" stopIfTrue="1" operator="equal">
      <formula>"Baja"</formula>
    </cfRule>
  </conditionalFormatting>
  <conditionalFormatting sqref="AP507">
    <cfRule type="cellIs" dxfId="11285" priority="4118" stopIfTrue="1" operator="equal">
      <formula>"Media"</formula>
    </cfRule>
  </conditionalFormatting>
  <conditionalFormatting sqref="AP507">
    <cfRule type="cellIs" dxfId="11284" priority="4116" stopIfTrue="1" operator="equal">
      <formula>"Muy Alta"</formula>
    </cfRule>
  </conditionalFormatting>
  <conditionalFormatting sqref="AP507">
    <cfRule type="cellIs" dxfId="11283" priority="4120" stopIfTrue="1" operator="equal">
      <formula>"Muy Baja"</formula>
    </cfRule>
  </conditionalFormatting>
  <conditionalFormatting sqref="AP504">
    <cfRule type="cellIs" dxfId="11282" priority="4075" stopIfTrue="1" operator="equal">
      <formula>"Alta"</formula>
    </cfRule>
  </conditionalFormatting>
  <conditionalFormatting sqref="AP504">
    <cfRule type="cellIs" dxfId="11281" priority="4077" stopIfTrue="1" operator="equal">
      <formula>"Baja"</formula>
    </cfRule>
  </conditionalFormatting>
  <conditionalFormatting sqref="AP504">
    <cfRule type="cellIs" dxfId="11280" priority="4076" stopIfTrue="1" operator="equal">
      <formula>"Media"</formula>
    </cfRule>
  </conditionalFormatting>
  <conditionalFormatting sqref="AP504">
    <cfRule type="cellIs" dxfId="11279" priority="4074" stopIfTrue="1" operator="equal">
      <formula>"Muy Alta"</formula>
    </cfRule>
  </conditionalFormatting>
  <conditionalFormatting sqref="AP504">
    <cfRule type="cellIs" dxfId="11278" priority="4078" stopIfTrue="1" operator="equal">
      <formula>"Muy Baja"</formula>
    </cfRule>
  </conditionalFormatting>
  <conditionalFormatting sqref="V502:V503">
    <cfRule type="cellIs" dxfId="11277" priority="4179" stopIfTrue="1" operator="equal">
      <formula>"Alta"</formula>
    </cfRule>
  </conditionalFormatting>
  <conditionalFormatting sqref="V502:V503">
    <cfRule type="cellIs" dxfId="11276" priority="4181" stopIfTrue="1" operator="equal">
      <formula>"Baja"</formula>
    </cfRule>
  </conditionalFormatting>
  <conditionalFormatting sqref="V502:V503">
    <cfRule type="cellIs" dxfId="11275" priority="4180" stopIfTrue="1" operator="equal">
      <formula>"Media"</formula>
    </cfRule>
  </conditionalFormatting>
  <conditionalFormatting sqref="V502:V503">
    <cfRule type="cellIs" dxfId="11274" priority="4178" stopIfTrue="1" operator="equal">
      <formula>"Muy Alta"</formula>
    </cfRule>
  </conditionalFormatting>
  <conditionalFormatting sqref="V502:V503">
    <cfRule type="cellIs" dxfId="11273" priority="4182" stopIfTrue="1" operator="equal">
      <formula>"Muy Baja"</formula>
    </cfRule>
  </conditionalFormatting>
  <conditionalFormatting sqref="AE508:AE509">
    <cfRule type="containsText" dxfId="11272" priority="4027" operator="containsText" text="VALORAR">
      <formula>NOT(ISERROR(SEARCH("VALORAR",AE508)))</formula>
    </cfRule>
    <cfRule type="containsText" dxfId="11271" priority="4028" operator="containsText" text="Extrema">
      <formula>NOT(ISERROR(SEARCH("Extrema",AE508)))</formula>
    </cfRule>
    <cfRule type="containsText" dxfId="11270" priority="4029" operator="containsText" text="Alta">
      <formula>NOT(ISERROR(SEARCH("Alta",AE508)))</formula>
    </cfRule>
    <cfRule type="containsText" dxfId="11269" priority="4030" operator="containsText" text="Moderada">
      <formula>NOT(ISERROR(SEARCH("Moderada",AE508)))</formula>
    </cfRule>
    <cfRule type="containsText" dxfId="11268" priority="4031" operator="containsText" text="Baja">
      <formula>NOT(ISERROR(SEARCH("Baja",AE508)))</formula>
    </cfRule>
  </conditionalFormatting>
  <conditionalFormatting sqref="AE508:AE509">
    <cfRule type="containsText" dxfId="11267" priority="4032" operator="containsText" text="VALORAR">
      <formula>NOT(ISERROR(SEARCH("VALORAR",AE508)))</formula>
    </cfRule>
    <cfRule type="containsText" dxfId="11266" priority="4033" operator="containsText" text="Extrema">
      <formula>NOT(ISERROR(SEARCH("Extrema",AE508)))</formula>
    </cfRule>
    <cfRule type="containsText" dxfId="11265" priority="4034" operator="containsText" text="Alta">
      <formula>NOT(ISERROR(SEARCH("Alta",AE508)))</formula>
    </cfRule>
    <cfRule type="containsText" dxfId="11264" priority="4035" operator="containsText" text="Moderada">
      <formula>NOT(ISERROR(SEARCH("Moderada",AE508)))</formula>
    </cfRule>
    <cfRule type="containsText" dxfId="11263" priority="4036" operator="containsText" text="Baja">
      <formula>NOT(ISERROR(SEARCH("Baja",AE508)))</formula>
    </cfRule>
  </conditionalFormatting>
  <conditionalFormatting sqref="AW502">
    <cfRule type="containsText" dxfId="11262" priority="4153" operator="containsText" text="VALORAR">
      <formula>NOT(ISERROR(SEARCH("VALORAR",AW502)))</formula>
    </cfRule>
    <cfRule type="containsText" dxfId="11261" priority="4154" operator="containsText" text="Extrema">
      <formula>NOT(ISERROR(SEARCH("Extrema",AW502)))</formula>
    </cfRule>
    <cfRule type="containsText" dxfId="11260" priority="4155" operator="containsText" text="Alta">
      <formula>NOT(ISERROR(SEARCH("Alta",AW502)))</formula>
    </cfRule>
    <cfRule type="containsText" dxfId="11259" priority="4156" operator="containsText" text="Moderada">
      <formula>NOT(ISERROR(SEARCH("Moderada",AW502)))</formula>
    </cfRule>
    <cfRule type="containsText" dxfId="11258" priority="4157" operator="containsText" text="Baja">
      <formula>NOT(ISERROR(SEARCH("Baja",AW502)))</formula>
    </cfRule>
  </conditionalFormatting>
  <conditionalFormatting sqref="AW502">
    <cfRule type="containsText" dxfId="11257" priority="4158" operator="containsText" text="VALORAR">
      <formula>NOT(ISERROR(SEARCH("VALORAR",AW502)))</formula>
    </cfRule>
    <cfRule type="containsText" dxfId="11256" priority="4159" operator="containsText" text="Extrema">
      <formula>NOT(ISERROR(SEARCH("Extrema",AW502)))</formula>
    </cfRule>
    <cfRule type="containsText" dxfId="11255" priority="4160" operator="containsText" text="Alta">
      <formula>NOT(ISERROR(SEARCH("Alta",AW502)))</formula>
    </cfRule>
    <cfRule type="containsText" dxfId="11254" priority="4161" operator="containsText" text="Moderada">
      <formula>NOT(ISERROR(SEARCH("Moderada",AW502)))</formula>
    </cfRule>
    <cfRule type="containsText" dxfId="11253" priority="4162" operator="containsText" text="Baja">
      <formula>NOT(ISERROR(SEARCH("Baja",AW502)))</formula>
    </cfRule>
  </conditionalFormatting>
  <conditionalFormatting sqref="AP502">
    <cfRule type="cellIs" dxfId="11252" priority="4145" stopIfTrue="1" operator="equal">
      <formula>"Alta"</formula>
    </cfRule>
  </conditionalFormatting>
  <conditionalFormatting sqref="AP502">
    <cfRule type="cellIs" dxfId="11251" priority="4147" stopIfTrue="1" operator="equal">
      <formula>"Baja"</formula>
    </cfRule>
  </conditionalFormatting>
  <conditionalFormatting sqref="AP502">
    <cfRule type="cellIs" dxfId="11250" priority="4146" stopIfTrue="1" operator="equal">
      <formula>"Media"</formula>
    </cfRule>
  </conditionalFormatting>
  <conditionalFormatting sqref="AP502">
    <cfRule type="cellIs" dxfId="11249" priority="4144" stopIfTrue="1" operator="equal">
      <formula>"Muy Alta"</formula>
    </cfRule>
  </conditionalFormatting>
  <conditionalFormatting sqref="AP502">
    <cfRule type="cellIs" dxfId="11248" priority="4148" stopIfTrue="1" operator="equal">
      <formula>"Muy Baja"</formula>
    </cfRule>
  </conditionalFormatting>
  <conditionalFormatting sqref="AP503">
    <cfRule type="cellIs" dxfId="11247" priority="4131" stopIfTrue="1" operator="equal">
      <formula>"Alta"</formula>
    </cfRule>
  </conditionalFormatting>
  <conditionalFormatting sqref="AP503">
    <cfRule type="cellIs" dxfId="11246" priority="4133" stopIfTrue="1" operator="equal">
      <formula>"Baja"</formula>
    </cfRule>
  </conditionalFormatting>
  <conditionalFormatting sqref="AP503">
    <cfRule type="cellIs" dxfId="11245" priority="4132" stopIfTrue="1" operator="equal">
      <formula>"Media"</formula>
    </cfRule>
  </conditionalFormatting>
  <conditionalFormatting sqref="AP503">
    <cfRule type="cellIs" dxfId="11244" priority="4130" stopIfTrue="1" operator="equal">
      <formula>"Muy Alta"</formula>
    </cfRule>
  </conditionalFormatting>
  <conditionalFormatting sqref="AP503">
    <cfRule type="cellIs" dxfId="11243" priority="4134" stopIfTrue="1" operator="equal">
      <formula>"Muy Baja"</formula>
    </cfRule>
  </conditionalFormatting>
  <conditionalFormatting sqref="AP513">
    <cfRule type="cellIs" dxfId="11242" priority="3981" stopIfTrue="1" operator="equal">
      <formula>"Alta"</formula>
    </cfRule>
  </conditionalFormatting>
  <conditionalFormatting sqref="AP513">
    <cfRule type="cellIs" dxfId="11241" priority="3983" stopIfTrue="1" operator="equal">
      <formula>"Baja"</formula>
    </cfRule>
  </conditionalFormatting>
  <conditionalFormatting sqref="AP513">
    <cfRule type="cellIs" dxfId="11240" priority="3982" stopIfTrue="1" operator="equal">
      <formula>"Media"</formula>
    </cfRule>
  </conditionalFormatting>
  <conditionalFormatting sqref="AP513">
    <cfRule type="cellIs" dxfId="11239" priority="3980" stopIfTrue="1" operator="equal">
      <formula>"Muy Alta"</formula>
    </cfRule>
  </conditionalFormatting>
  <conditionalFormatting sqref="AP513">
    <cfRule type="cellIs" dxfId="11238" priority="3984" stopIfTrue="1" operator="equal">
      <formula>"Muy Baja"</formula>
    </cfRule>
  </conditionalFormatting>
  <conditionalFormatting sqref="AE504:AE505">
    <cfRule type="containsText" dxfId="11237" priority="4083" operator="containsText" text="VALORAR">
      <formula>NOT(ISERROR(SEARCH("VALORAR",AE504)))</formula>
    </cfRule>
    <cfRule type="containsText" dxfId="11236" priority="4084" operator="containsText" text="Extrema">
      <formula>NOT(ISERROR(SEARCH("Extrema",AE504)))</formula>
    </cfRule>
    <cfRule type="containsText" dxfId="11235" priority="4085" operator="containsText" text="Alta">
      <formula>NOT(ISERROR(SEARCH("Alta",AE504)))</formula>
    </cfRule>
    <cfRule type="containsText" dxfId="11234" priority="4086" operator="containsText" text="Moderada">
      <formula>NOT(ISERROR(SEARCH("Moderada",AE504)))</formula>
    </cfRule>
    <cfRule type="containsText" dxfId="11233" priority="4087" operator="containsText" text="Baja">
      <formula>NOT(ISERROR(SEARCH("Baja",AE504)))</formula>
    </cfRule>
  </conditionalFormatting>
  <conditionalFormatting sqref="AE504:AE505">
    <cfRule type="containsText" dxfId="11232" priority="4088" operator="containsText" text="VALORAR">
      <formula>NOT(ISERROR(SEARCH("VALORAR",AE504)))</formula>
    </cfRule>
    <cfRule type="containsText" dxfId="11231" priority="4089" operator="containsText" text="Extrema">
      <formula>NOT(ISERROR(SEARCH("Extrema",AE504)))</formula>
    </cfRule>
    <cfRule type="containsText" dxfId="11230" priority="4090" operator="containsText" text="Alta">
      <formula>NOT(ISERROR(SEARCH("Alta",AE504)))</formula>
    </cfRule>
    <cfRule type="containsText" dxfId="11229" priority="4091" operator="containsText" text="Moderada">
      <formula>NOT(ISERROR(SEARCH("Moderada",AE504)))</formula>
    </cfRule>
    <cfRule type="containsText" dxfId="11228" priority="4092" operator="containsText" text="Baja">
      <formula>NOT(ISERROR(SEARCH("Baja",AE504)))</formula>
    </cfRule>
  </conditionalFormatting>
  <conditionalFormatting sqref="V504:V505">
    <cfRule type="cellIs" dxfId="11227" priority="4099" stopIfTrue="1" operator="equal">
      <formula>"Alta"</formula>
    </cfRule>
  </conditionalFormatting>
  <conditionalFormatting sqref="V504:V505">
    <cfRule type="cellIs" dxfId="11226" priority="4101" stopIfTrue="1" operator="equal">
      <formula>"Baja"</formula>
    </cfRule>
  </conditionalFormatting>
  <conditionalFormatting sqref="V504:V505">
    <cfRule type="cellIs" dxfId="11225" priority="4100" stopIfTrue="1" operator="equal">
      <formula>"Media"</formula>
    </cfRule>
  </conditionalFormatting>
  <conditionalFormatting sqref="V504:V505">
    <cfRule type="cellIs" dxfId="11224" priority="4098" stopIfTrue="1" operator="equal">
      <formula>"Muy Alta"</formula>
    </cfRule>
  </conditionalFormatting>
  <conditionalFormatting sqref="V504:V505">
    <cfRule type="cellIs" dxfId="11223" priority="4102" stopIfTrue="1" operator="equal">
      <formula>"Muy Baja"</formula>
    </cfRule>
  </conditionalFormatting>
  <conditionalFormatting sqref="AP510">
    <cfRule type="cellIs" dxfId="11222" priority="3939" stopIfTrue="1" operator="equal">
      <formula>"Alta"</formula>
    </cfRule>
  </conditionalFormatting>
  <conditionalFormatting sqref="AP510">
    <cfRule type="cellIs" dxfId="11221" priority="3941" stopIfTrue="1" operator="equal">
      <formula>"Baja"</formula>
    </cfRule>
  </conditionalFormatting>
  <conditionalFormatting sqref="AP510">
    <cfRule type="cellIs" dxfId="11220" priority="3940" stopIfTrue="1" operator="equal">
      <formula>"Media"</formula>
    </cfRule>
  </conditionalFormatting>
  <conditionalFormatting sqref="AP510">
    <cfRule type="cellIs" dxfId="11219" priority="3938" stopIfTrue="1" operator="equal">
      <formula>"Muy Alta"</formula>
    </cfRule>
  </conditionalFormatting>
  <conditionalFormatting sqref="AP510">
    <cfRule type="cellIs" dxfId="11218" priority="3942" stopIfTrue="1" operator="equal">
      <formula>"Muy Baja"</formula>
    </cfRule>
  </conditionalFormatting>
  <conditionalFormatting sqref="AP505">
    <cfRule type="cellIs" dxfId="11217" priority="4061" stopIfTrue="1" operator="equal">
      <formula>"Alta"</formula>
    </cfRule>
  </conditionalFormatting>
  <conditionalFormatting sqref="AP505">
    <cfRule type="cellIs" dxfId="11216" priority="4063" stopIfTrue="1" operator="equal">
      <formula>"Baja"</formula>
    </cfRule>
  </conditionalFormatting>
  <conditionalFormatting sqref="AP505">
    <cfRule type="cellIs" dxfId="11215" priority="4062" stopIfTrue="1" operator="equal">
      <formula>"Media"</formula>
    </cfRule>
  </conditionalFormatting>
  <conditionalFormatting sqref="AP505">
    <cfRule type="cellIs" dxfId="11214" priority="4060" stopIfTrue="1" operator="equal">
      <formula>"Muy Alta"</formula>
    </cfRule>
  </conditionalFormatting>
  <conditionalFormatting sqref="AP505">
    <cfRule type="cellIs" dxfId="11213" priority="4064" stopIfTrue="1" operator="equal">
      <formula>"Muy Baja"</formula>
    </cfRule>
  </conditionalFormatting>
  <conditionalFormatting sqref="V508:V509">
    <cfRule type="cellIs" dxfId="11212" priority="4043" stopIfTrue="1" operator="equal">
      <formula>"Alta"</formula>
    </cfRule>
  </conditionalFormatting>
  <conditionalFormatting sqref="V508:V509">
    <cfRule type="cellIs" dxfId="11211" priority="4045" stopIfTrue="1" operator="equal">
      <formula>"Baja"</formula>
    </cfRule>
  </conditionalFormatting>
  <conditionalFormatting sqref="V508:V509">
    <cfRule type="cellIs" dxfId="11210" priority="4044" stopIfTrue="1" operator="equal">
      <formula>"Media"</formula>
    </cfRule>
  </conditionalFormatting>
  <conditionalFormatting sqref="V508:V509">
    <cfRule type="cellIs" dxfId="11209" priority="4042" stopIfTrue="1" operator="equal">
      <formula>"Muy Alta"</formula>
    </cfRule>
  </conditionalFormatting>
  <conditionalFormatting sqref="V508:V509">
    <cfRule type="cellIs" dxfId="11208" priority="4046" stopIfTrue="1" operator="equal">
      <formula>"Muy Baja"</formula>
    </cfRule>
  </conditionalFormatting>
  <conditionalFormatting sqref="AE514:AE515">
    <cfRule type="containsText" dxfId="11207" priority="3891" operator="containsText" text="VALORAR">
      <formula>NOT(ISERROR(SEARCH("VALORAR",AE514)))</formula>
    </cfRule>
    <cfRule type="containsText" dxfId="11206" priority="3892" operator="containsText" text="Extrema">
      <formula>NOT(ISERROR(SEARCH("Extrema",AE514)))</formula>
    </cfRule>
    <cfRule type="containsText" dxfId="11205" priority="3893" operator="containsText" text="Alta">
      <formula>NOT(ISERROR(SEARCH("Alta",AE514)))</formula>
    </cfRule>
    <cfRule type="containsText" dxfId="11204" priority="3894" operator="containsText" text="Moderada">
      <formula>NOT(ISERROR(SEARCH("Moderada",AE514)))</formula>
    </cfRule>
    <cfRule type="containsText" dxfId="11203" priority="3895" operator="containsText" text="Baja">
      <formula>NOT(ISERROR(SEARCH("Baja",AE514)))</formula>
    </cfRule>
  </conditionalFormatting>
  <conditionalFormatting sqref="AE514:AE515">
    <cfRule type="containsText" dxfId="11202" priority="3896" operator="containsText" text="VALORAR">
      <formula>NOT(ISERROR(SEARCH("VALORAR",AE514)))</formula>
    </cfRule>
    <cfRule type="containsText" dxfId="11201" priority="3897" operator="containsText" text="Extrema">
      <formula>NOT(ISERROR(SEARCH("Extrema",AE514)))</formula>
    </cfRule>
    <cfRule type="containsText" dxfId="11200" priority="3898" operator="containsText" text="Alta">
      <formula>NOT(ISERROR(SEARCH("Alta",AE514)))</formula>
    </cfRule>
    <cfRule type="containsText" dxfId="11199" priority="3899" operator="containsText" text="Moderada">
      <formula>NOT(ISERROR(SEARCH("Moderada",AE514)))</formula>
    </cfRule>
    <cfRule type="containsText" dxfId="11198" priority="3900" operator="containsText" text="Baja">
      <formula>NOT(ISERROR(SEARCH("Baja",AE514)))</formula>
    </cfRule>
  </conditionalFormatting>
  <conditionalFormatting sqref="AW508">
    <cfRule type="containsText" dxfId="11197" priority="4017" operator="containsText" text="VALORAR">
      <formula>NOT(ISERROR(SEARCH("VALORAR",AW508)))</formula>
    </cfRule>
    <cfRule type="containsText" dxfId="11196" priority="4018" operator="containsText" text="Extrema">
      <formula>NOT(ISERROR(SEARCH("Extrema",AW508)))</formula>
    </cfRule>
    <cfRule type="containsText" dxfId="11195" priority="4019" operator="containsText" text="Alta">
      <formula>NOT(ISERROR(SEARCH("Alta",AW508)))</formula>
    </cfRule>
    <cfRule type="containsText" dxfId="11194" priority="4020" operator="containsText" text="Moderada">
      <formula>NOT(ISERROR(SEARCH("Moderada",AW508)))</formula>
    </cfRule>
    <cfRule type="containsText" dxfId="11193" priority="4021" operator="containsText" text="Baja">
      <formula>NOT(ISERROR(SEARCH("Baja",AW508)))</formula>
    </cfRule>
  </conditionalFormatting>
  <conditionalFormatting sqref="AW508">
    <cfRule type="containsText" dxfId="11192" priority="4022" operator="containsText" text="VALORAR">
      <formula>NOT(ISERROR(SEARCH("VALORAR",AW508)))</formula>
    </cfRule>
    <cfRule type="containsText" dxfId="11191" priority="4023" operator="containsText" text="Extrema">
      <formula>NOT(ISERROR(SEARCH("Extrema",AW508)))</formula>
    </cfRule>
    <cfRule type="containsText" dxfId="11190" priority="4024" operator="containsText" text="Alta">
      <formula>NOT(ISERROR(SEARCH("Alta",AW508)))</formula>
    </cfRule>
    <cfRule type="containsText" dxfId="11189" priority="4025" operator="containsText" text="Moderada">
      <formula>NOT(ISERROR(SEARCH("Moderada",AW508)))</formula>
    </cfRule>
    <cfRule type="containsText" dxfId="11188" priority="4026" operator="containsText" text="Baja">
      <formula>NOT(ISERROR(SEARCH("Baja",AW508)))</formula>
    </cfRule>
  </conditionalFormatting>
  <conditionalFormatting sqref="AP508">
    <cfRule type="cellIs" dxfId="11187" priority="4009" stopIfTrue="1" operator="equal">
      <formula>"Alta"</formula>
    </cfRule>
  </conditionalFormatting>
  <conditionalFormatting sqref="AP508">
    <cfRule type="cellIs" dxfId="11186" priority="4011" stopIfTrue="1" operator="equal">
      <formula>"Baja"</formula>
    </cfRule>
  </conditionalFormatting>
  <conditionalFormatting sqref="AP508">
    <cfRule type="cellIs" dxfId="11185" priority="4010" stopIfTrue="1" operator="equal">
      <formula>"Media"</formula>
    </cfRule>
  </conditionalFormatting>
  <conditionalFormatting sqref="AP508">
    <cfRule type="cellIs" dxfId="11184" priority="4008" stopIfTrue="1" operator="equal">
      <formula>"Muy Alta"</formula>
    </cfRule>
  </conditionalFormatting>
  <conditionalFormatting sqref="AP508">
    <cfRule type="cellIs" dxfId="11183" priority="4012" stopIfTrue="1" operator="equal">
      <formula>"Muy Baja"</formula>
    </cfRule>
  </conditionalFormatting>
  <conditionalFormatting sqref="AP509">
    <cfRule type="cellIs" dxfId="11182" priority="3995" stopIfTrue="1" operator="equal">
      <formula>"Alta"</formula>
    </cfRule>
  </conditionalFormatting>
  <conditionalFormatting sqref="AP509">
    <cfRule type="cellIs" dxfId="11181" priority="3997" stopIfTrue="1" operator="equal">
      <formula>"Baja"</formula>
    </cfRule>
  </conditionalFormatting>
  <conditionalFormatting sqref="AP509">
    <cfRule type="cellIs" dxfId="11180" priority="3996" stopIfTrue="1" operator="equal">
      <formula>"Media"</formula>
    </cfRule>
  </conditionalFormatting>
  <conditionalFormatting sqref="AP509">
    <cfRule type="cellIs" dxfId="11179" priority="3994" stopIfTrue="1" operator="equal">
      <formula>"Muy Alta"</formula>
    </cfRule>
  </conditionalFormatting>
  <conditionalFormatting sqref="AP509">
    <cfRule type="cellIs" dxfId="11178" priority="3998" stopIfTrue="1" operator="equal">
      <formula>"Muy Baja"</formula>
    </cfRule>
  </conditionalFormatting>
  <conditionalFormatting sqref="AP519">
    <cfRule type="cellIs" dxfId="11177" priority="3845" stopIfTrue="1" operator="equal">
      <formula>"Alta"</formula>
    </cfRule>
  </conditionalFormatting>
  <conditionalFormatting sqref="AP519">
    <cfRule type="cellIs" dxfId="11176" priority="3847" stopIfTrue="1" operator="equal">
      <formula>"Baja"</formula>
    </cfRule>
  </conditionalFormatting>
  <conditionalFormatting sqref="AP519">
    <cfRule type="cellIs" dxfId="11175" priority="3846" stopIfTrue="1" operator="equal">
      <formula>"Media"</formula>
    </cfRule>
  </conditionalFormatting>
  <conditionalFormatting sqref="AP519">
    <cfRule type="cellIs" dxfId="11174" priority="3844" stopIfTrue="1" operator="equal">
      <formula>"Muy Alta"</formula>
    </cfRule>
  </conditionalFormatting>
  <conditionalFormatting sqref="AP519">
    <cfRule type="cellIs" dxfId="11173" priority="3848" stopIfTrue="1" operator="equal">
      <formula>"Muy Baja"</formula>
    </cfRule>
  </conditionalFormatting>
  <conditionalFormatting sqref="AE510:AE511">
    <cfRule type="containsText" dxfId="11172" priority="3947" operator="containsText" text="VALORAR">
      <formula>NOT(ISERROR(SEARCH("VALORAR",AE510)))</formula>
    </cfRule>
    <cfRule type="containsText" dxfId="11171" priority="3948" operator="containsText" text="Extrema">
      <formula>NOT(ISERROR(SEARCH("Extrema",AE510)))</formula>
    </cfRule>
    <cfRule type="containsText" dxfId="11170" priority="3949" operator="containsText" text="Alta">
      <formula>NOT(ISERROR(SEARCH("Alta",AE510)))</formula>
    </cfRule>
    <cfRule type="containsText" dxfId="11169" priority="3950" operator="containsText" text="Moderada">
      <formula>NOT(ISERROR(SEARCH("Moderada",AE510)))</formula>
    </cfRule>
    <cfRule type="containsText" dxfId="11168" priority="3951" operator="containsText" text="Baja">
      <formula>NOT(ISERROR(SEARCH("Baja",AE510)))</formula>
    </cfRule>
  </conditionalFormatting>
  <conditionalFormatting sqref="AE510:AE511">
    <cfRule type="containsText" dxfId="11167" priority="3952" operator="containsText" text="VALORAR">
      <formula>NOT(ISERROR(SEARCH("VALORAR",AE510)))</formula>
    </cfRule>
    <cfRule type="containsText" dxfId="11166" priority="3953" operator="containsText" text="Extrema">
      <formula>NOT(ISERROR(SEARCH("Extrema",AE510)))</formula>
    </cfRule>
    <cfRule type="containsText" dxfId="11165" priority="3954" operator="containsText" text="Alta">
      <formula>NOT(ISERROR(SEARCH("Alta",AE510)))</formula>
    </cfRule>
    <cfRule type="containsText" dxfId="11164" priority="3955" operator="containsText" text="Moderada">
      <formula>NOT(ISERROR(SEARCH("Moderada",AE510)))</formula>
    </cfRule>
    <cfRule type="containsText" dxfId="11163" priority="3956" operator="containsText" text="Baja">
      <formula>NOT(ISERROR(SEARCH("Baja",AE510)))</formula>
    </cfRule>
  </conditionalFormatting>
  <conditionalFormatting sqref="V510:V511">
    <cfRule type="cellIs" dxfId="11162" priority="3963" stopIfTrue="1" operator="equal">
      <formula>"Alta"</formula>
    </cfRule>
  </conditionalFormatting>
  <conditionalFormatting sqref="V510:V511">
    <cfRule type="cellIs" dxfId="11161" priority="3965" stopIfTrue="1" operator="equal">
      <formula>"Baja"</formula>
    </cfRule>
  </conditionalFormatting>
  <conditionalFormatting sqref="V510:V511">
    <cfRule type="cellIs" dxfId="11160" priority="3964" stopIfTrue="1" operator="equal">
      <formula>"Media"</formula>
    </cfRule>
  </conditionalFormatting>
  <conditionalFormatting sqref="V510:V511">
    <cfRule type="cellIs" dxfId="11159" priority="3962" stopIfTrue="1" operator="equal">
      <formula>"Muy Alta"</formula>
    </cfRule>
  </conditionalFormatting>
  <conditionalFormatting sqref="V510:V511">
    <cfRule type="cellIs" dxfId="11158" priority="3966" stopIfTrue="1" operator="equal">
      <formula>"Muy Baja"</formula>
    </cfRule>
  </conditionalFormatting>
  <conditionalFormatting sqref="AP516">
    <cfRule type="cellIs" dxfId="11157" priority="3803" stopIfTrue="1" operator="equal">
      <formula>"Alta"</formula>
    </cfRule>
  </conditionalFormatting>
  <conditionalFormatting sqref="AP516">
    <cfRule type="cellIs" dxfId="11156" priority="3805" stopIfTrue="1" operator="equal">
      <formula>"Baja"</formula>
    </cfRule>
  </conditionalFormatting>
  <conditionalFormatting sqref="AP516">
    <cfRule type="cellIs" dxfId="11155" priority="3804" stopIfTrue="1" operator="equal">
      <formula>"Media"</formula>
    </cfRule>
  </conditionalFormatting>
  <conditionalFormatting sqref="AP516">
    <cfRule type="cellIs" dxfId="11154" priority="3802" stopIfTrue="1" operator="equal">
      <formula>"Muy Alta"</formula>
    </cfRule>
  </conditionalFormatting>
  <conditionalFormatting sqref="AP516">
    <cfRule type="cellIs" dxfId="11153" priority="3806" stopIfTrue="1" operator="equal">
      <formula>"Muy Baja"</formula>
    </cfRule>
  </conditionalFormatting>
  <conditionalFormatting sqref="AP511">
    <cfRule type="cellIs" dxfId="11152" priority="3925" stopIfTrue="1" operator="equal">
      <formula>"Alta"</formula>
    </cfRule>
  </conditionalFormatting>
  <conditionalFormatting sqref="AP511">
    <cfRule type="cellIs" dxfId="11151" priority="3927" stopIfTrue="1" operator="equal">
      <formula>"Baja"</formula>
    </cfRule>
  </conditionalFormatting>
  <conditionalFormatting sqref="AP511">
    <cfRule type="cellIs" dxfId="11150" priority="3926" stopIfTrue="1" operator="equal">
      <formula>"Media"</formula>
    </cfRule>
  </conditionalFormatting>
  <conditionalFormatting sqref="AP511">
    <cfRule type="cellIs" dxfId="11149" priority="3924" stopIfTrue="1" operator="equal">
      <formula>"Muy Alta"</formula>
    </cfRule>
  </conditionalFormatting>
  <conditionalFormatting sqref="AP511">
    <cfRule type="cellIs" dxfId="11148" priority="3928" stopIfTrue="1" operator="equal">
      <formula>"Muy Baja"</formula>
    </cfRule>
  </conditionalFormatting>
  <conditionalFormatting sqref="V496:V497">
    <cfRule type="cellIs" dxfId="11147" priority="4315" stopIfTrue="1" operator="equal">
      <formula>"Alta"</formula>
    </cfRule>
  </conditionalFormatting>
  <conditionalFormatting sqref="V496:V497">
    <cfRule type="cellIs" dxfId="11146" priority="4317" stopIfTrue="1" operator="equal">
      <formula>"Baja"</formula>
    </cfRule>
  </conditionalFormatting>
  <conditionalFormatting sqref="V496:V497">
    <cfRule type="cellIs" dxfId="11145" priority="4316" stopIfTrue="1" operator="equal">
      <formula>"Media"</formula>
    </cfRule>
  </conditionalFormatting>
  <conditionalFormatting sqref="V496:V497">
    <cfRule type="cellIs" dxfId="11144" priority="4314" stopIfTrue="1" operator="equal">
      <formula>"Muy Alta"</formula>
    </cfRule>
  </conditionalFormatting>
  <conditionalFormatting sqref="V496:V497">
    <cfRule type="cellIs" dxfId="11143" priority="4318" stopIfTrue="1" operator="equal">
      <formula>"Muy Baja"</formula>
    </cfRule>
  </conditionalFormatting>
  <conditionalFormatting sqref="AE496:AE497">
    <cfRule type="containsText" dxfId="11142" priority="4299" operator="containsText" text="VALORAR">
      <formula>NOT(ISERROR(SEARCH("VALORAR",AE496)))</formula>
    </cfRule>
    <cfRule type="containsText" dxfId="11141" priority="4300" operator="containsText" text="Extrema">
      <formula>NOT(ISERROR(SEARCH("Extrema",AE496)))</formula>
    </cfRule>
    <cfRule type="containsText" dxfId="11140" priority="4301" operator="containsText" text="Alta">
      <formula>NOT(ISERROR(SEARCH("Alta",AE496)))</formula>
    </cfRule>
    <cfRule type="containsText" dxfId="11139" priority="4302" operator="containsText" text="Moderada">
      <formula>NOT(ISERROR(SEARCH("Moderada",AE496)))</formula>
    </cfRule>
    <cfRule type="containsText" dxfId="11138" priority="4303" operator="containsText" text="Baja">
      <formula>NOT(ISERROR(SEARCH("Baja",AE496)))</formula>
    </cfRule>
  </conditionalFormatting>
  <conditionalFormatting sqref="AE496:AE497">
    <cfRule type="containsText" dxfId="11137" priority="4304" operator="containsText" text="VALORAR">
      <formula>NOT(ISERROR(SEARCH("VALORAR",AE496)))</formula>
    </cfRule>
    <cfRule type="containsText" dxfId="11136" priority="4305" operator="containsText" text="Extrema">
      <formula>NOT(ISERROR(SEARCH("Extrema",AE496)))</formula>
    </cfRule>
    <cfRule type="containsText" dxfId="11135" priority="4306" operator="containsText" text="Alta">
      <formula>NOT(ISERROR(SEARCH("Alta",AE496)))</formula>
    </cfRule>
    <cfRule type="containsText" dxfId="11134" priority="4307" operator="containsText" text="Moderada">
      <formula>NOT(ISERROR(SEARCH("Moderada",AE496)))</formula>
    </cfRule>
    <cfRule type="containsText" dxfId="11133" priority="4308" operator="containsText" text="Baja">
      <formula>NOT(ISERROR(SEARCH("Baja",AE496)))</formula>
    </cfRule>
  </conditionalFormatting>
  <conditionalFormatting sqref="AW496">
    <cfRule type="containsText" dxfId="11132" priority="4289" operator="containsText" text="VALORAR">
      <formula>NOT(ISERROR(SEARCH("VALORAR",AW496)))</formula>
    </cfRule>
    <cfRule type="containsText" dxfId="11131" priority="4290" operator="containsText" text="Extrema">
      <formula>NOT(ISERROR(SEARCH("Extrema",AW496)))</formula>
    </cfRule>
    <cfRule type="containsText" dxfId="11130" priority="4291" operator="containsText" text="Alta">
      <formula>NOT(ISERROR(SEARCH("Alta",AW496)))</formula>
    </cfRule>
    <cfRule type="containsText" dxfId="11129" priority="4292" operator="containsText" text="Moderada">
      <formula>NOT(ISERROR(SEARCH("Moderada",AW496)))</formula>
    </cfRule>
    <cfRule type="containsText" dxfId="11128" priority="4293" operator="containsText" text="Baja">
      <formula>NOT(ISERROR(SEARCH("Baja",AW496)))</formula>
    </cfRule>
  </conditionalFormatting>
  <conditionalFormatting sqref="AW496">
    <cfRule type="containsText" dxfId="11127" priority="4294" operator="containsText" text="VALORAR">
      <formula>NOT(ISERROR(SEARCH("VALORAR",AW496)))</formula>
    </cfRule>
    <cfRule type="containsText" dxfId="11126" priority="4295" operator="containsText" text="Extrema">
      <formula>NOT(ISERROR(SEARCH("Extrema",AW496)))</formula>
    </cfRule>
    <cfRule type="containsText" dxfId="11125" priority="4296" operator="containsText" text="Alta">
      <formula>NOT(ISERROR(SEARCH("Alta",AW496)))</formula>
    </cfRule>
    <cfRule type="containsText" dxfId="11124" priority="4297" operator="containsText" text="Moderada">
      <formula>NOT(ISERROR(SEARCH("Moderada",AW496)))</formula>
    </cfRule>
    <cfRule type="containsText" dxfId="11123" priority="4298" operator="containsText" text="Baja">
      <formula>NOT(ISERROR(SEARCH("Baja",AW496)))</formula>
    </cfRule>
  </conditionalFormatting>
  <conditionalFormatting sqref="AP496">
    <cfRule type="cellIs" dxfId="11122" priority="4281" stopIfTrue="1" operator="equal">
      <formula>"Alta"</formula>
    </cfRule>
  </conditionalFormatting>
  <conditionalFormatting sqref="AP496">
    <cfRule type="cellIs" dxfId="11121" priority="4283" stopIfTrue="1" operator="equal">
      <formula>"Baja"</formula>
    </cfRule>
  </conditionalFormatting>
  <conditionalFormatting sqref="AP496">
    <cfRule type="cellIs" dxfId="11120" priority="4282" stopIfTrue="1" operator="equal">
      <formula>"Media"</formula>
    </cfRule>
  </conditionalFormatting>
  <conditionalFormatting sqref="AP496">
    <cfRule type="cellIs" dxfId="11119" priority="4280" stopIfTrue="1" operator="equal">
      <formula>"Muy Alta"</formula>
    </cfRule>
  </conditionalFormatting>
  <conditionalFormatting sqref="AP496">
    <cfRule type="cellIs" dxfId="11118" priority="4284" stopIfTrue="1" operator="equal">
      <formula>"Muy Baja"</formula>
    </cfRule>
  </conditionalFormatting>
  <conditionalFormatting sqref="AP497">
    <cfRule type="cellIs" dxfId="11117" priority="4267" stopIfTrue="1" operator="equal">
      <formula>"Alta"</formula>
    </cfRule>
  </conditionalFormatting>
  <conditionalFormatting sqref="AP497">
    <cfRule type="cellIs" dxfId="11116" priority="4269" stopIfTrue="1" operator="equal">
      <formula>"Baja"</formula>
    </cfRule>
  </conditionalFormatting>
  <conditionalFormatting sqref="AP497">
    <cfRule type="cellIs" dxfId="11115" priority="4268" stopIfTrue="1" operator="equal">
      <formula>"Media"</formula>
    </cfRule>
  </conditionalFormatting>
  <conditionalFormatting sqref="AP497">
    <cfRule type="cellIs" dxfId="11114" priority="4266" stopIfTrue="1" operator="equal">
      <formula>"Muy Alta"</formula>
    </cfRule>
  </conditionalFormatting>
  <conditionalFormatting sqref="AP497">
    <cfRule type="cellIs" dxfId="11113" priority="4270" stopIfTrue="1" operator="equal">
      <formula>"Muy Baja"</formula>
    </cfRule>
  </conditionalFormatting>
  <conditionalFormatting sqref="AP501">
    <cfRule type="cellIs" dxfId="11112" priority="4253" stopIfTrue="1" operator="equal">
      <formula>"Alta"</formula>
    </cfRule>
  </conditionalFormatting>
  <conditionalFormatting sqref="AP501">
    <cfRule type="cellIs" dxfId="11111" priority="4255" stopIfTrue="1" operator="equal">
      <formula>"Baja"</formula>
    </cfRule>
  </conditionalFormatting>
  <conditionalFormatting sqref="AP501">
    <cfRule type="cellIs" dxfId="11110" priority="4254" stopIfTrue="1" operator="equal">
      <formula>"Media"</formula>
    </cfRule>
  </conditionalFormatting>
  <conditionalFormatting sqref="AP501">
    <cfRule type="cellIs" dxfId="11109" priority="4252" stopIfTrue="1" operator="equal">
      <formula>"Muy Alta"</formula>
    </cfRule>
  </conditionalFormatting>
  <conditionalFormatting sqref="AP501">
    <cfRule type="cellIs" dxfId="11108" priority="4256" stopIfTrue="1" operator="equal">
      <formula>"Muy Baja"</formula>
    </cfRule>
  </conditionalFormatting>
  <conditionalFormatting sqref="AE498:AE499">
    <cfRule type="containsText" dxfId="11107" priority="4219" operator="containsText" text="VALORAR">
      <formula>NOT(ISERROR(SEARCH("VALORAR",AE498)))</formula>
    </cfRule>
    <cfRule type="containsText" dxfId="11106" priority="4220" operator="containsText" text="Extrema">
      <formula>NOT(ISERROR(SEARCH("Extrema",AE498)))</formula>
    </cfRule>
    <cfRule type="containsText" dxfId="11105" priority="4221" operator="containsText" text="Alta">
      <formula>NOT(ISERROR(SEARCH("Alta",AE498)))</formula>
    </cfRule>
    <cfRule type="containsText" dxfId="11104" priority="4222" operator="containsText" text="Moderada">
      <formula>NOT(ISERROR(SEARCH("Moderada",AE498)))</formula>
    </cfRule>
    <cfRule type="containsText" dxfId="11103" priority="4223" operator="containsText" text="Baja">
      <formula>NOT(ISERROR(SEARCH("Baja",AE498)))</formula>
    </cfRule>
  </conditionalFormatting>
  <conditionalFormatting sqref="AE498:AE499">
    <cfRule type="containsText" dxfId="11102" priority="4224" operator="containsText" text="VALORAR">
      <formula>NOT(ISERROR(SEARCH("VALORAR",AE498)))</formula>
    </cfRule>
    <cfRule type="containsText" dxfId="11101" priority="4225" operator="containsText" text="Extrema">
      <formula>NOT(ISERROR(SEARCH("Extrema",AE498)))</formula>
    </cfRule>
    <cfRule type="containsText" dxfId="11100" priority="4226" operator="containsText" text="Alta">
      <formula>NOT(ISERROR(SEARCH("Alta",AE498)))</formula>
    </cfRule>
    <cfRule type="containsText" dxfId="11099" priority="4227" operator="containsText" text="Moderada">
      <formula>NOT(ISERROR(SEARCH("Moderada",AE498)))</formula>
    </cfRule>
    <cfRule type="containsText" dxfId="11098" priority="4228" operator="containsText" text="Baja">
      <formula>NOT(ISERROR(SEARCH("Baja",AE498)))</formula>
    </cfRule>
  </conditionalFormatting>
  <conditionalFormatting sqref="V498:V499">
    <cfRule type="cellIs" dxfId="11097" priority="4235" stopIfTrue="1" operator="equal">
      <formula>"Alta"</formula>
    </cfRule>
  </conditionalFormatting>
  <conditionalFormatting sqref="V498:V499">
    <cfRule type="cellIs" dxfId="11096" priority="4237" stopIfTrue="1" operator="equal">
      <formula>"Baja"</formula>
    </cfRule>
  </conditionalFormatting>
  <conditionalFormatting sqref="V498:V499">
    <cfRule type="cellIs" dxfId="11095" priority="4236" stopIfTrue="1" operator="equal">
      <formula>"Media"</formula>
    </cfRule>
  </conditionalFormatting>
  <conditionalFormatting sqref="V498:V499">
    <cfRule type="cellIs" dxfId="11094" priority="4234" stopIfTrue="1" operator="equal">
      <formula>"Muy Alta"</formula>
    </cfRule>
  </conditionalFormatting>
  <conditionalFormatting sqref="V498:V499">
    <cfRule type="cellIs" dxfId="11093" priority="4238" stopIfTrue="1" operator="equal">
      <formula>"Muy Baja"</formula>
    </cfRule>
  </conditionalFormatting>
  <conditionalFormatting sqref="AP498">
    <cfRule type="cellIs" dxfId="11092" priority="4211" stopIfTrue="1" operator="equal">
      <formula>"Alta"</formula>
    </cfRule>
  </conditionalFormatting>
  <conditionalFormatting sqref="AP498">
    <cfRule type="cellIs" dxfId="11091" priority="4213" stopIfTrue="1" operator="equal">
      <formula>"Baja"</formula>
    </cfRule>
  </conditionalFormatting>
  <conditionalFormatting sqref="AP498">
    <cfRule type="cellIs" dxfId="11090" priority="4212" stopIfTrue="1" operator="equal">
      <formula>"Media"</formula>
    </cfRule>
  </conditionalFormatting>
  <conditionalFormatting sqref="AP498">
    <cfRule type="cellIs" dxfId="11089" priority="4210" stopIfTrue="1" operator="equal">
      <formula>"Muy Alta"</formula>
    </cfRule>
  </conditionalFormatting>
  <conditionalFormatting sqref="AP498">
    <cfRule type="cellIs" dxfId="11088" priority="4214" stopIfTrue="1" operator="equal">
      <formula>"Muy Baja"</formula>
    </cfRule>
  </conditionalFormatting>
  <conditionalFormatting sqref="AP499">
    <cfRule type="cellIs" dxfId="11087" priority="4197" stopIfTrue="1" operator="equal">
      <formula>"Alta"</formula>
    </cfRule>
  </conditionalFormatting>
  <conditionalFormatting sqref="AP499">
    <cfRule type="cellIs" dxfId="11086" priority="4199" stopIfTrue="1" operator="equal">
      <formula>"Baja"</formula>
    </cfRule>
  </conditionalFormatting>
  <conditionalFormatting sqref="AP499">
    <cfRule type="cellIs" dxfId="11085" priority="4198" stopIfTrue="1" operator="equal">
      <formula>"Media"</formula>
    </cfRule>
  </conditionalFormatting>
  <conditionalFormatting sqref="AP499">
    <cfRule type="cellIs" dxfId="11084" priority="4196" stopIfTrue="1" operator="equal">
      <formula>"Muy Alta"</formula>
    </cfRule>
  </conditionalFormatting>
  <conditionalFormatting sqref="AP499">
    <cfRule type="cellIs" dxfId="11083" priority="4200" stopIfTrue="1" operator="equal">
      <formula>"Muy Baja"</formula>
    </cfRule>
  </conditionalFormatting>
  <conditionalFormatting sqref="V514:V515">
    <cfRule type="cellIs" dxfId="11082" priority="3907" stopIfTrue="1" operator="equal">
      <formula>"Alta"</formula>
    </cfRule>
  </conditionalFormatting>
  <conditionalFormatting sqref="V514:V515">
    <cfRule type="cellIs" dxfId="11081" priority="3909" stopIfTrue="1" operator="equal">
      <formula>"Baja"</formula>
    </cfRule>
  </conditionalFormatting>
  <conditionalFormatting sqref="V514:V515">
    <cfRule type="cellIs" dxfId="11080" priority="3908" stopIfTrue="1" operator="equal">
      <formula>"Media"</formula>
    </cfRule>
  </conditionalFormatting>
  <conditionalFormatting sqref="V514:V515">
    <cfRule type="cellIs" dxfId="11079" priority="3906" stopIfTrue="1" operator="equal">
      <formula>"Muy Alta"</formula>
    </cfRule>
  </conditionalFormatting>
  <conditionalFormatting sqref="V514:V515">
    <cfRule type="cellIs" dxfId="11078" priority="3910" stopIfTrue="1" operator="equal">
      <formula>"Muy Baja"</formula>
    </cfRule>
  </conditionalFormatting>
  <conditionalFormatting sqref="AW514">
    <cfRule type="containsText" dxfId="11077" priority="3881" operator="containsText" text="VALORAR">
      <formula>NOT(ISERROR(SEARCH("VALORAR",AW514)))</formula>
    </cfRule>
    <cfRule type="containsText" dxfId="11076" priority="3882" operator="containsText" text="Extrema">
      <formula>NOT(ISERROR(SEARCH("Extrema",AW514)))</formula>
    </cfRule>
    <cfRule type="containsText" dxfId="11075" priority="3883" operator="containsText" text="Alta">
      <formula>NOT(ISERROR(SEARCH("Alta",AW514)))</formula>
    </cfRule>
    <cfRule type="containsText" dxfId="11074" priority="3884" operator="containsText" text="Moderada">
      <formula>NOT(ISERROR(SEARCH("Moderada",AW514)))</formula>
    </cfRule>
    <cfRule type="containsText" dxfId="11073" priority="3885" operator="containsText" text="Baja">
      <formula>NOT(ISERROR(SEARCH("Baja",AW514)))</formula>
    </cfRule>
  </conditionalFormatting>
  <conditionalFormatting sqref="AW514">
    <cfRule type="containsText" dxfId="11072" priority="3886" operator="containsText" text="VALORAR">
      <formula>NOT(ISERROR(SEARCH("VALORAR",AW514)))</formula>
    </cfRule>
    <cfRule type="containsText" dxfId="11071" priority="3887" operator="containsText" text="Extrema">
      <formula>NOT(ISERROR(SEARCH("Extrema",AW514)))</formula>
    </cfRule>
    <cfRule type="containsText" dxfId="11070" priority="3888" operator="containsText" text="Alta">
      <formula>NOT(ISERROR(SEARCH("Alta",AW514)))</formula>
    </cfRule>
    <cfRule type="containsText" dxfId="11069" priority="3889" operator="containsText" text="Moderada">
      <formula>NOT(ISERROR(SEARCH("Moderada",AW514)))</formula>
    </cfRule>
    <cfRule type="containsText" dxfId="11068" priority="3890" operator="containsText" text="Baja">
      <formula>NOT(ISERROR(SEARCH("Baja",AW514)))</formula>
    </cfRule>
  </conditionalFormatting>
  <conditionalFormatting sqref="AP514">
    <cfRule type="cellIs" dxfId="11067" priority="3873" stopIfTrue="1" operator="equal">
      <formula>"Alta"</formula>
    </cfRule>
  </conditionalFormatting>
  <conditionalFormatting sqref="AP514">
    <cfRule type="cellIs" dxfId="11066" priority="3875" stopIfTrue="1" operator="equal">
      <formula>"Baja"</formula>
    </cfRule>
  </conditionalFormatting>
  <conditionalFormatting sqref="AP514">
    <cfRule type="cellIs" dxfId="11065" priority="3874" stopIfTrue="1" operator="equal">
      <formula>"Media"</formula>
    </cfRule>
  </conditionalFormatting>
  <conditionalFormatting sqref="AP514">
    <cfRule type="cellIs" dxfId="11064" priority="3872" stopIfTrue="1" operator="equal">
      <formula>"Muy Alta"</formula>
    </cfRule>
  </conditionalFormatting>
  <conditionalFormatting sqref="AP514">
    <cfRule type="cellIs" dxfId="11063" priority="3876" stopIfTrue="1" operator="equal">
      <formula>"Muy Baja"</formula>
    </cfRule>
  </conditionalFormatting>
  <conditionalFormatting sqref="AP515">
    <cfRule type="cellIs" dxfId="11062" priority="3859" stopIfTrue="1" operator="equal">
      <formula>"Alta"</formula>
    </cfRule>
  </conditionalFormatting>
  <conditionalFormatting sqref="AP515">
    <cfRule type="cellIs" dxfId="11061" priority="3861" stopIfTrue="1" operator="equal">
      <formula>"Baja"</formula>
    </cfRule>
  </conditionalFormatting>
  <conditionalFormatting sqref="AP515">
    <cfRule type="cellIs" dxfId="11060" priority="3860" stopIfTrue="1" operator="equal">
      <formula>"Media"</formula>
    </cfRule>
  </conditionalFormatting>
  <conditionalFormatting sqref="AP515">
    <cfRule type="cellIs" dxfId="11059" priority="3858" stopIfTrue="1" operator="equal">
      <formula>"Muy Alta"</formula>
    </cfRule>
  </conditionalFormatting>
  <conditionalFormatting sqref="AP515">
    <cfRule type="cellIs" dxfId="11058" priority="3862" stopIfTrue="1" operator="equal">
      <formula>"Muy Baja"</formula>
    </cfRule>
  </conditionalFormatting>
  <conditionalFormatting sqref="AE516:AE517">
    <cfRule type="containsText" dxfId="11057" priority="3811" operator="containsText" text="VALORAR">
      <formula>NOT(ISERROR(SEARCH("VALORAR",AE516)))</formula>
    </cfRule>
    <cfRule type="containsText" dxfId="11056" priority="3812" operator="containsText" text="Extrema">
      <formula>NOT(ISERROR(SEARCH("Extrema",AE516)))</formula>
    </cfRule>
    <cfRule type="containsText" dxfId="11055" priority="3813" operator="containsText" text="Alta">
      <formula>NOT(ISERROR(SEARCH("Alta",AE516)))</formula>
    </cfRule>
    <cfRule type="containsText" dxfId="11054" priority="3814" operator="containsText" text="Moderada">
      <formula>NOT(ISERROR(SEARCH("Moderada",AE516)))</formula>
    </cfRule>
    <cfRule type="containsText" dxfId="11053" priority="3815" operator="containsText" text="Baja">
      <formula>NOT(ISERROR(SEARCH("Baja",AE516)))</formula>
    </cfRule>
  </conditionalFormatting>
  <conditionalFormatting sqref="AE516:AE517">
    <cfRule type="containsText" dxfId="11052" priority="3816" operator="containsText" text="VALORAR">
      <formula>NOT(ISERROR(SEARCH("VALORAR",AE516)))</formula>
    </cfRule>
    <cfRule type="containsText" dxfId="11051" priority="3817" operator="containsText" text="Extrema">
      <formula>NOT(ISERROR(SEARCH("Extrema",AE516)))</formula>
    </cfRule>
    <cfRule type="containsText" dxfId="11050" priority="3818" operator="containsText" text="Alta">
      <formula>NOT(ISERROR(SEARCH("Alta",AE516)))</formula>
    </cfRule>
    <cfRule type="containsText" dxfId="11049" priority="3819" operator="containsText" text="Moderada">
      <formula>NOT(ISERROR(SEARCH("Moderada",AE516)))</formula>
    </cfRule>
    <cfRule type="containsText" dxfId="11048" priority="3820" operator="containsText" text="Baja">
      <formula>NOT(ISERROR(SEARCH("Baja",AE516)))</formula>
    </cfRule>
  </conditionalFormatting>
  <conditionalFormatting sqref="V516:V517">
    <cfRule type="cellIs" dxfId="11047" priority="3827" stopIfTrue="1" operator="equal">
      <formula>"Alta"</formula>
    </cfRule>
  </conditionalFormatting>
  <conditionalFormatting sqref="V516:V517">
    <cfRule type="cellIs" dxfId="11046" priority="3829" stopIfTrue="1" operator="equal">
      <formula>"Baja"</formula>
    </cfRule>
  </conditionalFormatting>
  <conditionalFormatting sqref="V516:V517">
    <cfRule type="cellIs" dxfId="11045" priority="3828" stopIfTrue="1" operator="equal">
      <formula>"Media"</formula>
    </cfRule>
  </conditionalFormatting>
  <conditionalFormatting sqref="V516:V517">
    <cfRule type="cellIs" dxfId="11044" priority="3826" stopIfTrue="1" operator="equal">
      <formula>"Muy Alta"</formula>
    </cfRule>
  </conditionalFormatting>
  <conditionalFormatting sqref="V516:V517">
    <cfRule type="cellIs" dxfId="11043" priority="3830" stopIfTrue="1" operator="equal">
      <formula>"Muy Baja"</formula>
    </cfRule>
  </conditionalFormatting>
  <conditionalFormatting sqref="AP517">
    <cfRule type="cellIs" dxfId="11042" priority="3789" stopIfTrue="1" operator="equal">
      <formula>"Alta"</formula>
    </cfRule>
  </conditionalFormatting>
  <conditionalFormatting sqref="AP517">
    <cfRule type="cellIs" dxfId="11041" priority="3791" stopIfTrue="1" operator="equal">
      <formula>"Baja"</formula>
    </cfRule>
  </conditionalFormatting>
  <conditionalFormatting sqref="AP517">
    <cfRule type="cellIs" dxfId="11040" priority="3790" stopIfTrue="1" operator="equal">
      <formula>"Media"</formula>
    </cfRule>
  </conditionalFormatting>
  <conditionalFormatting sqref="AP517">
    <cfRule type="cellIs" dxfId="11039" priority="3788" stopIfTrue="1" operator="equal">
      <formula>"Muy Alta"</formula>
    </cfRule>
  </conditionalFormatting>
  <conditionalFormatting sqref="AP517">
    <cfRule type="cellIs" dxfId="11038" priority="3792" stopIfTrue="1" operator="equal">
      <formula>"Muy Baja"</formula>
    </cfRule>
  </conditionalFormatting>
  <conditionalFormatting sqref="AE526:AE527">
    <cfRule type="containsText" dxfId="11037" priority="3755" operator="containsText" text="VALORAR">
      <formula>NOT(ISERROR(SEARCH("VALORAR",AE526)))</formula>
    </cfRule>
    <cfRule type="containsText" dxfId="11036" priority="3756" operator="containsText" text="Extrema">
      <formula>NOT(ISERROR(SEARCH("Extrema",AE526)))</formula>
    </cfRule>
    <cfRule type="containsText" dxfId="11035" priority="3757" operator="containsText" text="Alta">
      <formula>NOT(ISERROR(SEARCH("Alta",AE526)))</formula>
    </cfRule>
    <cfRule type="containsText" dxfId="11034" priority="3758" operator="containsText" text="Moderada">
      <formula>NOT(ISERROR(SEARCH("Moderada",AE526)))</formula>
    </cfRule>
    <cfRule type="containsText" dxfId="11033" priority="3759" operator="containsText" text="Baja">
      <formula>NOT(ISERROR(SEARCH("Baja",AE526)))</formula>
    </cfRule>
  </conditionalFormatting>
  <conditionalFormatting sqref="AE526:AE527">
    <cfRule type="containsText" dxfId="11032" priority="3760" operator="containsText" text="VALORAR">
      <formula>NOT(ISERROR(SEARCH("VALORAR",AE526)))</formula>
    </cfRule>
    <cfRule type="containsText" dxfId="11031" priority="3761" operator="containsText" text="Extrema">
      <formula>NOT(ISERROR(SEARCH("Extrema",AE526)))</formula>
    </cfRule>
    <cfRule type="containsText" dxfId="11030" priority="3762" operator="containsText" text="Alta">
      <formula>NOT(ISERROR(SEARCH("Alta",AE526)))</formula>
    </cfRule>
    <cfRule type="containsText" dxfId="11029" priority="3763" operator="containsText" text="Moderada">
      <formula>NOT(ISERROR(SEARCH("Moderada",AE526)))</formula>
    </cfRule>
    <cfRule type="containsText" dxfId="11028" priority="3764" operator="containsText" text="Baja">
      <formula>NOT(ISERROR(SEARCH("Baja",AE526)))</formula>
    </cfRule>
  </conditionalFormatting>
  <conditionalFormatting sqref="AP531">
    <cfRule type="cellIs" dxfId="11027" priority="3709" stopIfTrue="1" operator="equal">
      <formula>"Alta"</formula>
    </cfRule>
  </conditionalFormatting>
  <conditionalFormatting sqref="AP531">
    <cfRule type="cellIs" dxfId="11026" priority="3711" stopIfTrue="1" operator="equal">
      <formula>"Baja"</formula>
    </cfRule>
  </conditionalFormatting>
  <conditionalFormatting sqref="AP531">
    <cfRule type="cellIs" dxfId="11025" priority="3710" stopIfTrue="1" operator="equal">
      <formula>"Media"</formula>
    </cfRule>
  </conditionalFormatting>
  <conditionalFormatting sqref="AP531">
    <cfRule type="cellIs" dxfId="11024" priority="3708" stopIfTrue="1" operator="equal">
      <formula>"Muy Alta"</formula>
    </cfRule>
  </conditionalFormatting>
  <conditionalFormatting sqref="AP531">
    <cfRule type="cellIs" dxfId="11023" priority="3712" stopIfTrue="1" operator="equal">
      <formula>"Muy Baja"</formula>
    </cfRule>
  </conditionalFormatting>
  <conditionalFormatting sqref="AP528">
    <cfRule type="cellIs" dxfId="11022" priority="3667" stopIfTrue="1" operator="equal">
      <formula>"Alta"</formula>
    </cfRule>
  </conditionalFormatting>
  <conditionalFormatting sqref="AP528">
    <cfRule type="cellIs" dxfId="11021" priority="3669" stopIfTrue="1" operator="equal">
      <formula>"Baja"</formula>
    </cfRule>
  </conditionalFormatting>
  <conditionalFormatting sqref="AP528">
    <cfRule type="cellIs" dxfId="11020" priority="3668" stopIfTrue="1" operator="equal">
      <formula>"Media"</formula>
    </cfRule>
  </conditionalFormatting>
  <conditionalFormatting sqref="AP528">
    <cfRule type="cellIs" dxfId="11019" priority="3666" stopIfTrue="1" operator="equal">
      <formula>"Muy Alta"</formula>
    </cfRule>
  </conditionalFormatting>
  <conditionalFormatting sqref="AP528">
    <cfRule type="cellIs" dxfId="11018" priority="3670" stopIfTrue="1" operator="equal">
      <formula>"Muy Baja"</formula>
    </cfRule>
  </conditionalFormatting>
  <conditionalFormatting sqref="V526:V527">
    <cfRule type="cellIs" dxfId="11017" priority="3771" stopIfTrue="1" operator="equal">
      <formula>"Alta"</formula>
    </cfRule>
  </conditionalFormatting>
  <conditionalFormatting sqref="V526:V527">
    <cfRule type="cellIs" dxfId="11016" priority="3773" stopIfTrue="1" operator="equal">
      <formula>"Baja"</formula>
    </cfRule>
  </conditionalFormatting>
  <conditionalFormatting sqref="V526:V527">
    <cfRule type="cellIs" dxfId="11015" priority="3772" stopIfTrue="1" operator="equal">
      <formula>"Media"</formula>
    </cfRule>
  </conditionalFormatting>
  <conditionalFormatting sqref="V526:V527">
    <cfRule type="cellIs" dxfId="11014" priority="3770" stopIfTrue="1" operator="equal">
      <formula>"Muy Alta"</formula>
    </cfRule>
  </conditionalFormatting>
  <conditionalFormatting sqref="V526:V527">
    <cfRule type="cellIs" dxfId="11013" priority="3774" stopIfTrue="1" operator="equal">
      <formula>"Muy Baja"</formula>
    </cfRule>
  </conditionalFormatting>
  <conditionalFormatting sqref="AW526">
    <cfRule type="containsText" dxfId="11012" priority="3745" operator="containsText" text="VALORAR">
      <formula>NOT(ISERROR(SEARCH("VALORAR",AW526)))</formula>
    </cfRule>
    <cfRule type="containsText" dxfId="11011" priority="3746" operator="containsText" text="Extrema">
      <formula>NOT(ISERROR(SEARCH("Extrema",AW526)))</formula>
    </cfRule>
    <cfRule type="containsText" dxfId="11010" priority="3747" operator="containsText" text="Alta">
      <formula>NOT(ISERROR(SEARCH("Alta",AW526)))</formula>
    </cfRule>
    <cfRule type="containsText" dxfId="11009" priority="3748" operator="containsText" text="Moderada">
      <formula>NOT(ISERROR(SEARCH("Moderada",AW526)))</formula>
    </cfRule>
    <cfRule type="containsText" dxfId="11008" priority="3749" operator="containsText" text="Baja">
      <formula>NOT(ISERROR(SEARCH("Baja",AW526)))</formula>
    </cfRule>
  </conditionalFormatting>
  <conditionalFormatting sqref="AW526">
    <cfRule type="containsText" dxfId="11007" priority="3750" operator="containsText" text="VALORAR">
      <formula>NOT(ISERROR(SEARCH("VALORAR",AW526)))</formula>
    </cfRule>
    <cfRule type="containsText" dxfId="11006" priority="3751" operator="containsText" text="Extrema">
      <formula>NOT(ISERROR(SEARCH("Extrema",AW526)))</formula>
    </cfRule>
    <cfRule type="containsText" dxfId="11005" priority="3752" operator="containsText" text="Alta">
      <formula>NOT(ISERROR(SEARCH("Alta",AW526)))</formula>
    </cfRule>
    <cfRule type="containsText" dxfId="11004" priority="3753" operator="containsText" text="Moderada">
      <formula>NOT(ISERROR(SEARCH("Moderada",AW526)))</formula>
    </cfRule>
    <cfRule type="containsText" dxfId="11003" priority="3754" operator="containsText" text="Baja">
      <formula>NOT(ISERROR(SEARCH("Baja",AW526)))</formula>
    </cfRule>
  </conditionalFormatting>
  <conditionalFormatting sqref="AP526">
    <cfRule type="cellIs" dxfId="11002" priority="3737" stopIfTrue="1" operator="equal">
      <formula>"Alta"</formula>
    </cfRule>
  </conditionalFormatting>
  <conditionalFormatting sqref="AP526">
    <cfRule type="cellIs" dxfId="11001" priority="3739" stopIfTrue="1" operator="equal">
      <formula>"Baja"</formula>
    </cfRule>
  </conditionalFormatting>
  <conditionalFormatting sqref="AP526">
    <cfRule type="cellIs" dxfId="11000" priority="3738" stopIfTrue="1" operator="equal">
      <formula>"Media"</formula>
    </cfRule>
  </conditionalFormatting>
  <conditionalFormatting sqref="AP526">
    <cfRule type="cellIs" dxfId="10999" priority="3736" stopIfTrue="1" operator="equal">
      <formula>"Muy Alta"</formula>
    </cfRule>
  </conditionalFormatting>
  <conditionalFormatting sqref="AP526">
    <cfRule type="cellIs" dxfId="10998" priority="3740" stopIfTrue="1" operator="equal">
      <formula>"Muy Baja"</formula>
    </cfRule>
  </conditionalFormatting>
  <conditionalFormatting sqref="AP527">
    <cfRule type="cellIs" dxfId="10997" priority="3723" stopIfTrue="1" operator="equal">
      <formula>"Alta"</formula>
    </cfRule>
  </conditionalFormatting>
  <conditionalFormatting sqref="AP527">
    <cfRule type="cellIs" dxfId="10996" priority="3725" stopIfTrue="1" operator="equal">
      <formula>"Baja"</formula>
    </cfRule>
  </conditionalFormatting>
  <conditionalFormatting sqref="AP527">
    <cfRule type="cellIs" dxfId="10995" priority="3724" stopIfTrue="1" operator="equal">
      <formula>"Media"</formula>
    </cfRule>
  </conditionalFormatting>
  <conditionalFormatting sqref="AP527">
    <cfRule type="cellIs" dxfId="10994" priority="3722" stopIfTrue="1" operator="equal">
      <formula>"Muy Alta"</formula>
    </cfRule>
  </conditionalFormatting>
  <conditionalFormatting sqref="AP527">
    <cfRule type="cellIs" dxfId="10993" priority="3726" stopIfTrue="1" operator="equal">
      <formula>"Muy Baja"</formula>
    </cfRule>
  </conditionalFormatting>
  <conditionalFormatting sqref="AE528:AE529">
    <cfRule type="containsText" dxfId="10992" priority="3675" operator="containsText" text="VALORAR">
      <formula>NOT(ISERROR(SEARCH("VALORAR",AE528)))</formula>
    </cfRule>
    <cfRule type="containsText" dxfId="10991" priority="3676" operator="containsText" text="Extrema">
      <formula>NOT(ISERROR(SEARCH("Extrema",AE528)))</formula>
    </cfRule>
    <cfRule type="containsText" dxfId="10990" priority="3677" operator="containsText" text="Alta">
      <formula>NOT(ISERROR(SEARCH("Alta",AE528)))</formula>
    </cfRule>
    <cfRule type="containsText" dxfId="10989" priority="3678" operator="containsText" text="Moderada">
      <formula>NOT(ISERROR(SEARCH("Moderada",AE528)))</formula>
    </cfRule>
    <cfRule type="containsText" dxfId="10988" priority="3679" operator="containsText" text="Baja">
      <formula>NOT(ISERROR(SEARCH("Baja",AE528)))</formula>
    </cfRule>
  </conditionalFormatting>
  <conditionalFormatting sqref="AE528:AE529">
    <cfRule type="containsText" dxfId="10987" priority="3680" operator="containsText" text="VALORAR">
      <formula>NOT(ISERROR(SEARCH("VALORAR",AE528)))</formula>
    </cfRule>
    <cfRule type="containsText" dxfId="10986" priority="3681" operator="containsText" text="Extrema">
      <formula>NOT(ISERROR(SEARCH("Extrema",AE528)))</formula>
    </cfRule>
    <cfRule type="containsText" dxfId="10985" priority="3682" operator="containsText" text="Alta">
      <formula>NOT(ISERROR(SEARCH("Alta",AE528)))</formula>
    </cfRule>
    <cfRule type="containsText" dxfId="10984" priority="3683" operator="containsText" text="Moderada">
      <formula>NOT(ISERROR(SEARCH("Moderada",AE528)))</formula>
    </cfRule>
    <cfRule type="containsText" dxfId="10983" priority="3684" operator="containsText" text="Baja">
      <formula>NOT(ISERROR(SEARCH("Baja",AE528)))</formula>
    </cfRule>
  </conditionalFormatting>
  <conditionalFormatting sqref="V528:V529">
    <cfRule type="cellIs" dxfId="10982" priority="3691" stopIfTrue="1" operator="equal">
      <formula>"Alta"</formula>
    </cfRule>
  </conditionalFormatting>
  <conditionalFormatting sqref="V528:V529">
    <cfRule type="cellIs" dxfId="10981" priority="3693" stopIfTrue="1" operator="equal">
      <formula>"Baja"</formula>
    </cfRule>
  </conditionalFormatting>
  <conditionalFormatting sqref="V528:V529">
    <cfRule type="cellIs" dxfId="10980" priority="3692" stopIfTrue="1" operator="equal">
      <formula>"Media"</formula>
    </cfRule>
  </conditionalFormatting>
  <conditionalFormatting sqref="V528:V529">
    <cfRule type="cellIs" dxfId="10979" priority="3690" stopIfTrue="1" operator="equal">
      <formula>"Muy Alta"</formula>
    </cfRule>
  </conditionalFormatting>
  <conditionalFormatting sqref="V528:V529">
    <cfRule type="cellIs" dxfId="10978" priority="3694" stopIfTrue="1" operator="equal">
      <formula>"Muy Baja"</formula>
    </cfRule>
  </conditionalFormatting>
  <conditionalFormatting sqref="AP529">
    <cfRule type="cellIs" dxfId="10977" priority="3653" stopIfTrue="1" operator="equal">
      <formula>"Alta"</formula>
    </cfRule>
  </conditionalFormatting>
  <conditionalFormatting sqref="AP529">
    <cfRule type="cellIs" dxfId="10976" priority="3655" stopIfTrue="1" operator="equal">
      <formula>"Baja"</formula>
    </cfRule>
  </conditionalFormatting>
  <conditionalFormatting sqref="AP529">
    <cfRule type="cellIs" dxfId="10975" priority="3654" stopIfTrue="1" operator="equal">
      <formula>"Media"</formula>
    </cfRule>
  </conditionalFormatting>
  <conditionalFormatting sqref="AP529">
    <cfRule type="cellIs" dxfId="10974" priority="3652" stopIfTrue="1" operator="equal">
      <formula>"Muy Alta"</formula>
    </cfRule>
  </conditionalFormatting>
  <conditionalFormatting sqref="AP529">
    <cfRule type="cellIs" dxfId="10973" priority="3656" stopIfTrue="1" operator="equal">
      <formula>"Muy Baja"</formula>
    </cfRule>
  </conditionalFormatting>
  <conditionalFormatting sqref="AE520:AE521">
    <cfRule type="containsText" dxfId="10972" priority="3619" operator="containsText" text="VALORAR">
      <formula>NOT(ISERROR(SEARCH("VALORAR",AE520)))</formula>
    </cfRule>
    <cfRule type="containsText" dxfId="10971" priority="3620" operator="containsText" text="Extrema">
      <formula>NOT(ISERROR(SEARCH("Extrema",AE520)))</formula>
    </cfRule>
    <cfRule type="containsText" dxfId="10970" priority="3621" operator="containsText" text="Alta">
      <formula>NOT(ISERROR(SEARCH("Alta",AE520)))</formula>
    </cfRule>
    <cfRule type="containsText" dxfId="10969" priority="3622" operator="containsText" text="Moderada">
      <formula>NOT(ISERROR(SEARCH("Moderada",AE520)))</formula>
    </cfRule>
    <cfRule type="containsText" dxfId="10968" priority="3623" operator="containsText" text="Baja">
      <formula>NOT(ISERROR(SEARCH("Baja",AE520)))</formula>
    </cfRule>
  </conditionalFormatting>
  <conditionalFormatting sqref="AE520:AE521">
    <cfRule type="containsText" dxfId="10967" priority="3624" operator="containsText" text="VALORAR">
      <formula>NOT(ISERROR(SEARCH("VALORAR",AE520)))</formula>
    </cfRule>
    <cfRule type="containsText" dxfId="10966" priority="3625" operator="containsText" text="Extrema">
      <formula>NOT(ISERROR(SEARCH("Extrema",AE520)))</formula>
    </cfRule>
    <cfRule type="containsText" dxfId="10965" priority="3626" operator="containsText" text="Alta">
      <formula>NOT(ISERROR(SEARCH("Alta",AE520)))</formula>
    </cfRule>
    <cfRule type="containsText" dxfId="10964" priority="3627" operator="containsText" text="Moderada">
      <formula>NOT(ISERROR(SEARCH("Moderada",AE520)))</formula>
    </cfRule>
    <cfRule type="containsText" dxfId="10963" priority="3628" operator="containsText" text="Baja">
      <formula>NOT(ISERROR(SEARCH("Baja",AE520)))</formula>
    </cfRule>
  </conditionalFormatting>
  <conditionalFormatting sqref="AP525">
    <cfRule type="cellIs" dxfId="10962" priority="3573" stopIfTrue="1" operator="equal">
      <formula>"Alta"</formula>
    </cfRule>
  </conditionalFormatting>
  <conditionalFormatting sqref="AP525">
    <cfRule type="cellIs" dxfId="10961" priority="3575" stopIfTrue="1" operator="equal">
      <formula>"Baja"</formula>
    </cfRule>
  </conditionalFormatting>
  <conditionalFormatting sqref="AP525">
    <cfRule type="cellIs" dxfId="10960" priority="3574" stopIfTrue="1" operator="equal">
      <formula>"Media"</formula>
    </cfRule>
  </conditionalFormatting>
  <conditionalFormatting sqref="AP525">
    <cfRule type="cellIs" dxfId="10959" priority="3572" stopIfTrue="1" operator="equal">
      <formula>"Muy Alta"</formula>
    </cfRule>
  </conditionalFormatting>
  <conditionalFormatting sqref="AP525">
    <cfRule type="cellIs" dxfId="10958" priority="3576" stopIfTrue="1" operator="equal">
      <formula>"Muy Baja"</formula>
    </cfRule>
  </conditionalFormatting>
  <conditionalFormatting sqref="AP522">
    <cfRule type="cellIs" dxfId="10957" priority="3531" stopIfTrue="1" operator="equal">
      <formula>"Alta"</formula>
    </cfRule>
  </conditionalFormatting>
  <conditionalFormatting sqref="AP522">
    <cfRule type="cellIs" dxfId="10956" priority="3533" stopIfTrue="1" operator="equal">
      <formula>"Baja"</formula>
    </cfRule>
  </conditionalFormatting>
  <conditionalFormatting sqref="AP522">
    <cfRule type="cellIs" dxfId="10955" priority="3532" stopIfTrue="1" operator="equal">
      <formula>"Media"</formula>
    </cfRule>
  </conditionalFormatting>
  <conditionalFormatting sqref="AP522">
    <cfRule type="cellIs" dxfId="10954" priority="3530" stopIfTrue="1" operator="equal">
      <formula>"Muy Alta"</formula>
    </cfRule>
  </conditionalFormatting>
  <conditionalFormatting sqref="AP522">
    <cfRule type="cellIs" dxfId="10953" priority="3534" stopIfTrue="1" operator="equal">
      <formula>"Muy Baja"</formula>
    </cfRule>
  </conditionalFormatting>
  <conditionalFormatting sqref="V520:V521">
    <cfRule type="cellIs" dxfId="10952" priority="3635" stopIfTrue="1" operator="equal">
      <formula>"Alta"</formula>
    </cfRule>
  </conditionalFormatting>
  <conditionalFormatting sqref="V520:V521">
    <cfRule type="cellIs" dxfId="10951" priority="3637" stopIfTrue="1" operator="equal">
      <formula>"Baja"</formula>
    </cfRule>
  </conditionalFormatting>
  <conditionalFormatting sqref="V520:V521">
    <cfRule type="cellIs" dxfId="10950" priority="3636" stopIfTrue="1" operator="equal">
      <formula>"Media"</formula>
    </cfRule>
  </conditionalFormatting>
  <conditionalFormatting sqref="V520:V521">
    <cfRule type="cellIs" dxfId="10949" priority="3634" stopIfTrue="1" operator="equal">
      <formula>"Muy Alta"</formula>
    </cfRule>
  </conditionalFormatting>
  <conditionalFormatting sqref="V520:V521">
    <cfRule type="cellIs" dxfId="10948" priority="3638" stopIfTrue="1" operator="equal">
      <formula>"Muy Baja"</formula>
    </cfRule>
  </conditionalFormatting>
  <conditionalFormatting sqref="AW520">
    <cfRule type="containsText" dxfId="10947" priority="3609" operator="containsText" text="VALORAR">
      <formula>NOT(ISERROR(SEARCH("VALORAR",AW520)))</formula>
    </cfRule>
    <cfRule type="containsText" dxfId="10946" priority="3610" operator="containsText" text="Extrema">
      <formula>NOT(ISERROR(SEARCH("Extrema",AW520)))</formula>
    </cfRule>
    <cfRule type="containsText" dxfId="10945" priority="3611" operator="containsText" text="Alta">
      <formula>NOT(ISERROR(SEARCH("Alta",AW520)))</formula>
    </cfRule>
    <cfRule type="containsText" dxfId="10944" priority="3612" operator="containsText" text="Moderada">
      <formula>NOT(ISERROR(SEARCH("Moderada",AW520)))</formula>
    </cfRule>
    <cfRule type="containsText" dxfId="10943" priority="3613" operator="containsText" text="Baja">
      <formula>NOT(ISERROR(SEARCH("Baja",AW520)))</formula>
    </cfRule>
  </conditionalFormatting>
  <conditionalFormatting sqref="AW520">
    <cfRule type="containsText" dxfId="10942" priority="3614" operator="containsText" text="VALORAR">
      <formula>NOT(ISERROR(SEARCH("VALORAR",AW520)))</formula>
    </cfRule>
    <cfRule type="containsText" dxfId="10941" priority="3615" operator="containsText" text="Extrema">
      <formula>NOT(ISERROR(SEARCH("Extrema",AW520)))</formula>
    </cfRule>
    <cfRule type="containsText" dxfId="10940" priority="3616" operator="containsText" text="Alta">
      <formula>NOT(ISERROR(SEARCH("Alta",AW520)))</formula>
    </cfRule>
    <cfRule type="containsText" dxfId="10939" priority="3617" operator="containsText" text="Moderada">
      <formula>NOT(ISERROR(SEARCH("Moderada",AW520)))</formula>
    </cfRule>
    <cfRule type="containsText" dxfId="10938" priority="3618" operator="containsText" text="Baja">
      <formula>NOT(ISERROR(SEARCH("Baja",AW520)))</formula>
    </cfRule>
  </conditionalFormatting>
  <conditionalFormatting sqref="AP520">
    <cfRule type="cellIs" dxfId="10937" priority="3601" stopIfTrue="1" operator="equal">
      <formula>"Alta"</formula>
    </cfRule>
  </conditionalFormatting>
  <conditionalFormatting sqref="AP520">
    <cfRule type="cellIs" dxfId="10936" priority="3603" stopIfTrue="1" operator="equal">
      <formula>"Baja"</formula>
    </cfRule>
  </conditionalFormatting>
  <conditionalFormatting sqref="AP520">
    <cfRule type="cellIs" dxfId="10935" priority="3602" stopIfTrue="1" operator="equal">
      <formula>"Media"</formula>
    </cfRule>
  </conditionalFormatting>
  <conditionalFormatting sqref="AP520">
    <cfRule type="cellIs" dxfId="10934" priority="3600" stopIfTrue="1" operator="equal">
      <formula>"Muy Alta"</formula>
    </cfRule>
  </conditionalFormatting>
  <conditionalFormatting sqref="AP520">
    <cfRule type="cellIs" dxfId="10933" priority="3604" stopIfTrue="1" operator="equal">
      <formula>"Muy Baja"</formula>
    </cfRule>
  </conditionalFormatting>
  <conditionalFormatting sqref="AP521">
    <cfRule type="cellIs" dxfId="10932" priority="3587" stopIfTrue="1" operator="equal">
      <formula>"Alta"</formula>
    </cfRule>
  </conditionalFormatting>
  <conditionalFormatting sqref="AP521">
    <cfRule type="cellIs" dxfId="10931" priority="3589" stopIfTrue="1" operator="equal">
      <formula>"Baja"</formula>
    </cfRule>
  </conditionalFormatting>
  <conditionalFormatting sqref="AP521">
    <cfRule type="cellIs" dxfId="10930" priority="3588" stopIfTrue="1" operator="equal">
      <formula>"Media"</formula>
    </cfRule>
  </conditionalFormatting>
  <conditionalFormatting sqref="AP521">
    <cfRule type="cellIs" dxfId="10929" priority="3586" stopIfTrue="1" operator="equal">
      <formula>"Muy Alta"</formula>
    </cfRule>
  </conditionalFormatting>
  <conditionalFormatting sqref="AP521">
    <cfRule type="cellIs" dxfId="10928" priority="3590" stopIfTrue="1" operator="equal">
      <formula>"Muy Baja"</formula>
    </cfRule>
  </conditionalFormatting>
  <conditionalFormatting sqref="AE522:AE523">
    <cfRule type="containsText" dxfId="10927" priority="3539" operator="containsText" text="VALORAR">
      <formula>NOT(ISERROR(SEARCH("VALORAR",AE522)))</formula>
    </cfRule>
    <cfRule type="containsText" dxfId="10926" priority="3540" operator="containsText" text="Extrema">
      <formula>NOT(ISERROR(SEARCH("Extrema",AE522)))</formula>
    </cfRule>
    <cfRule type="containsText" dxfId="10925" priority="3541" operator="containsText" text="Alta">
      <formula>NOT(ISERROR(SEARCH("Alta",AE522)))</formula>
    </cfRule>
    <cfRule type="containsText" dxfId="10924" priority="3542" operator="containsText" text="Moderada">
      <formula>NOT(ISERROR(SEARCH("Moderada",AE522)))</formula>
    </cfRule>
    <cfRule type="containsText" dxfId="10923" priority="3543" operator="containsText" text="Baja">
      <formula>NOT(ISERROR(SEARCH("Baja",AE522)))</formula>
    </cfRule>
  </conditionalFormatting>
  <conditionalFormatting sqref="AE522:AE523">
    <cfRule type="containsText" dxfId="10922" priority="3544" operator="containsText" text="VALORAR">
      <formula>NOT(ISERROR(SEARCH("VALORAR",AE522)))</formula>
    </cfRule>
    <cfRule type="containsText" dxfId="10921" priority="3545" operator="containsText" text="Extrema">
      <formula>NOT(ISERROR(SEARCH("Extrema",AE522)))</formula>
    </cfRule>
    <cfRule type="containsText" dxfId="10920" priority="3546" operator="containsText" text="Alta">
      <formula>NOT(ISERROR(SEARCH("Alta",AE522)))</formula>
    </cfRule>
    <cfRule type="containsText" dxfId="10919" priority="3547" operator="containsText" text="Moderada">
      <formula>NOT(ISERROR(SEARCH("Moderada",AE522)))</formula>
    </cfRule>
    <cfRule type="containsText" dxfId="10918" priority="3548" operator="containsText" text="Baja">
      <formula>NOT(ISERROR(SEARCH("Baja",AE522)))</formula>
    </cfRule>
  </conditionalFormatting>
  <conditionalFormatting sqref="V522:V523">
    <cfRule type="cellIs" dxfId="10917" priority="3555" stopIfTrue="1" operator="equal">
      <formula>"Alta"</formula>
    </cfRule>
  </conditionalFormatting>
  <conditionalFormatting sqref="V522:V523">
    <cfRule type="cellIs" dxfId="10916" priority="3557" stopIfTrue="1" operator="equal">
      <formula>"Baja"</formula>
    </cfRule>
  </conditionalFormatting>
  <conditionalFormatting sqref="V522:V523">
    <cfRule type="cellIs" dxfId="10915" priority="3556" stopIfTrue="1" operator="equal">
      <formula>"Media"</formula>
    </cfRule>
  </conditionalFormatting>
  <conditionalFormatting sqref="V522:V523">
    <cfRule type="cellIs" dxfId="10914" priority="3554" stopIfTrue="1" operator="equal">
      <formula>"Muy Alta"</formula>
    </cfRule>
  </conditionalFormatting>
  <conditionalFormatting sqref="V522:V523">
    <cfRule type="cellIs" dxfId="10913" priority="3558" stopIfTrue="1" operator="equal">
      <formula>"Muy Baja"</formula>
    </cfRule>
  </conditionalFormatting>
  <conditionalFormatting sqref="AP523">
    <cfRule type="cellIs" dxfId="10912" priority="3517" stopIfTrue="1" operator="equal">
      <formula>"Alta"</formula>
    </cfRule>
  </conditionalFormatting>
  <conditionalFormatting sqref="AP523">
    <cfRule type="cellIs" dxfId="10911" priority="3519" stopIfTrue="1" operator="equal">
      <formula>"Baja"</formula>
    </cfRule>
  </conditionalFormatting>
  <conditionalFormatting sqref="AP523">
    <cfRule type="cellIs" dxfId="10910" priority="3518" stopIfTrue="1" operator="equal">
      <formula>"Media"</formula>
    </cfRule>
  </conditionalFormatting>
  <conditionalFormatting sqref="AP523">
    <cfRule type="cellIs" dxfId="10909" priority="3516" stopIfTrue="1" operator="equal">
      <formula>"Muy Alta"</formula>
    </cfRule>
  </conditionalFormatting>
  <conditionalFormatting sqref="AP523">
    <cfRule type="cellIs" dxfId="10908" priority="3520" stopIfTrue="1" operator="equal">
      <formula>"Muy Baja"</formula>
    </cfRule>
  </conditionalFormatting>
  <conditionalFormatting sqref="AE500">
    <cfRule type="containsText" dxfId="10907" priority="3483" operator="containsText" text="VALORAR">
      <formula>NOT(ISERROR(SEARCH("VALORAR",AE500)))</formula>
    </cfRule>
    <cfRule type="containsText" dxfId="10906" priority="3484" operator="containsText" text="Extrema">
      <formula>NOT(ISERROR(SEARCH("Extrema",AE500)))</formula>
    </cfRule>
    <cfRule type="containsText" dxfId="10905" priority="3485" operator="containsText" text="Alta">
      <formula>NOT(ISERROR(SEARCH("Alta",AE500)))</formula>
    </cfRule>
    <cfRule type="containsText" dxfId="10904" priority="3486" operator="containsText" text="Moderada">
      <formula>NOT(ISERROR(SEARCH("Moderada",AE500)))</formula>
    </cfRule>
    <cfRule type="containsText" dxfId="10903" priority="3487" operator="containsText" text="Baja">
      <formula>NOT(ISERROR(SEARCH("Baja",AE500)))</formula>
    </cfRule>
  </conditionalFormatting>
  <conditionalFormatting sqref="AE500">
    <cfRule type="containsText" dxfId="10902" priority="3488" operator="containsText" text="VALORAR">
      <formula>NOT(ISERROR(SEARCH("VALORAR",AE500)))</formula>
    </cfRule>
    <cfRule type="containsText" dxfId="10901" priority="3489" operator="containsText" text="Extrema">
      <formula>NOT(ISERROR(SEARCH("Extrema",AE500)))</formula>
    </cfRule>
    <cfRule type="containsText" dxfId="10900" priority="3490" operator="containsText" text="Alta">
      <formula>NOT(ISERROR(SEARCH("Alta",AE500)))</formula>
    </cfRule>
    <cfRule type="containsText" dxfId="10899" priority="3491" operator="containsText" text="Moderada">
      <formula>NOT(ISERROR(SEARCH("Moderada",AE500)))</formula>
    </cfRule>
    <cfRule type="containsText" dxfId="10898" priority="3492" operator="containsText" text="Baja">
      <formula>NOT(ISERROR(SEARCH("Baja",AE500)))</formula>
    </cfRule>
  </conditionalFormatting>
  <conditionalFormatting sqref="V500">
    <cfRule type="cellIs" dxfId="10897" priority="3499" stopIfTrue="1" operator="equal">
      <formula>"Alta"</formula>
    </cfRule>
  </conditionalFormatting>
  <conditionalFormatting sqref="V500">
    <cfRule type="cellIs" dxfId="10896" priority="3501" stopIfTrue="1" operator="equal">
      <formula>"Baja"</formula>
    </cfRule>
  </conditionalFormatting>
  <conditionalFormatting sqref="V500">
    <cfRule type="cellIs" dxfId="10895" priority="3500" stopIfTrue="1" operator="equal">
      <formula>"Media"</formula>
    </cfRule>
  </conditionalFormatting>
  <conditionalFormatting sqref="V500">
    <cfRule type="cellIs" dxfId="10894" priority="3498" stopIfTrue="1" operator="equal">
      <formula>"Muy Alta"</formula>
    </cfRule>
  </conditionalFormatting>
  <conditionalFormatting sqref="V500">
    <cfRule type="cellIs" dxfId="10893" priority="3502" stopIfTrue="1" operator="equal">
      <formula>"Muy Baja"</formula>
    </cfRule>
  </conditionalFormatting>
  <conditionalFormatting sqref="AP500">
    <cfRule type="cellIs" dxfId="10892" priority="3475" stopIfTrue="1" operator="equal">
      <formula>"Alta"</formula>
    </cfRule>
  </conditionalFormatting>
  <conditionalFormatting sqref="AP500">
    <cfRule type="cellIs" dxfId="10891" priority="3477" stopIfTrue="1" operator="equal">
      <formula>"Baja"</formula>
    </cfRule>
  </conditionalFormatting>
  <conditionalFormatting sqref="AP500">
    <cfRule type="cellIs" dxfId="10890" priority="3476" stopIfTrue="1" operator="equal">
      <formula>"Media"</formula>
    </cfRule>
  </conditionalFormatting>
  <conditionalFormatting sqref="AP500">
    <cfRule type="cellIs" dxfId="10889" priority="3474" stopIfTrue="1" operator="equal">
      <formula>"Muy Alta"</formula>
    </cfRule>
  </conditionalFormatting>
  <conditionalFormatting sqref="AP500">
    <cfRule type="cellIs" dxfId="10888" priority="3478" stopIfTrue="1" operator="equal">
      <formula>"Muy Baja"</formula>
    </cfRule>
  </conditionalFormatting>
  <conditionalFormatting sqref="AE506">
    <cfRule type="containsText" dxfId="10887" priority="3441" operator="containsText" text="VALORAR">
      <formula>NOT(ISERROR(SEARCH("VALORAR",AE506)))</formula>
    </cfRule>
    <cfRule type="containsText" dxfId="10886" priority="3442" operator="containsText" text="Extrema">
      <formula>NOT(ISERROR(SEARCH("Extrema",AE506)))</formula>
    </cfRule>
    <cfRule type="containsText" dxfId="10885" priority="3443" operator="containsText" text="Alta">
      <formula>NOT(ISERROR(SEARCH("Alta",AE506)))</formula>
    </cfRule>
    <cfRule type="containsText" dxfId="10884" priority="3444" operator="containsText" text="Moderada">
      <formula>NOT(ISERROR(SEARCH("Moderada",AE506)))</formula>
    </cfRule>
    <cfRule type="containsText" dxfId="10883" priority="3445" operator="containsText" text="Baja">
      <formula>NOT(ISERROR(SEARCH("Baja",AE506)))</formula>
    </cfRule>
  </conditionalFormatting>
  <conditionalFormatting sqref="AE506">
    <cfRule type="containsText" dxfId="10882" priority="3446" operator="containsText" text="VALORAR">
      <formula>NOT(ISERROR(SEARCH("VALORAR",AE506)))</formula>
    </cfRule>
    <cfRule type="containsText" dxfId="10881" priority="3447" operator="containsText" text="Extrema">
      <formula>NOT(ISERROR(SEARCH("Extrema",AE506)))</formula>
    </cfRule>
    <cfRule type="containsText" dxfId="10880" priority="3448" operator="containsText" text="Alta">
      <formula>NOT(ISERROR(SEARCH("Alta",AE506)))</formula>
    </cfRule>
    <cfRule type="containsText" dxfId="10879" priority="3449" operator="containsText" text="Moderada">
      <formula>NOT(ISERROR(SEARCH("Moderada",AE506)))</formula>
    </cfRule>
    <cfRule type="containsText" dxfId="10878" priority="3450" operator="containsText" text="Baja">
      <formula>NOT(ISERROR(SEARCH("Baja",AE506)))</formula>
    </cfRule>
  </conditionalFormatting>
  <conditionalFormatting sqref="V506">
    <cfRule type="cellIs" dxfId="10877" priority="3457" stopIfTrue="1" operator="equal">
      <formula>"Alta"</formula>
    </cfRule>
  </conditionalFormatting>
  <conditionalFormatting sqref="V506">
    <cfRule type="cellIs" dxfId="10876" priority="3459" stopIfTrue="1" operator="equal">
      <formula>"Baja"</formula>
    </cfRule>
  </conditionalFormatting>
  <conditionalFormatting sqref="V506">
    <cfRule type="cellIs" dxfId="10875" priority="3458" stopIfTrue="1" operator="equal">
      <formula>"Media"</formula>
    </cfRule>
  </conditionalFormatting>
  <conditionalFormatting sqref="V506">
    <cfRule type="cellIs" dxfId="10874" priority="3456" stopIfTrue="1" operator="equal">
      <formula>"Muy Alta"</formula>
    </cfRule>
  </conditionalFormatting>
  <conditionalFormatting sqref="V506">
    <cfRule type="cellIs" dxfId="10873" priority="3460" stopIfTrue="1" operator="equal">
      <formula>"Muy Baja"</formula>
    </cfRule>
  </conditionalFormatting>
  <conditionalFormatting sqref="AP506">
    <cfRule type="cellIs" dxfId="10872" priority="3433" stopIfTrue="1" operator="equal">
      <formula>"Alta"</formula>
    </cfRule>
  </conditionalFormatting>
  <conditionalFormatting sqref="AP506">
    <cfRule type="cellIs" dxfId="10871" priority="3435" stopIfTrue="1" operator="equal">
      <formula>"Baja"</formula>
    </cfRule>
  </conditionalFormatting>
  <conditionalFormatting sqref="AP506">
    <cfRule type="cellIs" dxfId="10870" priority="3434" stopIfTrue="1" operator="equal">
      <formula>"Media"</formula>
    </cfRule>
  </conditionalFormatting>
  <conditionalFormatting sqref="AP506">
    <cfRule type="cellIs" dxfId="10869" priority="3432" stopIfTrue="1" operator="equal">
      <formula>"Muy Alta"</formula>
    </cfRule>
  </conditionalFormatting>
  <conditionalFormatting sqref="AP506">
    <cfRule type="cellIs" dxfId="10868" priority="3436" stopIfTrue="1" operator="equal">
      <formula>"Muy Baja"</formula>
    </cfRule>
  </conditionalFormatting>
  <conditionalFormatting sqref="AE512">
    <cfRule type="containsText" dxfId="10867" priority="3399" operator="containsText" text="VALORAR">
      <formula>NOT(ISERROR(SEARCH("VALORAR",AE512)))</formula>
    </cfRule>
    <cfRule type="containsText" dxfId="10866" priority="3400" operator="containsText" text="Extrema">
      <formula>NOT(ISERROR(SEARCH("Extrema",AE512)))</formula>
    </cfRule>
    <cfRule type="containsText" dxfId="10865" priority="3401" operator="containsText" text="Alta">
      <formula>NOT(ISERROR(SEARCH("Alta",AE512)))</formula>
    </cfRule>
    <cfRule type="containsText" dxfId="10864" priority="3402" operator="containsText" text="Moderada">
      <formula>NOT(ISERROR(SEARCH("Moderada",AE512)))</formula>
    </cfRule>
    <cfRule type="containsText" dxfId="10863" priority="3403" operator="containsText" text="Baja">
      <formula>NOT(ISERROR(SEARCH("Baja",AE512)))</formula>
    </cfRule>
  </conditionalFormatting>
  <conditionalFormatting sqref="AE512">
    <cfRule type="containsText" dxfId="10862" priority="3404" operator="containsText" text="VALORAR">
      <formula>NOT(ISERROR(SEARCH("VALORAR",AE512)))</formula>
    </cfRule>
    <cfRule type="containsText" dxfId="10861" priority="3405" operator="containsText" text="Extrema">
      <formula>NOT(ISERROR(SEARCH("Extrema",AE512)))</formula>
    </cfRule>
    <cfRule type="containsText" dxfId="10860" priority="3406" operator="containsText" text="Alta">
      <formula>NOT(ISERROR(SEARCH("Alta",AE512)))</formula>
    </cfRule>
    <cfRule type="containsText" dxfId="10859" priority="3407" operator="containsText" text="Moderada">
      <formula>NOT(ISERROR(SEARCH("Moderada",AE512)))</formula>
    </cfRule>
    <cfRule type="containsText" dxfId="10858" priority="3408" operator="containsText" text="Baja">
      <formula>NOT(ISERROR(SEARCH("Baja",AE512)))</formula>
    </cfRule>
  </conditionalFormatting>
  <conditionalFormatting sqref="V512">
    <cfRule type="cellIs" dxfId="10857" priority="3415" stopIfTrue="1" operator="equal">
      <formula>"Alta"</formula>
    </cfRule>
  </conditionalFormatting>
  <conditionalFormatting sqref="V512">
    <cfRule type="cellIs" dxfId="10856" priority="3417" stopIfTrue="1" operator="equal">
      <formula>"Baja"</formula>
    </cfRule>
  </conditionalFormatting>
  <conditionalFormatting sqref="V512">
    <cfRule type="cellIs" dxfId="10855" priority="3416" stopIfTrue="1" operator="equal">
      <formula>"Media"</formula>
    </cfRule>
  </conditionalFormatting>
  <conditionalFormatting sqref="V512">
    <cfRule type="cellIs" dxfId="10854" priority="3414" stopIfTrue="1" operator="equal">
      <formula>"Muy Alta"</formula>
    </cfRule>
  </conditionalFormatting>
  <conditionalFormatting sqref="V512">
    <cfRule type="cellIs" dxfId="10853" priority="3418" stopIfTrue="1" operator="equal">
      <formula>"Muy Baja"</formula>
    </cfRule>
  </conditionalFormatting>
  <conditionalFormatting sqref="AP512">
    <cfRule type="cellIs" dxfId="10852" priority="3391" stopIfTrue="1" operator="equal">
      <formula>"Alta"</formula>
    </cfRule>
  </conditionalFormatting>
  <conditionalFormatting sqref="AP512">
    <cfRule type="cellIs" dxfId="10851" priority="3393" stopIfTrue="1" operator="equal">
      <formula>"Baja"</formula>
    </cfRule>
  </conditionalFormatting>
  <conditionalFormatting sqref="AP512">
    <cfRule type="cellIs" dxfId="10850" priority="3392" stopIfTrue="1" operator="equal">
      <formula>"Media"</formula>
    </cfRule>
  </conditionalFormatting>
  <conditionalFormatting sqref="AP512">
    <cfRule type="cellIs" dxfId="10849" priority="3390" stopIfTrue="1" operator="equal">
      <formula>"Muy Alta"</formula>
    </cfRule>
  </conditionalFormatting>
  <conditionalFormatting sqref="AP512">
    <cfRule type="cellIs" dxfId="10848" priority="3394" stopIfTrue="1" operator="equal">
      <formula>"Muy Baja"</formula>
    </cfRule>
  </conditionalFormatting>
  <conditionalFormatting sqref="AE518">
    <cfRule type="containsText" dxfId="10847" priority="3357" operator="containsText" text="VALORAR">
      <formula>NOT(ISERROR(SEARCH("VALORAR",AE518)))</formula>
    </cfRule>
    <cfRule type="containsText" dxfId="10846" priority="3358" operator="containsText" text="Extrema">
      <formula>NOT(ISERROR(SEARCH("Extrema",AE518)))</formula>
    </cfRule>
    <cfRule type="containsText" dxfId="10845" priority="3359" operator="containsText" text="Alta">
      <formula>NOT(ISERROR(SEARCH("Alta",AE518)))</formula>
    </cfRule>
    <cfRule type="containsText" dxfId="10844" priority="3360" operator="containsText" text="Moderada">
      <formula>NOT(ISERROR(SEARCH("Moderada",AE518)))</formula>
    </cfRule>
    <cfRule type="containsText" dxfId="10843" priority="3361" operator="containsText" text="Baja">
      <formula>NOT(ISERROR(SEARCH("Baja",AE518)))</formula>
    </cfRule>
  </conditionalFormatting>
  <conditionalFormatting sqref="AE518">
    <cfRule type="containsText" dxfId="10842" priority="3362" operator="containsText" text="VALORAR">
      <formula>NOT(ISERROR(SEARCH("VALORAR",AE518)))</formula>
    </cfRule>
    <cfRule type="containsText" dxfId="10841" priority="3363" operator="containsText" text="Extrema">
      <formula>NOT(ISERROR(SEARCH("Extrema",AE518)))</formula>
    </cfRule>
    <cfRule type="containsText" dxfId="10840" priority="3364" operator="containsText" text="Alta">
      <formula>NOT(ISERROR(SEARCH("Alta",AE518)))</formula>
    </cfRule>
    <cfRule type="containsText" dxfId="10839" priority="3365" operator="containsText" text="Moderada">
      <formula>NOT(ISERROR(SEARCH("Moderada",AE518)))</formula>
    </cfRule>
    <cfRule type="containsText" dxfId="10838" priority="3366" operator="containsText" text="Baja">
      <formula>NOT(ISERROR(SEARCH("Baja",AE518)))</formula>
    </cfRule>
  </conditionalFormatting>
  <conditionalFormatting sqref="V518">
    <cfRule type="cellIs" dxfId="10837" priority="3373" stopIfTrue="1" operator="equal">
      <formula>"Alta"</formula>
    </cfRule>
  </conditionalFormatting>
  <conditionalFormatting sqref="V518">
    <cfRule type="cellIs" dxfId="10836" priority="3375" stopIfTrue="1" operator="equal">
      <formula>"Baja"</formula>
    </cfRule>
  </conditionalFormatting>
  <conditionalFormatting sqref="V518">
    <cfRule type="cellIs" dxfId="10835" priority="3374" stopIfTrue="1" operator="equal">
      <formula>"Media"</formula>
    </cfRule>
  </conditionalFormatting>
  <conditionalFormatting sqref="V518">
    <cfRule type="cellIs" dxfId="10834" priority="3372" stopIfTrue="1" operator="equal">
      <formula>"Muy Alta"</formula>
    </cfRule>
  </conditionalFormatting>
  <conditionalFormatting sqref="V518">
    <cfRule type="cellIs" dxfId="10833" priority="3376" stopIfTrue="1" operator="equal">
      <formula>"Muy Baja"</formula>
    </cfRule>
  </conditionalFormatting>
  <conditionalFormatting sqref="AP518">
    <cfRule type="cellIs" dxfId="10832" priority="3349" stopIfTrue="1" operator="equal">
      <formula>"Alta"</formula>
    </cfRule>
  </conditionalFormatting>
  <conditionalFormatting sqref="AP518">
    <cfRule type="cellIs" dxfId="10831" priority="3351" stopIfTrue="1" operator="equal">
      <formula>"Baja"</formula>
    </cfRule>
  </conditionalFormatting>
  <conditionalFormatting sqref="AP518">
    <cfRule type="cellIs" dxfId="10830" priority="3350" stopIfTrue="1" operator="equal">
      <formula>"Media"</formula>
    </cfRule>
  </conditionalFormatting>
  <conditionalFormatting sqref="AP518">
    <cfRule type="cellIs" dxfId="10829" priority="3348" stopIfTrue="1" operator="equal">
      <formula>"Muy Alta"</formula>
    </cfRule>
  </conditionalFormatting>
  <conditionalFormatting sqref="AP518">
    <cfRule type="cellIs" dxfId="10828" priority="3352" stopIfTrue="1" operator="equal">
      <formula>"Muy Baja"</formula>
    </cfRule>
  </conditionalFormatting>
  <conditionalFormatting sqref="AE524">
    <cfRule type="containsText" dxfId="10827" priority="3315" operator="containsText" text="VALORAR">
      <formula>NOT(ISERROR(SEARCH("VALORAR",AE524)))</formula>
    </cfRule>
    <cfRule type="containsText" dxfId="10826" priority="3316" operator="containsText" text="Extrema">
      <formula>NOT(ISERROR(SEARCH("Extrema",AE524)))</formula>
    </cfRule>
    <cfRule type="containsText" dxfId="10825" priority="3317" operator="containsText" text="Alta">
      <formula>NOT(ISERROR(SEARCH("Alta",AE524)))</formula>
    </cfRule>
    <cfRule type="containsText" dxfId="10824" priority="3318" operator="containsText" text="Moderada">
      <formula>NOT(ISERROR(SEARCH("Moderada",AE524)))</formula>
    </cfRule>
    <cfRule type="containsText" dxfId="10823" priority="3319" operator="containsText" text="Baja">
      <formula>NOT(ISERROR(SEARCH("Baja",AE524)))</formula>
    </cfRule>
  </conditionalFormatting>
  <conditionalFormatting sqref="AE524">
    <cfRule type="containsText" dxfId="10822" priority="3320" operator="containsText" text="VALORAR">
      <formula>NOT(ISERROR(SEARCH("VALORAR",AE524)))</formula>
    </cfRule>
    <cfRule type="containsText" dxfId="10821" priority="3321" operator="containsText" text="Extrema">
      <formula>NOT(ISERROR(SEARCH("Extrema",AE524)))</formula>
    </cfRule>
    <cfRule type="containsText" dxfId="10820" priority="3322" operator="containsText" text="Alta">
      <formula>NOT(ISERROR(SEARCH("Alta",AE524)))</formula>
    </cfRule>
    <cfRule type="containsText" dxfId="10819" priority="3323" operator="containsText" text="Moderada">
      <formula>NOT(ISERROR(SEARCH("Moderada",AE524)))</formula>
    </cfRule>
    <cfRule type="containsText" dxfId="10818" priority="3324" operator="containsText" text="Baja">
      <formula>NOT(ISERROR(SEARCH("Baja",AE524)))</formula>
    </cfRule>
  </conditionalFormatting>
  <conditionalFormatting sqref="V524">
    <cfRule type="cellIs" dxfId="10817" priority="3331" stopIfTrue="1" operator="equal">
      <formula>"Alta"</formula>
    </cfRule>
  </conditionalFormatting>
  <conditionalFormatting sqref="V524">
    <cfRule type="cellIs" dxfId="10816" priority="3333" stopIfTrue="1" operator="equal">
      <formula>"Baja"</formula>
    </cfRule>
  </conditionalFormatting>
  <conditionalFormatting sqref="V524">
    <cfRule type="cellIs" dxfId="10815" priority="3332" stopIfTrue="1" operator="equal">
      <formula>"Media"</formula>
    </cfRule>
  </conditionalFormatting>
  <conditionalFormatting sqref="V524">
    <cfRule type="cellIs" dxfId="10814" priority="3330" stopIfTrue="1" operator="equal">
      <formula>"Muy Alta"</formula>
    </cfRule>
  </conditionalFormatting>
  <conditionalFormatting sqref="V524">
    <cfRule type="cellIs" dxfId="10813" priority="3334" stopIfTrue="1" operator="equal">
      <formula>"Muy Baja"</formula>
    </cfRule>
  </conditionalFormatting>
  <conditionalFormatting sqref="AP524">
    <cfRule type="cellIs" dxfId="10812" priority="3307" stopIfTrue="1" operator="equal">
      <formula>"Alta"</formula>
    </cfRule>
  </conditionalFormatting>
  <conditionalFormatting sqref="AP524">
    <cfRule type="cellIs" dxfId="10811" priority="3309" stopIfTrue="1" operator="equal">
      <formula>"Baja"</formula>
    </cfRule>
  </conditionalFormatting>
  <conditionalFormatting sqref="AP524">
    <cfRule type="cellIs" dxfId="10810" priority="3308" stopIfTrue="1" operator="equal">
      <formula>"Media"</formula>
    </cfRule>
  </conditionalFormatting>
  <conditionalFormatting sqref="AP524">
    <cfRule type="cellIs" dxfId="10809" priority="3306" stopIfTrue="1" operator="equal">
      <formula>"Muy Alta"</formula>
    </cfRule>
  </conditionalFormatting>
  <conditionalFormatting sqref="AP524">
    <cfRule type="cellIs" dxfId="10808" priority="3310" stopIfTrue="1" operator="equal">
      <formula>"Muy Baja"</formula>
    </cfRule>
  </conditionalFormatting>
  <conditionalFormatting sqref="AE530">
    <cfRule type="containsText" dxfId="10807" priority="3273" operator="containsText" text="VALORAR">
      <formula>NOT(ISERROR(SEARCH("VALORAR",AE530)))</formula>
    </cfRule>
    <cfRule type="containsText" dxfId="10806" priority="3274" operator="containsText" text="Extrema">
      <formula>NOT(ISERROR(SEARCH("Extrema",AE530)))</formula>
    </cfRule>
    <cfRule type="containsText" dxfId="10805" priority="3275" operator="containsText" text="Alta">
      <formula>NOT(ISERROR(SEARCH("Alta",AE530)))</formula>
    </cfRule>
    <cfRule type="containsText" dxfId="10804" priority="3276" operator="containsText" text="Moderada">
      <formula>NOT(ISERROR(SEARCH("Moderada",AE530)))</formula>
    </cfRule>
    <cfRule type="containsText" dxfId="10803" priority="3277" operator="containsText" text="Baja">
      <formula>NOT(ISERROR(SEARCH("Baja",AE530)))</formula>
    </cfRule>
  </conditionalFormatting>
  <conditionalFormatting sqref="AE530">
    <cfRule type="containsText" dxfId="10802" priority="3278" operator="containsText" text="VALORAR">
      <formula>NOT(ISERROR(SEARCH("VALORAR",AE530)))</formula>
    </cfRule>
    <cfRule type="containsText" dxfId="10801" priority="3279" operator="containsText" text="Extrema">
      <formula>NOT(ISERROR(SEARCH("Extrema",AE530)))</formula>
    </cfRule>
    <cfRule type="containsText" dxfId="10800" priority="3280" operator="containsText" text="Alta">
      <formula>NOT(ISERROR(SEARCH("Alta",AE530)))</formula>
    </cfRule>
    <cfRule type="containsText" dxfId="10799" priority="3281" operator="containsText" text="Moderada">
      <formula>NOT(ISERROR(SEARCH("Moderada",AE530)))</formula>
    </cfRule>
    <cfRule type="containsText" dxfId="10798" priority="3282" operator="containsText" text="Baja">
      <formula>NOT(ISERROR(SEARCH("Baja",AE530)))</formula>
    </cfRule>
  </conditionalFormatting>
  <conditionalFormatting sqref="V530">
    <cfRule type="cellIs" dxfId="10797" priority="3289" stopIfTrue="1" operator="equal">
      <formula>"Alta"</formula>
    </cfRule>
  </conditionalFormatting>
  <conditionalFormatting sqref="V530">
    <cfRule type="cellIs" dxfId="10796" priority="3291" stopIfTrue="1" operator="equal">
      <formula>"Baja"</formula>
    </cfRule>
  </conditionalFormatting>
  <conditionalFormatting sqref="V530">
    <cfRule type="cellIs" dxfId="10795" priority="3290" stopIfTrue="1" operator="equal">
      <formula>"Media"</formula>
    </cfRule>
  </conditionalFormatting>
  <conditionalFormatting sqref="V530">
    <cfRule type="cellIs" dxfId="10794" priority="3288" stopIfTrue="1" operator="equal">
      <formula>"Muy Alta"</formula>
    </cfRule>
  </conditionalFormatting>
  <conditionalFormatting sqref="V530">
    <cfRule type="cellIs" dxfId="10793" priority="3292" stopIfTrue="1" operator="equal">
      <formula>"Muy Baja"</formula>
    </cfRule>
  </conditionalFormatting>
  <conditionalFormatting sqref="AP530">
    <cfRule type="cellIs" dxfId="10792" priority="3265" stopIfTrue="1" operator="equal">
      <formula>"Alta"</formula>
    </cfRule>
  </conditionalFormatting>
  <conditionalFormatting sqref="AP530">
    <cfRule type="cellIs" dxfId="10791" priority="3267" stopIfTrue="1" operator="equal">
      <formula>"Baja"</formula>
    </cfRule>
  </conditionalFormatting>
  <conditionalFormatting sqref="AP530">
    <cfRule type="cellIs" dxfId="10790" priority="3266" stopIfTrue="1" operator="equal">
      <formula>"Media"</formula>
    </cfRule>
  </conditionalFormatting>
  <conditionalFormatting sqref="AP530">
    <cfRule type="cellIs" dxfId="10789" priority="3264" stopIfTrue="1" operator="equal">
      <formula>"Muy Alta"</formula>
    </cfRule>
  </conditionalFormatting>
  <conditionalFormatting sqref="AP530">
    <cfRule type="cellIs" dxfId="10788" priority="3268" stopIfTrue="1" operator="equal">
      <formula>"Muy Baja"</formula>
    </cfRule>
  </conditionalFormatting>
  <conditionalFormatting sqref="AE538:AE539">
    <cfRule type="containsText" dxfId="10787" priority="3203" operator="containsText" text="VALORAR">
      <formula>NOT(ISERROR(SEARCH("VALORAR",AE538)))</formula>
    </cfRule>
    <cfRule type="containsText" dxfId="10786" priority="3204" operator="containsText" text="Extrema">
      <formula>NOT(ISERROR(SEARCH("Extrema",AE538)))</formula>
    </cfRule>
    <cfRule type="containsText" dxfId="10785" priority="3205" operator="containsText" text="Alta">
      <formula>NOT(ISERROR(SEARCH("Alta",AE538)))</formula>
    </cfRule>
    <cfRule type="containsText" dxfId="10784" priority="3206" operator="containsText" text="Moderada">
      <formula>NOT(ISERROR(SEARCH("Moderada",AE538)))</formula>
    </cfRule>
    <cfRule type="containsText" dxfId="10783" priority="3207" operator="containsText" text="Baja">
      <formula>NOT(ISERROR(SEARCH("Baja",AE538)))</formula>
    </cfRule>
  </conditionalFormatting>
  <conditionalFormatting sqref="AE538:AE539">
    <cfRule type="containsText" dxfId="10782" priority="3208" operator="containsText" text="VALORAR">
      <formula>NOT(ISERROR(SEARCH("VALORAR",AE538)))</formula>
    </cfRule>
    <cfRule type="containsText" dxfId="10781" priority="3209" operator="containsText" text="Extrema">
      <formula>NOT(ISERROR(SEARCH("Extrema",AE538)))</formula>
    </cfRule>
    <cfRule type="containsText" dxfId="10780" priority="3210" operator="containsText" text="Alta">
      <formula>NOT(ISERROR(SEARCH("Alta",AE538)))</formula>
    </cfRule>
    <cfRule type="containsText" dxfId="10779" priority="3211" operator="containsText" text="Moderada">
      <formula>NOT(ISERROR(SEARCH("Moderada",AE538)))</formula>
    </cfRule>
    <cfRule type="containsText" dxfId="10778" priority="3212" operator="containsText" text="Baja">
      <formula>NOT(ISERROR(SEARCH("Baja",AE538)))</formula>
    </cfRule>
  </conditionalFormatting>
  <conditionalFormatting sqref="AP543">
    <cfRule type="cellIs" dxfId="10777" priority="3157" stopIfTrue="1" operator="equal">
      <formula>"Alta"</formula>
    </cfRule>
  </conditionalFormatting>
  <conditionalFormatting sqref="AP543">
    <cfRule type="cellIs" dxfId="10776" priority="3159" stopIfTrue="1" operator="equal">
      <formula>"Baja"</formula>
    </cfRule>
  </conditionalFormatting>
  <conditionalFormatting sqref="AP543">
    <cfRule type="cellIs" dxfId="10775" priority="3158" stopIfTrue="1" operator="equal">
      <formula>"Media"</formula>
    </cfRule>
  </conditionalFormatting>
  <conditionalFormatting sqref="AP543">
    <cfRule type="cellIs" dxfId="10774" priority="3156" stopIfTrue="1" operator="equal">
      <formula>"Muy Alta"</formula>
    </cfRule>
  </conditionalFormatting>
  <conditionalFormatting sqref="AP543">
    <cfRule type="cellIs" dxfId="10773" priority="3160" stopIfTrue="1" operator="equal">
      <formula>"Muy Baja"</formula>
    </cfRule>
  </conditionalFormatting>
  <conditionalFormatting sqref="AP540">
    <cfRule type="cellIs" dxfId="10772" priority="3115" stopIfTrue="1" operator="equal">
      <formula>"Alta"</formula>
    </cfRule>
  </conditionalFormatting>
  <conditionalFormatting sqref="AP540">
    <cfRule type="cellIs" dxfId="10771" priority="3117" stopIfTrue="1" operator="equal">
      <formula>"Baja"</formula>
    </cfRule>
  </conditionalFormatting>
  <conditionalFormatting sqref="AP540">
    <cfRule type="cellIs" dxfId="10770" priority="3116" stopIfTrue="1" operator="equal">
      <formula>"Media"</formula>
    </cfRule>
  </conditionalFormatting>
  <conditionalFormatting sqref="AP540">
    <cfRule type="cellIs" dxfId="10769" priority="3114" stopIfTrue="1" operator="equal">
      <formula>"Muy Alta"</formula>
    </cfRule>
  </conditionalFormatting>
  <conditionalFormatting sqref="AP540">
    <cfRule type="cellIs" dxfId="10768" priority="3118" stopIfTrue="1" operator="equal">
      <formula>"Muy Baja"</formula>
    </cfRule>
  </conditionalFormatting>
  <conditionalFormatting sqref="V538:V539">
    <cfRule type="cellIs" dxfId="10767" priority="3219" stopIfTrue="1" operator="equal">
      <formula>"Alta"</formula>
    </cfRule>
  </conditionalFormatting>
  <conditionalFormatting sqref="V538:V539">
    <cfRule type="cellIs" dxfId="10766" priority="3221" stopIfTrue="1" operator="equal">
      <formula>"Baja"</formula>
    </cfRule>
  </conditionalFormatting>
  <conditionalFormatting sqref="V538:V539">
    <cfRule type="cellIs" dxfId="10765" priority="3220" stopIfTrue="1" operator="equal">
      <formula>"Media"</formula>
    </cfRule>
  </conditionalFormatting>
  <conditionalFormatting sqref="V538:V539">
    <cfRule type="cellIs" dxfId="10764" priority="3218" stopIfTrue="1" operator="equal">
      <formula>"Muy Alta"</formula>
    </cfRule>
  </conditionalFormatting>
  <conditionalFormatting sqref="V538:V539">
    <cfRule type="cellIs" dxfId="10763" priority="3222" stopIfTrue="1" operator="equal">
      <formula>"Muy Baja"</formula>
    </cfRule>
  </conditionalFormatting>
  <conditionalFormatting sqref="AW538">
    <cfRule type="containsText" dxfId="10762" priority="3193" operator="containsText" text="VALORAR">
      <formula>NOT(ISERROR(SEARCH("VALORAR",AW538)))</formula>
    </cfRule>
    <cfRule type="containsText" dxfId="10761" priority="3194" operator="containsText" text="Extrema">
      <formula>NOT(ISERROR(SEARCH("Extrema",AW538)))</formula>
    </cfRule>
    <cfRule type="containsText" dxfId="10760" priority="3195" operator="containsText" text="Alta">
      <formula>NOT(ISERROR(SEARCH("Alta",AW538)))</formula>
    </cfRule>
    <cfRule type="containsText" dxfId="10759" priority="3196" operator="containsText" text="Moderada">
      <formula>NOT(ISERROR(SEARCH("Moderada",AW538)))</formula>
    </cfRule>
    <cfRule type="containsText" dxfId="10758" priority="3197" operator="containsText" text="Baja">
      <formula>NOT(ISERROR(SEARCH("Baja",AW538)))</formula>
    </cfRule>
  </conditionalFormatting>
  <conditionalFormatting sqref="AW538">
    <cfRule type="containsText" dxfId="10757" priority="3198" operator="containsText" text="VALORAR">
      <formula>NOT(ISERROR(SEARCH("VALORAR",AW538)))</formula>
    </cfRule>
    <cfRule type="containsText" dxfId="10756" priority="3199" operator="containsText" text="Extrema">
      <formula>NOT(ISERROR(SEARCH("Extrema",AW538)))</formula>
    </cfRule>
    <cfRule type="containsText" dxfId="10755" priority="3200" operator="containsText" text="Alta">
      <formula>NOT(ISERROR(SEARCH("Alta",AW538)))</formula>
    </cfRule>
    <cfRule type="containsText" dxfId="10754" priority="3201" operator="containsText" text="Moderada">
      <formula>NOT(ISERROR(SEARCH("Moderada",AW538)))</formula>
    </cfRule>
    <cfRule type="containsText" dxfId="10753" priority="3202" operator="containsText" text="Baja">
      <formula>NOT(ISERROR(SEARCH("Baja",AW538)))</formula>
    </cfRule>
  </conditionalFormatting>
  <conditionalFormatting sqref="AP538">
    <cfRule type="cellIs" dxfId="10752" priority="3185" stopIfTrue="1" operator="equal">
      <formula>"Alta"</formula>
    </cfRule>
  </conditionalFormatting>
  <conditionalFormatting sqref="AP538">
    <cfRule type="cellIs" dxfId="10751" priority="3187" stopIfTrue="1" operator="equal">
      <formula>"Baja"</formula>
    </cfRule>
  </conditionalFormatting>
  <conditionalFormatting sqref="AP538">
    <cfRule type="cellIs" dxfId="10750" priority="3186" stopIfTrue="1" operator="equal">
      <formula>"Media"</formula>
    </cfRule>
  </conditionalFormatting>
  <conditionalFormatting sqref="AP538">
    <cfRule type="cellIs" dxfId="10749" priority="3184" stopIfTrue="1" operator="equal">
      <formula>"Muy Alta"</formula>
    </cfRule>
  </conditionalFormatting>
  <conditionalFormatting sqref="AP538">
    <cfRule type="cellIs" dxfId="10748" priority="3188" stopIfTrue="1" operator="equal">
      <formula>"Muy Baja"</formula>
    </cfRule>
  </conditionalFormatting>
  <conditionalFormatting sqref="AP539">
    <cfRule type="cellIs" dxfId="10747" priority="3171" stopIfTrue="1" operator="equal">
      <formula>"Alta"</formula>
    </cfRule>
  </conditionalFormatting>
  <conditionalFormatting sqref="AP539">
    <cfRule type="cellIs" dxfId="10746" priority="3173" stopIfTrue="1" operator="equal">
      <formula>"Baja"</formula>
    </cfRule>
  </conditionalFormatting>
  <conditionalFormatting sqref="AP539">
    <cfRule type="cellIs" dxfId="10745" priority="3172" stopIfTrue="1" operator="equal">
      <formula>"Media"</formula>
    </cfRule>
  </conditionalFormatting>
  <conditionalFormatting sqref="AP539">
    <cfRule type="cellIs" dxfId="10744" priority="3170" stopIfTrue="1" operator="equal">
      <formula>"Muy Alta"</formula>
    </cfRule>
  </conditionalFormatting>
  <conditionalFormatting sqref="AP539">
    <cfRule type="cellIs" dxfId="10743" priority="3174" stopIfTrue="1" operator="equal">
      <formula>"Muy Baja"</formula>
    </cfRule>
  </conditionalFormatting>
  <conditionalFormatting sqref="AE540:AE541">
    <cfRule type="containsText" dxfId="10742" priority="3123" operator="containsText" text="VALORAR">
      <formula>NOT(ISERROR(SEARCH("VALORAR",AE540)))</formula>
    </cfRule>
    <cfRule type="containsText" dxfId="10741" priority="3124" operator="containsText" text="Extrema">
      <formula>NOT(ISERROR(SEARCH("Extrema",AE540)))</formula>
    </cfRule>
    <cfRule type="containsText" dxfId="10740" priority="3125" operator="containsText" text="Alta">
      <formula>NOT(ISERROR(SEARCH("Alta",AE540)))</formula>
    </cfRule>
    <cfRule type="containsText" dxfId="10739" priority="3126" operator="containsText" text="Moderada">
      <formula>NOT(ISERROR(SEARCH("Moderada",AE540)))</formula>
    </cfRule>
    <cfRule type="containsText" dxfId="10738" priority="3127" operator="containsText" text="Baja">
      <formula>NOT(ISERROR(SEARCH("Baja",AE540)))</formula>
    </cfRule>
  </conditionalFormatting>
  <conditionalFormatting sqref="AE540:AE541">
    <cfRule type="containsText" dxfId="10737" priority="3128" operator="containsText" text="VALORAR">
      <formula>NOT(ISERROR(SEARCH("VALORAR",AE540)))</formula>
    </cfRule>
    <cfRule type="containsText" dxfId="10736" priority="3129" operator="containsText" text="Extrema">
      <formula>NOT(ISERROR(SEARCH("Extrema",AE540)))</formula>
    </cfRule>
    <cfRule type="containsText" dxfId="10735" priority="3130" operator="containsText" text="Alta">
      <formula>NOT(ISERROR(SEARCH("Alta",AE540)))</formula>
    </cfRule>
    <cfRule type="containsText" dxfId="10734" priority="3131" operator="containsText" text="Moderada">
      <formula>NOT(ISERROR(SEARCH("Moderada",AE540)))</formula>
    </cfRule>
    <cfRule type="containsText" dxfId="10733" priority="3132" operator="containsText" text="Baja">
      <formula>NOT(ISERROR(SEARCH("Baja",AE540)))</formula>
    </cfRule>
  </conditionalFormatting>
  <conditionalFormatting sqref="V540:V541">
    <cfRule type="cellIs" dxfId="10732" priority="3139" stopIfTrue="1" operator="equal">
      <formula>"Alta"</formula>
    </cfRule>
  </conditionalFormatting>
  <conditionalFormatting sqref="V540:V541">
    <cfRule type="cellIs" dxfId="10731" priority="3141" stopIfTrue="1" operator="equal">
      <formula>"Baja"</formula>
    </cfRule>
  </conditionalFormatting>
  <conditionalFormatting sqref="V540:V541">
    <cfRule type="cellIs" dxfId="10730" priority="3140" stopIfTrue="1" operator="equal">
      <formula>"Media"</formula>
    </cfRule>
  </conditionalFormatting>
  <conditionalFormatting sqref="V540:V541">
    <cfRule type="cellIs" dxfId="10729" priority="3138" stopIfTrue="1" operator="equal">
      <formula>"Muy Alta"</formula>
    </cfRule>
  </conditionalFormatting>
  <conditionalFormatting sqref="V540:V541">
    <cfRule type="cellIs" dxfId="10728" priority="3142" stopIfTrue="1" operator="equal">
      <formula>"Muy Baja"</formula>
    </cfRule>
  </conditionalFormatting>
  <conditionalFormatting sqref="AP541">
    <cfRule type="cellIs" dxfId="10727" priority="3101" stopIfTrue="1" operator="equal">
      <formula>"Alta"</formula>
    </cfRule>
  </conditionalFormatting>
  <conditionalFormatting sqref="AP541">
    <cfRule type="cellIs" dxfId="10726" priority="3103" stopIfTrue="1" operator="equal">
      <formula>"Baja"</formula>
    </cfRule>
  </conditionalFormatting>
  <conditionalFormatting sqref="AP541">
    <cfRule type="cellIs" dxfId="10725" priority="3102" stopIfTrue="1" operator="equal">
      <formula>"Media"</formula>
    </cfRule>
  </conditionalFormatting>
  <conditionalFormatting sqref="AP541">
    <cfRule type="cellIs" dxfId="10724" priority="3100" stopIfTrue="1" operator="equal">
      <formula>"Muy Alta"</formula>
    </cfRule>
  </conditionalFormatting>
  <conditionalFormatting sqref="AP541">
    <cfRule type="cellIs" dxfId="10723" priority="3104" stopIfTrue="1" operator="equal">
      <formula>"Muy Baja"</formula>
    </cfRule>
  </conditionalFormatting>
  <conditionalFormatting sqref="AE542">
    <cfRule type="containsText" dxfId="10722" priority="3067" operator="containsText" text="VALORAR">
      <formula>NOT(ISERROR(SEARCH("VALORAR",AE542)))</formula>
    </cfRule>
    <cfRule type="containsText" dxfId="10721" priority="3068" operator="containsText" text="Extrema">
      <formula>NOT(ISERROR(SEARCH("Extrema",AE542)))</formula>
    </cfRule>
    <cfRule type="containsText" dxfId="10720" priority="3069" operator="containsText" text="Alta">
      <formula>NOT(ISERROR(SEARCH("Alta",AE542)))</formula>
    </cfRule>
    <cfRule type="containsText" dxfId="10719" priority="3070" operator="containsText" text="Moderada">
      <formula>NOT(ISERROR(SEARCH("Moderada",AE542)))</formula>
    </cfRule>
    <cfRule type="containsText" dxfId="10718" priority="3071" operator="containsText" text="Baja">
      <formula>NOT(ISERROR(SEARCH("Baja",AE542)))</formula>
    </cfRule>
  </conditionalFormatting>
  <conditionalFormatting sqref="AE542">
    <cfRule type="containsText" dxfId="10717" priority="3072" operator="containsText" text="VALORAR">
      <formula>NOT(ISERROR(SEARCH("VALORAR",AE542)))</formula>
    </cfRule>
    <cfRule type="containsText" dxfId="10716" priority="3073" operator="containsText" text="Extrema">
      <formula>NOT(ISERROR(SEARCH("Extrema",AE542)))</formula>
    </cfRule>
    <cfRule type="containsText" dxfId="10715" priority="3074" operator="containsText" text="Alta">
      <formula>NOT(ISERROR(SEARCH("Alta",AE542)))</formula>
    </cfRule>
    <cfRule type="containsText" dxfId="10714" priority="3075" operator="containsText" text="Moderada">
      <formula>NOT(ISERROR(SEARCH("Moderada",AE542)))</formula>
    </cfRule>
    <cfRule type="containsText" dxfId="10713" priority="3076" operator="containsText" text="Baja">
      <formula>NOT(ISERROR(SEARCH("Baja",AE542)))</formula>
    </cfRule>
  </conditionalFormatting>
  <conditionalFormatting sqref="V542">
    <cfRule type="cellIs" dxfId="10712" priority="3083" stopIfTrue="1" operator="equal">
      <formula>"Alta"</formula>
    </cfRule>
  </conditionalFormatting>
  <conditionalFormatting sqref="V542">
    <cfRule type="cellIs" dxfId="10711" priority="3085" stopIfTrue="1" operator="equal">
      <formula>"Baja"</formula>
    </cfRule>
  </conditionalFormatting>
  <conditionalFormatting sqref="V542">
    <cfRule type="cellIs" dxfId="10710" priority="3084" stopIfTrue="1" operator="equal">
      <formula>"Media"</formula>
    </cfRule>
  </conditionalFormatting>
  <conditionalFormatting sqref="V542">
    <cfRule type="cellIs" dxfId="10709" priority="3082" stopIfTrue="1" operator="equal">
      <formula>"Muy Alta"</formula>
    </cfRule>
  </conditionalFormatting>
  <conditionalFormatting sqref="V542">
    <cfRule type="cellIs" dxfId="10708" priority="3086" stopIfTrue="1" operator="equal">
      <formula>"Muy Baja"</formula>
    </cfRule>
  </conditionalFormatting>
  <conditionalFormatting sqref="AP542">
    <cfRule type="cellIs" dxfId="10707" priority="3059" stopIfTrue="1" operator="equal">
      <formula>"Alta"</formula>
    </cfRule>
  </conditionalFormatting>
  <conditionalFormatting sqref="AP542">
    <cfRule type="cellIs" dxfId="10706" priority="3061" stopIfTrue="1" operator="equal">
      <formula>"Baja"</formula>
    </cfRule>
  </conditionalFormatting>
  <conditionalFormatting sqref="AP542">
    <cfRule type="cellIs" dxfId="10705" priority="3060" stopIfTrue="1" operator="equal">
      <formula>"Media"</formula>
    </cfRule>
  </conditionalFormatting>
  <conditionalFormatting sqref="AP542">
    <cfRule type="cellIs" dxfId="10704" priority="3058" stopIfTrue="1" operator="equal">
      <formula>"Muy Alta"</formula>
    </cfRule>
  </conditionalFormatting>
  <conditionalFormatting sqref="AP542">
    <cfRule type="cellIs" dxfId="10703" priority="3062" stopIfTrue="1" operator="equal">
      <formula>"Muy Baja"</formula>
    </cfRule>
  </conditionalFormatting>
  <conditionalFormatting sqref="AE532:AE533">
    <cfRule type="containsText" dxfId="10702" priority="3011" operator="containsText" text="VALORAR">
      <formula>NOT(ISERROR(SEARCH("VALORAR",AE532)))</formula>
    </cfRule>
    <cfRule type="containsText" dxfId="10701" priority="3012" operator="containsText" text="Extrema">
      <formula>NOT(ISERROR(SEARCH("Extrema",AE532)))</formula>
    </cfRule>
    <cfRule type="containsText" dxfId="10700" priority="3013" operator="containsText" text="Alta">
      <formula>NOT(ISERROR(SEARCH("Alta",AE532)))</formula>
    </cfRule>
    <cfRule type="containsText" dxfId="10699" priority="3014" operator="containsText" text="Moderada">
      <formula>NOT(ISERROR(SEARCH("Moderada",AE532)))</formula>
    </cfRule>
    <cfRule type="containsText" dxfId="10698" priority="3015" operator="containsText" text="Baja">
      <formula>NOT(ISERROR(SEARCH("Baja",AE532)))</formula>
    </cfRule>
  </conditionalFormatting>
  <conditionalFormatting sqref="AE532:AE533">
    <cfRule type="containsText" dxfId="10697" priority="3016" operator="containsText" text="VALORAR">
      <formula>NOT(ISERROR(SEARCH("VALORAR",AE532)))</formula>
    </cfRule>
    <cfRule type="containsText" dxfId="10696" priority="3017" operator="containsText" text="Extrema">
      <formula>NOT(ISERROR(SEARCH("Extrema",AE532)))</formula>
    </cfRule>
    <cfRule type="containsText" dxfId="10695" priority="3018" operator="containsText" text="Alta">
      <formula>NOT(ISERROR(SEARCH("Alta",AE532)))</formula>
    </cfRule>
    <cfRule type="containsText" dxfId="10694" priority="3019" operator="containsText" text="Moderada">
      <formula>NOT(ISERROR(SEARCH("Moderada",AE532)))</formula>
    </cfRule>
    <cfRule type="containsText" dxfId="10693" priority="3020" operator="containsText" text="Baja">
      <formula>NOT(ISERROR(SEARCH("Baja",AE532)))</formula>
    </cfRule>
  </conditionalFormatting>
  <conditionalFormatting sqref="AP537">
    <cfRule type="cellIs" dxfId="10692" priority="2965" stopIfTrue="1" operator="equal">
      <formula>"Alta"</formula>
    </cfRule>
  </conditionalFormatting>
  <conditionalFormatting sqref="AP537">
    <cfRule type="cellIs" dxfId="10691" priority="2967" stopIfTrue="1" operator="equal">
      <formula>"Baja"</formula>
    </cfRule>
  </conditionalFormatting>
  <conditionalFormatting sqref="AP537">
    <cfRule type="cellIs" dxfId="10690" priority="2966" stopIfTrue="1" operator="equal">
      <formula>"Media"</formula>
    </cfRule>
  </conditionalFormatting>
  <conditionalFormatting sqref="AP537">
    <cfRule type="cellIs" dxfId="10689" priority="2964" stopIfTrue="1" operator="equal">
      <formula>"Muy Alta"</formula>
    </cfRule>
  </conditionalFormatting>
  <conditionalFormatting sqref="AP537">
    <cfRule type="cellIs" dxfId="10688" priority="2968" stopIfTrue="1" operator="equal">
      <formula>"Muy Baja"</formula>
    </cfRule>
  </conditionalFormatting>
  <conditionalFormatting sqref="AP534">
    <cfRule type="cellIs" dxfId="10687" priority="2923" stopIfTrue="1" operator="equal">
      <formula>"Alta"</formula>
    </cfRule>
  </conditionalFormatting>
  <conditionalFormatting sqref="AP534">
    <cfRule type="cellIs" dxfId="10686" priority="2925" stopIfTrue="1" operator="equal">
      <formula>"Baja"</formula>
    </cfRule>
  </conditionalFormatting>
  <conditionalFormatting sqref="AP534">
    <cfRule type="cellIs" dxfId="10685" priority="2924" stopIfTrue="1" operator="equal">
      <formula>"Media"</formula>
    </cfRule>
  </conditionalFormatting>
  <conditionalFormatting sqref="AP534">
    <cfRule type="cellIs" dxfId="10684" priority="2922" stopIfTrue="1" operator="equal">
      <formula>"Muy Alta"</formula>
    </cfRule>
  </conditionalFormatting>
  <conditionalFormatting sqref="AP534">
    <cfRule type="cellIs" dxfId="10683" priority="2926" stopIfTrue="1" operator="equal">
      <formula>"Muy Baja"</formula>
    </cfRule>
  </conditionalFormatting>
  <conditionalFormatting sqref="V532:V533">
    <cfRule type="cellIs" dxfId="10682" priority="3027" stopIfTrue="1" operator="equal">
      <formula>"Alta"</formula>
    </cfRule>
  </conditionalFormatting>
  <conditionalFormatting sqref="V532:V533">
    <cfRule type="cellIs" dxfId="10681" priority="3029" stopIfTrue="1" operator="equal">
      <formula>"Baja"</formula>
    </cfRule>
  </conditionalFormatting>
  <conditionalFormatting sqref="V532:V533">
    <cfRule type="cellIs" dxfId="10680" priority="3028" stopIfTrue="1" operator="equal">
      <formula>"Media"</formula>
    </cfRule>
  </conditionalFormatting>
  <conditionalFormatting sqref="V532:V533">
    <cfRule type="cellIs" dxfId="10679" priority="3026" stopIfTrue="1" operator="equal">
      <formula>"Muy Alta"</formula>
    </cfRule>
  </conditionalFormatting>
  <conditionalFormatting sqref="V532:V533">
    <cfRule type="cellIs" dxfId="10678" priority="3030" stopIfTrue="1" operator="equal">
      <formula>"Muy Baja"</formula>
    </cfRule>
  </conditionalFormatting>
  <conditionalFormatting sqref="AW532">
    <cfRule type="containsText" dxfId="10677" priority="3001" operator="containsText" text="VALORAR">
      <formula>NOT(ISERROR(SEARCH("VALORAR",AW532)))</formula>
    </cfRule>
    <cfRule type="containsText" dxfId="10676" priority="3002" operator="containsText" text="Extrema">
      <formula>NOT(ISERROR(SEARCH("Extrema",AW532)))</formula>
    </cfRule>
    <cfRule type="containsText" dxfId="10675" priority="3003" operator="containsText" text="Alta">
      <formula>NOT(ISERROR(SEARCH("Alta",AW532)))</formula>
    </cfRule>
    <cfRule type="containsText" dxfId="10674" priority="3004" operator="containsText" text="Moderada">
      <formula>NOT(ISERROR(SEARCH("Moderada",AW532)))</formula>
    </cfRule>
    <cfRule type="containsText" dxfId="10673" priority="3005" operator="containsText" text="Baja">
      <formula>NOT(ISERROR(SEARCH("Baja",AW532)))</formula>
    </cfRule>
  </conditionalFormatting>
  <conditionalFormatting sqref="AW532">
    <cfRule type="containsText" dxfId="10672" priority="3006" operator="containsText" text="VALORAR">
      <formula>NOT(ISERROR(SEARCH("VALORAR",AW532)))</formula>
    </cfRule>
    <cfRule type="containsText" dxfId="10671" priority="3007" operator="containsText" text="Extrema">
      <formula>NOT(ISERROR(SEARCH("Extrema",AW532)))</formula>
    </cfRule>
    <cfRule type="containsText" dxfId="10670" priority="3008" operator="containsText" text="Alta">
      <formula>NOT(ISERROR(SEARCH("Alta",AW532)))</formula>
    </cfRule>
    <cfRule type="containsText" dxfId="10669" priority="3009" operator="containsText" text="Moderada">
      <formula>NOT(ISERROR(SEARCH("Moderada",AW532)))</formula>
    </cfRule>
    <cfRule type="containsText" dxfId="10668" priority="3010" operator="containsText" text="Baja">
      <formula>NOT(ISERROR(SEARCH("Baja",AW532)))</formula>
    </cfRule>
  </conditionalFormatting>
  <conditionalFormatting sqref="AP532">
    <cfRule type="cellIs" dxfId="10667" priority="2993" stopIfTrue="1" operator="equal">
      <formula>"Alta"</formula>
    </cfRule>
  </conditionalFormatting>
  <conditionalFormatting sqref="AP532">
    <cfRule type="cellIs" dxfId="10666" priority="2995" stopIfTrue="1" operator="equal">
      <formula>"Baja"</formula>
    </cfRule>
  </conditionalFormatting>
  <conditionalFormatting sqref="AP532">
    <cfRule type="cellIs" dxfId="10665" priority="2994" stopIfTrue="1" operator="equal">
      <formula>"Media"</formula>
    </cfRule>
  </conditionalFormatting>
  <conditionalFormatting sqref="AP532">
    <cfRule type="cellIs" dxfId="10664" priority="2992" stopIfTrue="1" operator="equal">
      <formula>"Muy Alta"</formula>
    </cfRule>
  </conditionalFormatting>
  <conditionalFormatting sqref="AP532">
    <cfRule type="cellIs" dxfId="10663" priority="2996" stopIfTrue="1" operator="equal">
      <formula>"Muy Baja"</formula>
    </cfRule>
  </conditionalFormatting>
  <conditionalFormatting sqref="AP533">
    <cfRule type="cellIs" dxfId="10662" priority="2979" stopIfTrue="1" operator="equal">
      <formula>"Alta"</formula>
    </cfRule>
  </conditionalFormatting>
  <conditionalFormatting sqref="AP533">
    <cfRule type="cellIs" dxfId="10661" priority="2981" stopIfTrue="1" operator="equal">
      <formula>"Baja"</formula>
    </cfRule>
  </conditionalFormatting>
  <conditionalFormatting sqref="AP533">
    <cfRule type="cellIs" dxfId="10660" priority="2980" stopIfTrue="1" operator="equal">
      <formula>"Media"</formula>
    </cfRule>
  </conditionalFormatting>
  <conditionalFormatting sqref="AP533">
    <cfRule type="cellIs" dxfId="10659" priority="2978" stopIfTrue="1" operator="equal">
      <formula>"Muy Alta"</formula>
    </cfRule>
  </conditionalFormatting>
  <conditionalFormatting sqref="AP533">
    <cfRule type="cellIs" dxfId="10658" priority="2982" stopIfTrue="1" operator="equal">
      <formula>"Muy Baja"</formula>
    </cfRule>
  </conditionalFormatting>
  <conditionalFormatting sqref="AE534:AE535">
    <cfRule type="containsText" dxfId="10657" priority="2931" operator="containsText" text="VALORAR">
      <formula>NOT(ISERROR(SEARCH("VALORAR",AE534)))</formula>
    </cfRule>
    <cfRule type="containsText" dxfId="10656" priority="2932" operator="containsText" text="Extrema">
      <formula>NOT(ISERROR(SEARCH("Extrema",AE534)))</formula>
    </cfRule>
    <cfRule type="containsText" dxfId="10655" priority="2933" operator="containsText" text="Alta">
      <formula>NOT(ISERROR(SEARCH("Alta",AE534)))</formula>
    </cfRule>
    <cfRule type="containsText" dxfId="10654" priority="2934" operator="containsText" text="Moderada">
      <formula>NOT(ISERROR(SEARCH("Moderada",AE534)))</formula>
    </cfRule>
    <cfRule type="containsText" dxfId="10653" priority="2935" operator="containsText" text="Baja">
      <formula>NOT(ISERROR(SEARCH("Baja",AE534)))</formula>
    </cfRule>
  </conditionalFormatting>
  <conditionalFormatting sqref="AE534:AE535">
    <cfRule type="containsText" dxfId="10652" priority="2936" operator="containsText" text="VALORAR">
      <formula>NOT(ISERROR(SEARCH("VALORAR",AE534)))</formula>
    </cfRule>
    <cfRule type="containsText" dxfId="10651" priority="2937" operator="containsText" text="Extrema">
      <formula>NOT(ISERROR(SEARCH("Extrema",AE534)))</formula>
    </cfRule>
    <cfRule type="containsText" dxfId="10650" priority="2938" operator="containsText" text="Alta">
      <formula>NOT(ISERROR(SEARCH("Alta",AE534)))</formula>
    </cfRule>
    <cfRule type="containsText" dxfId="10649" priority="2939" operator="containsText" text="Moderada">
      <formula>NOT(ISERROR(SEARCH("Moderada",AE534)))</formula>
    </cfRule>
    <cfRule type="containsText" dxfId="10648" priority="2940" operator="containsText" text="Baja">
      <formula>NOT(ISERROR(SEARCH("Baja",AE534)))</formula>
    </cfRule>
  </conditionalFormatting>
  <conditionalFormatting sqref="V534:V535">
    <cfRule type="cellIs" dxfId="10647" priority="2947" stopIfTrue="1" operator="equal">
      <formula>"Alta"</formula>
    </cfRule>
  </conditionalFormatting>
  <conditionalFormatting sqref="V534:V535">
    <cfRule type="cellIs" dxfId="10646" priority="2949" stopIfTrue="1" operator="equal">
      <formula>"Baja"</formula>
    </cfRule>
  </conditionalFormatting>
  <conditionalFormatting sqref="V534:V535">
    <cfRule type="cellIs" dxfId="10645" priority="2948" stopIfTrue="1" operator="equal">
      <formula>"Media"</formula>
    </cfRule>
  </conditionalFormatting>
  <conditionalFormatting sqref="V534:V535">
    <cfRule type="cellIs" dxfId="10644" priority="2946" stopIfTrue="1" operator="equal">
      <formula>"Muy Alta"</formula>
    </cfRule>
  </conditionalFormatting>
  <conditionalFormatting sqref="V534:V535">
    <cfRule type="cellIs" dxfId="10643" priority="2950" stopIfTrue="1" operator="equal">
      <formula>"Muy Baja"</formula>
    </cfRule>
  </conditionalFormatting>
  <conditionalFormatting sqref="AP535">
    <cfRule type="cellIs" dxfId="10642" priority="2909" stopIfTrue="1" operator="equal">
      <formula>"Alta"</formula>
    </cfRule>
  </conditionalFormatting>
  <conditionalFormatting sqref="AP535">
    <cfRule type="cellIs" dxfId="10641" priority="2911" stopIfTrue="1" operator="equal">
      <formula>"Baja"</formula>
    </cfRule>
  </conditionalFormatting>
  <conditionalFormatting sqref="AP535">
    <cfRule type="cellIs" dxfId="10640" priority="2910" stopIfTrue="1" operator="equal">
      <formula>"Media"</formula>
    </cfRule>
  </conditionalFormatting>
  <conditionalFormatting sqref="AP535">
    <cfRule type="cellIs" dxfId="10639" priority="2908" stopIfTrue="1" operator="equal">
      <formula>"Muy Alta"</formula>
    </cfRule>
  </conditionalFormatting>
  <conditionalFormatting sqref="AP535">
    <cfRule type="cellIs" dxfId="10638" priority="2912" stopIfTrue="1" operator="equal">
      <formula>"Muy Baja"</formula>
    </cfRule>
  </conditionalFormatting>
  <conditionalFormatting sqref="AE536">
    <cfRule type="containsText" dxfId="10637" priority="2875" operator="containsText" text="VALORAR">
      <formula>NOT(ISERROR(SEARCH("VALORAR",AE536)))</formula>
    </cfRule>
    <cfRule type="containsText" dxfId="10636" priority="2876" operator="containsText" text="Extrema">
      <formula>NOT(ISERROR(SEARCH("Extrema",AE536)))</formula>
    </cfRule>
    <cfRule type="containsText" dxfId="10635" priority="2877" operator="containsText" text="Alta">
      <formula>NOT(ISERROR(SEARCH("Alta",AE536)))</formula>
    </cfRule>
    <cfRule type="containsText" dxfId="10634" priority="2878" operator="containsText" text="Moderada">
      <formula>NOT(ISERROR(SEARCH("Moderada",AE536)))</formula>
    </cfRule>
    <cfRule type="containsText" dxfId="10633" priority="2879" operator="containsText" text="Baja">
      <formula>NOT(ISERROR(SEARCH("Baja",AE536)))</formula>
    </cfRule>
  </conditionalFormatting>
  <conditionalFormatting sqref="AE536">
    <cfRule type="containsText" dxfId="10632" priority="2880" operator="containsText" text="VALORAR">
      <formula>NOT(ISERROR(SEARCH("VALORAR",AE536)))</formula>
    </cfRule>
    <cfRule type="containsText" dxfId="10631" priority="2881" operator="containsText" text="Extrema">
      <formula>NOT(ISERROR(SEARCH("Extrema",AE536)))</formula>
    </cfRule>
    <cfRule type="containsText" dxfId="10630" priority="2882" operator="containsText" text="Alta">
      <formula>NOT(ISERROR(SEARCH("Alta",AE536)))</formula>
    </cfRule>
    <cfRule type="containsText" dxfId="10629" priority="2883" operator="containsText" text="Moderada">
      <formula>NOT(ISERROR(SEARCH("Moderada",AE536)))</formula>
    </cfRule>
    <cfRule type="containsText" dxfId="10628" priority="2884" operator="containsText" text="Baja">
      <formula>NOT(ISERROR(SEARCH("Baja",AE536)))</formula>
    </cfRule>
  </conditionalFormatting>
  <conditionalFormatting sqref="V536">
    <cfRule type="cellIs" dxfId="10627" priority="2891" stopIfTrue="1" operator="equal">
      <formula>"Alta"</formula>
    </cfRule>
  </conditionalFormatting>
  <conditionalFormatting sqref="V536">
    <cfRule type="cellIs" dxfId="10626" priority="2893" stopIfTrue="1" operator="equal">
      <formula>"Baja"</formula>
    </cfRule>
  </conditionalFormatting>
  <conditionalFormatting sqref="V536">
    <cfRule type="cellIs" dxfId="10625" priority="2892" stopIfTrue="1" operator="equal">
      <formula>"Media"</formula>
    </cfRule>
  </conditionalFormatting>
  <conditionalFormatting sqref="V536">
    <cfRule type="cellIs" dxfId="10624" priority="2890" stopIfTrue="1" operator="equal">
      <formula>"Muy Alta"</formula>
    </cfRule>
  </conditionalFormatting>
  <conditionalFormatting sqref="V536">
    <cfRule type="cellIs" dxfId="10623" priority="2894" stopIfTrue="1" operator="equal">
      <formula>"Muy Baja"</formula>
    </cfRule>
  </conditionalFormatting>
  <conditionalFormatting sqref="AP536">
    <cfRule type="cellIs" dxfId="10622" priority="2867" stopIfTrue="1" operator="equal">
      <formula>"Alta"</formula>
    </cfRule>
  </conditionalFormatting>
  <conditionalFormatting sqref="AP536">
    <cfRule type="cellIs" dxfId="10621" priority="2869" stopIfTrue="1" operator="equal">
      <formula>"Baja"</formula>
    </cfRule>
  </conditionalFormatting>
  <conditionalFormatting sqref="AP536">
    <cfRule type="cellIs" dxfId="10620" priority="2868" stopIfTrue="1" operator="equal">
      <formula>"Media"</formula>
    </cfRule>
  </conditionalFormatting>
  <conditionalFormatting sqref="AP536">
    <cfRule type="cellIs" dxfId="10619" priority="2866" stopIfTrue="1" operator="equal">
      <formula>"Muy Alta"</formula>
    </cfRule>
  </conditionalFormatting>
  <conditionalFormatting sqref="AP536">
    <cfRule type="cellIs" dxfId="10618" priority="2870" stopIfTrue="1" operator="equal">
      <formula>"Muy Baja"</formula>
    </cfRule>
  </conditionalFormatting>
  <conditionalFormatting sqref="AE544:AE545">
    <cfRule type="containsText" dxfId="10617" priority="2819" operator="containsText" text="VALORAR">
      <formula>NOT(ISERROR(SEARCH("VALORAR",AE544)))</formula>
    </cfRule>
    <cfRule type="containsText" dxfId="10616" priority="2820" operator="containsText" text="Extrema">
      <formula>NOT(ISERROR(SEARCH("Extrema",AE544)))</formula>
    </cfRule>
    <cfRule type="containsText" dxfId="10615" priority="2821" operator="containsText" text="Alta">
      <formula>NOT(ISERROR(SEARCH("Alta",AE544)))</formula>
    </cfRule>
    <cfRule type="containsText" dxfId="10614" priority="2822" operator="containsText" text="Moderada">
      <formula>NOT(ISERROR(SEARCH("Moderada",AE544)))</formula>
    </cfRule>
    <cfRule type="containsText" dxfId="10613" priority="2823" operator="containsText" text="Baja">
      <formula>NOT(ISERROR(SEARCH("Baja",AE544)))</formula>
    </cfRule>
  </conditionalFormatting>
  <conditionalFormatting sqref="AE544:AE545">
    <cfRule type="containsText" dxfId="10612" priority="2824" operator="containsText" text="VALORAR">
      <formula>NOT(ISERROR(SEARCH("VALORAR",AE544)))</formula>
    </cfRule>
    <cfRule type="containsText" dxfId="10611" priority="2825" operator="containsText" text="Extrema">
      <formula>NOT(ISERROR(SEARCH("Extrema",AE544)))</formula>
    </cfRule>
    <cfRule type="containsText" dxfId="10610" priority="2826" operator="containsText" text="Alta">
      <formula>NOT(ISERROR(SEARCH("Alta",AE544)))</formula>
    </cfRule>
    <cfRule type="containsText" dxfId="10609" priority="2827" operator="containsText" text="Moderada">
      <formula>NOT(ISERROR(SEARCH("Moderada",AE544)))</formula>
    </cfRule>
    <cfRule type="containsText" dxfId="10608" priority="2828" operator="containsText" text="Baja">
      <formula>NOT(ISERROR(SEARCH("Baja",AE544)))</formula>
    </cfRule>
  </conditionalFormatting>
  <conditionalFormatting sqref="AP549">
    <cfRule type="cellIs" dxfId="10607" priority="2773" stopIfTrue="1" operator="equal">
      <formula>"Alta"</formula>
    </cfRule>
  </conditionalFormatting>
  <conditionalFormatting sqref="AP549">
    <cfRule type="cellIs" dxfId="10606" priority="2775" stopIfTrue="1" operator="equal">
      <formula>"Baja"</formula>
    </cfRule>
  </conditionalFormatting>
  <conditionalFormatting sqref="AP549">
    <cfRule type="cellIs" dxfId="10605" priority="2774" stopIfTrue="1" operator="equal">
      <formula>"Media"</formula>
    </cfRule>
  </conditionalFormatting>
  <conditionalFormatting sqref="AP549">
    <cfRule type="cellIs" dxfId="10604" priority="2772" stopIfTrue="1" operator="equal">
      <formula>"Muy Alta"</formula>
    </cfRule>
  </conditionalFormatting>
  <conditionalFormatting sqref="AP549">
    <cfRule type="cellIs" dxfId="10603" priority="2776" stopIfTrue="1" operator="equal">
      <formula>"Muy Baja"</formula>
    </cfRule>
  </conditionalFormatting>
  <conditionalFormatting sqref="AP546">
    <cfRule type="cellIs" dxfId="10602" priority="2731" stopIfTrue="1" operator="equal">
      <formula>"Alta"</formula>
    </cfRule>
  </conditionalFormatting>
  <conditionalFormatting sqref="AP546">
    <cfRule type="cellIs" dxfId="10601" priority="2733" stopIfTrue="1" operator="equal">
      <formula>"Baja"</formula>
    </cfRule>
  </conditionalFormatting>
  <conditionalFormatting sqref="AP546">
    <cfRule type="cellIs" dxfId="10600" priority="2732" stopIfTrue="1" operator="equal">
      <formula>"Media"</formula>
    </cfRule>
  </conditionalFormatting>
  <conditionalFormatting sqref="AP546">
    <cfRule type="cellIs" dxfId="10599" priority="2730" stopIfTrue="1" operator="equal">
      <formula>"Muy Alta"</formula>
    </cfRule>
  </conditionalFormatting>
  <conditionalFormatting sqref="AP546">
    <cfRule type="cellIs" dxfId="10598" priority="2734" stopIfTrue="1" operator="equal">
      <formula>"Muy Baja"</formula>
    </cfRule>
  </conditionalFormatting>
  <conditionalFormatting sqref="V544:V545">
    <cfRule type="cellIs" dxfId="10597" priority="2835" stopIfTrue="1" operator="equal">
      <formula>"Alta"</formula>
    </cfRule>
  </conditionalFormatting>
  <conditionalFormatting sqref="V544:V545">
    <cfRule type="cellIs" dxfId="10596" priority="2837" stopIfTrue="1" operator="equal">
      <formula>"Baja"</formula>
    </cfRule>
  </conditionalFormatting>
  <conditionalFormatting sqref="V544:V545">
    <cfRule type="cellIs" dxfId="10595" priority="2836" stopIfTrue="1" operator="equal">
      <formula>"Media"</formula>
    </cfRule>
  </conditionalFormatting>
  <conditionalFormatting sqref="V544:V545">
    <cfRule type="cellIs" dxfId="10594" priority="2834" stopIfTrue="1" operator="equal">
      <formula>"Muy Alta"</formula>
    </cfRule>
  </conditionalFormatting>
  <conditionalFormatting sqref="V544:V545">
    <cfRule type="cellIs" dxfId="10593" priority="2838" stopIfTrue="1" operator="equal">
      <formula>"Muy Baja"</formula>
    </cfRule>
  </conditionalFormatting>
  <conditionalFormatting sqref="AW544">
    <cfRule type="containsText" dxfId="10592" priority="2809" operator="containsText" text="VALORAR">
      <formula>NOT(ISERROR(SEARCH("VALORAR",AW544)))</formula>
    </cfRule>
    <cfRule type="containsText" dxfId="10591" priority="2810" operator="containsText" text="Extrema">
      <formula>NOT(ISERROR(SEARCH("Extrema",AW544)))</formula>
    </cfRule>
    <cfRule type="containsText" dxfId="10590" priority="2811" operator="containsText" text="Alta">
      <formula>NOT(ISERROR(SEARCH("Alta",AW544)))</formula>
    </cfRule>
    <cfRule type="containsText" dxfId="10589" priority="2812" operator="containsText" text="Moderada">
      <formula>NOT(ISERROR(SEARCH("Moderada",AW544)))</formula>
    </cfRule>
    <cfRule type="containsText" dxfId="10588" priority="2813" operator="containsText" text="Baja">
      <formula>NOT(ISERROR(SEARCH("Baja",AW544)))</formula>
    </cfRule>
  </conditionalFormatting>
  <conditionalFormatting sqref="AW544">
    <cfRule type="containsText" dxfId="10587" priority="2814" operator="containsText" text="VALORAR">
      <formula>NOT(ISERROR(SEARCH("VALORAR",AW544)))</formula>
    </cfRule>
    <cfRule type="containsText" dxfId="10586" priority="2815" operator="containsText" text="Extrema">
      <formula>NOT(ISERROR(SEARCH("Extrema",AW544)))</formula>
    </cfRule>
    <cfRule type="containsText" dxfId="10585" priority="2816" operator="containsText" text="Alta">
      <formula>NOT(ISERROR(SEARCH("Alta",AW544)))</formula>
    </cfRule>
    <cfRule type="containsText" dxfId="10584" priority="2817" operator="containsText" text="Moderada">
      <formula>NOT(ISERROR(SEARCH("Moderada",AW544)))</formula>
    </cfRule>
    <cfRule type="containsText" dxfId="10583" priority="2818" operator="containsText" text="Baja">
      <formula>NOT(ISERROR(SEARCH("Baja",AW544)))</formula>
    </cfRule>
  </conditionalFormatting>
  <conditionalFormatting sqref="AP544">
    <cfRule type="cellIs" dxfId="10582" priority="2801" stopIfTrue="1" operator="equal">
      <formula>"Alta"</formula>
    </cfRule>
  </conditionalFormatting>
  <conditionalFormatting sqref="AP544">
    <cfRule type="cellIs" dxfId="10581" priority="2803" stopIfTrue="1" operator="equal">
      <formula>"Baja"</formula>
    </cfRule>
  </conditionalFormatting>
  <conditionalFormatting sqref="AP544">
    <cfRule type="cellIs" dxfId="10580" priority="2802" stopIfTrue="1" operator="equal">
      <formula>"Media"</formula>
    </cfRule>
  </conditionalFormatting>
  <conditionalFormatting sqref="AP544">
    <cfRule type="cellIs" dxfId="10579" priority="2800" stopIfTrue="1" operator="equal">
      <formula>"Muy Alta"</formula>
    </cfRule>
  </conditionalFormatting>
  <conditionalFormatting sqref="AP544">
    <cfRule type="cellIs" dxfId="10578" priority="2804" stopIfTrue="1" operator="equal">
      <formula>"Muy Baja"</formula>
    </cfRule>
  </conditionalFormatting>
  <conditionalFormatting sqref="AP545">
    <cfRule type="cellIs" dxfId="10577" priority="2787" stopIfTrue="1" operator="equal">
      <formula>"Alta"</formula>
    </cfRule>
  </conditionalFormatting>
  <conditionalFormatting sqref="AP545">
    <cfRule type="cellIs" dxfId="10576" priority="2789" stopIfTrue="1" operator="equal">
      <formula>"Baja"</formula>
    </cfRule>
  </conditionalFormatting>
  <conditionalFormatting sqref="AP545">
    <cfRule type="cellIs" dxfId="10575" priority="2788" stopIfTrue="1" operator="equal">
      <formula>"Media"</formula>
    </cfRule>
  </conditionalFormatting>
  <conditionalFormatting sqref="AP545">
    <cfRule type="cellIs" dxfId="10574" priority="2786" stopIfTrue="1" operator="equal">
      <formula>"Muy Alta"</formula>
    </cfRule>
  </conditionalFormatting>
  <conditionalFormatting sqref="AP545">
    <cfRule type="cellIs" dxfId="10573" priority="2790" stopIfTrue="1" operator="equal">
      <formula>"Muy Baja"</formula>
    </cfRule>
  </conditionalFormatting>
  <conditionalFormatting sqref="AE546:AE547">
    <cfRule type="containsText" dxfId="10572" priority="2739" operator="containsText" text="VALORAR">
      <formula>NOT(ISERROR(SEARCH("VALORAR",AE546)))</formula>
    </cfRule>
    <cfRule type="containsText" dxfId="10571" priority="2740" operator="containsText" text="Extrema">
      <formula>NOT(ISERROR(SEARCH("Extrema",AE546)))</formula>
    </cfRule>
    <cfRule type="containsText" dxfId="10570" priority="2741" operator="containsText" text="Alta">
      <formula>NOT(ISERROR(SEARCH("Alta",AE546)))</formula>
    </cfRule>
    <cfRule type="containsText" dxfId="10569" priority="2742" operator="containsText" text="Moderada">
      <formula>NOT(ISERROR(SEARCH("Moderada",AE546)))</formula>
    </cfRule>
    <cfRule type="containsText" dxfId="10568" priority="2743" operator="containsText" text="Baja">
      <formula>NOT(ISERROR(SEARCH("Baja",AE546)))</formula>
    </cfRule>
  </conditionalFormatting>
  <conditionalFormatting sqref="AE546:AE547">
    <cfRule type="containsText" dxfId="10567" priority="2744" operator="containsText" text="VALORAR">
      <formula>NOT(ISERROR(SEARCH("VALORAR",AE546)))</formula>
    </cfRule>
    <cfRule type="containsText" dxfId="10566" priority="2745" operator="containsText" text="Extrema">
      <formula>NOT(ISERROR(SEARCH("Extrema",AE546)))</formula>
    </cfRule>
    <cfRule type="containsText" dxfId="10565" priority="2746" operator="containsText" text="Alta">
      <formula>NOT(ISERROR(SEARCH("Alta",AE546)))</formula>
    </cfRule>
    <cfRule type="containsText" dxfId="10564" priority="2747" operator="containsText" text="Moderada">
      <formula>NOT(ISERROR(SEARCH("Moderada",AE546)))</formula>
    </cfRule>
    <cfRule type="containsText" dxfId="10563" priority="2748" operator="containsText" text="Baja">
      <formula>NOT(ISERROR(SEARCH("Baja",AE546)))</formula>
    </cfRule>
  </conditionalFormatting>
  <conditionalFormatting sqref="V546:V547">
    <cfRule type="cellIs" dxfId="10562" priority="2755" stopIfTrue="1" operator="equal">
      <formula>"Alta"</formula>
    </cfRule>
  </conditionalFormatting>
  <conditionalFormatting sqref="V546:V547">
    <cfRule type="cellIs" dxfId="10561" priority="2757" stopIfTrue="1" operator="equal">
      <formula>"Baja"</formula>
    </cfRule>
  </conditionalFormatting>
  <conditionalFormatting sqref="V546:V547">
    <cfRule type="cellIs" dxfId="10560" priority="2756" stopIfTrue="1" operator="equal">
      <formula>"Media"</formula>
    </cfRule>
  </conditionalFormatting>
  <conditionalFormatting sqref="V546:V547">
    <cfRule type="cellIs" dxfId="10559" priority="2754" stopIfTrue="1" operator="equal">
      <formula>"Muy Alta"</formula>
    </cfRule>
  </conditionalFormatting>
  <conditionalFormatting sqref="V546:V547">
    <cfRule type="cellIs" dxfId="10558" priority="2758" stopIfTrue="1" operator="equal">
      <formula>"Muy Baja"</formula>
    </cfRule>
  </conditionalFormatting>
  <conditionalFormatting sqref="AP547">
    <cfRule type="cellIs" dxfId="10557" priority="2717" stopIfTrue="1" operator="equal">
      <formula>"Alta"</formula>
    </cfRule>
  </conditionalFormatting>
  <conditionalFormatting sqref="AP547">
    <cfRule type="cellIs" dxfId="10556" priority="2719" stopIfTrue="1" operator="equal">
      <formula>"Baja"</formula>
    </cfRule>
  </conditionalFormatting>
  <conditionalFormatting sqref="AP547">
    <cfRule type="cellIs" dxfId="10555" priority="2718" stopIfTrue="1" operator="equal">
      <formula>"Media"</formula>
    </cfRule>
  </conditionalFormatting>
  <conditionalFormatting sqref="AP547">
    <cfRule type="cellIs" dxfId="10554" priority="2716" stopIfTrue="1" operator="equal">
      <formula>"Muy Alta"</formula>
    </cfRule>
  </conditionalFormatting>
  <conditionalFormatting sqref="AP547">
    <cfRule type="cellIs" dxfId="10553" priority="2720" stopIfTrue="1" operator="equal">
      <formula>"Muy Baja"</formula>
    </cfRule>
  </conditionalFormatting>
  <conditionalFormatting sqref="AE548">
    <cfRule type="containsText" dxfId="10552" priority="2683" operator="containsText" text="VALORAR">
      <formula>NOT(ISERROR(SEARCH("VALORAR",AE548)))</formula>
    </cfRule>
    <cfRule type="containsText" dxfId="10551" priority="2684" operator="containsText" text="Extrema">
      <formula>NOT(ISERROR(SEARCH("Extrema",AE548)))</formula>
    </cfRule>
    <cfRule type="containsText" dxfId="10550" priority="2685" operator="containsText" text="Alta">
      <formula>NOT(ISERROR(SEARCH("Alta",AE548)))</formula>
    </cfRule>
    <cfRule type="containsText" dxfId="10549" priority="2686" operator="containsText" text="Moderada">
      <formula>NOT(ISERROR(SEARCH("Moderada",AE548)))</formula>
    </cfRule>
    <cfRule type="containsText" dxfId="10548" priority="2687" operator="containsText" text="Baja">
      <formula>NOT(ISERROR(SEARCH("Baja",AE548)))</formula>
    </cfRule>
  </conditionalFormatting>
  <conditionalFormatting sqref="AE548">
    <cfRule type="containsText" dxfId="10547" priority="2688" operator="containsText" text="VALORAR">
      <formula>NOT(ISERROR(SEARCH("VALORAR",AE548)))</formula>
    </cfRule>
    <cfRule type="containsText" dxfId="10546" priority="2689" operator="containsText" text="Extrema">
      <formula>NOT(ISERROR(SEARCH("Extrema",AE548)))</formula>
    </cfRule>
    <cfRule type="containsText" dxfId="10545" priority="2690" operator="containsText" text="Alta">
      <formula>NOT(ISERROR(SEARCH("Alta",AE548)))</formula>
    </cfRule>
    <cfRule type="containsText" dxfId="10544" priority="2691" operator="containsText" text="Moderada">
      <formula>NOT(ISERROR(SEARCH("Moderada",AE548)))</formula>
    </cfRule>
    <cfRule type="containsText" dxfId="10543" priority="2692" operator="containsText" text="Baja">
      <formula>NOT(ISERROR(SEARCH("Baja",AE548)))</formula>
    </cfRule>
  </conditionalFormatting>
  <conditionalFormatting sqref="V548">
    <cfRule type="cellIs" dxfId="10542" priority="2699" stopIfTrue="1" operator="equal">
      <formula>"Alta"</formula>
    </cfRule>
  </conditionalFormatting>
  <conditionalFormatting sqref="V548">
    <cfRule type="cellIs" dxfId="10541" priority="2701" stopIfTrue="1" operator="equal">
      <formula>"Baja"</formula>
    </cfRule>
  </conditionalFormatting>
  <conditionalFormatting sqref="V548">
    <cfRule type="cellIs" dxfId="10540" priority="2700" stopIfTrue="1" operator="equal">
      <formula>"Media"</formula>
    </cfRule>
  </conditionalFormatting>
  <conditionalFormatting sqref="V548">
    <cfRule type="cellIs" dxfId="10539" priority="2698" stopIfTrue="1" operator="equal">
      <formula>"Muy Alta"</formula>
    </cfRule>
  </conditionalFormatting>
  <conditionalFormatting sqref="V548">
    <cfRule type="cellIs" dxfId="10538" priority="2702" stopIfTrue="1" operator="equal">
      <formula>"Muy Baja"</formula>
    </cfRule>
  </conditionalFormatting>
  <conditionalFormatting sqref="AP548">
    <cfRule type="cellIs" dxfId="10537" priority="2675" stopIfTrue="1" operator="equal">
      <formula>"Alta"</formula>
    </cfRule>
  </conditionalFormatting>
  <conditionalFormatting sqref="AP548">
    <cfRule type="cellIs" dxfId="10536" priority="2677" stopIfTrue="1" operator="equal">
      <formula>"Baja"</formula>
    </cfRule>
  </conditionalFormatting>
  <conditionalFormatting sqref="AP548">
    <cfRule type="cellIs" dxfId="10535" priority="2676" stopIfTrue="1" operator="equal">
      <formula>"Media"</formula>
    </cfRule>
  </conditionalFormatting>
  <conditionalFormatting sqref="AP548">
    <cfRule type="cellIs" dxfId="10534" priority="2674" stopIfTrue="1" operator="equal">
      <formula>"Muy Alta"</formula>
    </cfRule>
  </conditionalFormatting>
  <conditionalFormatting sqref="AP548">
    <cfRule type="cellIs" dxfId="10533" priority="2678" stopIfTrue="1" operator="equal">
      <formula>"Muy Baja"</formula>
    </cfRule>
  </conditionalFormatting>
  <conditionalFormatting sqref="AE550:AE551">
    <cfRule type="containsText" dxfId="10532" priority="2627" operator="containsText" text="VALORAR">
      <formula>NOT(ISERROR(SEARCH("VALORAR",AE550)))</formula>
    </cfRule>
    <cfRule type="containsText" dxfId="10531" priority="2628" operator="containsText" text="Extrema">
      <formula>NOT(ISERROR(SEARCH("Extrema",AE550)))</formula>
    </cfRule>
    <cfRule type="containsText" dxfId="10530" priority="2629" operator="containsText" text="Alta">
      <formula>NOT(ISERROR(SEARCH("Alta",AE550)))</formula>
    </cfRule>
    <cfRule type="containsText" dxfId="10529" priority="2630" operator="containsText" text="Moderada">
      <formula>NOT(ISERROR(SEARCH("Moderada",AE550)))</formula>
    </cfRule>
    <cfRule type="containsText" dxfId="10528" priority="2631" operator="containsText" text="Baja">
      <formula>NOT(ISERROR(SEARCH("Baja",AE550)))</formula>
    </cfRule>
  </conditionalFormatting>
  <conditionalFormatting sqref="AE550:AE551">
    <cfRule type="containsText" dxfId="10527" priority="2632" operator="containsText" text="VALORAR">
      <formula>NOT(ISERROR(SEARCH("VALORAR",AE550)))</formula>
    </cfRule>
    <cfRule type="containsText" dxfId="10526" priority="2633" operator="containsText" text="Extrema">
      <formula>NOT(ISERROR(SEARCH("Extrema",AE550)))</formula>
    </cfRule>
    <cfRule type="containsText" dxfId="10525" priority="2634" operator="containsText" text="Alta">
      <formula>NOT(ISERROR(SEARCH("Alta",AE550)))</formula>
    </cfRule>
    <cfRule type="containsText" dxfId="10524" priority="2635" operator="containsText" text="Moderada">
      <formula>NOT(ISERROR(SEARCH("Moderada",AE550)))</formula>
    </cfRule>
    <cfRule type="containsText" dxfId="10523" priority="2636" operator="containsText" text="Baja">
      <formula>NOT(ISERROR(SEARCH("Baja",AE550)))</formula>
    </cfRule>
  </conditionalFormatting>
  <conditionalFormatting sqref="AP555">
    <cfRule type="cellIs" dxfId="10522" priority="2581" stopIfTrue="1" operator="equal">
      <formula>"Alta"</formula>
    </cfRule>
  </conditionalFormatting>
  <conditionalFormatting sqref="AP555">
    <cfRule type="cellIs" dxfId="10521" priority="2583" stopIfTrue="1" operator="equal">
      <formula>"Baja"</formula>
    </cfRule>
  </conditionalFormatting>
  <conditionalFormatting sqref="AP555">
    <cfRule type="cellIs" dxfId="10520" priority="2582" stopIfTrue="1" operator="equal">
      <formula>"Media"</formula>
    </cfRule>
  </conditionalFormatting>
  <conditionalFormatting sqref="AP555">
    <cfRule type="cellIs" dxfId="10519" priority="2580" stopIfTrue="1" operator="equal">
      <formula>"Muy Alta"</formula>
    </cfRule>
  </conditionalFormatting>
  <conditionalFormatting sqref="AP555">
    <cfRule type="cellIs" dxfId="10518" priority="2584" stopIfTrue="1" operator="equal">
      <formula>"Muy Baja"</formula>
    </cfRule>
  </conditionalFormatting>
  <conditionalFormatting sqref="AP552">
    <cfRule type="cellIs" dxfId="10517" priority="2539" stopIfTrue="1" operator="equal">
      <formula>"Alta"</formula>
    </cfRule>
  </conditionalFormatting>
  <conditionalFormatting sqref="AP552">
    <cfRule type="cellIs" dxfId="10516" priority="2541" stopIfTrue="1" operator="equal">
      <formula>"Baja"</formula>
    </cfRule>
  </conditionalFormatting>
  <conditionalFormatting sqref="AP552">
    <cfRule type="cellIs" dxfId="10515" priority="2540" stopIfTrue="1" operator="equal">
      <formula>"Media"</formula>
    </cfRule>
  </conditionalFormatting>
  <conditionalFormatting sqref="AP552">
    <cfRule type="cellIs" dxfId="10514" priority="2538" stopIfTrue="1" operator="equal">
      <formula>"Muy Alta"</formula>
    </cfRule>
  </conditionalFormatting>
  <conditionalFormatting sqref="AP552">
    <cfRule type="cellIs" dxfId="10513" priority="2542" stopIfTrue="1" operator="equal">
      <formula>"Muy Baja"</formula>
    </cfRule>
  </conditionalFormatting>
  <conditionalFormatting sqref="V550:V551">
    <cfRule type="cellIs" dxfId="10512" priority="2643" stopIfTrue="1" operator="equal">
      <formula>"Alta"</formula>
    </cfRule>
  </conditionalFormatting>
  <conditionalFormatting sqref="V550:V551">
    <cfRule type="cellIs" dxfId="10511" priority="2645" stopIfTrue="1" operator="equal">
      <formula>"Baja"</formula>
    </cfRule>
  </conditionalFormatting>
  <conditionalFormatting sqref="V550:V551">
    <cfRule type="cellIs" dxfId="10510" priority="2644" stopIfTrue="1" operator="equal">
      <formula>"Media"</formula>
    </cfRule>
  </conditionalFormatting>
  <conditionalFormatting sqref="V550:V551">
    <cfRule type="cellIs" dxfId="10509" priority="2642" stopIfTrue="1" operator="equal">
      <formula>"Muy Alta"</formula>
    </cfRule>
  </conditionalFormatting>
  <conditionalFormatting sqref="V550:V551">
    <cfRule type="cellIs" dxfId="10508" priority="2646" stopIfTrue="1" operator="equal">
      <formula>"Muy Baja"</formula>
    </cfRule>
  </conditionalFormatting>
  <conditionalFormatting sqref="AW550">
    <cfRule type="containsText" dxfId="10507" priority="2617" operator="containsText" text="VALORAR">
      <formula>NOT(ISERROR(SEARCH("VALORAR",AW550)))</formula>
    </cfRule>
    <cfRule type="containsText" dxfId="10506" priority="2618" operator="containsText" text="Extrema">
      <formula>NOT(ISERROR(SEARCH("Extrema",AW550)))</formula>
    </cfRule>
    <cfRule type="containsText" dxfId="10505" priority="2619" operator="containsText" text="Alta">
      <formula>NOT(ISERROR(SEARCH("Alta",AW550)))</formula>
    </cfRule>
    <cfRule type="containsText" dxfId="10504" priority="2620" operator="containsText" text="Moderada">
      <formula>NOT(ISERROR(SEARCH("Moderada",AW550)))</formula>
    </cfRule>
    <cfRule type="containsText" dxfId="10503" priority="2621" operator="containsText" text="Baja">
      <formula>NOT(ISERROR(SEARCH("Baja",AW550)))</formula>
    </cfRule>
  </conditionalFormatting>
  <conditionalFormatting sqref="AW550">
    <cfRule type="containsText" dxfId="10502" priority="2622" operator="containsText" text="VALORAR">
      <formula>NOT(ISERROR(SEARCH("VALORAR",AW550)))</formula>
    </cfRule>
    <cfRule type="containsText" dxfId="10501" priority="2623" operator="containsText" text="Extrema">
      <formula>NOT(ISERROR(SEARCH("Extrema",AW550)))</formula>
    </cfRule>
    <cfRule type="containsText" dxfId="10500" priority="2624" operator="containsText" text="Alta">
      <formula>NOT(ISERROR(SEARCH("Alta",AW550)))</formula>
    </cfRule>
    <cfRule type="containsText" dxfId="10499" priority="2625" operator="containsText" text="Moderada">
      <formula>NOT(ISERROR(SEARCH("Moderada",AW550)))</formula>
    </cfRule>
    <cfRule type="containsText" dxfId="10498" priority="2626" operator="containsText" text="Baja">
      <formula>NOT(ISERROR(SEARCH("Baja",AW550)))</formula>
    </cfRule>
  </conditionalFormatting>
  <conditionalFormatting sqref="AP550">
    <cfRule type="cellIs" dxfId="10497" priority="2609" stopIfTrue="1" operator="equal">
      <formula>"Alta"</formula>
    </cfRule>
  </conditionalFormatting>
  <conditionalFormatting sqref="AP550">
    <cfRule type="cellIs" dxfId="10496" priority="2611" stopIfTrue="1" operator="equal">
      <formula>"Baja"</formula>
    </cfRule>
  </conditionalFormatting>
  <conditionalFormatting sqref="AP550">
    <cfRule type="cellIs" dxfId="10495" priority="2610" stopIfTrue="1" operator="equal">
      <formula>"Media"</formula>
    </cfRule>
  </conditionalFormatting>
  <conditionalFormatting sqref="AP550">
    <cfRule type="cellIs" dxfId="10494" priority="2608" stopIfTrue="1" operator="equal">
      <formula>"Muy Alta"</formula>
    </cfRule>
  </conditionalFormatting>
  <conditionalFormatting sqref="AP550">
    <cfRule type="cellIs" dxfId="10493" priority="2612" stopIfTrue="1" operator="equal">
      <formula>"Muy Baja"</formula>
    </cfRule>
  </conditionalFormatting>
  <conditionalFormatting sqref="AP551">
    <cfRule type="cellIs" dxfId="10492" priority="2595" stopIfTrue="1" operator="equal">
      <formula>"Alta"</formula>
    </cfRule>
  </conditionalFormatting>
  <conditionalFormatting sqref="AP551">
    <cfRule type="cellIs" dxfId="10491" priority="2597" stopIfTrue="1" operator="equal">
      <formula>"Baja"</formula>
    </cfRule>
  </conditionalFormatting>
  <conditionalFormatting sqref="AP551">
    <cfRule type="cellIs" dxfId="10490" priority="2596" stopIfTrue="1" operator="equal">
      <formula>"Media"</formula>
    </cfRule>
  </conditionalFormatting>
  <conditionalFormatting sqref="AP551">
    <cfRule type="cellIs" dxfId="10489" priority="2594" stopIfTrue="1" operator="equal">
      <formula>"Muy Alta"</formula>
    </cfRule>
  </conditionalFormatting>
  <conditionalFormatting sqref="AP551">
    <cfRule type="cellIs" dxfId="10488" priority="2598" stopIfTrue="1" operator="equal">
      <formula>"Muy Baja"</formula>
    </cfRule>
  </conditionalFormatting>
  <conditionalFormatting sqref="AE552:AE553">
    <cfRule type="containsText" dxfId="10487" priority="2547" operator="containsText" text="VALORAR">
      <formula>NOT(ISERROR(SEARCH("VALORAR",AE552)))</formula>
    </cfRule>
    <cfRule type="containsText" dxfId="10486" priority="2548" operator="containsText" text="Extrema">
      <formula>NOT(ISERROR(SEARCH("Extrema",AE552)))</formula>
    </cfRule>
    <cfRule type="containsText" dxfId="10485" priority="2549" operator="containsText" text="Alta">
      <formula>NOT(ISERROR(SEARCH("Alta",AE552)))</formula>
    </cfRule>
    <cfRule type="containsText" dxfId="10484" priority="2550" operator="containsText" text="Moderada">
      <formula>NOT(ISERROR(SEARCH("Moderada",AE552)))</formula>
    </cfRule>
    <cfRule type="containsText" dxfId="10483" priority="2551" operator="containsText" text="Baja">
      <formula>NOT(ISERROR(SEARCH("Baja",AE552)))</formula>
    </cfRule>
  </conditionalFormatting>
  <conditionalFormatting sqref="AE552:AE553">
    <cfRule type="containsText" dxfId="10482" priority="2552" operator="containsText" text="VALORAR">
      <formula>NOT(ISERROR(SEARCH("VALORAR",AE552)))</formula>
    </cfRule>
    <cfRule type="containsText" dxfId="10481" priority="2553" operator="containsText" text="Extrema">
      <formula>NOT(ISERROR(SEARCH("Extrema",AE552)))</formula>
    </cfRule>
    <cfRule type="containsText" dxfId="10480" priority="2554" operator="containsText" text="Alta">
      <formula>NOT(ISERROR(SEARCH("Alta",AE552)))</formula>
    </cfRule>
    <cfRule type="containsText" dxfId="10479" priority="2555" operator="containsText" text="Moderada">
      <formula>NOT(ISERROR(SEARCH("Moderada",AE552)))</formula>
    </cfRule>
    <cfRule type="containsText" dxfId="10478" priority="2556" operator="containsText" text="Baja">
      <formula>NOT(ISERROR(SEARCH("Baja",AE552)))</formula>
    </cfRule>
  </conditionalFormatting>
  <conditionalFormatting sqref="V552:V553">
    <cfRule type="cellIs" dxfId="10477" priority="2563" stopIfTrue="1" operator="equal">
      <formula>"Alta"</formula>
    </cfRule>
  </conditionalFormatting>
  <conditionalFormatting sqref="V552:V553">
    <cfRule type="cellIs" dxfId="10476" priority="2565" stopIfTrue="1" operator="equal">
      <formula>"Baja"</formula>
    </cfRule>
  </conditionalFormatting>
  <conditionalFormatting sqref="V552:V553">
    <cfRule type="cellIs" dxfId="10475" priority="2564" stopIfTrue="1" operator="equal">
      <formula>"Media"</formula>
    </cfRule>
  </conditionalFormatting>
  <conditionalFormatting sqref="V552:V553">
    <cfRule type="cellIs" dxfId="10474" priority="2562" stopIfTrue="1" operator="equal">
      <formula>"Muy Alta"</formula>
    </cfRule>
  </conditionalFormatting>
  <conditionalFormatting sqref="V552:V553">
    <cfRule type="cellIs" dxfId="10473" priority="2566" stopIfTrue="1" operator="equal">
      <formula>"Muy Baja"</formula>
    </cfRule>
  </conditionalFormatting>
  <conditionalFormatting sqref="AP553">
    <cfRule type="cellIs" dxfId="10472" priority="2525" stopIfTrue="1" operator="equal">
      <formula>"Alta"</formula>
    </cfRule>
  </conditionalFormatting>
  <conditionalFormatting sqref="AP553">
    <cfRule type="cellIs" dxfId="10471" priority="2527" stopIfTrue="1" operator="equal">
      <formula>"Baja"</formula>
    </cfRule>
  </conditionalFormatting>
  <conditionalFormatting sqref="AP553">
    <cfRule type="cellIs" dxfId="10470" priority="2526" stopIfTrue="1" operator="equal">
      <formula>"Media"</formula>
    </cfRule>
  </conditionalFormatting>
  <conditionalFormatting sqref="AP553">
    <cfRule type="cellIs" dxfId="10469" priority="2524" stopIfTrue="1" operator="equal">
      <formula>"Muy Alta"</formula>
    </cfRule>
  </conditionalFormatting>
  <conditionalFormatting sqref="AP553">
    <cfRule type="cellIs" dxfId="10468" priority="2528" stopIfTrue="1" operator="equal">
      <formula>"Muy Baja"</formula>
    </cfRule>
  </conditionalFormatting>
  <conditionalFormatting sqref="AE554">
    <cfRule type="containsText" dxfId="10467" priority="2491" operator="containsText" text="VALORAR">
      <formula>NOT(ISERROR(SEARCH("VALORAR",AE554)))</formula>
    </cfRule>
    <cfRule type="containsText" dxfId="10466" priority="2492" operator="containsText" text="Extrema">
      <formula>NOT(ISERROR(SEARCH("Extrema",AE554)))</formula>
    </cfRule>
    <cfRule type="containsText" dxfId="10465" priority="2493" operator="containsText" text="Alta">
      <formula>NOT(ISERROR(SEARCH("Alta",AE554)))</formula>
    </cfRule>
    <cfRule type="containsText" dxfId="10464" priority="2494" operator="containsText" text="Moderada">
      <formula>NOT(ISERROR(SEARCH("Moderada",AE554)))</formula>
    </cfRule>
    <cfRule type="containsText" dxfId="10463" priority="2495" operator="containsText" text="Baja">
      <formula>NOT(ISERROR(SEARCH("Baja",AE554)))</formula>
    </cfRule>
  </conditionalFormatting>
  <conditionalFormatting sqref="AE554">
    <cfRule type="containsText" dxfId="10462" priority="2496" operator="containsText" text="VALORAR">
      <formula>NOT(ISERROR(SEARCH("VALORAR",AE554)))</formula>
    </cfRule>
    <cfRule type="containsText" dxfId="10461" priority="2497" operator="containsText" text="Extrema">
      <formula>NOT(ISERROR(SEARCH("Extrema",AE554)))</formula>
    </cfRule>
    <cfRule type="containsText" dxfId="10460" priority="2498" operator="containsText" text="Alta">
      <formula>NOT(ISERROR(SEARCH("Alta",AE554)))</formula>
    </cfRule>
    <cfRule type="containsText" dxfId="10459" priority="2499" operator="containsText" text="Moderada">
      <formula>NOT(ISERROR(SEARCH("Moderada",AE554)))</formula>
    </cfRule>
    <cfRule type="containsText" dxfId="10458" priority="2500" operator="containsText" text="Baja">
      <formula>NOT(ISERROR(SEARCH("Baja",AE554)))</formula>
    </cfRule>
  </conditionalFormatting>
  <conditionalFormatting sqref="V554">
    <cfRule type="cellIs" dxfId="10457" priority="2507" stopIfTrue="1" operator="equal">
      <formula>"Alta"</formula>
    </cfRule>
  </conditionalFormatting>
  <conditionalFormatting sqref="V554">
    <cfRule type="cellIs" dxfId="10456" priority="2509" stopIfTrue="1" operator="equal">
      <formula>"Baja"</formula>
    </cfRule>
  </conditionalFormatting>
  <conditionalFormatting sqref="V554">
    <cfRule type="cellIs" dxfId="10455" priority="2508" stopIfTrue="1" operator="equal">
      <formula>"Media"</formula>
    </cfRule>
  </conditionalFormatting>
  <conditionalFormatting sqref="V554">
    <cfRule type="cellIs" dxfId="10454" priority="2506" stopIfTrue="1" operator="equal">
      <formula>"Muy Alta"</formula>
    </cfRule>
  </conditionalFormatting>
  <conditionalFormatting sqref="V554">
    <cfRule type="cellIs" dxfId="10453" priority="2510" stopIfTrue="1" operator="equal">
      <formula>"Muy Baja"</formula>
    </cfRule>
  </conditionalFormatting>
  <conditionalFormatting sqref="AP554">
    <cfRule type="cellIs" dxfId="10452" priority="2483" stopIfTrue="1" operator="equal">
      <formula>"Alta"</formula>
    </cfRule>
  </conditionalFormatting>
  <conditionalFormatting sqref="AP554">
    <cfRule type="cellIs" dxfId="10451" priority="2485" stopIfTrue="1" operator="equal">
      <formula>"Baja"</formula>
    </cfRule>
  </conditionalFormatting>
  <conditionalFormatting sqref="AP554">
    <cfRule type="cellIs" dxfId="10450" priority="2484" stopIfTrue="1" operator="equal">
      <formula>"Media"</formula>
    </cfRule>
  </conditionalFormatting>
  <conditionalFormatting sqref="AP554">
    <cfRule type="cellIs" dxfId="10449" priority="2482" stopIfTrue="1" operator="equal">
      <formula>"Muy Alta"</formula>
    </cfRule>
  </conditionalFormatting>
  <conditionalFormatting sqref="AP554">
    <cfRule type="cellIs" dxfId="10448" priority="2486" stopIfTrue="1" operator="equal">
      <formula>"Muy Baja"</formula>
    </cfRule>
  </conditionalFormatting>
  <conditionalFormatting sqref="AE562:AE563">
    <cfRule type="containsText" dxfId="10447" priority="2299" operator="containsText" text="VALORAR">
      <formula>NOT(ISERROR(SEARCH("VALORAR",AE562)))</formula>
    </cfRule>
    <cfRule type="containsText" dxfId="10446" priority="2300" operator="containsText" text="Extrema">
      <formula>NOT(ISERROR(SEARCH("Extrema",AE562)))</formula>
    </cfRule>
    <cfRule type="containsText" dxfId="10445" priority="2301" operator="containsText" text="Alta">
      <formula>NOT(ISERROR(SEARCH("Alta",AE562)))</formula>
    </cfRule>
    <cfRule type="containsText" dxfId="10444" priority="2302" operator="containsText" text="Moderada">
      <formula>NOT(ISERROR(SEARCH("Moderada",AE562)))</formula>
    </cfRule>
    <cfRule type="containsText" dxfId="10443" priority="2303" operator="containsText" text="Baja">
      <formula>NOT(ISERROR(SEARCH("Baja",AE562)))</formula>
    </cfRule>
  </conditionalFormatting>
  <conditionalFormatting sqref="AE562:AE563">
    <cfRule type="containsText" dxfId="10442" priority="2304" operator="containsText" text="VALORAR">
      <formula>NOT(ISERROR(SEARCH("VALORAR",AE562)))</formula>
    </cfRule>
    <cfRule type="containsText" dxfId="10441" priority="2305" operator="containsText" text="Extrema">
      <formula>NOT(ISERROR(SEARCH("Extrema",AE562)))</formula>
    </cfRule>
    <cfRule type="containsText" dxfId="10440" priority="2306" operator="containsText" text="Alta">
      <formula>NOT(ISERROR(SEARCH("Alta",AE562)))</formula>
    </cfRule>
    <cfRule type="containsText" dxfId="10439" priority="2307" operator="containsText" text="Moderada">
      <formula>NOT(ISERROR(SEARCH("Moderada",AE562)))</formula>
    </cfRule>
    <cfRule type="containsText" dxfId="10438" priority="2308" operator="containsText" text="Baja">
      <formula>NOT(ISERROR(SEARCH("Baja",AE562)))</formula>
    </cfRule>
  </conditionalFormatting>
  <conditionalFormatting sqref="AP567">
    <cfRule type="cellIs" dxfId="10437" priority="2253" stopIfTrue="1" operator="equal">
      <formula>"Alta"</formula>
    </cfRule>
  </conditionalFormatting>
  <conditionalFormatting sqref="AP567">
    <cfRule type="cellIs" dxfId="10436" priority="2255" stopIfTrue="1" operator="equal">
      <formula>"Baja"</formula>
    </cfRule>
  </conditionalFormatting>
  <conditionalFormatting sqref="AP567">
    <cfRule type="cellIs" dxfId="10435" priority="2254" stopIfTrue="1" operator="equal">
      <formula>"Media"</formula>
    </cfRule>
  </conditionalFormatting>
  <conditionalFormatting sqref="AP567">
    <cfRule type="cellIs" dxfId="10434" priority="2252" stopIfTrue="1" operator="equal">
      <formula>"Muy Alta"</formula>
    </cfRule>
  </conditionalFormatting>
  <conditionalFormatting sqref="AP567">
    <cfRule type="cellIs" dxfId="10433" priority="2256" stopIfTrue="1" operator="equal">
      <formula>"Muy Baja"</formula>
    </cfRule>
  </conditionalFormatting>
  <conditionalFormatting sqref="AP564">
    <cfRule type="cellIs" dxfId="10432" priority="2211" stopIfTrue="1" operator="equal">
      <formula>"Alta"</formula>
    </cfRule>
  </conditionalFormatting>
  <conditionalFormatting sqref="AP564">
    <cfRule type="cellIs" dxfId="10431" priority="2213" stopIfTrue="1" operator="equal">
      <formula>"Baja"</formula>
    </cfRule>
  </conditionalFormatting>
  <conditionalFormatting sqref="AP564">
    <cfRule type="cellIs" dxfId="10430" priority="2212" stopIfTrue="1" operator="equal">
      <formula>"Media"</formula>
    </cfRule>
  </conditionalFormatting>
  <conditionalFormatting sqref="AP564">
    <cfRule type="cellIs" dxfId="10429" priority="2210" stopIfTrue="1" operator="equal">
      <formula>"Muy Alta"</formula>
    </cfRule>
  </conditionalFormatting>
  <conditionalFormatting sqref="AP564">
    <cfRule type="cellIs" dxfId="10428" priority="2214" stopIfTrue="1" operator="equal">
      <formula>"Muy Baja"</formula>
    </cfRule>
  </conditionalFormatting>
  <conditionalFormatting sqref="V562:V563">
    <cfRule type="cellIs" dxfId="10427" priority="2315" stopIfTrue="1" operator="equal">
      <formula>"Alta"</formula>
    </cfRule>
  </conditionalFormatting>
  <conditionalFormatting sqref="V562:V563">
    <cfRule type="cellIs" dxfId="10426" priority="2317" stopIfTrue="1" operator="equal">
      <formula>"Baja"</formula>
    </cfRule>
  </conditionalFormatting>
  <conditionalFormatting sqref="V562:V563">
    <cfRule type="cellIs" dxfId="10425" priority="2316" stopIfTrue="1" operator="equal">
      <formula>"Media"</formula>
    </cfRule>
  </conditionalFormatting>
  <conditionalFormatting sqref="V562:V563">
    <cfRule type="cellIs" dxfId="10424" priority="2314" stopIfTrue="1" operator="equal">
      <formula>"Muy Alta"</formula>
    </cfRule>
  </conditionalFormatting>
  <conditionalFormatting sqref="V562:V563">
    <cfRule type="cellIs" dxfId="10423" priority="2318" stopIfTrue="1" operator="equal">
      <formula>"Muy Baja"</formula>
    </cfRule>
  </conditionalFormatting>
  <conditionalFormatting sqref="AE568:AE569">
    <cfRule type="containsText" dxfId="10422" priority="2163" operator="containsText" text="VALORAR">
      <formula>NOT(ISERROR(SEARCH("VALORAR",AE568)))</formula>
    </cfRule>
    <cfRule type="containsText" dxfId="10421" priority="2164" operator="containsText" text="Extrema">
      <formula>NOT(ISERROR(SEARCH("Extrema",AE568)))</formula>
    </cfRule>
    <cfRule type="containsText" dxfId="10420" priority="2165" operator="containsText" text="Alta">
      <formula>NOT(ISERROR(SEARCH("Alta",AE568)))</formula>
    </cfRule>
    <cfRule type="containsText" dxfId="10419" priority="2166" operator="containsText" text="Moderada">
      <formula>NOT(ISERROR(SEARCH("Moderada",AE568)))</formula>
    </cfRule>
    <cfRule type="containsText" dxfId="10418" priority="2167" operator="containsText" text="Baja">
      <formula>NOT(ISERROR(SEARCH("Baja",AE568)))</formula>
    </cfRule>
  </conditionalFormatting>
  <conditionalFormatting sqref="AE568:AE569">
    <cfRule type="containsText" dxfId="10417" priority="2168" operator="containsText" text="VALORAR">
      <formula>NOT(ISERROR(SEARCH("VALORAR",AE568)))</formula>
    </cfRule>
    <cfRule type="containsText" dxfId="10416" priority="2169" operator="containsText" text="Extrema">
      <formula>NOT(ISERROR(SEARCH("Extrema",AE568)))</formula>
    </cfRule>
    <cfRule type="containsText" dxfId="10415" priority="2170" operator="containsText" text="Alta">
      <formula>NOT(ISERROR(SEARCH("Alta",AE568)))</formula>
    </cfRule>
    <cfRule type="containsText" dxfId="10414" priority="2171" operator="containsText" text="Moderada">
      <formula>NOT(ISERROR(SEARCH("Moderada",AE568)))</formula>
    </cfRule>
    <cfRule type="containsText" dxfId="10413" priority="2172" operator="containsText" text="Baja">
      <formula>NOT(ISERROR(SEARCH("Baja",AE568)))</formula>
    </cfRule>
  </conditionalFormatting>
  <conditionalFormatting sqref="AW562">
    <cfRule type="containsText" dxfId="10412" priority="2289" operator="containsText" text="VALORAR">
      <formula>NOT(ISERROR(SEARCH("VALORAR",AW562)))</formula>
    </cfRule>
    <cfRule type="containsText" dxfId="10411" priority="2290" operator="containsText" text="Extrema">
      <formula>NOT(ISERROR(SEARCH("Extrema",AW562)))</formula>
    </cfRule>
    <cfRule type="containsText" dxfId="10410" priority="2291" operator="containsText" text="Alta">
      <formula>NOT(ISERROR(SEARCH("Alta",AW562)))</formula>
    </cfRule>
    <cfRule type="containsText" dxfId="10409" priority="2292" operator="containsText" text="Moderada">
      <formula>NOT(ISERROR(SEARCH("Moderada",AW562)))</formula>
    </cfRule>
    <cfRule type="containsText" dxfId="10408" priority="2293" operator="containsText" text="Baja">
      <formula>NOT(ISERROR(SEARCH("Baja",AW562)))</formula>
    </cfRule>
  </conditionalFormatting>
  <conditionalFormatting sqref="AW562">
    <cfRule type="containsText" dxfId="10407" priority="2294" operator="containsText" text="VALORAR">
      <formula>NOT(ISERROR(SEARCH("VALORAR",AW562)))</formula>
    </cfRule>
    <cfRule type="containsText" dxfId="10406" priority="2295" operator="containsText" text="Extrema">
      <formula>NOT(ISERROR(SEARCH("Extrema",AW562)))</formula>
    </cfRule>
    <cfRule type="containsText" dxfId="10405" priority="2296" operator="containsText" text="Alta">
      <formula>NOT(ISERROR(SEARCH("Alta",AW562)))</formula>
    </cfRule>
    <cfRule type="containsText" dxfId="10404" priority="2297" operator="containsText" text="Moderada">
      <formula>NOT(ISERROR(SEARCH("Moderada",AW562)))</formula>
    </cfRule>
    <cfRule type="containsText" dxfId="10403" priority="2298" operator="containsText" text="Baja">
      <formula>NOT(ISERROR(SEARCH("Baja",AW562)))</formula>
    </cfRule>
  </conditionalFormatting>
  <conditionalFormatting sqref="AP562">
    <cfRule type="cellIs" dxfId="10402" priority="2281" stopIfTrue="1" operator="equal">
      <formula>"Alta"</formula>
    </cfRule>
  </conditionalFormatting>
  <conditionalFormatting sqref="AP562">
    <cfRule type="cellIs" dxfId="10401" priority="2283" stopIfTrue="1" operator="equal">
      <formula>"Baja"</formula>
    </cfRule>
  </conditionalFormatting>
  <conditionalFormatting sqref="AP562">
    <cfRule type="cellIs" dxfId="10400" priority="2282" stopIfTrue="1" operator="equal">
      <formula>"Media"</formula>
    </cfRule>
  </conditionalFormatting>
  <conditionalFormatting sqref="AP562">
    <cfRule type="cellIs" dxfId="10399" priority="2280" stopIfTrue="1" operator="equal">
      <formula>"Muy Alta"</formula>
    </cfRule>
  </conditionalFormatting>
  <conditionalFormatting sqref="AP562">
    <cfRule type="cellIs" dxfId="10398" priority="2284" stopIfTrue="1" operator="equal">
      <formula>"Muy Baja"</formula>
    </cfRule>
  </conditionalFormatting>
  <conditionalFormatting sqref="AP563">
    <cfRule type="cellIs" dxfId="10397" priority="2267" stopIfTrue="1" operator="equal">
      <formula>"Alta"</formula>
    </cfRule>
  </conditionalFormatting>
  <conditionalFormatting sqref="AP563">
    <cfRule type="cellIs" dxfId="10396" priority="2269" stopIfTrue="1" operator="equal">
      <formula>"Baja"</formula>
    </cfRule>
  </conditionalFormatting>
  <conditionalFormatting sqref="AP563">
    <cfRule type="cellIs" dxfId="10395" priority="2268" stopIfTrue="1" operator="equal">
      <formula>"Media"</formula>
    </cfRule>
  </conditionalFormatting>
  <conditionalFormatting sqref="AP563">
    <cfRule type="cellIs" dxfId="10394" priority="2266" stopIfTrue="1" operator="equal">
      <formula>"Muy Alta"</formula>
    </cfRule>
  </conditionalFormatting>
  <conditionalFormatting sqref="AP563">
    <cfRule type="cellIs" dxfId="10393" priority="2270" stopIfTrue="1" operator="equal">
      <formula>"Muy Baja"</formula>
    </cfRule>
  </conditionalFormatting>
  <conditionalFormatting sqref="AP573">
    <cfRule type="cellIs" dxfId="10392" priority="2117" stopIfTrue="1" operator="equal">
      <formula>"Alta"</formula>
    </cfRule>
  </conditionalFormatting>
  <conditionalFormatting sqref="AP573">
    <cfRule type="cellIs" dxfId="10391" priority="2119" stopIfTrue="1" operator="equal">
      <formula>"Baja"</formula>
    </cfRule>
  </conditionalFormatting>
  <conditionalFormatting sqref="AP573">
    <cfRule type="cellIs" dxfId="10390" priority="2118" stopIfTrue="1" operator="equal">
      <formula>"Media"</formula>
    </cfRule>
  </conditionalFormatting>
  <conditionalFormatting sqref="AP573">
    <cfRule type="cellIs" dxfId="10389" priority="2116" stopIfTrue="1" operator="equal">
      <formula>"Muy Alta"</formula>
    </cfRule>
  </conditionalFormatting>
  <conditionalFormatting sqref="AP573">
    <cfRule type="cellIs" dxfId="10388" priority="2120" stopIfTrue="1" operator="equal">
      <formula>"Muy Baja"</formula>
    </cfRule>
  </conditionalFormatting>
  <conditionalFormatting sqref="AE564:AE565">
    <cfRule type="containsText" dxfId="10387" priority="2219" operator="containsText" text="VALORAR">
      <formula>NOT(ISERROR(SEARCH("VALORAR",AE564)))</formula>
    </cfRule>
    <cfRule type="containsText" dxfId="10386" priority="2220" operator="containsText" text="Extrema">
      <formula>NOT(ISERROR(SEARCH("Extrema",AE564)))</formula>
    </cfRule>
    <cfRule type="containsText" dxfId="10385" priority="2221" operator="containsText" text="Alta">
      <formula>NOT(ISERROR(SEARCH("Alta",AE564)))</formula>
    </cfRule>
    <cfRule type="containsText" dxfId="10384" priority="2222" operator="containsText" text="Moderada">
      <formula>NOT(ISERROR(SEARCH("Moderada",AE564)))</formula>
    </cfRule>
    <cfRule type="containsText" dxfId="10383" priority="2223" operator="containsText" text="Baja">
      <formula>NOT(ISERROR(SEARCH("Baja",AE564)))</formula>
    </cfRule>
  </conditionalFormatting>
  <conditionalFormatting sqref="AE564:AE565">
    <cfRule type="containsText" dxfId="10382" priority="2224" operator="containsText" text="VALORAR">
      <formula>NOT(ISERROR(SEARCH("VALORAR",AE564)))</formula>
    </cfRule>
    <cfRule type="containsText" dxfId="10381" priority="2225" operator="containsText" text="Extrema">
      <formula>NOT(ISERROR(SEARCH("Extrema",AE564)))</formula>
    </cfRule>
    <cfRule type="containsText" dxfId="10380" priority="2226" operator="containsText" text="Alta">
      <formula>NOT(ISERROR(SEARCH("Alta",AE564)))</formula>
    </cfRule>
    <cfRule type="containsText" dxfId="10379" priority="2227" operator="containsText" text="Moderada">
      <formula>NOT(ISERROR(SEARCH("Moderada",AE564)))</formula>
    </cfRule>
    <cfRule type="containsText" dxfId="10378" priority="2228" operator="containsText" text="Baja">
      <formula>NOT(ISERROR(SEARCH("Baja",AE564)))</formula>
    </cfRule>
  </conditionalFormatting>
  <conditionalFormatting sqref="V564:V565">
    <cfRule type="cellIs" dxfId="10377" priority="2235" stopIfTrue="1" operator="equal">
      <formula>"Alta"</formula>
    </cfRule>
  </conditionalFormatting>
  <conditionalFormatting sqref="V564:V565">
    <cfRule type="cellIs" dxfId="10376" priority="2237" stopIfTrue="1" operator="equal">
      <formula>"Baja"</formula>
    </cfRule>
  </conditionalFormatting>
  <conditionalFormatting sqref="V564:V565">
    <cfRule type="cellIs" dxfId="10375" priority="2236" stopIfTrue="1" operator="equal">
      <formula>"Media"</formula>
    </cfRule>
  </conditionalFormatting>
  <conditionalFormatting sqref="V564:V565">
    <cfRule type="cellIs" dxfId="10374" priority="2234" stopIfTrue="1" operator="equal">
      <formula>"Muy Alta"</formula>
    </cfRule>
  </conditionalFormatting>
  <conditionalFormatting sqref="V564:V565">
    <cfRule type="cellIs" dxfId="10373" priority="2238" stopIfTrue="1" operator="equal">
      <formula>"Muy Baja"</formula>
    </cfRule>
  </conditionalFormatting>
  <conditionalFormatting sqref="AP570">
    <cfRule type="cellIs" dxfId="10372" priority="2075" stopIfTrue="1" operator="equal">
      <formula>"Alta"</formula>
    </cfRule>
  </conditionalFormatting>
  <conditionalFormatting sqref="AP570">
    <cfRule type="cellIs" dxfId="10371" priority="2077" stopIfTrue="1" operator="equal">
      <formula>"Baja"</formula>
    </cfRule>
  </conditionalFormatting>
  <conditionalFormatting sqref="AP570">
    <cfRule type="cellIs" dxfId="10370" priority="2076" stopIfTrue="1" operator="equal">
      <formula>"Media"</formula>
    </cfRule>
  </conditionalFormatting>
  <conditionalFormatting sqref="AP570">
    <cfRule type="cellIs" dxfId="10369" priority="2074" stopIfTrue="1" operator="equal">
      <formula>"Muy Alta"</formula>
    </cfRule>
  </conditionalFormatting>
  <conditionalFormatting sqref="AP570">
    <cfRule type="cellIs" dxfId="10368" priority="2078" stopIfTrue="1" operator="equal">
      <formula>"Muy Baja"</formula>
    </cfRule>
  </conditionalFormatting>
  <conditionalFormatting sqref="AP565">
    <cfRule type="cellIs" dxfId="10367" priority="2197" stopIfTrue="1" operator="equal">
      <formula>"Alta"</formula>
    </cfRule>
  </conditionalFormatting>
  <conditionalFormatting sqref="AP565">
    <cfRule type="cellIs" dxfId="10366" priority="2199" stopIfTrue="1" operator="equal">
      <formula>"Baja"</formula>
    </cfRule>
  </conditionalFormatting>
  <conditionalFormatting sqref="AP565">
    <cfRule type="cellIs" dxfId="10365" priority="2198" stopIfTrue="1" operator="equal">
      <formula>"Media"</formula>
    </cfRule>
  </conditionalFormatting>
  <conditionalFormatting sqref="AP565">
    <cfRule type="cellIs" dxfId="10364" priority="2196" stopIfTrue="1" operator="equal">
      <formula>"Muy Alta"</formula>
    </cfRule>
  </conditionalFormatting>
  <conditionalFormatting sqref="AP565">
    <cfRule type="cellIs" dxfId="10363" priority="2200" stopIfTrue="1" operator="equal">
      <formula>"Muy Baja"</formula>
    </cfRule>
  </conditionalFormatting>
  <conditionalFormatting sqref="V568:V569">
    <cfRule type="cellIs" dxfId="10362" priority="2179" stopIfTrue="1" operator="equal">
      <formula>"Alta"</formula>
    </cfRule>
  </conditionalFormatting>
  <conditionalFormatting sqref="V568:V569">
    <cfRule type="cellIs" dxfId="10361" priority="2181" stopIfTrue="1" operator="equal">
      <formula>"Baja"</formula>
    </cfRule>
  </conditionalFormatting>
  <conditionalFormatting sqref="V568:V569">
    <cfRule type="cellIs" dxfId="10360" priority="2180" stopIfTrue="1" operator="equal">
      <formula>"Media"</formula>
    </cfRule>
  </conditionalFormatting>
  <conditionalFormatting sqref="V568:V569">
    <cfRule type="cellIs" dxfId="10359" priority="2178" stopIfTrue="1" operator="equal">
      <formula>"Muy Alta"</formula>
    </cfRule>
  </conditionalFormatting>
  <conditionalFormatting sqref="V568:V569">
    <cfRule type="cellIs" dxfId="10358" priority="2182" stopIfTrue="1" operator="equal">
      <formula>"Muy Baja"</formula>
    </cfRule>
  </conditionalFormatting>
  <conditionalFormatting sqref="AE574:AE575">
    <cfRule type="containsText" dxfId="10357" priority="2027" operator="containsText" text="VALORAR">
      <formula>NOT(ISERROR(SEARCH("VALORAR",AE574)))</formula>
    </cfRule>
    <cfRule type="containsText" dxfId="10356" priority="2028" operator="containsText" text="Extrema">
      <formula>NOT(ISERROR(SEARCH("Extrema",AE574)))</formula>
    </cfRule>
    <cfRule type="containsText" dxfId="10355" priority="2029" operator="containsText" text="Alta">
      <formula>NOT(ISERROR(SEARCH("Alta",AE574)))</formula>
    </cfRule>
    <cfRule type="containsText" dxfId="10354" priority="2030" operator="containsText" text="Moderada">
      <formula>NOT(ISERROR(SEARCH("Moderada",AE574)))</formula>
    </cfRule>
    <cfRule type="containsText" dxfId="10353" priority="2031" operator="containsText" text="Baja">
      <formula>NOT(ISERROR(SEARCH("Baja",AE574)))</formula>
    </cfRule>
  </conditionalFormatting>
  <conditionalFormatting sqref="AE574:AE575">
    <cfRule type="containsText" dxfId="10352" priority="2032" operator="containsText" text="VALORAR">
      <formula>NOT(ISERROR(SEARCH("VALORAR",AE574)))</formula>
    </cfRule>
    <cfRule type="containsText" dxfId="10351" priority="2033" operator="containsText" text="Extrema">
      <formula>NOT(ISERROR(SEARCH("Extrema",AE574)))</formula>
    </cfRule>
    <cfRule type="containsText" dxfId="10350" priority="2034" operator="containsText" text="Alta">
      <formula>NOT(ISERROR(SEARCH("Alta",AE574)))</formula>
    </cfRule>
    <cfRule type="containsText" dxfId="10349" priority="2035" operator="containsText" text="Moderada">
      <formula>NOT(ISERROR(SEARCH("Moderada",AE574)))</formula>
    </cfRule>
    <cfRule type="containsText" dxfId="10348" priority="2036" operator="containsText" text="Baja">
      <formula>NOT(ISERROR(SEARCH("Baja",AE574)))</formula>
    </cfRule>
  </conditionalFormatting>
  <conditionalFormatting sqref="AW568">
    <cfRule type="containsText" dxfId="10347" priority="2153" operator="containsText" text="VALORAR">
      <formula>NOT(ISERROR(SEARCH("VALORAR",AW568)))</formula>
    </cfRule>
    <cfRule type="containsText" dxfId="10346" priority="2154" operator="containsText" text="Extrema">
      <formula>NOT(ISERROR(SEARCH("Extrema",AW568)))</formula>
    </cfRule>
    <cfRule type="containsText" dxfId="10345" priority="2155" operator="containsText" text="Alta">
      <formula>NOT(ISERROR(SEARCH("Alta",AW568)))</formula>
    </cfRule>
    <cfRule type="containsText" dxfId="10344" priority="2156" operator="containsText" text="Moderada">
      <formula>NOT(ISERROR(SEARCH("Moderada",AW568)))</formula>
    </cfRule>
    <cfRule type="containsText" dxfId="10343" priority="2157" operator="containsText" text="Baja">
      <formula>NOT(ISERROR(SEARCH("Baja",AW568)))</formula>
    </cfRule>
  </conditionalFormatting>
  <conditionalFormatting sqref="AW568">
    <cfRule type="containsText" dxfId="10342" priority="2158" operator="containsText" text="VALORAR">
      <formula>NOT(ISERROR(SEARCH("VALORAR",AW568)))</formula>
    </cfRule>
    <cfRule type="containsText" dxfId="10341" priority="2159" operator="containsText" text="Extrema">
      <formula>NOT(ISERROR(SEARCH("Extrema",AW568)))</formula>
    </cfRule>
    <cfRule type="containsText" dxfId="10340" priority="2160" operator="containsText" text="Alta">
      <formula>NOT(ISERROR(SEARCH("Alta",AW568)))</formula>
    </cfRule>
    <cfRule type="containsText" dxfId="10339" priority="2161" operator="containsText" text="Moderada">
      <formula>NOT(ISERROR(SEARCH("Moderada",AW568)))</formula>
    </cfRule>
    <cfRule type="containsText" dxfId="10338" priority="2162" operator="containsText" text="Baja">
      <formula>NOT(ISERROR(SEARCH("Baja",AW568)))</formula>
    </cfRule>
  </conditionalFormatting>
  <conditionalFormatting sqref="AP568">
    <cfRule type="cellIs" dxfId="10337" priority="2145" stopIfTrue="1" operator="equal">
      <formula>"Alta"</formula>
    </cfRule>
  </conditionalFormatting>
  <conditionalFormatting sqref="AP568">
    <cfRule type="cellIs" dxfId="10336" priority="2147" stopIfTrue="1" operator="equal">
      <formula>"Baja"</formula>
    </cfRule>
  </conditionalFormatting>
  <conditionalFormatting sqref="AP568">
    <cfRule type="cellIs" dxfId="10335" priority="2146" stopIfTrue="1" operator="equal">
      <formula>"Media"</formula>
    </cfRule>
  </conditionalFormatting>
  <conditionalFormatting sqref="AP568">
    <cfRule type="cellIs" dxfId="10334" priority="2144" stopIfTrue="1" operator="equal">
      <formula>"Muy Alta"</formula>
    </cfRule>
  </conditionalFormatting>
  <conditionalFormatting sqref="AP568">
    <cfRule type="cellIs" dxfId="10333" priority="2148" stopIfTrue="1" operator="equal">
      <formula>"Muy Baja"</formula>
    </cfRule>
  </conditionalFormatting>
  <conditionalFormatting sqref="AP569">
    <cfRule type="cellIs" dxfId="10332" priority="2131" stopIfTrue="1" operator="equal">
      <formula>"Alta"</formula>
    </cfRule>
  </conditionalFormatting>
  <conditionalFormatting sqref="AP569">
    <cfRule type="cellIs" dxfId="10331" priority="2133" stopIfTrue="1" operator="equal">
      <formula>"Baja"</formula>
    </cfRule>
  </conditionalFormatting>
  <conditionalFormatting sqref="AP569">
    <cfRule type="cellIs" dxfId="10330" priority="2132" stopIfTrue="1" operator="equal">
      <formula>"Media"</formula>
    </cfRule>
  </conditionalFormatting>
  <conditionalFormatting sqref="AP569">
    <cfRule type="cellIs" dxfId="10329" priority="2130" stopIfTrue="1" operator="equal">
      <formula>"Muy Alta"</formula>
    </cfRule>
  </conditionalFormatting>
  <conditionalFormatting sqref="AP569">
    <cfRule type="cellIs" dxfId="10328" priority="2134" stopIfTrue="1" operator="equal">
      <formula>"Muy Baja"</formula>
    </cfRule>
  </conditionalFormatting>
  <conditionalFormatting sqref="AP579">
    <cfRule type="cellIs" dxfId="10327" priority="1981" stopIfTrue="1" operator="equal">
      <formula>"Alta"</formula>
    </cfRule>
  </conditionalFormatting>
  <conditionalFormatting sqref="AP579">
    <cfRule type="cellIs" dxfId="10326" priority="1983" stopIfTrue="1" operator="equal">
      <formula>"Baja"</formula>
    </cfRule>
  </conditionalFormatting>
  <conditionalFormatting sqref="AP579">
    <cfRule type="cellIs" dxfId="10325" priority="1982" stopIfTrue="1" operator="equal">
      <formula>"Media"</formula>
    </cfRule>
  </conditionalFormatting>
  <conditionalFormatting sqref="AP579">
    <cfRule type="cellIs" dxfId="10324" priority="1980" stopIfTrue="1" operator="equal">
      <formula>"Muy Alta"</formula>
    </cfRule>
  </conditionalFormatting>
  <conditionalFormatting sqref="AP579">
    <cfRule type="cellIs" dxfId="10323" priority="1984" stopIfTrue="1" operator="equal">
      <formula>"Muy Baja"</formula>
    </cfRule>
  </conditionalFormatting>
  <conditionalFormatting sqref="AE570:AE571">
    <cfRule type="containsText" dxfId="10322" priority="2083" operator="containsText" text="VALORAR">
      <formula>NOT(ISERROR(SEARCH("VALORAR",AE570)))</formula>
    </cfRule>
    <cfRule type="containsText" dxfId="10321" priority="2084" operator="containsText" text="Extrema">
      <formula>NOT(ISERROR(SEARCH("Extrema",AE570)))</formula>
    </cfRule>
    <cfRule type="containsText" dxfId="10320" priority="2085" operator="containsText" text="Alta">
      <formula>NOT(ISERROR(SEARCH("Alta",AE570)))</formula>
    </cfRule>
    <cfRule type="containsText" dxfId="10319" priority="2086" operator="containsText" text="Moderada">
      <formula>NOT(ISERROR(SEARCH("Moderada",AE570)))</formula>
    </cfRule>
    <cfRule type="containsText" dxfId="10318" priority="2087" operator="containsText" text="Baja">
      <formula>NOT(ISERROR(SEARCH("Baja",AE570)))</formula>
    </cfRule>
  </conditionalFormatting>
  <conditionalFormatting sqref="AE570:AE571">
    <cfRule type="containsText" dxfId="10317" priority="2088" operator="containsText" text="VALORAR">
      <formula>NOT(ISERROR(SEARCH("VALORAR",AE570)))</formula>
    </cfRule>
    <cfRule type="containsText" dxfId="10316" priority="2089" operator="containsText" text="Extrema">
      <formula>NOT(ISERROR(SEARCH("Extrema",AE570)))</formula>
    </cfRule>
    <cfRule type="containsText" dxfId="10315" priority="2090" operator="containsText" text="Alta">
      <formula>NOT(ISERROR(SEARCH("Alta",AE570)))</formula>
    </cfRule>
    <cfRule type="containsText" dxfId="10314" priority="2091" operator="containsText" text="Moderada">
      <formula>NOT(ISERROR(SEARCH("Moderada",AE570)))</formula>
    </cfRule>
    <cfRule type="containsText" dxfId="10313" priority="2092" operator="containsText" text="Baja">
      <formula>NOT(ISERROR(SEARCH("Baja",AE570)))</formula>
    </cfRule>
  </conditionalFormatting>
  <conditionalFormatting sqref="V570:V571">
    <cfRule type="cellIs" dxfId="10312" priority="2099" stopIfTrue="1" operator="equal">
      <formula>"Alta"</formula>
    </cfRule>
  </conditionalFormatting>
  <conditionalFormatting sqref="V570:V571">
    <cfRule type="cellIs" dxfId="10311" priority="2101" stopIfTrue="1" operator="equal">
      <formula>"Baja"</formula>
    </cfRule>
  </conditionalFormatting>
  <conditionalFormatting sqref="V570:V571">
    <cfRule type="cellIs" dxfId="10310" priority="2100" stopIfTrue="1" operator="equal">
      <formula>"Media"</formula>
    </cfRule>
  </conditionalFormatting>
  <conditionalFormatting sqref="V570:V571">
    <cfRule type="cellIs" dxfId="10309" priority="2098" stopIfTrue="1" operator="equal">
      <formula>"Muy Alta"</formula>
    </cfRule>
  </conditionalFormatting>
  <conditionalFormatting sqref="V570:V571">
    <cfRule type="cellIs" dxfId="10308" priority="2102" stopIfTrue="1" operator="equal">
      <formula>"Muy Baja"</formula>
    </cfRule>
  </conditionalFormatting>
  <conditionalFormatting sqref="AP576">
    <cfRule type="cellIs" dxfId="10307" priority="1939" stopIfTrue="1" operator="equal">
      <formula>"Alta"</formula>
    </cfRule>
  </conditionalFormatting>
  <conditionalFormatting sqref="AP576">
    <cfRule type="cellIs" dxfId="10306" priority="1941" stopIfTrue="1" operator="equal">
      <formula>"Baja"</formula>
    </cfRule>
  </conditionalFormatting>
  <conditionalFormatting sqref="AP576">
    <cfRule type="cellIs" dxfId="10305" priority="1940" stopIfTrue="1" operator="equal">
      <formula>"Media"</formula>
    </cfRule>
  </conditionalFormatting>
  <conditionalFormatting sqref="AP576">
    <cfRule type="cellIs" dxfId="10304" priority="1938" stopIfTrue="1" operator="equal">
      <formula>"Muy Alta"</formula>
    </cfRule>
  </conditionalFormatting>
  <conditionalFormatting sqref="AP576">
    <cfRule type="cellIs" dxfId="10303" priority="1942" stopIfTrue="1" operator="equal">
      <formula>"Muy Baja"</formula>
    </cfRule>
  </conditionalFormatting>
  <conditionalFormatting sqref="AP571">
    <cfRule type="cellIs" dxfId="10302" priority="2061" stopIfTrue="1" operator="equal">
      <formula>"Alta"</formula>
    </cfRule>
  </conditionalFormatting>
  <conditionalFormatting sqref="AP571">
    <cfRule type="cellIs" dxfId="10301" priority="2063" stopIfTrue="1" operator="equal">
      <formula>"Baja"</formula>
    </cfRule>
  </conditionalFormatting>
  <conditionalFormatting sqref="AP571">
    <cfRule type="cellIs" dxfId="10300" priority="2062" stopIfTrue="1" operator="equal">
      <formula>"Media"</formula>
    </cfRule>
  </conditionalFormatting>
  <conditionalFormatting sqref="AP571">
    <cfRule type="cellIs" dxfId="10299" priority="2060" stopIfTrue="1" operator="equal">
      <formula>"Muy Alta"</formula>
    </cfRule>
  </conditionalFormatting>
  <conditionalFormatting sqref="AP571">
    <cfRule type="cellIs" dxfId="10298" priority="2064" stopIfTrue="1" operator="equal">
      <formula>"Muy Baja"</formula>
    </cfRule>
  </conditionalFormatting>
  <conditionalFormatting sqref="V556:V557">
    <cfRule type="cellIs" dxfId="10297" priority="2451" stopIfTrue="1" operator="equal">
      <formula>"Alta"</formula>
    </cfRule>
  </conditionalFormatting>
  <conditionalFormatting sqref="V556:V557">
    <cfRule type="cellIs" dxfId="10296" priority="2453" stopIfTrue="1" operator="equal">
      <formula>"Baja"</formula>
    </cfRule>
  </conditionalFormatting>
  <conditionalFormatting sqref="V556:V557">
    <cfRule type="cellIs" dxfId="10295" priority="2452" stopIfTrue="1" operator="equal">
      <formula>"Media"</formula>
    </cfRule>
  </conditionalFormatting>
  <conditionalFormatting sqref="V556:V557">
    <cfRule type="cellIs" dxfId="10294" priority="2450" stopIfTrue="1" operator="equal">
      <formula>"Muy Alta"</formula>
    </cfRule>
  </conditionalFormatting>
  <conditionalFormatting sqref="V556:V557">
    <cfRule type="cellIs" dxfId="10293" priority="2454" stopIfTrue="1" operator="equal">
      <formula>"Muy Baja"</formula>
    </cfRule>
  </conditionalFormatting>
  <conditionalFormatting sqref="AE556:AE557">
    <cfRule type="containsText" dxfId="10292" priority="2435" operator="containsText" text="VALORAR">
      <formula>NOT(ISERROR(SEARCH("VALORAR",AE556)))</formula>
    </cfRule>
    <cfRule type="containsText" dxfId="10291" priority="2436" operator="containsText" text="Extrema">
      <formula>NOT(ISERROR(SEARCH("Extrema",AE556)))</formula>
    </cfRule>
    <cfRule type="containsText" dxfId="10290" priority="2437" operator="containsText" text="Alta">
      <formula>NOT(ISERROR(SEARCH("Alta",AE556)))</formula>
    </cfRule>
    <cfRule type="containsText" dxfId="10289" priority="2438" operator="containsText" text="Moderada">
      <formula>NOT(ISERROR(SEARCH("Moderada",AE556)))</formula>
    </cfRule>
    <cfRule type="containsText" dxfId="10288" priority="2439" operator="containsText" text="Baja">
      <formula>NOT(ISERROR(SEARCH("Baja",AE556)))</formula>
    </cfRule>
  </conditionalFormatting>
  <conditionalFormatting sqref="AE556:AE557">
    <cfRule type="containsText" dxfId="10287" priority="2440" operator="containsText" text="VALORAR">
      <formula>NOT(ISERROR(SEARCH("VALORAR",AE556)))</formula>
    </cfRule>
    <cfRule type="containsText" dxfId="10286" priority="2441" operator="containsText" text="Extrema">
      <formula>NOT(ISERROR(SEARCH("Extrema",AE556)))</formula>
    </cfRule>
    <cfRule type="containsText" dxfId="10285" priority="2442" operator="containsText" text="Alta">
      <formula>NOT(ISERROR(SEARCH("Alta",AE556)))</formula>
    </cfRule>
    <cfRule type="containsText" dxfId="10284" priority="2443" operator="containsText" text="Moderada">
      <formula>NOT(ISERROR(SEARCH("Moderada",AE556)))</formula>
    </cfRule>
    <cfRule type="containsText" dxfId="10283" priority="2444" operator="containsText" text="Baja">
      <formula>NOT(ISERROR(SEARCH("Baja",AE556)))</formula>
    </cfRule>
  </conditionalFormatting>
  <conditionalFormatting sqref="AW556">
    <cfRule type="containsText" dxfId="10282" priority="2425" operator="containsText" text="VALORAR">
      <formula>NOT(ISERROR(SEARCH("VALORAR",AW556)))</formula>
    </cfRule>
    <cfRule type="containsText" dxfId="10281" priority="2426" operator="containsText" text="Extrema">
      <formula>NOT(ISERROR(SEARCH("Extrema",AW556)))</formula>
    </cfRule>
    <cfRule type="containsText" dxfId="10280" priority="2427" operator="containsText" text="Alta">
      <formula>NOT(ISERROR(SEARCH("Alta",AW556)))</formula>
    </cfRule>
    <cfRule type="containsText" dxfId="10279" priority="2428" operator="containsText" text="Moderada">
      <formula>NOT(ISERROR(SEARCH("Moderada",AW556)))</formula>
    </cfRule>
    <cfRule type="containsText" dxfId="10278" priority="2429" operator="containsText" text="Baja">
      <formula>NOT(ISERROR(SEARCH("Baja",AW556)))</formula>
    </cfRule>
  </conditionalFormatting>
  <conditionalFormatting sqref="AW556">
    <cfRule type="containsText" dxfId="10277" priority="2430" operator="containsText" text="VALORAR">
      <formula>NOT(ISERROR(SEARCH("VALORAR",AW556)))</formula>
    </cfRule>
    <cfRule type="containsText" dxfId="10276" priority="2431" operator="containsText" text="Extrema">
      <formula>NOT(ISERROR(SEARCH("Extrema",AW556)))</formula>
    </cfRule>
    <cfRule type="containsText" dxfId="10275" priority="2432" operator="containsText" text="Alta">
      <formula>NOT(ISERROR(SEARCH("Alta",AW556)))</formula>
    </cfRule>
    <cfRule type="containsText" dxfId="10274" priority="2433" operator="containsText" text="Moderada">
      <formula>NOT(ISERROR(SEARCH("Moderada",AW556)))</formula>
    </cfRule>
    <cfRule type="containsText" dxfId="10273" priority="2434" operator="containsText" text="Baja">
      <formula>NOT(ISERROR(SEARCH("Baja",AW556)))</formula>
    </cfRule>
  </conditionalFormatting>
  <conditionalFormatting sqref="AP556">
    <cfRule type="cellIs" dxfId="10272" priority="2417" stopIfTrue="1" operator="equal">
      <formula>"Alta"</formula>
    </cfRule>
  </conditionalFormatting>
  <conditionalFormatting sqref="AP556">
    <cfRule type="cellIs" dxfId="10271" priority="2419" stopIfTrue="1" operator="equal">
      <formula>"Baja"</formula>
    </cfRule>
  </conditionalFormatting>
  <conditionalFormatting sqref="AP556">
    <cfRule type="cellIs" dxfId="10270" priority="2418" stopIfTrue="1" operator="equal">
      <formula>"Media"</formula>
    </cfRule>
  </conditionalFormatting>
  <conditionalFormatting sqref="AP556">
    <cfRule type="cellIs" dxfId="10269" priority="2416" stopIfTrue="1" operator="equal">
      <formula>"Muy Alta"</formula>
    </cfRule>
  </conditionalFormatting>
  <conditionalFormatting sqref="AP556">
    <cfRule type="cellIs" dxfId="10268" priority="2420" stopIfTrue="1" operator="equal">
      <formula>"Muy Baja"</formula>
    </cfRule>
  </conditionalFormatting>
  <conditionalFormatting sqref="AP557">
    <cfRule type="cellIs" dxfId="10267" priority="2403" stopIfTrue="1" operator="equal">
      <formula>"Alta"</formula>
    </cfRule>
  </conditionalFormatting>
  <conditionalFormatting sqref="AP557">
    <cfRule type="cellIs" dxfId="10266" priority="2405" stopIfTrue="1" operator="equal">
      <formula>"Baja"</formula>
    </cfRule>
  </conditionalFormatting>
  <conditionalFormatting sqref="AP557">
    <cfRule type="cellIs" dxfId="10265" priority="2404" stopIfTrue="1" operator="equal">
      <formula>"Media"</formula>
    </cfRule>
  </conditionalFormatting>
  <conditionalFormatting sqref="AP557">
    <cfRule type="cellIs" dxfId="10264" priority="2402" stopIfTrue="1" operator="equal">
      <formula>"Muy Alta"</formula>
    </cfRule>
  </conditionalFormatting>
  <conditionalFormatting sqref="AP557">
    <cfRule type="cellIs" dxfId="10263" priority="2406" stopIfTrue="1" operator="equal">
      <formula>"Muy Baja"</formula>
    </cfRule>
  </conditionalFormatting>
  <conditionalFormatting sqref="AP561">
    <cfRule type="cellIs" dxfId="10262" priority="2389" stopIfTrue="1" operator="equal">
      <formula>"Alta"</formula>
    </cfRule>
  </conditionalFormatting>
  <conditionalFormatting sqref="AP561">
    <cfRule type="cellIs" dxfId="10261" priority="2391" stopIfTrue="1" operator="equal">
      <formula>"Baja"</formula>
    </cfRule>
  </conditionalFormatting>
  <conditionalFormatting sqref="AP561">
    <cfRule type="cellIs" dxfId="10260" priority="2390" stopIfTrue="1" operator="equal">
      <formula>"Media"</formula>
    </cfRule>
  </conditionalFormatting>
  <conditionalFormatting sqref="AP561">
    <cfRule type="cellIs" dxfId="10259" priority="2388" stopIfTrue="1" operator="equal">
      <formula>"Muy Alta"</formula>
    </cfRule>
  </conditionalFormatting>
  <conditionalFormatting sqref="AP561">
    <cfRule type="cellIs" dxfId="10258" priority="2392" stopIfTrue="1" operator="equal">
      <formula>"Muy Baja"</formula>
    </cfRule>
  </conditionalFormatting>
  <conditionalFormatting sqref="AE558:AE559">
    <cfRule type="containsText" dxfId="10257" priority="2355" operator="containsText" text="VALORAR">
      <formula>NOT(ISERROR(SEARCH("VALORAR",AE558)))</formula>
    </cfRule>
    <cfRule type="containsText" dxfId="10256" priority="2356" operator="containsText" text="Extrema">
      <formula>NOT(ISERROR(SEARCH("Extrema",AE558)))</formula>
    </cfRule>
    <cfRule type="containsText" dxfId="10255" priority="2357" operator="containsText" text="Alta">
      <formula>NOT(ISERROR(SEARCH("Alta",AE558)))</formula>
    </cfRule>
    <cfRule type="containsText" dxfId="10254" priority="2358" operator="containsText" text="Moderada">
      <formula>NOT(ISERROR(SEARCH("Moderada",AE558)))</formula>
    </cfRule>
    <cfRule type="containsText" dxfId="10253" priority="2359" operator="containsText" text="Baja">
      <formula>NOT(ISERROR(SEARCH("Baja",AE558)))</formula>
    </cfRule>
  </conditionalFormatting>
  <conditionalFormatting sqref="AE558:AE559">
    <cfRule type="containsText" dxfId="10252" priority="2360" operator="containsText" text="VALORAR">
      <formula>NOT(ISERROR(SEARCH("VALORAR",AE558)))</formula>
    </cfRule>
    <cfRule type="containsText" dxfId="10251" priority="2361" operator="containsText" text="Extrema">
      <formula>NOT(ISERROR(SEARCH("Extrema",AE558)))</formula>
    </cfRule>
    <cfRule type="containsText" dxfId="10250" priority="2362" operator="containsText" text="Alta">
      <formula>NOT(ISERROR(SEARCH("Alta",AE558)))</formula>
    </cfRule>
    <cfRule type="containsText" dxfId="10249" priority="2363" operator="containsText" text="Moderada">
      <formula>NOT(ISERROR(SEARCH("Moderada",AE558)))</formula>
    </cfRule>
    <cfRule type="containsText" dxfId="10248" priority="2364" operator="containsText" text="Baja">
      <formula>NOT(ISERROR(SEARCH("Baja",AE558)))</formula>
    </cfRule>
  </conditionalFormatting>
  <conditionalFormatting sqref="V558:V559">
    <cfRule type="cellIs" dxfId="10247" priority="2371" stopIfTrue="1" operator="equal">
      <formula>"Alta"</formula>
    </cfRule>
  </conditionalFormatting>
  <conditionalFormatting sqref="V558:V559">
    <cfRule type="cellIs" dxfId="10246" priority="2373" stopIfTrue="1" operator="equal">
      <formula>"Baja"</formula>
    </cfRule>
  </conditionalFormatting>
  <conditionalFormatting sqref="V558:V559">
    <cfRule type="cellIs" dxfId="10245" priority="2372" stopIfTrue="1" operator="equal">
      <formula>"Media"</formula>
    </cfRule>
  </conditionalFormatting>
  <conditionalFormatting sqref="V558:V559">
    <cfRule type="cellIs" dxfId="10244" priority="2370" stopIfTrue="1" operator="equal">
      <formula>"Muy Alta"</formula>
    </cfRule>
  </conditionalFormatting>
  <conditionalFormatting sqref="V558:V559">
    <cfRule type="cellIs" dxfId="10243" priority="2374" stopIfTrue="1" operator="equal">
      <formula>"Muy Baja"</formula>
    </cfRule>
  </conditionalFormatting>
  <conditionalFormatting sqref="AP558">
    <cfRule type="cellIs" dxfId="10242" priority="2347" stopIfTrue="1" operator="equal">
      <formula>"Alta"</formula>
    </cfRule>
  </conditionalFormatting>
  <conditionalFormatting sqref="AP558">
    <cfRule type="cellIs" dxfId="10241" priority="2349" stopIfTrue="1" operator="equal">
      <formula>"Baja"</formula>
    </cfRule>
  </conditionalFormatting>
  <conditionalFormatting sqref="AP558">
    <cfRule type="cellIs" dxfId="10240" priority="2348" stopIfTrue="1" operator="equal">
      <formula>"Media"</formula>
    </cfRule>
  </conditionalFormatting>
  <conditionalFormatting sqref="AP558">
    <cfRule type="cellIs" dxfId="10239" priority="2346" stopIfTrue="1" operator="equal">
      <formula>"Muy Alta"</formula>
    </cfRule>
  </conditionalFormatting>
  <conditionalFormatting sqref="AP558">
    <cfRule type="cellIs" dxfId="10238" priority="2350" stopIfTrue="1" operator="equal">
      <formula>"Muy Baja"</formula>
    </cfRule>
  </conditionalFormatting>
  <conditionalFormatting sqref="AP559">
    <cfRule type="cellIs" dxfId="10237" priority="2333" stopIfTrue="1" operator="equal">
      <formula>"Alta"</formula>
    </cfRule>
  </conditionalFormatting>
  <conditionalFormatting sqref="AP559">
    <cfRule type="cellIs" dxfId="10236" priority="2335" stopIfTrue="1" operator="equal">
      <formula>"Baja"</formula>
    </cfRule>
  </conditionalFormatting>
  <conditionalFormatting sqref="AP559">
    <cfRule type="cellIs" dxfId="10235" priority="2334" stopIfTrue="1" operator="equal">
      <formula>"Media"</formula>
    </cfRule>
  </conditionalFormatting>
  <conditionalFormatting sqref="AP559">
    <cfRule type="cellIs" dxfId="10234" priority="2332" stopIfTrue="1" operator="equal">
      <formula>"Muy Alta"</formula>
    </cfRule>
  </conditionalFormatting>
  <conditionalFormatting sqref="AP559">
    <cfRule type="cellIs" dxfId="10233" priority="2336" stopIfTrue="1" operator="equal">
      <formula>"Muy Baja"</formula>
    </cfRule>
  </conditionalFormatting>
  <conditionalFormatting sqref="V574:V575">
    <cfRule type="cellIs" dxfId="10232" priority="2043" stopIfTrue="1" operator="equal">
      <formula>"Alta"</formula>
    </cfRule>
  </conditionalFormatting>
  <conditionalFormatting sqref="V574:V575">
    <cfRule type="cellIs" dxfId="10231" priority="2045" stopIfTrue="1" operator="equal">
      <formula>"Baja"</formula>
    </cfRule>
  </conditionalFormatting>
  <conditionalFormatting sqref="V574:V575">
    <cfRule type="cellIs" dxfId="10230" priority="2044" stopIfTrue="1" operator="equal">
      <formula>"Media"</formula>
    </cfRule>
  </conditionalFormatting>
  <conditionalFormatting sqref="V574:V575">
    <cfRule type="cellIs" dxfId="10229" priority="2042" stopIfTrue="1" operator="equal">
      <formula>"Muy Alta"</formula>
    </cfRule>
  </conditionalFormatting>
  <conditionalFormatting sqref="V574:V575">
    <cfRule type="cellIs" dxfId="10228" priority="2046" stopIfTrue="1" operator="equal">
      <formula>"Muy Baja"</formula>
    </cfRule>
  </conditionalFormatting>
  <conditionalFormatting sqref="AW574">
    <cfRule type="containsText" dxfId="10227" priority="2017" operator="containsText" text="VALORAR">
      <formula>NOT(ISERROR(SEARCH("VALORAR",AW574)))</formula>
    </cfRule>
    <cfRule type="containsText" dxfId="10226" priority="2018" operator="containsText" text="Extrema">
      <formula>NOT(ISERROR(SEARCH("Extrema",AW574)))</formula>
    </cfRule>
    <cfRule type="containsText" dxfId="10225" priority="2019" operator="containsText" text="Alta">
      <formula>NOT(ISERROR(SEARCH("Alta",AW574)))</formula>
    </cfRule>
    <cfRule type="containsText" dxfId="10224" priority="2020" operator="containsText" text="Moderada">
      <formula>NOT(ISERROR(SEARCH("Moderada",AW574)))</formula>
    </cfRule>
    <cfRule type="containsText" dxfId="10223" priority="2021" operator="containsText" text="Baja">
      <formula>NOT(ISERROR(SEARCH("Baja",AW574)))</formula>
    </cfRule>
  </conditionalFormatting>
  <conditionalFormatting sqref="AW574">
    <cfRule type="containsText" dxfId="10222" priority="2022" operator="containsText" text="VALORAR">
      <formula>NOT(ISERROR(SEARCH("VALORAR",AW574)))</formula>
    </cfRule>
    <cfRule type="containsText" dxfId="10221" priority="2023" operator="containsText" text="Extrema">
      <formula>NOT(ISERROR(SEARCH("Extrema",AW574)))</formula>
    </cfRule>
    <cfRule type="containsText" dxfId="10220" priority="2024" operator="containsText" text="Alta">
      <formula>NOT(ISERROR(SEARCH("Alta",AW574)))</formula>
    </cfRule>
    <cfRule type="containsText" dxfId="10219" priority="2025" operator="containsText" text="Moderada">
      <formula>NOT(ISERROR(SEARCH("Moderada",AW574)))</formula>
    </cfRule>
    <cfRule type="containsText" dxfId="10218" priority="2026" operator="containsText" text="Baja">
      <formula>NOT(ISERROR(SEARCH("Baja",AW574)))</formula>
    </cfRule>
  </conditionalFormatting>
  <conditionalFormatting sqref="AP574">
    <cfRule type="cellIs" dxfId="10217" priority="2009" stopIfTrue="1" operator="equal">
      <formula>"Alta"</formula>
    </cfRule>
  </conditionalFormatting>
  <conditionalFormatting sqref="AP574">
    <cfRule type="cellIs" dxfId="10216" priority="2011" stopIfTrue="1" operator="equal">
      <formula>"Baja"</formula>
    </cfRule>
  </conditionalFormatting>
  <conditionalFormatting sqref="AP574">
    <cfRule type="cellIs" dxfId="10215" priority="2010" stopIfTrue="1" operator="equal">
      <formula>"Media"</formula>
    </cfRule>
  </conditionalFormatting>
  <conditionalFormatting sqref="AP574">
    <cfRule type="cellIs" dxfId="10214" priority="2008" stopIfTrue="1" operator="equal">
      <formula>"Muy Alta"</formula>
    </cfRule>
  </conditionalFormatting>
  <conditionalFormatting sqref="AP574">
    <cfRule type="cellIs" dxfId="10213" priority="2012" stopIfTrue="1" operator="equal">
      <formula>"Muy Baja"</formula>
    </cfRule>
  </conditionalFormatting>
  <conditionalFormatting sqref="AP575">
    <cfRule type="cellIs" dxfId="10212" priority="1995" stopIfTrue="1" operator="equal">
      <formula>"Alta"</formula>
    </cfRule>
  </conditionalFormatting>
  <conditionalFormatting sqref="AP575">
    <cfRule type="cellIs" dxfId="10211" priority="1997" stopIfTrue="1" operator="equal">
      <formula>"Baja"</formula>
    </cfRule>
  </conditionalFormatting>
  <conditionalFormatting sqref="AP575">
    <cfRule type="cellIs" dxfId="10210" priority="1996" stopIfTrue="1" operator="equal">
      <formula>"Media"</formula>
    </cfRule>
  </conditionalFormatting>
  <conditionalFormatting sqref="AP575">
    <cfRule type="cellIs" dxfId="10209" priority="1994" stopIfTrue="1" operator="equal">
      <formula>"Muy Alta"</formula>
    </cfRule>
  </conditionalFormatting>
  <conditionalFormatting sqref="AP575">
    <cfRule type="cellIs" dxfId="10208" priority="1998" stopIfTrue="1" operator="equal">
      <formula>"Muy Baja"</formula>
    </cfRule>
  </conditionalFormatting>
  <conditionalFormatting sqref="AE576:AE577">
    <cfRule type="containsText" dxfId="10207" priority="1947" operator="containsText" text="VALORAR">
      <formula>NOT(ISERROR(SEARCH("VALORAR",AE576)))</formula>
    </cfRule>
    <cfRule type="containsText" dxfId="10206" priority="1948" operator="containsText" text="Extrema">
      <formula>NOT(ISERROR(SEARCH("Extrema",AE576)))</formula>
    </cfRule>
    <cfRule type="containsText" dxfId="10205" priority="1949" operator="containsText" text="Alta">
      <formula>NOT(ISERROR(SEARCH("Alta",AE576)))</formula>
    </cfRule>
    <cfRule type="containsText" dxfId="10204" priority="1950" operator="containsText" text="Moderada">
      <formula>NOT(ISERROR(SEARCH("Moderada",AE576)))</formula>
    </cfRule>
    <cfRule type="containsText" dxfId="10203" priority="1951" operator="containsText" text="Baja">
      <formula>NOT(ISERROR(SEARCH("Baja",AE576)))</formula>
    </cfRule>
  </conditionalFormatting>
  <conditionalFormatting sqref="AE576:AE577">
    <cfRule type="containsText" dxfId="10202" priority="1952" operator="containsText" text="VALORAR">
      <formula>NOT(ISERROR(SEARCH("VALORAR",AE576)))</formula>
    </cfRule>
    <cfRule type="containsText" dxfId="10201" priority="1953" operator="containsText" text="Extrema">
      <formula>NOT(ISERROR(SEARCH("Extrema",AE576)))</formula>
    </cfRule>
    <cfRule type="containsText" dxfId="10200" priority="1954" operator="containsText" text="Alta">
      <formula>NOT(ISERROR(SEARCH("Alta",AE576)))</formula>
    </cfRule>
    <cfRule type="containsText" dxfId="10199" priority="1955" operator="containsText" text="Moderada">
      <formula>NOT(ISERROR(SEARCH("Moderada",AE576)))</formula>
    </cfRule>
    <cfRule type="containsText" dxfId="10198" priority="1956" operator="containsText" text="Baja">
      <formula>NOT(ISERROR(SEARCH("Baja",AE576)))</formula>
    </cfRule>
  </conditionalFormatting>
  <conditionalFormatting sqref="V576:V577">
    <cfRule type="cellIs" dxfId="10197" priority="1963" stopIfTrue="1" operator="equal">
      <formula>"Alta"</formula>
    </cfRule>
  </conditionalFormatting>
  <conditionalFormatting sqref="V576:V577">
    <cfRule type="cellIs" dxfId="10196" priority="1965" stopIfTrue="1" operator="equal">
      <formula>"Baja"</formula>
    </cfRule>
  </conditionalFormatting>
  <conditionalFormatting sqref="V576:V577">
    <cfRule type="cellIs" dxfId="10195" priority="1964" stopIfTrue="1" operator="equal">
      <formula>"Media"</formula>
    </cfRule>
  </conditionalFormatting>
  <conditionalFormatting sqref="V576:V577">
    <cfRule type="cellIs" dxfId="10194" priority="1962" stopIfTrue="1" operator="equal">
      <formula>"Muy Alta"</formula>
    </cfRule>
  </conditionalFormatting>
  <conditionalFormatting sqref="V576:V577">
    <cfRule type="cellIs" dxfId="10193" priority="1966" stopIfTrue="1" operator="equal">
      <formula>"Muy Baja"</formula>
    </cfRule>
  </conditionalFormatting>
  <conditionalFormatting sqref="AP577">
    <cfRule type="cellIs" dxfId="10192" priority="1925" stopIfTrue="1" operator="equal">
      <formula>"Alta"</formula>
    </cfRule>
  </conditionalFormatting>
  <conditionalFormatting sqref="AP577">
    <cfRule type="cellIs" dxfId="10191" priority="1927" stopIfTrue="1" operator="equal">
      <formula>"Baja"</formula>
    </cfRule>
  </conditionalFormatting>
  <conditionalFormatting sqref="AP577">
    <cfRule type="cellIs" dxfId="10190" priority="1926" stopIfTrue="1" operator="equal">
      <formula>"Media"</formula>
    </cfRule>
  </conditionalFormatting>
  <conditionalFormatting sqref="AP577">
    <cfRule type="cellIs" dxfId="10189" priority="1924" stopIfTrue="1" operator="equal">
      <formula>"Muy Alta"</formula>
    </cfRule>
  </conditionalFormatting>
  <conditionalFormatting sqref="AP577">
    <cfRule type="cellIs" dxfId="10188" priority="1928" stopIfTrue="1" operator="equal">
      <formula>"Muy Baja"</formula>
    </cfRule>
  </conditionalFormatting>
  <conditionalFormatting sqref="AE586:AE587">
    <cfRule type="containsText" dxfId="10187" priority="1891" operator="containsText" text="VALORAR">
      <formula>NOT(ISERROR(SEARCH("VALORAR",AE586)))</formula>
    </cfRule>
    <cfRule type="containsText" dxfId="10186" priority="1892" operator="containsText" text="Extrema">
      <formula>NOT(ISERROR(SEARCH("Extrema",AE586)))</formula>
    </cfRule>
    <cfRule type="containsText" dxfId="10185" priority="1893" operator="containsText" text="Alta">
      <formula>NOT(ISERROR(SEARCH("Alta",AE586)))</formula>
    </cfRule>
    <cfRule type="containsText" dxfId="10184" priority="1894" operator="containsText" text="Moderada">
      <formula>NOT(ISERROR(SEARCH("Moderada",AE586)))</formula>
    </cfRule>
    <cfRule type="containsText" dxfId="10183" priority="1895" operator="containsText" text="Baja">
      <formula>NOT(ISERROR(SEARCH("Baja",AE586)))</formula>
    </cfRule>
  </conditionalFormatting>
  <conditionalFormatting sqref="AE586:AE587">
    <cfRule type="containsText" dxfId="10182" priority="1896" operator="containsText" text="VALORAR">
      <formula>NOT(ISERROR(SEARCH("VALORAR",AE586)))</formula>
    </cfRule>
    <cfRule type="containsText" dxfId="10181" priority="1897" operator="containsText" text="Extrema">
      <formula>NOT(ISERROR(SEARCH("Extrema",AE586)))</formula>
    </cfRule>
    <cfRule type="containsText" dxfId="10180" priority="1898" operator="containsText" text="Alta">
      <formula>NOT(ISERROR(SEARCH("Alta",AE586)))</formula>
    </cfRule>
    <cfRule type="containsText" dxfId="10179" priority="1899" operator="containsText" text="Moderada">
      <formula>NOT(ISERROR(SEARCH("Moderada",AE586)))</formula>
    </cfRule>
    <cfRule type="containsText" dxfId="10178" priority="1900" operator="containsText" text="Baja">
      <formula>NOT(ISERROR(SEARCH("Baja",AE586)))</formula>
    </cfRule>
  </conditionalFormatting>
  <conditionalFormatting sqref="AP591">
    <cfRule type="cellIs" dxfId="10177" priority="1845" stopIfTrue="1" operator="equal">
      <formula>"Alta"</formula>
    </cfRule>
  </conditionalFormatting>
  <conditionalFormatting sqref="AP591">
    <cfRule type="cellIs" dxfId="10176" priority="1847" stopIfTrue="1" operator="equal">
      <formula>"Baja"</formula>
    </cfRule>
  </conditionalFormatting>
  <conditionalFormatting sqref="AP591">
    <cfRule type="cellIs" dxfId="10175" priority="1846" stopIfTrue="1" operator="equal">
      <formula>"Media"</formula>
    </cfRule>
  </conditionalFormatting>
  <conditionalFormatting sqref="AP591">
    <cfRule type="cellIs" dxfId="10174" priority="1844" stopIfTrue="1" operator="equal">
      <formula>"Muy Alta"</formula>
    </cfRule>
  </conditionalFormatting>
  <conditionalFormatting sqref="AP591">
    <cfRule type="cellIs" dxfId="10173" priority="1848" stopIfTrue="1" operator="equal">
      <formula>"Muy Baja"</formula>
    </cfRule>
  </conditionalFormatting>
  <conditionalFormatting sqref="AP588">
    <cfRule type="cellIs" dxfId="10172" priority="1803" stopIfTrue="1" operator="equal">
      <formula>"Alta"</formula>
    </cfRule>
  </conditionalFormatting>
  <conditionalFormatting sqref="AP588">
    <cfRule type="cellIs" dxfId="10171" priority="1805" stopIfTrue="1" operator="equal">
      <formula>"Baja"</formula>
    </cfRule>
  </conditionalFormatting>
  <conditionalFormatting sqref="AP588">
    <cfRule type="cellIs" dxfId="10170" priority="1804" stopIfTrue="1" operator="equal">
      <formula>"Media"</formula>
    </cfRule>
  </conditionalFormatting>
  <conditionalFormatting sqref="AP588">
    <cfRule type="cellIs" dxfId="10169" priority="1802" stopIfTrue="1" operator="equal">
      <formula>"Muy Alta"</formula>
    </cfRule>
  </conditionalFormatting>
  <conditionalFormatting sqref="AP588">
    <cfRule type="cellIs" dxfId="10168" priority="1806" stopIfTrue="1" operator="equal">
      <formula>"Muy Baja"</formula>
    </cfRule>
  </conditionalFormatting>
  <conditionalFormatting sqref="V586:V587">
    <cfRule type="cellIs" dxfId="10167" priority="1907" stopIfTrue="1" operator="equal">
      <formula>"Alta"</formula>
    </cfRule>
  </conditionalFormatting>
  <conditionalFormatting sqref="V586:V587">
    <cfRule type="cellIs" dxfId="10166" priority="1909" stopIfTrue="1" operator="equal">
      <formula>"Baja"</formula>
    </cfRule>
  </conditionalFormatting>
  <conditionalFormatting sqref="V586:V587">
    <cfRule type="cellIs" dxfId="10165" priority="1908" stopIfTrue="1" operator="equal">
      <formula>"Media"</formula>
    </cfRule>
  </conditionalFormatting>
  <conditionalFormatting sqref="V586:V587">
    <cfRule type="cellIs" dxfId="10164" priority="1906" stopIfTrue="1" operator="equal">
      <formula>"Muy Alta"</formula>
    </cfRule>
  </conditionalFormatting>
  <conditionalFormatting sqref="V586:V587">
    <cfRule type="cellIs" dxfId="10163" priority="1910" stopIfTrue="1" operator="equal">
      <formula>"Muy Baja"</formula>
    </cfRule>
  </conditionalFormatting>
  <conditionalFormatting sqref="AW586">
    <cfRule type="containsText" dxfId="10162" priority="1881" operator="containsText" text="VALORAR">
      <formula>NOT(ISERROR(SEARCH("VALORAR",AW586)))</formula>
    </cfRule>
    <cfRule type="containsText" dxfId="10161" priority="1882" operator="containsText" text="Extrema">
      <formula>NOT(ISERROR(SEARCH("Extrema",AW586)))</formula>
    </cfRule>
    <cfRule type="containsText" dxfId="10160" priority="1883" operator="containsText" text="Alta">
      <formula>NOT(ISERROR(SEARCH("Alta",AW586)))</formula>
    </cfRule>
    <cfRule type="containsText" dxfId="10159" priority="1884" operator="containsText" text="Moderada">
      <formula>NOT(ISERROR(SEARCH("Moderada",AW586)))</formula>
    </cfRule>
    <cfRule type="containsText" dxfId="10158" priority="1885" operator="containsText" text="Baja">
      <formula>NOT(ISERROR(SEARCH("Baja",AW586)))</formula>
    </cfRule>
  </conditionalFormatting>
  <conditionalFormatting sqref="AW586">
    <cfRule type="containsText" dxfId="10157" priority="1886" operator="containsText" text="VALORAR">
      <formula>NOT(ISERROR(SEARCH("VALORAR",AW586)))</formula>
    </cfRule>
    <cfRule type="containsText" dxfId="10156" priority="1887" operator="containsText" text="Extrema">
      <formula>NOT(ISERROR(SEARCH("Extrema",AW586)))</formula>
    </cfRule>
    <cfRule type="containsText" dxfId="10155" priority="1888" operator="containsText" text="Alta">
      <formula>NOT(ISERROR(SEARCH("Alta",AW586)))</formula>
    </cfRule>
    <cfRule type="containsText" dxfId="10154" priority="1889" operator="containsText" text="Moderada">
      <formula>NOT(ISERROR(SEARCH("Moderada",AW586)))</formula>
    </cfRule>
    <cfRule type="containsText" dxfId="10153" priority="1890" operator="containsText" text="Baja">
      <formula>NOT(ISERROR(SEARCH("Baja",AW586)))</formula>
    </cfRule>
  </conditionalFormatting>
  <conditionalFormatting sqref="AP586">
    <cfRule type="cellIs" dxfId="10152" priority="1873" stopIfTrue="1" operator="equal">
      <formula>"Alta"</formula>
    </cfRule>
  </conditionalFormatting>
  <conditionalFormatting sqref="AP586">
    <cfRule type="cellIs" dxfId="10151" priority="1875" stopIfTrue="1" operator="equal">
      <formula>"Baja"</formula>
    </cfRule>
  </conditionalFormatting>
  <conditionalFormatting sqref="AP586">
    <cfRule type="cellIs" dxfId="10150" priority="1874" stopIfTrue="1" operator="equal">
      <formula>"Media"</formula>
    </cfRule>
  </conditionalFormatting>
  <conditionalFormatting sqref="AP586">
    <cfRule type="cellIs" dxfId="10149" priority="1872" stopIfTrue="1" operator="equal">
      <formula>"Muy Alta"</formula>
    </cfRule>
  </conditionalFormatting>
  <conditionalFormatting sqref="AP586">
    <cfRule type="cellIs" dxfId="10148" priority="1876" stopIfTrue="1" operator="equal">
      <formula>"Muy Baja"</formula>
    </cfRule>
  </conditionalFormatting>
  <conditionalFormatting sqref="AP587">
    <cfRule type="cellIs" dxfId="10147" priority="1859" stopIfTrue="1" operator="equal">
      <formula>"Alta"</formula>
    </cfRule>
  </conditionalFormatting>
  <conditionalFormatting sqref="AP587">
    <cfRule type="cellIs" dxfId="10146" priority="1861" stopIfTrue="1" operator="equal">
      <formula>"Baja"</formula>
    </cfRule>
  </conditionalFormatting>
  <conditionalFormatting sqref="AP587">
    <cfRule type="cellIs" dxfId="10145" priority="1860" stopIfTrue="1" operator="equal">
      <formula>"Media"</formula>
    </cfRule>
  </conditionalFormatting>
  <conditionalFormatting sqref="AP587">
    <cfRule type="cellIs" dxfId="10144" priority="1858" stopIfTrue="1" operator="equal">
      <formula>"Muy Alta"</formula>
    </cfRule>
  </conditionalFormatting>
  <conditionalFormatting sqref="AP587">
    <cfRule type="cellIs" dxfId="10143" priority="1862" stopIfTrue="1" operator="equal">
      <formula>"Muy Baja"</formula>
    </cfRule>
  </conditionalFormatting>
  <conditionalFormatting sqref="AE588:AE589">
    <cfRule type="containsText" dxfId="10142" priority="1811" operator="containsText" text="VALORAR">
      <formula>NOT(ISERROR(SEARCH("VALORAR",AE588)))</formula>
    </cfRule>
    <cfRule type="containsText" dxfId="10141" priority="1812" operator="containsText" text="Extrema">
      <formula>NOT(ISERROR(SEARCH("Extrema",AE588)))</formula>
    </cfRule>
    <cfRule type="containsText" dxfId="10140" priority="1813" operator="containsText" text="Alta">
      <formula>NOT(ISERROR(SEARCH("Alta",AE588)))</formula>
    </cfRule>
    <cfRule type="containsText" dxfId="10139" priority="1814" operator="containsText" text="Moderada">
      <formula>NOT(ISERROR(SEARCH("Moderada",AE588)))</formula>
    </cfRule>
    <cfRule type="containsText" dxfId="10138" priority="1815" operator="containsText" text="Baja">
      <formula>NOT(ISERROR(SEARCH("Baja",AE588)))</formula>
    </cfRule>
  </conditionalFormatting>
  <conditionalFormatting sqref="AE588:AE589">
    <cfRule type="containsText" dxfId="10137" priority="1816" operator="containsText" text="VALORAR">
      <formula>NOT(ISERROR(SEARCH("VALORAR",AE588)))</formula>
    </cfRule>
    <cfRule type="containsText" dxfId="10136" priority="1817" operator="containsText" text="Extrema">
      <formula>NOT(ISERROR(SEARCH("Extrema",AE588)))</formula>
    </cfRule>
    <cfRule type="containsText" dxfId="10135" priority="1818" operator="containsText" text="Alta">
      <formula>NOT(ISERROR(SEARCH("Alta",AE588)))</formula>
    </cfRule>
    <cfRule type="containsText" dxfId="10134" priority="1819" operator="containsText" text="Moderada">
      <formula>NOT(ISERROR(SEARCH("Moderada",AE588)))</formula>
    </cfRule>
    <cfRule type="containsText" dxfId="10133" priority="1820" operator="containsText" text="Baja">
      <formula>NOT(ISERROR(SEARCH("Baja",AE588)))</formula>
    </cfRule>
  </conditionalFormatting>
  <conditionalFormatting sqref="V588:V589">
    <cfRule type="cellIs" dxfId="10132" priority="1827" stopIfTrue="1" operator="equal">
      <formula>"Alta"</formula>
    </cfRule>
  </conditionalFormatting>
  <conditionalFormatting sqref="V588:V589">
    <cfRule type="cellIs" dxfId="10131" priority="1829" stopIfTrue="1" operator="equal">
      <formula>"Baja"</formula>
    </cfRule>
  </conditionalFormatting>
  <conditionalFormatting sqref="V588:V589">
    <cfRule type="cellIs" dxfId="10130" priority="1828" stopIfTrue="1" operator="equal">
      <formula>"Media"</formula>
    </cfRule>
  </conditionalFormatting>
  <conditionalFormatting sqref="V588:V589">
    <cfRule type="cellIs" dxfId="10129" priority="1826" stopIfTrue="1" operator="equal">
      <formula>"Muy Alta"</formula>
    </cfRule>
  </conditionalFormatting>
  <conditionalFormatting sqref="V588:V589">
    <cfRule type="cellIs" dxfId="10128" priority="1830" stopIfTrue="1" operator="equal">
      <formula>"Muy Baja"</formula>
    </cfRule>
  </conditionalFormatting>
  <conditionalFormatting sqref="AP589">
    <cfRule type="cellIs" dxfId="10127" priority="1789" stopIfTrue="1" operator="equal">
      <formula>"Alta"</formula>
    </cfRule>
  </conditionalFormatting>
  <conditionalFormatting sqref="AP589">
    <cfRule type="cellIs" dxfId="10126" priority="1791" stopIfTrue="1" operator="equal">
      <formula>"Baja"</formula>
    </cfRule>
  </conditionalFormatting>
  <conditionalFormatting sqref="AP589">
    <cfRule type="cellIs" dxfId="10125" priority="1790" stopIfTrue="1" operator="equal">
      <formula>"Media"</formula>
    </cfRule>
  </conditionalFormatting>
  <conditionalFormatting sqref="AP589">
    <cfRule type="cellIs" dxfId="10124" priority="1788" stopIfTrue="1" operator="equal">
      <formula>"Muy Alta"</formula>
    </cfRule>
  </conditionalFormatting>
  <conditionalFormatting sqref="AP589">
    <cfRule type="cellIs" dxfId="10123" priority="1792" stopIfTrue="1" operator="equal">
      <formula>"Muy Baja"</formula>
    </cfRule>
  </conditionalFormatting>
  <conditionalFormatting sqref="AE580:AE581">
    <cfRule type="containsText" dxfId="10122" priority="1755" operator="containsText" text="VALORAR">
      <formula>NOT(ISERROR(SEARCH("VALORAR",AE580)))</formula>
    </cfRule>
    <cfRule type="containsText" dxfId="10121" priority="1756" operator="containsText" text="Extrema">
      <formula>NOT(ISERROR(SEARCH("Extrema",AE580)))</formula>
    </cfRule>
    <cfRule type="containsText" dxfId="10120" priority="1757" operator="containsText" text="Alta">
      <formula>NOT(ISERROR(SEARCH("Alta",AE580)))</formula>
    </cfRule>
    <cfRule type="containsText" dxfId="10119" priority="1758" operator="containsText" text="Moderada">
      <formula>NOT(ISERROR(SEARCH("Moderada",AE580)))</formula>
    </cfRule>
    <cfRule type="containsText" dxfId="10118" priority="1759" operator="containsText" text="Baja">
      <formula>NOT(ISERROR(SEARCH("Baja",AE580)))</formula>
    </cfRule>
  </conditionalFormatting>
  <conditionalFormatting sqref="AE580:AE581">
    <cfRule type="containsText" dxfId="10117" priority="1760" operator="containsText" text="VALORAR">
      <formula>NOT(ISERROR(SEARCH("VALORAR",AE580)))</formula>
    </cfRule>
    <cfRule type="containsText" dxfId="10116" priority="1761" operator="containsText" text="Extrema">
      <formula>NOT(ISERROR(SEARCH("Extrema",AE580)))</formula>
    </cfRule>
    <cfRule type="containsText" dxfId="10115" priority="1762" operator="containsText" text="Alta">
      <formula>NOT(ISERROR(SEARCH("Alta",AE580)))</formula>
    </cfRule>
    <cfRule type="containsText" dxfId="10114" priority="1763" operator="containsText" text="Moderada">
      <formula>NOT(ISERROR(SEARCH("Moderada",AE580)))</formula>
    </cfRule>
    <cfRule type="containsText" dxfId="10113" priority="1764" operator="containsText" text="Baja">
      <formula>NOT(ISERROR(SEARCH("Baja",AE580)))</formula>
    </cfRule>
  </conditionalFormatting>
  <conditionalFormatting sqref="AP585">
    <cfRule type="cellIs" dxfId="10112" priority="1709" stopIfTrue="1" operator="equal">
      <formula>"Alta"</formula>
    </cfRule>
  </conditionalFormatting>
  <conditionalFormatting sqref="AP585">
    <cfRule type="cellIs" dxfId="10111" priority="1711" stopIfTrue="1" operator="equal">
      <formula>"Baja"</formula>
    </cfRule>
  </conditionalFormatting>
  <conditionalFormatting sqref="AP585">
    <cfRule type="cellIs" dxfId="10110" priority="1710" stopIfTrue="1" operator="equal">
      <formula>"Media"</formula>
    </cfRule>
  </conditionalFormatting>
  <conditionalFormatting sqref="AP585">
    <cfRule type="cellIs" dxfId="10109" priority="1708" stopIfTrue="1" operator="equal">
      <formula>"Muy Alta"</formula>
    </cfRule>
  </conditionalFormatting>
  <conditionalFormatting sqref="AP585">
    <cfRule type="cellIs" dxfId="10108" priority="1712" stopIfTrue="1" operator="equal">
      <formula>"Muy Baja"</formula>
    </cfRule>
  </conditionalFormatting>
  <conditionalFormatting sqref="AP582">
    <cfRule type="cellIs" dxfId="10107" priority="1667" stopIfTrue="1" operator="equal">
      <formula>"Alta"</formula>
    </cfRule>
  </conditionalFormatting>
  <conditionalFormatting sqref="AP582">
    <cfRule type="cellIs" dxfId="10106" priority="1669" stopIfTrue="1" operator="equal">
      <formula>"Baja"</formula>
    </cfRule>
  </conditionalFormatting>
  <conditionalFormatting sqref="AP582">
    <cfRule type="cellIs" dxfId="10105" priority="1668" stopIfTrue="1" operator="equal">
      <formula>"Media"</formula>
    </cfRule>
  </conditionalFormatting>
  <conditionalFormatting sqref="AP582">
    <cfRule type="cellIs" dxfId="10104" priority="1666" stopIfTrue="1" operator="equal">
      <formula>"Muy Alta"</formula>
    </cfRule>
  </conditionalFormatting>
  <conditionalFormatting sqref="AP582">
    <cfRule type="cellIs" dxfId="10103" priority="1670" stopIfTrue="1" operator="equal">
      <formula>"Muy Baja"</formula>
    </cfRule>
  </conditionalFormatting>
  <conditionalFormatting sqref="V580:V581">
    <cfRule type="cellIs" dxfId="10102" priority="1771" stopIfTrue="1" operator="equal">
      <formula>"Alta"</formula>
    </cfRule>
  </conditionalFormatting>
  <conditionalFormatting sqref="V580:V581">
    <cfRule type="cellIs" dxfId="10101" priority="1773" stopIfTrue="1" operator="equal">
      <formula>"Baja"</formula>
    </cfRule>
  </conditionalFormatting>
  <conditionalFormatting sqref="V580:V581">
    <cfRule type="cellIs" dxfId="10100" priority="1772" stopIfTrue="1" operator="equal">
      <formula>"Media"</formula>
    </cfRule>
  </conditionalFormatting>
  <conditionalFormatting sqref="V580:V581">
    <cfRule type="cellIs" dxfId="10099" priority="1770" stopIfTrue="1" operator="equal">
      <formula>"Muy Alta"</formula>
    </cfRule>
  </conditionalFormatting>
  <conditionalFormatting sqref="V580:V581">
    <cfRule type="cellIs" dxfId="10098" priority="1774" stopIfTrue="1" operator="equal">
      <formula>"Muy Baja"</formula>
    </cfRule>
  </conditionalFormatting>
  <conditionalFormatting sqref="AW580">
    <cfRule type="containsText" dxfId="10097" priority="1745" operator="containsText" text="VALORAR">
      <formula>NOT(ISERROR(SEARCH("VALORAR",AW580)))</formula>
    </cfRule>
    <cfRule type="containsText" dxfId="10096" priority="1746" operator="containsText" text="Extrema">
      <formula>NOT(ISERROR(SEARCH("Extrema",AW580)))</formula>
    </cfRule>
    <cfRule type="containsText" dxfId="10095" priority="1747" operator="containsText" text="Alta">
      <formula>NOT(ISERROR(SEARCH("Alta",AW580)))</formula>
    </cfRule>
    <cfRule type="containsText" dxfId="10094" priority="1748" operator="containsText" text="Moderada">
      <formula>NOT(ISERROR(SEARCH("Moderada",AW580)))</formula>
    </cfRule>
    <cfRule type="containsText" dxfId="10093" priority="1749" operator="containsText" text="Baja">
      <formula>NOT(ISERROR(SEARCH("Baja",AW580)))</formula>
    </cfRule>
  </conditionalFormatting>
  <conditionalFormatting sqref="AW580">
    <cfRule type="containsText" dxfId="10092" priority="1750" operator="containsText" text="VALORAR">
      <formula>NOT(ISERROR(SEARCH("VALORAR",AW580)))</formula>
    </cfRule>
    <cfRule type="containsText" dxfId="10091" priority="1751" operator="containsText" text="Extrema">
      <formula>NOT(ISERROR(SEARCH("Extrema",AW580)))</formula>
    </cfRule>
    <cfRule type="containsText" dxfId="10090" priority="1752" operator="containsText" text="Alta">
      <formula>NOT(ISERROR(SEARCH("Alta",AW580)))</formula>
    </cfRule>
    <cfRule type="containsText" dxfId="10089" priority="1753" operator="containsText" text="Moderada">
      <formula>NOT(ISERROR(SEARCH("Moderada",AW580)))</formula>
    </cfRule>
    <cfRule type="containsText" dxfId="10088" priority="1754" operator="containsText" text="Baja">
      <formula>NOT(ISERROR(SEARCH("Baja",AW580)))</formula>
    </cfRule>
  </conditionalFormatting>
  <conditionalFormatting sqref="AP580">
    <cfRule type="cellIs" dxfId="10087" priority="1737" stopIfTrue="1" operator="equal">
      <formula>"Alta"</formula>
    </cfRule>
  </conditionalFormatting>
  <conditionalFormatting sqref="AP580">
    <cfRule type="cellIs" dxfId="10086" priority="1739" stopIfTrue="1" operator="equal">
      <formula>"Baja"</formula>
    </cfRule>
  </conditionalFormatting>
  <conditionalFormatting sqref="AP580">
    <cfRule type="cellIs" dxfId="10085" priority="1738" stopIfTrue="1" operator="equal">
      <formula>"Media"</formula>
    </cfRule>
  </conditionalFormatting>
  <conditionalFormatting sqref="AP580">
    <cfRule type="cellIs" dxfId="10084" priority="1736" stopIfTrue="1" operator="equal">
      <formula>"Muy Alta"</formula>
    </cfRule>
  </conditionalFormatting>
  <conditionalFormatting sqref="AP580">
    <cfRule type="cellIs" dxfId="10083" priority="1740" stopIfTrue="1" operator="equal">
      <formula>"Muy Baja"</formula>
    </cfRule>
  </conditionalFormatting>
  <conditionalFormatting sqref="AP581">
    <cfRule type="cellIs" dxfId="10082" priority="1723" stopIfTrue="1" operator="equal">
      <formula>"Alta"</formula>
    </cfRule>
  </conditionalFormatting>
  <conditionalFormatting sqref="AP581">
    <cfRule type="cellIs" dxfId="10081" priority="1725" stopIfTrue="1" operator="equal">
      <formula>"Baja"</formula>
    </cfRule>
  </conditionalFormatting>
  <conditionalFormatting sqref="AP581">
    <cfRule type="cellIs" dxfId="10080" priority="1724" stopIfTrue="1" operator="equal">
      <formula>"Media"</formula>
    </cfRule>
  </conditionalFormatting>
  <conditionalFormatting sqref="AP581">
    <cfRule type="cellIs" dxfId="10079" priority="1722" stopIfTrue="1" operator="equal">
      <formula>"Muy Alta"</formula>
    </cfRule>
  </conditionalFormatting>
  <conditionalFormatting sqref="AP581">
    <cfRule type="cellIs" dxfId="10078" priority="1726" stopIfTrue="1" operator="equal">
      <formula>"Muy Baja"</formula>
    </cfRule>
  </conditionalFormatting>
  <conditionalFormatting sqref="AE582:AE583">
    <cfRule type="containsText" dxfId="10077" priority="1675" operator="containsText" text="VALORAR">
      <formula>NOT(ISERROR(SEARCH("VALORAR",AE582)))</formula>
    </cfRule>
    <cfRule type="containsText" dxfId="10076" priority="1676" operator="containsText" text="Extrema">
      <formula>NOT(ISERROR(SEARCH("Extrema",AE582)))</formula>
    </cfRule>
    <cfRule type="containsText" dxfId="10075" priority="1677" operator="containsText" text="Alta">
      <formula>NOT(ISERROR(SEARCH("Alta",AE582)))</formula>
    </cfRule>
    <cfRule type="containsText" dxfId="10074" priority="1678" operator="containsText" text="Moderada">
      <formula>NOT(ISERROR(SEARCH("Moderada",AE582)))</formula>
    </cfRule>
    <cfRule type="containsText" dxfId="10073" priority="1679" operator="containsText" text="Baja">
      <formula>NOT(ISERROR(SEARCH("Baja",AE582)))</formula>
    </cfRule>
  </conditionalFormatting>
  <conditionalFormatting sqref="AE582:AE583">
    <cfRule type="containsText" dxfId="10072" priority="1680" operator="containsText" text="VALORAR">
      <formula>NOT(ISERROR(SEARCH("VALORAR",AE582)))</formula>
    </cfRule>
    <cfRule type="containsText" dxfId="10071" priority="1681" operator="containsText" text="Extrema">
      <formula>NOT(ISERROR(SEARCH("Extrema",AE582)))</formula>
    </cfRule>
    <cfRule type="containsText" dxfId="10070" priority="1682" operator="containsText" text="Alta">
      <formula>NOT(ISERROR(SEARCH("Alta",AE582)))</formula>
    </cfRule>
    <cfRule type="containsText" dxfId="10069" priority="1683" operator="containsText" text="Moderada">
      <formula>NOT(ISERROR(SEARCH("Moderada",AE582)))</formula>
    </cfRule>
    <cfRule type="containsText" dxfId="10068" priority="1684" operator="containsText" text="Baja">
      <formula>NOT(ISERROR(SEARCH("Baja",AE582)))</formula>
    </cfRule>
  </conditionalFormatting>
  <conditionalFormatting sqref="V582:V583">
    <cfRule type="cellIs" dxfId="10067" priority="1691" stopIfTrue="1" operator="equal">
      <formula>"Alta"</formula>
    </cfRule>
  </conditionalFormatting>
  <conditionalFormatting sqref="V582:V583">
    <cfRule type="cellIs" dxfId="10066" priority="1693" stopIfTrue="1" operator="equal">
      <formula>"Baja"</formula>
    </cfRule>
  </conditionalFormatting>
  <conditionalFormatting sqref="V582:V583">
    <cfRule type="cellIs" dxfId="10065" priority="1692" stopIfTrue="1" operator="equal">
      <formula>"Media"</formula>
    </cfRule>
  </conditionalFormatting>
  <conditionalFormatting sqref="V582:V583">
    <cfRule type="cellIs" dxfId="10064" priority="1690" stopIfTrue="1" operator="equal">
      <formula>"Muy Alta"</formula>
    </cfRule>
  </conditionalFormatting>
  <conditionalFormatting sqref="V582:V583">
    <cfRule type="cellIs" dxfId="10063" priority="1694" stopIfTrue="1" operator="equal">
      <formula>"Muy Baja"</formula>
    </cfRule>
  </conditionalFormatting>
  <conditionalFormatting sqref="AP583">
    <cfRule type="cellIs" dxfId="10062" priority="1653" stopIfTrue="1" operator="equal">
      <formula>"Alta"</formula>
    </cfRule>
  </conditionalFormatting>
  <conditionalFormatting sqref="AP583">
    <cfRule type="cellIs" dxfId="10061" priority="1655" stopIfTrue="1" operator="equal">
      <formula>"Baja"</formula>
    </cfRule>
  </conditionalFormatting>
  <conditionalFormatting sqref="AP583">
    <cfRule type="cellIs" dxfId="10060" priority="1654" stopIfTrue="1" operator="equal">
      <formula>"Media"</formula>
    </cfRule>
  </conditionalFormatting>
  <conditionalFormatting sqref="AP583">
    <cfRule type="cellIs" dxfId="10059" priority="1652" stopIfTrue="1" operator="equal">
      <formula>"Muy Alta"</formula>
    </cfRule>
  </conditionalFormatting>
  <conditionalFormatting sqref="AP583">
    <cfRule type="cellIs" dxfId="10058" priority="1656" stopIfTrue="1" operator="equal">
      <formula>"Muy Baja"</formula>
    </cfRule>
  </conditionalFormatting>
  <conditionalFormatting sqref="AE560">
    <cfRule type="containsText" dxfId="10057" priority="1619" operator="containsText" text="VALORAR">
      <formula>NOT(ISERROR(SEARCH("VALORAR",AE560)))</formula>
    </cfRule>
    <cfRule type="containsText" dxfId="10056" priority="1620" operator="containsText" text="Extrema">
      <formula>NOT(ISERROR(SEARCH("Extrema",AE560)))</formula>
    </cfRule>
    <cfRule type="containsText" dxfId="10055" priority="1621" operator="containsText" text="Alta">
      <formula>NOT(ISERROR(SEARCH("Alta",AE560)))</formula>
    </cfRule>
    <cfRule type="containsText" dxfId="10054" priority="1622" operator="containsText" text="Moderada">
      <formula>NOT(ISERROR(SEARCH("Moderada",AE560)))</formula>
    </cfRule>
    <cfRule type="containsText" dxfId="10053" priority="1623" operator="containsText" text="Baja">
      <formula>NOT(ISERROR(SEARCH("Baja",AE560)))</formula>
    </cfRule>
  </conditionalFormatting>
  <conditionalFormatting sqref="AE560">
    <cfRule type="containsText" dxfId="10052" priority="1624" operator="containsText" text="VALORAR">
      <formula>NOT(ISERROR(SEARCH("VALORAR",AE560)))</formula>
    </cfRule>
    <cfRule type="containsText" dxfId="10051" priority="1625" operator="containsText" text="Extrema">
      <formula>NOT(ISERROR(SEARCH("Extrema",AE560)))</formula>
    </cfRule>
    <cfRule type="containsText" dxfId="10050" priority="1626" operator="containsText" text="Alta">
      <formula>NOT(ISERROR(SEARCH("Alta",AE560)))</formula>
    </cfRule>
    <cfRule type="containsText" dxfId="10049" priority="1627" operator="containsText" text="Moderada">
      <formula>NOT(ISERROR(SEARCH("Moderada",AE560)))</formula>
    </cfRule>
    <cfRule type="containsText" dxfId="10048" priority="1628" operator="containsText" text="Baja">
      <formula>NOT(ISERROR(SEARCH("Baja",AE560)))</formula>
    </cfRule>
  </conditionalFormatting>
  <conditionalFormatting sqref="V560">
    <cfRule type="cellIs" dxfId="10047" priority="1635" stopIfTrue="1" operator="equal">
      <formula>"Alta"</formula>
    </cfRule>
  </conditionalFormatting>
  <conditionalFormatting sqref="V560">
    <cfRule type="cellIs" dxfId="10046" priority="1637" stopIfTrue="1" operator="equal">
      <formula>"Baja"</formula>
    </cfRule>
  </conditionalFormatting>
  <conditionalFormatting sqref="V560">
    <cfRule type="cellIs" dxfId="10045" priority="1636" stopIfTrue="1" operator="equal">
      <formula>"Media"</formula>
    </cfRule>
  </conditionalFormatting>
  <conditionalFormatting sqref="V560">
    <cfRule type="cellIs" dxfId="10044" priority="1634" stopIfTrue="1" operator="equal">
      <formula>"Muy Alta"</formula>
    </cfRule>
  </conditionalFormatting>
  <conditionalFormatting sqref="V560">
    <cfRule type="cellIs" dxfId="10043" priority="1638" stopIfTrue="1" operator="equal">
      <formula>"Muy Baja"</formula>
    </cfRule>
  </conditionalFormatting>
  <conditionalFormatting sqref="AP560">
    <cfRule type="cellIs" dxfId="10042" priority="1611" stopIfTrue="1" operator="equal">
      <formula>"Alta"</formula>
    </cfRule>
  </conditionalFormatting>
  <conditionalFormatting sqref="AP560">
    <cfRule type="cellIs" dxfId="10041" priority="1613" stopIfTrue="1" operator="equal">
      <formula>"Baja"</formula>
    </cfRule>
  </conditionalFormatting>
  <conditionalFormatting sqref="AP560">
    <cfRule type="cellIs" dxfId="10040" priority="1612" stopIfTrue="1" operator="equal">
      <formula>"Media"</formula>
    </cfRule>
  </conditionalFormatting>
  <conditionalFormatting sqref="AP560">
    <cfRule type="cellIs" dxfId="10039" priority="1610" stopIfTrue="1" operator="equal">
      <formula>"Muy Alta"</formula>
    </cfRule>
  </conditionalFormatting>
  <conditionalFormatting sqref="AP560">
    <cfRule type="cellIs" dxfId="10038" priority="1614" stopIfTrue="1" operator="equal">
      <formula>"Muy Baja"</formula>
    </cfRule>
  </conditionalFormatting>
  <conditionalFormatting sqref="AE566">
    <cfRule type="containsText" dxfId="10037" priority="1577" operator="containsText" text="VALORAR">
      <formula>NOT(ISERROR(SEARCH("VALORAR",AE566)))</formula>
    </cfRule>
    <cfRule type="containsText" dxfId="10036" priority="1578" operator="containsText" text="Extrema">
      <formula>NOT(ISERROR(SEARCH("Extrema",AE566)))</formula>
    </cfRule>
    <cfRule type="containsText" dxfId="10035" priority="1579" operator="containsText" text="Alta">
      <formula>NOT(ISERROR(SEARCH("Alta",AE566)))</formula>
    </cfRule>
    <cfRule type="containsText" dxfId="10034" priority="1580" operator="containsText" text="Moderada">
      <formula>NOT(ISERROR(SEARCH("Moderada",AE566)))</formula>
    </cfRule>
    <cfRule type="containsText" dxfId="10033" priority="1581" operator="containsText" text="Baja">
      <formula>NOT(ISERROR(SEARCH("Baja",AE566)))</formula>
    </cfRule>
  </conditionalFormatting>
  <conditionalFormatting sqref="AE566">
    <cfRule type="containsText" dxfId="10032" priority="1582" operator="containsText" text="VALORAR">
      <formula>NOT(ISERROR(SEARCH("VALORAR",AE566)))</formula>
    </cfRule>
    <cfRule type="containsText" dxfId="10031" priority="1583" operator="containsText" text="Extrema">
      <formula>NOT(ISERROR(SEARCH("Extrema",AE566)))</formula>
    </cfRule>
    <cfRule type="containsText" dxfId="10030" priority="1584" operator="containsText" text="Alta">
      <formula>NOT(ISERROR(SEARCH("Alta",AE566)))</formula>
    </cfRule>
    <cfRule type="containsText" dxfId="10029" priority="1585" operator="containsText" text="Moderada">
      <formula>NOT(ISERROR(SEARCH("Moderada",AE566)))</formula>
    </cfRule>
    <cfRule type="containsText" dxfId="10028" priority="1586" operator="containsText" text="Baja">
      <formula>NOT(ISERROR(SEARCH("Baja",AE566)))</formula>
    </cfRule>
  </conditionalFormatting>
  <conditionalFormatting sqref="V566">
    <cfRule type="cellIs" dxfId="10027" priority="1593" stopIfTrue="1" operator="equal">
      <formula>"Alta"</formula>
    </cfRule>
  </conditionalFormatting>
  <conditionalFormatting sqref="V566">
    <cfRule type="cellIs" dxfId="10026" priority="1595" stopIfTrue="1" operator="equal">
      <formula>"Baja"</formula>
    </cfRule>
  </conditionalFormatting>
  <conditionalFormatting sqref="V566">
    <cfRule type="cellIs" dxfId="10025" priority="1594" stopIfTrue="1" operator="equal">
      <formula>"Media"</formula>
    </cfRule>
  </conditionalFormatting>
  <conditionalFormatting sqref="V566">
    <cfRule type="cellIs" dxfId="10024" priority="1592" stopIfTrue="1" operator="equal">
      <formula>"Muy Alta"</formula>
    </cfRule>
  </conditionalFormatting>
  <conditionalFormatting sqref="V566">
    <cfRule type="cellIs" dxfId="10023" priority="1596" stopIfTrue="1" operator="equal">
      <formula>"Muy Baja"</formula>
    </cfRule>
  </conditionalFormatting>
  <conditionalFormatting sqref="AP566">
    <cfRule type="cellIs" dxfId="10022" priority="1569" stopIfTrue="1" operator="equal">
      <formula>"Alta"</formula>
    </cfRule>
  </conditionalFormatting>
  <conditionalFormatting sqref="AP566">
    <cfRule type="cellIs" dxfId="10021" priority="1571" stopIfTrue="1" operator="equal">
      <formula>"Baja"</formula>
    </cfRule>
  </conditionalFormatting>
  <conditionalFormatting sqref="AP566">
    <cfRule type="cellIs" dxfId="10020" priority="1570" stopIfTrue="1" operator="equal">
      <formula>"Media"</formula>
    </cfRule>
  </conditionalFormatting>
  <conditionalFormatting sqref="AP566">
    <cfRule type="cellIs" dxfId="10019" priority="1568" stopIfTrue="1" operator="equal">
      <formula>"Muy Alta"</formula>
    </cfRule>
  </conditionalFormatting>
  <conditionalFormatting sqref="AP566">
    <cfRule type="cellIs" dxfId="10018" priority="1572" stopIfTrue="1" operator="equal">
      <formula>"Muy Baja"</formula>
    </cfRule>
  </conditionalFormatting>
  <conditionalFormatting sqref="AE572">
    <cfRule type="containsText" dxfId="10017" priority="1535" operator="containsText" text="VALORAR">
      <formula>NOT(ISERROR(SEARCH("VALORAR",AE572)))</formula>
    </cfRule>
    <cfRule type="containsText" dxfId="10016" priority="1536" operator="containsText" text="Extrema">
      <formula>NOT(ISERROR(SEARCH("Extrema",AE572)))</formula>
    </cfRule>
    <cfRule type="containsText" dxfId="10015" priority="1537" operator="containsText" text="Alta">
      <formula>NOT(ISERROR(SEARCH("Alta",AE572)))</formula>
    </cfRule>
    <cfRule type="containsText" dxfId="10014" priority="1538" operator="containsText" text="Moderada">
      <formula>NOT(ISERROR(SEARCH("Moderada",AE572)))</formula>
    </cfRule>
    <cfRule type="containsText" dxfId="10013" priority="1539" operator="containsText" text="Baja">
      <formula>NOT(ISERROR(SEARCH("Baja",AE572)))</formula>
    </cfRule>
  </conditionalFormatting>
  <conditionalFormatting sqref="AE572">
    <cfRule type="containsText" dxfId="10012" priority="1540" operator="containsText" text="VALORAR">
      <formula>NOT(ISERROR(SEARCH("VALORAR",AE572)))</formula>
    </cfRule>
    <cfRule type="containsText" dxfId="10011" priority="1541" operator="containsText" text="Extrema">
      <formula>NOT(ISERROR(SEARCH("Extrema",AE572)))</formula>
    </cfRule>
    <cfRule type="containsText" dxfId="10010" priority="1542" operator="containsText" text="Alta">
      <formula>NOT(ISERROR(SEARCH("Alta",AE572)))</formula>
    </cfRule>
    <cfRule type="containsText" dxfId="10009" priority="1543" operator="containsText" text="Moderada">
      <formula>NOT(ISERROR(SEARCH("Moderada",AE572)))</formula>
    </cfRule>
    <cfRule type="containsText" dxfId="10008" priority="1544" operator="containsText" text="Baja">
      <formula>NOT(ISERROR(SEARCH("Baja",AE572)))</formula>
    </cfRule>
  </conditionalFormatting>
  <conditionalFormatting sqref="V572">
    <cfRule type="cellIs" dxfId="10007" priority="1551" stopIfTrue="1" operator="equal">
      <formula>"Alta"</formula>
    </cfRule>
  </conditionalFormatting>
  <conditionalFormatting sqref="V572">
    <cfRule type="cellIs" dxfId="10006" priority="1553" stopIfTrue="1" operator="equal">
      <formula>"Baja"</formula>
    </cfRule>
  </conditionalFormatting>
  <conditionalFormatting sqref="V572">
    <cfRule type="cellIs" dxfId="10005" priority="1552" stopIfTrue="1" operator="equal">
      <formula>"Media"</formula>
    </cfRule>
  </conditionalFormatting>
  <conditionalFormatting sqref="V572">
    <cfRule type="cellIs" dxfId="10004" priority="1550" stopIfTrue="1" operator="equal">
      <formula>"Muy Alta"</formula>
    </cfRule>
  </conditionalFormatting>
  <conditionalFormatting sqref="V572">
    <cfRule type="cellIs" dxfId="10003" priority="1554" stopIfTrue="1" operator="equal">
      <formula>"Muy Baja"</formula>
    </cfRule>
  </conditionalFormatting>
  <conditionalFormatting sqref="AP572">
    <cfRule type="cellIs" dxfId="10002" priority="1527" stopIfTrue="1" operator="equal">
      <formula>"Alta"</formula>
    </cfRule>
  </conditionalFormatting>
  <conditionalFormatting sqref="AP572">
    <cfRule type="cellIs" dxfId="10001" priority="1529" stopIfTrue="1" operator="equal">
      <formula>"Baja"</formula>
    </cfRule>
  </conditionalFormatting>
  <conditionalFormatting sqref="AP572">
    <cfRule type="cellIs" dxfId="10000" priority="1528" stopIfTrue="1" operator="equal">
      <formula>"Media"</formula>
    </cfRule>
  </conditionalFormatting>
  <conditionalFormatting sqref="AP572">
    <cfRule type="cellIs" dxfId="9999" priority="1526" stopIfTrue="1" operator="equal">
      <formula>"Muy Alta"</formula>
    </cfRule>
  </conditionalFormatting>
  <conditionalFormatting sqref="AP572">
    <cfRule type="cellIs" dxfId="9998" priority="1530" stopIfTrue="1" operator="equal">
      <formula>"Muy Baja"</formula>
    </cfRule>
  </conditionalFormatting>
  <conditionalFormatting sqref="AE578">
    <cfRule type="containsText" dxfId="9997" priority="1493" operator="containsText" text="VALORAR">
      <formula>NOT(ISERROR(SEARCH("VALORAR",AE578)))</formula>
    </cfRule>
    <cfRule type="containsText" dxfId="9996" priority="1494" operator="containsText" text="Extrema">
      <formula>NOT(ISERROR(SEARCH("Extrema",AE578)))</formula>
    </cfRule>
    <cfRule type="containsText" dxfId="9995" priority="1495" operator="containsText" text="Alta">
      <formula>NOT(ISERROR(SEARCH("Alta",AE578)))</formula>
    </cfRule>
    <cfRule type="containsText" dxfId="9994" priority="1496" operator="containsText" text="Moderada">
      <formula>NOT(ISERROR(SEARCH("Moderada",AE578)))</formula>
    </cfRule>
    <cfRule type="containsText" dxfId="9993" priority="1497" operator="containsText" text="Baja">
      <formula>NOT(ISERROR(SEARCH("Baja",AE578)))</formula>
    </cfRule>
  </conditionalFormatting>
  <conditionalFormatting sqref="AE578">
    <cfRule type="containsText" dxfId="9992" priority="1498" operator="containsText" text="VALORAR">
      <formula>NOT(ISERROR(SEARCH("VALORAR",AE578)))</formula>
    </cfRule>
    <cfRule type="containsText" dxfId="9991" priority="1499" operator="containsText" text="Extrema">
      <formula>NOT(ISERROR(SEARCH("Extrema",AE578)))</formula>
    </cfRule>
    <cfRule type="containsText" dxfId="9990" priority="1500" operator="containsText" text="Alta">
      <formula>NOT(ISERROR(SEARCH("Alta",AE578)))</formula>
    </cfRule>
    <cfRule type="containsText" dxfId="9989" priority="1501" operator="containsText" text="Moderada">
      <formula>NOT(ISERROR(SEARCH("Moderada",AE578)))</formula>
    </cfRule>
    <cfRule type="containsText" dxfId="9988" priority="1502" operator="containsText" text="Baja">
      <formula>NOT(ISERROR(SEARCH("Baja",AE578)))</formula>
    </cfRule>
  </conditionalFormatting>
  <conditionalFormatting sqref="V578">
    <cfRule type="cellIs" dxfId="9987" priority="1509" stopIfTrue="1" operator="equal">
      <formula>"Alta"</formula>
    </cfRule>
  </conditionalFormatting>
  <conditionalFormatting sqref="V578">
    <cfRule type="cellIs" dxfId="9986" priority="1511" stopIfTrue="1" operator="equal">
      <formula>"Baja"</formula>
    </cfRule>
  </conditionalFormatting>
  <conditionalFormatting sqref="V578">
    <cfRule type="cellIs" dxfId="9985" priority="1510" stopIfTrue="1" operator="equal">
      <formula>"Media"</formula>
    </cfRule>
  </conditionalFormatting>
  <conditionalFormatting sqref="V578">
    <cfRule type="cellIs" dxfId="9984" priority="1508" stopIfTrue="1" operator="equal">
      <formula>"Muy Alta"</formula>
    </cfRule>
  </conditionalFormatting>
  <conditionalFormatting sqref="V578">
    <cfRule type="cellIs" dxfId="9983" priority="1512" stopIfTrue="1" operator="equal">
      <formula>"Muy Baja"</formula>
    </cfRule>
  </conditionalFormatting>
  <conditionalFormatting sqref="AP578">
    <cfRule type="cellIs" dxfId="9982" priority="1485" stopIfTrue="1" operator="equal">
      <formula>"Alta"</formula>
    </cfRule>
  </conditionalFormatting>
  <conditionalFormatting sqref="AP578">
    <cfRule type="cellIs" dxfId="9981" priority="1487" stopIfTrue="1" operator="equal">
      <formula>"Baja"</formula>
    </cfRule>
  </conditionalFormatting>
  <conditionalFormatting sqref="AP578">
    <cfRule type="cellIs" dxfId="9980" priority="1486" stopIfTrue="1" operator="equal">
      <formula>"Media"</formula>
    </cfRule>
  </conditionalFormatting>
  <conditionalFormatting sqref="AP578">
    <cfRule type="cellIs" dxfId="9979" priority="1484" stopIfTrue="1" operator="equal">
      <formula>"Muy Alta"</formula>
    </cfRule>
  </conditionalFormatting>
  <conditionalFormatting sqref="AP578">
    <cfRule type="cellIs" dxfId="9978" priority="1488" stopIfTrue="1" operator="equal">
      <formula>"Muy Baja"</formula>
    </cfRule>
  </conditionalFormatting>
  <conditionalFormatting sqref="AE584">
    <cfRule type="containsText" dxfId="9977" priority="1451" operator="containsText" text="VALORAR">
      <formula>NOT(ISERROR(SEARCH("VALORAR",AE584)))</formula>
    </cfRule>
    <cfRule type="containsText" dxfId="9976" priority="1452" operator="containsText" text="Extrema">
      <formula>NOT(ISERROR(SEARCH("Extrema",AE584)))</formula>
    </cfRule>
    <cfRule type="containsText" dxfId="9975" priority="1453" operator="containsText" text="Alta">
      <formula>NOT(ISERROR(SEARCH("Alta",AE584)))</formula>
    </cfRule>
    <cfRule type="containsText" dxfId="9974" priority="1454" operator="containsText" text="Moderada">
      <formula>NOT(ISERROR(SEARCH("Moderada",AE584)))</formula>
    </cfRule>
    <cfRule type="containsText" dxfId="9973" priority="1455" operator="containsText" text="Baja">
      <formula>NOT(ISERROR(SEARCH("Baja",AE584)))</formula>
    </cfRule>
  </conditionalFormatting>
  <conditionalFormatting sqref="AE584">
    <cfRule type="containsText" dxfId="9972" priority="1456" operator="containsText" text="VALORAR">
      <formula>NOT(ISERROR(SEARCH("VALORAR",AE584)))</formula>
    </cfRule>
    <cfRule type="containsText" dxfId="9971" priority="1457" operator="containsText" text="Extrema">
      <formula>NOT(ISERROR(SEARCH("Extrema",AE584)))</formula>
    </cfRule>
    <cfRule type="containsText" dxfId="9970" priority="1458" operator="containsText" text="Alta">
      <formula>NOT(ISERROR(SEARCH("Alta",AE584)))</formula>
    </cfRule>
    <cfRule type="containsText" dxfId="9969" priority="1459" operator="containsText" text="Moderada">
      <formula>NOT(ISERROR(SEARCH("Moderada",AE584)))</formula>
    </cfRule>
    <cfRule type="containsText" dxfId="9968" priority="1460" operator="containsText" text="Baja">
      <formula>NOT(ISERROR(SEARCH("Baja",AE584)))</formula>
    </cfRule>
  </conditionalFormatting>
  <conditionalFormatting sqref="V584">
    <cfRule type="cellIs" dxfId="9967" priority="1467" stopIfTrue="1" operator="equal">
      <formula>"Alta"</formula>
    </cfRule>
  </conditionalFormatting>
  <conditionalFormatting sqref="V584">
    <cfRule type="cellIs" dxfId="9966" priority="1469" stopIfTrue="1" operator="equal">
      <formula>"Baja"</formula>
    </cfRule>
  </conditionalFormatting>
  <conditionalFormatting sqref="V584">
    <cfRule type="cellIs" dxfId="9965" priority="1468" stopIfTrue="1" operator="equal">
      <formula>"Media"</formula>
    </cfRule>
  </conditionalFormatting>
  <conditionalFormatting sqref="V584">
    <cfRule type="cellIs" dxfId="9964" priority="1466" stopIfTrue="1" operator="equal">
      <formula>"Muy Alta"</formula>
    </cfRule>
  </conditionalFormatting>
  <conditionalFormatting sqref="V584">
    <cfRule type="cellIs" dxfId="9963" priority="1470" stopIfTrue="1" operator="equal">
      <formula>"Muy Baja"</formula>
    </cfRule>
  </conditionalFormatting>
  <conditionalFormatting sqref="AP584">
    <cfRule type="cellIs" dxfId="9962" priority="1443" stopIfTrue="1" operator="equal">
      <formula>"Alta"</formula>
    </cfRule>
  </conditionalFormatting>
  <conditionalFormatting sqref="AP584">
    <cfRule type="cellIs" dxfId="9961" priority="1445" stopIfTrue="1" operator="equal">
      <formula>"Baja"</formula>
    </cfRule>
  </conditionalFormatting>
  <conditionalFormatting sqref="AP584">
    <cfRule type="cellIs" dxfId="9960" priority="1444" stopIfTrue="1" operator="equal">
      <formula>"Media"</formula>
    </cfRule>
  </conditionalFormatting>
  <conditionalFormatting sqref="AP584">
    <cfRule type="cellIs" dxfId="9959" priority="1442" stopIfTrue="1" operator="equal">
      <formula>"Muy Alta"</formula>
    </cfRule>
  </conditionalFormatting>
  <conditionalFormatting sqref="AP584">
    <cfRule type="cellIs" dxfId="9958" priority="1446" stopIfTrue="1" operator="equal">
      <formula>"Muy Baja"</formula>
    </cfRule>
  </conditionalFormatting>
  <conditionalFormatting sqref="AE590">
    <cfRule type="containsText" dxfId="9957" priority="1409" operator="containsText" text="VALORAR">
      <formula>NOT(ISERROR(SEARCH("VALORAR",AE590)))</formula>
    </cfRule>
    <cfRule type="containsText" dxfId="9956" priority="1410" operator="containsText" text="Extrema">
      <formula>NOT(ISERROR(SEARCH("Extrema",AE590)))</formula>
    </cfRule>
    <cfRule type="containsText" dxfId="9955" priority="1411" operator="containsText" text="Alta">
      <formula>NOT(ISERROR(SEARCH("Alta",AE590)))</formula>
    </cfRule>
    <cfRule type="containsText" dxfId="9954" priority="1412" operator="containsText" text="Moderada">
      <formula>NOT(ISERROR(SEARCH("Moderada",AE590)))</formula>
    </cfRule>
    <cfRule type="containsText" dxfId="9953" priority="1413" operator="containsText" text="Baja">
      <formula>NOT(ISERROR(SEARCH("Baja",AE590)))</formula>
    </cfRule>
  </conditionalFormatting>
  <conditionalFormatting sqref="AE590">
    <cfRule type="containsText" dxfId="9952" priority="1414" operator="containsText" text="VALORAR">
      <formula>NOT(ISERROR(SEARCH("VALORAR",AE590)))</formula>
    </cfRule>
    <cfRule type="containsText" dxfId="9951" priority="1415" operator="containsText" text="Extrema">
      <formula>NOT(ISERROR(SEARCH("Extrema",AE590)))</formula>
    </cfRule>
    <cfRule type="containsText" dxfId="9950" priority="1416" operator="containsText" text="Alta">
      <formula>NOT(ISERROR(SEARCH("Alta",AE590)))</formula>
    </cfRule>
    <cfRule type="containsText" dxfId="9949" priority="1417" operator="containsText" text="Moderada">
      <formula>NOT(ISERROR(SEARCH("Moderada",AE590)))</formula>
    </cfRule>
    <cfRule type="containsText" dxfId="9948" priority="1418" operator="containsText" text="Baja">
      <formula>NOT(ISERROR(SEARCH("Baja",AE590)))</formula>
    </cfRule>
  </conditionalFormatting>
  <conditionalFormatting sqref="V590">
    <cfRule type="cellIs" dxfId="9947" priority="1425" stopIfTrue="1" operator="equal">
      <formula>"Alta"</formula>
    </cfRule>
  </conditionalFormatting>
  <conditionalFormatting sqref="V590">
    <cfRule type="cellIs" dxfId="9946" priority="1427" stopIfTrue="1" operator="equal">
      <formula>"Baja"</formula>
    </cfRule>
  </conditionalFormatting>
  <conditionalFormatting sqref="V590">
    <cfRule type="cellIs" dxfId="9945" priority="1426" stopIfTrue="1" operator="equal">
      <formula>"Media"</formula>
    </cfRule>
  </conditionalFormatting>
  <conditionalFormatting sqref="V590">
    <cfRule type="cellIs" dxfId="9944" priority="1424" stopIfTrue="1" operator="equal">
      <formula>"Muy Alta"</formula>
    </cfRule>
  </conditionalFormatting>
  <conditionalFormatting sqref="V590">
    <cfRule type="cellIs" dxfId="9943" priority="1428" stopIfTrue="1" operator="equal">
      <formula>"Muy Baja"</formula>
    </cfRule>
  </conditionalFormatting>
  <conditionalFormatting sqref="AP590">
    <cfRule type="cellIs" dxfId="9942" priority="1401" stopIfTrue="1" operator="equal">
      <formula>"Alta"</formula>
    </cfRule>
  </conditionalFormatting>
  <conditionalFormatting sqref="AP590">
    <cfRule type="cellIs" dxfId="9941" priority="1403" stopIfTrue="1" operator="equal">
      <formula>"Baja"</formula>
    </cfRule>
  </conditionalFormatting>
  <conditionalFormatting sqref="AP590">
    <cfRule type="cellIs" dxfId="9940" priority="1402" stopIfTrue="1" operator="equal">
      <formula>"Media"</formula>
    </cfRule>
  </conditionalFormatting>
  <conditionalFormatting sqref="AP590">
    <cfRule type="cellIs" dxfId="9939" priority="1400" stopIfTrue="1" operator="equal">
      <formula>"Muy Alta"</formula>
    </cfRule>
  </conditionalFormatting>
  <conditionalFormatting sqref="AP590">
    <cfRule type="cellIs" dxfId="9938" priority="1404" stopIfTrue="1" operator="equal">
      <formula>"Muy Baja"</formula>
    </cfRule>
  </conditionalFormatting>
  <conditionalFormatting sqref="AE598:AE599">
    <cfRule type="containsText" dxfId="9937" priority="1339" operator="containsText" text="VALORAR">
      <formula>NOT(ISERROR(SEARCH("VALORAR",AE598)))</formula>
    </cfRule>
    <cfRule type="containsText" dxfId="9936" priority="1340" operator="containsText" text="Extrema">
      <formula>NOT(ISERROR(SEARCH("Extrema",AE598)))</formula>
    </cfRule>
    <cfRule type="containsText" dxfId="9935" priority="1341" operator="containsText" text="Alta">
      <formula>NOT(ISERROR(SEARCH("Alta",AE598)))</formula>
    </cfRule>
    <cfRule type="containsText" dxfId="9934" priority="1342" operator="containsText" text="Moderada">
      <formula>NOT(ISERROR(SEARCH("Moderada",AE598)))</formula>
    </cfRule>
    <cfRule type="containsText" dxfId="9933" priority="1343" operator="containsText" text="Baja">
      <formula>NOT(ISERROR(SEARCH("Baja",AE598)))</formula>
    </cfRule>
  </conditionalFormatting>
  <conditionalFormatting sqref="AE598:AE599">
    <cfRule type="containsText" dxfId="9932" priority="1344" operator="containsText" text="VALORAR">
      <formula>NOT(ISERROR(SEARCH("VALORAR",AE598)))</formula>
    </cfRule>
    <cfRule type="containsText" dxfId="9931" priority="1345" operator="containsText" text="Extrema">
      <formula>NOT(ISERROR(SEARCH("Extrema",AE598)))</formula>
    </cfRule>
    <cfRule type="containsText" dxfId="9930" priority="1346" operator="containsText" text="Alta">
      <formula>NOT(ISERROR(SEARCH("Alta",AE598)))</formula>
    </cfRule>
    <cfRule type="containsText" dxfId="9929" priority="1347" operator="containsText" text="Moderada">
      <formula>NOT(ISERROR(SEARCH("Moderada",AE598)))</formula>
    </cfRule>
    <cfRule type="containsText" dxfId="9928" priority="1348" operator="containsText" text="Baja">
      <formula>NOT(ISERROR(SEARCH("Baja",AE598)))</formula>
    </cfRule>
  </conditionalFormatting>
  <conditionalFormatting sqref="AP603">
    <cfRule type="cellIs" dxfId="9927" priority="1293" stopIfTrue="1" operator="equal">
      <formula>"Alta"</formula>
    </cfRule>
  </conditionalFormatting>
  <conditionalFormatting sqref="AP603">
    <cfRule type="cellIs" dxfId="9926" priority="1295" stopIfTrue="1" operator="equal">
      <formula>"Baja"</formula>
    </cfRule>
  </conditionalFormatting>
  <conditionalFormatting sqref="AP603">
    <cfRule type="cellIs" dxfId="9925" priority="1294" stopIfTrue="1" operator="equal">
      <formula>"Media"</formula>
    </cfRule>
  </conditionalFormatting>
  <conditionalFormatting sqref="AP603">
    <cfRule type="cellIs" dxfId="9924" priority="1292" stopIfTrue="1" operator="equal">
      <formula>"Muy Alta"</formula>
    </cfRule>
  </conditionalFormatting>
  <conditionalFormatting sqref="AP603">
    <cfRule type="cellIs" dxfId="9923" priority="1296" stopIfTrue="1" operator="equal">
      <formula>"Muy Baja"</formula>
    </cfRule>
  </conditionalFormatting>
  <conditionalFormatting sqref="AP600">
    <cfRule type="cellIs" dxfId="9922" priority="1251" stopIfTrue="1" operator="equal">
      <formula>"Alta"</formula>
    </cfRule>
  </conditionalFormatting>
  <conditionalFormatting sqref="AP600">
    <cfRule type="cellIs" dxfId="9921" priority="1253" stopIfTrue="1" operator="equal">
      <formula>"Baja"</formula>
    </cfRule>
  </conditionalFormatting>
  <conditionalFormatting sqref="AP600">
    <cfRule type="cellIs" dxfId="9920" priority="1252" stopIfTrue="1" operator="equal">
      <formula>"Media"</formula>
    </cfRule>
  </conditionalFormatting>
  <conditionalFormatting sqref="AP600">
    <cfRule type="cellIs" dxfId="9919" priority="1250" stopIfTrue="1" operator="equal">
      <formula>"Muy Alta"</formula>
    </cfRule>
  </conditionalFormatting>
  <conditionalFormatting sqref="AP600">
    <cfRule type="cellIs" dxfId="9918" priority="1254" stopIfTrue="1" operator="equal">
      <formula>"Muy Baja"</formula>
    </cfRule>
  </conditionalFormatting>
  <conditionalFormatting sqref="V598:V599">
    <cfRule type="cellIs" dxfId="9917" priority="1355" stopIfTrue="1" operator="equal">
      <formula>"Alta"</formula>
    </cfRule>
  </conditionalFormatting>
  <conditionalFormatting sqref="V598:V599">
    <cfRule type="cellIs" dxfId="9916" priority="1357" stopIfTrue="1" operator="equal">
      <formula>"Baja"</formula>
    </cfRule>
  </conditionalFormatting>
  <conditionalFormatting sqref="V598:V599">
    <cfRule type="cellIs" dxfId="9915" priority="1356" stopIfTrue="1" operator="equal">
      <formula>"Media"</formula>
    </cfRule>
  </conditionalFormatting>
  <conditionalFormatting sqref="V598:V599">
    <cfRule type="cellIs" dxfId="9914" priority="1354" stopIfTrue="1" operator="equal">
      <formula>"Muy Alta"</formula>
    </cfRule>
  </conditionalFormatting>
  <conditionalFormatting sqref="V598:V599">
    <cfRule type="cellIs" dxfId="9913" priority="1358" stopIfTrue="1" operator="equal">
      <formula>"Muy Baja"</formula>
    </cfRule>
  </conditionalFormatting>
  <conditionalFormatting sqref="AW598">
    <cfRule type="containsText" dxfId="9912" priority="1329" operator="containsText" text="VALORAR">
      <formula>NOT(ISERROR(SEARCH("VALORAR",AW598)))</formula>
    </cfRule>
    <cfRule type="containsText" dxfId="9911" priority="1330" operator="containsText" text="Extrema">
      <formula>NOT(ISERROR(SEARCH("Extrema",AW598)))</formula>
    </cfRule>
    <cfRule type="containsText" dxfId="9910" priority="1331" operator="containsText" text="Alta">
      <formula>NOT(ISERROR(SEARCH("Alta",AW598)))</formula>
    </cfRule>
    <cfRule type="containsText" dxfId="9909" priority="1332" operator="containsText" text="Moderada">
      <formula>NOT(ISERROR(SEARCH("Moderada",AW598)))</formula>
    </cfRule>
    <cfRule type="containsText" dxfId="9908" priority="1333" operator="containsText" text="Baja">
      <formula>NOT(ISERROR(SEARCH("Baja",AW598)))</formula>
    </cfRule>
  </conditionalFormatting>
  <conditionalFormatting sqref="AW598">
    <cfRule type="containsText" dxfId="9907" priority="1334" operator="containsText" text="VALORAR">
      <formula>NOT(ISERROR(SEARCH("VALORAR",AW598)))</formula>
    </cfRule>
    <cfRule type="containsText" dxfId="9906" priority="1335" operator="containsText" text="Extrema">
      <formula>NOT(ISERROR(SEARCH("Extrema",AW598)))</formula>
    </cfRule>
    <cfRule type="containsText" dxfId="9905" priority="1336" operator="containsText" text="Alta">
      <formula>NOT(ISERROR(SEARCH("Alta",AW598)))</formula>
    </cfRule>
    <cfRule type="containsText" dxfId="9904" priority="1337" operator="containsText" text="Moderada">
      <formula>NOT(ISERROR(SEARCH("Moderada",AW598)))</formula>
    </cfRule>
    <cfRule type="containsText" dxfId="9903" priority="1338" operator="containsText" text="Baja">
      <formula>NOT(ISERROR(SEARCH("Baja",AW598)))</formula>
    </cfRule>
  </conditionalFormatting>
  <conditionalFormatting sqref="AP598">
    <cfRule type="cellIs" dxfId="9902" priority="1321" stopIfTrue="1" operator="equal">
      <formula>"Alta"</formula>
    </cfRule>
  </conditionalFormatting>
  <conditionalFormatting sqref="AP598">
    <cfRule type="cellIs" dxfId="9901" priority="1323" stopIfTrue="1" operator="equal">
      <formula>"Baja"</formula>
    </cfRule>
  </conditionalFormatting>
  <conditionalFormatting sqref="AP598">
    <cfRule type="cellIs" dxfId="9900" priority="1322" stopIfTrue="1" operator="equal">
      <formula>"Media"</formula>
    </cfRule>
  </conditionalFormatting>
  <conditionalFormatting sqref="AP598">
    <cfRule type="cellIs" dxfId="9899" priority="1320" stopIfTrue="1" operator="equal">
      <formula>"Muy Alta"</formula>
    </cfRule>
  </conditionalFormatting>
  <conditionalFormatting sqref="AP598">
    <cfRule type="cellIs" dxfId="9898" priority="1324" stopIfTrue="1" operator="equal">
      <formula>"Muy Baja"</formula>
    </cfRule>
  </conditionalFormatting>
  <conditionalFormatting sqref="AP599">
    <cfRule type="cellIs" dxfId="9897" priority="1307" stopIfTrue="1" operator="equal">
      <formula>"Alta"</formula>
    </cfRule>
  </conditionalFormatting>
  <conditionalFormatting sqref="AP599">
    <cfRule type="cellIs" dxfId="9896" priority="1309" stopIfTrue="1" operator="equal">
      <formula>"Baja"</formula>
    </cfRule>
  </conditionalFormatting>
  <conditionalFormatting sqref="AP599">
    <cfRule type="cellIs" dxfId="9895" priority="1308" stopIfTrue="1" operator="equal">
      <formula>"Media"</formula>
    </cfRule>
  </conditionalFormatting>
  <conditionalFormatting sqref="AP599">
    <cfRule type="cellIs" dxfId="9894" priority="1306" stopIfTrue="1" operator="equal">
      <formula>"Muy Alta"</formula>
    </cfRule>
  </conditionalFormatting>
  <conditionalFormatting sqref="AP599">
    <cfRule type="cellIs" dxfId="9893" priority="1310" stopIfTrue="1" operator="equal">
      <formula>"Muy Baja"</formula>
    </cfRule>
  </conditionalFormatting>
  <conditionalFormatting sqref="AE600:AE601">
    <cfRule type="containsText" dxfId="9892" priority="1259" operator="containsText" text="VALORAR">
      <formula>NOT(ISERROR(SEARCH("VALORAR",AE600)))</formula>
    </cfRule>
    <cfRule type="containsText" dxfId="9891" priority="1260" operator="containsText" text="Extrema">
      <formula>NOT(ISERROR(SEARCH("Extrema",AE600)))</formula>
    </cfRule>
    <cfRule type="containsText" dxfId="9890" priority="1261" operator="containsText" text="Alta">
      <formula>NOT(ISERROR(SEARCH("Alta",AE600)))</formula>
    </cfRule>
    <cfRule type="containsText" dxfId="9889" priority="1262" operator="containsText" text="Moderada">
      <formula>NOT(ISERROR(SEARCH("Moderada",AE600)))</formula>
    </cfRule>
    <cfRule type="containsText" dxfId="9888" priority="1263" operator="containsText" text="Baja">
      <formula>NOT(ISERROR(SEARCH("Baja",AE600)))</formula>
    </cfRule>
  </conditionalFormatting>
  <conditionalFormatting sqref="AE600:AE601">
    <cfRule type="containsText" dxfId="9887" priority="1264" operator="containsText" text="VALORAR">
      <formula>NOT(ISERROR(SEARCH("VALORAR",AE600)))</formula>
    </cfRule>
    <cfRule type="containsText" dxfId="9886" priority="1265" operator="containsText" text="Extrema">
      <formula>NOT(ISERROR(SEARCH("Extrema",AE600)))</formula>
    </cfRule>
    <cfRule type="containsText" dxfId="9885" priority="1266" operator="containsText" text="Alta">
      <formula>NOT(ISERROR(SEARCH("Alta",AE600)))</formula>
    </cfRule>
    <cfRule type="containsText" dxfId="9884" priority="1267" operator="containsText" text="Moderada">
      <formula>NOT(ISERROR(SEARCH("Moderada",AE600)))</formula>
    </cfRule>
    <cfRule type="containsText" dxfId="9883" priority="1268" operator="containsText" text="Baja">
      <formula>NOT(ISERROR(SEARCH("Baja",AE600)))</formula>
    </cfRule>
  </conditionalFormatting>
  <conditionalFormatting sqref="V600:V601">
    <cfRule type="cellIs" dxfId="9882" priority="1275" stopIfTrue="1" operator="equal">
      <formula>"Alta"</formula>
    </cfRule>
  </conditionalFormatting>
  <conditionalFormatting sqref="V600:V601">
    <cfRule type="cellIs" dxfId="9881" priority="1277" stopIfTrue="1" operator="equal">
      <formula>"Baja"</formula>
    </cfRule>
  </conditionalFormatting>
  <conditionalFormatting sqref="V600:V601">
    <cfRule type="cellIs" dxfId="9880" priority="1276" stopIfTrue="1" operator="equal">
      <formula>"Media"</formula>
    </cfRule>
  </conditionalFormatting>
  <conditionalFormatting sqref="V600:V601">
    <cfRule type="cellIs" dxfId="9879" priority="1274" stopIfTrue="1" operator="equal">
      <formula>"Muy Alta"</formula>
    </cfRule>
  </conditionalFormatting>
  <conditionalFormatting sqref="V600:V601">
    <cfRule type="cellIs" dxfId="9878" priority="1278" stopIfTrue="1" operator="equal">
      <formula>"Muy Baja"</formula>
    </cfRule>
  </conditionalFormatting>
  <conditionalFormatting sqref="AP601">
    <cfRule type="cellIs" dxfId="9877" priority="1237" stopIfTrue="1" operator="equal">
      <formula>"Alta"</formula>
    </cfRule>
  </conditionalFormatting>
  <conditionalFormatting sqref="AP601">
    <cfRule type="cellIs" dxfId="9876" priority="1239" stopIfTrue="1" operator="equal">
      <formula>"Baja"</formula>
    </cfRule>
  </conditionalFormatting>
  <conditionalFormatting sqref="AP601">
    <cfRule type="cellIs" dxfId="9875" priority="1238" stopIfTrue="1" operator="equal">
      <formula>"Media"</formula>
    </cfRule>
  </conditionalFormatting>
  <conditionalFormatting sqref="AP601">
    <cfRule type="cellIs" dxfId="9874" priority="1236" stopIfTrue="1" operator="equal">
      <formula>"Muy Alta"</formula>
    </cfRule>
  </conditionalFormatting>
  <conditionalFormatting sqref="AP601">
    <cfRule type="cellIs" dxfId="9873" priority="1240" stopIfTrue="1" operator="equal">
      <formula>"Muy Baja"</formula>
    </cfRule>
  </conditionalFormatting>
  <conditionalFormatting sqref="AE602">
    <cfRule type="containsText" dxfId="9872" priority="1203" operator="containsText" text="VALORAR">
      <formula>NOT(ISERROR(SEARCH("VALORAR",AE602)))</formula>
    </cfRule>
    <cfRule type="containsText" dxfId="9871" priority="1204" operator="containsText" text="Extrema">
      <formula>NOT(ISERROR(SEARCH("Extrema",AE602)))</formula>
    </cfRule>
    <cfRule type="containsText" dxfId="9870" priority="1205" operator="containsText" text="Alta">
      <formula>NOT(ISERROR(SEARCH("Alta",AE602)))</formula>
    </cfRule>
    <cfRule type="containsText" dxfId="9869" priority="1206" operator="containsText" text="Moderada">
      <formula>NOT(ISERROR(SEARCH("Moderada",AE602)))</formula>
    </cfRule>
    <cfRule type="containsText" dxfId="9868" priority="1207" operator="containsText" text="Baja">
      <formula>NOT(ISERROR(SEARCH("Baja",AE602)))</formula>
    </cfRule>
  </conditionalFormatting>
  <conditionalFormatting sqref="AE602">
    <cfRule type="containsText" dxfId="9867" priority="1208" operator="containsText" text="VALORAR">
      <formula>NOT(ISERROR(SEARCH("VALORAR",AE602)))</formula>
    </cfRule>
    <cfRule type="containsText" dxfId="9866" priority="1209" operator="containsText" text="Extrema">
      <formula>NOT(ISERROR(SEARCH("Extrema",AE602)))</formula>
    </cfRule>
    <cfRule type="containsText" dxfId="9865" priority="1210" operator="containsText" text="Alta">
      <formula>NOT(ISERROR(SEARCH("Alta",AE602)))</formula>
    </cfRule>
    <cfRule type="containsText" dxfId="9864" priority="1211" operator="containsText" text="Moderada">
      <formula>NOT(ISERROR(SEARCH("Moderada",AE602)))</formula>
    </cfRule>
    <cfRule type="containsText" dxfId="9863" priority="1212" operator="containsText" text="Baja">
      <formula>NOT(ISERROR(SEARCH("Baja",AE602)))</formula>
    </cfRule>
  </conditionalFormatting>
  <conditionalFormatting sqref="V602">
    <cfRule type="cellIs" dxfId="9862" priority="1219" stopIfTrue="1" operator="equal">
      <formula>"Alta"</formula>
    </cfRule>
  </conditionalFormatting>
  <conditionalFormatting sqref="V602">
    <cfRule type="cellIs" dxfId="9861" priority="1221" stopIfTrue="1" operator="equal">
      <formula>"Baja"</formula>
    </cfRule>
  </conditionalFormatting>
  <conditionalFormatting sqref="V602">
    <cfRule type="cellIs" dxfId="9860" priority="1220" stopIfTrue="1" operator="equal">
      <formula>"Media"</formula>
    </cfRule>
  </conditionalFormatting>
  <conditionalFormatting sqref="V602">
    <cfRule type="cellIs" dxfId="9859" priority="1218" stopIfTrue="1" operator="equal">
      <formula>"Muy Alta"</formula>
    </cfRule>
  </conditionalFormatting>
  <conditionalFormatting sqref="V602">
    <cfRule type="cellIs" dxfId="9858" priority="1222" stopIfTrue="1" operator="equal">
      <formula>"Muy Baja"</formula>
    </cfRule>
  </conditionalFormatting>
  <conditionalFormatting sqref="AP602">
    <cfRule type="cellIs" dxfId="9857" priority="1195" stopIfTrue="1" operator="equal">
      <formula>"Alta"</formula>
    </cfRule>
  </conditionalFormatting>
  <conditionalFormatting sqref="AP602">
    <cfRule type="cellIs" dxfId="9856" priority="1197" stopIfTrue="1" operator="equal">
      <formula>"Baja"</formula>
    </cfRule>
  </conditionalFormatting>
  <conditionalFormatting sqref="AP602">
    <cfRule type="cellIs" dxfId="9855" priority="1196" stopIfTrue="1" operator="equal">
      <formula>"Media"</formula>
    </cfRule>
  </conditionalFormatting>
  <conditionalFormatting sqref="AP602">
    <cfRule type="cellIs" dxfId="9854" priority="1194" stopIfTrue="1" operator="equal">
      <formula>"Muy Alta"</formula>
    </cfRule>
  </conditionalFormatting>
  <conditionalFormatting sqref="AP602">
    <cfRule type="cellIs" dxfId="9853" priority="1198" stopIfTrue="1" operator="equal">
      <formula>"Muy Baja"</formula>
    </cfRule>
  </conditionalFormatting>
  <conditionalFormatting sqref="AE592:AE593">
    <cfRule type="containsText" dxfId="9852" priority="1147" operator="containsText" text="VALORAR">
      <formula>NOT(ISERROR(SEARCH("VALORAR",AE592)))</formula>
    </cfRule>
    <cfRule type="containsText" dxfId="9851" priority="1148" operator="containsText" text="Extrema">
      <formula>NOT(ISERROR(SEARCH("Extrema",AE592)))</formula>
    </cfRule>
    <cfRule type="containsText" dxfId="9850" priority="1149" operator="containsText" text="Alta">
      <formula>NOT(ISERROR(SEARCH("Alta",AE592)))</formula>
    </cfRule>
    <cfRule type="containsText" dxfId="9849" priority="1150" operator="containsText" text="Moderada">
      <formula>NOT(ISERROR(SEARCH("Moderada",AE592)))</formula>
    </cfRule>
    <cfRule type="containsText" dxfId="9848" priority="1151" operator="containsText" text="Baja">
      <formula>NOT(ISERROR(SEARCH("Baja",AE592)))</formula>
    </cfRule>
  </conditionalFormatting>
  <conditionalFormatting sqref="AE592:AE593">
    <cfRule type="containsText" dxfId="9847" priority="1152" operator="containsText" text="VALORAR">
      <formula>NOT(ISERROR(SEARCH("VALORAR",AE592)))</formula>
    </cfRule>
    <cfRule type="containsText" dxfId="9846" priority="1153" operator="containsText" text="Extrema">
      <formula>NOT(ISERROR(SEARCH("Extrema",AE592)))</formula>
    </cfRule>
    <cfRule type="containsText" dxfId="9845" priority="1154" operator="containsText" text="Alta">
      <formula>NOT(ISERROR(SEARCH("Alta",AE592)))</formula>
    </cfRule>
    <cfRule type="containsText" dxfId="9844" priority="1155" operator="containsText" text="Moderada">
      <formula>NOT(ISERROR(SEARCH("Moderada",AE592)))</formula>
    </cfRule>
    <cfRule type="containsText" dxfId="9843" priority="1156" operator="containsText" text="Baja">
      <formula>NOT(ISERROR(SEARCH("Baja",AE592)))</formula>
    </cfRule>
  </conditionalFormatting>
  <conditionalFormatting sqref="AP597">
    <cfRule type="cellIs" dxfId="9842" priority="1101" stopIfTrue="1" operator="equal">
      <formula>"Alta"</formula>
    </cfRule>
  </conditionalFormatting>
  <conditionalFormatting sqref="AP597">
    <cfRule type="cellIs" dxfId="9841" priority="1103" stopIfTrue="1" operator="equal">
      <formula>"Baja"</formula>
    </cfRule>
  </conditionalFormatting>
  <conditionalFormatting sqref="AP597">
    <cfRule type="cellIs" dxfId="9840" priority="1102" stopIfTrue="1" operator="equal">
      <formula>"Media"</formula>
    </cfRule>
  </conditionalFormatting>
  <conditionalFormatting sqref="AP597">
    <cfRule type="cellIs" dxfId="9839" priority="1100" stopIfTrue="1" operator="equal">
      <formula>"Muy Alta"</formula>
    </cfRule>
  </conditionalFormatting>
  <conditionalFormatting sqref="AP597">
    <cfRule type="cellIs" dxfId="9838" priority="1104" stopIfTrue="1" operator="equal">
      <formula>"Muy Baja"</formula>
    </cfRule>
  </conditionalFormatting>
  <conditionalFormatting sqref="AP594">
    <cfRule type="cellIs" dxfId="9837" priority="1059" stopIfTrue="1" operator="equal">
      <formula>"Alta"</formula>
    </cfRule>
  </conditionalFormatting>
  <conditionalFormatting sqref="AP594">
    <cfRule type="cellIs" dxfId="9836" priority="1061" stopIfTrue="1" operator="equal">
      <formula>"Baja"</formula>
    </cfRule>
  </conditionalFormatting>
  <conditionalFormatting sqref="AP594">
    <cfRule type="cellIs" dxfId="9835" priority="1060" stopIfTrue="1" operator="equal">
      <formula>"Media"</formula>
    </cfRule>
  </conditionalFormatting>
  <conditionalFormatting sqref="AP594">
    <cfRule type="cellIs" dxfId="9834" priority="1058" stopIfTrue="1" operator="equal">
      <formula>"Muy Alta"</formula>
    </cfRule>
  </conditionalFormatting>
  <conditionalFormatting sqref="AP594">
    <cfRule type="cellIs" dxfId="9833" priority="1062" stopIfTrue="1" operator="equal">
      <formula>"Muy Baja"</formula>
    </cfRule>
  </conditionalFormatting>
  <conditionalFormatting sqref="V592:V593">
    <cfRule type="cellIs" dxfId="9832" priority="1163" stopIfTrue="1" operator="equal">
      <formula>"Alta"</formula>
    </cfRule>
  </conditionalFormatting>
  <conditionalFormatting sqref="V592:V593">
    <cfRule type="cellIs" dxfId="9831" priority="1165" stopIfTrue="1" operator="equal">
      <formula>"Baja"</formula>
    </cfRule>
  </conditionalFormatting>
  <conditionalFormatting sqref="V592:V593">
    <cfRule type="cellIs" dxfId="9830" priority="1164" stopIfTrue="1" operator="equal">
      <formula>"Media"</formula>
    </cfRule>
  </conditionalFormatting>
  <conditionalFormatting sqref="V592:V593">
    <cfRule type="cellIs" dxfId="9829" priority="1162" stopIfTrue="1" operator="equal">
      <formula>"Muy Alta"</formula>
    </cfRule>
  </conditionalFormatting>
  <conditionalFormatting sqref="V592:V593">
    <cfRule type="cellIs" dxfId="9828" priority="1166" stopIfTrue="1" operator="equal">
      <formula>"Muy Baja"</formula>
    </cfRule>
  </conditionalFormatting>
  <conditionalFormatting sqref="AW592">
    <cfRule type="containsText" dxfId="9827" priority="1137" operator="containsText" text="VALORAR">
      <formula>NOT(ISERROR(SEARCH("VALORAR",AW592)))</formula>
    </cfRule>
    <cfRule type="containsText" dxfId="9826" priority="1138" operator="containsText" text="Extrema">
      <formula>NOT(ISERROR(SEARCH("Extrema",AW592)))</formula>
    </cfRule>
    <cfRule type="containsText" dxfId="9825" priority="1139" operator="containsText" text="Alta">
      <formula>NOT(ISERROR(SEARCH("Alta",AW592)))</formula>
    </cfRule>
    <cfRule type="containsText" dxfId="9824" priority="1140" operator="containsText" text="Moderada">
      <formula>NOT(ISERROR(SEARCH("Moderada",AW592)))</formula>
    </cfRule>
    <cfRule type="containsText" dxfId="9823" priority="1141" operator="containsText" text="Baja">
      <formula>NOT(ISERROR(SEARCH("Baja",AW592)))</formula>
    </cfRule>
  </conditionalFormatting>
  <conditionalFormatting sqref="AW592">
    <cfRule type="containsText" dxfId="9822" priority="1142" operator="containsText" text="VALORAR">
      <formula>NOT(ISERROR(SEARCH("VALORAR",AW592)))</formula>
    </cfRule>
    <cfRule type="containsText" dxfId="9821" priority="1143" operator="containsText" text="Extrema">
      <formula>NOT(ISERROR(SEARCH("Extrema",AW592)))</formula>
    </cfRule>
    <cfRule type="containsText" dxfId="9820" priority="1144" operator="containsText" text="Alta">
      <formula>NOT(ISERROR(SEARCH("Alta",AW592)))</formula>
    </cfRule>
    <cfRule type="containsText" dxfId="9819" priority="1145" operator="containsText" text="Moderada">
      <formula>NOT(ISERROR(SEARCH("Moderada",AW592)))</formula>
    </cfRule>
    <cfRule type="containsText" dxfId="9818" priority="1146" operator="containsText" text="Baja">
      <formula>NOT(ISERROR(SEARCH("Baja",AW592)))</formula>
    </cfRule>
  </conditionalFormatting>
  <conditionalFormatting sqref="AP592">
    <cfRule type="cellIs" dxfId="9817" priority="1129" stopIfTrue="1" operator="equal">
      <formula>"Alta"</formula>
    </cfRule>
  </conditionalFormatting>
  <conditionalFormatting sqref="AP592">
    <cfRule type="cellIs" dxfId="9816" priority="1131" stopIfTrue="1" operator="equal">
      <formula>"Baja"</formula>
    </cfRule>
  </conditionalFormatting>
  <conditionalFormatting sqref="AP592">
    <cfRule type="cellIs" dxfId="9815" priority="1130" stopIfTrue="1" operator="equal">
      <formula>"Media"</formula>
    </cfRule>
  </conditionalFormatting>
  <conditionalFormatting sqref="AP592">
    <cfRule type="cellIs" dxfId="9814" priority="1128" stopIfTrue="1" operator="equal">
      <formula>"Muy Alta"</formula>
    </cfRule>
  </conditionalFormatting>
  <conditionalFormatting sqref="AP592">
    <cfRule type="cellIs" dxfId="9813" priority="1132" stopIfTrue="1" operator="equal">
      <formula>"Muy Baja"</formula>
    </cfRule>
  </conditionalFormatting>
  <conditionalFormatting sqref="AP593">
    <cfRule type="cellIs" dxfId="9812" priority="1115" stopIfTrue="1" operator="equal">
      <formula>"Alta"</formula>
    </cfRule>
  </conditionalFormatting>
  <conditionalFormatting sqref="AP593">
    <cfRule type="cellIs" dxfId="9811" priority="1117" stopIfTrue="1" operator="equal">
      <formula>"Baja"</formula>
    </cfRule>
  </conditionalFormatting>
  <conditionalFormatting sqref="AP593">
    <cfRule type="cellIs" dxfId="9810" priority="1116" stopIfTrue="1" operator="equal">
      <formula>"Media"</formula>
    </cfRule>
  </conditionalFormatting>
  <conditionalFormatting sqref="AP593">
    <cfRule type="cellIs" dxfId="9809" priority="1114" stopIfTrue="1" operator="equal">
      <formula>"Muy Alta"</formula>
    </cfRule>
  </conditionalFormatting>
  <conditionalFormatting sqref="AP593">
    <cfRule type="cellIs" dxfId="9808" priority="1118" stopIfTrue="1" operator="equal">
      <formula>"Muy Baja"</formula>
    </cfRule>
  </conditionalFormatting>
  <conditionalFormatting sqref="AE594:AE595">
    <cfRule type="containsText" dxfId="9807" priority="1067" operator="containsText" text="VALORAR">
      <formula>NOT(ISERROR(SEARCH("VALORAR",AE594)))</formula>
    </cfRule>
    <cfRule type="containsText" dxfId="9806" priority="1068" operator="containsText" text="Extrema">
      <formula>NOT(ISERROR(SEARCH("Extrema",AE594)))</formula>
    </cfRule>
    <cfRule type="containsText" dxfId="9805" priority="1069" operator="containsText" text="Alta">
      <formula>NOT(ISERROR(SEARCH("Alta",AE594)))</formula>
    </cfRule>
    <cfRule type="containsText" dxfId="9804" priority="1070" operator="containsText" text="Moderada">
      <formula>NOT(ISERROR(SEARCH("Moderada",AE594)))</formula>
    </cfRule>
    <cfRule type="containsText" dxfId="9803" priority="1071" operator="containsText" text="Baja">
      <formula>NOT(ISERROR(SEARCH("Baja",AE594)))</formula>
    </cfRule>
  </conditionalFormatting>
  <conditionalFormatting sqref="AE594:AE595">
    <cfRule type="containsText" dxfId="9802" priority="1072" operator="containsText" text="VALORAR">
      <formula>NOT(ISERROR(SEARCH("VALORAR",AE594)))</formula>
    </cfRule>
    <cfRule type="containsText" dxfId="9801" priority="1073" operator="containsText" text="Extrema">
      <formula>NOT(ISERROR(SEARCH("Extrema",AE594)))</formula>
    </cfRule>
    <cfRule type="containsText" dxfId="9800" priority="1074" operator="containsText" text="Alta">
      <formula>NOT(ISERROR(SEARCH("Alta",AE594)))</formula>
    </cfRule>
    <cfRule type="containsText" dxfId="9799" priority="1075" operator="containsText" text="Moderada">
      <formula>NOT(ISERROR(SEARCH("Moderada",AE594)))</formula>
    </cfRule>
    <cfRule type="containsText" dxfId="9798" priority="1076" operator="containsText" text="Baja">
      <formula>NOT(ISERROR(SEARCH("Baja",AE594)))</formula>
    </cfRule>
  </conditionalFormatting>
  <conditionalFormatting sqref="V594:V595">
    <cfRule type="cellIs" dxfId="9797" priority="1083" stopIfTrue="1" operator="equal">
      <formula>"Alta"</formula>
    </cfRule>
  </conditionalFormatting>
  <conditionalFormatting sqref="V594:V595">
    <cfRule type="cellIs" dxfId="9796" priority="1085" stopIfTrue="1" operator="equal">
      <formula>"Baja"</formula>
    </cfRule>
  </conditionalFormatting>
  <conditionalFormatting sqref="V594:V595">
    <cfRule type="cellIs" dxfId="9795" priority="1084" stopIfTrue="1" operator="equal">
      <formula>"Media"</formula>
    </cfRule>
  </conditionalFormatting>
  <conditionalFormatting sqref="V594:V595">
    <cfRule type="cellIs" dxfId="9794" priority="1082" stopIfTrue="1" operator="equal">
      <formula>"Muy Alta"</formula>
    </cfRule>
  </conditionalFormatting>
  <conditionalFormatting sqref="V594:V595">
    <cfRule type="cellIs" dxfId="9793" priority="1086" stopIfTrue="1" operator="equal">
      <formula>"Muy Baja"</formula>
    </cfRule>
  </conditionalFormatting>
  <conditionalFormatting sqref="AP595">
    <cfRule type="cellIs" dxfId="9792" priority="1045" stopIfTrue="1" operator="equal">
      <formula>"Alta"</formula>
    </cfRule>
  </conditionalFormatting>
  <conditionalFormatting sqref="AP595">
    <cfRule type="cellIs" dxfId="9791" priority="1047" stopIfTrue="1" operator="equal">
      <formula>"Baja"</formula>
    </cfRule>
  </conditionalFormatting>
  <conditionalFormatting sqref="AP595">
    <cfRule type="cellIs" dxfId="9790" priority="1046" stopIfTrue="1" operator="equal">
      <formula>"Media"</formula>
    </cfRule>
  </conditionalFormatting>
  <conditionalFormatting sqref="AP595">
    <cfRule type="cellIs" dxfId="9789" priority="1044" stopIfTrue="1" operator="equal">
      <formula>"Muy Alta"</formula>
    </cfRule>
  </conditionalFormatting>
  <conditionalFormatting sqref="AP595">
    <cfRule type="cellIs" dxfId="9788" priority="1048" stopIfTrue="1" operator="equal">
      <formula>"Muy Baja"</formula>
    </cfRule>
  </conditionalFormatting>
  <conditionalFormatting sqref="AE596">
    <cfRule type="containsText" dxfId="9787" priority="1011" operator="containsText" text="VALORAR">
      <formula>NOT(ISERROR(SEARCH("VALORAR",AE596)))</formula>
    </cfRule>
    <cfRule type="containsText" dxfId="9786" priority="1012" operator="containsText" text="Extrema">
      <formula>NOT(ISERROR(SEARCH("Extrema",AE596)))</formula>
    </cfRule>
    <cfRule type="containsText" dxfId="9785" priority="1013" operator="containsText" text="Alta">
      <formula>NOT(ISERROR(SEARCH("Alta",AE596)))</formula>
    </cfRule>
    <cfRule type="containsText" dxfId="9784" priority="1014" operator="containsText" text="Moderada">
      <formula>NOT(ISERROR(SEARCH("Moderada",AE596)))</formula>
    </cfRule>
    <cfRule type="containsText" dxfId="9783" priority="1015" operator="containsText" text="Baja">
      <formula>NOT(ISERROR(SEARCH("Baja",AE596)))</formula>
    </cfRule>
  </conditionalFormatting>
  <conditionalFormatting sqref="AE596">
    <cfRule type="containsText" dxfId="9782" priority="1016" operator="containsText" text="VALORAR">
      <formula>NOT(ISERROR(SEARCH("VALORAR",AE596)))</formula>
    </cfRule>
    <cfRule type="containsText" dxfId="9781" priority="1017" operator="containsText" text="Extrema">
      <formula>NOT(ISERROR(SEARCH("Extrema",AE596)))</formula>
    </cfRule>
    <cfRule type="containsText" dxfId="9780" priority="1018" operator="containsText" text="Alta">
      <formula>NOT(ISERROR(SEARCH("Alta",AE596)))</formula>
    </cfRule>
    <cfRule type="containsText" dxfId="9779" priority="1019" operator="containsText" text="Moderada">
      <formula>NOT(ISERROR(SEARCH("Moderada",AE596)))</formula>
    </cfRule>
    <cfRule type="containsText" dxfId="9778" priority="1020" operator="containsText" text="Baja">
      <formula>NOT(ISERROR(SEARCH("Baja",AE596)))</formula>
    </cfRule>
  </conditionalFormatting>
  <conditionalFormatting sqref="V596">
    <cfRule type="cellIs" dxfId="9777" priority="1027" stopIfTrue="1" operator="equal">
      <formula>"Alta"</formula>
    </cfRule>
  </conditionalFormatting>
  <conditionalFormatting sqref="V596">
    <cfRule type="cellIs" dxfId="9776" priority="1029" stopIfTrue="1" operator="equal">
      <formula>"Baja"</formula>
    </cfRule>
  </conditionalFormatting>
  <conditionalFormatting sqref="V596">
    <cfRule type="cellIs" dxfId="9775" priority="1028" stopIfTrue="1" operator="equal">
      <formula>"Media"</formula>
    </cfRule>
  </conditionalFormatting>
  <conditionalFormatting sqref="V596">
    <cfRule type="cellIs" dxfId="9774" priority="1026" stopIfTrue="1" operator="equal">
      <formula>"Muy Alta"</formula>
    </cfRule>
  </conditionalFormatting>
  <conditionalFormatting sqref="V596">
    <cfRule type="cellIs" dxfId="9773" priority="1030" stopIfTrue="1" operator="equal">
      <formula>"Muy Baja"</formula>
    </cfRule>
  </conditionalFormatting>
  <conditionalFormatting sqref="AP596">
    <cfRule type="cellIs" dxfId="9772" priority="1003" stopIfTrue="1" operator="equal">
      <formula>"Alta"</formula>
    </cfRule>
  </conditionalFormatting>
  <conditionalFormatting sqref="AP596">
    <cfRule type="cellIs" dxfId="9771" priority="1005" stopIfTrue="1" operator="equal">
      <formula>"Baja"</formula>
    </cfRule>
  </conditionalFormatting>
  <conditionalFormatting sqref="AP596">
    <cfRule type="cellIs" dxfId="9770" priority="1004" stopIfTrue="1" operator="equal">
      <formula>"Media"</formula>
    </cfRule>
  </conditionalFormatting>
  <conditionalFormatting sqref="AP596">
    <cfRule type="cellIs" dxfId="9769" priority="1002" stopIfTrue="1" operator="equal">
      <formula>"Muy Alta"</formula>
    </cfRule>
  </conditionalFormatting>
  <conditionalFormatting sqref="AP596">
    <cfRule type="cellIs" dxfId="9768" priority="1006" stopIfTrue="1" operator="equal">
      <formula>"Muy Baja"</formula>
    </cfRule>
  </conditionalFormatting>
  <conditionalFormatting sqref="AE604:AE605">
    <cfRule type="containsText" dxfId="9767" priority="955" operator="containsText" text="VALORAR">
      <formula>NOT(ISERROR(SEARCH("VALORAR",AE604)))</formula>
    </cfRule>
    <cfRule type="containsText" dxfId="9766" priority="956" operator="containsText" text="Extrema">
      <formula>NOT(ISERROR(SEARCH("Extrema",AE604)))</formula>
    </cfRule>
    <cfRule type="containsText" dxfId="9765" priority="957" operator="containsText" text="Alta">
      <formula>NOT(ISERROR(SEARCH("Alta",AE604)))</formula>
    </cfRule>
    <cfRule type="containsText" dxfId="9764" priority="958" operator="containsText" text="Moderada">
      <formula>NOT(ISERROR(SEARCH("Moderada",AE604)))</formula>
    </cfRule>
    <cfRule type="containsText" dxfId="9763" priority="959" operator="containsText" text="Baja">
      <formula>NOT(ISERROR(SEARCH("Baja",AE604)))</formula>
    </cfRule>
  </conditionalFormatting>
  <conditionalFormatting sqref="AE604:AE605">
    <cfRule type="containsText" dxfId="9762" priority="960" operator="containsText" text="VALORAR">
      <formula>NOT(ISERROR(SEARCH("VALORAR",AE604)))</formula>
    </cfRule>
    <cfRule type="containsText" dxfId="9761" priority="961" operator="containsText" text="Extrema">
      <formula>NOT(ISERROR(SEARCH("Extrema",AE604)))</formula>
    </cfRule>
    <cfRule type="containsText" dxfId="9760" priority="962" operator="containsText" text="Alta">
      <formula>NOT(ISERROR(SEARCH("Alta",AE604)))</formula>
    </cfRule>
    <cfRule type="containsText" dxfId="9759" priority="963" operator="containsText" text="Moderada">
      <formula>NOT(ISERROR(SEARCH("Moderada",AE604)))</formula>
    </cfRule>
    <cfRule type="containsText" dxfId="9758" priority="964" operator="containsText" text="Baja">
      <formula>NOT(ISERROR(SEARCH("Baja",AE604)))</formula>
    </cfRule>
  </conditionalFormatting>
  <conditionalFormatting sqref="AP609">
    <cfRule type="cellIs" dxfId="9757" priority="909" stopIfTrue="1" operator="equal">
      <formula>"Alta"</formula>
    </cfRule>
  </conditionalFormatting>
  <conditionalFormatting sqref="AP609">
    <cfRule type="cellIs" dxfId="9756" priority="911" stopIfTrue="1" operator="equal">
      <formula>"Baja"</formula>
    </cfRule>
  </conditionalFormatting>
  <conditionalFormatting sqref="AP609">
    <cfRule type="cellIs" dxfId="9755" priority="910" stopIfTrue="1" operator="equal">
      <formula>"Media"</formula>
    </cfRule>
  </conditionalFormatting>
  <conditionalFormatting sqref="AP609">
    <cfRule type="cellIs" dxfId="9754" priority="908" stopIfTrue="1" operator="equal">
      <formula>"Muy Alta"</formula>
    </cfRule>
  </conditionalFormatting>
  <conditionalFormatting sqref="AP609">
    <cfRule type="cellIs" dxfId="9753" priority="912" stopIfTrue="1" operator="equal">
      <formula>"Muy Baja"</formula>
    </cfRule>
  </conditionalFormatting>
  <conditionalFormatting sqref="AP606">
    <cfRule type="cellIs" dxfId="9752" priority="867" stopIfTrue="1" operator="equal">
      <formula>"Alta"</formula>
    </cfRule>
  </conditionalFormatting>
  <conditionalFormatting sqref="AP606">
    <cfRule type="cellIs" dxfId="9751" priority="869" stopIfTrue="1" operator="equal">
      <formula>"Baja"</formula>
    </cfRule>
  </conditionalFormatting>
  <conditionalFormatting sqref="AP606">
    <cfRule type="cellIs" dxfId="9750" priority="868" stopIfTrue="1" operator="equal">
      <formula>"Media"</formula>
    </cfRule>
  </conditionalFormatting>
  <conditionalFormatting sqref="AP606">
    <cfRule type="cellIs" dxfId="9749" priority="866" stopIfTrue="1" operator="equal">
      <formula>"Muy Alta"</formula>
    </cfRule>
  </conditionalFormatting>
  <conditionalFormatting sqref="AP606">
    <cfRule type="cellIs" dxfId="9748" priority="870" stopIfTrue="1" operator="equal">
      <formula>"Muy Baja"</formula>
    </cfRule>
  </conditionalFormatting>
  <conditionalFormatting sqref="V604:V605">
    <cfRule type="cellIs" dxfId="9747" priority="971" stopIfTrue="1" operator="equal">
      <formula>"Alta"</formula>
    </cfRule>
  </conditionalFormatting>
  <conditionalFormatting sqref="V604:V605">
    <cfRule type="cellIs" dxfId="9746" priority="973" stopIfTrue="1" operator="equal">
      <formula>"Baja"</formula>
    </cfRule>
  </conditionalFormatting>
  <conditionalFormatting sqref="V604:V605">
    <cfRule type="cellIs" dxfId="9745" priority="972" stopIfTrue="1" operator="equal">
      <formula>"Media"</formula>
    </cfRule>
  </conditionalFormatting>
  <conditionalFormatting sqref="V604:V605">
    <cfRule type="cellIs" dxfId="9744" priority="970" stopIfTrue="1" operator="equal">
      <formula>"Muy Alta"</formula>
    </cfRule>
  </conditionalFormatting>
  <conditionalFormatting sqref="V604:V605">
    <cfRule type="cellIs" dxfId="9743" priority="974" stopIfTrue="1" operator="equal">
      <formula>"Muy Baja"</formula>
    </cfRule>
  </conditionalFormatting>
  <conditionalFormatting sqref="AW604">
    <cfRule type="containsText" dxfId="9742" priority="945" operator="containsText" text="VALORAR">
      <formula>NOT(ISERROR(SEARCH("VALORAR",AW604)))</formula>
    </cfRule>
    <cfRule type="containsText" dxfId="9741" priority="946" operator="containsText" text="Extrema">
      <formula>NOT(ISERROR(SEARCH("Extrema",AW604)))</formula>
    </cfRule>
    <cfRule type="containsText" dxfId="9740" priority="947" operator="containsText" text="Alta">
      <formula>NOT(ISERROR(SEARCH("Alta",AW604)))</formula>
    </cfRule>
    <cfRule type="containsText" dxfId="9739" priority="948" operator="containsText" text="Moderada">
      <formula>NOT(ISERROR(SEARCH("Moderada",AW604)))</formula>
    </cfRule>
    <cfRule type="containsText" dxfId="9738" priority="949" operator="containsText" text="Baja">
      <formula>NOT(ISERROR(SEARCH("Baja",AW604)))</formula>
    </cfRule>
  </conditionalFormatting>
  <conditionalFormatting sqref="AW604">
    <cfRule type="containsText" dxfId="9737" priority="950" operator="containsText" text="VALORAR">
      <formula>NOT(ISERROR(SEARCH("VALORAR",AW604)))</formula>
    </cfRule>
    <cfRule type="containsText" dxfId="9736" priority="951" operator="containsText" text="Extrema">
      <formula>NOT(ISERROR(SEARCH("Extrema",AW604)))</formula>
    </cfRule>
    <cfRule type="containsText" dxfId="9735" priority="952" operator="containsText" text="Alta">
      <formula>NOT(ISERROR(SEARCH("Alta",AW604)))</formula>
    </cfRule>
    <cfRule type="containsText" dxfId="9734" priority="953" operator="containsText" text="Moderada">
      <formula>NOT(ISERROR(SEARCH("Moderada",AW604)))</formula>
    </cfRule>
    <cfRule type="containsText" dxfId="9733" priority="954" operator="containsText" text="Baja">
      <formula>NOT(ISERROR(SEARCH("Baja",AW604)))</formula>
    </cfRule>
  </conditionalFormatting>
  <conditionalFormatting sqref="AP604">
    <cfRule type="cellIs" dxfId="9732" priority="937" stopIfTrue="1" operator="equal">
      <formula>"Alta"</formula>
    </cfRule>
  </conditionalFormatting>
  <conditionalFormatting sqref="AP604">
    <cfRule type="cellIs" dxfId="9731" priority="939" stopIfTrue="1" operator="equal">
      <formula>"Baja"</formula>
    </cfRule>
  </conditionalFormatting>
  <conditionalFormatting sqref="AP604">
    <cfRule type="cellIs" dxfId="9730" priority="938" stopIfTrue="1" operator="equal">
      <formula>"Media"</formula>
    </cfRule>
  </conditionalFormatting>
  <conditionalFormatting sqref="AP604">
    <cfRule type="cellIs" dxfId="9729" priority="936" stopIfTrue="1" operator="equal">
      <formula>"Muy Alta"</formula>
    </cfRule>
  </conditionalFormatting>
  <conditionalFormatting sqref="AP604">
    <cfRule type="cellIs" dxfId="9728" priority="940" stopIfTrue="1" operator="equal">
      <formula>"Muy Baja"</formula>
    </cfRule>
  </conditionalFormatting>
  <conditionalFormatting sqref="AP605">
    <cfRule type="cellIs" dxfId="9727" priority="923" stopIfTrue="1" operator="equal">
      <formula>"Alta"</formula>
    </cfRule>
  </conditionalFormatting>
  <conditionalFormatting sqref="AP605">
    <cfRule type="cellIs" dxfId="9726" priority="925" stopIfTrue="1" operator="equal">
      <formula>"Baja"</formula>
    </cfRule>
  </conditionalFormatting>
  <conditionalFormatting sqref="AP605">
    <cfRule type="cellIs" dxfId="9725" priority="924" stopIfTrue="1" operator="equal">
      <formula>"Media"</formula>
    </cfRule>
  </conditionalFormatting>
  <conditionalFormatting sqref="AP605">
    <cfRule type="cellIs" dxfId="9724" priority="922" stopIfTrue="1" operator="equal">
      <formula>"Muy Alta"</formula>
    </cfRule>
  </conditionalFormatting>
  <conditionalFormatting sqref="AP605">
    <cfRule type="cellIs" dxfId="9723" priority="926" stopIfTrue="1" operator="equal">
      <formula>"Muy Baja"</formula>
    </cfRule>
  </conditionalFormatting>
  <conditionalFormatting sqref="AE606:AE607">
    <cfRule type="containsText" dxfId="9722" priority="875" operator="containsText" text="VALORAR">
      <formula>NOT(ISERROR(SEARCH("VALORAR",AE606)))</formula>
    </cfRule>
    <cfRule type="containsText" dxfId="9721" priority="876" operator="containsText" text="Extrema">
      <formula>NOT(ISERROR(SEARCH("Extrema",AE606)))</formula>
    </cfRule>
    <cfRule type="containsText" dxfId="9720" priority="877" operator="containsText" text="Alta">
      <formula>NOT(ISERROR(SEARCH("Alta",AE606)))</formula>
    </cfRule>
    <cfRule type="containsText" dxfId="9719" priority="878" operator="containsText" text="Moderada">
      <formula>NOT(ISERROR(SEARCH("Moderada",AE606)))</formula>
    </cfRule>
    <cfRule type="containsText" dxfId="9718" priority="879" operator="containsText" text="Baja">
      <formula>NOT(ISERROR(SEARCH("Baja",AE606)))</formula>
    </cfRule>
  </conditionalFormatting>
  <conditionalFormatting sqref="AE606:AE607">
    <cfRule type="containsText" dxfId="9717" priority="880" operator="containsText" text="VALORAR">
      <formula>NOT(ISERROR(SEARCH("VALORAR",AE606)))</formula>
    </cfRule>
    <cfRule type="containsText" dxfId="9716" priority="881" operator="containsText" text="Extrema">
      <formula>NOT(ISERROR(SEARCH("Extrema",AE606)))</formula>
    </cfRule>
    <cfRule type="containsText" dxfId="9715" priority="882" operator="containsText" text="Alta">
      <formula>NOT(ISERROR(SEARCH("Alta",AE606)))</formula>
    </cfRule>
    <cfRule type="containsText" dxfId="9714" priority="883" operator="containsText" text="Moderada">
      <formula>NOT(ISERROR(SEARCH("Moderada",AE606)))</formula>
    </cfRule>
    <cfRule type="containsText" dxfId="9713" priority="884" operator="containsText" text="Baja">
      <formula>NOT(ISERROR(SEARCH("Baja",AE606)))</formula>
    </cfRule>
  </conditionalFormatting>
  <conditionalFormatting sqref="V606:V607">
    <cfRule type="cellIs" dxfId="9712" priority="891" stopIfTrue="1" operator="equal">
      <formula>"Alta"</formula>
    </cfRule>
  </conditionalFormatting>
  <conditionalFormatting sqref="V606:V607">
    <cfRule type="cellIs" dxfId="9711" priority="893" stopIfTrue="1" operator="equal">
      <formula>"Baja"</formula>
    </cfRule>
  </conditionalFormatting>
  <conditionalFormatting sqref="V606:V607">
    <cfRule type="cellIs" dxfId="9710" priority="892" stopIfTrue="1" operator="equal">
      <formula>"Media"</formula>
    </cfRule>
  </conditionalFormatting>
  <conditionalFormatting sqref="V606:V607">
    <cfRule type="cellIs" dxfId="9709" priority="890" stopIfTrue="1" operator="equal">
      <formula>"Muy Alta"</formula>
    </cfRule>
  </conditionalFormatting>
  <conditionalFormatting sqref="V606:V607">
    <cfRule type="cellIs" dxfId="9708" priority="894" stopIfTrue="1" operator="equal">
      <formula>"Muy Baja"</formula>
    </cfRule>
  </conditionalFormatting>
  <conditionalFormatting sqref="AP607">
    <cfRule type="cellIs" dxfId="9707" priority="853" stopIfTrue="1" operator="equal">
      <formula>"Alta"</formula>
    </cfRule>
  </conditionalFormatting>
  <conditionalFormatting sqref="AP607">
    <cfRule type="cellIs" dxfId="9706" priority="855" stopIfTrue="1" operator="equal">
      <formula>"Baja"</formula>
    </cfRule>
  </conditionalFormatting>
  <conditionalFormatting sqref="AP607">
    <cfRule type="cellIs" dxfId="9705" priority="854" stopIfTrue="1" operator="equal">
      <formula>"Media"</formula>
    </cfRule>
  </conditionalFormatting>
  <conditionalFormatting sqref="AP607">
    <cfRule type="cellIs" dxfId="9704" priority="852" stopIfTrue="1" operator="equal">
      <formula>"Muy Alta"</formula>
    </cfRule>
  </conditionalFormatting>
  <conditionalFormatting sqref="AP607">
    <cfRule type="cellIs" dxfId="9703" priority="856" stopIfTrue="1" operator="equal">
      <formula>"Muy Baja"</formula>
    </cfRule>
  </conditionalFormatting>
  <conditionalFormatting sqref="AE608">
    <cfRule type="containsText" dxfId="9702" priority="819" operator="containsText" text="VALORAR">
      <formula>NOT(ISERROR(SEARCH("VALORAR",AE608)))</formula>
    </cfRule>
    <cfRule type="containsText" dxfId="9701" priority="820" operator="containsText" text="Extrema">
      <formula>NOT(ISERROR(SEARCH("Extrema",AE608)))</formula>
    </cfRule>
    <cfRule type="containsText" dxfId="9700" priority="821" operator="containsText" text="Alta">
      <formula>NOT(ISERROR(SEARCH("Alta",AE608)))</formula>
    </cfRule>
    <cfRule type="containsText" dxfId="9699" priority="822" operator="containsText" text="Moderada">
      <formula>NOT(ISERROR(SEARCH("Moderada",AE608)))</formula>
    </cfRule>
    <cfRule type="containsText" dxfId="9698" priority="823" operator="containsText" text="Baja">
      <formula>NOT(ISERROR(SEARCH("Baja",AE608)))</formula>
    </cfRule>
  </conditionalFormatting>
  <conditionalFormatting sqref="AE608">
    <cfRule type="containsText" dxfId="9697" priority="824" operator="containsText" text="VALORAR">
      <formula>NOT(ISERROR(SEARCH("VALORAR",AE608)))</formula>
    </cfRule>
    <cfRule type="containsText" dxfId="9696" priority="825" operator="containsText" text="Extrema">
      <formula>NOT(ISERROR(SEARCH("Extrema",AE608)))</formula>
    </cfRule>
    <cfRule type="containsText" dxfId="9695" priority="826" operator="containsText" text="Alta">
      <formula>NOT(ISERROR(SEARCH("Alta",AE608)))</formula>
    </cfRule>
    <cfRule type="containsText" dxfId="9694" priority="827" operator="containsText" text="Moderada">
      <formula>NOT(ISERROR(SEARCH("Moderada",AE608)))</formula>
    </cfRule>
    <cfRule type="containsText" dxfId="9693" priority="828" operator="containsText" text="Baja">
      <formula>NOT(ISERROR(SEARCH("Baja",AE608)))</formula>
    </cfRule>
  </conditionalFormatting>
  <conditionalFormatting sqref="V608">
    <cfRule type="cellIs" dxfId="9692" priority="835" stopIfTrue="1" operator="equal">
      <formula>"Alta"</formula>
    </cfRule>
  </conditionalFormatting>
  <conditionalFormatting sqref="V608">
    <cfRule type="cellIs" dxfId="9691" priority="837" stopIfTrue="1" operator="equal">
      <formula>"Baja"</formula>
    </cfRule>
  </conditionalFormatting>
  <conditionalFormatting sqref="V608">
    <cfRule type="cellIs" dxfId="9690" priority="836" stopIfTrue="1" operator="equal">
      <formula>"Media"</formula>
    </cfRule>
  </conditionalFormatting>
  <conditionalFormatting sqref="V608">
    <cfRule type="cellIs" dxfId="9689" priority="834" stopIfTrue="1" operator="equal">
      <formula>"Muy Alta"</formula>
    </cfRule>
  </conditionalFormatting>
  <conditionalFormatting sqref="V608">
    <cfRule type="cellIs" dxfId="9688" priority="838" stopIfTrue="1" operator="equal">
      <formula>"Muy Baja"</formula>
    </cfRule>
  </conditionalFormatting>
  <conditionalFormatting sqref="AP608">
    <cfRule type="cellIs" dxfId="9687" priority="811" stopIfTrue="1" operator="equal">
      <formula>"Alta"</formula>
    </cfRule>
  </conditionalFormatting>
  <conditionalFormatting sqref="AP608">
    <cfRule type="cellIs" dxfId="9686" priority="813" stopIfTrue="1" operator="equal">
      <formula>"Baja"</formula>
    </cfRule>
  </conditionalFormatting>
  <conditionalFormatting sqref="AP608">
    <cfRule type="cellIs" dxfId="9685" priority="812" stopIfTrue="1" operator="equal">
      <formula>"Media"</formula>
    </cfRule>
  </conditionalFormatting>
  <conditionalFormatting sqref="AP608">
    <cfRule type="cellIs" dxfId="9684" priority="810" stopIfTrue="1" operator="equal">
      <formula>"Muy Alta"</formula>
    </cfRule>
  </conditionalFormatting>
  <conditionalFormatting sqref="AP608">
    <cfRule type="cellIs" dxfId="9683" priority="814" stopIfTrue="1" operator="equal">
      <formula>"Muy Baja"</formula>
    </cfRule>
  </conditionalFormatting>
  <conditionalFormatting sqref="AE610:AE611">
    <cfRule type="containsText" dxfId="9682" priority="763" operator="containsText" text="VALORAR">
      <formula>NOT(ISERROR(SEARCH("VALORAR",AE610)))</formula>
    </cfRule>
    <cfRule type="containsText" dxfId="9681" priority="764" operator="containsText" text="Extrema">
      <formula>NOT(ISERROR(SEARCH("Extrema",AE610)))</formula>
    </cfRule>
    <cfRule type="containsText" dxfId="9680" priority="765" operator="containsText" text="Alta">
      <formula>NOT(ISERROR(SEARCH("Alta",AE610)))</formula>
    </cfRule>
    <cfRule type="containsText" dxfId="9679" priority="766" operator="containsText" text="Moderada">
      <formula>NOT(ISERROR(SEARCH("Moderada",AE610)))</formula>
    </cfRule>
    <cfRule type="containsText" dxfId="9678" priority="767" operator="containsText" text="Baja">
      <formula>NOT(ISERROR(SEARCH("Baja",AE610)))</formula>
    </cfRule>
  </conditionalFormatting>
  <conditionalFormatting sqref="AE610:AE611">
    <cfRule type="containsText" dxfId="9677" priority="768" operator="containsText" text="VALORAR">
      <formula>NOT(ISERROR(SEARCH("VALORAR",AE610)))</formula>
    </cfRule>
    <cfRule type="containsText" dxfId="9676" priority="769" operator="containsText" text="Extrema">
      <formula>NOT(ISERROR(SEARCH("Extrema",AE610)))</formula>
    </cfRule>
    <cfRule type="containsText" dxfId="9675" priority="770" operator="containsText" text="Alta">
      <formula>NOT(ISERROR(SEARCH("Alta",AE610)))</formula>
    </cfRule>
    <cfRule type="containsText" dxfId="9674" priority="771" operator="containsText" text="Moderada">
      <formula>NOT(ISERROR(SEARCH("Moderada",AE610)))</formula>
    </cfRule>
    <cfRule type="containsText" dxfId="9673" priority="772" operator="containsText" text="Baja">
      <formula>NOT(ISERROR(SEARCH("Baja",AE610)))</formula>
    </cfRule>
  </conditionalFormatting>
  <conditionalFormatting sqref="AP615">
    <cfRule type="cellIs" dxfId="9672" priority="717" stopIfTrue="1" operator="equal">
      <formula>"Alta"</formula>
    </cfRule>
  </conditionalFormatting>
  <conditionalFormatting sqref="AP615">
    <cfRule type="cellIs" dxfId="9671" priority="719" stopIfTrue="1" operator="equal">
      <formula>"Baja"</formula>
    </cfRule>
  </conditionalFormatting>
  <conditionalFormatting sqref="AP615">
    <cfRule type="cellIs" dxfId="9670" priority="718" stopIfTrue="1" operator="equal">
      <formula>"Media"</formula>
    </cfRule>
  </conditionalFormatting>
  <conditionalFormatting sqref="AP615">
    <cfRule type="cellIs" dxfId="9669" priority="716" stopIfTrue="1" operator="equal">
      <formula>"Muy Alta"</formula>
    </cfRule>
  </conditionalFormatting>
  <conditionalFormatting sqref="AP615">
    <cfRule type="cellIs" dxfId="9668" priority="720" stopIfTrue="1" operator="equal">
      <formula>"Muy Baja"</formula>
    </cfRule>
  </conditionalFormatting>
  <conditionalFormatting sqref="AP612">
    <cfRule type="cellIs" dxfId="9667" priority="675" stopIfTrue="1" operator="equal">
      <formula>"Alta"</formula>
    </cfRule>
  </conditionalFormatting>
  <conditionalFormatting sqref="AP612">
    <cfRule type="cellIs" dxfId="9666" priority="677" stopIfTrue="1" operator="equal">
      <formula>"Baja"</formula>
    </cfRule>
  </conditionalFormatting>
  <conditionalFormatting sqref="AP612">
    <cfRule type="cellIs" dxfId="9665" priority="676" stopIfTrue="1" operator="equal">
      <formula>"Media"</formula>
    </cfRule>
  </conditionalFormatting>
  <conditionalFormatting sqref="AP612">
    <cfRule type="cellIs" dxfId="9664" priority="674" stopIfTrue="1" operator="equal">
      <formula>"Muy Alta"</formula>
    </cfRule>
  </conditionalFormatting>
  <conditionalFormatting sqref="AP612">
    <cfRule type="cellIs" dxfId="9663" priority="678" stopIfTrue="1" operator="equal">
      <formula>"Muy Baja"</formula>
    </cfRule>
  </conditionalFormatting>
  <conditionalFormatting sqref="V610:V611">
    <cfRule type="cellIs" dxfId="9662" priority="779" stopIfTrue="1" operator="equal">
      <formula>"Alta"</formula>
    </cfRule>
  </conditionalFormatting>
  <conditionalFormatting sqref="V610:V611">
    <cfRule type="cellIs" dxfId="9661" priority="781" stopIfTrue="1" operator="equal">
      <formula>"Baja"</formula>
    </cfRule>
  </conditionalFormatting>
  <conditionalFormatting sqref="V610:V611">
    <cfRule type="cellIs" dxfId="9660" priority="780" stopIfTrue="1" operator="equal">
      <formula>"Media"</formula>
    </cfRule>
  </conditionalFormatting>
  <conditionalFormatting sqref="V610:V611">
    <cfRule type="cellIs" dxfId="9659" priority="778" stopIfTrue="1" operator="equal">
      <formula>"Muy Alta"</formula>
    </cfRule>
  </conditionalFormatting>
  <conditionalFormatting sqref="V610:V611">
    <cfRule type="cellIs" dxfId="9658" priority="782" stopIfTrue="1" operator="equal">
      <formula>"Muy Baja"</formula>
    </cfRule>
  </conditionalFormatting>
  <conditionalFormatting sqref="AW610">
    <cfRule type="containsText" dxfId="9657" priority="753" operator="containsText" text="VALORAR">
      <formula>NOT(ISERROR(SEARCH("VALORAR",AW610)))</formula>
    </cfRule>
    <cfRule type="containsText" dxfId="9656" priority="754" operator="containsText" text="Extrema">
      <formula>NOT(ISERROR(SEARCH("Extrema",AW610)))</formula>
    </cfRule>
    <cfRule type="containsText" dxfId="9655" priority="755" operator="containsText" text="Alta">
      <formula>NOT(ISERROR(SEARCH("Alta",AW610)))</formula>
    </cfRule>
    <cfRule type="containsText" dxfId="9654" priority="756" operator="containsText" text="Moderada">
      <formula>NOT(ISERROR(SEARCH("Moderada",AW610)))</formula>
    </cfRule>
    <cfRule type="containsText" dxfId="9653" priority="757" operator="containsText" text="Baja">
      <formula>NOT(ISERROR(SEARCH("Baja",AW610)))</formula>
    </cfRule>
  </conditionalFormatting>
  <conditionalFormatting sqref="AW610">
    <cfRule type="containsText" dxfId="9652" priority="758" operator="containsText" text="VALORAR">
      <formula>NOT(ISERROR(SEARCH("VALORAR",AW610)))</formula>
    </cfRule>
    <cfRule type="containsText" dxfId="9651" priority="759" operator="containsText" text="Extrema">
      <formula>NOT(ISERROR(SEARCH("Extrema",AW610)))</formula>
    </cfRule>
    <cfRule type="containsText" dxfId="9650" priority="760" operator="containsText" text="Alta">
      <formula>NOT(ISERROR(SEARCH("Alta",AW610)))</formula>
    </cfRule>
    <cfRule type="containsText" dxfId="9649" priority="761" operator="containsText" text="Moderada">
      <formula>NOT(ISERROR(SEARCH("Moderada",AW610)))</formula>
    </cfRule>
    <cfRule type="containsText" dxfId="9648" priority="762" operator="containsText" text="Baja">
      <formula>NOT(ISERROR(SEARCH("Baja",AW610)))</formula>
    </cfRule>
  </conditionalFormatting>
  <conditionalFormatting sqref="AP610">
    <cfRule type="cellIs" dxfId="9647" priority="745" stopIfTrue="1" operator="equal">
      <formula>"Alta"</formula>
    </cfRule>
  </conditionalFormatting>
  <conditionalFormatting sqref="AP610">
    <cfRule type="cellIs" dxfId="9646" priority="747" stopIfTrue="1" operator="equal">
      <formula>"Baja"</formula>
    </cfRule>
  </conditionalFormatting>
  <conditionalFormatting sqref="AP610">
    <cfRule type="cellIs" dxfId="9645" priority="746" stopIfTrue="1" operator="equal">
      <formula>"Media"</formula>
    </cfRule>
  </conditionalFormatting>
  <conditionalFormatting sqref="AP610">
    <cfRule type="cellIs" dxfId="9644" priority="744" stopIfTrue="1" operator="equal">
      <formula>"Muy Alta"</formula>
    </cfRule>
  </conditionalFormatting>
  <conditionalFormatting sqref="AP610">
    <cfRule type="cellIs" dxfId="9643" priority="748" stopIfTrue="1" operator="equal">
      <formula>"Muy Baja"</formula>
    </cfRule>
  </conditionalFormatting>
  <conditionalFormatting sqref="AP611">
    <cfRule type="cellIs" dxfId="9642" priority="731" stopIfTrue="1" operator="equal">
      <formula>"Alta"</formula>
    </cfRule>
  </conditionalFormatting>
  <conditionalFormatting sqref="AP611">
    <cfRule type="cellIs" dxfId="9641" priority="733" stopIfTrue="1" operator="equal">
      <formula>"Baja"</formula>
    </cfRule>
  </conditionalFormatting>
  <conditionalFormatting sqref="AP611">
    <cfRule type="cellIs" dxfId="9640" priority="732" stopIfTrue="1" operator="equal">
      <formula>"Media"</formula>
    </cfRule>
  </conditionalFormatting>
  <conditionalFormatting sqref="AP611">
    <cfRule type="cellIs" dxfId="9639" priority="730" stopIfTrue="1" operator="equal">
      <formula>"Muy Alta"</formula>
    </cfRule>
  </conditionalFormatting>
  <conditionalFormatting sqref="AP611">
    <cfRule type="cellIs" dxfId="9638" priority="734" stopIfTrue="1" operator="equal">
      <formula>"Muy Baja"</formula>
    </cfRule>
  </conditionalFormatting>
  <conditionalFormatting sqref="AE612:AE613">
    <cfRule type="containsText" dxfId="9637" priority="683" operator="containsText" text="VALORAR">
      <formula>NOT(ISERROR(SEARCH("VALORAR",AE612)))</formula>
    </cfRule>
    <cfRule type="containsText" dxfId="9636" priority="684" operator="containsText" text="Extrema">
      <formula>NOT(ISERROR(SEARCH("Extrema",AE612)))</formula>
    </cfRule>
    <cfRule type="containsText" dxfId="9635" priority="685" operator="containsText" text="Alta">
      <formula>NOT(ISERROR(SEARCH("Alta",AE612)))</formula>
    </cfRule>
    <cfRule type="containsText" dxfId="9634" priority="686" operator="containsText" text="Moderada">
      <formula>NOT(ISERROR(SEARCH("Moderada",AE612)))</formula>
    </cfRule>
    <cfRule type="containsText" dxfId="9633" priority="687" operator="containsText" text="Baja">
      <formula>NOT(ISERROR(SEARCH("Baja",AE612)))</formula>
    </cfRule>
  </conditionalFormatting>
  <conditionalFormatting sqref="AE612:AE613">
    <cfRule type="containsText" dxfId="9632" priority="688" operator="containsText" text="VALORAR">
      <formula>NOT(ISERROR(SEARCH("VALORAR",AE612)))</formula>
    </cfRule>
    <cfRule type="containsText" dxfId="9631" priority="689" operator="containsText" text="Extrema">
      <formula>NOT(ISERROR(SEARCH("Extrema",AE612)))</formula>
    </cfRule>
    <cfRule type="containsText" dxfId="9630" priority="690" operator="containsText" text="Alta">
      <formula>NOT(ISERROR(SEARCH("Alta",AE612)))</formula>
    </cfRule>
    <cfRule type="containsText" dxfId="9629" priority="691" operator="containsText" text="Moderada">
      <formula>NOT(ISERROR(SEARCH("Moderada",AE612)))</formula>
    </cfRule>
    <cfRule type="containsText" dxfId="9628" priority="692" operator="containsText" text="Baja">
      <formula>NOT(ISERROR(SEARCH("Baja",AE612)))</formula>
    </cfRule>
  </conditionalFormatting>
  <conditionalFormatting sqref="V612:V613">
    <cfRule type="cellIs" dxfId="9627" priority="699" stopIfTrue="1" operator="equal">
      <formula>"Alta"</formula>
    </cfRule>
  </conditionalFormatting>
  <conditionalFormatting sqref="V612:V613">
    <cfRule type="cellIs" dxfId="9626" priority="701" stopIfTrue="1" operator="equal">
      <formula>"Baja"</formula>
    </cfRule>
  </conditionalFormatting>
  <conditionalFormatting sqref="V612:V613">
    <cfRule type="cellIs" dxfId="9625" priority="700" stopIfTrue="1" operator="equal">
      <formula>"Media"</formula>
    </cfRule>
  </conditionalFormatting>
  <conditionalFormatting sqref="V612:V613">
    <cfRule type="cellIs" dxfId="9624" priority="698" stopIfTrue="1" operator="equal">
      <formula>"Muy Alta"</formula>
    </cfRule>
  </conditionalFormatting>
  <conditionalFormatting sqref="V612:V613">
    <cfRule type="cellIs" dxfId="9623" priority="702" stopIfTrue="1" operator="equal">
      <formula>"Muy Baja"</formula>
    </cfRule>
  </conditionalFormatting>
  <conditionalFormatting sqref="AP613">
    <cfRule type="cellIs" dxfId="9622" priority="661" stopIfTrue="1" operator="equal">
      <formula>"Alta"</formula>
    </cfRule>
  </conditionalFormatting>
  <conditionalFormatting sqref="AP613">
    <cfRule type="cellIs" dxfId="9621" priority="663" stopIfTrue="1" operator="equal">
      <formula>"Baja"</formula>
    </cfRule>
  </conditionalFormatting>
  <conditionalFormatting sqref="AP613">
    <cfRule type="cellIs" dxfId="9620" priority="662" stopIfTrue="1" operator="equal">
      <formula>"Media"</formula>
    </cfRule>
  </conditionalFormatting>
  <conditionalFormatting sqref="AP613">
    <cfRule type="cellIs" dxfId="9619" priority="660" stopIfTrue="1" operator="equal">
      <formula>"Muy Alta"</formula>
    </cfRule>
  </conditionalFormatting>
  <conditionalFormatting sqref="AP613">
    <cfRule type="cellIs" dxfId="9618" priority="664" stopIfTrue="1" operator="equal">
      <formula>"Muy Baja"</formula>
    </cfRule>
  </conditionalFormatting>
  <conditionalFormatting sqref="AE614">
    <cfRule type="containsText" dxfId="9617" priority="627" operator="containsText" text="VALORAR">
      <formula>NOT(ISERROR(SEARCH("VALORAR",AE614)))</formula>
    </cfRule>
    <cfRule type="containsText" dxfId="9616" priority="628" operator="containsText" text="Extrema">
      <formula>NOT(ISERROR(SEARCH("Extrema",AE614)))</formula>
    </cfRule>
    <cfRule type="containsText" dxfId="9615" priority="629" operator="containsText" text="Alta">
      <formula>NOT(ISERROR(SEARCH("Alta",AE614)))</formula>
    </cfRule>
    <cfRule type="containsText" dxfId="9614" priority="630" operator="containsText" text="Moderada">
      <formula>NOT(ISERROR(SEARCH("Moderada",AE614)))</formula>
    </cfRule>
    <cfRule type="containsText" dxfId="9613" priority="631" operator="containsText" text="Baja">
      <formula>NOT(ISERROR(SEARCH("Baja",AE614)))</formula>
    </cfRule>
  </conditionalFormatting>
  <conditionalFormatting sqref="AE614">
    <cfRule type="containsText" dxfId="9612" priority="632" operator="containsText" text="VALORAR">
      <formula>NOT(ISERROR(SEARCH("VALORAR",AE614)))</formula>
    </cfRule>
    <cfRule type="containsText" dxfId="9611" priority="633" operator="containsText" text="Extrema">
      <formula>NOT(ISERROR(SEARCH("Extrema",AE614)))</formula>
    </cfRule>
    <cfRule type="containsText" dxfId="9610" priority="634" operator="containsText" text="Alta">
      <formula>NOT(ISERROR(SEARCH("Alta",AE614)))</formula>
    </cfRule>
    <cfRule type="containsText" dxfId="9609" priority="635" operator="containsText" text="Moderada">
      <formula>NOT(ISERROR(SEARCH("Moderada",AE614)))</formula>
    </cfRule>
    <cfRule type="containsText" dxfId="9608" priority="636" operator="containsText" text="Baja">
      <formula>NOT(ISERROR(SEARCH("Baja",AE614)))</formula>
    </cfRule>
  </conditionalFormatting>
  <conditionalFormatting sqref="V614">
    <cfRule type="cellIs" dxfId="9607" priority="643" stopIfTrue="1" operator="equal">
      <formula>"Alta"</formula>
    </cfRule>
  </conditionalFormatting>
  <conditionalFormatting sqref="V614">
    <cfRule type="cellIs" dxfId="9606" priority="645" stopIfTrue="1" operator="equal">
      <formula>"Baja"</formula>
    </cfRule>
  </conditionalFormatting>
  <conditionalFormatting sqref="V614">
    <cfRule type="cellIs" dxfId="9605" priority="644" stopIfTrue="1" operator="equal">
      <formula>"Media"</formula>
    </cfRule>
  </conditionalFormatting>
  <conditionalFormatting sqref="V614">
    <cfRule type="cellIs" dxfId="9604" priority="642" stopIfTrue="1" operator="equal">
      <formula>"Muy Alta"</formula>
    </cfRule>
  </conditionalFormatting>
  <conditionalFormatting sqref="V614">
    <cfRule type="cellIs" dxfId="9603" priority="646" stopIfTrue="1" operator="equal">
      <formula>"Muy Baja"</formula>
    </cfRule>
  </conditionalFormatting>
  <conditionalFormatting sqref="AP614">
    <cfRule type="cellIs" dxfId="9602" priority="619" stopIfTrue="1" operator="equal">
      <formula>"Alta"</formula>
    </cfRule>
  </conditionalFormatting>
  <conditionalFormatting sqref="AP614">
    <cfRule type="cellIs" dxfId="9601" priority="621" stopIfTrue="1" operator="equal">
      <formula>"Baja"</formula>
    </cfRule>
  </conditionalFormatting>
  <conditionalFormatting sqref="AP614">
    <cfRule type="cellIs" dxfId="9600" priority="620" stopIfTrue="1" operator="equal">
      <formula>"Media"</formula>
    </cfRule>
  </conditionalFormatting>
  <conditionalFormatting sqref="AP614">
    <cfRule type="cellIs" dxfId="9599" priority="618" stopIfTrue="1" operator="equal">
      <formula>"Muy Alta"</formula>
    </cfRule>
  </conditionalFormatting>
  <conditionalFormatting sqref="AP614">
    <cfRule type="cellIs" dxfId="9598" priority="622" stopIfTrue="1" operator="equal">
      <formula>"Muy Baja"</formula>
    </cfRule>
  </conditionalFormatting>
  <conditionalFormatting sqref="V130:V131">
    <cfRule type="cellIs" dxfId="9597" priority="167" stopIfTrue="1" operator="equal">
      <formula>"Alta"</formula>
    </cfRule>
  </conditionalFormatting>
  <conditionalFormatting sqref="V130:V131">
    <cfRule type="cellIs" dxfId="9596" priority="169" stopIfTrue="1" operator="equal">
      <formula>"Baja"</formula>
    </cfRule>
  </conditionalFormatting>
  <conditionalFormatting sqref="V130:V131">
    <cfRule type="cellIs" dxfId="9595" priority="168" stopIfTrue="1" operator="equal">
      <formula>"Media"</formula>
    </cfRule>
  </conditionalFormatting>
  <conditionalFormatting sqref="V130:V131">
    <cfRule type="cellIs" dxfId="9594" priority="166" stopIfTrue="1" operator="equal">
      <formula>"Muy Alta"</formula>
    </cfRule>
  </conditionalFormatting>
  <conditionalFormatting sqref="V130:V131">
    <cfRule type="cellIs" dxfId="9593" priority="170" stopIfTrue="1" operator="equal">
      <formula>"Muy Baja"</formula>
    </cfRule>
  </conditionalFormatting>
  <conditionalFormatting sqref="AE130:AE131">
    <cfRule type="containsText" dxfId="9592" priority="151" operator="containsText" text="VALORAR">
      <formula>NOT(ISERROR(SEARCH("VALORAR",AE130)))</formula>
    </cfRule>
    <cfRule type="containsText" dxfId="9591" priority="152" operator="containsText" text="Extrema">
      <formula>NOT(ISERROR(SEARCH("Extrema",AE130)))</formula>
    </cfRule>
    <cfRule type="containsText" dxfId="9590" priority="153" operator="containsText" text="Alta">
      <formula>NOT(ISERROR(SEARCH("Alta",AE130)))</formula>
    </cfRule>
    <cfRule type="containsText" dxfId="9589" priority="154" operator="containsText" text="Moderada">
      <formula>NOT(ISERROR(SEARCH("Moderada",AE130)))</formula>
    </cfRule>
    <cfRule type="containsText" dxfId="9588" priority="155" operator="containsText" text="Baja">
      <formula>NOT(ISERROR(SEARCH("Baja",AE130)))</formula>
    </cfRule>
  </conditionalFormatting>
  <conditionalFormatting sqref="AE130:AE131">
    <cfRule type="containsText" dxfId="9587" priority="156" operator="containsText" text="VALORAR">
      <formula>NOT(ISERROR(SEARCH("VALORAR",AE130)))</formula>
    </cfRule>
    <cfRule type="containsText" dxfId="9586" priority="157" operator="containsText" text="Extrema">
      <formula>NOT(ISERROR(SEARCH("Extrema",AE130)))</formula>
    </cfRule>
    <cfRule type="containsText" dxfId="9585" priority="158" operator="containsText" text="Alta">
      <formula>NOT(ISERROR(SEARCH("Alta",AE130)))</formula>
    </cfRule>
    <cfRule type="containsText" dxfId="9584" priority="159" operator="containsText" text="Moderada">
      <formula>NOT(ISERROR(SEARCH("Moderada",AE130)))</formula>
    </cfRule>
    <cfRule type="containsText" dxfId="9583" priority="160" operator="containsText" text="Baja">
      <formula>NOT(ISERROR(SEARCH("Baja",AE130)))</formula>
    </cfRule>
  </conditionalFormatting>
  <conditionalFormatting sqref="AW130">
    <cfRule type="containsText" dxfId="9582" priority="141" operator="containsText" text="VALORAR">
      <formula>NOT(ISERROR(SEARCH("VALORAR",AW130)))</formula>
    </cfRule>
    <cfRule type="containsText" dxfId="9581" priority="142" operator="containsText" text="Extrema">
      <formula>NOT(ISERROR(SEARCH("Extrema",AW130)))</formula>
    </cfRule>
    <cfRule type="containsText" dxfId="9580" priority="143" operator="containsText" text="Alta">
      <formula>NOT(ISERROR(SEARCH("Alta",AW130)))</formula>
    </cfRule>
    <cfRule type="containsText" dxfId="9579" priority="144" operator="containsText" text="Moderada">
      <formula>NOT(ISERROR(SEARCH("Moderada",AW130)))</formula>
    </cfRule>
    <cfRule type="containsText" dxfId="9578" priority="145" operator="containsText" text="Baja">
      <formula>NOT(ISERROR(SEARCH("Baja",AW130)))</formula>
    </cfRule>
  </conditionalFormatting>
  <conditionalFormatting sqref="AW130">
    <cfRule type="containsText" dxfId="9577" priority="146" operator="containsText" text="VALORAR">
      <formula>NOT(ISERROR(SEARCH("VALORAR",AW130)))</formula>
    </cfRule>
    <cfRule type="containsText" dxfId="9576" priority="147" operator="containsText" text="Extrema">
      <formula>NOT(ISERROR(SEARCH("Extrema",AW130)))</formula>
    </cfRule>
    <cfRule type="containsText" dxfId="9575" priority="148" operator="containsText" text="Alta">
      <formula>NOT(ISERROR(SEARCH("Alta",AW130)))</formula>
    </cfRule>
    <cfRule type="containsText" dxfId="9574" priority="149" operator="containsText" text="Moderada">
      <formula>NOT(ISERROR(SEARCH("Moderada",AW130)))</formula>
    </cfRule>
    <cfRule type="containsText" dxfId="9573" priority="150" operator="containsText" text="Baja">
      <formula>NOT(ISERROR(SEARCH("Baja",AW130)))</formula>
    </cfRule>
  </conditionalFormatting>
  <conditionalFormatting sqref="AP130">
    <cfRule type="cellIs" dxfId="9572" priority="133" stopIfTrue="1" operator="equal">
      <formula>"Alta"</formula>
    </cfRule>
  </conditionalFormatting>
  <conditionalFormatting sqref="AP130">
    <cfRule type="cellIs" dxfId="9571" priority="135" stopIfTrue="1" operator="equal">
      <formula>"Baja"</formula>
    </cfRule>
  </conditionalFormatting>
  <conditionalFormatting sqref="AP130">
    <cfRule type="cellIs" dxfId="9570" priority="134" stopIfTrue="1" operator="equal">
      <formula>"Media"</formula>
    </cfRule>
  </conditionalFormatting>
  <conditionalFormatting sqref="AP130">
    <cfRule type="cellIs" dxfId="9569" priority="132" stopIfTrue="1" operator="equal">
      <formula>"Muy Alta"</formula>
    </cfRule>
  </conditionalFormatting>
  <conditionalFormatting sqref="AP130">
    <cfRule type="cellIs" dxfId="9568" priority="136" stopIfTrue="1" operator="equal">
      <formula>"Muy Baja"</formula>
    </cfRule>
  </conditionalFormatting>
  <conditionalFormatting sqref="AP131">
    <cfRule type="cellIs" dxfId="9567" priority="119" stopIfTrue="1" operator="equal">
      <formula>"Alta"</formula>
    </cfRule>
  </conditionalFormatting>
  <conditionalFormatting sqref="AP131">
    <cfRule type="cellIs" dxfId="9566" priority="121" stopIfTrue="1" operator="equal">
      <formula>"Baja"</formula>
    </cfRule>
  </conditionalFormatting>
  <conditionalFormatting sqref="AP131">
    <cfRule type="cellIs" dxfId="9565" priority="120" stopIfTrue="1" operator="equal">
      <formula>"Media"</formula>
    </cfRule>
  </conditionalFormatting>
  <conditionalFormatting sqref="AP131">
    <cfRule type="cellIs" dxfId="9564" priority="118" stopIfTrue="1" operator="equal">
      <formula>"Muy Alta"</formula>
    </cfRule>
  </conditionalFormatting>
  <conditionalFormatting sqref="AP131">
    <cfRule type="cellIs" dxfId="9563" priority="122" stopIfTrue="1" operator="equal">
      <formula>"Muy Baja"</formula>
    </cfRule>
  </conditionalFormatting>
  <conditionalFormatting sqref="AP135">
    <cfRule type="cellIs" dxfId="9562" priority="105" stopIfTrue="1" operator="equal">
      <formula>"Alta"</formula>
    </cfRule>
  </conditionalFormatting>
  <conditionalFormatting sqref="AP135">
    <cfRule type="cellIs" dxfId="9561" priority="107" stopIfTrue="1" operator="equal">
      <formula>"Baja"</formula>
    </cfRule>
  </conditionalFormatting>
  <conditionalFormatting sqref="AP135">
    <cfRule type="cellIs" dxfId="9560" priority="106" stopIfTrue="1" operator="equal">
      <formula>"Media"</formula>
    </cfRule>
  </conditionalFormatting>
  <conditionalFormatting sqref="AP135">
    <cfRule type="cellIs" dxfId="9559" priority="104" stopIfTrue="1" operator="equal">
      <formula>"Muy Alta"</formula>
    </cfRule>
  </conditionalFormatting>
  <conditionalFormatting sqref="AP135">
    <cfRule type="cellIs" dxfId="9558" priority="108" stopIfTrue="1" operator="equal">
      <formula>"Muy Baja"</formula>
    </cfRule>
  </conditionalFormatting>
  <conditionalFormatting sqref="AE132:AE133">
    <cfRule type="containsText" dxfId="9557" priority="71" operator="containsText" text="VALORAR">
      <formula>NOT(ISERROR(SEARCH("VALORAR",AE132)))</formula>
    </cfRule>
    <cfRule type="containsText" dxfId="9556" priority="72" operator="containsText" text="Extrema">
      <formula>NOT(ISERROR(SEARCH("Extrema",AE132)))</formula>
    </cfRule>
    <cfRule type="containsText" dxfId="9555" priority="73" operator="containsText" text="Alta">
      <formula>NOT(ISERROR(SEARCH("Alta",AE132)))</formula>
    </cfRule>
    <cfRule type="containsText" dxfId="9554" priority="74" operator="containsText" text="Moderada">
      <formula>NOT(ISERROR(SEARCH("Moderada",AE132)))</formula>
    </cfRule>
    <cfRule type="containsText" dxfId="9553" priority="75" operator="containsText" text="Baja">
      <formula>NOT(ISERROR(SEARCH("Baja",AE132)))</formula>
    </cfRule>
  </conditionalFormatting>
  <conditionalFormatting sqref="AE132:AE133">
    <cfRule type="containsText" dxfId="9552" priority="76" operator="containsText" text="VALORAR">
      <formula>NOT(ISERROR(SEARCH("VALORAR",AE132)))</formula>
    </cfRule>
    <cfRule type="containsText" dxfId="9551" priority="77" operator="containsText" text="Extrema">
      <formula>NOT(ISERROR(SEARCH("Extrema",AE132)))</formula>
    </cfRule>
    <cfRule type="containsText" dxfId="9550" priority="78" operator="containsText" text="Alta">
      <formula>NOT(ISERROR(SEARCH("Alta",AE132)))</formula>
    </cfRule>
    <cfRule type="containsText" dxfId="9549" priority="79" operator="containsText" text="Moderada">
      <formula>NOT(ISERROR(SEARCH("Moderada",AE132)))</formula>
    </cfRule>
    <cfRule type="containsText" dxfId="9548" priority="80" operator="containsText" text="Baja">
      <formula>NOT(ISERROR(SEARCH("Baja",AE132)))</formula>
    </cfRule>
  </conditionalFormatting>
  <conditionalFormatting sqref="V132:V133">
    <cfRule type="cellIs" dxfId="9547" priority="87" stopIfTrue="1" operator="equal">
      <formula>"Alta"</formula>
    </cfRule>
  </conditionalFormatting>
  <conditionalFormatting sqref="V132:V133">
    <cfRule type="cellIs" dxfId="9546" priority="89" stopIfTrue="1" operator="equal">
      <formula>"Baja"</formula>
    </cfRule>
  </conditionalFormatting>
  <conditionalFormatting sqref="V132:V133">
    <cfRule type="cellIs" dxfId="9545" priority="88" stopIfTrue="1" operator="equal">
      <formula>"Media"</formula>
    </cfRule>
  </conditionalFormatting>
  <conditionalFormatting sqref="V132:V133">
    <cfRule type="cellIs" dxfId="9544" priority="86" stopIfTrue="1" operator="equal">
      <formula>"Muy Alta"</formula>
    </cfRule>
  </conditionalFormatting>
  <conditionalFormatting sqref="V132:V133">
    <cfRule type="cellIs" dxfId="9543" priority="90" stopIfTrue="1" operator="equal">
      <formula>"Muy Baja"</formula>
    </cfRule>
  </conditionalFormatting>
  <conditionalFormatting sqref="AP132">
    <cfRule type="cellIs" dxfId="9542" priority="63" stopIfTrue="1" operator="equal">
      <formula>"Alta"</formula>
    </cfRule>
  </conditionalFormatting>
  <conditionalFormatting sqref="AP132">
    <cfRule type="cellIs" dxfId="9541" priority="65" stopIfTrue="1" operator="equal">
      <formula>"Baja"</formula>
    </cfRule>
  </conditionalFormatting>
  <conditionalFormatting sqref="AP132">
    <cfRule type="cellIs" dxfId="9540" priority="64" stopIfTrue="1" operator="equal">
      <formula>"Media"</formula>
    </cfRule>
  </conditionalFormatting>
  <conditionalFormatting sqref="AP132">
    <cfRule type="cellIs" dxfId="9539" priority="62" stopIfTrue="1" operator="equal">
      <formula>"Muy Alta"</formula>
    </cfRule>
  </conditionalFormatting>
  <conditionalFormatting sqref="AP132">
    <cfRule type="cellIs" dxfId="9538" priority="66" stopIfTrue="1" operator="equal">
      <formula>"Muy Baja"</formula>
    </cfRule>
  </conditionalFormatting>
  <conditionalFormatting sqref="AP133">
    <cfRule type="cellIs" dxfId="9537" priority="49" stopIfTrue="1" operator="equal">
      <formula>"Alta"</formula>
    </cfRule>
  </conditionalFormatting>
  <conditionalFormatting sqref="AP133">
    <cfRule type="cellIs" dxfId="9536" priority="51" stopIfTrue="1" operator="equal">
      <formula>"Baja"</formula>
    </cfRule>
  </conditionalFormatting>
  <conditionalFormatting sqref="AP133">
    <cfRule type="cellIs" dxfId="9535" priority="50" stopIfTrue="1" operator="equal">
      <formula>"Media"</formula>
    </cfRule>
  </conditionalFormatting>
  <conditionalFormatting sqref="AP133">
    <cfRule type="cellIs" dxfId="9534" priority="48" stopIfTrue="1" operator="equal">
      <formula>"Muy Alta"</formula>
    </cfRule>
  </conditionalFormatting>
  <conditionalFormatting sqref="AP133">
    <cfRule type="cellIs" dxfId="9533" priority="52" stopIfTrue="1" operator="equal">
      <formula>"Muy Baja"</formula>
    </cfRule>
  </conditionalFormatting>
  <conditionalFormatting sqref="AE134">
    <cfRule type="containsText" dxfId="9532" priority="15" operator="containsText" text="VALORAR">
      <formula>NOT(ISERROR(SEARCH("VALORAR",AE134)))</formula>
    </cfRule>
    <cfRule type="containsText" dxfId="9531" priority="16" operator="containsText" text="Extrema">
      <formula>NOT(ISERROR(SEARCH("Extrema",AE134)))</formula>
    </cfRule>
    <cfRule type="containsText" dxfId="9530" priority="17" operator="containsText" text="Alta">
      <formula>NOT(ISERROR(SEARCH("Alta",AE134)))</formula>
    </cfRule>
    <cfRule type="containsText" dxfId="9529" priority="18" operator="containsText" text="Moderada">
      <formula>NOT(ISERROR(SEARCH("Moderada",AE134)))</formula>
    </cfRule>
    <cfRule type="containsText" dxfId="9528" priority="19" operator="containsText" text="Baja">
      <formula>NOT(ISERROR(SEARCH("Baja",AE134)))</formula>
    </cfRule>
  </conditionalFormatting>
  <conditionalFormatting sqref="AE134">
    <cfRule type="containsText" dxfId="9527" priority="20" operator="containsText" text="VALORAR">
      <formula>NOT(ISERROR(SEARCH("VALORAR",AE134)))</formula>
    </cfRule>
    <cfRule type="containsText" dxfId="9526" priority="21" operator="containsText" text="Extrema">
      <formula>NOT(ISERROR(SEARCH("Extrema",AE134)))</formula>
    </cfRule>
    <cfRule type="containsText" dxfId="9525" priority="22" operator="containsText" text="Alta">
      <formula>NOT(ISERROR(SEARCH("Alta",AE134)))</formula>
    </cfRule>
    <cfRule type="containsText" dxfId="9524" priority="23" operator="containsText" text="Moderada">
      <formula>NOT(ISERROR(SEARCH("Moderada",AE134)))</formula>
    </cfRule>
    <cfRule type="containsText" dxfId="9523" priority="24" operator="containsText" text="Baja">
      <formula>NOT(ISERROR(SEARCH("Baja",AE134)))</formula>
    </cfRule>
  </conditionalFormatting>
  <conditionalFormatting sqref="V134">
    <cfRule type="cellIs" dxfId="9522" priority="31" stopIfTrue="1" operator="equal">
      <formula>"Alta"</formula>
    </cfRule>
  </conditionalFormatting>
  <conditionalFormatting sqref="V134">
    <cfRule type="cellIs" dxfId="9521" priority="33" stopIfTrue="1" operator="equal">
      <formula>"Baja"</formula>
    </cfRule>
  </conditionalFormatting>
  <conditionalFormatting sqref="V134">
    <cfRule type="cellIs" dxfId="9520" priority="32" stopIfTrue="1" operator="equal">
      <formula>"Media"</formula>
    </cfRule>
  </conditionalFormatting>
  <conditionalFormatting sqref="V134">
    <cfRule type="cellIs" dxfId="9519" priority="30" stopIfTrue="1" operator="equal">
      <formula>"Muy Alta"</formula>
    </cfRule>
  </conditionalFormatting>
  <conditionalFormatting sqref="V134">
    <cfRule type="cellIs" dxfId="9518" priority="34" stopIfTrue="1" operator="equal">
      <formula>"Muy Baja"</formula>
    </cfRule>
  </conditionalFormatting>
  <conditionalFormatting sqref="AP134">
    <cfRule type="cellIs" dxfId="9517" priority="7" stopIfTrue="1" operator="equal">
      <formula>"Alta"</formula>
    </cfRule>
  </conditionalFormatting>
  <conditionalFormatting sqref="AP134">
    <cfRule type="cellIs" dxfId="9516" priority="9" stopIfTrue="1" operator="equal">
      <formula>"Baja"</formula>
    </cfRule>
  </conditionalFormatting>
  <conditionalFormatting sqref="AP134">
    <cfRule type="cellIs" dxfId="9515" priority="8" stopIfTrue="1" operator="equal">
      <formula>"Media"</formula>
    </cfRule>
  </conditionalFormatting>
  <conditionalFormatting sqref="AP134">
    <cfRule type="cellIs" dxfId="9514" priority="6" stopIfTrue="1" operator="equal">
      <formula>"Muy Alta"</formula>
    </cfRule>
  </conditionalFormatting>
  <conditionalFormatting sqref="AP134">
    <cfRule type="cellIs" dxfId="9513" priority="10" stopIfTrue="1" operator="equal">
      <formula>"Muy Baja"</formula>
    </cfRule>
  </conditionalFormatting>
  <hyperlinks>
    <hyperlink ref="BM47" r:id="rId1" display="https://dadepbta.sharepoint.com/sites/OficinaAsesoradePlaneacin/Shared%20Documents/OAP%20-%20EQUIPOS/Equipo%20MIPG/2022/Administraci%C3%B3n%20de%20Riesgos%202022/2022%20Seguimientos/Seguimiento2doCuatrimestre/Atenci%C3%B3n%20al%20Ciudadano/Riesgo%207B%20-%20Manual%20y%20Protocolo%20de%20Atencion%20al%20Ciudadano?csf=1&amp;web=1&amp;e=zUo7Ep" xr:uid="{3E9AED87-4D0B-46F9-8346-FA70AE82518A}"/>
    <hyperlink ref="BM418" r:id="rId2" display="https://dadepbta.sharepoint.com/sites/OficinaAsesoradePlaneacin/Shared%20Documents/OAP%20-%20EQUIPOS/Equipo%20MIPG/2022/Administraci%C3%B3n%20de%20Riesgos%202022/2022%20Seguimientos/Seguimiento2doCuatrimestre/Gesti%C3%B3n%20Documental?csf=1&amp;web=1&amp;e=uwr5P5" xr:uid="{E7A1B065-7131-4441-B02F-E3C832BC94AA}"/>
    <hyperlink ref="BM10" r:id="rId3" display="https://app.powerbi.com/view?r=eyJrIjoiYzQzMjcxNDQtNDllNC00ZDM0LTkzOGEtMGYxNWNlZjZkYjI5IiwidCI6ImQxMTE1ODBiLWI1ZjgtNDFkYS1hOTg3LTMzYmY0NDAyZTE0NSJ9&amp;pageName=ReportSection_x000a__x000a_Riesgo 1 y 2, Act 1_x000a_Equipo MIPG\2022\Administración de Riesgos 2022\2022 Seguimientos\Seguimiento2doCuatrimestre\Direccionamiento Estratégico\Riesgo 1 Y 2, Act 1" xr:uid="{53829F17-F8A1-437B-AB70-26529BAD512E}"/>
    <hyperlink ref="BM16" r:id="rId4" display="https://www.dadep.gov.co/sites/default/files/sig/Acta%20Comit%C3%A9%20Institucional%20de%20Gesti%C3%B3n%20y%20Desempe%C3%B1o%202022%20-%20Sesi%C3%B3n%20Ordinaria%20%23%204%20%E2%80%93%20DADEP.pdf" xr:uid="{1AF0C710-6CFE-4000-9F90-EDC75E28A9DC}"/>
    <hyperlink ref="BM23" r:id="rId5" display="https://app.powerbi.com/view?r=eyJrIjoiYzQzMjcxNDQtNDllNC00ZDM0LTkzOGEtMGYxNWNlZjZkYjI5IiwidCI6ImQxMTE1ODBiLWI1ZjgtNDFkYS1hOTg3LTMzYmY0NDAyZTE0NSJ9&amp;pageName=ReportSection_x000a__x000a_Riesgo 1 y 2, Act 1_x000a_Equipo MIPG\2022\Administración de Riesgos 2022\2022 Seguimientos\Seguimiento2doCuatrimestre\Direccionamiento Estratégico\Riesgo 1 Y 2, Act 1" xr:uid="{823CD8FF-7A56-41C7-BE20-AA0BE1312091}"/>
    <hyperlink ref="BM466" r:id="rId6" display="https://www.dadep.gov.co/transparencia/sistema-integrado-de-gestion/gestion-riesgos" xr:uid="{4150BAC2-E84A-46F6-9E40-58E0FA2C0FDC}"/>
    <hyperlink ref="BM478" r:id="rId7" display="https://dadepbta-my.sharepoint.com/personal/aoliveros_dadep_gov_co/_layouts/15/onedrive.aspx?id=%2Fsites%2FOficinaAsesoradePlaneacin%2FShared%20Documents&amp;listurl=https%3A%2F%2Fdadepbta%2Esharepoint%2Ecom%2Fsites%2FOficinaAsesoradePlaneacin%2FShared%20Documents" xr:uid="{7E81BA39-F904-45C5-9419-6EA2E1C92249}"/>
    <hyperlink ref="BM496" r:id="rId8" xr:uid="{E51BB6BA-9D18-4ED5-B663-677BE0455942}"/>
    <hyperlink ref="BM508" r:id="rId9" xr:uid="{23B59E14-EE21-4B2D-86E3-9D301FEBDCB9}"/>
    <hyperlink ref="BU10" r:id="rId10" xr:uid="{D909ACB7-BCD0-4DDE-838C-976BF8115885}"/>
    <hyperlink ref="BU11" r:id="rId11" display="https://www.dadep.gov.co/transparencia/planeacion/plan-anticorrupcion" xr:uid="{BAF9153D-2060-4D22-841E-5E6B0C666287}"/>
    <hyperlink ref="BU12" r:id="rId12" display="https://www.dadep.gov.co/transparencia/planeacion/plan-anticorrupcion" xr:uid="{084FD0EC-3DD1-4EDD-9F83-07550C7FD45F}"/>
    <hyperlink ref="BU28" r:id="rId13" xr:uid="{B9B2B424-D25C-48BF-8B06-69942DF580E0}"/>
    <hyperlink ref="BU79" r:id="rId14" xr:uid="{9B0777B8-7DE4-4AD3-B1EF-9B2C761ADF56}"/>
    <hyperlink ref="BU102" r:id="rId15" xr:uid="{ACB2025D-08FB-4B6A-9001-595BA05B55C8}"/>
    <hyperlink ref="BU34" r:id="rId16" display="https://www.dadep.gov.co/transparencia/planeacion/plan-anticorrupcion" xr:uid="{91B94A9F-BC9C-4DA0-934C-1B275C91721D}"/>
    <hyperlink ref="BU35" r:id="rId17" display="https://www.dadep.gov.co/transparencia/planeacion/plan-anticorrupcion" xr:uid="{AA4A39BB-1014-4154-A05A-3EF0798CE7F7}"/>
    <hyperlink ref="BU36" r:id="rId18" display="https://www.dadep.gov.co/transparencia/planeacion/plan-anticorrupcion" xr:uid="{B3292520-9A2D-4B00-8272-8F7B860BD6A8}"/>
  </hyperlinks>
  <printOptions horizontalCentered="1"/>
  <pageMargins left="0.39370078740157483" right="0.39370078740157483" top="0.39370078740157483" bottom="0.39370078740157483" header="0" footer="0"/>
  <pageSetup paperSize="14" scale="13" fitToWidth="2" fitToHeight="0" orientation="landscape" r:id="rId19"/>
  <rowBreaks count="8" manualBreakCount="8">
    <brk id="75" max="77" man="1"/>
    <brk id="137" max="77" man="1"/>
    <brk id="225" max="77" man="1"/>
    <brk id="291" max="77" man="1"/>
    <brk id="369" max="77" man="1"/>
    <brk id="419" max="77" man="1"/>
    <brk id="501" max="77" man="1"/>
    <brk id="511" max="77" man="1"/>
  </rowBreaks>
  <drawing r:id="rId20"/>
  <legacyDrawing r:id="rId21"/>
  <extLst>
    <ext xmlns:x14="http://schemas.microsoft.com/office/spreadsheetml/2009/9/main" uri="{78C0D931-6437-407d-A8EE-F0AAD7539E65}">
      <x14:conditionalFormattings>
        <x14:conditionalFormatting xmlns:xm="http://schemas.microsoft.com/office/excel/2006/main">
          <x14:cfRule type="containsText" priority="22300" operator="containsText" id="{B606A3A5-75E5-48D5-BD37-BED8688B18E5}">
            <xm:f>NOT(ISERROR(SEARCH('Listados Datos'!$T$3,AB10)))</xm:f>
            <xm:f>'Listados Datos'!$T$3</xm:f>
            <x14:dxf>
              <fill>
                <patternFill patternType="solid">
                  <bgColor rgb="FFC00000"/>
                </patternFill>
              </fill>
            </x14:dxf>
          </x14:cfRule>
          <x14:cfRule type="containsText" priority="22301" operator="containsText" id="{3CB8F164-36F3-403D-BB77-71BD96736034}">
            <xm:f>NOT(ISERROR(SEARCH('Listados Datos'!$T$4,AB10)))</xm:f>
            <xm:f>'Listados Datos'!$T$4</xm:f>
            <x14:dxf>
              <font>
                <b/>
                <i val="0"/>
                <color theme="0"/>
              </font>
              <fill>
                <patternFill>
                  <bgColor rgb="FFE26B0A"/>
                </patternFill>
              </fill>
            </x14:dxf>
          </x14:cfRule>
          <x14:cfRule type="containsText" priority="22302" operator="containsText" id="{3CBF0FE2-43DA-426F-B23E-FDFBD228E4FB}">
            <xm:f>NOT(ISERROR(SEARCH('Listados Datos'!$T$5,AB10)))</xm:f>
            <xm:f>'Listados Datos'!$T$5</xm:f>
            <x14:dxf>
              <font>
                <b/>
                <i val="0"/>
                <color auto="1"/>
              </font>
              <fill>
                <patternFill>
                  <bgColor rgb="FFFFFF00"/>
                </patternFill>
              </fill>
            </x14:dxf>
          </x14:cfRule>
          <x14:cfRule type="containsText" priority="2230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301" operator="containsText" id="{E2AA4A48-E9E2-4F84-93B3-7ABE496B2DE8}">
            <xm:f>NOT(ISERROR(SEARCH('Listados Datos'!$D$3,B10)))</xm:f>
            <xm:f>'Listados Datos'!$D$3</xm:f>
            <x14:dxf>
              <font>
                <b/>
                <i val="0"/>
                <color theme="0"/>
              </font>
              <fill>
                <patternFill>
                  <bgColor rgb="FFC00000"/>
                </patternFill>
              </fill>
            </x14:dxf>
          </x14:cfRule>
          <x14:cfRule type="containsText" priority="20302" operator="containsText" id="{03C8D67D-B5EC-470F-A944-6B59A3D401BD}">
            <xm:f>NOT(ISERROR(SEARCH('Listados Datos'!$D$4,B10)))</xm:f>
            <xm:f>'Listados Datos'!$D$4</xm:f>
            <x14:dxf>
              <font>
                <b/>
                <i val="0"/>
                <color theme="0"/>
              </font>
              <fill>
                <patternFill>
                  <bgColor rgb="FFC00000"/>
                </patternFill>
              </fill>
            </x14:dxf>
          </x14:cfRule>
          <x14:cfRule type="containsText" priority="21930" operator="containsText" id="{BFC4F79F-2CE3-4D46-B17C-553647A4B1BA}">
            <xm:f>NOT(ISERROR(SEARCH('Listados Datos'!$D$5,B10)))</xm:f>
            <xm:f>'Listados Datos'!$D$5</xm:f>
            <x14:dxf>
              <font>
                <b/>
                <i val="0"/>
                <color theme="0"/>
              </font>
              <fill>
                <patternFill>
                  <bgColor rgb="FFC00000"/>
                </patternFill>
              </fill>
            </x14:dxf>
          </x14:cfRule>
          <x14:cfRule type="containsText" priority="21931" operator="containsText" id="{D924A5CD-8EF9-41D4-89F9-505F6C94B629}">
            <xm:f>NOT(ISERROR(SEARCH('Listados Datos'!$D$6,B10)))</xm:f>
            <xm:f>'Listados Datos'!$D$6</xm:f>
            <x14:dxf>
              <font>
                <b/>
                <i val="0"/>
                <color theme="0"/>
              </font>
              <fill>
                <patternFill>
                  <bgColor rgb="FFE3351F"/>
                </patternFill>
              </fill>
            </x14:dxf>
          </x14:cfRule>
          <x14:cfRule type="containsText" priority="21932" operator="containsText" id="{AB42D5C0-45BD-4F5E-9381-64B8AFD231A2}">
            <xm:f>NOT(ISERROR(SEARCH('Listados Datos'!$D$7,B10)))</xm:f>
            <xm:f>'Listados Datos'!$D$7</xm:f>
            <x14:dxf>
              <font>
                <b/>
                <i val="0"/>
                <color theme="0"/>
              </font>
              <fill>
                <patternFill>
                  <bgColor rgb="FFE3351F"/>
                </patternFill>
              </fill>
            </x14:dxf>
          </x14:cfRule>
          <x14:cfRule type="containsText" priority="21933" operator="containsText" id="{28395127-5C69-4315-B921-6D37B6182F9E}">
            <xm:f>NOT(ISERROR(SEARCH('Listados Datos'!$D$8,B10)))</xm:f>
            <xm:f>'Listados Datos'!$D$8</xm:f>
            <x14:dxf>
              <font>
                <b/>
                <i val="0"/>
                <color theme="0"/>
              </font>
              <fill>
                <patternFill>
                  <bgColor rgb="FFE3351F"/>
                </patternFill>
              </fill>
            </x14:dxf>
          </x14:cfRule>
          <x14:cfRule type="containsText" priority="21934" operator="containsText" id="{BFD0F7E0-EBC5-40B1-BD6B-40153EEB929F}">
            <xm:f>NOT(ISERROR(SEARCH('Listados Datos'!$D$9,B10)))</xm:f>
            <xm:f>'Listados Datos'!$D$9</xm:f>
            <x14:dxf>
              <font>
                <b/>
                <i val="0"/>
                <color theme="0"/>
              </font>
              <fill>
                <patternFill>
                  <bgColor rgb="FFFFC000"/>
                </patternFill>
              </fill>
            </x14:dxf>
          </x14:cfRule>
          <x14:cfRule type="containsText" priority="21935" operator="containsText" id="{AF05A512-127F-47B0-BC72-2177FD64E74D}">
            <xm:f>NOT(ISERROR(SEARCH('Listados Datos'!$D$10,B10)))</xm:f>
            <xm:f>'Listados Datos'!$D$10</xm:f>
            <x14:dxf>
              <font>
                <b/>
                <i val="0"/>
                <color theme="0"/>
              </font>
              <fill>
                <patternFill>
                  <bgColor rgb="FFFFC000"/>
                </patternFill>
              </fill>
            </x14:dxf>
          </x14:cfRule>
          <x14:cfRule type="containsText" priority="21936" operator="containsText" id="{9D3D6431-7187-464E-A1E9-F2A764815CC5}">
            <xm:f>NOT(ISERROR(SEARCH('Listados Datos'!$D$11,B10)))</xm:f>
            <xm:f>'Listados Datos'!$D$11</xm:f>
            <x14:dxf>
              <font>
                <b/>
                <i val="0"/>
                <color theme="0"/>
              </font>
              <fill>
                <patternFill>
                  <bgColor rgb="FFFFC000"/>
                </patternFill>
              </fill>
            </x14:dxf>
          </x14:cfRule>
          <x14:cfRule type="containsText" priority="21937" operator="containsText" id="{92C86049-B452-491E-BCBA-A6B15C9535B8}">
            <xm:f>NOT(ISERROR(SEARCH('Listados Datos'!$D$12,B10)))</xm:f>
            <xm:f>'Listados Datos'!$D$12</xm:f>
            <x14:dxf>
              <font>
                <b/>
                <i val="0"/>
                <color theme="0"/>
              </font>
              <fill>
                <patternFill>
                  <bgColor rgb="FFFFC000"/>
                </patternFill>
              </fill>
            </x14:dxf>
          </x14:cfRule>
          <x14:cfRule type="containsText" priority="21938" operator="containsText" id="{8DA81D81-BA1D-497F-BBB9-848F3659D14A}">
            <xm:f>NOT(ISERROR(SEARCH('Listados Datos'!$D$13,B10)))</xm:f>
            <xm:f>'Listados Datos'!$D$13</xm:f>
            <x14:dxf>
              <font>
                <b/>
                <i val="0"/>
                <color theme="0"/>
              </font>
              <fill>
                <patternFill>
                  <bgColor rgb="FFFFC000"/>
                </patternFill>
              </fill>
            </x14:dxf>
          </x14:cfRule>
          <x14:cfRule type="containsText" priority="21939" operator="containsText" id="{6AA497CC-E139-40E1-A51F-B954678A0B71}">
            <xm:f>NOT(ISERROR(SEARCH('Listados Datos'!$D$14,B10)))</xm:f>
            <xm:f>'Listados Datos'!$D$14</xm:f>
            <x14:dxf>
              <font>
                <b/>
                <i val="0"/>
                <color theme="0"/>
              </font>
              <fill>
                <patternFill>
                  <bgColor rgb="FFFF0000"/>
                </patternFill>
              </fill>
            </x14:dxf>
          </x14:cfRule>
          <x14:cfRule type="containsText" priority="21940" operator="containsText" id="{DE731CC5-39CE-4AA2-900B-CF5674B7E9A3}">
            <xm:f>NOT(ISERROR(SEARCH('Listados Datos'!$D$15,B10)))</xm:f>
            <xm:f>'Listados Datos'!$D$15</xm:f>
            <x14:dxf>
              <font>
                <b/>
                <i val="0"/>
                <color theme="0"/>
              </font>
              <fill>
                <patternFill>
                  <bgColor rgb="FFFF0000"/>
                </patternFill>
              </fill>
            </x14:dxf>
          </x14:cfRule>
          <x14:cfRule type="containsText" priority="2194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1920" operator="containsText" id="{166265D8-401D-4C30-812F-9886E2B1FEDC}">
            <xm:f>NOT(ISERROR(SEARCH('Listados Datos'!$P$3,Z10)))</xm:f>
            <xm:f>'Listados Datos'!$P$3</xm:f>
            <x14:dxf>
              <fill>
                <patternFill>
                  <bgColor rgb="FF99CC00"/>
                </patternFill>
              </fill>
            </x14:dxf>
          </x14:cfRule>
          <x14:cfRule type="containsText" priority="21921" operator="containsText" id="{3A46A26F-E9EE-4805-AC28-9344F3C895C2}">
            <xm:f>NOT(ISERROR(SEARCH('Listados Datos'!$P$4,Z10)))</xm:f>
            <xm:f>'Listados Datos'!$P$4</xm:f>
            <x14:dxf>
              <fill>
                <patternFill>
                  <bgColor rgb="FF33CC33"/>
                </patternFill>
              </fill>
            </x14:dxf>
          </x14:cfRule>
          <x14:cfRule type="containsText" priority="21922" operator="containsText" id="{A139C544-03E8-4C73-BC08-1800F6F470D9}">
            <xm:f>NOT(ISERROR(SEARCH('Listados Datos'!$P$5,Z10)))</xm:f>
            <xm:f>'Listados Datos'!$P$5</xm:f>
            <x14:dxf>
              <fill>
                <patternFill>
                  <bgColor rgb="FFFFFF00"/>
                </patternFill>
              </fill>
            </x14:dxf>
          </x14:cfRule>
          <x14:cfRule type="containsText" priority="21923" operator="containsText" id="{84DF69C2-DBFC-4E67-A38B-69ED4EEEEB9D}">
            <xm:f>NOT(ISERROR(SEARCH('Listados Datos'!$P$6,Z10)))</xm:f>
            <xm:f>'Listados Datos'!$P$6</xm:f>
            <x14:dxf>
              <fill>
                <patternFill>
                  <bgColor rgb="FFFFC000"/>
                </patternFill>
              </fill>
            </x14:dxf>
          </x14:cfRule>
          <x14:cfRule type="containsText" priority="2192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1872" operator="containsText" id="{B1763C97-C3F5-413F-BFD3-21326AF86702}">
            <xm:f>NOT(ISERROR(SEARCH('Listados Datos'!$T$3,AT10)))</xm:f>
            <xm:f>'Listados Datos'!$T$3</xm:f>
            <x14:dxf>
              <fill>
                <patternFill patternType="solid">
                  <bgColor rgb="FFC00000"/>
                </patternFill>
              </fill>
            </x14:dxf>
          </x14:cfRule>
          <x14:cfRule type="containsText" priority="21873" operator="containsText" id="{E7CB3021-3E7A-4BD7-A306-1F2C7A68DBA4}">
            <xm:f>NOT(ISERROR(SEARCH('Listados Datos'!$T$4,AT10)))</xm:f>
            <xm:f>'Listados Datos'!$T$4</xm:f>
            <x14:dxf>
              <font>
                <b/>
                <i val="0"/>
                <color theme="0"/>
              </font>
              <fill>
                <patternFill>
                  <bgColor rgb="FFE26B0A"/>
                </patternFill>
              </fill>
            </x14:dxf>
          </x14:cfRule>
          <x14:cfRule type="containsText" priority="21874" operator="containsText" id="{235DA258-1993-4D91-97F2-5C51B65CDE81}">
            <xm:f>NOT(ISERROR(SEARCH('Listados Datos'!$T$5,AT10)))</xm:f>
            <xm:f>'Listados Datos'!$T$5</xm:f>
            <x14:dxf>
              <font>
                <b/>
                <i val="0"/>
                <color auto="1"/>
              </font>
              <fill>
                <patternFill>
                  <bgColor rgb="FFFFFF00"/>
                </patternFill>
              </fill>
            </x14:dxf>
          </x14:cfRule>
          <x14:cfRule type="containsText" priority="2187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1862" operator="containsText" id="{F5EA6A84-E53D-46DF-9DAA-A61617C5E756}">
            <xm:f>NOT(ISERROR(SEARCH('Listados Datos'!$P$3,AR10)))</xm:f>
            <xm:f>'Listados Datos'!$P$3</xm:f>
            <x14:dxf>
              <fill>
                <patternFill>
                  <bgColor rgb="FF99CC00"/>
                </patternFill>
              </fill>
            </x14:dxf>
          </x14:cfRule>
          <x14:cfRule type="containsText" priority="21863" operator="containsText" id="{F9F1EBF2-9B2E-4BB3-BA81-D9A1CB13940E}">
            <xm:f>NOT(ISERROR(SEARCH('Listados Datos'!$P$4,AR10)))</xm:f>
            <xm:f>'Listados Datos'!$P$4</xm:f>
            <x14:dxf>
              <fill>
                <patternFill>
                  <bgColor rgb="FF33CC33"/>
                </patternFill>
              </fill>
            </x14:dxf>
          </x14:cfRule>
          <x14:cfRule type="containsText" priority="21864" operator="containsText" id="{BDF9A9D8-DC79-4F9A-A392-AAA7DA799FB5}">
            <xm:f>NOT(ISERROR(SEARCH('Listados Datos'!$P$5,AR10)))</xm:f>
            <xm:f>'Listados Datos'!$P$5</xm:f>
            <x14:dxf>
              <fill>
                <patternFill>
                  <bgColor rgb="FFFFFF00"/>
                </patternFill>
              </fill>
            </x14:dxf>
          </x14:cfRule>
          <x14:cfRule type="containsText" priority="21865" operator="containsText" id="{F2D4FF75-3F73-4583-A716-C0ED097C7BBD}">
            <xm:f>NOT(ISERROR(SEARCH('Listados Datos'!$P$6,AR10)))</xm:f>
            <xm:f>'Listados Datos'!$P$6</xm:f>
            <x14:dxf>
              <fill>
                <patternFill>
                  <bgColor rgb="FFFFC000"/>
                </patternFill>
              </fill>
            </x14:dxf>
          </x14:cfRule>
          <x14:cfRule type="containsText" priority="2186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709" operator="containsText" id="{9913F0C5-D86D-4907-A8E9-F4FC1B7582A7}">
            <xm:f>NOT(ISERROR(SEARCH('Listados Datos'!$T$3,AT11)))</xm:f>
            <xm:f>'Listados Datos'!$T$3</xm:f>
            <x14:dxf>
              <fill>
                <patternFill patternType="solid">
                  <bgColor rgb="FFC00000"/>
                </patternFill>
              </fill>
            </x14:dxf>
          </x14:cfRule>
          <x14:cfRule type="containsText" priority="21710" operator="containsText" id="{360E2F90-D0CB-48F6-B085-9482143BDBA0}">
            <xm:f>NOT(ISERROR(SEARCH('Listados Datos'!$T$4,AT11)))</xm:f>
            <xm:f>'Listados Datos'!$T$4</xm:f>
            <x14:dxf>
              <font>
                <b/>
                <i val="0"/>
                <color theme="0"/>
              </font>
              <fill>
                <patternFill>
                  <bgColor rgb="FFE26B0A"/>
                </patternFill>
              </fill>
            </x14:dxf>
          </x14:cfRule>
          <x14:cfRule type="containsText" priority="21711" operator="containsText" id="{B199ADE2-4587-4BF3-ABB2-F1249F5BBDD7}">
            <xm:f>NOT(ISERROR(SEARCH('Listados Datos'!$T$5,AT11)))</xm:f>
            <xm:f>'Listados Datos'!$T$5</xm:f>
            <x14:dxf>
              <font>
                <b/>
                <i val="0"/>
                <color auto="1"/>
              </font>
              <fill>
                <patternFill>
                  <bgColor rgb="FFFFFF00"/>
                </patternFill>
              </fill>
            </x14:dxf>
          </x14:cfRule>
          <x14:cfRule type="containsText" priority="2171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699" operator="containsText" id="{A5D69C26-8CFB-4AB5-81C6-DD056F2CBCB9}">
            <xm:f>NOT(ISERROR(SEARCH('Listados Datos'!$P$3,AR11)))</xm:f>
            <xm:f>'Listados Datos'!$P$3</xm:f>
            <x14:dxf>
              <fill>
                <patternFill>
                  <bgColor rgb="FF99CC00"/>
                </patternFill>
              </fill>
            </x14:dxf>
          </x14:cfRule>
          <x14:cfRule type="containsText" priority="21700" operator="containsText" id="{239F5177-EE66-4F32-9AA2-DB8AC8268D39}">
            <xm:f>NOT(ISERROR(SEARCH('Listados Datos'!$P$4,AR11)))</xm:f>
            <xm:f>'Listados Datos'!$P$4</xm:f>
            <x14:dxf>
              <fill>
                <patternFill>
                  <bgColor rgb="FF33CC33"/>
                </patternFill>
              </fill>
            </x14:dxf>
          </x14:cfRule>
          <x14:cfRule type="containsText" priority="21701" operator="containsText" id="{5BB059C4-B568-4A8A-800B-0896AB98E819}">
            <xm:f>NOT(ISERROR(SEARCH('Listados Datos'!$P$5,AR11)))</xm:f>
            <xm:f>'Listados Datos'!$P$5</xm:f>
            <x14:dxf>
              <fill>
                <patternFill>
                  <bgColor rgb="FFFFFF00"/>
                </patternFill>
              </fill>
            </x14:dxf>
          </x14:cfRule>
          <x14:cfRule type="containsText" priority="21702" operator="containsText" id="{8445DAC1-29F9-48C6-BA33-3A68608215FD}">
            <xm:f>NOT(ISERROR(SEARCH('Listados Datos'!$P$6,AR11)))</xm:f>
            <xm:f>'Listados Datos'!$P$6</xm:f>
            <x14:dxf>
              <fill>
                <patternFill>
                  <bgColor rgb="FFFFC000"/>
                </patternFill>
              </fill>
            </x14:dxf>
          </x14:cfRule>
          <x14:cfRule type="containsText" priority="2170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647" operator="containsText" id="{28B2F546-9D66-4114-9205-21B37AFB4E1C}">
            <xm:f>NOT(ISERROR(SEARCH('Listados Datos'!$T$3,AB16)))</xm:f>
            <xm:f>'Listados Datos'!$T$3</xm:f>
            <x14:dxf>
              <fill>
                <patternFill patternType="solid">
                  <bgColor rgb="FFC00000"/>
                </patternFill>
              </fill>
            </x14:dxf>
          </x14:cfRule>
          <x14:cfRule type="containsText" priority="21648" operator="containsText" id="{9085D0F7-FADA-49DD-949D-DE60CC4BACF7}">
            <xm:f>NOT(ISERROR(SEARCH('Listados Datos'!$T$4,AB16)))</xm:f>
            <xm:f>'Listados Datos'!$T$4</xm:f>
            <x14:dxf>
              <font>
                <b/>
                <i val="0"/>
                <color theme="0"/>
              </font>
              <fill>
                <patternFill>
                  <bgColor rgb="FFE26B0A"/>
                </patternFill>
              </fill>
            </x14:dxf>
          </x14:cfRule>
          <x14:cfRule type="containsText" priority="21649" operator="containsText" id="{F4FF4C34-ECCA-4BC8-91B8-25E0519DC175}">
            <xm:f>NOT(ISERROR(SEARCH('Listados Datos'!$T$5,AB16)))</xm:f>
            <xm:f>'Listados Datos'!$T$5</xm:f>
            <x14:dxf>
              <font>
                <b/>
                <i val="0"/>
                <color auto="1"/>
              </font>
              <fill>
                <patternFill>
                  <bgColor rgb="FFFFFF00"/>
                </patternFill>
              </fill>
            </x14:dxf>
          </x14:cfRule>
          <x14:cfRule type="containsText" priority="2165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637" operator="containsText" id="{394A2CEE-C800-4995-B040-3EE468E7D37F}">
            <xm:f>NOT(ISERROR(SEARCH('Listados Datos'!$P$3,Z16)))</xm:f>
            <xm:f>'Listados Datos'!$P$3</xm:f>
            <x14:dxf>
              <fill>
                <patternFill>
                  <bgColor rgb="FF99CC00"/>
                </patternFill>
              </fill>
            </x14:dxf>
          </x14:cfRule>
          <x14:cfRule type="containsText" priority="21638" operator="containsText" id="{08C6DF25-8C31-4379-BBC5-AAF818516A8E}">
            <xm:f>NOT(ISERROR(SEARCH('Listados Datos'!$P$4,Z16)))</xm:f>
            <xm:f>'Listados Datos'!$P$4</xm:f>
            <x14:dxf>
              <fill>
                <patternFill>
                  <bgColor rgb="FF33CC33"/>
                </patternFill>
              </fill>
            </x14:dxf>
          </x14:cfRule>
          <x14:cfRule type="containsText" priority="21639" operator="containsText" id="{93B3A8CA-F107-4D13-89A3-E8179ABE5787}">
            <xm:f>NOT(ISERROR(SEARCH('Listados Datos'!$P$5,Z16)))</xm:f>
            <xm:f>'Listados Datos'!$P$5</xm:f>
            <x14:dxf>
              <fill>
                <patternFill>
                  <bgColor rgb="FFFFFF00"/>
                </patternFill>
              </fill>
            </x14:dxf>
          </x14:cfRule>
          <x14:cfRule type="containsText" priority="21640" operator="containsText" id="{4F3FE9D8-192A-4C00-8DD4-D1B09CA3A3E2}">
            <xm:f>NOT(ISERROR(SEARCH('Listados Datos'!$P$6,Z16)))</xm:f>
            <xm:f>'Listados Datos'!$P$6</xm:f>
            <x14:dxf>
              <fill>
                <patternFill>
                  <bgColor rgb="FFFFC000"/>
                </patternFill>
              </fill>
            </x14:dxf>
          </x14:cfRule>
          <x14:cfRule type="containsText" priority="2164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487" operator="containsText" id="{C958F836-354B-4795-B0FF-F9217E9F8816}">
            <xm:f>NOT(ISERROR(SEARCH('Listados Datos'!$T$3,AF34)))</xm:f>
            <xm:f>'Listados Datos'!$T$3</xm:f>
            <x14:dxf>
              <fill>
                <patternFill patternType="solid">
                  <bgColor rgb="FFC00000"/>
                </patternFill>
              </fill>
            </x14:dxf>
          </x14:cfRule>
          <x14:cfRule type="containsText" priority="19488" operator="containsText" id="{F987F890-B27A-4890-A825-9E1738CD798A}">
            <xm:f>NOT(ISERROR(SEARCH('Listados Datos'!$T$4,AF34)))</xm:f>
            <xm:f>'Listados Datos'!$T$4</xm:f>
            <x14:dxf>
              <font>
                <b/>
                <i val="0"/>
                <color theme="0"/>
              </font>
              <fill>
                <patternFill>
                  <bgColor rgb="FFE26B0A"/>
                </patternFill>
              </fill>
            </x14:dxf>
          </x14:cfRule>
          <x14:cfRule type="containsText" priority="19489" operator="containsText" id="{BA97537B-D936-42DD-B363-22A7E405B3EE}">
            <xm:f>NOT(ISERROR(SEARCH('Listados Datos'!$T$5,AF34)))</xm:f>
            <xm:f>'Listados Datos'!$T$5</xm:f>
            <x14:dxf>
              <font>
                <b/>
                <i val="0"/>
                <color auto="1"/>
              </font>
              <fill>
                <patternFill>
                  <bgColor rgb="FFFFFF00"/>
                </patternFill>
              </fill>
            </x14:dxf>
          </x14:cfRule>
          <x14:cfRule type="containsText" priority="1949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423" operator="containsText" id="{8B83ADCD-86BC-4469-950B-C2BA3F086632}">
            <xm:f>NOT(ISERROR(SEARCH('Listados Datos'!$P$3,AR34)))</xm:f>
            <xm:f>'Listados Datos'!$P$3</xm:f>
            <x14:dxf>
              <fill>
                <patternFill>
                  <bgColor rgb="FF99CC00"/>
                </patternFill>
              </fill>
            </x14:dxf>
          </x14:cfRule>
          <x14:cfRule type="containsText" priority="19424" operator="containsText" id="{D7D14DDF-33D0-4CDF-BCD5-E9D7EC7743F3}">
            <xm:f>NOT(ISERROR(SEARCH('Listados Datos'!$P$4,AR34)))</xm:f>
            <xm:f>'Listados Datos'!$P$4</xm:f>
            <x14:dxf>
              <fill>
                <patternFill>
                  <bgColor rgb="FF33CC33"/>
                </patternFill>
              </fill>
            </x14:dxf>
          </x14:cfRule>
          <x14:cfRule type="containsText" priority="19425" operator="containsText" id="{0B10B076-04C6-476E-B911-DF772652D621}">
            <xm:f>NOT(ISERROR(SEARCH('Listados Datos'!$P$5,AR34)))</xm:f>
            <xm:f>'Listados Datos'!$P$5</xm:f>
            <x14:dxf>
              <fill>
                <patternFill>
                  <bgColor rgb="FFFFFF00"/>
                </patternFill>
              </fill>
            </x14:dxf>
          </x14:cfRule>
          <x14:cfRule type="containsText" priority="19426" operator="containsText" id="{8B451490-E5F8-401D-9D95-06CBFD417CC9}">
            <xm:f>NOT(ISERROR(SEARCH('Listados Datos'!$P$6,AR34)))</xm:f>
            <xm:f>'Listados Datos'!$P$6</xm:f>
            <x14:dxf>
              <fill>
                <patternFill>
                  <bgColor rgb="FFFFC000"/>
                </patternFill>
              </fill>
            </x14:dxf>
          </x14:cfRule>
          <x14:cfRule type="containsText" priority="1942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537" operator="containsText" id="{6576E372-613E-44C6-A3A0-72C568EA4FA2}">
            <xm:f>NOT(ISERROR(SEARCH('Listados Datos'!$T$3,AB22)))</xm:f>
            <xm:f>'Listados Datos'!$T$3</xm:f>
            <x14:dxf>
              <fill>
                <patternFill patternType="solid">
                  <bgColor rgb="FFC00000"/>
                </patternFill>
              </fill>
            </x14:dxf>
          </x14:cfRule>
          <x14:cfRule type="containsText" priority="21538" operator="containsText" id="{663CD3A7-FB17-45A9-84C0-39BCEBDD5F08}">
            <xm:f>NOT(ISERROR(SEARCH('Listados Datos'!$T$4,AB22)))</xm:f>
            <xm:f>'Listados Datos'!$T$4</xm:f>
            <x14:dxf>
              <font>
                <b/>
                <i val="0"/>
                <color theme="0"/>
              </font>
              <fill>
                <patternFill>
                  <bgColor rgb="FFE26B0A"/>
                </patternFill>
              </fill>
            </x14:dxf>
          </x14:cfRule>
          <x14:cfRule type="containsText" priority="21539" operator="containsText" id="{43EE654D-AE2C-4AFE-906D-6446F0B1F3CA}">
            <xm:f>NOT(ISERROR(SEARCH('Listados Datos'!$T$5,AB22)))</xm:f>
            <xm:f>'Listados Datos'!$T$5</xm:f>
            <x14:dxf>
              <font>
                <b/>
                <i val="0"/>
                <color auto="1"/>
              </font>
              <fill>
                <patternFill>
                  <bgColor rgb="FFFFFF00"/>
                </patternFill>
              </fill>
            </x14:dxf>
          </x14:cfRule>
          <x14:cfRule type="containsText" priority="2154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527" operator="containsText" id="{A6806A8F-088E-46D2-B678-213930B5A35C}">
            <xm:f>NOT(ISERROR(SEARCH('Listados Datos'!$P$3,Z22)))</xm:f>
            <xm:f>'Listados Datos'!$P$3</xm:f>
            <x14:dxf>
              <fill>
                <patternFill>
                  <bgColor rgb="FF99CC00"/>
                </patternFill>
              </fill>
            </x14:dxf>
          </x14:cfRule>
          <x14:cfRule type="containsText" priority="21528" operator="containsText" id="{1578B7CF-7D5D-49FF-8D32-BE1E9450ED96}">
            <xm:f>NOT(ISERROR(SEARCH('Listados Datos'!$P$4,Z22)))</xm:f>
            <xm:f>'Listados Datos'!$P$4</xm:f>
            <x14:dxf>
              <fill>
                <patternFill>
                  <bgColor rgb="FF33CC33"/>
                </patternFill>
              </fill>
            </x14:dxf>
          </x14:cfRule>
          <x14:cfRule type="containsText" priority="21529" operator="containsText" id="{7B59C5A4-2050-47D7-970C-07E2ED55F07F}">
            <xm:f>NOT(ISERROR(SEARCH('Listados Datos'!$P$5,Z22)))</xm:f>
            <xm:f>'Listados Datos'!$P$5</xm:f>
            <x14:dxf>
              <fill>
                <patternFill>
                  <bgColor rgb="FFFFFF00"/>
                </patternFill>
              </fill>
            </x14:dxf>
          </x14:cfRule>
          <x14:cfRule type="containsText" priority="21530" operator="containsText" id="{46CB4BD5-CD51-49BD-9BB3-C8301226C3F6}">
            <xm:f>NOT(ISERROR(SEARCH('Listados Datos'!$P$6,Z22)))</xm:f>
            <xm:f>'Listados Datos'!$P$6</xm:f>
            <x14:dxf>
              <fill>
                <patternFill>
                  <bgColor rgb="FFFFC000"/>
                </patternFill>
              </fill>
            </x14:dxf>
          </x14:cfRule>
          <x14:cfRule type="containsText" priority="2153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433" operator="containsText" id="{BFE8C9D1-522D-4CC6-B4E8-A1C815BD759F}">
            <xm:f>NOT(ISERROR(SEARCH('Listados Datos'!$T$3,AT34)))</xm:f>
            <xm:f>'Listados Datos'!$T$3</xm:f>
            <x14:dxf>
              <fill>
                <patternFill patternType="solid">
                  <bgColor rgb="FFC00000"/>
                </patternFill>
              </fill>
            </x14:dxf>
          </x14:cfRule>
          <x14:cfRule type="containsText" priority="19434" operator="containsText" id="{6A4300B8-950A-4A59-BD05-522049BF8282}">
            <xm:f>NOT(ISERROR(SEARCH('Listados Datos'!$T$4,AT34)))</xm:f>
            <xm:f>'Listados Datos'!$T$4</xm:f>
            <x14:dxf>
              <font>
                <b/>
                <i val="0"/>
                <color theme="0"/>
              </font>
              <fill>
                <patternFill>
                  <bgColor rgb="FFE26B0A"/>
                </patternFill>
              </fill>
            </x14:dxf>
          </x14:cfRule>
          <x14:cfRule type="containsText" priority="19435" operator="containsText" id="{7D61EBC0-A73F-4CC1-8300-D764BC741767}">
            <xm:f>NOT(ISERROR(SEARCH('Listados Datos'!$T$5,AT34)))</xm:f>
            <xm:f>'Listados Datos'!$T$5</xm:f>
            <x14:dxf>
              <font>
                <b/>
                <i val="0"/>
                <color auto="1"/>
              </font>
              <fill>
                <patternFill>
                  <bgColor rgb="FFFFFF00"/>
                </patternFill>
              </fill>
            </x14:dxf>
          </x14:cfRule>
          <x14:cfRule type="containsText" priority="1943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427" operator="containsText" id="{B537AB51-6800-4B43-951E-321F9213C33D}">
            <xm:f>NOT(ISERROR(SEARCH('Listados Datos'!$T$3,AB28)))</xm:f>
            <xm:f>'Listados Datos'!$T$3</xm:f>
            <x14:dxf>
              <fill>
                <patternFill patternType="solid">
                  <bgColor rgb="FFC00000"/>
                </patternFill>
              </fill>
            </x14:dxf>
          </x14:cfRule>
          <x14:cfRule type="containsText" priority="21428" operator="containsText" id="{31187692-EFDF-4A07-84DD-BE7D0CA4C3B7}">
            <xm:f>NOT(ISERROR(SEARCH('Listados Datos'!$T$4,AB28)))</xm:f>
            <xm:f>'Listados Datos'!$T$4</xm:f>
            <x14:dxf>
              <font>
                <b/>
                <i val="0"/>
                <color theme="0"/>
              </font>
              <fill>
                <patternFill>
                  <bgColor rgb="FFE26B0A"/>
                </patternFill>
              </fill>
            </x14:dxf>
          </x14:cfRule>
          <x14:cfRule type="containsText" priority="21429" operator="containsText" id="{D6D3C97E-DC4E-45FD-A1A6-CB8E1F31490A}">
            <xm:f>NOT(ISERROR(SEARCH('Listados Datos'!$T$5,AB28)))</xm:f>
            <xm:f>'Listados Datos'!$T$5</xm:f>
            <x14:dxf>
              <font>
                <b/>
                <i val="0"/>
                <color auto="1"/>
              </font>
              <fill>
                <patternFill>
                  <bgColor rgb="FFFFFF00"/>
                </patternFill>
              </fill>
            </x14:dxf>
          </x14:cfRule>
          <x14:cfRule type="containsText" priority="2143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417" operator="containsText" id="{8B675902-4FAF-4228-A2EE-15338A498763}">
            <xm:f>NOT(ISERROR(SEARCH('Listados Datos'!$P$3,Z28)))</xm:f>
            <xm:f>'Listados Datos'!$P$3</xm:f>
            <x14:dxf>
              <fill>
                <patternFill>
                  <bgColor rgb="FF99CC00"/>
                </patternFill>
              </fill>
            </x14:dxf>
          </x14:cfRule>
          <x14:cfRule type="containsText" priority="21418" operator="containsText" id="{81655804-2E81-4E2E-8879-B2E2B373D792}">
            <xm:f>NOT(ISERROR(SEARCH('Listados Datos'!$P$4,Z28)))</xm:f>
            <xm:f>'Listados Datos'!$P$4</xm:f>
            <x14:dxf>
              <fill>
                <patternFill>
                  <bgColor rgb="FF33CC33"/>
                </patternFill>
              </fill>
            </x14:dxf>
          </x14:cfRule>
          <x14:cfRule type="containsText" priority="21419" operator="containsText" id="{B24E652B-858C-4957-97AF-FD977925C016}">
            <xm:f>NOT(ISERROR(SEARCH('Listados Datos'!$P$5,Z28)))</xm:f>
            <xm:f>'Listados Datos'!$P$5</xm:f>
            <x14:dxf>
              <fill>
                <patternFill>
                  <bgColor rgb="FFFFFF00"/>
                </patternFill>
              </fill>
            </x14:dxf>
          </x14:cfRule>
          <x14:cfRule type="containsText" priority="21420" operator="containsText" id="{77DF5368-3FB0-49F9-9E7F-61D256A2F61B}">
            <xm:f>NOT(ISERROR(SEARCH('Listados Datos'!$P$6,Z28)))</xm:f>
            <xm:f>'Listados Datos'!$P$6</xm:f>
            <x14:dxf>
              <fill>
                <patternFill>
                  <bgColor rgb="FFFFC000"/>
                </patternFill>
              </fill>
            </x14:dxf>
          </x14:cfRule>
          <x14:cfRule type="containsText" priority="2142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19979" operator="containsText" id="{D577C7F3-9CC1-4879-94D1-97CBDC9B1C88}">
            <xm:f>NOT(ISERROR(SEARCH('Listados Datos'!$T$3,AT24)))</xm:f>
            <xm:f>'Listados Datos'!$T$3</xm:f>
            <x14:dxf>
              <fill>
                <patternFill patternType="solid">
                  <bgColor rgb="FFC00000"/>
                </patternFill>
              </fill>
            </x14:dxf>
          </x14:cfRule>
          <x14:cfRule type="containsText" priority="19980" operator="containsText" id="{B0B7F4C8-40FC-4D16-B96A-4016FB815420}">
            <xm:f>NOT(ISERROR(SEARCH('Listados Datos'!$T$4,AT24)))</xm:f>
            <xm:f>'Listados Datos'!$T$4</xm:f>
            <x14:dxf>
              <font>
                <b/>
                <i val="0"/>
                <color theme="0"/>
              </font>
              <fill>
                <patternFill>
                  <bgColor rgb="FFE26B0A"/>
                </patternFill>
              </fill>
            </x14:dxf>
          </x14:cfRule>
          <x14:cfRule type="containsText" priority="19981" operator="containsText" id="{78CAE59A-4822-45DE-B842-9B9196FF706C}">
            <xm:f>NOT(ISERROR(SEARCH('Listados Datos'!$T$5,AT24)))</xm:f>
            <xm:f>'Listados Datos'!$T$5</xm:f>
            <x14:dxf>
              <font>
                <b/>
                <i val="0"/>
                <color auto="1"/>
              </font>
              <fill>
                <patternFill>
                  <bgColor rgb="FFFFFF00"/>
                </patternFill>
              </fill>
            </x14:dxf>
          </x14:cfRule>
          <x14:cfRule type="containsText" priority="1998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19969" operator="containsText" id="{0AE127EE-235C-48DF-8AB2-F05EA457BEB9}">
            <xm:f>NOT(ISERROR(SEARCH('Listados Datos'!$P$3,AR24)))</xm:f>
            <xm:f>'Listados Datos'!$P$3</xm:f>
            <x14:dxf>
              <fill>
                <patternFill>
                  <bgColor rgb="FF99CC00"/>
                </patternFill>
              </fill>
            </x14:dxf>
          </x14:cfRule>
          <x14:cfRule type="containsText" priority="19970" operator="containsText" id="{F12AA109-C51B-4584-8888-0AF868684CFD}">
            <xm:f>NOT(ISERROR(SEARCH('Listados Datos'!$P$4,AR24)))</xm:f>
            <xm:f>'Listados Datos'!$P$4</xm:f>
            <x14:dxf>
              <fill>
                <patternFill>
                  <bgColor rgb="FF33CC33"/>
                </patternFill>
              </fill>
            </x14:dxf>
          </x14:cfRule>
          <x14:cfRule type="containsText" priority="19971" operator="containsText" id="{B457CB62-2E3C-44CC-9F3A-779B36AEA3A4}">
            <xm:f>NOT(ISERROR(SEARCH('Listados Datos'!$P$5,AR24)))</xm:f>
            <xm:f>'Listados Datos'!$P$5</xm:f>
            <x14:dxf>
              <fill>
                <patternFill>
                  <bgColor rgb="FFFFFF00"/>
                </patternFill>
              </fill>
            </x14:dxf>
          </x14:cfRule>
          <x14:cfRule type="containsText" priority="19972" operator="containsText" id="{58A7AE56-3FF3-4157-A877-D042912EB280}">
            <xm:f>NOT(ISERROR(SEARCH('Listados Datos'!$P$6,AR24)))</xm:f>
            <xm:f>'Listados Datos'!$P$6</xm:f>
            <x14:dxf>
              <fill>
                <patternFill>
                  <bgColor rgb="FFFFC000"/>
                </patternFill>
              </fill>
            </x14:dxf>
          </x14:cfRule>
          <x14:cfRule type="containsText" priority="1997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19955" operator="containsText" id="{513C04AF-30F3-44D2-8A76-6595B483A896}">
            <xm:f>NOT(ISERROR(SEARCH('Listados Datos'!$P$3,AR25)))</xm:f>
            <xm:f>'Listados Datos'!$P$3</xm:f>
            <x14:dxf>
              <fill>
                <patternFill>
                  <bgColor rgb="FF99CC00"/>
                </patternFill>
              </fill>
            </x14:dxf>
          </x14:cfRule>
          <x14:cfRule type="containsText" priority="19956" operator="containsText" id="{D20027FE-B6E4-4717-BEA9-4F0F379F1918}">
            <xm:f>NOT(ISERROR(SEARCH('Listados Datos'!$P$4,AR25)))</xm:f>
            <xm:f>'Listados Datos'!$P$4</xm:f>
            <x14:dxf>
              <fill>
                <patternFill>
                  <bgColor rgb="FF33CC33"/>
                </patternFill>
              </fill>
            </x14:dxf>
          </x14:cfRule>
          <x14:cfRule type="containsText" priority="19957" operator="containsText" id="{828208B7-75CD-46CD-B4E6-A323CE3E6EA6}">
            <xm:f>NOT(ISERROR(SEARCH('Listados Datos'!$P$5,AR25)))</xm:f>
            <xm:f>'Listados Datos'!$P$5</xm:f>
            <x14:dxf>
              <fill>
                <patternFill>
                  <bgColor rgb="FFFFFF00"/>
                </patternFill>
              </fill>
            </x14:dxf>
          </x14:cfRule>
          <x14:cfRule type="containsText" priority="19958" operator="containsText" id="{B70D0AD8-0159-46A7-96F3-29F870946411}">
            <xm:f>NOT(ISERROR(SEARCH('Listados Datos'!$P$6,AR25)))</xm:f>
            <xm:f>'Listados Datos'!$P$6</xm:f>
            <x14:dxf>
              <fill>
                <patternFill>
                  <bgColor rgb="FFFFC000"/>
                </patternFill>
              </fill>
            </x14:dxf>
          </x14:cfRule>
          <x14:cfRule type="containsText" priority="1995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19965" operator="containsText" id="{E790A1D5-1FF4-40F5-9560-C18FB936B25A}">
            <xm:f>NOT(ISERROR(SEARCH('Listados Datos'!$T$3,AT25)))</xm:f>
            <xm:f>'Listados Datos'!$T$3</xm:f>
            <x14:dxf>
              <fill>
                <patternFill patternType="solid">
                  <bgColor rgb="FFC00000"/>
                </patternFill>
              </fill>
            </x14:dxf>
          </x14:cfRule>
          <x14:cfRule type="containsText" priority="19966" operator="containsText" id="{B6BD9524-10E5-4AF3-84C3-90294985CE0D}">
            <xm:f>NOT(ISERROR(SEARCH('Listados Datos'!$T$4,AT25)))</xm:f>
            <xm:f>'Listados Datos'!$T$4</xm:f>
            <x14:dxf>
              <font>
                <b/>
                <i val="0"/>
                <color theme="0"/>
              </font>
              <fill>
                <patternFill>
                  <bgColor rgb="FFE26B0A"/>
                </patternFill>
              </fill>
            </x14:dxf>
          </x14:cfRule>
          <x14:cfRule type="containsText" priority="19967" operator="containsText" id="{10D28B8F-FD8B-48E8-B9CA-BDD84BE816A7}">
            <xm:f>NOT(ISERROR(SEARCH('Listados Datos'!$T$5,AT25)))</xm:f>
            <xm:f>'Listados Datos'!$T$5</xm:f>
            <x14:dxf>
              <font>
                <b/>
                <i val="0"/>
                <color auto="1"/>
              </font>
              <fill>
                <patternFill>
                  <bgColor rgb="FFFFFF00"/>
                </patternFill>
              </fill>
            </x14:dxf>
          </x14:cfRule>
          <x14:cfRule type="containsText" priority="1996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19937" operator="containsText" id="{9FE9EF71-5182-4565-B79B-5FC1448E66F3}">
            <xm:f>NOT(ISERROR(SEARCH('Listados Datos'!$T$3,AT29)))</xm:f>
            <xm:f>'Listados Datos'!$T$3</xm:f>
            <x14:dxf>
              <fill>
                <patternFill patternType="solid">
                  <bgColor rgb="FFC00000"/>
                </patternFill>
              </fill>
            </x14:dxf>
          </x14:cfRule>
          <x14:cfRule type="containsText" priority="19938" operator="containsText" id="{38223450-FFCB-4AE2-A4B9-9E89D01079B8}">
            <xm:f>NOT(ISERROR(SEARCH('Listados Datos'!$T$4,AT29)))</xm:f>
            <xm:f>'Listados Datos'!$T$4</xm:f>
            <x14:dxf>
              <font>
                <b/>
                <i val="0"/>
                <color theme="0"/>
              </font>
              <fill>
                <patternFill>
                  <bgColor rgb="FFE26B0A"/>
                </patternFill>
              </fill>
            </x14:dxf>
          </x14:cfRule>
          <x14:cfRule type="containsText" priority="19939" operator="containsText" id="{D9562559-4F69-4B6D-8FE5-E8040B0ED977}">
            <xm:f>NOT(ISERROR(SEARCH('Listados Datos'!$T$5,AT29)))</xm:f>
            <xm:f>'Listados Datos'!$T$5</xm:f>
            <x14:dxf>
              <font>
                <b/>
                <i val="0"/>
                <color auto="1"/>
              </font>
              <fill>
                <patternFill>
                  <bgColor rgb="FFFFFF00"/>
                </patternFill>
              </fill>
            </x14:dxf>
          </x14:cfRule>
          <x14:cfRule type="containsText" priority="1994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19927" operator="containsText" id="{B3FC4E85-4141-4399-BBB3-AFD7B297DBF6}">
            <xm:f>NOT(ISERROR(SEARCH('Listados Datos'!$P$3,AR29)))</xm:f>
            <xm:f>'Listados Datos'!$P$3</xm:f>
            <x14:dxf>
              <fill>
                <patternFill>
                  <bgColor rgb="FF99CC00"/>
                </patternFill>
              </fill>
            </x14:dxf>
          </x14:cfRule>
          <x14:cfRule type="containsText" priority="19928" operator="containsText" id="{10485AD5-70AB-41A6-8D6B-AE8ACB790BF0}">
            <xm:f>NOT(ISERROR(SEARCH('Listados Datos'!$P$4,AR29)))</xm:f>
            <xm:f>'Listados Datos'!$P$4</xm:f>
            <x14:dxf>
              <fill>
                <patternFill>
                  <bgColor rgb="FF33CC33"/>
                </patternFill>
              </fill>
            </x14:dxf>
          </x14:cfRule>
          <x14:cfRule type="containsText" priority="19929" operator="containsText" id="{416D807C-2CE5-49F2-AF7A-360BB9725A46}">
            <xm:f>NOT(ISERROR(SEARCH('Listados Datos'!$P$5,AR29)))</xm:f>
            <xm:f>'Listados Datos'!$P$5</xm:f>
            <x14:dxf>
              <fill>
                <patternFill>
                  <bgColor rgb="FFFFFF00"/>
                </patternFill>
              </fill>
            </x14:dxf>
          </x14:cfRule>
          <x14:cfRule type="containsText" priority="19930" operator="containsText" id="{A1F600D5-C340-47C1-87C3-E58C82FB81F9}">
            <xm:f>NOT(ISERROR(SEARCH('Listados Datos'!$P$6,AR29)))</xm:f>
            <xm:f>'Listados Datos'!$P$6</xm:f>
            <x14:dxf>
              <fill>
                <patternFill>
                  <bgColor rgb="FFFFC000"/>
                </patternFill>
              </fill>
            </x14:dxf>
          </x14:cfRule>
          <x14:cfRule type="containsText" priority="1993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211" operator="containsText" id="{2664CDEC-0CDE-47FF-A2AF-B3C3F7259DE6}">
            <xm:f>NOT(ISERROR(SEARCH('Listados Datos'!$T$3,AT12)))</xm:f>
            <xm:f>'Listados Datos'!$T$3</xm:f>
            <x14:dxf>
              <fill>
                <patternFill patternType="solid">
                  <bgColor rgb="FFC00000"/>
                </patternFill>
              </fill>
            </x14:dxf>
          </x14:cfRule>
          <x14:cfRule type="containsText" priority="20212" operator="containsText" id="{98E64DA5-0FB4-4ACC-9820-C5B868402215}">
            <xm:f>NOT(ISERROR(SEARCH('Listados Datos'!$T$4,AT12)))</xm:f>
            <xm:f>'Listados Datos'!$T$4</xm:f>
            <x14:dxf>
              <font>
                <b/>
                <i val="0"/>
                <color theme="0"/>
              </font>
              <fill>
                <patternFill>
                  <bgColor rgb="FFE26B0A"/>
                </patternFill>
              </fill>
            </x14:dxf>
          </x14:cfRule>
          <x14:cfRule type="containsText" priority="20213" operator="containsText" id="{69149369-AF6F-474C-A4B5-F8397AFBA53C}">
            <xm:f>NOT(ISERROR(SEARCH('Listados Datos'!$T$5,AT12)))</xm:f>
            <xm:f>'Listados Datos'!$T$5</xm:f>
            <x14:dxf>
              <font>
                <b/>
                <i val="0"/>
                <color auto="1"/>
              </font>
              <fill>
                <patternFill>
                  <bgColor rgb="FFFFFF00"/>
                </patternFill>
              </fill>
            </x14:dxf>
          </x14:cfRule>
          <x14:cfRule type="containsText" priority="2021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201" operator="containsText" id="{11EDDB87-13AB-4BC1-9E9B-74A27B945109}">
            <xm:f>NOT(ISERROR(SEARCH('Listados Datos'!$P$3,AR12)))</xm:f>
            <xm:f>'Listados Datos'!$P$3</xm:f>
            <x14:dxf>
              <fill>
                <patternFill>
                  <bgColor rgb="FF99CC00"/>
                </patternFill>
              </fill>
            </x14:dxf>
          </x14:cfRule>
          <x14:cfRule type="containsText" priority="20202" operator="containsText" id="{786AEEA5-AE45-4DBC-9CDA-99B50C71686A}">
            <xm:f>NOT(ISERROR(SEARCH('Listados Datos'!$P$4,AR12)))</xm:f>
            <xm:f>'Listados Datos'!$P$4</xm:f>
            <x14:dxf>
              <fill>
                <patternFill>
                  <bgColor rgb="FF33CC33"/>
                </patternFill>
              </fill>
            </x14:dxf>
          </x14:cfRule>
          <x14:cfRule type="containsText" priority="20203" operator="containsText" id="{4A891729-0C10-4828-A306-147BE5B11DFF}">
            <xm:f>NOT(ISERROR(SEARCH('Listados Datos'!$P$5,AR12)))</xm:f>
            <xm:f>'Listados Datos'!$P$5</xm:f>
            <x14:dxf>
              <fill>
                <patternFill>
                  <bgColor rgb="FFFFFF00"/>
                </patternFill>
              </fill>
            </x14:dxf>
          </x14:cfRule>
          <x14:cfRule type="containsText" priority="20204" operator="containsText" id="{7D881198-DB9B-465D-ADDC-BE66B6AE8133}">
            <xm:f>NOT(ISERROR(SEARCH('Listados Datos'!$P$6,AR12)))</xm:f>
            <xm:f>'Listados Datos'!$P$6</xm:f>
            <x14:dxf>
              <fill>
                <patternFill>
                  <bgColor rgb="FFFFC000"/>
                </patternFill>
              </fill>
            </x14:dxf>
          </x14:cfRule>
          <x14:cfRule type="containsText" priority="2020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19851" operator="containsText" id="{5E9BC800-F857-434B-B80E-0B2E59764E34}">
            <xm:f>NOT(ISERROR(SEARCH('Listados Datos'!$T$3,AT30)))</xm:f>
            <xm:f>'Listados Datos'!$T$3</xm:f>
            <x14:dxf>
              <fill>
                <patternFill patternType="solid">
                  <bgColor rgb="FFC00000"/>
                </patternFill>
              </fill>
            </x14:dxf>
          </x14:cfRule>
          <x14:cfRule type="containsText" priority="19852" operator="containsText" id="{F6696103-F1C4-489C-BBE4-50934E6D2A13}">
            <xm:f>NOT(ISERROR(SEARCH('Listados Datos'!$T$4,AT30)))</xm:f>
            <xm:f>'Listados Datos'!$T$4</xm:f>
            <x14:dxf>
              <font>
                <b/>
                <i val="0"/>
                <color theme="0"/>
              </font>
              <fill>
                <patternFill>
                  <bgColor rgb="FFE26B0A"/>
                </patternFill>
              </fill>
            </x14:dxf>
          </x14:cfRule>
          <x14:cfRule type="containsText" priority="19853" operator="containsText" id="{FE183A7B-C7D7-44F0-8504-0A4D63BFB337}">
            <xm:f>NOT(ISERROR(SEARCH('Listados Datos'!$T$5,AT30)))</xm:f>
            <xm:f>'Listados Datos'!$T$5</xm:f>
            <x14:dxf>
              <font>
                <b/>
                <i val="0"/>
                <color auto="1"/>
              </font>
              <fill>
                <patternFill>
                  <bgColor rgb="FFFFFF00"/>
                </patternFill>
              </fill>
            </x14:dxf>
          </x14:cfRule>
          <x14:cfRule type="containsText" priority="1985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19841" operator="containsText" id="{52076888-8D7C-4F6F-B001-6C8622EE6BE0}">
            <xm:f>NOT(ISERROR(SEARCH('Listados Datos'!$P$3,AR30)))</xm:f>
            <xm:f>'Listados Datos'!$P$3</xm:f>
            <x14:dxf>
              <fill>
                <patternFill>
                  <bgColor rgb="FF99CC00"/>
                </patternFill>
              </fill>
            </x14:dxf>
          </x14:cfRule>
          <x14:cfRule type="containsText" priority="19842" operator="containsText" id="{4F8FAC04-4265-4852-BEEE-D6D136AD86FC}">
            <xm:f>NOT(ISERROR(SEARCH('Listados Datos'!$P$4,AR30)))</xm:f>
            <xm:f>'Listados Datos'!$P$4</xm:f>
            <x14:dxf>
              <fill>
                <patternFill>
                  <bgColor rgb="FF33CC33"/>
                </patternFill>
              </fill>
            </x14:dxf>
          </x14:cfRule>
          <x14:cfRule type="containsText" priority="19843" operator="containsText" id="{864C4DA6-6142-4506-A2C3-B5F4169736A4}">
            <xm:f>NOT(ISERROR(SEARCH('Listados Datos'!$P$5,AR30)))</xm:f>
            <xm:f>'Listados Datos'!$P$5</xm:f>
            <x14:dxf>
              <fill>
                <patternFill>
                  <bgColor rgb="FFFFFF00"/>
                </patternFill>
              </fill>
            </x14:dxf>
          </x14:cfRule>
          <x14:cfRule type="containsText" priority="19844" operator="containsText" id="{47286D85-AB7F-4FD8-BF02-CC68FB69349C}">
            <xm:f>NOT(ISERROR(SEARCH('Listados Datos'!$P$6,AR30)))</xm:f>
            <xm:f>'Listados Datos'!$P$6</xm:f>
            <x14:dxf>
              <fill>
                <patternFill>
                  <bgColor rgb="FFFFC000"/>
                </patternFill>
              </fill>
            </x14:dxf>
          </x14:cfRule>
          <x14:cfRule type="containsText" priority="1984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19909" operator="containsText" id="{7A45879B-6CBE-4561-936B-E81753010293}">
            <xm:f>NOT(ISERROR(SEARCH('Listados Datos'!$T$3,AT33)))</xm:f>
            <xm:f>'Listados Datos'!$T$3</xm:f>
            <x14:dxf>
              <fill>
                <patternFill patternType="solid">
                  <bgColor rgb="FFC00000"/>
                </patternFill>
              </fill>
            </x14:dxf>
          </x14:cfRule>
          <x14:cfRule type="containsText" priority="19910" operator="containsText" id="{02F96459-5668-4C20-A8EB-0EBD65E11C4D}">
            <xm:f>NOT(ISERROR(SEARCH('Listados Datos'!$T$4,AT33)))</xm:f>
            <xm:f>'Listados Datos'!$T$4</xm:f>
            <x14:dxf>
              <font>
                <b/>
                <i val="0"/>
                <color theme="0"/>
              </font>
              <fill>
                <patternFill>
                  <bgColor rgb="FFE26B0A"/>
                </patternFill>
              </fill>
            </x14:dxf>
          </x14:cfRule>
          <x14:cfRule type="containsText" priority="19911" operator="containsText" id="{198118FA-5D09-41B6-8D96-462F03B42E29}">
            <xm:f>NOT(ISERROR(SEARCH('Listados Datos'!$T$5,AT33)))</xm:f>
            <xm:f>'Listados Datos'!$T$5</xm:f>
            <x14:dxf>
              <font>
                <b/>
                <i val="0"/>
                <color auto="1"/>
              </font>
              <fill>
                <patternFill>
                  <bgColor rgb="FFFFFF00"/>
                </patternFill>
              </fill>
            </x14:dxf>
          </x14:cfRule>
          <x14:cfRule type="containsText" priority="1991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19899" operator="containsText" id="{2415E6B4-4EB0-42EA-BA42-1AAD840408F1}">
            <xm:f>NOT(ISERROR(SEARCH('Listados Datos'!$P$3,AR33)))</xm:f>
            <xm:f>'Listados Datos'!$P$3</xm:f>
            <x14:dxf>
              <fill>
                <patternFill>
                  <bgColor rgb="FF99CC00"/>
                </patternFill>
              </fill>
            </x14:dxf>
          </x14:cfRule>
          <x14:cfRule type="containsText" priority="19900" operator="containsText" id="{D5A5CE8D-6861-4964-B500-96046555A7AB}">
            <xm:f>NOT(ISERROR(SEARCH('Listados Datos'!$P$4,AR33)))</xm:f>
            <xm:f>'Listados Datos'!$P$4</xm:f>
            <x14:dxf>
              <fill>
                <patternFill>
                  <bgColor rgb="FF33CC33"/>
                </patternFill>
              </fill>
            </x14:dxf>
          </x14:cfRule>
          <x14:cfRule type="containsText" priority="19901" operator="containsText" id="{B0B59701-9349-4771-B0BC-CD887135B972}">
            <xm:f>NOT(ISERROR(SEARCH('Listados Datos'!$P$5,AR33)))</xm:f>
            <xm:f>'Listados Datos'!$P$5</xm:f>
            <x14:dxf>
              <fill>
                <patternFill>
                  <bgColor rgb="FFFFFF00"/>
                </patternFill>
              </fill>
            </x14:dxf>
          </x14:cfRule>
          <x14:cfRule type="containsText" priority="19902" operator="containsText" id="{A47CC175-081D-4204-9C31-86C3D4EAEC9D}">
            <xm:f>NOT(ISERROR(SEARCH('Listados Datos'!$P$6,AR33)))</xm:f>
            <xm:f>'Listados Datos'!$P$6</xm:f>
            <x14:dxf>
              <fill>
                <patternFill>
                  <bgColor rgb="FFFFC000"/>
                </patternFill>
              </fill>
            </x14:dxf>
          </x14:cfRule>
          <x14:cfRule type="containsText" priority="1990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193" operator="containsText" id="{74803615-1023-4A77-8C41-86A2DCEC923A}">
            <xm:f>NOT(ISERROR(SEARCH('Listados Datos'!$T$3,AT13)))</xm:f>
            <xm:f>'Listados Datos'!$T$3</xm:f>
            <x14:dxf>
              <fill>
                <patternFill patternType="solid">
                  <bgColor rgb="FFC00000"/>
                </patternFill>
              </fill>
            </x14:dxf>
          </x14:cfRule>
          <x14:cfRule type="containsText" priority="20194" operator="containsText" id="{A1B53B5B-D863-47CE-9DE9-89B908AC2213}">
            <xm:f>NOT(ISERROR(SEARCH('Listados Datos'!$T$4,AT13)))</xm:f>
            <xm:f>'Listados Datos'!$T$4</xm:f>
            <x14:dxf>
              <font>
                <b/>
                <i val="0"/>
                <color theme="0"/>
              </font>
              <fill>
                <patternFill>
                  <bgColor rgb="FFE26B0A"/>
                </patternFill>
              </fill>
            </x14:dxf>
          </x14:cfRule>
          <x14:cfRule type="containsText" priority="20195" operator="containsText" id="{0A0420AF-E26D-4526-B4FD-AD58DBDD785E}">
            <xm:f>NOT(ISERROR(SEARCH('Listados Datos'!$T$5,AT13)))</xm:f>
            <xm:f>'Listados Datos'!$T$5</xm:f>
            <x14:dxf>
              <font>
                <b/>
                <i val="0"/>
                <color auto="1"/>
              </font>
              <fill>
                <patternFill>
                  <bgColor rgb="FFFFFF00"/>
                </patternFill>
              </fill>
            </x14:dxf>
          </x14:cfRule>
          <x14:cfRule type="containsText" priority="2019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183" operator="containsText" id="{58E1FD39-5121-4D61-94A4-97843C16076D}">
            <xm:f>NOT(ISERROR(SEARCH('Listados Datos'!$P$3,AR13)))</xm:f>
            <xm:f>'Listados Datos'!$P$3</xm:f>
            <x14:dxf>
              <fill>
                <patternFill>
                  <bgColor rgb="FF99CC00"/>
                </patternFill>
              </fill>
            </x14:dxf>
          </x14:cfRule>
          <x14:cfRule type="containsText" priority="20184" operator="containsText" id="{2D3E7224-E870-405C-9F8F-C3F1CF2790C1}">
            <xm:f>NOT(ISERROR(SEARCH('Listados Datos'!$P$4,AR13)))</xm:f>
            <xm:f>'Listados Datos'!$P$4</xm:f>
            <x14:dxf>
              <fill>
                <patternFill>
                  <bgColor rgb="FF33CC33"/>
                </patternFill>
              </fill>
            </x14:dxf>
          </x14:cfRule>
          <x14:cfRule type="containsText" priority="20185" operator="containsText" id="{348A9134-3E87-40DC-80DE-A6FC82461F25}">
            <xm:f>NOT(ISERROR(SEARCH('Listados Datos'!$P$5,AR13)))</xm:f>
            <xm:f>'Listados Datos'!$P$5</xm:f>
            <x14:dxf>
              <fill>
                <patternFill>
                  <bgColor rgb="FFFFFF00"/>
                </patternFill>
              </fill>
            </x14:dxf>
          </x14:cfRule>
          <x14:cfRule type="containsText" priority="20186" operator="containsText" id="{6691DAF7-713B-491B-AD49-2139A0B4867B}">
            <xm:f>NOT(ISERROR(SEARCH('Listados Datos'!$P$6,AR13)))</xm:f>
            <xm:f>'Listados Datos'!$P$6</xm:f>
            <x14:dxf>
              <fill>
                <patternFill>
                  <bgColor rgb="FFFFC000"/>
                </patternFill>
              </fill>
            </x14:dxf>
          </x14:cfRule>
          <x14:cfRule type="containsText" priority="2018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179" operator="containsText" id="{D300B217-C1D9-4A6C-BBBA-6A3851F8B464}">
            <xm:f>NOT(ISERROR(SEARCH('Listados Datos'!$T$3,AF18)))</xm:f>
            <xm:f>'Listados Datos'!$T$3</xm:f>
            <x14:dxf>
              <fill>
                <patternFill patternType="solid">
                  <bgColor rgb="FFC00000"/>
                </patternFill>
              </fill>
            </x14:dxf>
          </x14:cfRule>
          <x14:cfRule type="containsText" priority="20180" operator="containsText" id="{07B9681D-9C36-434C-AC4D-F74696BFFDC9}">
            <xm:f>NOT(ISERROR(SEARCH('Listados Datos'!$T$4,AF18)))</xm:f>
            <xm:f>'Listados Datos'!$T$4</xm:f>
            <x14:dxf>
              <font>
                <b/>
                <i val="0"/>
                <color theme="0"/>
              </font>
              <fill>
                <patternFill>
                  <bgColor rgb="FFE26B0A"/>
                </patternFill>
              </fill>
            </x14:dxf>
          </x14:cfRule>
          <x14:cfRule type="containsText" priority="20181" operator="containsText" id="{4124F5DC-1EC9-4460-A8F1-827D7E95152E}">
            <xm:f>NOT(ISERROR(SEARCH('Listados Datos'!$T$5,AF18)))</xm:f>
            <xm:f>'Listados Datos'!$T$5</xm:f>
            <x14:dxf>
              <font>
                <b/>
                <i val="0"/>
                <color auto="1"/>
              </font>
              <fill>
                <patternFill>
                  <bgColor rgb="FFFFFF00"/>
                </patternFill>
              </fill>
            </x14:dxf>
          </x14:cfRule>
          <x14:cfRule type="containsText" priority="2018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175" operator="containsText" id="{FA30F8AC-0C14-4314-8424-1C93E36C930D}">
            <xm:f>NOT(ISERROR(SEARCH('Listados Datos'!$T$3,AB18)))</xm:f>
            <xm:f>'Listados Datos'!$T$3</xm:f>
            <x14:dxf>
              <fill>
                <patternFill patternType="solid">
                  <bgColor rgb="FFC00000"/>
                </patternFill>
              </fill>
            </x14:dxf>
          </x14:cfRule>
          <x14:cfRule type="containsText" priority="20176" operator="containsText" id="{496FB7C6-1099-4792-87EA-938BEBAB8B78}">
            <xm:f>NOT(ISERROR(SEARCH('Listados Datos'!$T$4,AB18)))</xm:f>
            <xm:f>'Listados Datos'!$T$4</xm:f>
            <x14:dxf>
              <font>
                <b/>
                <i val="0"/>
                <color theme="0"/>
              </font>
              <fill>
                <patternFill>
                  <bgColor rgb="FFE26B0A"/>
                </patternFill>
              </fill>
            </x14:dxf>
          </x14:cfRule>
          <x14:cfRule type="containsText" priority="20177" operator="containsText" id="{901DF2DC-CDEE-4377-8DE4-FF80B9D6D429}">
            <xm:f>NOT(ISERROR(SEARCH('Listados Datos'!$T$5,AB18)))</xm:f>
            <xm:f>'Listados Datos'!$T$5</xm:f>
            <x14:dxf>
              <font>
                <b/>
                <i val="0"/>
                <color auto="1"/>
              </font>
              <fill>
                <patternFill>
                  <bgColor rgb="FFFFFF00"/>
                </patternFill>
              </fill>
            </x14:dxf>
          </x14:cfRule>
          <x14:cfRule type="containsText" priority="2017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165" operator="containsText" id="{8EB17898-5E58-4313-856A-A46F876DB2FC}">
            <xm:f>NOT(ISERROR(SEARCH('Listados Datos'!$P$3,Z18)))</xm:f>
            <xm:f>'Listados Datos'!$P$3</xm:f>
            <x14:dxf>
              <fill>
                <patternFill>
                  <bgColor rgb="FF99CC00"/>
                </patternFill>
              </fill>
            </x14:dxf>
          </x14:cfRule>
          <x14:cfRule type="containsText" priority="20166" operator="containsText" id="{38BF1A36-077F-4FDF-8260-C02850AEA0E3}">
            <xm:f>NOT(ISERROR(SEARCH('Listados Datos'!$P$4,Z18)))</xm:f>
            <xm:f>'Listados Datos'!$P$4</xm:f>
            <x14:dxf>
              <fill>
                <patternFill>
                  <bgColor rgb="FF33CC33"/>
                </patternFill>
              </fill>
            </x14:dxf>
          </x14:cfRule>
          <x14:cfRule type="containsText" priority="20167" operator="containsText" id="{0B033459-F6DB-442C-B390-A74CDF82EB2E}">
            <xm:f>NOT(ISERROR(SEARCH('Listados Datos'!$P$5,Z18)))</xm:f>
            <xm:f>'Listados Datos'!$P$5</xm:f>
            <x14:dxf>
              <fill>
                <patternFill>
                  <bgColor rgb="FFFFFF00"/>
                </patternFill>
              </fill>
            </x14:dxf>
          </x14:cfRule>
          <x14:cfRule type="containsText" priority="20168" operator="containsText" id="{47849A31-2AC5-47C1-A995-6F5B838F2B13}">
            <xm:f>NOT(ISERROR(SEARCH('Listados Datos'!$P$6,Z18)))</xm:f>
            <xm:f>'Listados Datos'!$P$6</xm:f>
            <x14:dxf>
              <fill>
                <patternFill>
                  <bgColor rgb="FFFFC000"/>
                </patternFill>
              </fill>
            </x14:dxf>
          </x14:cfRule>
          <x14:cfRule type="containsText" priority="2016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121" operator="containsText" id="{002CCC56-9652-476A-B1D5-4539D35ACC56}">
            <xm:f>NOT(ISERROR(SEARCH('Listados Datos'!$T$3,AF24)))</xm:f>
            <xm:f>'Listados Datos'!$T$3</xm:f>
            <x14:dxf>
              <fill>
                <patternFill patternType="solid">
                  <bgColor rgb="FFC00000"/>
                </patternFill>
              </fill>
            </x14:dxf>
          </x14:cfRule>
          <x14:cfRule type="containsText" priority="20122" operator="containsText" id="{E5CEF7F2-7148-43FD-872F-4DA6081238E2}">
            <xm:f>NOT(ISERROR(SEARCH('Listados Datos'!$T$4,AF24)))</xm:f>
            <xm:f>'Listados Datos'!$T$4</xm:f>
            <x14:dxf>
              <font>
                <b/>
                <i val="0"/>
                <color theme="0"/>
              </font>
              <fill>
                <patternFill>
                  <bgColor rgb="FFE26B0A"/>
                </patternFill>
              </fill>
            </x14:dxf>
          </x14:cfRule>
          <x14:cfRule type="containsText" priority="20123" operator="containsText" id="{9FDA5507-6C05-436F-B61E-F83A6018715B}">
            <xm:f>NOT(ISERROR(SEARCH('Listados Datos'!$T$5,AF24)))</xm:f>
            <xm:f>'Listados Datos'!$T$5</xm:f>
            <x14:dxf>
              <font>
                <b/>
                <i val="0"/>
                <color auto="1"/>
              </font>
              <fill>
                <patternFill>
                  <bgColor rgb="FFFFFF00"/>
                </patternFill>
              </fill>
            </x14:dxf>
          </x14:cfRule>
          <x14:cfRule type="containsText" priority="2012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219" operator="containsText" id="{B0458026-EE1D-4BD6-A6CA-FF1EFE7182CF}">
            <xm:f>NOT(ISERROR(SEARCH('Listados Datos'!$P$3,AR81)))</xm:f>
            <xm:f>'Listados Datos'!$P$3</xm:f>
            <x14:dxf>
              <fill>
                <patternFill>
                  <bgColor rgb="FF99CC00"/>
                </patternFill>
              </fill>
            </x14:dxf>
          </x14:cfRule>
          <x14:cfRule type="containsText" priority="18220" operator="containsText" id="{356B81BA-E1DA-470B-8E62-831A7E65A73E}">
            <xm:f>NOT(ISERROR(SEARCH('Listados Datos'!$P$4,AR81)))</xm:f>
            <xm:f>'Listados Datos'!$P$4</xm:f>
            <x14:dxf>
              <fill>
                <patternFill>
                  <bgColor rgb="FF33CC33"/>
                </patternFill>
              </fill>
            </x14:dxf>
          </x14:cfRule>
          <x14:cfRule type="containsText" priority="18221" operator="containsText" id="{22A47A7F-7DFB-457E-AD4E-53E8EDDF1118}">
            <xm:f>NOT(ISERROR(SEARCH('Listados Datos'!$P$5,AR81)))</xm:f>
            <xm:f>'Listados Datos'!$P$5</xm:f>
            <x14:dxf>
              <fill>
                <patternFill>
                  <bgColor rgb="FFFFFF00"/>
                </patternFill>
              </fill>
            </x14:dxf>
          </x14:cfRule>
          <x14:cfRule type="containsText" priority="18222" operator="containsText" id="{7F410398-044B-4822-8C74-280B9A2C1F5E}">
            <xm:f>NOT(ISERROR(SEARCH('Listados Datos'!$P$6,AR81)))</xm:f>
            <xm:f>'Listados Datos'!$P$6</xm:f>
            <x14:dxf>
              <fill>
                <patternFill>
                  <bgColor rgb="FFFFC000"/>
                </patternFill>
              </fill>
            </x14:dxf>
          </x14:cfRule>
          <x14:cfRule type="containsText" priority="1822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117" operator="containsText" id="{792E70E6-34FB-4682-8C0A-3D6069DE1905}">
            <xm:f>NOT(ISERROR(SEARCH('Listados Datos'!$T$3,AB24)))</xm:f>
            <xm:f>'Listados Datos'!$T$3</xm:f>
            <x14:dxf>
              <fill>
                <patternFill patternType="solid">
                  <bgColor rgb="FFC00000"/>
                </patternFill>
              </fill>
            </x14:dxf>
          </x14:cfRule>
          <x14:cfRule type="containsText" priority="20118" operator="containsText" id="{E631E791-1404-4EB2-ACB9-961317D3D548}">
            <xm:f>NOT(ISERROR(SEARCH('Listados Datos'!$T$4,AB24)))</xm:f>
            <xm:f>'Listados Datos'!$T$4</xm:f>
            <x14:dxf>
              <font>
                <b/>
                <i val="0"/>
                <color theme="0"/>
              </font>
              <fill>
                <patternFill>
                  <bgColor rgb="FFE26B0A"/>
                </patternFill>
              </fill>
            </x14:dxf>
          </x14:cfRule>
          <x14:cfRule type="containsText" priority="20119" operator="containsText" id="{B12C5A4A-6A70-429B-B7F7-02748550E6ED}">
            <xm:f>NOT(ISERROR(SEARCH('Listados Datos'!$T$5,AB24)))</xm:f>
            <xm:f>'Listados Datos'!$T$5</xm:f>
            <x14:dxf>
              <font>
                <b/>
                <i val="0"/>
                <color auto="1"/>
              </font>
              <fill>
                <patternFill>
                  <bgColor rgb="FFFFFF00"/>
                </patternFill>
              </fill>
            </x14:dxf>
          </x14:cfRule>
          <x14:cfRule type="containsText" priority="2012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107" operator="containsText" id="{8C246AFE-A64A-4B9A-812C-3A76FD7C32AF}">
            <xm:f>NOT(ISERROR(SEARCH('Listados Datos'!$P$3,Z24)))</xm:f>
            <xm:f>'Listados Datos'!$P$3</xm:f>
            <x14:dxf>
              <fill>
                <patternFill>
                  <bgColor rgb="FF99CC00"/>
                </patternFill>
              </fill>
            </x14:dxf>
          </x14:cfRule>
          <x14:cfRule type="containsText" priority="20108" operator="containsText" id="{F2FE048A-76E0-49DB-8568-8FB6F79961FA}">
            <xm:f>NOT(ISERROR(SEARCH('Listados Datos'!$P$4,Z24)))</xm:f>
            <xm:f>'Listados Datos'!$P$4</xm:f>
            <x14:dxf>
              <fill>
                <patternFill>
                  <bgColor rgb="FF33CC33"/>
                </patternFill>
              </fill>
            </x14:dxf>
          </x14:cfRule>
          <x14:cfRule type="containsText" priority="20109" operator="containsText" id="{8E3CDED5-7BD1-496B-B6B7-2350741A85F8}">
            <xm:f>NOT(ISERROR(SEARCH('Listados Datos'!$P$5,Z24)))</xm:f>
            <xm:f>'Listados Datos'!$P$5</xm:f>
            <x14:dxf>
              <fill>
                <patternFill>
                  <bgColor rgb="FFFFFF00"/>
                </patternFill>
              </fill>
            </x14:dxf>
          </x14:cfRule>
          <x14:cfRule type="containsText" priority="20110" operator="containsText" id="{A8693A53-32A9-44F6-83E8-794A071E088F}">
            <xm:f>NOT(ISERROR(SEARCH('Listados Datos'!$P$6,Z24)))</xm:f>
            <xm:f>'Listados Datos'!$P$6</xm:f>
            <x14:dxf>
              <fill>
                <patternFill>
                  <bgColor rgb="FFFFC000"/>
                </patternFill>
              </fill>
            </x14:dxf>
          </x14:cfRule>
          <x14:cfRule type="containsText" priority="2011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229" operator="containsText" id="{1C069471-D1BB-4937-BE40-57191F656CB4}">
            <xm:f>NOT(ISERROR(SEARCH('Listados Datos'!$T$3,AT81)))</xm:f>
            <xm:f>'Listados Datos'!$T$3</xm:f>
            <x14:dxf>
              <fill>
                <patternFill patternType="solid">
                  <bgColor rgb="FFC00000"/>
                </patternFill>
              </fill>
            </x14:dxf>
          </x14:cfRule>
          <x14:cfRule type="containsText" priority="18230" operator="containsText" id="{5EC114FF-1F27-4703-AD12-407CE6E03E17}">
            <xm:f>NOT(ISERROR(SEARCH('Listados Datos'!$T$4,AT81)))</xm:f>
            <xm:f>'Listados Datos'!$T$4</xm:f>
            <x14:dxf>
              <font>
                <b/>
                <i val="0"/>
                <color theme="0"/>
              </font>
              <fill>
                <patternFill>
                  <bgColor rgb="FFE26B0A"/>
                </patternFill>
              </fill>
            </x14:dxf>
          </x14:cfRule>
          <x14:cfRule type="containsText" priority="18231" operator="containsText" id="{33B765A2-2272-4CF7-85A8-EBA3A8A4680A}">
            <xm:f>NOT(ISERROR(SEARCH('Listados Datos'!$T$5,AT81)))</xm:f>
            <xm:f>'Listados Datos'!$T$5</xm:f>
            <x14:dxf>
              <font>
                <b/>
                <i val="0"/>
                <color auto="1"/>
              </font>
              <fill>
                <patternFill>
                  <bgColor rgb="FFFFFF00"/>
                </patternFill>
              </fill>
            </x14:dxf>
          </x14:cfRule>
          <x14:cfRule type="containsText" priority="1823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063" operator="containsText" id="{8E0650CB-D048-4962-958B-45C090A5E584}">
            <xm:f>NOT(ISERROR(SEARCH('Listados Datos'!$T$3,AT16)))</xm:f>
            <xm:f>'Listados Datos'!$T$3</xm:f>
            <x14:dxf>
              <fill>
                <patternFill patternType="solid">
                  <bgColor rgb="FFC00000"/>
                </patternFill>
              </fill>
            </x14:dxf>
          </x14:cfRule>
          <x14:cfRule type="containsText" priority="20064" operator="containsText" id="{7E947C8F-65AF-48E7-92FB-165C344E7BE4}">
            <xm:f>NOT(ISERROR(SEARCH('Listados Datos'!$T$4,AT16)))</xm:f>
            <xm:f>'Listados Datos'!$T$4</xm:f>
            <x14:dxf>
              <font>
                <b/>
                <i val="0"/>
                <color theme="0"/>
              </font>
              <fill>
                <patternFill>
                  <bgColor rgb="FFE26B0A"/>
                </patternFill>
              </fill>
            </x14:dxf>
          </x14:cfRule>
          <x14:cfRule type="containsText" priority="20065" operator="containsText" id="{0B8FB6E5-1594-45B7-BAEE-717F20296F8B}">
            <xm:f>NOT(ISERROR(SEARCH('Listados Datos'!$T$5,AT16)))</xm:f>
            <xm:f>'Listados Datos'!$T$5</xm:f>
            <x14:dxf>
              <font>
                <b/>
                <i val="0"/>
                <color auto="1"/>
              </font>
              <fill>
                <patternFill>
                  <bgColor rgb="FFFFFF00"/>
                </patternFill>
              </fill>
            </x14:dxf>
          </x14:cfRule>
          <x14:cfRule type="containsText" priority="2006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053" operator="containsText" id="{50EE7A58-1FF0-4201-BDE6-FCA917F4DD15}">
            <xm:f>NOT(ISERROR(SEARCH('Listados Datos'!$P$3,AR16)))</xm:f>
            <xm:f>'Listados Datos'!$P$3</xm:f>
            <x14:dxf>
              <fill>
                <patternFill>
                  <bgColor rgb="FF99CC00"/>
                </patternFill>
              </fill>
            </x14:dxf>
          </x14:cfRule>
          <x14:cfRule type="containsText" priority="20054" operator="containsText" id="{462347D5-5226-4240-BBC6-3A573C262441}">
            <xm:f>NOT(ISERROR(SEARCH('Listados Datos'!$P$4,AR16)))</xm:f>
            <xm:f>'Listados Datos'!$P$4</xm:f>
            <x14:dxf>
              <fill>
                <patternFill>
                  <bgColor rgb="FF33CC33"/>
                </patternFill>
              </fill>
            </x14:dxf>
          </x14:cfRule>
          <x14:cfRule type="containsText" priority="20055" operator="containsText" id="{D24C389C-C34E-4555-BE21-EE1841898E48}">
            <xm:f>NOT(ISERROR(SEARCH('Listados Datos'!$P$5,AR16)))</xm:f>
            <xm:f>'Listados Datos'!$P$5</xm:f>
            <x14:dxf>
              <fill>
                <patternFill>
                  <bgColor rgb="FFFFFF00"/>
                </patternFill>
              </fill>
            </x14:dxf>
          </x14:cfRule>
          <x14:cfRule type="containsText" priority="20056" operator="containsText" id="{15041485-22C3-4E33-90F4-3623EDC2C443}">
            <xm:f>NOT(ISERROR(SEARCH('Listados Datos'!$P$6,AR16)))</xm:f>
            <xm:f>'Listados Datos'!$P$6</xm:f>
            <x14:dxf>
              <fill>
                <patternFill>
                  <bgColor rgb="FFFFC000"/>
                </patternFill>
              </fill>
            </x14:dxf>
          </x14:cfRule>
          <x14:cfRule type="containsText" priority="2005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049" operator="containsText" id="{B2B4FFA3-7EE8-455D-B828-E233623B3995}">
            <xm:f>NOT(ISERROR(SEARCH('Listados Datos'!$T$3,AT17)))</xm:f>
            <xm:f>'Listados Datos'!$T$3</xm:f>
            <x14:dxf>
              <fill>
                <patternFill patternType="solid">
                  <bgColor rgb="FFC00000"/>
                </patternFill>
              </fill>
            </x14:dxf>
          </x14:cfRule>
          <x14:cfRule type="containsText" priority="20050" operator="containsText" id="{D20075EE-102F-48DA-917B-3AC31DF881E0}">
            <xm:f>NOT(ISERROR(SEARCH('Listados Datos'!$T$4,AT17)))</xm:f>
            <xm:f>'Listados Datos'!$T$4</xm:f>
            <x14:dxf>
              <font>
                <b/>
                <i val="0"/>
                <color theme="0"/>
              </font>
              <fill>
                <patternFill>
                  <bgColor rgb="FFE26B0A"/>
                </patternFill>
              </fill>
            </x14:dxf>
          </x14:cfRule>
          <x14:cfRule type="containsText" priority="20051" operator="containsText" id="{55DCA7DA-21A2-481F-971B-F5C4D8AC7E86}">
            <xm:f>NOT(ISERROR(SEARCH('Listados Datos'!$T$5,AT17)))</xm:f>
            <xm:f>'Listados Datos'!$T$5</xm:f>
            <x14:dxf>
              <font>
                <b/>
                <i val="0"/>
                <color auto="1"/>
              </font>
              <fill>
                <patternFill>
                  <bgColor rgb="FFFFFF00"/>
                </patternFill>
              </fill>
            </x14:dxf>
          </x14:cfRule>
          <x14:cfRule type="containsText" priority="2005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039" operator="containsText" id="{3861A6B3-F490-44C4-9C35-DE4E15120FBE}">
            <xm:f>NOT(ISERROR(SEARCH('Listados Datos'!$P$3,AR17)))</xm:f>
            <xm:f>'Listados Datos'!$P$3</xm:f>
            <x14:dxf>
              <fill>
                <patternFill>
                  <bgColor rgb="FF99CC00"/>
                </patternFill>
              </fill>
            </x14:dxf>
          </x14:cfRule>
          <x14:cfRule type="containsText" priority="20040" operator="containsText" id="{5B3EA242-0EFA-4FE7-851F-A42375357F60}">
            <xm:f>NOT(ISERROR(SEARCH('Listados Datos'!$P$4,AR17)))</xm:f>
            <xm:f>'Listados Datos'!$P$4</xm:f>
            <x14:dxf>
              <fill>
                <patternFill>
                  <bgColor rgb="FF33CC33"/>
                </patternFill>
              </fill>
            </x14:dxf>
          </x14:cfRule>
          <x14:cfRule type="containsText" priority="20041" operator="containsText" id="{EE5AB3EE-372B-4566-8E8C-D06C64AABF38}">
            <xm:f>NOT(ISERROR(SEARCH('Listados Datos'!$P$5,AR17)))</xm:f>
            <xm:f>'Listados Datos'!$P$5</xm:f>
            <x14:dxf>
              <fill>
                <patternFill>
                  <bgColor rgb="FFFFFF00"/>
                </patternFill>
              </fill>
            </x14:dxf>
          </x14:cfRule>
          <x14:cfRule type="containsText" priority="20042" operator="containsText" id="{DB2E78B1-72CD-46B0-BBC9-7F1CCD1C8E80}">
            <xm:f>NOT(ISERROR(SEARCH('Listados Datos'!$P$6,AR17)))</xm:f>
            <xm:f>'Listados Datos'!$P$6</xm:f>
            <x14:dxf>
              <fill>
                <patternFill>
                  <bgColor rgb="FFFFC000"/>
                </patternFill>
              </fill>
            </x14:dxf>
          </x14:cfRule>
          <x14:cfRule type="containsText" priority="2004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035" operator="containsText" id="{A086AF00-D7FE-44E5-BFCD-8BE0D0F71C27}">
            <xm:f>NOT(ISERROR(SEARCH('Listados Datos'!$T$3,AT18)))</xm:f>
            <xm:f>'Listados Datos'!$T$3</xm:f>
            <x14:dxf>
              <fill>
                <patternFill patternType="solid">
                  <bgColor rgb="FFC00000"/>
                </patternFill>
              </fill>
            </x14:dxf>
          </x14:cfRule>
          <x14:cfRule type="containsText" priority="20036" operator="containsText" id="{0B47583F-204A-4F85-816B-F114EACFA1D4}">
            <xm:f>NOT(ISERROR(SEARCH('Listados Datos'!$T$4,AT18)))</xm:f>
            <xm:f>'Listados Datos'!$T$4</xm:f>
            <x14:dxf>
              <font>
                <b/>
                <i val="0"/>
                <color theme="0"/>
              </font>
              <fill>
                <patternFill>
                  <bgColor rgb="FFE26B0A"/>
                </patternFill>
              </fill>
            </x14:dxf>
          </x14:cfRule>
          <x14:cfRule type="containsText" priority="20037" operator="containsText" id="{25F63745-EE08-4C65-818D-D082B45DA571}">
            <xm:f>NOT(ISERROR(SEARCH('Listados Datos'!$T$5,AT18)))</xm:f>
            <xm:f>'Listados Datos'!$T$5</xm:f>
            <x14:dxf>
              <font>
                <b/>
                <i val="0"/>
                <color auto="1"/>
              </font>
              <fill>
                <patternFill>
                  <bgColor rgb="FFFFFF00"/>
                </patternFill>
              </fill>
            </x14:dxf>
          </x14:cfRule>
          <x14:cfRule type="containsText" priority="2003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025" operator="containsText" id="{213914E4-2A29-4BF3-9B97-77DE3EC8DA81}">
            <xm:f>NOT(ISERROR(SEARCH('Listados Datos'!$P$3,AR18)))</xm:f>
            <xm:f>'Listados Datos'!$P$3</xm:f>
            <x14:dxf>
              <fill>
                <patternFill>
                  <bgColor rgb="FF99CC00"/>
                </patternFill>
              </fill>
            </x14:dxf>
          </x14:cfRule>
          <x14:cfRule type="containsText" priority="20026" operator="containsText" id="{FB0632EA-05C9-4261-B6E7-C5FFEA0D8A1D}">
            <xm:f>NOT(ISERROR(SEARCH('Listados Datos'!$P$4,AR18)))</xm:f>
            <xm:f>'Listados Datos'!$P$4</xm:f>
            <x14:dxf>
              <fill>
                <patternFill>
                  <bgColor rgb="FF33CC33"/>
                </patternFill>
              </fill>
            </x14:dxf>
          </x14:cfRule>
          <x14:cfRule type="containsText" priority="20027" operator="containsText" id="{267AB4AC-D21B-4311-B1BD-A453027A0470}">
            <xm:f>NOT(ISERROR(SEARCH('Listados Datos'!$P$5,AR18)))</xm:f>
            <xm:f>'Listados Datos'!$P$5</xm:f>
            <x14:dxf>
              <fill>
                <patternFill>
                  <bgColor rgb="FFFFFF00"/>
                </patternFill>
              </fill>
            </x14:dxf>
          </x14:cfRule>
          <x14:cfRule type="containsText" priority="20028" operator="containsText" id="{1B379AA2-0EB8-4463-A430-F7C93FE70847}">
            <xm:f>NOT(ISERROR(SEARCH('Listados Datos'!$P$6,AR18)))</xm:f>
            <xm:f>'Listados Datos'!$P$6</xm:f>
            <x14:dxf>
              <fill>
                <patternFill>
                  <bgColor rgb="FFFFC000"/>
                </patternFill>
              </fill>
            </x14:dxf>
          </x14:cfRule>
          <x14:cfRule type="containsText" priority="2002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021" operator="containsText" id="{7348E962-25FE-44A9-9006-7FABDD6DBC48}">
            <xm:f>NOT(ISERROR(SEARCH('Listados Datos'!$T$3,AT19)))</xm:f>
            <xm:f>'Listados Datos'!$T$3</xm:f>
            <x14:dxf>
              <fill>
                <patternFill patternType="solid">
                  <bgColor rgb="FFC00000"/>
                </patternFill>
              </fill>
            </x14:dxf>
          </x14:cfRule>
          <x14:cfRule type="containsText" priority="20022" operator="containsText" id="{EE1FD65B-BF38-4664-BAB7-06396E817435}">
            <xm:f>NOT(ISERROR(SEARCH('Listados Datos'!$T$4,AT19)))</xm:f>
            <xm:f>'Listados Datos'!$T$4</xm:f>
            <x14:dxf>
              <font>
                <b/>
                <i val="0"/>
                <color theme="0"/>
              </font>
              <fill>
                <patternFill>
                  <bgColor rgb="FFE26B0A"/>
                </patternFill>
              </fill>
            </x14:dxf>
          </x14:cfRule>
          <x14:cfRule type="containsText" priority="20023" operator="containsText" id="{DCD96D31-C61D-4B40-BA3F-F267F7C740F9}">
            <xm:f>NOT(ISERROR(SEARCH('Listados Datos'!$T$5,AT19)))</xm:f>
            <xm:f>'Listados Datos'!$T$5</xm:f>
            <x14:dxf>
              <font>
                <b/>
                <i val="0"/>
                <color auto="1"/>
              </font>
              <fill>
                <patternFill>
                  <bgColor rgb="FFFFFF00"/>
                </patternFill>
              </fill>
            </x14:dxf>
          </x14:cfRule>
          <x14:cfRule type="containsText" priority="2002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011" operator="containsText" id="{EB922E98-6C1E-4000-B792-780DD933733B}">
            <xm:f>NOT(ISERROR(SEARCH('Listados Datos'!$P$3,AR19)))</xm:f>
            <xm:f>'Listados Datos'!$P$3</xm:f>
            <x14:dxf>
              <fill>
                <patternFill>
                  <bgColor rgb="FF99CC00"/>
                </patternFill>
              </fill>
            </x14:dxf>
          </x14:cfRule>
          <x14:cfRule type="containsText" priority="20012" operator="containsText" id="{95FB72CE-6CE2-40C9-B739-F5223ECB2975}">
            <xm:f>NOT(ISERROR(SEARCH('Listados Datos'!$P$4,AR19)))</xm:f>
            <xm:f>'Listados Datos'!$P$4</xm:f>
            <x14:dxf>
              <fill>
                <patternFill>
                  <bgColor rgb="FF33CC33"/>
                </patternFill>
              </fill>
            </x14:dxf>
          </x14:cfRule>
          <x14:cfRule type="containsText" priority="20013" operator="containsText" id="{CA48499C-C7CE-48F4-ABFA-4266FCE3B98B}">
            <xm:f>NOT(ISERROR(SEARCH('Listados Datos'!$P$5,AR19)))</xm:f>
            <xm:f>'Listados Datos'!$P$5</xm:f>
            <x14:dxf>
              <fill>
                <patternFill>
                  <bgColor rgb="FFFFFF00"/>
                </patternFill>
              </fill>
            </x14:dxf>
          </x14:cfRule>
          <x14:cfRule type="containsText" priority="20014" operator="containsText" id="{028E33F8-DEA1-4819-BE41-AFF78F00529F}">
            <xm:f>NOT(ISERROR(SEARCH('Listados Datos'!$P$6,AR19)))</xm:f>
            <xm:f>'Listados Datos'!$P$6</xm:f>
            <x14:dxf>
              <fill>
                <patternFill>
                  <bgColor rgb="FFFFC000"/>
                </patternFill>
              </fill>
            </x14:dxf>
          </x14:cfRule>
          <x14:cfRule type="containsText" priority="2001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007" operator="containsText" id="{7835CBA8-0C23-4A03-AD2F-8B8C126927F2}">
            <xm:f>NOT(ISERROR(SEARCH('Listados Datos'!$T$3,AT22)))</xm:f>
            <xm:f>'Listados Datos'!$T$3</xm:f>
            <x14:dxf>
              <fill>
                <patternFill patternType="solid">
                  <bgColor rgb="FFC00000"/>
                </patternFill>
              </fill>
            </x14:dxf>
          </x14:cfRule>
          <x14:cfRule type="containsText" priority="20008" operator="containsText" id="{22D41B9E-B11A-41AE-A05C-F21276478CC6}">
            <xm:f>NOT(ISERROR(SEARCH('Listados Datos'!$T$4,AT22)))</xm:f>
            <xm:f>'Listados Datos'!$T$4</xm:f>
            <x14:dxf>
              <font>
                <b/>
                <i val="0"/>
                <color theme="0"/>
              </font>
              <fill>
                <patternFill>
                  <bgColor rgb="FFE26B0A"/>
                </patternFill>
              </fill>
            </x14:dxf>
          </x14:cfRule>
          <x14:cfRule type="containsText" priority="20009" operator="containsText" id="{B8987586-02BD-4065-8362-3A4DB7630DF8}">
            <xm:f>NOT(ISERROR(SEARCH('Listados Datos'!$T$5,AT22)))</xm:f>
            <xm:f>'Listados Datos'!$T$5</xm:f>
            <x14:dxf>
              <font>
                <b/>
                <i val="0"/>
                <color auto="1"/>
              </font>
              <fill>
                <patternFill>
                  <bgColor rgb="FFFFFF00"/>
                </patternFill>
              </fill>
            </x14:dxf>
          </x14:cfRule>
          <x14:cfRule type="containsText" priority="2001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19997" operator="containsText" id="{EDDBE4CC-5B6B-414F-8689-1B3A52544E62}">
            <xm:f>NOT(ISERROR(SEARCH('Listados Datos'!$P$3,AR22)))</xm:f>
            <xm:f>'Listados Datos'!$P$3</xm:f>
            <x14:dxf>
              <fill>
                <patternFill>
                  <bgColor rgb="FF99CC00"/>
                </patternFill>
              </fill>
            </x14:dxf>
          </x14:cfRule>
          <x14:cfRule type="containsText" priority="19998" operator="containsText" id="{3613D940-97B7-4F1E-85CF-1CD667419F37}">
            <xm:f>NOT(ISERROR(SEARCH('Listados Datos'!$P$4,AR22)))</xm:f>
            <xm:f>'Listados Datos'!$P$4</xm:f>
            <x14:dxf>
              <fill>
                <patternFill>
                  <bgColor rgb="FF33CC33"/>
                </patternFill>
              </fill>
            </x14:dxf>
          </x14:cfRule>
          <x14:cfRule type="containsText" priority="19999" operator="containsText" id="{4FC8A9FE-EF74-45B5-9909-B5B0BFE94282}">
            <xm:f>NOT(ISERROR(SEARCH('Listados Datos'!$P$5,AR22)))</xm:f>
            <xm:f>'Listados Datos'!$P$5</xm:f>
            <x14:dxf>
              <fill>
                <patternFill>
                  <bgColor rgb="FFFFFF00"/>
                </patternFill>
              </fill>
            </x14:dxf>
          </x14:cfRule>
          <x14:cfRule type="containsText" priority="20000" operator="containsText" id="{44345F06-528E-4CE5-95E0-32A01DBB3203}">
            <xm:f>NOT(ISERROR(SEARCH('Listados Datos'!$P$6,AR22)))</xm:f>
            <xm:f>'Listados Datos'!$P$6</xm:f>
            <x14:dxf>
              <fill>
                <patternFill>
                  <bgColor rgb="FFFFC000"/>
                </patternFill>
              </fill>
            </x14:dxf>
          </x14:cfRule>
          <x14:cfRule type="containsText" priority="2000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19993" operator="containsText" id="{53A6B648-1620-4474-86C4-D61176F1D67D}">
            <xm:f>NOT(ISERROR(SEARCH('Listados Datos'!$T$3,AT23)))</xm:f>
            <xm:f>'Listados Datos'!$T$3</xm:f>
            <x14:dxf>
              <fill>
                <patternFill patternType="solid">
                  <bgColor rgb="FFC00000"/>
                </patternFill>
              </fill>
            </x14:dxf>
          </x14:cfRule>
          <x14:cfRule type="containsText" priority="19994" operator="containsText" id="{8CC15592-090C-43CF-9439-B355D10B614A}">
            <xm:f>NOT(ISERROR(SEARCH('Listados Datos'!$T$4,AT23)))</xm:f>
            <xm:f>'Listados Datos'!$T$4</xm:f>
            <x14:dxf>
              <font>
                <b/>
                <i val="0"/>
                <color theme="0"/>
              </font>
              <fill>
                <patternFill>
                  <bgColor rgb="FFE26B0A"/>
                </patternFill>
              </fill>
            </x14:dxf>
          </x14:cfRule>
          <x14:cfRule type="containsText" priority="19995" operator="containsText" id="{5F7E5BDA-5EAF-4DD2-8B27-7176D0400E19}">
            <xm:f>NOT(ISERROR(SEARCH('Listados Datos'!$T$5,AT23)))</xm:f>
            <xm:f>'Listados Datos'!$T$5</xm:f>
            <x14:dxf>
              <font>
                <b/>
                <i val="0"/>
                <color auto="1"/>
              </font>
              <fill>
                <patternFill>
                  <bgColor rgb="FFFFFF00"/>
                </patternFill>
              </fill>
            </x14:dxf>
          </x14:cfRule>
          <x14:cfRule type="containsText" priority="1999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19983" operator="containsText" id="{7BB1FF56-4056-47DB-B553-78196D494D48}">
            <xm:f>NOT(ISERROR(SEARCH('Listados Datos'!$P$3,AR23)))</xm:f>
            <xm:f>'Listados Datos'!$P$3</xm:f>
            <x14:dxf>
              <fill>
                <patternFill>
                  <bgColor rgb="FF99CC00"/>
                </patternFill>
              </fill>
            </x14:dxf>
          </x14:cfRule>
          <x14:cfRule type="containsText" priority="19984" operator="containsText" id="{28D37ECE-0AD9-4C78-86BA-C8C0A75BF5A9}">
            <xm:f>NOT(ISERROR(SEARCH('Listados Datos'!$P$4,AR23)))</xm:f>
            <xm:f>'Listados Datos'!$P$4</xm:f>
            <x14:dxf>
              <fill>
                <patternFill>
                  <bgColor rgb="FF33CC33"/>
                </patternFill>
              </fill>
            </x14:dxf>
          </x14:cfRule>
          <x14:cfRule type="containsText" priority="19985" operator="containsText" id="{5B4E6AC6-6BAE-47DF-8BFF-2CB930E774E3}">
            <xm:f>NOT(ISERROR(SEARCH('Listados Datos'!$P$5,AR23)))</xm:f>
            <xm:f>'Listados Datos'!$P$5</xm:f>
            <x14:dxf>
              <fill>
                <patternFill>
                  <bgColor rgb="FFFFFF00"/>
                </patternFill>
              </fill>
            </x14:dxf>
          </x14:cfRule>
          <x14:cfRule type="containsText" priority="19986" operator="containsText" id="{AD6EB847-7A21-4E76-8B0E-D97CB6D410D1}">
            <xm:f>NOT(ISERROR(SEARCH('Listados Datos'!$P$6,AR23)))</xm:f>
            <xm:f>'Listados Datos'!$P$6</xm:f>
            <x14:dxf>
              <fill>
                <patternFill>
                  <bgColor rgb="FFFFC000"/>
                </patternFill>
              </fill>
            </x14:dxf>
          </x14:cfRule>
          <x14:cfRule type="containsText" priority="1998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19951" operator="containsText" id="{E93DEFC0-C08E-4F1E-AA3C-4CE9DAF262C1}">
            <xm:f>NOT(ISERROR(SEARCH('Listados Datos'!$T$3,AT28)))</xm:f>
            <xm:f>'Listados Datos'!$T$3</xm:f>
            <x14:dxf>
              <fill>
                <patternFill patternType="solid">
                  <bgColor rgb="FFC00000"/>
                </patternFill>
              </fill>
            </x14:dxf>
          </x14:cfRule>
          <x14:cfRule type="containsText" priority="19952" operator="containsText" id="{3943858D-9505-4126-9C6E-9AF54221AE6B}">
            <xm:f>NOT(ISERROR(SEARCH('Listados Datos'!$T$4,AT28)))</xm:f>
            <xm:f>'Listados Datos'!$T$4</xm:f>
            <x14:dxf>
              <font>
                <b/>
                <i val="0"/>
                <color theme="0"/>
              </font>
              <fill>
                <patternFill>
                  <bgColor rgb="FFE26B0A"/>
                </patternFill>
              </fill>
            </x14:dxf>
          </x14:cfRule>
          <x14:cfRule type="containsText" priority="19953" operator="containsText" id="{A6145F5E-C115-4239-9DCE-68AA43B67E68}">
            <xm:f>NOT(ISERROR(SEARCH('Listados Datos'!$T$5,AT28)))</xm:f>
            <xm:f>'Listados Datos'!$T$5</xm:f>
            <x14:dxf>
              <font>
                <b/>
                <i val="0"/>
                <color auto="1"/>
              </font>
              <fill>
                <patternFill>
                  <bgColor rgb="FFFFFF00"/>
                </patternFill>
              </fill>
            </x14:dxf>
          </x14:cfRule>
          <x14:cfRule type="containsText" priority="1995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19941" operator="containsText" id="{B7CC35F4-BA28-4B32-971C-211E50E4BA54}">
            <xm:f>NOT(ISERROR(SEARCH('Listados Datos'!$P$3,AR28)))</xm:f>
            <xm:f>'Listados Datos'!$P$3</xm:f>
            <x14:dxf>
              <fill>
                <patternFill>
                  <bgColor rgb="FF99CC00"/>
                </patternFill>
              </fill>
            </x14:dxf>
          </x14:cfRule>
          <x14:cfRule type="containsText" priority="19942" operator="containsText" id="{A741CB00-E721-4C92-B00A-A07C4173760E}">
            <xm:f>NOT(ISERROR(SEARCH('Listados Datos'!$P$4,AR28)))</xm:f>
            <xm:f>'Listados Datos'!$P$4</xm:f>
            <x14:dxf>
              <fill>
                <patternFill>
                  <bgColor rgb="FF33CC33"/>
                </patternFill>
              </fill>
            </x14:dxf>
          </x14:cfRule>
          <x14:cfRule type="containsText" priority="19943" operator="containsText" id="{021A3737-AA4B-4B42-9DF1-363BE0B9348F}">
            <xm:f>NOT(ISERROR(SEARCH('Listados Datos'!$P$5,AR28)))</xm:f>
            <xm:f>'Listados Datos'!$P$5</xm:f>
            <x14:dxf>
              <fill>
                <patternFill>
                  <bgColor rgb="FFFFFF00"/>
                </patternFill>
              </fill>
            </x14:dxf>
          </x14:cfRule>
          <x14:cfRule type="containsText" priority="19944" operator="containsText" id="{233309EE-D158-40C9-9676-940C5A82D864}">
            <xm:f>NOT(ISERROR(SEARCH('Listados Datos'!$P$6,AR28)))</xm:f>
            <xm:f>'Listados Datos'!$P$6</xm:f>
            <x14:dxf>
              <fill>
                <patternFill>
                  <bgColor rgb="FFFFC000"/>
                </patternFill>
              </fill>
            </x14:dxf>
          </x14:cfRule>
          <x14:cfRule type="containsText" priority="1994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171" operator="containsText" id="{98EF70A3-B4F6-44DF-A109-D63E35AD4399}">
            <xm:f>NOT(ISERROR(SEARCH('Listados Datos'!$T$3,AT78)))</xm:f>
            <xm:f>'Listados Datos'!$T$3</xm:f>
            <x14:dxf>
              <fill>
                <patternFill patternType="solid">
                  <bgColor rgb="FFC00000"/>
                </patternFill>
              </fill>
            </x14:dxf>
          </x14:cfRule>
          <x14:cfRule type="containsText" priority="18172" operator="containsText" id="{359C9AD9-26DC-4145-8890-33F5969787A3}">
            <xm:f>NOT(ISERROR(SEARCH('Listados Datos'!$T$4,AT78)))</xm:f>
            <xm:f>'Listados Datos'!$T$4</xm:f>
            <x14:dxf>
              <font>
                <b/>
                <i val="0"/>
                <color theme="0"/>
              </font>
              <fill>
                <patternFill>
                  <bgColor rgb="FFE26B0A"/>
                </patternFill>
              </fill>
            </x14:dxf>
          </x14:cfRule>
          <x14:cfRule type="containsText" priority="18173" operator="containsText" id="{A023D64F-7965-4644-9B02-D1E18B8B83C2}">
            <xm:f>NOT(ISERROR(SEARCH('Listados Datos'!$T$5,AT78)))</xm:f>
            <xm:f>'Listados Datos'!$T$5</xm:f>
            <x14:dxf>
              <font>
                <b/>
                <i val="0"/>
                <color auto="1"/>
              </font>
              <fill>
                <patternFill>
                  <bgColor rgb="FFFFFF00"/>
                </patternFill>
              </fill>
            </x14:dxf>
          </x14:cfRule>
          <x14:cfRule type="containsText" priority="1817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161" operator="containsText" id="{66408EF8-96AB-4AF5-A020-EF094627555B}">
            <xm:f>NOT(ISERROR(SEARCH('Listados Datos'!$P$3,AR78)))</xm:f>
            <xm:f>'Listados Datos'!$P$3</xm:f>
            <x14:dxf>
              <fill>
                <patternFill>
                  <bgColor rgb="FF99CC00"/>
                </patternFill>
              </fill>
            </x14:dxf>
          </x14:cfRule>
          <x14:cfRule type="containsText" priority="18162" operator="containsText" id="{CDF5DEBC-EACF-4796-8CFD-E547160F8DE9}">
            <xm:f>NOT(ISERROR(SEARCH('Listados Datos'!$P$4,AR78)))</xm:f>
            <xm:f>'Listados Datos'!$P$4</xm:f>
            <x14:dxf>
              <fill>
                <patternFill>
                  <bgColor rgb="FF33CC33"/>
                </patternFill>
              </fill>
            </x14:dxf>
          </x14:cfRule>
          <x14:cfRule type="containsText" priority="18163" operator="containsText" id="{4E15A11B-62C7-4835-9F0D-07E2AE10CACD}">
            <xm:f>NOT(ISERROR(SEARCH('Listados Datos'!$P$5,AR78)))</xm:f>
            <xm:f>'Listados Datos'!$P$5</xm:f>
            <x14:dxf>
              <fill>
                <patternFill>
                  <bgColor rgb="FFFFFF00"/>
                </patternFill>
              </fill>
            </x14:dxf>
          </x14:cfRule>
          <x14:cfRule type="containsText" priority="18164" operator="containsText" id="{01466A5F-42B4-43AA-AFAF-C1235E066E9A}">
            <xm:f>NOT(ISERROR(SEARCH('Listados Datos'!$P$6,AR78)))</xm:f>
            <xm:f>'Listados Datos'!$P$6</xm:f>
            <x14:dxf>
              <fill>
                <patternFill>
                  <bgColor rgb="FFFFC000"/>
                </patternFill>
              </fill>
            </x14:dxf>
          </x14:cfRule>
          <x14:cfRule type="containsText" priority="1816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19895" operator="containsText" id="{9B35DAC9-4930-44B5-8393-DFFE99870B04}">
            <xm:f>NOT(ISERROR(SEARCH('Listados Datos'!$T$3,AF30)))</xm:f>
            <xm:f>'Listados Datos'!$T$3</xm:f>
            <x14:dxf>
              <fill>
                <patternFill patternType="solid">
                  <bgColor rgb="FFC00000"/>
                </patternFill>
              </fill>
            </x14:dxf>
          </x14:cfRule>
          <x14:cfRule type="containsText" priority="19896" operator="containsText" id="{408CC6B0-0335-463D-9B94-F0D0FDED0CD3}">
            <xm:f>NOT(ISERROR(SEARCH('Listados Datos'!$T$4,AF30)))</xm:f>
            <xm:f>'Listados Datos'!$T$4</xm:f>
            <x14:dxf>
              <font>
                <b/>
                <i val="0"/>
                <color theme="0"/>
              </font>
              <fill>
                <patternFill>
                  <bgColor rgb="FFE26B0A"/>
                </patternFill>
              </fill>
            </x14:dxf>
          </x14:cfRule>
          <x14:cfRule type="containsText" priority="19897" operator="containsText" id="{6C9105F0-7666-48BC-931F-2CB423A3A1A3}">
            <xm:f>NOT(ISERROR(SEARCH('Listados Datos'!$T$5,AF30)))</xm:f>
            <xm:f>'Listados Datos'!$T$5</xm:f>
            <x14:dxf>
              <font>
                <b/>
                <i val="0"/>
                <color auto="1"/>
              </font>
              <fill>
                <patternFill>
                  <bgColor rgb="FFFFFF00"/>
                </patternFill>
              </fill>
            </x14:dxf>
          </x14:cfRule>
          <x14:cfRule type="containsText" priority="1989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19891" operator="containsText" id="{B7F5CD6B-4AE6-4E6A-BCA4-105E9639298D}">
            <xm:f>NOT(ISERROR(SEARCH('Listados Datos'!$T$3,AB30)))</xm:f>
            <xm:f>'Listados Datos'!$T$3</xm:f>
            <x14:dxf>
              <fill>
                <patternFill patternType="solid">
                  <bgColor rgb="FFC00000"/>
                </patternFill>
              </fill>
            </x14:dxf>
          </x14:cfRule>
          <x14:cfRule type="containsText" priority="19892" operator="containsText" id="{ECA39A7B-B288-4425-912A-4594CEE742D7}">
            <xm:f>NOT(ISERROR(SEARCH('Listados Datos'!$T$4,AB30)))</xm:f>
            <xm:f>'Listados Datos'!$T$4</xm:f>
            <x14:dxf>
              <font>
                <b/>
                <i val="0"/>
                <color theme="0"/>
              </font>
              <fill>
                <patternFill>
                  <bgColor rgb="FFE26B0A"/>
                </patternFill>
              </fill>
            </x14:dxf>
          </x14:cfRule>
          <x14:cfRule type="containsText" priority="19893" operator="containsText" id="{13CB2E7F-8655-4D0B-B6D0-2A2E9B3CADD5}">
            <xm:f>NOT(ISERROR(SEARCH('Listados Datos'!$T$5,AB30)))</xm:f>
            <xm:f>'Listados Datos'!$T$5</xm:f>
            <x14:dxf>
              <font>
                <b/>
                <i val="0"/>
                <color auto="1"/>
              </font>
              <fill>
                <patternFill>
                  <bgColor rgb="FFFFFF00"/>
                </patternFill>
              </fill>
            </x14:dxf>
          </x14:cfRule>
          <x14:cfRule type="containsText" priority="1989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19881" operator="containsText" id="{70C97C79-42AA-40A1-BA3F-51548D8D835E}">
            <xm:f>NOT(ISERROR(SEARCH('Listados Datos'!$P$3,Z30)))</xm:f>
            <xm:f>'Listados Datos'!$P$3</xm:f>
            <x14:dxf>
              <fill>
                <patternFill>
                  <bgColor rgb="FF99CC00"/>
                </patternFill>
              </fill>
            </x14:dxf>
          </x14:cfRule>
          <x14:cfRule type="containsText" priority="19882" operator="containsText" id="{ECF435DF-B296-4EED-A7BC-1E97B72DA6B6}">
            <xm:f>NOT(ISERROR(SEARCH('Listados Datos'!$P$4,Z30)))</xm:f>
            <xm:f>'Listados Datos'!$P$4</xm:f>
            <x14:dxf>
              <fill>
                <patternFill>
                  <bgColor rgb="FF33CC33"/>
                </patternFill>
              </fill>
            </x14:dxf>
          </x14:cfRule>
          <x14:cfRule type="containsText" priority="19883" operator="containsText" id="{7C910FC3-1C3D-4159-9D0C-61F4048DE55F}">
            <xm:f>NOT(ISERROR(SEARCH('Listados Datos'!$P$5,Z30)))</xm:f>
            <xm:f>'Listados Datos'!$P$5</xm:f>
            <x14:dxf>
              <fill>
                <patternFill>
                  <bgColor rgb="FFFFFF00"/>
                </patternFill>
              </fill>
            </x14:dxf>
          </x14:cfRule>
          <x14:cfRule type="containsText" priority="19884" operator="containsText" id="{2A2B2B35-EC88-486E-8D4B-BA0D8D971277}">
            <xm:f>NOT(ISERROR(SEARCH('Listados Datos'!$P$6,Z30)))</xm:f>
            <xm:f>'Listados Datos'!$P$6</xm:f>
            <x14:dxf>
              <fill>
                <patternFill>
                  <bgColor rgb="FFFFC000"/>
                </patternFill>
              </fill>
            </x14:dxf>
          </x14:cfRule>
          <x14:cfRule type="containsText" priority="1988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837" operator="containsText" id="{31CE9099-98C8-4FE3-970B-AE33D726FB85}">
            <xm:f>NOT(ISERROR(SEARCH('Listados Datos'!$T$3,AT31)))</xm:f>
            <xm:f>'Listados Datos'!$T$3</xm:f>
            <x14:dxf>
              <fill>
                <patternFill patternType="solid">
                  <bgColor rgb="FFC00000"/>
                </patternFill>
              </fill>
            </x14:dxf>
          </x14:cfRule>
          <x14:cfRule type="containsText" priority="19838" operator="containsText" id="{C00FD45B-DC5B-4347-9C6A-9E0389F6ACE6}">
            <xm:f>NOT(ISERROR(SEARCH('Listados Datos'!$T$4,AT31)))</xm:f>
            <xm:f>'Listados Datos'!$T$4</xm:f>
            <x14:dxf>
              <font>
                <b/>
                <i val="0"/>
                <color theme="0"/>
              </font>
              <fill>
                <patternFill>
                  <bgColor rgb="FFE26B0A"/>
                </patternFill>
              </fill>
            </x14:dxf>
          </x14:cfRule>
          <x14:cfRule type="containsText" priority="19839" operator="containsText" id="{E180E13D-C320-45D0-B436-CF27DF6B2F10}">
            <xm:f>NOT(ISERROR(SEARCH('Listados Datos'!$T$5,AT31)))</xm:f>
            <xm:f>'Listados Datos'!$T$5</xm:f>
            <x14:dxf>
              <font>
                <b/>
                <i val="0"/>
                <color auto="1"/>
              </font>
              <fill>
                <patternFill>
                  <bgColor rgb="FFFFFF00"/>
                </patternFill>
              </fill>
            </x14:dxf>
          </x14:cfRule>
          <x14:cfRule type="containsText" priority="1984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827" operator="containsText" id="{791A4D97-1003-4168-9DDD-C58FA91A4801}">
            <xm:f>NOT(ISERROR(SEARCH('Listados Datos'!$P$3,AR31)))</xm:f>
            <xm:f>'Listados Datos'!$P$3</xm:f>
            <x14:dxf>
              <fill>
                <patternFill>
                  <bgColor rgb="FF99CC00"/>
                </patternFill>
              </fill>
            </x14:dxf>
          </x14:cfRule>
          <x14:cfRule type="containsText" priority="19828" operator="containsText" id="{DAFD7982-28FE-4F4F-8B78-C17BA85EDA25}">
            <xm:f>NOT(ISERROR(SEARCH('Listados Datos'!$P$4,AR31)))</xm:f>
            <xm:f>'Listados Datos'!$P$4</xm:f>
            <x14:dxf>
              <fill>
                <patternFill>
                  <bgColor rgb="FF33CC33"/>
                </patternFill>
              </fill>
            </x14:dxf>
          </x14:cfRule>
          <x14:cfRule type="containsText" priority="19829" operator="containsText" id="{469117D1-437B-4996-82AA-B2356C1AFE98}">
            <xm:f>NOT(ISERROR(SEARCH('Listados Datos'!$P$5,AR31)))</xm:f>
            <xm:f>'Listados Datos'!$P$5</xm:f>
            <x14:dxf>
              <fill>
                <patternFill>
                  <bgColor rgb="FFFFFF00"/>
                </patternFill>
              </fill>
            </x14:dxf>
          </x14:cfRule>
          <x14:cfRule type="containsText" priority="19830" operator="containsText" id="{D8371806-252D-472F-92C0-23450BA615E7}">
            <xm:f>NOT(ISERROR(SEARCH('Listados Datos'!$P$6,AR31)))</xm:f>
            <xm:f>'Listados Datos'!$P$6</xm:f>
            <x14:dxf>
              <fill>
                <patternFill>
                  <bgColor rgb="FFFFC000"/>
                </patternFill>
              </fill>
            </x14:dxf>
          </x14:cfRule>
          <x14:cfRule type="containsText" priority="1983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311" operator="containsText" id="{74F3C6DB-7307-49C4-9C7F-1ADE1ACF0E13}">
            <xm:f>NOT(ISERROR(SEARCH('Listados Datos'!$T$3,AF76)))</xm:f>
            <xm:f>'Listados Datos'!$T$3</xm:f>
            <x14:dxf>
              <fill>
                <patternFill patternType="solid">
                  <bgColor rgb="FFC00000"/>
                </patternFill>
              </fill>
            </x14:dxf>
          </x14:cfRule>
          <x14:cfRule type="containsText" priority="18312" operator="containsText" id="{7D8EDF00-27AC-45C9-9B73-7656254CBBBF}">
            <xm:f>NOT(ISERROR(SEARCH('Listados Datos'!$T$4,AF76)))</xm:f>
            <xm:f>'Listados Datos'!$T$4</xm:f>
            <x14:dxf>
              <font>
                <b/>
                <i val="0"/>
                <color theme="0"/>
              </font>
              <fill>
                <patternFill>
                  <bgColor rgb="FFE26B0A"/>
                </patternFill>
              </fill>
            </x14:dxf>
          </x14:cfRule>
          <x14:cfRule type="containsText" priority="18313" operator="containsText" id="{47B7FC74-CCB1-466B-A09F-C41191CE43D4}">
            <xm:f>NOT(ISERROR(SEARCH('Listados Datos'!$T$5,AF76)))</xm:f>
            <xm:f>'Listados Datos'!$T$5</xm:f>
            <x14:dxf>
              <font>
                <b/>
                <i val="0"/>
                <color auto="1"/>
              </font>
              <fill>
                <patternFill>
                  <bgColor rgb="FFFFFF00"/>
                </patternFill>
              </fill>
            </x14:dxf>
          </x14:cfRule>
          <x14:cfRule type="containsText" priority="1831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307" operator="containsText" id="{D4C8BA2E-734E-4692-A367-D9604D36D621}">
            <xm:f>NOT(ISERROR(SEARCH('Listados Datos'!$T$3,AB76)))</xm:f>
            <xm:f>'Listados Datos'!$T$3</xm:f>
            <x14:dxf>
              <fill>
                <patternFill patternType="solid">
                  <bgColor rgb="FFC00000"/>
                </patternFill>
              </fill>
            </x14:dxf>
          </x14:cfRule>
          <x14:cfRule type="containsText" priority="18308" operator="containsText" id="{8DD2CDD5-C40B-4885-8EDB-FEE077D30A14}">
            <xm:f>NOT(ISERROR(SEARCH('Listados Datos'!$T$4,AB76)))</xm:f>
            <xm:f>'Listados Datos'!$T$4</xm:f>
            <x14:dxf>
              <font>
                <b/>
                <i val="0"/>
                <color theme="0"/>
              </font>
              <fill>
                <patternFill>
                  <bgColor rgb="FFE26B0A"/>
                </patternFill>
              </fill>
            </x14:dxf>
          </x14:cfRule>
          <x14:cfRule type="containsText" priority="18309" operator="containsText" id="{F48ECBFE-C6C2-4E1C-91DB-45FEE362E2F5}">
            <xm:f>NOT(ISERROR(SEARCH('Listados Datos'!$T$5,AB76)))</xm:f>
            <xm:f>'Listados Datos'!$T$5</xm:f>
            <x14:dxf>
              <font>
                <b/>
                <i val="0"/>
                <color auto="1"/>
              </font>
              <fill>
                <patternFill>
                  <bgColor rgb="FFFFFF00"/>
                </patternFill>
              </fill>
            </x14:dxf>
          </x14:cfRule>
          <x14:cfRule type="containsText" priority="1831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297" operator="containsText" id="{5503F0A2-CB9B-4B6C-973C-89249E27D307}">
            <xm:f>NOT(ISERROR(SEARCH('Listados Datos'!$P$3,Z76)))</xm:f>
            <xm:f>'Listados Datos'!$P$3</xm:f>
            <x14:dxf>
              <fill>
                <patternFill>
                  <bgColor rgb="FF99CC00"/>
                </patternFill>
              </fill>
            </x14:dxf>
          </x14:cfRule>
          <x14:cfRule type="containsText" priority="18298" operator="containsText" id="{A03D17B2-3685-4A27-9D19-D408F2E20CA9}">
            <xm:f>NOT(ISERROR(SEARCH('Listados Datos'!$P$4,Z76)))</xm:f>
            <xm:f>'Listados Datos'!$P$4</xm:f>
            <x14:dxf>
              <fill>
                <patternFill>
                  <bgColor rgb="FF33CC33"/>
                </patternFill>
              </fill>
            </x14:dxf>
          </x14:cfRule>
          <x14:cfRule type="containsText" priority="18299" operator="containsText" id="{4EEC2518-BB4F-4DB7-8C24-344F51156C34}">
            <xm:f>NOT(ISERROR(SEARCH('Listados Datos'!$P$5,Z76)))</xm:f>
            <xm:f>'Listados Datos'!$P$5</xm:f>
            <x14:dxf>
              <fill>
                <patternFill>
                  <bgColor rgb="FFFFFF00"/>
                </patternFill>
              </fill>
            </x14:dxf>
          </x14:cfRule>
          <x14:cfRule type="containsText" priority="18300" operator="containsText" id="{C2B7B6B3-6D69-445A-B626-1C3FA1C9F192}">
            <xm:f>NOT(ISERROR(SEARCH('Listados Datos'!$P$6,Z76)))</xm:f>
            <xm:f>'Listados Datos'!$P$6</xm:f>
            <x14:dxf>
              <fill>
                <patternFill>
                  <bgColor rgb="FFFFC000"/>
                </patternFill>
              </fill>
            </x14:dxf>
          </x14:cfRule>
          <x14:cfRule type="containsText" priority="1830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257" operator="containsText" id="{F41957F1-3527-4BCF-984D-89F99C8945DC}">
            <xm:f>NOT(ISERROR(SEARCH('Listados Datos'!$T$3,AT76)))</xm:f>
            <xm:f>'Listados Datos'!$T$3</xm:f>
            <x14:dxf>
              <fill>
                <patternFill patternType="solid">
                  <bgColor rgb="FFC00000"/>
                </patternFill>
              </fill>
            </x14:dxf>
          </x14:cfRule>
          <x14:cfRule type="containsText" priority="18258" operator="containsText" id="{C4EB7BDD-574E-4C71-B604-DA89A54C1479}">
            <xm:f>NOT(ISERROR(SEARCH('Listados Datos'!$T$4,AT76)))</xm:f>
            <xm:f>'Listados Datos'!$T$4</xm:f>
            <x14:dxf>
              <font>
                <b/>
                <i val="0"/>
                <color theme="0"/>
              </font>
              <fill>
                <patternFill>
                  <bgColor rgb="FFE26B0A"/>
                </patternFill>
              </fill>
            </x14:dxf>
          </x14:cfRule>
          <x14:cfRule type="containsText" priority="18259" operator="containsText" id="{985963B2-964D-4061-979C-2E637CE63EB8}">
            <xm:f>NOT(ISERROR(SEARCH('Listados Datos'!$T$5,AT76)))</xm:f>
            <xm:f>'Listados Datos'!$T$5</xm:f>
            <x14:dxf>
              <font>
                <b/>
                <i val="0"/>
                <color auto="1"/>
              </font>
              <fill>
                <patternFill>
                  <bgColor rgb="FFFFFF00"/>
                </patternFill>
              </fill>
            </x14:dxf>
          </x14:cfRule>
          <x14:cfRule type="containsText" priority="1826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247" operator="containsText" id="{52FA8642-1906-45C7-8E2D-6CA417827720}">
            <xm:f>NOT(ISERROR(SEARCH('Listados Datos'!$P$3,AR76)))</xm:f>
            <xm:f>'Listados Datos'!$P$3</xm:f>
            <x14:dxf>
              <fill>
                <patternFill>
                  <bgColor rgb="FF99CC00"/>
                </patternFill>
              </fill>
            </x14:dxf>
          </x14:cfRule>
          <x14:cfRule type="containsText" priority="18248" operator="containsText" id="{C0BB9409-0AB4-4C01-92CF-E7B38FBCCB8C}">
            <xm:f>NOT(ISERROR(SEARCH('Listados Datos'!$P$4,AR76)))</xm:f>
            <xm:f>'Listados Datos'!$P$4</xm:f>
            <x14:dxf>
              <fill>
                <patternFill>
                  <bgColor rgb="FF33CC33"/>
                </patternFill>
              </fill>
            </x14:dxf>
          </x14:cfRule>
          <x14:cfRule type="containsText" priority="18249" operator="containsText" id="{511AD6AB-0CA0-43B0-9CE2-FF11EDD3B637}">
            <xm:f>NOT(ISERROR(SEARCH('Listados Datos'!$P$5,AR76)))</xm:f>
            <xm:f>'Listados Datos'!$P$5</xm:f>
            <x14:dxf>
              <fill>
                <patternFill>
                  <bgColor rgb="FFFFFF00"/>
                </patternFill>
              </fill>
            </x14:dxf>
          </x14:cfRule>
          <x14:cfRule type="containsText" priority="18250" operator="containsText" id="{90A87DB3-1A3C-4D01-8F06-21E5EA07E947}">
            <xm:f>NOT(ISERROR(SEARCH('Listados Datos'!$P$6,AR76)))</xm:f>
            <xm:f>'Listados Datos'!$P$6</xm:f>
            <x14:dxf>
              <fill>
                <patternFill>
                  <bgColor rgb="FFFFC000"/>
                </patternFill>
              </fill>
            </x14:dxf>
          </x14:cfRule>
          <x14:cfRule type="containsText" priority="1825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243" operator="containsText" id="{5D80095E-9B30-400F-A202-DCFB238046DF}">
            <xm:f>NOT(ISERROR(SEARCH('Listados Datos'!$T$3,AT77)))</xm:f>
            <xm:f>'Listados Datos'!$T$3</xm:f>
            <x14:dxf>
              <fill>
                <patternFill patternType="solid">
                  <bgColor rgb="FFC00000"/>
                </patternFill>
              </fill>
            </x14:dxf>
          </x14:cfRule>
          <x14:cfRule type="containsText" priority="18244" operator="containsText" id="{AF8020C8-71B8-46A1-BA81-DE022280D00E}">
            <xm:f>NOT(ISERROR(SEARCH('Listados Datos'!$T$4,AT77)))</xm:f>
            <xm:f>'Listados Datos'!$T$4</xm:f>
            <x14:dxf>
              <font>
                <b/>
                <i val="0"/>
                <color theme="0"/>
              </font>
              <fill>
                <patternFill>
                  <bgColor rgb="FFE26B0A"/>
                </patternFill>
              </fill>
            </x14:dxf>
          </x14:cfRule>
          <x14:cfRule type="containsText" priority="18245" operator="containsText" id="{298F2576-AA4B-4B04-B114-760879863C8A}">
            <xm:f>NOT(ISERROR(SEARCH('Listados Datos'!$T$5,AT77)))</xm:f>
            <xm:f>'Listados Datos'!$T$5</xm:f>
            <x14:dxf>
              <font>
                <b/>
                <i val="0"/>
                <color auto="1"/>
              </font>
              <fill>
                <patternFill>
                  <bgColor rgb="FFFFFF00"/>
                </patternFill>
              </fill>
            </x14:dxf>
          </x14:cfRule>
          <x14:cfRule type="containsText" priority="1824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233" operator="containsText" id="{EE4C5B0C-450D-4B11-BD0F-64369162BB03}">
            <xm:f>NOT(ISERROR(SEARCH('Listados Datos'!$P$3,AR77)))</xm:f>
            <xm:f>'Listados Datos'!$P$3</xm:f>
            <x14:dxf>
              <fill>
                <patternFill>
                  <bgColor rgb="FF99CC00"/>
                </patternFill>
              </fill>
            </x14:dxf>
          </x14:cfRule>
          <x14:cfRule type="containsText" priority="18234" operator="containsText" id="{AE48146C-5F44-413A-8C74-F69160673FD0}">
            <xm:f>NOT(ISERROR(SEARCH('Listados Datos'!$P$4,AR77)))</xm:f>
            <xm:f>'Listados Datos'!$P$4</xm:f>
            <x14:dxf>
              <fill>
                <patternFill>
                  <bgColor rgb="FF33CC33"/>
                </patternFill>
              </fill>
            </x14:dxf>
          </x14:cfRule>
          <x14:cfRule type="containsText" priority="18235" operator="containsText" id="{55306DE9-02E1-44B0-B1FA-457F701C648B}">
            <xm:f>NOT(ISERROR(SEARCH('Listados Datos'!$P$5,AR77)))</xm:f>
            <xm:f>'Listados Datos'!$P$5</xm:f>
            <x14:dxf>
              <fill>
                <patternFill>
                  <bgColor rgb="FFFFFF00"/>
                </patternFill>
              </fill>
            </x14:dxf>
          </x14:cfRule>
          <x14:cfRule type="containsText" priority="18236" operator="containsText" id="{C542A2F3-C299-4BE5-BD04-EA507EF1D9B3}">
            <xm:f>NOT(ISERROR(SEARCH('Listados Datos'!$P$6,AR77)))</xm:f>
            <xm:f>'Listados Datos'!$P$6</xm:f>
            <x14:dxf>
              <fill>
                <patternFill>
                  <bgColor rgb="FFFFC000"/>
                </patternFill>
              </fill>
            </x14:dxf>
          </x14:cfRule>
          <x14:cfRule type="containsText" priority="1823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061" operator="containsText" id="{1671E7D7-7593-403B-BD80-A1E9681B02CD}">
            <xm:f>NOT(ISERROR(SEARCH('Listados Datos'!$T$3,AT87)))</xm:f>
            <xm:f>'Listados Datos'!$T$3</xm:f>
            <x14:dxf>
              <fill>
                <patternFill patternType="solid">
                  <bgColor rgb="FFC00000"/>
                </patternFill>
              </fill>
            </x14:dxf>
          </x14:cfRule>
          <x14:cfRule type="containsText" priority="18062" operator="containsText" id="{2599C029-7729-413D-8C85-CEF4F77D39A2}">
            <xm:f>NOT(ISERROR(SEARCH('Listados Datos'!$T$4,AT87)))</xm:f>
            <xm:f>'Listados Datos'!$T$4</xm:f>
            <x14:dxf>
              <font>
                <b/>
                <i val="0"/>
                <color theme="0"/>
              </font>
              <fill>
                <patternFill>
                  <bgColor rgb="FFE26B0A"/>
                </patternFill>
              </fill>
            </x14:dxf>
          </x14:cfRule>
          <x14:cfRule type="containsText" priority="18063" operator="containsText" id="{2FB176A5-D598-4AE8-9803-E8EC0D5217FD}">
            <xm:f>NOT(ISERROR(SEARCH('Listados Datos'!$T$5,AT87)))</xm:f>
            <xm:f>'Listados Datos'!$T$5</xm:f>
            <x14:dxf>
              <font>
                <b/>
                <i val="0"/>
                <color auto="1"/>
              </font>
              <fill>
                <patternFill>
                  <bgColor rgb="FFFFFF00"/>
                </patternFill>
              </fill>
            </x14:dxf>
          </x14:cfRule>
          <x14:cfRule type="containsText" priority="1806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051" operator="containsText" id="{C7D1CF8A-035E-4FD6-81ED-730786B1E3A8}">
            <xm:f>NOT(ISERROR(SEARCH('Listados Datos'!$P$3,AR87)))</xm:f>
            <xm:f>'Listados Datos'!$P$3</xm:f>
            <x14:dxf>
              <fill>
                <patternFill>
                  <bgColor rgb="FF99CC00"/>
                </patternFill>
              </fill>
            </x14:dxf>
          </x14:cfRule>
          <x14:cfRule type="containsText" priority="18052" operator="containsText" id="{B8619E57-B116-4446-87EC-30B93A42F98A}">
            <xm:f>NOT(ISERROR(SEARCH('Listados Datos'!$P$4,AR87)))</xm:f>
            <xm:f>'Listados Datos'!$P$4</xm:f>
            <x14:dxf>
              <fill>
                <patternFill>
                  <bgColor rgb="FF33CC33"/>
                </patternFill>
              </fill>
            </x14:dxf>
          </x14:cfRule>
          <x14:cfRule type="containsText" priority="18053" operator="containsText" id="{334BA434-4420-4D81-875B-68240F4317A7}">
            <xm:f>NOT(ISERROR(SEARCH('Listados Datos'!$P$5,AR87)))</xm:f>
            <xm:f>'Listados Datos'!$P$5</xm:f>
            <x14:dxf>
              <fill>
                <patternFill>
                  <bgColor rgb="FFFFFF00"/>
                </patternFill>
              </fill>
            </x14:dxf>
          </x14:cfRule>
          <x14:cfRule type="containsText" priority="18054" operator="containsText" id="{630E7D27-707B-4114-856E-916F2D2BAFD6}">
            <xm:f>NOT(ISERROR(SEARCH('Listados Datos'!$P$6,AR87)))</xm:f>
            <xm:f>'Listados Datos'!$P$6</xm:f>
            <x14:dxf>
              <fill>
                <patternFill>
                  <bgColor rgb="FFFFC000"/>
                </patternFill>
              </fill>
            </x14:dxf>
          </x14:cfRule>
          <x14:cfRule type="containsText" priority="1805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215" operator="containsText" id="{A93B0136-E003-4057-BB00-D439263F35C0}">
            <xm:f>NOT(ISERROR(SEARCH('Listados Datos'!$T$3,AF78)))</xm:f>
            <xm:f>'Listados Datos'!$T$3</xm:f>
            <x14:dxf>
              <fill>
                <patternFill patternType="solid">
                  <bgColor rgb="FFC00000"/>
                </patternFill>
              </fill>
            </x14:dxf>
          </x14:cfRule>
          <x14:cfRule type="containsText" priority="18216" operator="containsText" id="{D0401000-A23F-4D48-8F6E-EE43B31FF2E6}">
            <xm:f>NOT(ISERROR(SEARCH('Listados Datos'!$T$4,AF78)))</xm:f>
            <xm:f>'Listados Datos'!$T$4</xm:f>
            <x14:dxf>
              <font>
                <b/>
                <i val="0"/>
                <color theme="0"/>
              </font>
              <fill>
                <patternFill>
                  <bgColor rgb="FFE26B0A"/>
                </patternFill>
              </fill>
            </x14:dxf>
          </x14:cfRule>
          <x14:cfRule type="containsText" priority="18217" operator="containsText" id="{BCB91D8A-E5DE-419F-BEB9-2435F6B0633A}">
            <xm:f>NOT(ISERROR(SEARCH('Listados Datos'!$T$5,AF78)))</xm:f>
            <xm:f>'Listados Datos'!$T$5</xm:f>
            <x14:dxf>
              <font>
                <b/>
                <i val="0"/>
                <color auto="1"/>
              </font>
              <fill>
                <patternFill>
                  <bgColor rgb="FFFFFF00"/>
                </patternFill>
              </fill>
            </x14:dxf>
          </x14:cfRule>
          <x14:cfRule type="containsText" priority="1821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211" operator="containsText" id="{1EB89D62-E254-453F-B6A2-7A994B1764F9}">
            <xm:f>NOT(ISERROR(SEARCH('Listados Datos'!$T$3,AB78)))</xm:f>
            <xm:f>'Listados Datos'!$T$3</xm:f>
            <x14:dxf>
              <fill>
                <patternFill patternType="solid">
                  <bgColor rgb="FFC00000"/>
                </patternFill>
              </fill>
            </x14:dxf>
          </x14:cfRule>
          <x14:cfRule type="containsText" priority="18212" operator="containsText" id="{5D57579B-4527-4301-9564-A765B0C29A0E}">
            <xm:f>NOT(ISERROR(SEARCH('Listados Datos'!$T$4,AB78)))</xm:f>
            <xm:f>'Listados Datos'!$T$4</xm:f>
            <x14:dxf>
              <font>
                <b/>
                <i val="0"/>
                <color theme="0"/>
              </font>
              <fill>
                <patternFill>
                  <bgColor rgb="FFE26B0A"/>
                </patternFill>
              </fill>
            </x14:dxf>
          </x14:cfRule>
          <x14:cfRule type="containsText" priority="18213" operator="containsText" id="{361F7DAF-5040-4E35-A798-9D0B5E70D574}">
            <xm:f>NOT(ISERROR(SEARCH('Listados Datos'!$T$5,AB78)))</xm:f>
            <xm:f>'Listados Datos'!$T$5</xm:f>
            <x14:dxf>
              <font>
                <b/>
                <i val="0"/>
                <color auto="1"/>
              </font>
              <fill>
                <patternFill>
                  <bgColor rgb="FFFFFF00"/>
                </patternFill>
              </fill>
            </x14:dxf>
          </x14:cfRule>
          <x14:cfRule type="containsText" priority="1821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201" operator="containsText" id="{DCBE54CE-5E87-400F-810F-232C80DE14D3}">
            <xm:f>NOT(ISERROR(SEARCH('Listados Datos'!$P$3,Z78)))</xm:f>
            <xm:f>'Listados Datos'!$P$3</xm:f>
            <x14:dxf>
              <fill>
                <patternFill>
                  <bgColor rgb="FF99CC00"/>
                </patternFill>
              </fill>
            </x14:dxf>
          </x14:cfRule>
          <x14:cfRule type="containsText" priority="18202" operator="containsText" id="{37515A19-C029-44C3-94C7-6C990BCB6EB7}">
            <xm:f>NOT(ISERROR(SEARCH('Listados Datos'!$P$4,Z78)))</xm:f>
            <xm:f>'Listados Datos'!$P$4</xm:f>
            <x14:dxf>
              <fill>
                <patternFill>
                  <bgColor rgb="FF33CC33"/>
                </patternFill>
              </fill>
            </x14:dxf>
          </x14:cfRule>
          <x14:cfRule type="containsText" priority="18203" operator="containsText" id="{5C4DD607-7A95-453A-B869-BFD98E734F13}">
            <xm:f>NOT(ISERROR(SEARCH('Listados Datos'!$P$5,Z78)))</xm:f>
            <xm:f>'Listados Datos'!$P$5</xm:f>
            <x14:dxf>
              <fill>
                <patternFill>
                  <bgColor rgb="FFFFFF00"/>
                </patternFill>
              </fill>
            </x14:dxf>
          </x14:cfRule>
          <x14:cfRule type="containsText" priority="18204" operator="containsText" id="{751A562D-9DDC-4ADE-8D60-28464F5DC23E}">
            <xm:f>NOT(ISERROR(SEARCH('Listados Datos'!$P$6,Z78)))</xm:f>
            <xm:f>'Listados Datos'!$P$6</xm:f>
            <x14:dxf>
              <fill>
                <patternFill>
                  <bgColor rgb="FFFFC000"/>
                </patternFill>
              </fill>
            </x14:dxf>
          </x14:cfRule>
          <x14:cfRule type="containsText" priority="1820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003" operator="containsText" id="{52A09919-2DD5-4116-9C6C-3F09B9D822BC}">
            <xm:f>NOT(ISERROR(SEARCH('Listados Datos'!$T$3,AT84)))</xm:f>
            <xm:f>'Listados Datos'!$T$3</xm:f>
            <x14:dxf>
              <fill>
                <patternFill patternType="solid">
                  <bgColor rgb="FFC00000"/>
                </patternFill>
              </fill>
            </x14:dxf>
          </x14:cfRule>
          <x14:cfRule type="containsText" priority="18004" operator="containsText" id="{84FAE59D-2C8F-4FD2-9E89-2CB86E55A47E}">
            <xm:f>NOT(ISERROR(SEARCH('Listados Datos'!$T$4,AT84)))</xm:f>
            <xm:f>'Listados Datos'!$T$4</xm:f>
            <x14:dxf>
              <font>
                <b/>
                <i val="0"/>
                <color theme="0"/>
              </font>
              <fill>
                <patternFill>
                  <bgColor rgb="FFE26B0A"/>
                </patternFill>
              </fill>
            </x14:dxf>
          </x14:cfRule>
          <x14:cfRule type="containsText" priority="18005" operator="containsText" id="{0EF1AD8C-DA9F-48AD-BBCA-93FB3D947347}">
            <xm:f>NOT(ISERROR(SEARCH('Listados Datos'!$T$5,AT84)))</xm:f>
            <xm:f>'Listados Datos'!$T$5</xm:f>
            <x14:dxf>
              <font>
                <b/>
                <i val="0"/>
                <color auto="1"/>
              </font>
              <fill>
                <patternFill>
                  <bgColor rgb="FFFFFF00"/>
                </patternFill>
              </fill>
            </x14:dxf>
          </x14:cfRule>
          <x14:cfRule type="containsText" priority="1800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7993" operator="containsText" id="{8A25C888-7137-4903-B5D2-0E8BEE69BDE4}">
            <xm:f>NOT(ISERROR(SEARCH('Listados Datos'!$P$3,AR84)))</xm:f>
            <xm:f>'Listados Datos'!$P$3</xm:f>
            <x14:dxf>
              <fill>
                <patternFill>
                  <bgColor rgb="FF99CC00"/>
                </patternFill>
              </fill>
            </x14:dxf>
          </x14:cfRule>
          <x14:cfRule type="containsText" priority="17994" operator="containsText" id="{4D3DF8A8-BFE1-40BE-B111-CD726313E235}">
            <xm:f>NOT(ISERROR(SEARCH('Listados Datos'!$P$4,AR84)))</xm:f>
            <xm:f>'Listados Datos'!$P$4</xm:f>
            <x14:dxf>
              <fill>
                <patternFill>
                  <bgColor rgb="FF33CC33"/>
                </patternFill>
              </fill>
            </x14:dxf>
          </x14:cfRule>
          <x14:cfRule type="containsText" priority="17995" operator="containsText" id="{9181F63B-4DB6-4E18-8E9A-173E73BE7A31}">
            <xm:f>NOT(ISERROR(SEARCH('Listados Datos'!$P$5,AR84)))</xm:f>
            <xm:f>'Listados Datos'!$P$5</xm:f>
            <x14:dxf>
              <fill>
                <patternFill>
                  <bgColor rgb="FFFFFF00"/>
                </patternFill>
              </fill>
            </x14:dxf>
          </x14:cfRule>
          <x14:cfRule type="containsText" priority="17996" operator="containsText" id="{483F82B2-18B8-456C-B3F7-DF6C33820A37}">
            <xm:f>NOT(ISERROR(SEARCH('Listados Datos'!$P$6,AR84)))</xm:f>
            <xm:f>'Listados Datos'!$P$6</xm:f>
            <x14:dxf>
              <fill>
                <patternFill>
                  <bgColor rgb="FFFFC000"/>
                </patternFill>
              </fill>
            </x14:dxf>
          </x14:cfRule>
          <x14:cfRule type="containsText" priority="1799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157" operator="containsText" id="{492BE6DD-F48B-4A02-83AD-14E037F8FBB3}">
            <xm:f>NOT(ISERROR(SEARCH('Listados Datos'!$T$3,AT79)))</xm:f>
            <xm:f>'Listados Datos'!$T$3</xm:f>
            <x14:dxf>
              <fill>
                <patternFill patternType="solid">
                  <bgColor rgb="FFC00000"/>
                </patternFill>
              </fill>
            </x14:dxf>
          </x14:cfRule>
          <x14:cfRule type="containsText" priority="18158" operator="containsText" id="{8E918FFF-AA68-4E1A-86C1-44D6E6EA5513}">
            <xm:f>NOT(ISERROR(SEARCH('Listados Datos'!$T$4,AT79)))</xm:f>
            <xm:f>'Listados Datos'!$T$4</xm:f>
            <x14:dxf>
              <font>
                <b/>
                <i val="0"/>
                <color theme="0"/>
              </font>
              <fill>
                <patternFill>
                  <bgColor rgb="FFE26B0A"/>
                </patternFill>
              </fill>
            </x14:dxf>
          </x14:cfRule>
          <x14:cfRule type="containsText" priority="18159" operator="containsText" id="{008961F1-F0B6-4678-8CC3-73FEEDC091C4}">
            <xm:f>NOT(ISERROR(SEARCH('Listados Datos'!$T$5,AT79)))</xm:f>
            <xm:f>'Listados Datos'!$T$5</xm:f>
            <x14:dxf>
              <font>
                <b/>
                <i val="0"/>
                <color auto="1"/>
              </font>
              <fill>
                <patternFill>
                  <bgColor rgb="FFFFFF00"/>
                </patternFill>
              </fill>
            </x14:dxf>
          </x14:cfRule>
          <x14:cfRule type="containsText" priority="1816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147" operator="containsText" id="{7BB93117-F76E-445A-9A29-AB6DA46A1B9D}">
            <xm:f>NOT(ISERROR(SEARCH('Listados Datos'!$P$3,AR79)))</xm:f>
            <xm:f>'Listados Datos'!$P$3</xm:f>
            <x14:dxf>
              <fill>
                <patternFill>
                  <bgColor rgb="FF99CC00"/>
                </patternFill>
              </fill>
            </x14:dxf>
          </x14:cfRule>
          <x14:cfRule type="containsText" priority="18148" operator="containsText" id="{E08E5BF2-8615-4978-BCA0-CD6903281C34}">
            <xm:f>NOT(ISERROR(SEARCH('Listados Datos'!$P$4,AR79)))</xm:f>
            <xm:f>'Listados Datos'!$P$4</xm:f>
            <x14:dxf>
              <fill>
                <patternFill>
                  <bgColor rgb="FF33CC33"/>
                </patternFill>
              </fill>
            </x14:dxf>
          </x14:cfRule>
          <x14:cfRule type="containsText" priority="18149" operator="containsText" id="{33AF8D55-9097-4646-8CEB-66E3F1CB560C}">
            <xm:f>NOT(ISERROR(SEARCH('Listados Datos'!$P$5,AR79)))</xm:f>
            <xm:f>'Listados Datos'!$P$5</xm:f>
            <x14:dxf>
              <fill>
                <patternFill>
                  <bgColor rgb="FFFFFF00"/>
                </patternFill>
              </fill>
            </x14:dxf>
          </x14:cfRule>
          <x14:cfRule type="containsText" priority="18150" operator="containsText" id="{9D6F3E9A-2E20-4C23-ABC0-58D91BC00BE3}">
            <xm:f>NOT(ISERROR(SEARCH('Listados Datos'!$P$6,AR79)))</xm:f>
            <xm:f>'Listados Datos'!$P$6</xm:f>
            <x14:dxf>
              <fill>
                <patternFill>
                  <bgColor rgb="FFFFC000"/>
                </patternFill>
              </fill>
            </x14:dxf>
          </x14:cfRule>
          <x14:cfRule type="containsText" priority="1815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143" operator="containsText" id="{AB47A2CF-AE0F-4C57-82D8-9D8FB1BCA05A}">
            <xm:f>NOT(ISERROR(SEARCH('Listados Datos'!$T$3,AF82)))</xm:f>
            <xm:f>'Listados Datos'!$T$3</xm:f>
            <x14:dxf>
              <fill>
                <patternFill patternType="solid">
                  <bgColor rgb="FFC00000"/>
                </patternFill>
              </fill>
            </x14:dxf>
          </x14:cfRule>
          <x14:cfRule type="containsText" priority="18144" operator="containsText" id="{36D61AA4-BD1B-4FDF-BFA3-8BD4411AB8F6}">
            <xm:f>NOT(ISERROR(SEARCH('Listados Datos'!$T$4,AF82)))</xm:f>
            <xm:f>'Listados Datos'!$T$4</xm:f>
            <x14:dxf>
              <font>
                <b/>
                <i val="0"/>
                <color theme="0"/>
              </font>
              <fill>
                <patternFill>
                  <bgColor rgb="FFE26B0A"/>
                </patternFill>
              </fill>
            </x14:dxf>
          </x14:cfRule>
          <x14:cfRule type="containsText" priority="18145" operator="containsText" id="{311F37BD-279F-494B-9197-B53B0BCAD1AB}">
            <xm:f>NOT(ISERROR(SEARCH('Listados Datos'!$T$5,AF82)))</xm:f>
            <xm:f>'Listados Datos'!$T$5</xm:f>
            <x14:dxf>
              <font>
                <b/>
                <i val="0"/>
                <color auto="1"/>
              </font>
              <fill>
                <patternFill>
                  <bgColor rgb="FFFFFF00"/>
                </patternFill>
              </fill>
            </x14:dxf>
          </x14:cfRule>
          <x14:cfRule type="containsText" priority="1814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139" operator="containsText" id="{A5B62AEB-6D2A-4CFD-AC40-6809BEBE646C}">
            <xm:f>NOT(ISERROR(SEARCH('Listados Datos'!$T$3,AB82)))</xm:f>
            <xm:f>'Listados Datos'!$T$3</xm:f>
            <x14:dxf>
              <fill>
                <patternFill patternType="solid">
                  <bgColor rgb="FFC00000"/>
                </patternFill>
              </fill>
            </x14:dxf>
          </x14:cfRule>
          <x14:cfRule type="containsText" priority="18140" operator="containsText" id="{BFCF03A3-BAFA-4DAB-8A33-9027564F0412}">
            <xm:f>NOT(ISERROR(SEARCH('Listados Datos'!$T$4,AB82)))</xm:f>
            <xm:f>'Listados Datos'!$T$4</xm:f>
            <x14:dxf>
              <font>
                <b/>
                <i val="0"/>
                <color theme="0"/>
              </font>
              <fill>
                <patternFill>
                  <bgColor rgb="FFE26B0A"/>
                </patternFill>
              </fill>
            </x14:dxf>
          </x14:cfRule>
          <x14:cfRule type="containsText" priority="18141" operator="containsText" id="{C312FDFB-7381-45F2-80E2-E87A255101CB}">
            <xm:f>NOT(ISERROR(SEARCH('Listados Datos'!$T$5,AB82)))</xm:f>
            <xm:f>'Listados Datos'!$T$5</xm:f>
            <x14:dxf>
              <font>
                <b/>
                <i val="0"/>
                <color auto="1"/>
              </font>
              <fill>
                <patternFill>
                  <bgColor rgb="FFFFFF00"/>
                </patternFill>
              </fill>
            </x14:dxf>
          </x14:cfRule>
          <x14:cfRule type="containsText" priority="1814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129" operator="containsText" id="{31D2BC80-E094-441C-9ED1-F716F7F4CD55}">
            <xm:f>NOT(ISERROR(SEARCH('Listados Datos'!$P$3,Z82)))</xm:f>
            <xm:f>'Listados Datos'!$P$3</xm:f>
            <x14:dxf>
              <fill>
                <patternFill>
                  <bgColor rgb="FF99CC00"/>
                </patternFill>
              </fill>
            </x14:dxf>
          </x14:cfRule>
          <x14:cfRule type="containsText" priority="18130" operator="containsText" id="{AAE4A3D3-CD0B-4908-B918-B1B1DA72DC56}">
            <xm:f>NOT(ISERROR(SEARCH('Listados Datos'!$P$4,Z82)))</xm:f>
            <xm:f>'Listados Datos'!$P$4</xm:f>
            <x14:dxf>
              <fill>
                <patternFill>
                  <bgColor rgb="FF33CC33"/>
                </patternFill>
              </fill>
            </x14:dxf>
          </x14:cfRule>
          <x14:cfRule type="containsText" priority="18131" operator="containsText" id="{F9FE06EA-8FBA-4221-B9A2-AB13F09ADB85}">
            <xm:f>NOT(ISERROR(SEARCH('Listados Datos'!$P$5,Z82)))</xm:f>
            <xm:f>'Listados Datos'!$P$5</xm:f>
            <x14:dxf>
              <fill>
                <patternFill>
                  <bgColor rgb="FFFFFF00"/>
                </patternFill>
              </fill>
            </x14:dxf>
          </x14:cfRule>
          <x14:cfRule type="containsText" priority="18132" operator="containsText" id="{22CCC5B5-A90E-4EC6-A95D-87F4D814FDD2}">
            <xm:f>NOT(ISERROR(SEARCH('Listados Datos'!$P$6,Z82)))</xm:f>
            <xm:f>'Listados Datos'!$P$6</xm:f>
            <x14:dxf>
              <fill>
                <patternFill>
                  <bgColor rgb="FFFFC000"/>
                </patternFill>
              </fill>
            </x14:dxf>
          </x14:cfRule>
          <x14:cfRule type="containsText" priority="1813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089" operator="containsText" id="{54EA953A-99DE-4643-86CC-EB13D7CCE50F}">
            <xm:f>NOT(ISERROR(SEARCH('Listados Datos'!$T$3,AT82)))</xm:f>
            <xm:f>'Listados Datos'!$T$3</xm:f>
            <x14:dxf>
              <fill>
                <patternFill patternType="solid">
                  <bgColor rgb="FFC00000"/>
                </patternFill>
              </fill>
            </x14:dxf>
          </x14:cfRule>
          <x14:cfRule type="containsText" priority="18090" operator="containsText" id="{B53A77C5-4DC2-488B-A00F-720DBA5D1D84}">
            <xm:f>NOT(ISERROR(SEARCH('Listados Datos'!$T$4,AT82)))</xm:f>
            <xm:f>'Listados Datos'!$T$4</xm:f>
            <x14:dxf>
              <font>
                <b/>
                <i val="0"/>
                <color theme="0"/>
              </font>
              <fill>
                <patternFill>
                  <bgColor rgb="FFE26B0A"/>
                </patternFill>
              </fill>
            </x14:dxf>
          </x14:cfRule>
          <x14:cfRule type="containsText" priority="18091" operator="containsText" id="{3DC16E3B-D897-4A6F-AA1C-A433FD90EB00}">
            <xm:f>NOT(ISERROR(SEARCH('Listados Datos'!$T$5,AT82)))</xm:f>
            <xm:f>'Listados Datos'!$T$5</xm:f>
            <x14:dxf>
              <font>
                <b/>
                <i val="0"/>
                <color auto="1"/>
              </font>
              <fill>
                <patternFill>
                  <bgColor rgb="FFFFFF00"/>
                </patternFill>
              </fill>
            </x14:dxf>
          </x14:cfRule>
          <x14:cfRule type="containsText" priority="1809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079" operator="containsText" id="{EDC0498C-5A75-44F0-BEFD-04416BF6441C}">
            <xm:f>NOT(ISERROR(SEARCH('Listados Datos'!$P$3,AR82)))</xm:f>
            <xm:f>'Listados Datos'!$P$3</xm:f>
            <x14:dxf>
              <fill>
                <patternFill>
                  <bgColor rgb="FF99CC00"/>
                </patternFill>
              </fill>
            </x14:dxf>
          </x14:cfRule>
          <x14:cfRule type="containsText" priority="18080" operator="containsText" id="{829AD07E-C14A-438C-A0B2-F9141514C845}">
            <xm:f>NOT(ISERROR(SEARCH('Listados Datos'!$P$4,AR82)))</xm:f>
            <xm:f>'Listados Datos'!$P$4</xm:f>
            <x14:dxf>
              <fill>
                <patternFill>
                  <bgColor rgb="FF33CC33"/>
                </patternFill>
              </fill>
            </x14:dxf>
          </x14:cfRule>
          <x14:cfRule type="containsText" priority="18081" operator="containsText" id="{39AD6699-DEFE-44D0-AE8D-7305FE8703EC}">
            <xm:f>NOT(ISERROR(SEARCH('Listados Datos'!$P$5,AR82)))</xm:f>
            <xm:f>'Listados Datos'!$P$5</xm:f>
            <x14:dxf>
              <fill>
                <patternFill>
                  <bgColor rgb="FFFFFF00"/>
                </patternFill>
              </fill>
            </x14:dxf>
          </x14:cfRule>
          <x14:cfRule type="containsText" priority="18082" operator="containsText" id="{6A891DA8-06B1-4F7A-B109-90FF651406E6}">
            <xm:f>NOT(ISERROR(SEARCH('Listados Datos'!$P$6,AR82)))</xm:f>
            <xm:f>'Listados Datos'!$P$6</xm:f>
            <x14:dxf>
              <fill>
                <patternFill>
                  <bgColor rgb="FFFFC000"/>
                </patternFill>
              </fill>
            </x14:dxf>
          </x14:cfRule>
          <x14:cfRule type="containsText" priority="1808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075" operator="containsText" id="{2D1A9A28-0212-4F7B-A4C8-76DC0646B1F6}">
            <xm:f>NOT(ISERROR(SEARCH('Listados Datos'!$T$3,AT83)))</xm:f>
            <xm:f>'Listados Datos'!$T$3</xm:f>
            <x14:dxf>
              <fill>
                <patternFill patternType="solid">
                  <bgColor rgb="FFC00000"/>
                </patternFill>
              </fill>
            </x14:dxf>
          </x14:cfRule>
          <x14:cfRule type="containsText" priority="18076" operator="containsText" id="{E3C3024F-E9D7-465D-9C0D-62B2467DA048}">
            <xm:f>NOT(ISERROR(SEARCH('Listados Datos'!$T$4,AT83)))</xm:f>
            <xm:f>'Listados Datos'!$T$4</xm:f>
            <x14:dxf>
              <font>
                <b/>
                <i val="0"/>
                <color theme="0"/>
              </font>
              <fill>
                <patternFill>
                  <bgColor rgb="FFE26B0A"/>
                </patternFill>
              </fill>
            </x14:dxf>
          </x14:cfRule>
          <x14:cfRule type="containsText" priority="18077" operator="containsText" id="{6C92272B-441A-45B2-87DC-2AFE1D38DB82}">
            <xm:f>NOT(ISERROR(SEARCH('Listados Datos'!$T$5,AT83)))</xm:f>
            <xm:f>'Listados Datos'!$T$5</xm:f>
            <x14:dxf>
              <font>
                <b/>
                <i val="0"/>
                <color auto="1"/>
              </font>
              <fill>
                <patternFill>
                  <bgColor rgb="FFFFFF00"/>
                </patternFill>
              </fill>
            </x14:dxf>
          </x14:cfRule>
          <x14:cfRule type="containsText" priority="1807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065" operator="containsText" id="{D996C9FD-3D7F-4D60-817B-C27B4730BC08}">
            <xm:f>NOT(ISERROR(SEARCH('Listados Datos'!$P$3,AR83)))</xm:f>
            <xm:f>'Listados Datos'!$P$3</xm:f>
            <x14:dxf>
              <fill>
                <patternFill>
                  <bgColor rgb="FF99CC00"/>
                </patternFill>
              </fill>
            </x14:dxf>
          </x14:cfRule>
          <x14:cfRule type="containsText" priority="18066" operator="containsText" id="{7345F0C0-2DBE-4BE4-A32C-43B13A32B1A0}">
            <xm:f>NOT(ISERROR(SEARCH('Listados Datos'!$P$4,AR83)))</xm:f>
            <xm:f>'Listados Datos'!$P$4</xm:f>
            <x14:dxf>
              <fill>
                <patternFill>
                  <bgColor rgb="FF33CC33"/>
                </patternFill>
              </fill>
            </x14:dxf>
          </x14:cfRule>
          <x14:cfRule type="containsText" priority="18067" operator="containsText" id="{9C13ABDB-3897-412D-A926-F7DB35CE4C40}">
            <xm:f>NOT(ISERROR(SEARCH('Listados Datos'!$P$5,AR83)))</xm:f>
            <xm:f>'Listados Datos'!$P$5</xm:f>
            <x14:dxf>
              <fill>
                <patternFill>
                  <bgColor rgb="FFFFFF00"/>
                </patternFill>
              </fill>
            </x14:dxf>
          </x14:cfRule>
          <x14:cfRule type="containsText" priority="18068" operator="containsText" id="{DB0C8E79-186B-4F77-BA34-FB3B5ABA9956}">
            <xm:f>NOT(ISERROR(SEARCH('Listados Datos'!$P$6,AR83)))</xm:f>
            <xm:f>'Listados Datos'!$P$6</xm:f>
            <x14:dxf>
              <fill>
                <patternFill>
                  <bgColor rgb="FFFFC000"/>
                </patternFill>
              </fill>
            </x14:dxf>
          </x14:cfRule>
          <x14:cfRule type="containsText" priority="1806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7893" operator="containsText" id="{8C23C004-6328-4CB3-B3F5-3289C1752E0F}">
            <xm:f>NOT(ISERROR(SEARCH('Listados Datos'!$T$3,AT93)))</xm:f>
            <xm:f>'Listados Datos'!$T$3</xm:f>
            <x14:dxf>
              <fill>
                <patternFill patternType="solid">
                  <bgColor rgb="FFC00000"/>
                </patternFill>
              </fill>
            </x14:dxf>
          </x14:cfRule>
          <x14:cfRule type="containsText" priority="17894" operator="containsText" id="{2F3E7DB8-0FFC-4B2D-8F19-8C462AC1FFF8}">
            <xm:f>NOT(ISERROR(SEARCH('Listados Datos'!$T$4,AT93)))</xm:f>
            <xm:f>'Listados Datos'!$T$4</xm:f>
            <x14:dxf>
              <font>
                <b/>
                <i val="0"/>
                <color theme="0"/>
              </font>
              <fill>
                <patternFill>
                  <bgColor rgb="FFE26B0A"/>
                </patternFill>
              </fill>
            </x14:dxf>
          </x14:cfRule>
          <x14:cfRule type="containsText" priority="17895" operator="containsText" id="{3E2A386B-F8D5-49E3-898B-7CB7D3EBE7D7}">
            <xm:f>NOT(ISERROR(SEARCH('Listados Datos'!$T$5,AT93)))</xm:f>
            <xm:f>'Listados Datos'!$T$5</xm:f>
            <x14:dxf>
              <font>
                <b/>
                <i val="0"/>
                <color auto="1"/>
              </font>
              <fill>
                <patternFill>
                  <bgColor rgb="FFFFFF00"/>
                </patternFill>
              </fill>
            </x14:dxf>
          </x14:cfRule>
          <x14:cfRule type="containsText" priority="1789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7883" operator="containsText" id="{CF0BC584-CDA1-49EE-BFA3-93A3C8115F0E}">
            <xm:f>NOT(ISERROR(SEARCH('Listados Datos'!$P$3,AR93)))</xm:f>
            <xm:f>'Listados Datos'!$P$3</xm:f>
            <x14:dxf>
              <fill>
                <patternFill>
                  <bgColor rgb="FF99CC00"/>
                </patternFill>
              </fill>
            </x14:dxf>
          </x14:cfRule>
          <x14:cfRule type="containsText" priority="17884" operator="containsText" id="{BAEBEBA6-AD69-4BA6-A69D-C186B89BF39D}">
            <xm:f>NOT(ISERROR(SEARCH('Listados Datos'!$P$4,AR93)))</xm:f>
            <xm:f>'Listados Datos'!$P$4</xm:f>
            <x14:dxf>
              <fill>
                <patternFill>
                  <bgColor rgb="FF33CC33"/>
                </patternFill>
              </fill>
            </x14:dxf>
          </x14:cfRule>
          <x14:cfRule type="containsText" priority="17885" operator="containsText" id="{A4A92C20-AC19-4CDB-B08A-04775698DE27}">
            <xm:f>NOT(ISERROR(SEARCH('Listados Datos'!$P$5,AR93)))</xm:f>
            <xm:f>'Listados Datos'!$P$5</xm:f>
            <x14:dxf>
              <fill>
                <patternFill>
                  <bgColor rgb="FFFFFF00"/>
                </patternFill>
              </fill>
            </x14:dxf>
          </x14:cfRule>
          <x14:cfRule type="containsText" priority="17886" operator="containsText" id="{BA7FD718-E33D-4F9A-AFE9-4B6642F774EF}">
            <xm:f>NOT(ISERROR(SEARCH('Listados Datos'!$P$6,AR93)))</xm:f>
            <xm:f>'Listados Datos'!$P$6</xm:f>
            <x14:dxf>
              <fill>
                <patternFill>
                  <bgColor rgb="FFFFC000"/>
                </patternFill>
              </fill>
            </x14:dxf>
          </x14:cfRule>
          <x14:cfRule type="containsText" priority="1788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047" operator="containsText" id="{C2AFBCF4-C0EF-4980-BF7A-7610B961AE1E}">
            <xm:f>NOT(ISERROR(SEARCH('Listados Datos'!$T$3,AF84)))</xm:f>
            <xm:f>'Listados Datos'!$T$3</xm:f>
            <x14:dxf>
              <fill>
                <patternFill patternType="solid">
                  <bgColor rgb="FFC00000"/>
                </patternFill>
              </fill>
            </x14:dxf>
          </x14:cfRule>
          <x14:cfRule type="containsText" priority="18048" operator="containsText" id="{41D7BA63-1E1F-424A-B98A-EA757BA5B7A3}">
            <xm:f>NOT(ISERROR(SEARCH('Listados Datos'!$T$4,AF84)))</xm:f>
            <xm:f>'Listados Datos'!$T$4</xm:f>
            <x14:dxf>
              <font>
                <b/>
                <i val="0"/>
                <color theme="0"/>
              </font>
              <fill>
                <patternFill>
                  <bgColor rgb="FFE26B0A"/>
                </patternFill>
              </fill>
            </x14:dxf>
          </x14:cfRule>
          <x14:cfRule type="containsText" priority="18049" operator="containsText" id="{F66B879D-8E71-41E5-B213-9209CEEE8616}">
            <xm:f>NOT(ISERROR(SEARCH('Listados Datos'!$T$5,AF84)))</xm:f>
            <xm:f>'Listados Datos'!$T$5</xm:f>
            <x14:dxf>
              <font>
                <b/>
                <i val="0"/>
                <color auto="1"/>
              </font>
              <fill>
                <patternFill>
                  <bgColor rgb="FFFFFF00"/>
                </patternFill>
              </fill>
            </x14:dxf>
          </x14:cfRule>
          <x14:cfRule type="containsText" priority="1805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043" operator="containsText" id="{29A7CE6E-E2CE-44CF-AA28-21D278CCEC9D}">
            <xm:f>NOT(ISERROR(SEARCH('Listados Datos'!$T$3,AB84)))</xm:f>
            <xm:f>'Listados Datos'!$T$3</xm:f>
            <x14:dxf>
              <fill>
                <patternFill patternType="solid">
                  <bgColor rgb="FFC00000"/>
                </patternFill>
              </fill>
            </x14:dxf>
          </x14:cfRule>
          <x14:cfRule type="containsText" priority="18044" operator="containsText" id="{269413FC-8EC9-4CBC-A378-37FD4DF24242}">
            <xm:f>NOT(ISERROR(SEARCH('Listados Datos'!$T$4,AB84)))</xm:f>
            <xm:f>'Listados Datos'!$T$4</xm:f>
            <x14:dxf>
              <font>
                <b/>
                <i val="0"/>
                <color theme="0"/>
              </font>
              <fill>
                <patternFill>
                  <bgColor rgb="FFE26B0A"/>
                </patternFill>
              </fill>
            </x14:dxf>
          </x14:cfRule>
          <x14:cfRule type="containsText" priority="18045" operator="containsText" id="{55DBBEAE-3D88-4A09-ACFD-BC264B9EB510}">
            <xm:f>NOT(ISERROR(SEARCH('Listados Datos'!$T$5,AB84)))</xm:f>
            <xm:f>'Listados Datos'!$T$5</xm:f>
            <x14:dxf>
              <font>
                <b/>
                <i val="0"/>
                <color auto="1"/>
              </font>
              <fill>
                <patternFill>
                  <bgColor rgb="FFFFFF00"/>
                </patternFill>
              </fill>
            </x14:dxf>
          </x14:cfRule>
          <x14:cfRule type="containsText" priority="1804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033" operator="containsText" id="{2D2D48B2-6A52-4E33-96EC-7E414CFF4862}">
            <xm:f>NOT(ISERROR(SEARCH('Listados Datos'!$P$3,Z84)))</xm:f>
            <xm:f>'Listados Datos'!$P$3</xm:f>
            <x14:dxf>
              <fill>
                <patternFill>
                  <bgColor rgb="FF99CC00"/>
                </patternFill>
              </fill>
            </x14:dxf>
          </x14:cfRule>
          <x14:cfRule type="containsText" priority="18034" operator="containsText" id="{04131498-834F-4BF8-9911-4FCC50B31309}">
            <xm:f>NOT(ISERROR(SEARCH('Listados Datos'!$P$4,Z84)))</xm:f>
            <xm:f>'Listados Datos'!$P$4</xm:f>
            <x14:dxf>
              <fill>
                <patternFill>
                  <bgColor rgb="FF33CC33"/>
                </patternFill>
              </fill>
            </x14:dxf>
          </x14:cfRule>
          <x14:cfRule type="containsText" priority="18035" operator="containsText" id="{11176884-7F7C-4AD8-9387-A42DC75EB2D7}">
            <xm:f>NOT(ISERROR(SEARCH('Listados Datos'!$P$5,Z84)))</xm:f>
            <xm:f>'Listados Datos'!$P$5</xm:f>
            <x14:dxf>
              <fill>
                <patternFill>
                  <bgColor rgb="FFFFFF00"/>
                </patternFill>
              </fill>
            </x14:dxf>
          </x14:cfRule>
          <x14:cfRule type="containsText" priority="18036" operator="containsText" id="{20311E82-E41C-4BC8-A2A1-EEA5C08842C5}">
            <xm:f>NOT(ISERROR(SEARCH('Listados Datos'!$P$6,Z84)))</xm:f>
            <xm:f>'Listados Datos'!$P$6</xm:f>
            <x14:dxf>
              <fill>
                <patternFill>
                  <bgColor rgb="FFFFC000"/>
                </patternFill>
              </fill>
            </x14:dxf>
          </x14:cfRule>
          <x14:cfRule type="containsText" priority="1803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835" operator="containsText" id="{EB2CEC4A-717E-4E8B-9BA7-F9134EA1C71A}">
            <xm:f>NOT(ISERROR(SEARCH('Listados Datos'!$T$3,AT90)))</xm:f>
            <xm:f>'Listados Datos'!$T$3</xm:f>
            <x14:dxf>
              <fill>
                <patternFill patternType="solid">
                  <bgColor rgb="FFC00000"/>
                </patternFill>
              </fill>
            </x14:dxf>
          </x14:cfRule>
          <x14:cfRule type="containsText" priority="17836" operator="containsText" id="{2A438B57-8201-4859-B276-6848CF215F38}">
            <xm:f>NOT(ISERROR(SEARCH('Listados Datos'!$T$4,AT90)))</xm:f>
            <xm:f>'Listados Datos'!$T$4</xm:f>
            <x14:dxf>
              <font>
                <b/>
                <i val="0"/>
                <color theme="0"/>
              </font>
              <fill>
                <patternFill>
                  <bgColor rgb="FFE26B0A"/>
                </patternFill>
              </fill>
            </x14:dxf>
          </x14:cfRule>
          <x14:cfRule type="containsText" priority="17837" operator="containsText" id="{DCCBFA58-0A85-4F01-B889-1FCD57855DB8}">
            <xm:f>NOT(ISERROR(SEARCH('Listados Datos'!$T$5,AT90)))</xm:f>
            <xm:f>'Listados Datos'!$T$5</xm:f>
            <x14:dxf>
              <font>
                <b/>
                <i val="0"/>
                <color auto="1"/>
              </font>
              <fill>
                <patternFill>
                  <bgColor rgb="FFFFFF00"/>
                </patternFill>
              </fill>
            </x14:dxf>
          </x14:cfRule>
          <x14:cfRule type="containsText" priority="1783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825" operator="containsText" id="{B614226A-8F0D-465C-90F5-BF35826CB8E2}">
            <xm:f>NOT(ISERROR(SEARCH('Listados Datos'!$P$3,AR90)))</xm:f>
            <xm:f>'Listados Datos'!$P$3</xm:f>
            <x14:dxf>
              <fill>
                <patternFill>
                  <bgColor rgb="FF99CC00"/>
                </patternFill>
              </fill>
            </x14:dxf>
          </x14:cfRule>
          <x14:cfRule type="containsText" priority="17826" operator="containsText" id="{7874B781-DCB1-4F09-8D52-22AA9417A5D7}">
            <xm:f>NOT(ISERROR(SEARCH('Listados Datos'!$P$4,AR90)))</xm:f>
            <xm:f>'Listados Datos'!$P$4</xm:f>
            <x14:dxf>
              <fill>
                <patternFill>
                  <bgColor rgb="FF33CC33"/>
                </patternFill>
              </fill>
            </x14:dxf>
          </x14:cfRule>
          <x14:cfRule type="containsText" priority="17827" operator="containsText" id="{24CDE285-2DF5-4455-A452-DFBB875A879A}">
            <xm:f>NOT(ISERROR(SEARCH('Listados Datos'!$P$5,AR90)))</xm:f>
            <xm:f>'Listados Datos'!$P$5</xm:f>
            <x14:dxf>
              <fill>
                <patternFill>
                  <bgColor rgb="FFFFFF00"/>
                </patternFill>
              </fill>
            </x14:dxf>
          </x14:cfRule>
          <x14:cfRule type="containsText" priority="17828" operator="containsText" id="{F5BE0B26-6603-4A6D-A793-913D1DB40C2E}">
            <xm:f>NOT(ISERROR(SEARCH('Listados Datos'!$P$6,AR90)))</xm:f>
            <xm:f>'Listados Datos'!$P$6</xm:f>
            <x14:dxf>
              <fill>
                <patternFill>
                  <bgColor rgb="FFFFC000"/>
                </patternFill>
              </fill>
            </x14:dxf>
          </x14:cfRule>
          <x14:cfRule type="containsText" priority="1782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7989" operator="containsText" id="{18EE8EB6-D723-4211-8272-457A500028FE}">
            <xm:f>NOT(ISERROR(SEARCH('Listados Datos'!$T$3,AT85)))</xm:f>
            <xm:f>'Listados Datos'!$T$3</xm:f>
            <x14:dxf>
              <fill>
                <patternFill patternType="solid">
                  <bgColor rgb="FFC00000"/>
                </patternFill>
              </fill>
            </x14:dxf>
          </x14:cfRule>
          <x14:cfRule type="containsText" priority="17990" operator="containsText" id="{4226EE53-84FC-4754-90A8-2BF981BEC652}">
            <xm:f>NOT(ISERROR(SEARCH('Listados Datos'!$T$4,AT85)))</xm:f>
            <xm:f>'Listados Datos'!$T$4</xm:f>
            <x14:dxf>
              <font>
                <b/>
                <i val="0"/>
                <color theme="0"/>
              </font>
              <fill>
                <patternFill>
                  <bgColor rgb="FFE26B0A"/>
                </patternFill>
              </fill>
            </x14:dxf>
          </x14:cfRule>
          <x14:cfRule type="containsText" priority="17991" operator="containsText" id="{F577422C-FBE0-40D6-AA2E-9A8FBCC0AA8F}">
            <xm:f>NOT(ISERROR(SEARCH('Listados Datos'!$T$5,AT85)))</xm:f>
            <xm:f>'Listados Datos'!$T$5</xm:f>
            <x14:dxf>
              <font>
                <b/>
                <i val="0"/>
                <color auto="1"/>
              </font>
              <fill>
                <patternFill>
                  <bgColor rgb="FFFFFF00"/>
                </patternFill>
              </fill>
            </x14:dxf>
          </x14:cfRule>
          <x14:cfRule type="containsText" priority="1799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7979" operator="containsText" id="{36823027-B560-490E-81B3-93272E3B4D9F}">
            <xm:f>NOT(ISERROR(SEARCH('Listados Datos'!$P$3,AR85)))</xm:f>
            <xm:f>'Listados Datos'!$P$3</xm:f>
            <x14:dxf>
              <fill>
                <patternFill>
                  <bgColor rgb="FF99CC00"/>
                </patternFill>
              </fill>
            </x14:dxf>
          </x14:cfRule>
          <x14:cfRule type="containsText" priority="17980" operator="containsText" id="{A3895FB9-186C-441B-A9EA-C70FBA953029}">
            <xm:f>NOT(ISERROR(SEARCH('Listados Datos'!$P$4,AR85)))</xm:f>
            <xm:f>'Listados Datos'!$P$4</xm:f>
            <x14:dxf>
              <fill>
                <patternFill>
                  <bgColor rgb="FF33CC33"/>
                </patternFill>
              </fill>
            </x14:dxf>
          </x14:cfRule>
          <x14:cfRule type="containsText" priority="17981" operator="containsText" id="{7DAA0E8B-29F4-4D14-9840-059D600B6DC3}">
            <xm:f>NOT(ISERROR(SEARCH('Listados Datos'!$P$5,AR85)))</xm:f>
            <xm:f>'Listados Datos'!$P$5</xm:f>
            <x14:dxf>
              <fill>
                <patternFill>
                  <bgColor rgb="FFFFFF00"/>
                </patternFill>
              </fill>
            </x14:dxf>
          </x14:cfRule>
          <x14:cfRule type="containsText" priority="17982" operator="containsText" id="{89FE644C-B93F-478E-97AE-763DCE3C2F1D}">
            <xm:f>NOT(ISERROR(SEARCH('Listados Datos'!$P$6,AR85)))</xm:f>
            <xm:f>'Listados Datos'!$P$6</xm:f>
            <x14:dxf>
              <fill>
                <patternFill>
                  <bgColor rgb="FFFFC000"/>
                </patternFill>
              </fill>
            </x14:dxf>
          </x14:cfRule>
          <x14:cfRule type="containsText" priority="1798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811" operator="containsText" id="{A9F34339-12B5-41D3-87ED-059BCD43D3E0}">
            <xm:f>NOT(ISERROR(SEARCH('Listados Datos'!$P$3,AR91)))</xm:f>
            <xm:f>'Listados Datos'!$P$3</xm:f>
            <x14:dxf>
              <fill>
                <patternFill>
                  <bgColor rgb="FF99CC00"/>
                </patternFill>
              </fill>
            </x14:dxf>
          </x14:cfRule>
          <x14:cfRule type="containsText" priority="17812" operator="containsText" id="{96322B1B-EE81-479E-9F17-050B22566E63}">
            <xm:f>NOT(ISERROR(SEARCH('Listados Datos'!$P$4,AR91)))</xm:f>
            <xm:f>'Listados Datos'!$P$4</xm:f>
            <x14:dxf>
              <fill>
                <patternFill>
                  <bgColor rgb="FF33CC33"/>
                </patternFill>
              </fill>
            </x14:dxf>
          </x14:cfRule>
          <x14:cfRule type="containsText" priority="17813" operator="containsText" id="{E86301F2-CA3F-46AC-92F3-1C664880D659}">
            <xm:f>NOT(ISERROR(SEARCH('Listados Datos'!$P$5,AR91)))</xm:f>
            <xm:f>'Listados Datos'!$P$5</xm:f>
            <x14:dxf>
              <fill>
                <patternFill>
                  <bgColor rgb="FFFFFF00"/>
                </patternFill>
              </fill>
            </x14:dxf>
          </x14:cfRule>
          <x14:cfRule type="containsText" priority="17814" operator="containsText" id="{D528563E-299C-4D00-BE48-21AC35363772}">
            <xm:f>NOT(ISERROR(SEARCH('Listados Datos'!$P$6,AR91)))</xm:f>
            <xm:f>'Listados Datos'!$P$6</xm:f>
            <x14:dxf>
              <fill>
                <patternFill>
                  <bgColor rgb="FFFFC000"/>
                </patternFill>
              </fill>
            </x14:dxf>
          </x14:cfRule>
          <x14:cfRule type="containsText" priority="1781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643" operator="containsText" id="{64DEE783-B9D5-40EC-9CA0-7DA74592E0E1}">
            <xm:f>NOT(ISERROR(SEARCH('Listados Datos'!$P$3,AR103)))</xm:f>
            <xm:f>'Listados Datos'!$P$3</xm:f>
            <x14:dxf>
              <fill>
                <patternFill>
                  <bgColor rgb="FF99CC00"/>
                </patternFill>
              </fill>
            </x14:dxf>
          </x14:cfRule>
          <x14:cfRule type="containsText" priority="17644" operator="containsText" id="{66751FD7-988C-4190-B97B-EE1B373D9452}">
            <xm:f>NOT(ISERROR(SEARCH('Listados Datos'!$P$4,AR103)))</xm:f>
            <xm:f>'Listados Datos'!$P$4</xm:f>
            <x14:dxf>
              <fill>
                <patternFill>
                  <bgColor rgb="FF33CC33"/>
                </patternFill>
              </fill>
            </x14:dxf>
          </x14:cfRule>
          <x14:cfRule type="containsText" priority="17645" operator="containsText" id="{62B461BA-2DDD-4A1B-B623-77F87E2CC461}">
            <xm:f>NOT(ISERROR(SEARCH('Listados Datos'!$P$5,AR103)))</xm:f>
            <xm:f>'Listados Datos'!$P$5</xm:f>
            <x14:dxf>
              <fill>
                <patternFill>
                  <bgColor rgb="FFFFFF00"/>
                </patternFill>
              </fill>
            </x14:dxf>
          </x14:cfRule>
          <x14:cfRule type="containsText" priority="17646" operator="containsText" id="{66DD565B-64C6-4CE3-85A5-51EEC7B9A8B5}">
            <xm:f>NOT(ISERROR(SEARCH('Listados Datos'!$P$6,AR103)))</xm:f>
            <xm:f>'Listados Datos'!$P$6</xm:f>
            <x14:dxf>
              <fill>
                <patternFill>
                  <bgColor rgb="FFFFC000"/>
                </patternFill>
              </fill>
            </x14:dxf>
          </x14:cfRule>
          <x14:cfRule type="containsText" priority="1764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319" operator="containsText" id="{2F18BD11-A886-4786-8B98-174883A21C8F}">
            <xm:f>NOT(ISERROR(SEARCH('Listados Datos'!$T$3,AF40)))</xm:f>
            <xm:f>'Listados Datos'!$T$3</xm:f>
            <x14:dxf>
              <fill>
                <patternFill patternType="solid">
                  <bgColor rgb="FFC00000"/>
                </patternFill>
              </fill>
            </x14:dxf>
          </x14:cfRule>
          <x14:cfRule type="containsText" priority="19320" operator="containsText" id="{00F84A8A-998F-453A-B6F2-ACAF03E664C5}">
            <xm:f>NOT(ISERROR(SEARCH('Listados Datos'!$T$4,AF40)))</xm:f>
            <xm:f>'Listados Datos'!$T$4</xm:f>
            <x14:dxf>
              <font>
                <b/>
                <i val="0"/>
                <color theme="0"/>
              </font>
              <fill>
                <patternFill>
                  <bgColor rgb="FFE26B0A"/>
                </patternFill>
              </fill>
            </x14:dxf>
          </x14:cfRule>
          <x14:cfRule type="containsText" priority="19321" operator="containsText" id="{A2838B0E-E8EC-4B83-8A6A-FA3BC08F8863}">
            <xm:f>NOT(ISERROR(SEARCH('Listados Datos'!$T$5,AF40)))</xm:f>
            <xm:f>'Listados Datos'!$T$5</xm:f>
            <x14:dxf>
              <font>
                <b/>
                <i val="0"/>
                <color auto="1"/>
              </font>
              <fill>
                <patternFill>
                  <bgColor rgb="FFFFFF00"/>
                </patternFill>
              </fill>
            </x14:dxf>
          </x14:cfRule>
          <x14:cfRule type="containsText" priority="1932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483" operator="containsText" id="{2C0E3AC3-36D5-49F6-9C1C-858287358FAD}">
            <xm:f>NOT(ISERROR(SEARCH('Listados Datos'!$T$3,AB34)))</xm:f>
            <xm:f>'Listados Datos'!$T$3</xm:f>
            <x14:dxf>
              <fill>
                <patternFill patternType="solid">
                  <bgColor rgb="FFC00000"/>
                </patternFill>
              </fill>
            </x14:dxf>
          </x14:cfRule>
          <x14:cfRule type="containsText" priority="19484" operator="containsText" id="{06A1AF06-C446-4FC6-BB40-254153BFDB71}">
            <xm:f>NOT(ISERROR(SEARCH('Listados Datos'!$T$4,AB34)))</xm:f>
            <xm:f>'Listados Datos'!$T$4</xm:f>
            <x14:dxf>
              <font>
                <b/>
                <i val="0"/>
                <color theme="0"/>
              </font>
              <fill>
                <patternFill>
                  <bgColor rgb="FFE26B0A"/>
                </patternFill>
              </fill>
            </x14:dxf>
          </x14:cfRule>
          <x14:cfRule type="containsText" priority="19485" operator="containsText" id="{C8116207-0380-4093-A611-2943977814F7}">
            <xm:f>NOT(ISERROR(SEARCH('Listados Datos'!$T$5,AB34)))</xm:f>
            <xm:f>'Listados Datos'!$T$5</xm:f>
            <x14:dxf>
              <font>
                <b/>
                <i val="0"/>
                <color auto="1"/>
              </font>
              <fill>
                <patternFill>
                  <bgColor rgb="FFFFFF00"/>
                </patternFill>
              </fill>
            </x14:dxf>
          </x14:cfRule>
          <x14:cfRule type="containsText" priority="1948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473" operator="containsText" id="{5AE5CD29-459F-4CBB-9C81-067294C6FAF3}">
            <xm:f>NOT(ISERROR(SEARCH('Listados Datos'!$P$3,Z34)))</xm:f>
            <xm:f>'Listados Datos'!$P$3</xm:f>
            <x14:dxf>
              <fill>
                <patternFill>
                  <bgColor rgb="FF99CC00"/>
                </patternFill>
              </fill>
            </x14:dxf>
          </x14:cfRule>
          <x14:cfRule type="containsText" priority="19474" operator="containsText" id="{876204F6-50CA-4A54-9E76-707D0B6D00A9}">
            <xm:f>NOT(ISERROR(SEARCH('Listados Datos'!$P$4,Z34)))</xm:f>
            <xm:f>'Listados Datos'!$P$4</xm:f>
            <x14:dxf>
              <fill>
                <patternFill>
                  <bgColor rgb="FF33CC33"/>
                </patternFill>
              </fill>
            </x14:dxf>
          </x14:cfRule>
          <x14:cfRule type="containsText" priority="19475" operator="containsText" id="{256EB7DB-7A14-4651-9759-BCDE6F5A6205}">
            <xm:f>NOT(ISERROR(SEARCH('Listados Datos'!$P$5,Z34)))</xm:f>
            <xm:f>'Listados Datos'!$P$5</xm:f>
            <x14:dxf>
              <fill>
                <patternFill>
                  <bgColor rgb="FFFFFF00"/>
                </patternFill>
              </fill>
            </x14:dxf>
          </x14:cfRule>
          <x14:cfRule type="containsText" priority="19476" operator="containsText" id="{E4E7ECB5-604D-43A9-A3EE-24E04D40AE75}">
            <xm:f>NOT(ISERROR(SEARCH('Listados Datos'!$P$6,Z34)))</xm:f>
            <xm:f>'Listados Datos'!$P$6</xm:f>
            <x14:dxf>
              <fill>
                <patternFill>
                  <bgColor rgb="FFFFC000"/>
                </patternFill>
              </fill>
            </x14:dxf>
          </x14:cfRule>
          <x14:cfRule type="containsText" priority="1947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265" operator="containsText" id="{8A9CC816-036C-423B-9334-DAF818EE1F1A}">
            <xm:f>NOT(ISERROR(SEARCH('Listados Datos'!$T$3,AT40)))</xm:f>
            <xm:f>'Listados Datos'!$T$3</xm:f>
            <x14:dxf>
              <fill>
                <patternFill patternType="solid">
                  <bgColor rgb="FFC00000"/>
                </patternFill>
              </fill>
            </x14:dxf>
          </x14:cfRule>
          <x14:cfRule type="containsText" priority="19266" operator="containsText" id="{8DDB896B-DE3E-4480-AF95-9D8172ADBE5F}">
            <xm:f>NOT(ISERROR(SEARCH('Listados Datos'!$T$4,AT40)))</xm:f>
            <xm:f>'Listados Datos'!$T$4</xm:f>
            <x14:dxf>
              <font>
                <b/>
                <i val="0"/>
                <color theme="0"/>
              </font>
              <fill>
                <patternFill>
                  <bgColor rgb="FFE26B0A"/>
                </patternFill>
              </fill>
            </x14:dxf>
          </x14:cfRule>
          <x14:cfRule type="containsText" priority="19267" operator="containsText" id="{35C27330-0CF2-4EAE-B611-AD4BEEF8B76A}">
            <xm:f>NOT(ISERROR(SEARCH('Listados Datos'!$T$5,AT40)))</xm:f>
            <xm:f>'Listados Datos'!$T$5</xm:f>
            <x14:dxf>
              <font>
                <b/>
                <i val="0"/>
                <color auto="1"/>
              </font>
              <fill>
                <patternFill>
                  <bgColor rgb="FFFFFF00"/>
                </patternFill>
              </fill>
            </x14:dxf>
          </x14:cfRule>
          <x14:cfRule type="containsText" priority="1926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255" operator="containsText" id="{363C5196-BB98-4E08-AC69-20D0A1D72051}">
            <xm:f>NOT(ISERROR(SEARCH('Listados Datos'!$P$3,AR40)))</xm:f>
            <xm:f>'Listados Datos'!$P$3</xm:f>
            <x14:dxf>
              <fill>
                <patternFill>
                  <bgColor rgb="FF99CC00"/>
                </patternFill>
              </fill>
            </x14:dxf>
          </x14:cfRule>
          <x14:cfRule type="containsText" priority="19256" operator="containsText" id="{A6330DBC-AF13-46CE-A1F3-E216C0179965}">
            <xm:f>NOT(ISERROR(SEARCH('Listados Datos'!$P$4,AR40)))</xm:f>
            <xm:f>'Listados Datos'!$P$4</xm:f>
            <x14:dxf>
              <fill>
                <patternFill>
                  <bgColor rgb="FF33CC33"/>
                </patternFill>
              </fill>
            </x14:dxf>
          </x14:cfRule>
          <x14:cfRule type="containsText" priority="19257" operator="containsText" id="{4FEAB77A-0F63-40A3-A7AF-902E40F9C366}">
            <xm:f>NOT(ISERROR(SEARCH('Listados Datos'!$P$5,AR40)))</xm:f>
            <xm:f>'Listados Datos'!$P$5</xm:f>
            <x14:dxf>
              <fill>
                <patternFill>
                  <bgColor rgb="FFFFFF00"/>
                </patternFill>
              </fill>
            </x14:dxf>
          </x14:cfRule>
          <x14:cfRule type="containsText" priority="19258" operator="containsText" id="{4C48F503-3F26-4281-AE68-5025515953FF}">
            <xm:f>NOT(ISERROR(SEARCH('Listados Datos'!$P$6,AR40)))</xm:f>
            <xm:f>'Listados Datos'!$P$6</xm:f>
            <x14:dxf>
              <fill>
                <patternFill>
                  <bgColor rgb="FFFFC000"/>
                </patternFill>
              </fill>
            </x14:dxf>
          </x14:cfRule>
          <x14:cfRule type="containsText" priority="1925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419" operator="containsText" id="{B0DC2E9D-8246-4745-9AF2-EC5E34C9B79B}">
            <xm:f>NOT(ISERROR(SEARCH('Listados Datos'!$T$3,AT35)))</xm:f>
            <xm:f>'Listados Datos'!$T$3</xm:f>
            <x14:dxf>
              <fill>
                <patternFill patternType="solid">
                  <bgColor rgb="FFC00000"/>
                </patternFill>
              </fill>
            </x14:dxf>
          </x14:cfRule>
          <x14:cfRule type="containsText" priority="19420" operator="containsText" id="{B8854605-7A74-4D38-A9D5-C04E10FA4D8E}">
            <xm:f>NOT(ISERROR(SEARCH('Listados Datos'!$T$4,AT35)))</xm:f>
            <xm:f>'Listados Datos'!$T$4</xm:f>
            <x14:dxf>
              <font>
                <b/>
                <i val="0"/>
                <color theme="0"/>
              </font>
              <fill>
                <patternFill>
                  <bgColor rgb="FFE26B0A"/>
                </patternFill>
              </fill>
            </x14:dxf>
          </x14:cfRule>
          <x14:cfRule type="containsText" priority="19421" operator="containsText" id="{EA3246C6-3E21-42A3-B4E2-47CC6AF62508}">
            <xm:f>NOT(ISERROR(SEARCH('Listados Datos'!$T$5,AT35)))</xm:f>
            <xm:f>'Listados Datos'!$T$5</xm:f>
            <x14:dxf>
              <font>
                <b/>
                <i val="0"/>
                <color auto="1"/>
              </font>
              <fill>
                <patternFill>
                  <bgColor rgb="FFFFFF00"/>
                </patternFill>
              </fill>
            </x14:dxf>
          </x14:cfRule>
          <x14:cfRule type="containsText" priority="1942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409" operator="containsText" id="{FC43C29B-CC51-4159-A6BF-1055630DC868}">
            <xm:f>NOT(ISERROR(SEARCH('Listados Datos'!$P$3,AR35)))</xm:f>
            <xm:f>'Listados Datos'!$P$3</xm:f>
            <x14:dxf>
              <fill>
                <patternFill>
                  <bgColor rgb="FF99CC00"/>
                </patternFill>
              </fill>
            </x14:dxf>
          </x14:cfRule>
          <x14:cfRule type="containsText" priority="19410" operator="containsText" id="{EA46D07A-274E-4798-869E-6E60773682AD}">
            <xm:f>NOT(ISERROR(SEARCH('Listados Datos'!$P$4,AR35)))</xm:f>
            <xm:f>'Listados Datos'!$P$4</xm:f>
            <x14:dxf>
              <fill>
                <patternFill>
                  <bgColor rgb="FF33CC33"/>
                </patternFill>
              </fill>
            </x14:dxf>
          </x14:cfRule>
          <x14:cfRule type="containsText" priority="19411" operator="containsText" id="{5E6CBEFF-C842-4625-AD57-1C027A557DEE}">
            <xm:f>NOT(ISERROR(SEARCH('Listados Datos'!$P$5,AR35)))</xm:f>
            <xm:f>'Listados Datos'!$P$5</xm:f>
            <x14:dxf>
              <fill>
                <patternFill>
                  <bgColor rgb="FFFFFF00"/>
                </patternFill>
              </fill>
            </x14:dxf>
          </x14:cfRule>
          <x14:cfRule type="containsText" priority="19412" operator="containsText" id="{E26B2712-A782-45DC-8EF1-F6358E3DC18F}">
            <xm:f>NOT(ISERROR(SEARCH('Listados Datos'!$P$6,AR35)))</xm:f>
            <xm:f>'Listados Datos'!$P$6</xm:f>
            <x14:dxf>
              <fill>
                <patternFill>
                  <bgColor rgb="FFFFC000"/>
                </patternFill>
              </fill>
            </x14:dxf>
          </x14:cfRule>
          <x14:cfRule type="containsText" priority="1941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405" operator="containsText" id="{3D297594-10C3-4D2E-8C03-574F08B66FDE}">
            <xm:f>NOT(ISERROR(SEARCH('Listados Datos'!$T$3,AT39)))</xm:f>
            <xm:f>'Listados Datos'!$T$3</xm:f>
            <x14:dxf>
              <fill>
                <patternFill patternType="solid">
                  <bgColor rgb="FFC00000"/>
                </patternFill>
              </fill>
            </x14:dxf>
          </x14:cfRule>
          <x14:cfRule type="containsText" priority="19406" operator="containsText" id="{51B19B12-1014-4F67-B987-2A9C22C0E1CC}">
            <xm:f>NOT(ISERROR(SEARCH('Listados Datos'!$T$4,AT39)))</xm:f>
            <xm:f>'Listados Datos'!$T$4</xm:f>
            <x14:dxf>
              <font>
                <b/>
                <i val="0"/>
                <color theme="0"/>
              </font>
              <fill>
                <patternFill>
                  <bgColor rgb="FFE26B0A"/>
                </patternFill>
              </fill>
            </x14:dxf>
          </x14:cfRule>
          <x14:cfRule type="containsText" priority="19407" operator="containsText" id="{D1E80A15-C543-4EA0-82E7-0E789B5C3640}">
            <xm:f>NOT(ISERROR(SEARCH('Listados Datos'!$T$5,AT39)))</xm:f>
            <xm:f>'Listados Datos'!$T$5</xm:f>
            <x14:dxf>
              <font>
                <b/>
                <i val="0"/>
                <color auto="1"/>
              </font>
              <fill>
                <patternFill>
                  <bgColor rgb="FFFFFF00"/>
                </patternFill>
              </fill>
            </x14:dxf>
          </x14:cfRule>
          <x14:cfRule type="containsText" priority="1940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395" operator="containsText" id="{B3B901A7-B5FC-45A4-992A-0FAE26AD50F8}">
            <xm:f>NOT(ISERROR(SEARCH('Listados Datos'!$P$3,AR39)))</xm:f>
            <xm:f>'Listados Datos'!$P$3</xm:f>
            <x14:dxf>
              <fill>
                <patternFill>
                  <bgColor rgb="FF99CC00"/>
                </patternFill>
              </fill>
            </x14:dxf>
          </x14:cfRule>
          <x14:cfRule type="containsText" priority="19396" operator="containsText" id="{715BFA44-1E74-49E0-93A8-4368515096DD}">
            <xm:f>NOT(ISERROR(SEARCH('Listados Datos'!$P$4,AR39)))</xm:f>
            <xm:f>'Listados Datos'!$P$4</xm:f>
            <x14:dxf>
              <fill>
                <patternFill>
                  <bgColor rgb="FF33CC33"/>
                </patternFill>
              </fill>
            </x14:dxf>
          </x14:cfRule>
          <x14:cfRule type="containsText" priority="19397" operator="containsText" id="{2DFF1FEF-66E9-46A9-BD22-8F6051A1D40E}">
            <xm:f>NOT(ISERROR(SEARCH('Listados Datos'!$P$5,AR39)))</xm:f>
            <xm:f>'Listados Datos'!$P$5</xm:f>
            <x14:dxf>
              <fill>
                <patternFill>
                  <bgColor rgb="FFFFFF00"/>
                </patternFill>
              </fill>
            </x14:dxf>
          </x14:cfRule>
          <x14:cfRule type="containsText" priority="19398" operator="containsText" id="{4E0119F4-008D-4672-B2DC-80617C5C67B7}">
            <xm:f>NOT(ISERROR(SEARCH('Listados Datos'!$P$6,AR39)))</xm:f>
            <xm:f>'Listados Datos'!$P$6</xm:f>
            <x14:dxf>
              <fill>
                <patternFill>
                  <bgColor rgb="FFFFC000"/>
                </patternFill>
              </fill>
            </x14:dxf>
          </x14:cfRule>
          <x14:cfRule type="containsText" priority="1939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391" operator="containsText" id="{6FC3D32F-FFCE-42AB-A7ED-188B62F9F566}">
            <xm:f>NOT(ISERROR(SEARCH('Listados Datos'!$T$3,AF36)))</xm:f>
            <xm:f>'Listados Datos'!$T$3</xm:f>
            <x14:dxf>
              <fill>
                <patternFill patternType="solid">
                  <bgColor rgb="FFC00000"/>
                </patternFill>
              </fill>
            </x14:dxf>
          </x14:cfRule>
          <x14:cfRule type="containsText" priority="19392" operator="containsText" id="{D6C4EAE6-E7EF-4BF3-AF75-8B4645A21853}">
            <xm:f>NOT(ISERROR(SEARCH('Listados Datos'!$T$4,AF36)))</xm:f>
            <xm:f>'Listados Datos'!$T$4</xm:f>
            <x14:dxf>
              <font>
                <b/>
                <i val="0"/>
                <color theme="0"/>
              </font>
              <fill>
                <patternFill>
                  <bgColor rgb="FFE26B0A"/>
                </patternFill>
              </fill>
            </x14:dxf>
          </x14:cfRule>
          <x14:cfRule type="containsText" priority="19393" operator="containsText" id="{8FBFF2BB-638E-4BF9-985E-B14D5B614476}">
            <xm:f>NOT(ISERROR(SEARCH('Listados Datos'!$T$5,AF36)))</xm:f>
            <xm:f>'Listados Datos'!$T$5</xm:f>
            <x14:dxf>
              <font>
                <b/>
                <i val="0"/>
                <color auto="1"/>
              </font>
              <fill>
                <patternFill>
                  <bgColor rgb="FFFFFF00"/>
                </patternFill>
              </fill>
            </x14:dxf>
          </x14:cfRule>
          <x14:cfRule type="containsText" priority="1939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387" operator="containsText" id="{D975C24C-BFBA-48C5-8A57-9835CE2679F1}">
            <xm:f>NOT(ISERROR(SEARCH('Listados Datos'!$T$3,AB36)))</xm:f>
            <xm:f>'Listados Datos'!$T$3</xm:f>
            <x14:dxf>
              <fill>
                <patternFill patternType="solid">
                  <bgColor rgb="FFC00000"/>
                </patternFill>
              </fill>
            </x14:dxf>
          </x14:cfRule>
          <x14:cfRule type="containsText" priority="19388" operator="containsText" id="{801D45B7-8F36-4161-B9F1-1A5C53D3A419}">
            <xm:f>NOT(ISERROR(SEARCH('Listados Datos'!$T$4,AB36)))</xm:f>
            <xm:f>'Listados Datos'!$T$4</xm:f>
            <x14:dxf>
              <font>
                <b/>
                <i val="0"/>
                <color theme="0"/>
              </font>
              <fill>
                <patternFill>
                  <bgColor rgb="FFE26B0A"/>
                </patternFill>
              </fill>
            </x14:dxf>
          </x14:cfRule>
          <x14:cfRule type="containsText" priority="19389" operator="containsText" id="{36AFBDC5-90A2-442C-BEFB-D3310174882B}">
            <xm:f>NOT(ISERROR(SEARCH('Listados Datos'!$T$5,AB36)))</xm:f>
            <xm:f>'Listados Datos'!$T$5</xm:f>
            <x14:dxf>
              <font>
                <b/>
                <i val="0"/>
                <color auto="1"/>
              </font>
              <fill>
                <patternFill>
                  <bgColor rgb="FFFFFF00"/>
                </patternFill>
              </fill>
            </x14:dxf>
          </x14:cfRule>
          <x14:cfRule type="containsText" priority="1939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377" operator="containsText" id="{59D4D698-C004-4A93-86AF-6D29046117C9}">
            <xm:f>NOT(ISERROR(SEARCH('Listados Datos'!$P$3,Z36)))</xm:f>
            <xm:f>'Listados Datos'!$P$3</xm:f>
            <x14:dxf>
              <fill>
                <patternFill>
                  <bgColor rgb="FF99CC00"/>
                </patternFill>
              </fill>
            </x14:dxf>
          </x14:cfRule>
          <x14:cfRule type="containsText" priority="19378" operator="containsText" id="{CAF538BE-9D96-4B21-8A43-D6FD5CFD1C72}">
            <xm:f>NOT(ISERROR(SEARCH('Listados Datos'!$P$4,Z36)))</xm:f>
            <xm:f>'Listados Datos'!$P$4</xm:f>
            <x14:dxf>
              <fill>
                <patternFill>
                  <bgColor rgb="FF33CC33"/>
                </patternFill>
              </fill>
            </x14:dxf>
          </x14:cfRule>
          <x14:cfRule type="containsText" priority="19379" operator="containsText" id="{865DD92C-A9FD-4579-9310-A2FB0A7C99D3}">
            <xm:f>NOT(ISERROR(SEARCH('Listados Datos'!$P$5,Z36)))</xm:f>
            <xm:f>'Listados Datos'!$P$5</xm:f>
            <x14:dxf>
              <fill>
                <patternFill>
                  <bgColor rgb="FFFFFF00"/>
                </patternFill>
              </fill>
            </x14:dxf>
          </x14:cfRule>
          <x14:cfRule type="containsText" priority="19380" operator="containsText" id="{16D2D78B-BA9F-46DE-8119-D440C3AB74B2}">
            <xm:f>NOT(ISERROR(SEARCH('Listados Datos'!$P$6,Z36)))</xm:f>
            <xm:f>'Listados Datos'!$P$6</xm:f>
            <x14:dxf>
              <fill>
                <patternFill>
                  <bgColor rgb="FFFFC000"/>
                </patternFill>
              </fill>
            </x14:dxf>
          </x14:cfRule>
          <x14:cfRule type="containsText" priority="1938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347" operator="containsText" id="{1BD3347A-14E9-4497-A67F-DAE83CF5D3EE}">
            <xm:f>NOT(ISERROR(SEARCH('Listados Datos'!$T$3,AT36)))</xm:f>
            <xm:f>'Listados Datos'!$T$3</xm:f>
            <x14:dxf>
              <fill>
                <patternFill patternType="solid">
                  <bgColor rgb="FFC00000"/>
                </patternFill>
              </fill>
            </x14:dxf>
          </x14:cfRule>
          <x14:cfRule type="containsText" priority="19348" operator="containsText" id="{03046F10-3843-466E-A974-5E9E0AC3A398}">
            <xm:f>NOT(ISERROR(SEARCH('Listados Datos'!$T$4,AT36)))</xm:f>
            <xm:f>'Listados Datos'!$T$4</xm:f>
            <x14:dxf>
              <font>
                <b/>
                <i val="0"/>
                <color theme="0"/>
              </font>
              <fill>
                <patternFill>
                  <bgColor rgb="FFE26B0A"/>
                </patternFill>
              </fill>
            </x14:dxf>
          </x14:cfRule>
          <x14:cfRule type="containsText" priority="19349" operator="containsText" id="{48ED5A17-A890-42DA-9514-B256BE466E3D}">
            <xm:f>NOT(ISERROR(SEARCH('Listados Datos'!$T$5,AT36)))</xm:f>
            <xm:f>'Listados Datos'!$T$5</xm:f>
            <x14:dxf>
              <font>
                <b/>
                <i val="0"/>
                <color auto="1"/>
              </font>
              <fill>
                <patternFill>
                  <bgColor rgb="FFFFFF00"/>
                </patternFill>
              </fill>
            </x14:dxf>
          </x14:cfRule>
          <x14:cfRule type="containsText" priority="1935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337" operator="containsText" id="{3B9AD68B-2E21-4F77-A82E-A567F6A09A62}">
            <xm:f>NOT(ISERROR(SEARCH('Listados Datos'!$P$3,AR36)))</xm:f>
            <xm:f>'Listados Datos'!$P$3</xm:f>
            <x14:dxf>
              <fill>
                <patternFill>
                  <bgColor rgb="FF99CC00"/>
                </patternFill>
              </fill>
            </x14:dxf>
          </x14:cfRule>
          <x14:cfRule type="containsText" priority="19338" operator="containsText" id="{4BAE9D03-1A53-47F7-8C3B-F7A2048C74CA}">
            <xm:f>NOT(ISERROR(SEARCH('Listados Datos'!$P$4,AR36)))</xm:f>
            <xm:f>'Listados Datos'!$P$4</xm:f>
            <x14:dxf>
              <fill>
                <patternFill>
                  <bgColor rgb="FF33CC33"/>
                </patternFill>
              </fill>
            </x14:dxf>
          </x14:cfRule>
          <x14:cfRule type="containsText" priority="19339" operator="containsText" id="{EACEAA7D-C6E4-465E-B93A-B88E59595607}">
            <xm:f>NOT(ISERROR(SEARCH('Listados Datos'!$P$5,AR36)))</xm:f>
            <xm:f>'Listados Datos'!$P$5</xm:f>
            <x14:dxf>
              <fill>
                <patternFill>
                  <bgColor rgb="FFFFFF00"/>
                </patternFill>
              </fill>
            </x14:dxf>
          </x14:cfRule>
          <x14:cfRule type="containsText" priority="19340" operator="containsText" id="{83631495-A360-4046-9023-2825D91F6ADA}">
            <xm:f>NOT(ISERROR(SEARCH('Listados Datos'!$P$6,AR36)))</xm:f>
            <xm:f>'Listados Datos'!$P$6</xm:f>
            <x14:dxf>
              <fill>
                <patternFill>
                  <bgColor rgb="FFFFC000"/>
                </patternFill>
              </fill>
            </x14:dxf>
          </x14:cfRule>
          <x14:cfRule type="containsText" priority="1934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333" operator="containsText" id="{889268B0-06F8-42B4-A3D8-6007623F7CA8}">
            <xm:f>NOT(ISERROR(SEARCH('Listados Datos'!$T$3,AT37)))</xm:f>
            <xm:f>'Listados Datos'!$T$3</xm:f>
            <x14:dxf>
              <fill>
                <patternFill patternType="solid">
                  <bgColor rgb="FFC00000"/>
                </patternFill>
              </fill>
            </x14:dxf>
          </x14:cfRule>
          <x14:cfRule type="containsText" priority="19334" operator="containsText" id="{3BDE3B23-99DA-4669-AAF6-C215B6F98FBE}">
            <xm:f>NOT(ISERROR(SEARCH('Listados Datos'!$T$4,AT37)))</xm:f>
            <xm:f>'Listados Datos'!$T$4</xm:f>
            <x14:dxf>
              <font>
                <b/>
                <i val="0"/>
                <color theme="0"/>
              </font>
              <fill>
                <patternFill>
                  <bgColor rgb="FFE26B0A"/>
                </patternFill>
              </fill>
            </x14:dxf>
          </x14:cfRule>
          <x14:cfRule type="containsText" priority="19335" operator="containsText" id="{E3DB0ADB-5153-4BD0-8979-95604A9A3E80}">
            <xm:f>NOT(ISERROR(SEARCH('Listados Datos'!$T$5,AT37)))</xm:f>
            <xm:f>'Listados Datos'!$T$5</xm:f>
            <x14:dxf>
              <font>
                <b/>
                <i val="0"/>
                <color auto="1"/>
              </font>
              <fill>
                <patternFill>
                  <bgColor rgb="FFFFFF00"/>
                </patternFill>
              </fill>
            </x14:dxf>
          </x14:cfRule>
          <x14:cfRule type="containsText" priority="1933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323" operator="containsText" id="{FA1FC46E-AF33-4C5B-8624-14774A123BA7}">
            <xm:f>NOT(ISERROR(SEARCH('Listados Datos'!$P$3,AR37)))</xm:f>
            <xm:f>'Listados Datos'!$P$3</xm:f>
            <x14:dxf>
              <fill>
                <patternFill>
                  <bgColor rgb="FF99CC00"/>
                </patternFill>
              </fill>
            </x14:dxf>
          </x14:cfRule>
          <x14:cfRule type="containsText" priority="19324" operator="containsText" id="{513422F8-8207-4618-99EF-AFFAE40DE45F}">
            <xm:f>NOT(ISERROR(SEARCH('Listados Datos'!$P$4,AR37)))</xm:f>
            <xm:f>'Listados Datos'!$P$4</xm:f>
            <x14:dxf>
              <fill>
                <patternFill>
                  <bgColor rgb="FF33CC33"/>
                </patternFill>
              </fill>
            </x14:dxf>
          </x14:cfRule>
          <x14:cfRule type="containsText" priority="19325" operator="containsText" id="{44062A30-7338-49A2-83DA-2737D39F57AB}">
            <xm:f>NOT(ISERROR(SEARCH('Listados Datos'!$P$5,AR37)))</xm:f>
            <xm:f>'Listados Datos'!$P$5</xm:f>
            <x14:dxf>
              <fill>
                <patternFill>
                  <bgColor rgb="FFFFFF00"/>
                </patternFill>
              </fill>
            </x14:dxf>
          </x14:cfRule>
          <x14:cfRule type="containsText" priority="19326" operator="containsText" id="{7A87BCB8-4D79-4303-A3F5-472D66101F6C}">
            <xm:f>NOT(ISERROR(SEARCH('Listados Datos'!$P$6,AR37)))</xm:f>
            <xm:f>'Listados Datos'!$P$6</xm:f>
            <x14:dxf>
              <fill>
                <patternFill>
                  <bgColor rgb="FFFFC000"/>
                </patternFill>
              </fill>
            </x14:dxf>
          </x14:cfRule>
          <x14:cfRule type="containsText" priority="1932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151" operator="containsText" id="{7504F41D-C9F1-48B7-8C30-0EBAEA84F00D}">
            <xm:f>NOT(ISERROR(SEARCH('Listados Datos'!$T$3,AF46)))</xm:f>
            <xm:f>'Listados Datos'!$T$3</xm:f>
            <x14:dxf>
              <fill>
                <patternFill patternType="solid">
                  <bgColor rgb="FFC00000"/>
                </patternFill>
              </fill>
            </x14:dxf>
          </x14:cfRule>
          <x14:cfRule type="containsText" priority="19152" operator="containsText" id="{FE32C61D-4469-40CA-94E0-01DA5252FCCD}">
            <xm:f>NOT(ISERROR(SEARCH('Listados Datos'!$T$4,AF46)))</xm:f>
            <xm:f>'Listados Datos'!$T$4</xm:f>
            <x14:dxf>
              <font>
                <b/>
                <i val="0"/>
                <color theme="0"/>
              </font>
              <fill>
                <patternFill>
                  <bgColor rgb="FFE26B0A"/>
                </patternFill>
              </fill>
            </x14:dxf>
          </x14:cfRule>
          <x14:cfRule type="containsText" priority="19153" operator="containsText" id="{5FAF530C-3E02-41E6-BE0E-AE80028DD95F}">
            <xm:f>NOT(ISERROR(SEARCH('Listados Datos'!$T$5,AF46)))</xm:f>
            <xm:f>'Listados Datos'!$T$5</xm:f>
            <x14:dxf>
              <font>
                <b/>
                <i val="0"/>
                <color auto="1"/>
              </font>
              <fill>
                <patternFill>
                  <bgColor rgb="FFFFFF00"/>
                </patternFill>
              </fill>
            </x14:dxf>
          </x14:cfRule>
          <x14:cfRule type="containsText" priority="1915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315" operator="containsText" id="{62EFC965-0B74-4AB2-B7D5-F278A69C1824}">
            <xm:f>NOT(ISERROR(SEARCH('Listados Datos'!$T$3,AB40)))</xm:f>
            <xm:f>'Listados Datos'!$T$3</xm:f>
            <x14:dxf>
              <fill>
                <patternFill patternType="solid">
                  <bgColor rgb="FFC00000"/>
                </patternFill>
              </fill>
            </x14:dxf>
          </x14:cfRule>
          <x14:cfRule type="containsText" priority="19316" operator="containsText" id="{40BDDB8D-F25F-478A-B054-EA5C7C403AF1}">
            <xm:f>NOT(ISERROR(SEARCH('Listados Datos'!$T$4,AB40)))</xm:f>
            <xm:f>'Listados Datos'!$T$4</xm:f>
            <x14:dxf>
              <font>
                <b/>
                <i val="0"/>
                <color theme="0"/>
              </font>
              <fill>
                <patternFill>
                  <bgColor rgb="FFE26B0A"/>
                </patternFill>
              </fill>
            </x14:dxf>
          </x14:cfRule>
          <x14:cfRule type="containsText" priority="19317" operator="containsText" id="{34DBCF2E-8CE1-41FC-BF70-5D1829E1C1F2}">
            <xm:f>NOT(ISERROR(SEARCH('Listados Datos'!$T$5,AB40)))</xm:f>
            <xm:f>'Listados Datos'!$T$5</xm:f>
            <x14:dxf>
              <font>
                <b/>
                <i val="0"/>
                <color auto="1"/>
              </font>
              <fill>
                <patternFill>
                  <bgColor rgb="FFFFFF00"/>
                </patternFill>
              </fill>
            </x14:dxf>
          </x14:cfRule>
          <x14:cfRule type="containsText" priority="1931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305" operator="containsText" id="{61EF1D4A-7730-45EA-ADB9-E23571AB5DFB}">
            <xm:f>NOT(ISERROR(SEARCH('Listados Datos'!$P$3,Z40)))</xm:f>
            <xm:f>'Listados Datos'!$P$3</xm:f>
            <x14:dxf>
              <fill>
                <patternFill>
                  <bgColor rgb="FF99CC00"/>
                </patternFill>
              </fill>
            </x14:dxf>
          </x14:cfRule>
          <x14:cfRule type="containsText" priority="19306" operator="containsText" id="{9793E394-07C8-43A2-B138-02A0767D294E}">
            <xm:f>NOT(ISERROR(SEARCH('Listados Datos'!$P$4,Z40)))</xm:f>
            <xm:f>'Listados Datos'!$P$4</xm:f>
            <x14:dxf>
              <fill>
                <patternFill>
                  <bgColor rgb="FF33CC33"/>
                </patternFill>
              </fill>
            </x14:dxf>
          </x14:cfRule>
          <x14:cfRule type="containsText" priority="19307" operator="containsText" id="{5490055C-819A-4EEC-8EB6-34AAB88B3415}">
            <xm:f>NOT(ISERROR(SEARCH('Listados Datos'!$P$5,Z40)))</xm:f>
            <xm:f>'Listados Datos'!$P$5</xm:f>
            <x14:dxf>
              <fill>
                <patternFill>
                  <bgColor rgb="FFFFFF00"/>
                </patternFill>
              </fill>
            </x14:dxf>
          </x14:cfRule>
          <x14:cfRule type="containsText" priority="19308" operator="containsText" id="{6888ADC1-C231-478D-AFA7-DD7624E3F0F5}">
            <xm:f>NOT(ISERROR(SEARCH('Listados Datos'!$P$6,Z40)))</xm:f>
            <xm:f>'Listados Datos'!$P$6</xm:f>
            <x14:dxf>
              <fill>
                <patternFill>
                  <bgColor rgb="FFFFC000"/>
                </patternFill>
              </fill>
            </x14:dxf>
          </x14:cfRule>
          <x14:cfRule type="containsText" priority="1930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097" operator="containsText" id="{D8AEF834-4D2B-4E5C-8CD7-06993A2E33AA}">
            <xm:f>NOT(ISERROR(SEARCH('Listados Datos'!$T$3,AT46)))</xm:f>
            <xm:f>'Listados Datos'!$T$3</xm:f>
            <x14:dxf>
              <fill>
                <patternFill patternType="solid">
                  <bgColor rgb="FFC00000"/>
                </patternFill>
              </fill>
            </x14:dxf>
          </x14:cfRule>
          <x14:cfRule type="containsText" priority="19098" operator="containsText" id="{2A625B58-A67D-4CB3-A4F8-25E878C37889}">
            <xm:f>NOT(ISERROR(SEARCH('Listados Datos'!$T$4,AT46)))</xm:f>
            <xm:f>'Listados Datos'!$T$4</xm:f>
            <x14:dxf>
              <font>
                <b/>
                <i val="0"/>
                <color theme="0"/>
              </font>
              <fill>
                <patternFill>
                  <bgColor rgb="FFE26B0A"/>
                </patternFill>
              </fill>
            </x14:dxf>
          </x14:cfRule>
          <x14:cfRule type="containsText" priority="19099" operator="containsText" id="{09BAA43A-0940-422B-A797-EE4BEFA51558}">
            <xm:f>NOT(ISERROR(SEARCH('Listados Datos'!$T$5,AT46)))</xm:f>
            <xm:f>'Listados Datos'!$T$5</xm:f>
            <x14:dxf>
              <font>
                <b/>
                <i val="0"/>
                <color auto="1"/>
              </font>
              <fill>
                <patternFill>
                  <bgColor rgb="FFFFFF00"/>
                </patternFill>
              </fill>
            </x14:dxf>
          </x14:cfRule>
          <x14:cfRule type="containsText" priority="1910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087" operator="containsText" id="{0393B0D1-1795-4696-947F-113EDA63F93D}">
            <xm:f>NOT(ISERROR(SEARCH('Listados Datos'!$P$3,AR46)))</xm:f>
            <xm:f>'Listados Datos'!$P$3</xm:f>
            <x14:dxf>
              <fill>
                <patternFill>
                  <bgColor rgb="FF99CC00"/>
                </patternFill>
              </fill>
            </x14:dxf>
          </x14:cfRule>
          <x14:cfRule type="containsText" priority="19088" operator="containsText" id="{B5552976-D670-4ED5-A45D-CCDE4AF05EA7}">
            <xm:f>NOT(ISERROR(SEARCH('Listados Datos'!$P$4,AR46)))</xm:f>
            <xm:f>'Listados Datos'!$P$4</xm:f>
            <x14:dxf>
              <fill>
                <patternFill>
                  <bgColor rgb="FF33CC33"/>
                </patternFill>
              </fill>
            </x14:dxf>
          </x14:cfRule>
          <x14:cfRule type="containsText" priority="19089" operator="containsText" id="{606328FE-43CF-4166-8F61-10AA613E140F}">
            <xm:f>NOT(ISERROR(SEARCH('Listados Datos'!$P$5,AR46)))</xm:f>
            <xm:f>'Listados Datos'!$P$5</xm:f>
            <x14:dxf>
              <fill>
                <patternFill>
                  <bgColor rgb="FFFFFF00"/>
                </patternFill>
              </fill>
            </x14:dxf>
          </x14:cfRule>
          <x14:cfRule type="containsText" priority="19090" operator="containsText" id="{C2ABD7AE-946C-4F70-A2EB-D1801FCAE88B}">
            <xm:f>NOT(ISERROR(SEARCH('Listados Datos'!$P$6,AR46)))</xm:f>
            <xm:f>'Listados Datos'!$P$6</xm:f>
            <x14:dxf>
              <fill>
                <patternFill>
                  <bgColor rgb="FFFFC000"/>
                </patternFill>
              </fill>
            </x14:dxf>
          </x14:cfRule>
          <x14:cfRule type="containsText" priority="1909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251" operator="containsText" id="{681CF19A-E98F-4B11-978E-5A42D429CD07}">
            <xm:f>NOT(ISERROR(SEARCH('Listados Datos'!$T$3,AT41)))</xm:f>
            <xm:f>'Listados Datos'!$T$3</xm:f>
            <x14:dxf>
              <fill>
                <patternFill patternType="solid">
                  <bgColor rgb="FFC00000"/>
                </patternFill>
              </fill>
            </x14:dxf>
          </x14:cfRule>
          <x14:cfRule type="containsText" priority="19252" operator="containsText" id="{8A1FEB7F-D494-4F89-BDF6-C42A63A759EC}">
            <xm:f>NOT(ISERROR(SEARCH('Listados Datos'!$T$4,AT41)))</xm:f>
            <xm:f>'Listados Datos'!$T$4</xm:f>
            <x14:dxf>
              <font>
                <b/>
                <i val="0"/>
                <color theme="0"/>
              </font>
              <fill>
                <patternFill>
                  <bgColor rgb="FFE26B0A"/>
                </patternFill>
              </fill>
            </x14:dxf>
          </x14:cfRule>
          <x14:cfRule type="containsText" priority="19253" operator="containsText" id="{ACB3EBEE-874A-4347-8CA8-5C7F096165A3}">
            <xm:f>NOT(ISERROR(SEARCH('Listados Datos'!$T$5,AT41)))</xm:f>
            <xm:f>'Listados Datos'!$T$5</xm:f>
            <x14:dxf>
              <font>
                <b/>
                <i val="0"/>
                <color auto="1"/>
              </font>
              <fill>
                <patternFill>
                  <bgColor rgb="FFFFFF00"/>
                </patternFill>
              </fill>
            </x14:dxf>
          </x14:cfRule>
          <x14:cfRule type="containsText" priority="1925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241" operator="containsText" id="{03D9423A-6FBC-4390-A803-CE279D6EEC44}">
            <xm:f>NOT(ISERROR(SEARCH('Listados Datos'!$P$3,AR41)))</xm:f>
            <xm:f>'Listados Datos'!$P$3</xm:f>
            <x14:dxf>
              <fill>
                <patternFill>
                  <bgColor rgb="FF99CC00"/>
                </patternFill>
              </fill>
            </x14:dxf>
          </x14:cfRule>
          <x14:cfRule type="containsText" priority="19242" operator="containsText" id="{805266B5-5FC1-4E37-9586-88621D040B40}">
            <xm:f>NOT(ISERROR(SEARCH('Listados Datos'!$P$4,AR41)))</xm:f>
            <xm:f>'Listados Datos'!$P$4</xm:f>
            <x14:dxf>
              <fill>
                <patternFill>
                  <bgColor rgb="FF33CC33"/>
                </patternFill>
              </fill>
            </x14:dxf>
          </x14:cfRule>
          <x14:cfRule type="containsText" priority="19243" operator="containsText" id="{CFD984C6-1666-468F-9AE5-23B75477E76C}">
            <xm:f>NOT(ISERROR(SEARCH('Listados Datos'!$P$5,AR41)))</xm:f>
            <xm:f>'Listados Datos'!$P$5</xm:f>
            <x14:dxf>
              <fill>
                <patternFill>
                  <bgColor rgb="FFFFFF00"/>
                </patternFill>
              </fill>
            </x14:dxf>
          </x14:cfRule>
          <x14:cfRule type="containsText" priority="19244" operator="containsText" id="{E1B15D1F-E969-48A7-A7D3-586B80D451FF}">
            <xm:f>NOT(ISERROR(SEARCH('Listados Datos'!$P$6,AR41)))</xm:f>
            <xm:f>'Listados Datos'!$P$6</xm:f>
            <x14:dxf>
              <fill>
                <patternFill>
                  <bgColor rgb="FFFFC000"/>
                </patternFill>
              </fill>
            </x14:dxf>
          </x14:cfRule>
          <x14:cfRule type="containsText" priority="1924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237" operator="containsText" id="{1B1444C2-B934-40AB-869A-1C99CF4BDC03}">
            <xm:f>NOT(ISERROR(SEARCH('Listados Datos'!$T$3,AT45)))</xm:f>
            <xm:f>'Listados Datos'!$T$3</xm:f>
            <x14:dxf>
              <fill>
                <patternFill patternType="solid">
                  <bgColor rgb="FFC00000"/>
                </patternFill>
              </fill>
            </x14:dxf>
          </x14:cfRule>
          <x14:cfRule type="containsText" priority="19238" operator="containsText" id="{9C542FA9-4327-493F-B638-C6DFEEA77FB2}">
            <xm:f>NOT(ISERROR(SEARCH('Listados Datos'!$T$4,AT45)))</xm:f>
            <xm:f>'Listados Datos'!$T$4</xm:f>
            <x14:dxf>
              <font>
                <b/>
                <i val="0"/>
                <color theme="0"/>
              </font>
              <fill>
                <patternFill>
                  <bgColor rgb="FFE26B0A"/>
                </patternFill>
              </fill>
            </x14:dxf>
          </x14:cfRule>
          <x14:cfRule type="containsText" priority="19239" operator="containsText" id="{151FFA61-B183-4694-A6FD-B5723A4872B4}">
            <xm:f>NOT(ISERROR(SEARCH('Listados Datos'!$T$5,AT45)))</xm:f>
            <xm:f>'Listados Datos'!$T$5</xm:f>
            <x14:dxf>
              <font>
                <b/>
                <i val="0"/>
                <color auto="1"/>
              </font>
              <fill>
                <patternFill>
                  <bgColor rgb="FFFFFF00"/>
                </patternFill>
              </fill>
            </x14:dxf>
          </x14:cfRule>
          <x14:cfRule type="containsText" priority="1924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227" operator="containsText" id="{9F93F923-A58C-4D5A-A6FF-E76ED869F210}">
            <xm:f>NOT(ISERROR(SEARCH('Listados Datos'!$P$3,AR45)))</xm:f>
            <xm:f>'Listados Datos'!$P$3</xm:f>
            <x14:dxf>
              <fill>
                <patternFill>
                  <bgColor rgb="FF99CC00"/>
                </patternFill>
              </fill>
            </x14:dxf>
          </x14:cfRule>
          <x14:cfRule type="containsText" priority="19228" operator="containsText" id="{12790F42-8C61-44BA-A20A-25641D46C2D0}">
            <xm:f>NOT(ISERROR(SEARCH('Listados Datos'!$P$4,AR45)))</xm:f>
            <xm:f>'Listados Datos'!$P$4</xm:f>
            <x14:dxf>
              <fill>
                <patternFill>
                  <bgColor rgb="FF33CC33"/>
                </patternFill>
              </fill>
            </x14:dxf>
          </x14:cfRule>
          <x14:cfRule type="containsText" priority="19229" operator="containsText" id="{4D480013-6E3F-463B-AA58-F1621B7291D8}">
            <xm:f>NOT(ISERROR(SEARCH('Listados Datos'!$P$5,AR45)))</xm:f>
            <xm:f>'Listados Datos'!$P$5</xm:f>
            <x14:dxf>
              <fill>
                <patternFill>
                  <bgColor rgb="FFFFFF00"/>
                </patternFill>
              </fill>
            </x14:dxf>
          </x14:cfRule>
          <x14:cfRule type="containsText" priority="19230" operator="containsText" id="{AB3C8034-2FE4-47AD-B642-04D5FD76E994}">
            <xm:f>NOT(ISERROR(SEARCH('Listados Datos'!$P$6,AR45)))</xm:f>
            <xm:f>'Listados Datos'!$P$6</xm:f>
            <x14:dxf>
              <fill>
                <patternFill>
                  <bgColor rgb="FFFFC000"/>
                </patternFill>
              </fill>
            </x14:dxf>
          </x14:cfRule>
          <x14:cfRule type="containsText" priority="1923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223" operator="containsText" id="{F62F8092-BCAA-4534-85DD-41570F4F9D39}">
            <xm:f>NOT(ISERROR(SEARCH('Listados Datos'!$T$3,AF42)))</xm:f>
            <xm:f>'Listados Datos'!$T$3</xm:f>
            <x14:dxf>
              <fill>
                <patternFill patternType="solid">
                  <bgColor rgb="FFC00000"/>
                </patternFill>
              </fill>
            </x14:dxf>
          </x14:cfRule>
          <x14:cfRule type="containsText" priority="19224" operator="containsText" id="{B074EB9C-D9E4-4508-B9E5-5D0CF8E5A79C}">
            <xm:f>NOT(ISERROR(SEARCH('Listados Datos'!$T$4,AF42)))</xm:f>
            <xm:f>'Listados Datos'!$T$4</xm:f>
            <x14:dxf>
              <font>
                <b/>
                <i val="0"/>
                <color theme="0"/>
              </font>
              <fill>
                <patternFill>
                  <bgColor rgb="FFE26B0A"/>
                </patternFill>
              </fill>
            </x14:dxf>
          </x14:cfRule>
          <x14:cfRule type="containsText" priority="19225" operator="containsText" id="{3BAA08D8-E3D3-45A0-BE89-9D2ECE23EDE1}">
            <xm:f>NOT(ISERROR(SEARCH('Listados Datos'!$T$5,AF42)))</xm:f>
            <xm:f>'Listados Datos'!$T$5</xm:f>
            <x14:dxf>
              <font>
                <b/>
                <i val="0"/>
                <color auto="1"/>
              </font>
              <fill>
                <patternFill>
                  <bgColor rgb="FFFFFF00"/>
                </patternFill>
              </fill>
            </x14:dxf>
          </x14:cfRule>
          <x14:cfRule type="containsText" priority="1922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219" operator="containsText" id="{48FEA2BD-BBA4-463C-A93B-8F9AF382924A}">
            <xm:f>NOT(ISERROR(SEARCH('Listados Datos'!$T$3,AB42)))</xm:f>
            <xm:f>'Listados Datos'!$T$3</xm:f>
            <x14:dxf>
              <fill>
                <patternFill patternType="solid">
                  <bgColor rgb="FFC00000"/>
                </patternFill>
              </fill>
            </x14:dxf>
          </x14:cfRule>
          <x14:cfRule type="containsText" priority="19220" operator="containsText" id="{74AD12A3-D0B1-41B4-97F2-06627595C993}">
            <xm:f>NOT(ISERROR(SEARCH('Listados Datos'!$T$4,AB42)))</xm:f>
            <xm:f>'Listados Datos'!$T$4</xm:f>
            <x14:dxf>
              <font>
                <b/>
                <i val="0"/>
                <color theme="0"/>
              </font>
              <fill>
                <patternFill>
                  <bgColor rgb="FFE26B0A"/>
                </patternFill>
              </fill>
            </x14:dxf>
          </x14:cfRule>
          <x14:cfRule type="containsText" priority="19221" operator="containsText" id="{6D748A0F-78A9-4028-A575-4676DE8021CF}">
            <xm:f>NOT(ISERROR(SEARCH('Listados Datos'!$T$5,AB42)))</xm:f>
            <xm:f>'Listados Datos'!$T$5</xm:f>
            <x14:dxf>
              <font>
                <b/>
                <i val="0"/>
                <color auto="1"/>
              </font>
              <fill>
                <patternFill>
                  <bgColor rgb="FFFFFF00"/>
                </patternFill>
              </fill>
            </x14:dxf>
          </x14:cfRule>
          <x14:cfRule type="containsText" priority="1922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209" operator="containsText" id="{8312E75C-6CE6-461E-BEA2-78B004C4A776}">
            <xm:f>NOT(ISERROR(SEARCH('Listados Datos'!$P$3,Z42)))</xm:f>
            <xm:f>'Listados Datos'!$P$3</xm:f>
            <x14:dxf>
              <fill>
                <patternFill>
                  <bgColor rgb="FF99CC00"/>
                </patternFill>
              </fill>
            </x14:dxf>
          </x14:cfRule>
          <x14:cfRule type="containsText" priority="19210" operator="containsText" id="{BF327C6B-D7F0-4836-87EE-E1C5E0A9F038}">
            <xm:f>NOT(ISERROR(SEARCH('Listados Datos'!$P$4,Z42)))</xm:f>
            <xm:f>'Listados Datos'!$P$4</xm:f>
            <x14:dxf>
              <fill>
                <patternFill>
                  <bgColor rgb="FF33CC33"/>
                </patternFill>
              </fill>
            </x14:dxf>
          </x14:cfRule>
          <x14:cfRule type="containsText" priority="19211" operator="containsText" id="{FE1306B6-B8C5-4BB4-BF3B-29E9483F0F95}">
            <xm:f>NOT(ISERROR(SEARCH('Listados Datos'!$P$5,Z42)))</xm:f>
            <xm:f>'Listados Datos'!$P$5</xm:f>
            <x14:dxf>
              <fill>
                <patternFill>
                  <bgColor rgb="FFFFFF00"/>
                </patternFill>
              </fill>
            </x14:dxf>
          </x14:cfRule>
          <x14:cfRule type="containsText" priority="19212" operator="containsText" id="{BFDFAFF3-D53E-467B-8975-66B3E340C3A0}">
            <xm:f>NOT(ISERROR(SEARCH('Listados Datos'!$P$6,Z42)))</xm:f>
            <xm:f>'Listados Datos'!$P$6</xm:f>
            <x14:dxf>
              <fill>
                <patternFill>
                  <bgColor rgb="FFFFC000"/>
                </patternFill>
              </fill>
            </x14:dxf>
          </x14:cfRule>
          <x14:cfRule type="containsText" priority="1921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179" operator="containsText" id="{FD39239B-9171-4110-87BB-5502DA61D8B6}">
            <xm:f>NOT(ISERROR(SEARCH('Listados Datos'!$T$3,AT42)))</xm:f>
            <xm:f>'Listados Datos'!$T$3</xm:f>
            <x14:dxf>
              <fill>
                <patternFill patternType="solid">
                  <bgColor rgb="FFC00000"/>
                </patternFill>
              </fill>
            </x14:dxf>
          </x14:cfRule>
          <x14:cfRule type="containsText" priority="19180" operator="containsText" id="{844C610C-ABC2-4D8B-A340-6BAE04A2756E}">
            <xm:f>NOT(ISERROR(SEARCH('Listados Datos'!$T$4,AT42)))</xm:f>
            <xm:f>'Listados Datos'!$T$4</xm:f>
            <x14:dxf>
              <font>
                <b/>
                <i val="0"/>
                <color theme="0"/>
              </font>
              <fill>
                <patternFill>
                  <bgColor rgb="FFE26B0A"/>
                </patternFill>
              </fill>
            </x14:dxf>
          </x14:cfRule>
          <x14:cfRule type="containsText" priority="19181" operator="containsText" id="{6CA522F3-E03D-4948-BC24-CABBFBE01577}">
            <xm:f>NOT(ISERROR(SEARCH('Listados Datos'!$T$5,AT42)))</xm:f>
            <xm:f>'Listados Datos'!$T$5</xm:f>
            <x14:dxf>
              <font>
                <b/>
                <i val="0"/>
                <color auto="1"/>
              </font>
              <fill>
                <patternFill>
                  <bgColor rgb="FFFFFF00"/>
                </patternFill>
              </fill>
            </x14:dxf>
          </x14:cfRule>
          <x14:cfRule type="containsText" priority="1918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169" operator="containsText" id="{F56B3B42-F433-48D5-8089-4EFCAF1048D7}">
            <xm:f>NOT(ISERROR(SEARCH('Listados Datos'!$P$3,AR42)))</xm:f>
            <xm:f>'Listados Datos'!$P$3</xm:f>
            <x14:dxf>
              <fill>
                <patternFill>
                  <bgColor rgb="FF99CC00"/>
                </patternFill>
              </fill>
            </x14:dxf>
          </x14:cfRule>
          <x14:cfRule type="containsText" priority="19170" operator="containsText" id="{42FC223E-EBE3-434D-9BA8-0FFC2D5D56B4}">
            <xm:f>NOT(ISERROR(SEARCH('Listados Datos'!$P$4,AR42)))</xm:f>
            <xm:f>'Listados Datos'!$P$4</xm:f>
            <x14:dxf>
              <fill>
                <patternFill>
                  <bgColor rgb="FF33CC33"/>
                </patternFill>
              </fill>
            </x14:dxf>
          </x14:cfRule>
          <x14:cfRule type="containsText" priority="19171" operator="containsText" id="{F01F5C49-D820-404A-A78F-83D6B877F9A7}">
            <xm:f>NOT(ISERROR(SEARCH('Listados Datos'!$P$5,AR42)))</xm:f>
            <xm:f>'Listados Datos'!$P$5</xm:f>
            <x14:dxf>
              <fill>
                <patternFill>
                  <bgColor rgb="FFFFFF00"/>
                </patternFill>
              </fill>
            </x14:dxf>
          </x14:cfRule>
          <x14:cfRule type="containsText" priority="19172" operator="containsText" id="{E202DB24-5F0E-45A8-951C-1FD847C13CA8}">
            <xm:f>NOT(ISERROR(SEARCH('Listados Datos'!$P$6,AR42)))</xm:f>
            <xm:f>'Listados Datos'!$P$6</xm:f>
            <x14:dxf>
              <fill>
                <patternFill>
                  <bgColor rgb="FFFFC000"/>
                </patternFill>
              </fill>
            </x14:dxf>
          </x14:cfRule>
          <x14:cfRule type="containsText" priority="1917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165" operator="containsText" id="{49FBC013-D608-4AFF-9F02-A990A0B54ED5}">
            <xm:f>NOT(ISERROR(SEARCH('Listados Datos'!$T$3,AT43)))</xm:f>
            <xm:f>'Listados Datos'!$T$3</xm:f>
            <x14:dxf>
              <fill>
                <patternFill patternType="solid">
                  <bgColor rgb="FFC00000"/>
                </patternFill>
              </fill>
            </x14:dxf>
          </x14:cfRule>
          <x14:cfRule type="containsText" priority="19166" operator="containsText" id="{0C268478-17B7-442C-9304-42D3C76C4D3F}">
            <xm:f>NOT(ISERROR(SEARCH('Listados Datos'!$T$4,AT43)))</xm:f>
            <xm:f>'Listados Datos'!$T$4</xm:f>
            <x14:dxf>
              <font>
                <b/>
                <i val="0"/>
                <color theme="0"/>
              </font>
              <fill>
                <patternFill>
                  <bgColor rgb="FFE26B0A"/>
                </patternFill>
              </fill>
            </x14:dxf>
          </x14:cfRule>
          <x14:cfRule type="containsText" priority="19167" operator="containsText" id="{13A21B3F-56A1-4A59-8D8E-EBD63A9E0ED8}">
            <xm:f>NOT(ISERROR(SEARCH('Listados Datos'!$T$5,AT43)))</xm:f>
            <xm:f>'Listados Datos'!$T$5</xm:f>
            <x14:dxf>
              <font>
                <b/>
                <i val="0"/>
                <color auto="1"/>
              </font>
              <fill>
                <patternFill>
                  <bgColor rgb="FFFFFF00"/>
                </patternFill>
              </fill>
            </x14:dxf>
          </x14:cfRule>
          <x14:cfRule type="containsText" priority="1916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155" operator="containsText" id="{B1232C12-1AE4-443B-B6A4-4D1CE6376DD1}">
            <xm:f>NOT(ISERROR(SEARCH('Listados Datos'!$P$3,AR43)))</xm:f>
            <xm:f>'Listados Datos'!$P$3</xm:f>
            <x14:dxf>
              <fill>
                <patternFill>
                  <bgColor rgb="FF99CC00"/>
                </patternFill>
              </fill>
            </x14:dxf>
          </x14:cfRule>
          <x14:cfRule type="containsText" priority="19156" operator="containsText" id="{B3D56A5F-909A-4E03-95C3-21E4360D1FDA}">
            <xm:f>NOT(ISERROR(SEARCH('Listados Datos'!$P$4,AR43)))</xm:f>
            <xm:f>'Listados Datos'!$P$4</xm:f>
            <x14:dxf>
              <fill>
                <patternFill>
                  <bgColor rgb="FF33CC33"/>
                </patternFill>
              </fill>
            </x14:dxf>
          </x14:cfRule>
          <x14:cfRule type="containsText" priority="19157" operator="containsText" id="{E8CFDE63-CC71-42CD-BF91-2610D58AC8EF}">
            <xm:f>NOT(ISERROR(SEARCH('Listados Datos'!$P$5,AR43)))</xm:f>
            <xm:f>'Listados Datos'!$P$5</xm:f>
            <x14:dxf>
              <fill>
                <patternFill>
                  <bgColor rgb="FFFFFF00"/>
                </patternFill>
              </fill>
            </x14:dxf>
          </x14:cfRule>
          <x14:cfRule type="containsText" priority="19158" operator="containsText" id="{C0F8A3D0-501B-4395-92A0-8D48C2166310}">
            <xm:f>NOT(ISERROR(SEARCH('Listados Datos'!$P$6,AR43)))</xm:f>
            <xm:f>'Listados Datos'!$P$6</xm:f>
            <x14:dxf>
              <fill>
                <patternFill>
                  <bgColor rgb="FFFFC000"/>
                </patternFill>
              </fill>
            </x14:dxf>
          </x14:cfRule>
          <x14:cfRule type="containsText" priority="1915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147" operator="containsText" id="{6D3240F4-FEF8-4F43-9589-3C2329A7D719}">
            <xm:f>NOT(ISERROR(SEARCH('Listados Datos'!$T$3,AB46)))</xm:f>
            <xm:f>'Listados Datos'!$T$3</xm:f>
            <x14:dxf>
              <fill>
                <patternFill patternType="solid">
                  <bgColor rgb="FFC00000"/>
                </patternFill>
              </fill>
            </x14:dxf>
          </x14:cfRule>
          <x14:cfRule type="containsText" priority="19148" operator="containsText" id="{9669642A-429C-41C3-BA2F-4396E0C406BA}">
            <xm:f>NOT(ISERROR(SEARCH('Listados Datos'!$T$4,AB46)))</xm:f>
            <xm:f>'Listados Datos'!$T$4</xm:f>
            <x14:dxf>
              <font>
                <b/>
                <i val="0"/>
                <color theme="0"/>
              </font>
              <fill>
                <patternFill>
                  <bgColor rgb="FFE26B0A"/>
                </patternFill>
              </fill>
            </x14:dxf>
          </x14:cfRule>
          <x14:cfRule type="containsText" priority="19149" operator="containsText" id="{1BF35DB9-9C15-448D-BB18-52373DEFE1BD}">
            <xm:f>NOT(ISERROR(SEARCH('Listados Datos'!$T$5,AB46)))</xm:f>
            <xm:f>'Listados Datos'!$T$5</xm:f>
            <x14:dxf>
              <font>
                <b/>
                <i val="0"/>
                <color auto="1"/>
              </font>
              <fill>
                <patternFill>
                  <bgColor rgb="FFFFFF00"/>
                </patternFill>
              </fill>
            </x14:dxf>
          </x14:cfRule>
          <x14:cfRule type="containsText" priority="1915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137" operator="containsText" id="{C840D831-B9DE-4271-A1EB-E47959ADF804}">
            <xm:f>NOT(ISERROR(SEARCH('Listados Datos'!$P$3,Z46)))</xm:f>
            <xm:f>'Listados Datos'!$P$3</xm:f>
            <x14:dxf>
              <fill>
                <patternFill>
                  <bgColor rgb="FF99CC00"/>
                </patternFill>
              </fill>
            </x14:dxf>
          </x14:cfRule>
          <x14:cfRule type="containsText" priority="19138" operator="containsText" id="{BB244876-B83A-473A-9443-62867DA2B49C}">
            <xm:f>NOT(ISERROR(SEARCH('Listados Datos'!$P$4,Z46)))</xm:f>
            <xm:f>'Listados Datos'!$P$4</xm:f>
            <x14:dxf>
              <fill>
                <patternFill>
                  <bgColor rgb="FF33CC33"/>
                </patternFill>
              </fill>
            </x14:dxf>
          </x14:cfRule>
          <x14:cfRule type="containsText" priority="19139" operator="containsText" id="{2E664694-68AA-41C4-A51D-6E2CAC5F010F}">
            <xm:f>NOT(ISERROR(SEARCH('Listados Datos'!$P$5,Z46)))</xm:f>
            <xm:f>'Listados Datos'!$P$5</xm:f>
            <x14:dxf>
              <fill>
                <patternFill>
                  <bgColor rgb="FFFFFF00"/>
                </patternFill>
              </fill>
            </x14:dxf>
          </x14:cfRule>
          <x14:cfRule type="containsText" priority="19140" operator="containsText" id="{5AF5E637-48DE-402F-B247-3B7038F0A8A6}">
            <xm:f>NOT(ISERROR(SEARCH('Listados Datos'!$P$6,Z46)))</xm:f>
            <xm:f>'Listados Datos'!$P$6</xm:f>
            <x14:dxf>
              <fill>
                <patternFill>
                  <bgColor rgb="FFFFC000"/>
                </patternFill>
              </fill>
            </x14:dxf>
          </x14:cfRule>
          <x14:cfRule type="containsText" priority="1914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083" operator="containsText" id="{97F70E70-AAA1-4871-810C-81119C31E12C}">
            <xm:f>NOT(ISERROR(SEARCH('Listados Datos'!$T$3,AT47)))</xm:f>
            <xm:f>'Listados Datos'!$T$3</xm:f>
            <x14:dxf>
              <fill>
                <patternFill patternType="solid">
                  <bgColor rgb="FFC00000"/>
                </patternFill>
              </fill>
            </x14:dxf>
          </x14:cfRule>
          <x14:cfRule type="containsText" priority="19084" operator="containsText" id="{4BFA4BE3-22C0-4875-9169-4BA3CE6250DD}">
            <xm:f>NOT(ISERROR(SEARCH('Listados Datos'!$T$4,AT47)))</xm:f>
            <xm:f>'Listados Datos'!$T$4</xm:f>
            <x14:dxf>
              <font>
                <b/>
                <i val="0"/>
                <color theme="0"/>
              </font>
              <fill>
                <patternFill>
                  <bgColor rgb="FFE26B0A"/>
                </patternFill>
              </fill>
            </x14:dxf>
          </x14:cfRule>
          <x14:cfRule type="containsText" priority="19085" operator="containsText" id="{65A00C61-01AD-438D-9652-A4CB8B6C95B4}">
            <xm:f>NOT(ISERROR(SEARCH('Listados Datos'!$T$5,AT47)))</xm:f>
            <xm:f>'Listados Datos'!$T$5</xm:f>
            <x14:dxf>
              <font>
                <b/>
                <i val="0"/>
                <color auto="1"/>
              </font>
              <fill>
                <patternFill>
                  <bgColor rgb="FFFFFF00"/>
                </patternFill>
              </fill>
            </x14:dxf>
          </x14:cfRule>
          <x14:cfRule type="containsText" priority="1908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073" operator="containsText" id="{293E17E0-0186-49E2-AA7C-3FF554003FEA}">
            <xm:f>NOT(ISERROR(SEARCH('Listados Datos'!$P$3,AR47)))</xm:f>
            <xm:f>'Listados Datos'!$P$3</xm:f>
            <x14:dxf>
              <fill>
                <patternFill>
                  <bgColor rgb="FF99CC00"/>
                </patternFill>
              </fill>
            </x14:dxf>
          </x14:cfRule>
          <x14:cfRule type="containsText" priority="19074" operator="containsText" id="{598E084A-DD43-4A17-9332-2645B83897BE}">
            <xm:f>NOT(ISERROR(SEARCH('Listados Datos'!$P$4,AR47)))</xm:f>
            <xm:f>'Listados Datos'!$P$4</xm:f>
            <x14:dxf>
              <fill>
                <patternFill>
                  <bgColor rgb="FF33CC33"/>
                </patternFill>
              </fill>
            </x14:dxf>
          </x14:cfRule>
          <x14:cfRule type="containsText" priority="19075" operator="containsText" id="{CE152039-9A67-42CF-8C58-65CAED3C3D4D}">
            <xm:f>NOT(ISERROR(SEARCH('Listados Datos'!$P$5,AR47)))</xm:f>
            <xm:f>'Listados Datos'!$P$5</xm:f>
            <x14:dxf>
              <fill>
                <patternFill>
                  <bgColor rgb="FFFFFF00"/>
                </patternFill>
              </fill>
            </x14:dxf>
          </x14:cfRule>
          <x14:cfRule type="containsText" priority="19076" operator="containsText" id="{B29C481A-B62B-41C8-A5A4-E7E731DD578D}">
            <xm:f>NOT(ISERROR(SEARCH('Listados Datos'!$P$6,AR47)))</xm:f>
            <xm:f>'Listados Datos'!$P$6</xm:f>
            <x14:dxf>
              <fill>
                <patternFill>
                  <bgColor rgb="FFFFC000"/>
                </patternFill>
              </fill>
            </x14:dxf>
          </x14:cfRule>
          <x14:cfRule type="containsText" priority="1907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069" operator="containsText" id="{520CE582-607D-45AC-AACE-DEE1DEA0619B}">
            <xm:f>NOT(ISERROR(SEARCH('Listados Datos'!$T$3,AT51)))</xm:f>
            <xm:f>'Listados Datos'!$T$3</xm:f>
            <x14:dxf>
              <fill>
                <patternFill patternType="solid">
                  <bgColor rgb="FFC00000"/>
                </patternFill>
              </fill>
            </x14:dxf>
          </x14:cfRule>
          <x14:cfRule type="containsText" priority="19070" operator="containsText" id="{902A1C4B-1437-4967-8BC1-BC9263B9C90B}">
            <xm:f>NOT(ISERROR(SEARCH('Listados Datos'!$T$4,AT51)))</xm:f>
            <xm:f>'Listados Datos'!$T$4</xm:f>
            <x14:dxf>
              <font>
                <b/>
                <i val="0"/>
                <color theme="0"/>
              </font>
              <fill>
                <patternFill>
                  <bgColor rgb="FFE26B0A"/>
                </patternFill>
              </fill>
            </x14:dxf>
          </x14:cfRule>
          <x14:cfRule type="containsText" priority="19071" operator="containsText" id="{17FE66C8-26BA-4000-A4B9-1756735159C5}">
            <xm:f>NOT(ISERROR(SEARCH('Listados Datos'!$T$5,AT51)))</xm:f>
            <xm:f>'Listados Datos'!$T$5</xm:f>
            <x14:dxf>
              <font>
                <b/>
                <i val="0"/>
                <color auto="1"/>
              </font>
              <fill>
                <patternFill>
                  <bgColor rgb="FFFFFF00"/>
                </patternFill>
              </fill>
            </x14:dxf>
          </x14:cfRule>
          <x14:cfRule type="containsText" priority="1907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059" operator="containsText" id="{C83207D9-ED1E-461F-AADC-65C24D7CC442}">
            <xm:f>NOT(ISERROR(SEARCH('Listados Datos'!$P$3,AR51)))</xm:f>
            <xm:f>'Listados Datos'!$P$3</xm:f>
            <x14:dxf>
              <fill>
                <patternFill>
                  <bgColor rgb="FF99CC00"/>
                </patternFill>
              </fill>
            </x14:dxf>
          </x14:cfRule>
          <x14:cfRule type="containsText" priority="19060" operator="containsText" id="{28B193B1-589C-4624-88B0-F095AF7F13D1}">
            <xm:f>NOT(ISERROR(SEARCH('Listados Datos'!$P$4,AR51)))</xm:f>
            <xm:f>'Listados Datos'!$P$4</xm:f>
            <x14:dxf>
              <fill>
                <patternFill>
                  <bgColor rgb="FF33CC33"/>
                </patternFill>
              </fill>
            </x14:dxf>
          </x14:cfRule>
          <x14:cfRule type="containsText" priority="19061" operator="containsText" id="{F9342DB5-C604-41E4-95D1-16878FF49EC1}">
            <xm:f>NOT(ISERROR(SEARCH('Listados Datos'!$P$5,AR51)))</xm:f>
            <xm:f>'Listados Datos'!$P$5</xm:f>
            <x14:dxf>
              <fill>
                <patternFill>
                  <bgColor rgb="FFFFFF00"/>
                </patternFill>
              </fill>
            </x14:dxf>
          </x14:cfRule>
          <x14:cfRule type="containsText" priority="19062" operator="containsText" id="{DF89290B-BBED-4C44-8923-3600AEF20BDD}">
            <xm:f>NOT(ISERROR(SEARCH('Listados Datos'!$P$6,AR51)))</xm:f>
            <xm:f>'Listados Datos'!$P$6</xm:f>
            <x14:dxf>
              <fill>
                <patternFill>
                  <bgColor rgb="FFFFC000"/>
                </patternFill>
              </fill>
            </x14:dxf>
          </x14:cfRule>
          <x14:cfRule type="containsText" priority="1906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055" operator="containsText" id="{96C3027A-9938-44C0-8EF1-036CC36B749B}">
            <xm:f>NOT(ISERROR(SEARCH('Listados Datos'!$T$3,AF48)))</xm:f>
            <xm:f>'Listados Datos'!$T$3</xm:f>
            <x14:dxf>
              <fill>
                <patternFill patternType="solid">
                  <bgColor rgb="FFC00000"/>
                </patternFill>
              </fill>
            </x14:dxf>
          </x14:cfRule>
          <x14:cfRule type="containsText" priority="19056" operator="containsText" id="{1903F2B7-0993-480A-A28D-1AFE224B8AE2}">
            <xm:f>NOT(ISERROR(SEARCH('Listados Datos'!$T$4,AF48)))</xm:f>
            <xm:f>'Listados Datos'!$T$4</xm:f>
            <x14:dxf>
              <font>
                <b/>
                <i val="0"/>
                <color theme="0"/>
              </font>
              <fill>
                <patternFill>
                  <bgColor rgb="FFE26B0A"/>
                </patternFill>
              </fill>
            </x14:dxf>
          </x14:cfRule>
          <x14:cfRule type="containsText" priority="19057" operator="containsText" id="{6AE2134F-D60C-49B1-87F8-27AC468CE8C3}">
            <xm:f>NOT(ISERROR(SEARCH('Listados Datos'!$T$5,AF48)))</xm:f>
            <xm:f>'Listados Datos'!$T$5</xm:f>
            <x14:dxf>
              <font>
                <b/>
                <i val="0"/>
                <color auto="1"/>
              </font>
              <fill>
                <patternFill>
                  <bgColor rgb="FFFFFF00"/>
                </patternFill>
              </fill>
            </x14:dxf>
          </x14:cfRule>
          <x14:cfRule type="containsText" priority="1905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051" operator="containsText" id="{992D0404-090F-4D59-BE77-D78455A2714E}">
            <xm:f>NOT(ISERROR(SEARCH('Listados Datos'!$T$3,AB48)))</xm:f>
            <xm:f>'Listados Datos'!$T$3</xm:f>
            <x14:dxf>
              <fill>
                <patternFill patternType="solid">
                  <bgColor rgb="FFC00000"/>
                </patternFill>
              </fill>
            </x14:dxf>
          </x14:cfRule>
          <x14:cfRule type="containsText" priority="19052" operator="containsText" id="{A192098C-E3ED-46E6-BDD6-5E1AA23E4D93}">
            <xm:f>NOT(ISERROR(SEARCH('Listados Datos'!$T$4,AB48)))</xm:f>
            <xm:f>'Listados Datos'!$T$4</xm:f>
            <x14:dxf>
              <font>
                <b/>
                <i val="0"/>
                <color theme="0"/>
              </font>
              <fill>
                <patternFill>
                  <bgColor rgb="FFE26B0A"/>
                </patternFill>
              </fill>
            </x14:dxf>
          </x14:cfRule>
          <x14:cfRule type="containsText" priority="19053" operator="containsText" id="{0BA2CCD9-8F3E-4BD5-B023-422B4C0F090D}">
            <xm:f>NOT(ISERROR(SEARCH('Listados Datos'!$T$5,AB48)))</xm:f>
            <xm:f>'Listados Datos'!$T$5</xm:f>
            <x14:dxf>
              <font>
                <b/>
                <i val="0"/>
                <color auto="1"/>
              </font>
              <fill>
                <patternFill>
                  <bgColor rgb="FFFFFF00"/>
                </patternFill>
              </fill>
            </x14:dxf>
          </x14:cfRule>
          <x14:cfRule type="containsText" priority="1905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041" operator="containsText" id="{6BD8B165-A56F-446E-9588-9CE0DC7F5637}">
            <xm:f>NOT(ISERROR(SEARCH('Listados Datos'!$P$3,Z48)))</xm:f>
            <xm:f>'Listados Datos'!$P$3</xm:f>
            <x14:dxf>
              <fill>
                <patternFill>
                  <bgColor rgb="FF99CC00"/>
                </patternFill>
              </fill>
            </x14:dxf>
          </x14:cfRule>
          <x14:cfRule type="containsText" priority="19042" operator="containsText" id="{551EF1B2-FC55-4577-8A2A-49C397864E42}">
            <xm:f>NOT(ISERROR(SEARCH('Listados Datos'!$P$4,Z48)))</xm:f>
            <xm:f>'Listados Datos'!$P$4</xm:f>
            <x14:dxf>
              <fill>
                <patternFill>
                  <bgColor rgb="FF33CC33"/>
                </patternFill>
              </fill>
            </x14:dxf>
          </x14:cfRule>
          <x14:cfRule type="containsText" priority="19043" operator="containsText" id="{04CEF606-6742-4AC2-AFB6-89CDC4F7A783}">
            <xm:f>NOT(ISERROR(SEARCH('Listados Datos'!$P$5,Z48)))</xm:f>
            <xm:f>'Listados Datos'!$P$5</xm:f>
            <x14:dxf>
              <fill>
                <patternFill>
                  <bgColor rgb="FFFFFF00"/>
                </patternFill>
              </fill>
            </x14:dxf>
          </x14:cfRule>
          <x14:cfRule type="containsText" priority="19044" operator="containsText" id="{E3DF8710-5978-4DF8-A3AE-2241ED969C51}">
            <xm:f>NOT(ISERROR(SEARCH('Listados Datos'!$P$6,Z48)))</xm:f>
            <xm:f>'Listados Datos'!$P$6</xm:f>
            <x14:dxf>
              <fill>
                <patternFill>
                  <bgColor rgb="FFFFC000"/>
                </patternFill>
              </fill>
            </x14:dxf>
          </x14:cfRule>
          <x14:cfRule type="containsText" priority="1904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011" operator="containsText" id="{6DD39D8F-4068-4821-807C-3DBDEACFAFF5}">
            <xm:f>NOT(ISERROR(SEARCH('Listados Datos'!$T$3,AT48)))</xm:f>
            <xm:f>'Listados Datos'!$T$3</xm:f>
            <x14:dxf>
              <fill>
                <patternFill patternType="solid">
                  <bgColor rgb="FFC00000"/>
                </patternFill>
              </fill>
            </x14:dxf>
          </x14:cfRule>
          <x14:cfRule type="containsText" priority="19012" operator="containsText" id="{0E4BEE45-E715-48EB-B456-154A75B2A939}">
            <xm:f>NOT(ISERROR(SEARCH('Listados Datos'!$T$4,AT48)))</xm:f>
            <xm:f>'Listados Datos'!$T$4</xm:f>
            <x14:dxf>
              <font>
                <b/>
                <i val="0"/>
                <color theme="0"/>
              </font>
              <fill>
                <patternFill>
                  <bgColor rgb="FFE26B0A"/>
                </patternFill>
              </fill>
            </x14:dxf>
          </x14:cfRule>
          <x14:cfRule type="containsText" priority="19013" operator="containsText" id="{9BB57536-315C-44F6-B058-5C57D9E0687D}">
            <xm:f>NOT(ISERROR(SEARCH('Listados Datos'!$T$5,AT48)))</xm:f>
            <xm:f>'Listados Datos'!$T$5</xm:f>
            <x14:dxf>
              <font>
                <b/>
                <i val="0"/>
                <color auto="1"/>
              </font>
              <fill>
                <patternFill>
                  <bgColor rgb="FFFFFF00"/>
                </patternFill>
              </fill>
            </x14:dxf>
          </x14:cfRule>
          <x14:cfRule type="containsText" priority="1901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001" operator="containsText" id="{522B426A-5B1B-4837-BF2F-B20F1D1FE0B9}">
            <xm:f>NOT(ISERROR(SEARCH('Listados Datos'!$P$3,AR48)))</xm:f>
            <xm:f>'Listados Datos'!$P$3</xm:f>
            <x14:dxf>
              <fill>
                <patternFill>
                  <bgColor rgb="FF99CC00"/>
                </patternFill>
              </fill>
            </x14:dxf>
          </x14:cfRule>
          <x14:cfRule type="containsText" priority="19002" operator="containsText" id="{0B503C2A-CD87-4AF6-BB52-73BC8DF761A8}">
            <xm:f>NOT(ISERROR(SEARCH('Listados Datos'!$P$4,AR48)))</xm:f>
            <xm:f>'Listados Datos'!$P$4</xm:f>
            <x14:dxf>
              <fill>
                <patternFill>
                  <bgColor rgb="FF33CC33"/>
                </patternFill>
              </fill>
            </x14:dxf>
          </x14:cfRule>
          <x14:cfRule type="containsText" priority="19003" operator="containsText" id="{42E81C6B-EF96-43EB-B148-8D5AEC4644DD}">
            <xm:f>NOT(ISERROR(SEARCH('Listados Datos'!$P$5,AR48)))</xm:f>
            <xm:f>'Listados Datos'!$P$5</xm:f>
            <x14:dxf>
              <fill>
                <patternFill>
                  <bgColor rgb="FFFFFF00"/>
                </patternFill>
              </fill>
            </x14:dxf>
          </x14:cfRule>
          <x14:cfRule type="containsText" priority="19004" operator="containsText" id="{5AA3BDD4-9FE0-4951-8C2B-D9B4459D98C7}">
            <xm:f>NOT(ISERROR(SEARCH('Listados Datos'!$P$6,AR48)))</xm:f>
            <xm:f>'Listados Datos'!$P$6</xm:f>
            <x14:dxf>
              <fill>
                <patternFill>
                  <bgColor rgb="FFFFC000"/>
                </patternFill>
              </fill>
            </x14:dxf>
          </x14:cfRule>
          <x14:cfRule type="containsText" priority="1900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8997" operator="containsText" id="{5F952441-0190-4DB1-A7FD-810B5E255F5F}">
            <xm:f>NOT(ISERROR(SEARCH('Listados Datos'!$T$3,AT49)))</xm:f>
            <xm:f>'Listados Datos'!$T$3</xm:f>
            <x14:dxf>
              <fill>
                <patternFill patternType="solid">
                  <bgColor rgb="FFC00000"/>
                </patternFill>
              </fill>
            </x14:dxf>
          </x14:cfRule>
          <x14:cfRule type="containsText" priority="18998" operator="containsText" id="{C9292285-6A5C-4434-965F-735DD3C0DB37}">
            <xm:f>NOT(ISERROR(SEARCH('Listados Datos'!$T$4,AT49)))</xm:f>
            <xm:f>'Listados Datos'!$T$4</xm:f>
            <x14:dxf>
              <font>
                <b/>
                <i val="0"/>
                <color theme="0"/>
              </font>
              <fill>
                <patternFill>
                  <bgColor rgb="FFE26B0A"/>
                </patternFill>
              </fill>
            </x14:dxf>
          </x14:cfRule>
          <x14:cfRule type="containsText" priority="18999" operator="containsText" id="{D16FB360-13AC-4B58-8AED-B36B57AF3DF4}">
            <xm:f>NOT(ISERROR(SEARCH('Listados Datos'!$T$5,AT49)))</xm:f>
            <xm:f>'Listados Datos'!$T$5</xm:f>
            <x14:dxf>
              <font>
                <b/>
                <i val="0"/>
                <color auto="1"/>
              </font>
              <fill>
                <patternFill>
                  <bgColor rgb="FFFFFF00"/>
                </patternFill>
              </fill>
            </x14:dxf>
          </x14:cfRule>
          <x14:cfRule type="containsText" priority="1900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8987" operator="containsText" id="{CB373D3A-F084-4526-A7EC-54497C8F3681}">
            <xm:f>NOT(ISERROR(SEARCH('Listados Datos'!$P$3,AR49)))</xm:f>
            <xm:f>'Listados Datos'!$P$3</xm:f>
            <x14:dxf>
              <fill>
                <patternFill>
                  <bgColor rgb="FF99CC00"/>
                </patternFill>
              </fill>
            </x14:dxf>
          </x14:cfRule>
          <x14:cfRule type="containsText" priority="18988" operator="containsText" id="{CFC314A2-0873-45D2-B39D-6BA0CB90D68F}">
            <xm:f>NOT(ISERROR(SEARCH('Listados Datos'!$P$4,AR49)))</xm:f>
            <xm:f>'Listados Datos'!$P$4</xm:f>
            <x14:dxf>
              <fill>
                <patternFill>
                  <bgColor rgb="FF33CC33"/>
                </patternFill>
              </fill>
            </x14:dxf>
          </x14:cfRule>
          <x14:cfRule type="containsText" priority="18989" operator="containsText" id="{E5FD24C6-48D7-4BF9-85E0-6552F6F88CE3}">
            <xm:f>NOT(ISERROR(SEARCH('Listados Datos'!$P$5,AR49)))</xm:f>
            <xm:f>'Listados Datos'!$P$5</xm:f>
            <x14:dxf>
              <fill>
                <patternFill>
                  <bgColor rgb="FFFFFF00"/>
                </patternFill>
              </fill>
            </x14:dxf>
          </x14:cfRule>
          <x14:cfRule type="containsText" priority="18990" operator="containsText" id="{15C94379-2BD8-4444-8F25-8B558F865B16}">
            <xm:f>NOT(ISERROR(SEARCH('Listados Datos'!$P$6,AR49)))</xm:f>
            <xm:f>'Listados Datos'!$P$6</xm:f>
            <x14:dxf>
              <fill>
                <patternFill>
                  <bgColor rgb="FFFFC000"/>
                </patternFill>
              </fill>
            </x14:dxf>
          </x14:cfRule>
          <x14:cfRule type="containsText" priority="1899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8983" operator="containsText" id="{F043754D-6BE6-4D01-80D0-753DB28FD1FE}">
            <xm:f>NOT(ISERROR(SEARCH('Listados Datos'!$T$3,AF52)))</xm:f>
            <xm:f>'Listados Datos'!$T$3</xm:f>
            <x14:dxf>
              <fill>
                <patternFill patternType="solid">
                  <bgColor rgb="FFC00000"/>
                </patternFill>
              </fill>
            </x14:dxf>
          </x14:cfRule>
          <x14:cfRule type="containsText" priority="18984" operator="containsText" id="{338FE765-BD87-4C6C-858C-F97E3508D943}">
            <xm:f>NOT(ISERROR(SEARCH('Listados Datos'!$T$4,AF52)))</xm:f>
            <xm:f>'Listados Datos'!$T$4</xm:f>
            <x14:dxf>
              <font>
                <b/>
                <i val="0"/>
                <color theme="0"/>
              </font>
              <fill>
                <patternFill>
                  <bgColor rgb="FFE26B0A"/>
                </patternFill>
              </fill>
            </x14:dxf>
          </x14:cfRule>
          <x14:cfRule type="containsText" priority="18985" operator="containsText" id="{60D756BD-B524-4C16-9E0E-8601E4C7BEB4}">
            <xm:f>NOT(ISERROR(SEARCH('Listados Datos'!$T$5,AF52)))</xm:f>
            <xm:f>'Listados Datos'!$T$5</xm:f>
            <x14:dxf>
              <font>
                <b/>
                <i val="0"/>
                <color auto="1"/>
              </font>
              <fill>
                <patternFill>
                  <bgColor rgb="FFFFFF00"/>
                </patternFill>
              </fill>
            </x14:dxf>
          </x14:cfRule>
          <x14:cfRule type="containsText" priority="1898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8979" operator="containsText" id="{53761484-63AF-45AE-9BB0-C1AAB03A96C3}">
            <xm:f>NOT(ISERROR(SEARCH('Listados Datos'!$T$3,AB52)))</xm:f>
            <xm:f>'Listados Datos'!$T$3</xm:f>
            <x14:dxf>
              <fill>
                <patternFill patternType="solid">
                  <bgColor rgb="FFC00000"/>
                </patternFill>
              </fill>
            </x14:dxf>
          </x14:cfRule>
          <x14:cfRule type="containsText" priority="18980" operator="containsText" id="{3AC4F31E-C894-4142-9A09-A6D73BE455E2}">
            <xm:f>NOT(ISERROR(SEARCH('Listados Datos'!$T$4,AB52)))</xm:f>
            <xm:f>'Listados Datos'!$T$4</xm:f>
            <x14:dxf>
              <font>
                <b/>
                <i val="0"/>
                <color theme="0"/>
              </font>
              <fill>
                <patternFill>
                  <bgColor rgb="FFE26B0A"/>
                </patternFill>
              </fill>
            </x14:dxf>
          </x14:cfRule>
          <x14:cfRule type="containsText" priority="18981" operator="containsText" id="{02AECB26-8FD9-429D-A599-70D4C4AC0CD3}">
            <xm:f>NOT(ISERROR(SEARCH('Listados Datos'!$T$5,AB52)))</xm:f>
            <xm:f>'Listados Datos'!$T$5</xm:f>
            <x14:dxf>
              <font>
                <b/>
                <i val="0"/>
                <color auto="1"/>
              </font>
              <fill>
                <patternFill>
                  <bgColor rgb="FFFFFF00"/>
                </patternFill>
              </fill>
            </x14:dxf>
          </x14:cfRule>
          <x14:cfRule type="containsText" priority="1898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8969" operator="containsText" id="{C31277AB-0AB8-445A-A2B7-4A6F854A5658}">
            <xm:f>NOT(ISERROR(SEARCH('Listados Datos'!$P$3,Z52)))</xm:f>
            <xm:f>'Listados Datos'!$P$3</xm:f>
            <x14:dxf>
              <fill>
                <patternFill>
                  <bgColor rgb="FF99CC00"/>
                </patternFill>
              </fill>
            </x14:dxf>
          </x14:cfRule>
          <x14:cfRule type="containsText" priority="18970" operator="containsText" id="{8A1CB49A-F94A-4E1E-A47A-C77331978D24}">
            <xm:f>NOT(ISERROR(SEARCH('Listados Datos'!$P$4,Z52)))</xm:f>
            <xm:f>'Listados Datos'!$P$4</xm:f>
            <x14:dxf>
              <fill>
                <patternFill>
                  <bgColor rgb="FF33CC33"/>
                </patternFill>
              </fill>
            </x14:dxf>
          </x14:cfRule>
          <x14:cfRule type="containsText" priority="18971" operator="containsText" id="{04A49D14-A898-4C0C-8685-D8AEA716A66C}">
            <xm:f>NOT(ISERROR(SEARCH('Listados Datos'!$P$5,Z52)))</xm:f>
            <xm:f>'Listados Datos'!$P$5</xm:f>
            <x14:dxf>
              <fill>
                <patternFill>
                  <bgColor rgb="FFFFFF00"/>
                </patternFill>
              </fill>
            </x14:dxf>
          </x14:cfRule>
          <x14:cfRule type="containsText" priority="18972" operator="containsText" id="{561F09A2-29DF-44AF-A866-4BCA448C67A0}">
            <xm:f>NOT(ISERROR(SEARCH('Listados Datos'!$P$6,Z52)))</xm:f>
            <xm:f>'Listados Datos'!$P$6</xm:f>
            <x14:dxf>
              <fill>
                <patternFill>
                  <bgColor rgb="FFFFC000"/>
                </patternFill>
              </fill>
            </x14:dxf>
          </x14:cfRule>
          <x14:cfRule type="containsText" priority="1897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8929" operator="containsText" id="{EC3618FD-5D41-40FC-9824-FFD126A8E5BE}">
            <xm:f>NOT(ISERROR(SEARCH('Listados Datos'!$T$3,AT52)))</xm:f>
            <xm:f>'Listados Datos'!$T$3</xm:f>
            <x14:dxf>
              <fill>
                <patternFill patternType="solid">
                  <bgColor rgb="FFC00000"/>
                </patternFill>
              </fill>
            </x14:dxf>
          </x14:cfRule>
          <x14:cfRule type="containsText" priority="18930" operator="containsText" id="{E2780392-4848-42B1-8AE2-9E165778DBA5}">
            <xm:f>NOT(ISERROR(SEARCH('Listados Datos'!$T$4,AT52)))</xm:f>
            <xm:f>'Listados Datos'!$T$4</xm:f>
            <x14:dxf>
              <font>
                <b/>
                <i val="0"/>
                <color theme="0"/>
              </font>
              <fill>
                <patternFill>
                  <bgColor rgb="FFE26B0A"/>
                </patternFill>
              </fill>
            </x14:dxf>
          </x14:cfRule>
          <x14:cfRule type="containsText" priority="18931" operator="containsText" id="{827A3A89-5A1C-47F4-A459-1432E8BF0FB4}">
            <xm:f>NOT(ISERROR(SEARCH('Listados Datos'!$T$5,AT52)))</xm:f>
            <xm:f>'Listados Datos'!$T$5</xm:f>
            <x14:dxf>
              <font>
                <b/>
                <i val="0"/>
                <color auto="1"/>
              </font>
              <fill>
                <patternFill>
                  <bgColor rgb="FFFFFF00"/>
                </patternFill>
              </fill>
            </x14:dxf>
          </x14:cfRule>
          <x14:cfRule type="containsText" priority="1893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8919" operator="containsText" id="{C3C41A29-8BA9-4E96-A3B5-A6C1B30C2DF7}">
            <xm:f>NOT(ISERROR(SEARCH('Listados Datos'!$P$3,AR52)))</xm:f>
            <xm:f>'Listados Datos'!$P$3</xm:f>
            <x14:dxf>
              <fill>
                <patternFill>
                  <bgColor rgb="FF99CC00"/>
                </patternFill>
              </fill>
            </x14:dxf>
          </x14:cfRule>
          <x14:cfRule type="containsText" priority="18920" operator="containsText" id="{41801CD9-6EDE-492F-8CA1-CBFC73113F2A}">
            <xm:f>NOT(ISERROR(SEARCH('Listados Datos'!$P$4,AR52)))</xm:f>
            <xm:f>'Listados Datos'!$P$4</xm:f>
            <x14:dxf>
              <fill>
                <patternFill>
                  <bgColor rgb="FF33CC33"/>
                </patternFill>
              </fill>
            </x14:dxf>
          </x14:cfRule>
          <x14:cfRule type="containsText" priority="18921" operator="containsText" id="{9943B4BC-841E-442D-8845-3ABCECCF2B1A}">
            <xm:f>NOT(ISERROR(SEARCH('Listados Datos'!$P$5,AR52)))</xm:f>
            <xm:f>'Listados Datos'!$P$5</xm:f>
            <x14:dxf>
              <fill>
                <patternFill>
                  <bgColor rgb="FFFFFF00"/>
                </patternFill>
              </fill>
            </x14:dxf>
          </x14:cfRule>
          <x14:cfRule type="containsText" priority="18922" operator="containsText" id="{CC6AFAC5-B1A8-4511-972B-02BBD5B7037E}">
            <xm:f>NOT(ISERROR(SEARCH('Listados Datos'!$P$6,AR52)))</xm:f>
            <xm:f>'Listados Datos'!$P$6</xm:f>
            <x14:dxf>
              <fill>
                <patternFill>
                  <bgColor rgb="FFFFC000"/>
                </patternFill>
              </fill>
            </x14:dxf>
          </x14:cfRule>
          <x14:cfRule type="containsText" priority="1892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8915" operator="containsText" id="{835EA978-B4D0-450F-B7ED-4CE2566D240C}">
            <xm:f>NOT(ISERROR(SEARCH('Listados Datos'!$T$3,AT53)))</xm:f>
            <xm:f>'Listados Datos'!$T$3</xm:f>
            <x14:dxf>
              <fill>
                <patternFill patternType="solid">
                  <bgColor rgb="FFC00000"/>
                </patternFill>
              </fill>
            </x14:dxf>
          </x14:cfRule>
          <x14:cfRule type="containsText" priority="18916" operator="containsText" id="{476215DE-4CFB-4970-9CDF-F8651B332881}">
            <xm:f>NOT(ISERROR(SEARCH('Listados Datos'!$T$4,AT53)))</xm:f>
            <xm:f>'Listados Datos'!$T$4</xm:f>
            <x14:dxf>
              <font>
                <b/>
                <i val="0"/>
                <color theme="0"/>
              </font>
              <fill>
                <patternFill>
                  <bgColor rgb="FFE26B0A"/>
                </patternFill>
              </fill>
            </x14:dxf>
          </x14:cfRule>
          <x14:cfRule type="containsText" priority="18917" operator="containsText" id="{DFF87A90-403A-454F-849C-7AEA6C098D88}">
            <xm:f>NOT(ISERROR(SEARCH('Listados Datos'!$T$5,AT53)))</xm:f>
            <xm:f>'Listados Datos'!$T$5</xm:f>
            <x14:dxf>
              <font>
                <b/>
                <i val="0"/>
                <color auto="1"/>
              </font>
              <fill>
                <patternFill>
                  <bgColor rgb="FFFFFF00"/>
                </patternFill>
              </fill>
            </x14:dxf>
          </x14:cfRule>
          <x14:cfRule type="containsText" priority="1891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8905" operator="containsText" id="{8C4F2499-F800-4327-BFAF-F9C94DF56957}">
            <xm:f>NOT(ISERROR(SEARCH('Listados Datos'!$P$3,AR53)))</xm:f>
            <xm:f>'Listados Datos'!$P$3</xm:f>
            <x14:dxf>
              <fill>
                <patternFill>
                  <bgColor rgb="FF99CC00"/>
                </patternFill>
              </fill>
            </x14:dxf>
          </x14:cfRule>
          <x14:cfRule type="containsText" priority="18906" operator="containsText" id="{03B12DF8-C6CB-4566-9CFE-59C1D20D0B2F}">
            <xm:f>NOT(ISERROR(SEARCH('Listados Datos'!$P$4,AR53)))</xm:f>
            <xm:f>'Listados Datos'!$P$4</xm:f>
            <x14:dxf>
              <fill>
                <patternFill>
                  <bgColor rgb="FF33CC33"/>
                </patternFill>
              </fill>
            </x14:dxf>
          </x14:cfRule>
          <x14:cfRule type="containsText" priority="18907" operator="containsText" id="{1A3AB93A-41F2-468F-9293-E8AC974A37AB}">
            <xm:f>NOT(ISERROR(SEARCH('Listados Datos'!$P$5,AR53)))</xm:f>
            <xm:f>'Listados Datos'!$P$5</xm:f>
            <x14:dxf>
              <fill>
                <patternFill>
                  <bgColor rgb="FFFFFF00"/>
                </patternFill>
              </fill>
            </x14:dxf>
          </x14:cfRule>
          <x14:cfRule type="containsText" priority="18908" operator="containsText" id="{BA8377CA-FAEC-4611-A374-538E8689618B}">
            <xm:f>NOT(ISERROR(SEARCH('Listados Datos'!$P$6,AR53)))</xm:f>
            <xm:f>'Listados Datos'!$P$6</xm:f>
            <x14:dxf>
              <fill>
                <patternFill>
                  <bgColor rgb="FFFFC000"/>
                </patternFill>
              </fill>
            </x14:dxf>
          </x14:cfRule>
          <x14:cfRule type="containsText" priority="1890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8901" operator="containsText" id="{D7EE133D-1FE6-4AEF-953D-5C9DE5A96009}">
            <xm:f>NOT(ISERROR(SEARCH('Listados Datos'!$T$3,AT57)))</xm:f>
            <xm:f>'Listados Datos'!$T$3</xm:f>
            <x14:dxf>
              <fill>
                <patternFill patternType="solid">
                  <bgColor rgb="FFC00000"/>
                </patternFill>
              </fill>
            </x14:dxf>
          </x14:cfRule>
          <x14:cfRule type="containsText" priority="18902" operator="containsText" id="{A0DC7BBC-B78B-4007-83F6-404E977D2F93}">
            <xm:f>NOT(ISERROR(SEARCH('Listados Datos'!$T$4,AT57)))</xm:f>
            <xm:f>'Listados Datos'!$T$4</xm:f>
            <x14:dxf>
              <font>
                <b/>
                <i val="0"/>
                <color theme="0"/>
              </font>
              <fill>
                <patternFill>
                  <bgColor rgb="FFE26B0A"/>
                </patternFill>
              </fill>
            </x14:dxf>
          </x14:cfRule>
          <x14:cfRule type="containsText" priority="18903" operator="containsText" id="{EBE6DA53-82A3-454E-B301-27806A163369}">
            <xm:f>NOT(ISERROR(SEARCH('Listados Datos'!$T$5,AT57)))</xm:f>
            <xm:f>'Listados Datos'!$T$5</xm:f>
            <x14:dxf>
              <font>
                <b/>
                <i val="0"/>
                <color auto="1"/>
              </font>
              <fill>
                <patternFill>
                  <bgColor rgb="FFFFFF00"/>
                </patternFill>
              </fill>
            </x14:dxf>
          </x14:cfRule>
          <x14:cfRule type="containsText" priority="1890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8891" operator="containsText" id="{88160D7B-4760-4309-A229-F469CADC5FC0}">
            <xm:f>NOT(ISERROR(SEARCH('Listados Datos'!$P$3,AR57)))</xm:f>
            <xm:f>'Listados Datos'!$P$3</xm:f>
            <x14:dxf>
              <fill>
                <patternFill>
                  <bgColor rgb="FF99CC00"/>
                </patternFill>
              </fill>
            </x14:dxf>
          </x14:cfRule>
          <x14:cfRule type="containsText" priority="18892" operator="containsText" id="{1082F219-37BA-43EF-86A7-B9F8DF50E11C}">
            <xm:f>NOT(ISERROR(SEARCH('Listados Datos'!$P$4,AR57)))</xm:f>
            <xm:f>'Listados Datos'!$P$4</xm:f>
            <x14:dxf>
              <fill>
                <patternFill>
                  <bgColor rgb="FF33CC33"/>
                </patternFill>
              </fill>
            </x14:dxf>
          </x14:cfRule>
          <x14:cfRule type="containsText" priority="18893" operator="containsText" id="{C59BBA45-1CCD-468B-9118-4C4454CB7185}">
            <xm:f>NOT(ISERROR(SEARCH('Listados Datos'!$P$5,AR57)))</xm:f>
            <xm:f>'Listados Datos'!$P$5</xm:f>
            <x14:dxf>
              <fill>
                <patternFill>
                  <bgColor rgb="FFFFFF00"/>
                </patternFill>
              </fill>
            </x14:dxf>
          </x14:cfRule>
          <x14:cfRule type="containsText" priority="18894" operator="containsText" id="{7CDA253C-7B27-4B56-AA7A-E7B3D1121BE1}">
            <xm:f>NOT(ISERROR(SEARCH('Listados Datos'!$P$6,AR57)))</xm:f>
            <xm:f>'Listados Datos'!$P$6</xm:f>
            <x14:dxf>
              <fill>
                <patternFill>
                  <bgColor rgb="FFFFC000"/>
                </patternFill>
              </fill>
            </x14:dxf>
          </x14:cfRule>
          <x14:cfRule type="containsText" priority="1889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8887" operator="containsText" id="{A8CD96EF-54B3-465D-B473-AC12C157503E}">
            <xm:f>NOT(ISERROR(SEARCH('Listados Datos'!$T$3,AF54)))</xm:f>
            <xm:f>'Listados Datos'!$T$3</xm:f>
            <x14:dxf>
              <fill>
                <patternFill patternType="solid">
                  <bgColor rgb="FFC00000"/>
                </patternFill>
              </fill>
            </x14:dxf>
          </x14:cfRule>
          <x14:cfRule type="containsText" priority="18888" operator="containsText" id="{DC55AA8B-B184-4C12-9836-9DF0F8C11D09}">
            <xm:f>NOT(ISERROR(SEARCH('Listados Datos'!$T$4,AF54)))</xm:f>
            <xm:f>'Listados Datos'!$T$4</xm:f>
            <x14:dxf>
              <font>
                <b/>
                <i val="0"/>
                <color theme="0"/>
              </font>
              <fill>
                <patternFill>
                  <bgColor rgb="FFE26B0A"/>
                </patternFill>
              </fill>
            </x14:dxf>
          </x14:cfRule>
          <x14:cfRule type="containsText" priority="18889" operator="containsText" id="{91FC8298-B64C-459E-9245-04E9C4ACD762}">
            <xm:f>NOT(ISERROR(SEARCH('Listados Datos'!$T$5,AF54)))</xm:f>
            <xm:f>'Listados Datos'!$T$5</xm:f>
            <x14:dxf>
              <font>
                <b/>
                <i val="0"/>
                <color auto="1"/>
              </font>
              <fill>
                <patternFill>
                  <bgColor rgb="FFFFFF00"/>
                </patternFill>
              </fill>
            </x14:dxf>
          </x14:cfRule>
          <x14:cfRule type="containsText" priority="1889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8883" operator="containsText" id="{B8D55B05-1B60-4329-B5B2-ED64D6633766}">
            <xm:f>NOT(ISERROR(SEARCH('Listados Datos'!$T$3,AB54)))</xm:f>
            <xm:f>'Listados Datos'!$T$3</xm:f>
            <x14:dxf>
              <fill>
                <patternFill patternType="solid">
                  <bgColor rgb="FFC00000"/>
                </patternFill>
              </fill>
            </x14:dxf>
          </x14:cfRule>
          <x14:cfRule type="containsText" priority="18884" operator="containsText" id="{5D60FEBD-C5F5-4553-8F9B-FC6EA9AC4C1D}">
            <xm:f>NOT(ISERROR(SEARCH('Listados Datos'!$T$4,AB54)))</xm:f>
            <xm:f>'Listados Datos'!$T$4</xm:f>
            <x14:dxf>
              <font>
                <b/>
                <i val="0"/>
                <color theme="0"/>
              </font>
              <fill>
                <patternFill>
                  <bgColor rgb="FFE26B0A"/>
                </patternFill>
              </fill>
            </x14:dxf>
          </x14:cfRule>
          <x14:cfRule type="containsText" priority="18885" operator="containsText" id="{AA8234E6-2E2B-46B0-BC5F-EE6FF6241413}">
            <xm:f>NOT(ISERROR(SEARCH('Listados Datos'!$T$5,AB54)))</xm:f>
            <xm:f>'Listados Datos'!$T$5</xm:f>
            <x14:dxf>
              <font>
                <b/>
                <i val="0"/>
                <color auto="1"/>
              </font>
              <fill>
                <patternFill>
                  <bgColor rgb="FFFFFF00"/>
                </patternFill>
              </fill>
            </x14:dxf>
          </x14:cfRule>
          <x14:cfRule type="containsText" priority="1888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8873" operator="containsText" id="{A5612056-C225-4A6F-BFE3-9337E14F3108}">
            <xm:f>NOT(ISERROR(SEARCH('Listados Datos'!$P$3,Z54)))</xm:f>
            <xm:f>'Listados Datos'!$P$3</xm:f>
            <x14:dxf>
              <fill>
                <patternFill>
                  <bgColor rgb="FF99CC00"/>
                </patternFill>
              </fill>
            </x14:dxf>
          </x14:cfRule>
          <x14:cfRule type="containsText" priority="18874" operator="containsText" id="{9202826E-0E87-49A7-A9C6-68D1A93920A7}">
            <xm:f>NOT(ISERROR(SEARCH('Listados Datos'!$P$4,Z54)))</xm:f>
            <xm:f>'Listados Datos'!$P$4</xm:f>
            <x14:dxf>
              <fill>
                <patternFill>
                  <bgColor rgb="FF33CC33"/>
                </patternFill>
              </fill>
            </x14:dxf>
          </x14:cfRule>
          <x14:cfRule type="containsText" priority="18875" operator="containsText" id="{92492866-86D7-4E41-BFB6-77B0AC27922C}">
            <xm:f>NOT(ISERROR(SEARCH('Listados Datos'!$P$5,Z54)))</xm:f>
            <xm:f>'Listados Datos'!$P$5</xm:f>
            <x14:dxf>
              <fill>
                <patternFill>
                  <bgColor rgb="FFFFFF00"/>
                </patternFill>
              </fill>
            </x14:dxf>
          </x14:cfRule>
          <x14:cfRule type="containsText" priority="18876" operator="containsText" id="{181EA2FA-6846-4314-A7CD-DC862235D82A}">
            <xm:f>NOT(ISERROR(SEARCH('Listados Datos'!$P$6,Z54)))</xm:f>
            <xm:f>'Listados Datos'!$P$6</xm:f>
            <x14:dxf>
              <fill>
                <patternFill>
                  <bgColor rgb="FFFFC000"/>
                </patternFill>
              </fill>
            </x14:dxf>
          </x14:cfRule>
          <x14:cfRule type="containsText" priority="1887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8843" operator="containsText" id="{3F0A924C-4DE1-457D-9704-660DAEEA0574}">
            <xm:f>NOT(ISERROR(SEARCH('Listados Datos'!$T$3,AT54)))</xm:f>
            <xm:f>'Listados Datos'!$T$3</xm:f>
            <x14:dxf>
              <fill>
                <patternFill patternType="solid">
                  <bgColor rgb="FFC00000"/>
                </patternFill>
              </fill>
            </x14:dxf>
          </x14:cfRule>
          <x14:cfRule type="containsText" priority="18844" operator="containsText" id="{75FF8B03-683D-465F-8D5B-23045218DFA0}">
            <xm:f>NOT(ISERROR(SEARCH('Listados Datos'!$T$4,AT54)))</xm:f>
            <xm:f>'Listados Datos'!$T$4</xm:f>
            <x14:dxf>
              <font>
                <b/>
                <i val="0"/>
                <color theme="0"/>
              </font>
              <fill>
                <patternFill>
                  <bgColor rgb="FFE26B0A"/>
                </patternFill>
              </fill>
            </x14:dxf>
          </x14:cfRule>
          <x14:cfRule type="containsText" priority="18845" operator="containsText" id="{F4893990-41EE-4465-B34B-AC1AB677C393}">
            <xm:f>NOT(ISERROR(SEARCH('Listados Datos'!$T$5,AT54)))</xm:f>
            <xm:f>'Listados Datos'!$T$5</xm:f>
            <x14:dxf>
              <font>
                <b/>
                <i val="0"/>
                <color auto="1"/>
              </font>
              <fill>
                <patternFill>
                  <bgColor rgb="FFFFFF00"/>
                </patternFill>
              </fill>
            </x14:dxf>
          </x14:cfRule>
          <x14:cfRule type="containsText" priority="1884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833" operator="containsText" id="{000A0727-9D4C-4724-AC73-F2CE1F3D3BDE}">
            <xm:f>NOT(ISERROR(SEARCH('Listados Datos'!$P$3,AR54)))</xm:f>
            <xm:f>'Listados Datos'!$P$3</xm:f>
            <x14:dxf>
              <fill>
                <patternFill>
                  <bgColor rgb="FF99CC00"/>
                </patternFill>
              </fill>
            </x14:dxf>
          </x14:cfRule>
          <x14:cfRule type="containsText" priority="18834" operator="containsText" id="{90B0933B-9917-4568-863E-D8E57D2EBE9E}">
            <xm:f>NOT(ISERROR(SEARCH('Listados Datos'!$P$4,AR54)))</xm:f>
            <xm:f>'Listados Datos'!$P$4</xm:f>
            <x14:dxf>
              <fill>
                <patternFill>
                  <bgColor rgb="FF33CC33"/>
                </patternFill>
              </fill>
            </x14:dxf>
          </x14:cfRule>
          <x14:cfRule type="containsText" priority="18835" operator="containsText" id="{067F4053-067A-4C18-AD22-7251B87F9057}">
            <xm:f>NOT(ISERROR(SEARCH('Listados Datos'!$P$5,AR54)))</xm:f>
            <xm:f>'Listados Datos'!$P$5</xm:f>
            <x14:dxf>
              <fill>
                <patternFill>
                  <bgColor rgb="FFFFFF00"/>
                </patternFill>
              </fill>
            </x14:dxf>
          </x14:cfRule>
          <x14:cfRule type="containsText" priority="18836" operator="containsText" id="{5E8E37A5-6949-4975-B2BC-EF0E64AD884C}">
            <xm:f>NOT(ISERROR(SEARCH('Listados Datos'!$P$6,AR54)))</xm:f>
            <xm:f>'Listados Datos'!$P$6</xm:f>
            <x14:dxf>
              <fill>
                <patternFill>
                  <bgColor rgb="FFFFC000"/>
                </patternFill>
              </fill>
            </x14:dxf>
          </x14:cfRule>
          <x14:cfRule type="containsText" priority="1883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829" operator="containsText" id="{29E42B24-A1CB-4492-A747-C9FAA1108F6D}">
            <xm:f>NOT(ISERROR(SEARCH('Listados Datos'!$T$3,AT55)))</xm:f>
            <xm:f>'Listados Datos'!$T$3</xm:f>
            <x14:dxf>
              <fill>
                <patternFill patternType="solid">
                  <bgColor rgb="FFC00000"/>
                </patternFill>
              </fill>
            </x14:dxf>
          </x14:cfRule>
          <x14:cfRule type="containsText" priority="18830" operator="containsText" id="{8EFF8FBA-B7BB-4B68-9D86-8BF076BCB8DE}">
            <xm:f>NOT(ISERROR(SEARCH('Listados Datos'!$T$4,AT55)))</xm:f>
            <xm:f>'Listados Datos'!$T$4</xm:f>
            <x14:dxf>
              <font>
                <b/>
                <i val="0"/>
                <color theme="0"/>
              </font>
              <fill>
                <patternFill>
                  <bgColor rgb="FFE26B0A"/>
                </patternFill>
              </fill>
            </x14:dxf>
          </x14:cfRule>
          <x14:cfRule type="containsText" priority="18831" operator="containsText" id="{B7254B44-021E-4097-A209-74898801AD02}">
            <xm:f>NOT(ISERROR(SEARCH('Listados Datos'!$T$5,AT55)))</xm:f>
            <xm:f>'Listados Datos'!$T$5</xm:f>
            <x14:dxf>
              <font>
                <b/>
                <i val="0"/>
                <color auto="1"/>
              </font>
              <fill>
                <patternFill>
                  <bgColor rgb="FFFFFF00"/>
                </patternFill>
              </fill>
            </x14:dxf>
          </x14:cfRule>
          <x14:cfRule type="containsText" priority="1883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819" operator="containsText" id="{B52BD662-7214-4517-BFDD-FCAE92A63769}">
            <xm:f>NOT(ISERROR(SEARCH('Listados Datos'!$P$3,AR55)))</xm:f>
            <xm:f>'Listados Datos'!$P$3</xm:f>
            <x14:dxf>
              <fill>
                <patternFill>
                  <bgColor rgb="FF99CC00"/>
                </patternFill>
              </fill>
            </x14:dxf>
          </x14:cfRule>
          <x14:cfRule type="containsText" priority="18820" operator="containsText" id="{16541FCB-87FE-4219-B3E7-F6D17FBF004E}">
            <xm:f>NOT(ISERROR(SEARCH('Listados Datos'!$P$4,AR55)))</xm:f>
            <xm:f>'Listados Datos'!$P$4</xm:f>
            <x14:dxf>
              <fill>
                <patternFill>
                  <bgColor rgb="FF33CC33"/>
                </patternFill>
              </fill>
            </x14:dxf>
          </x14:cfRule>
          <x14:cfRule type="containsText" priority="18821" operator="containsText" id="{F2624963-C538-4AE3-AE7E-27312093578B}">
            <xm:f>NOT(ISERROR(SEARCH('Listados Datos'!$P$5,AR55)))</xm:f>
            <xm:f>'Listados Datos'!$P$5</xm:f>
            <x14:dxf>
              <fill>
                <patternFill>
                  <bgColor rgb="FFFFFF00"/>
                </patternFill>
              </fill>
            </x14:dxf>
          </x14:cfRule>
          <x14:cfRule type="containsText" priority="18822" operator="containsText" id="{08190A43-95F3-4576-9A15-307507E04A06}">
            <xm:f>NOT(ISERROR(SEARCH('Listados Datos'!$P$6,AR55)))</xm:f>
            <xm:f>'Listados Datos'!$P$6</xm:f>
            <x14:dxf>
              <fill>
                <patternFill>
                  <bgColor rgb="FFFFC000"/>
                </patternFill>
              </fill>
            </x14:dxf>
          </x14:cfRule>
          <x14:cfRule type="containsText" priority="1882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815" operator="containsText" id="{517BC496-379C-4085-A77D-CB1AE5EBC4C4}">
            <xm:f>NOT(ISERROR(SEARCH('Listados Datos'!$T$3,AF58)))</xm:f>
            <xm:f>'Listados Datos'!$T$3</xm:f>
            <x14:dxf>
              <fill>
                <patternFill patternType="solid">
                  <bgColor rgb="FFC00000"/>
                </patternFill>
              </fill>
            </x14:dxf>
          </x14:cfRule>
          <x14:cfRule type="containsText" priority="18816" operator="containsText" id="{B35AC707-CF3B-4CBF-BCAF-6D0DB3F271C7}">
            <xm:f>NOT(ISERROR(SEARCH('Listados Datos'!$T$4,AF58)))</xm:f>
            <xm:f>'Listados Datos'!$T$4</xm:f>
            <x14:dxf>
              <font>
                <b/>
                <i val="0"/>
                <color theme="0"/>
              </font>
              <fill>
                <patternFill>
                  <bgColor rgb="FFE26B0A"/>
                </patternFill>
              </fill>
            </x14:dxf>
          </x14:cfRule>
          <x14:cfRule type="containsText" priority="18817" operator="containsText" id="{3A05CCBE-E9D9-40EE-9C06-17F0F79F2358}">
            <xm:f>NOT(ISERROR(SEARCH('Listados Datos'!$T$5,AF58)))</xm:f>
            <xm:f>'Listados Datos'!$T$5</xm:f>
            <x14:dxf>
              <font>
                <b/>
                <i val="0"/>
                <color auto="1"/>
              </font>
              <fill>
                <patternFill>
                  <bgColor rgb="FFFFFF00"/>
                </patternFill>
              </fill>
            </x14:dxf>
          </x14:cfRule>
          <x14:cfRule type="containsText" priority="1881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811" operator="containsText" id="{259D0A06-FCE1-45E3-8BE6-5C64C6AB1663}">
            <xm:f>NOT(ISERROR(SEARCH('Listados Datos'!$T$3,AB58)))</xm:f>
            <xm:f>'Listados Datos'!$T$3</xm:f>
            <x14:dxf>
              <fill>
                <patternFill patternType="solid">
                  <bgColor rgb="FFC00000"/>
                </patternFill>
              </fill>
            </x14:dxf>
          </x14:cfRule>
          <x14:cfRule type="containsText" priority="18812" operator="containsText" id="{BA64FDAE-10C1-4347-B9D6-B46F599899AF}">
            <xm:f>NOT(ISERROR(SEARCH('Listados Datos'!$T$4,AB58)))</xm:f>
            <xm:f>'Listados Datos'!$T$4</xm:f>
            <x14:dxf>
              <font>
                <b/>
                <i val="0"/>
                <color theme="0"/>
              </font>
              <fill>
                <patternFill>
                  <bgColor rgb="FFE26B0A"/>
                </patternFill>
              </fill>
            </x14:dxf>
          </x14:cfRule>
          <x14:cfRule type="containsText" priority="18813" operator="containsText" id="{35807EC6-9751-4FBC-8840-7FA74CB0D89B}">
            <xm:f>NOT(ISERROR(SEARCH('Listados Datos'!$T$5,AB58)))</xm:f>
            <xm:f>'Listados Datos'!$T$5</xm:f>
            <x14:dxf>
              <font>
                <b/>
                <i val="0"/>
                <color auto="1"/>
              </font>
              <fill>
                <patternFill>
                  <bgColor rgb="FFFFFF00"/>
                </patternFill>
              </fill>
            </x14:dxf>
          </x14:cfRule>
          <x14:cfRule type="containsText" priority="1881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801" operator="containsText" id="{02D12A42-DEA7-4EAB-B56C-87C079BCEC42}">
            <xm:f>NOT(ISERROR(SEARCH('Listados Datos'!$P$3,Z58)))</xm:f>
            <xm:f>'Listados Datos'!$P$3</xm:f>
            <x14:dxf>
              <fill>
                <patternFill>
                  <bgColor rgb="FF99CC00"/>
                </patternFill>
              </fill>
            </x14:dxf>
          </x14:cfRule>
          <x14:cfRule type="containsText" priority="18802" operator="containsText" id="{EDB0AFEA-4BB7-43E7-B3F4-7E34CB605199}">
            <xm:f>NOT(ISERROR(SEARCH('Listados Datos'!$P$4,Z58)))</xm:f>
            <xm:f>'Listados Datos'!$P$4</xm:f>
            <x14:dxf>
              <fill>
                <patternFill>
                  <bgColor rgb="FF33CC33"/>
                </patternFill>
              </fill>
            </x14:dxf>
          </x14:cfRule>
          <x14:cfRule type="containsText" priority="18803" operator="containsText" id="{B619B4CE-2C2D-44A4-AEC5-98C793BB4020}">
            <xm:f>NOT(ISERROR(SEARCH('Listados Datos'!$P$5,Z58)))</xm:f>
            <xm:f>'Listados Datos'!$P$5</xm:f>
            <x14:dxf>
              <fill>
                <patternFill>
                  <bgColor rgb="FFFFFF00"/>
                </patternFill>
              </fill>
            </x14:dxf>
          </x14:cfRule>
          <x14:cfRule type="containsText" priority="18804" operator="containsText" id="{4AD22621-AEE1-47DF-B1C4-EF59320549FB}">
            <xm:f>NOT(ISERROR(SEARCH('Listados Datos'!$P$6,Z58)))</xm:f>
            <xm:f>'Listados Datos'!$P$6</xm:f>
            <x14:dxf>
              <fill>
                <patternFill>
                  <bgColor rgb="FFFFC000"/>
                </patternFill>
              </fill>
            </x14:dxf>
          </x14:cfRule>
          <x14:cfRule type="containsText" priority="1880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761" operator="containsText" id="{EE46A886-0E38-4842-84EA-1A92880E2BA9}">
            <xm:f>NOT(ISERROR(SEARCH('Listados Datos'!$T$3,AT58)))</xm:f>
            <xm:f>'Listados Datos'!$T$3</xm:f>
            <x14:dxf>
              <fill>
                <patternFill patternType="solid">
                  <bgColor rgb="FFC00000"/>
                </patternFill>
              </fill>
            </x14:dxf>
          </x14:cfRule>
          <x14:cfRule type="containsText" priority="18762" operator="containsText" id="{67E407E0-2E5D-4675-8D9D-CB3517CBD934}">
            <xm:f>NOT(ISERROR(SEARCH('Listados Datos'!$T$4,AT58)))</xm:f>
            <xm:f>'Listados Datos'!$T$4</xm:f>
            <x14:dxf>
              <font>
                <b/>
                <i val="0"/>
                <color theme="0"/>
              </font>
              <fill>
                <patternFill>
                  <bgColor rgb="FFE26B0A"/>
                </patternFill>
              </fill>
            </x14:dxf>
          </x14:cfRule>
          <x14:cfRule type="containsText" priority="18763" operator="containsText" id="{6476B94D-9D40-4C9D-AA1A-A4B8997E1370}">
            <xm:f>NOT(ISERROR(SEARCH('Listados Datos'!$T$5,AT58)))</xm:f>
            <xm:f>'Listados Datos'!$T$5</xm:f>
            <x14:dxf>
              <font>
                <b/>
                <i val="0"/>
                <color auto="1"/>
              </font>
              <fill>
                <patternFill>
                  <bgColor rgb="FFFFFF00"/>
                </patternFill>
              </fill>
            </x14:dxf>
          </x14:cfRule>
          <x14:cfRule type="containsText" priority="1876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751" operator="containsText" id="{0AFF6664-7272-422D-A743-45A25ED2BAD0}">
            <xm:f>NOT(ISERROR(SEARCH('Listados Datos'!$P$3,AR58)))</xm:f>
            <xm:f>'Listados Datos'!$P$3</xm:f>
            <x14:dxf>
              <fill>
                <patternFill>
                  <bgColor rgb="FF99CC00"/>
                </patternFill>
              </fill>
            </x14:dxf>
          </x14:cfRule>
          <x14:cfRule type="containsText" priority="18752" operator="containsText" id="{F2A21E49-2425-4DEC-BB9A-0986FA66E2EB}">
            <xm:f>NOT(ISERROR(SEARCH('Listados Datos'!$P$4,AR58)))</xm:f>
            <xm:f>'Listados Datos'!$P$4</xm:f>
            <x14:dxf>
              <fill>
                <patternFill>
                  <bgColor rgb="FF33CC33"/>
                </patternFill>
              </fill>
            </x14:dxf>
          </x14:cfRule>
          <x14:cfRule type="containsText" priority="18753" operator="containsText" id="{33AC97BA-AB8C-4842-8ADA-FA51158905B5}">
            <xm:f>NOT(ISERROR(SEARCH('Listados Datos'!$P$5,AR58)))</xm:f>
            <xm:f>'Listados Datos'!$P$5</xm:f>
            <x14:dxf>
              <fill>
                <patternFill>
                  <bgColor rgb="FFFFFF00"/>
                </patternFill>
              </fill>
            </x14:dxf>
          </x14:cfRule>
          <x14:cfRule type="containsText" priority="18754" operator="containsText" id="{ACE852A9-632B-47C8-AA33-8F0540901794}">
            <xm:f>NOT(ISERROR(SEARCH('Listados Datos'!$P$6,AR58)))</xm:f>
            <xm:f>'Listados Datos'!$P$6</xm:f>
            <x14:dxf>
              <fill>
                <patternFill>
                  <bgColor rgb="FFFFC000"/>
                </patternFill>
              </fill>
            </x14:dxf>
          </x14:cfRule>
          <x14:cfRule type="containsText" priority="1875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747" operator="containsText" id="{E8DFAA05-02B3-4B8D-909A-D1D6773C4EFC}">
            <xm:f>NOT(ISERROR(SEARCH('Listados Datos'!$T$3,AT59)))</xm:f>
            <xm:f>'Listados Datos'!$T$3</xm:f>
            <x14:dxf>
              <fill>
                <patternFill patternType="solid">
                  <bgColor rgb="FFC00000"/>
                </patternFill>
              </fill>
            </x14:dxf>
          </x14:cfRule>
          <x14:cfRule type="containsText" priority="18748" operator="containsText" id="{61CFB6C2-CEFA-4AEB-9CA9-F460D63FAE00}">
            <xm:f>NOT(ISERROR(SEARCH('Listados Datos'!$T$4,AT59)))</xm:f>
            <xm:f>'Listados Datos'!$T$4</xm:f>
            <x14:dxf>
              <font>
                <b/>
                <i val="0"/>
                <color theme="0"/>
              </font>
              <fill>
                <patternFill>
                  <bgColor rgb="FFE26B0A"/>
                </patternFill>
              </fill>
            </x14:dxf>
          </x14:cfRule>
          <x14:cfRule type="containsText" priority="18749" operator="containsText" id="{A068F5EB-5AEB-47E0-A1FB-068123EAA85A}">
            <xm:f>NOT(ISERROR(SEARCH('Listados Datos'!$T$5,AT59)))</xm:f>
            <xm:f>'Listados Datos'!$T$5</xm:f>
            <x14:dxf>
              <font>
                <b/>
                <i val="0"/>
                <color auto="1"/>
              </font>
              <fill>
                <patternFill>
                  <bgColor rgb="FFFFFF00"/>
                </patternFill>
              </fill>
            </x14:dxf>
          </x14:cfRule>
          <x14:cfRule type="containsText" priority="1875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737" operator="containsText" id="{8BD836FD-EEB3-48EE-90EA-3301785766FF}">
            <xm:f>NOT(ISERROR(SEARCH('Listados Datos'!$P$3,AR59)))</xm:f>
            <xm:f>'Listados Datos'!$P$3</xm:f>
            <x14:dxf>
              <fill>
                <patternFill>
                  <bgColor rgb="FF99CC00"/>
                </patternFill>
              </fill>
            </x14:dxf>
          </x14:cfRule>
          <x14:cfRule type="containsText" priority="18738" operator="containsText" id="{0094A202-E29A-4BED-9BFE-FDA34C5E608B}">
            <xm:f>NOT(ISERROR(SEARCH('Listados Datos'!$P$4,AR59)))</xm:f>
            <xm:f>'Listados Datos'!$P$4</xm:f>
            <x14:dxf>
              <fill>
                <patternFill>
                  <bgColor rgb="FF33CC33"/>
                </patternFill>
              </fill>
            </x14:dxf>
          </x14:cfRule>
          <x14:cfRule type="containsText" priority="18739" operator="containsText" id="{495EF0E0-9D35-4B67-AA6A-944A23898348}">
            <xm:f>NOT(ISERROR(SEARCH('Listados Datos'!$P$5,AR59)))</xm:f>
            <xm:f>'Listados Datos'!$P$5</xm:f>
            <x14:dxf>
              <fill>
                <patternFill>
                  <bgColor rgb="FFFFFF00"/>
                </patternFill>
              </fill>
            </x14:dxf>
          </x14:cfRule>
          <x14:cfRule type="containsText" priority="18740" operator="containsText" id="{FC744DEE-8AC4-4FAA-BA4C-29D186BC2AF9}">
            <xm:f>NOT(ISERROR(SEARCH('Listados Datos'!$P$6,AR59)))</xm:f>
            <xm:f>'Listados Datos'!$P$6</xm:f>
            <x14:dxf>
              <fill>
                <patternFill>
                  <bgColor rgb="FFFFC000"/>
                </patternFill>
              </fill>
            </x14:dxf>
          </x14:cfRule>
          <x14:cfRule type="containsText" priority="1874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733" operator="containsText" id="{67605DAF-31B0-4900-938D-67BAB8D14CD8}">
            <xm:f>NOT(ISERROR(SEARCH('Listados Datos'!$T$3,AT63)))</xm:f>
            <xm:f>'Listados Datos'!$T$3</xm:f>
            <x14:dxf>
              <fill>
                <patternFill patternType="solid">
                  <bgColor rgb="FFC00000"/>
                </patternFill>
              </fill>
            </x14:dxf>
          </x14:cfRule>
          <x14:cfRule type="containsText" priority="18734" operator="containsText" id="{C5CDF065-9086-4E9B-8138-C60F8AA82879}">
            <xm:f>NOT(ISERROR(SEARCH('Listados Datos'!$T$4,AT63)))</xm:f>
            <xm:f>'Listados Datos'!$T$4</xm:f>
            <x14:dxf>
              <font>
                <b/>
                <i val="0"/>
                <color theme="0"/>
              </font>
              <fill>
                <patternFill>
                  <bgColor rgb="FFE26B0A"/>
                </patternFill>
              </fill>
            </x14:dxf>
          </x14:cfRule>
          <x14:cfRule type="containsText" priority="18735" operator="containsText" id="{67AB46D9-011A-4467-94A4-70902BAAC39E}">
            <xm:f>NOT(ISERROR(SEARCH('Listados Datos'!$T$5,AT63)))</xm:f>
            <xm:f>'Listados Datos'!$T$5</xm:f>
            <x14:dxf>
              <font>
                <b/>
                <i val="0"/>
                <color auto="1"/>
              </font>
              <fill>
                <patternFill>
                  <bgColor rgb="FFFFFF00"/>
                </patternFill>
              </fill>
            </x14:dxf>
          </x14:cfRule>
          <x14:cfRule type="containsText" priority="1873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723" operator="containsText" id="{DC276C64-7CE1-41F4-888A-CED0639B03FF}">
            <xm:f>NOT(ISERROR(SEARCH('Listados Datos'!$P$3,AR63)))</xm:f>
            <xm:f>'Listados Datos'!$P$3</xm:f>
            <x14:dxf>
              <fill>
                <patternFill>
                  <bgColor rgb="FF99CC00"/>
                </patternFill>
              </fill>
            </x14:dxf>
          </x14:cfRule>
          <x14:cfRule type="containsText" priority="18724" operator="containsText" id="{345FBBE5-CBCA-4DA2-8224-8543B6F0E15D}">
            <xm:f>NOT(ISERROR(SEARCH('Listados Datos'!$P$4,AR63)))</xm:f>
            <xm:f>'Listados Datos'!$P$4</xm:f>
            <x14:dxf>
              <fill>
                <patternFill>
                  <bgColor rgb="FF33CC33"/>
                </patternFill>
              </fill>
            </x14:dxf>
          </x14:cfRule>
          <x14:cfRule type="containsText" priority="18725" operator="containsText" id="{E0CC7E78-89E1-4A76-A705-75F048204E18}">
            <xm:f>NOT(ISERROR(SEARCH('Listados Datos'!$P$5,AR63)))</xm:f>
            <xm:f>'Listados Datos'!$P$5</xm:f>
            <x14:dxf>
              <fill>
                <patternFill>
                  <bgColor rgb="FFFFFF00"/>
                </patternFill>
              </fill>
            </x14:dxf>
          </x14:cfRule>
          <x14:cfRule type="containsText" priority="18726" operator="containsText" id="{05352219-AF94-403A-86D6-D4F874569C6C}">
            <xm:f>NOT(ISERROR(SEARCH('Listados Datos'!$P$6,AR63)))</xm:f>
            <xm:f>'Listados Datos'!$P$6</xm:f>
            <x14:dxf>
              <fill>
                <patternFill>
                  <bgColor rgb="FFFFC000"/>
                </patternFill>
              </fill>
            </x14:dxf>
          </x14:cfRule>
          <x14:cfRule type="containsText" priority="1872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719" operator="containsText" id="{4909846C-0815-4191-BD01-F2C31CDF2905}">
            <xm:f>NOT(ISERROR(SEARCH('Listados Datos'!$T$3,AF60)))</xm:f>
            <xm:f>'Listados Datos'!$T$3</xm:f>
            <x14:dxf>
              <fill>
                <patternFill patternType="solid">
                  <bgColor rgb="FFC00000"/>
                </patternFill>
              </fill>
            </x14:dxf>
          </x14:cfRule>
          <x14:cfRule type="containsText" priority="18720" operator="containsText" id="{051A4E3E-CF4A-4785-AB3B-CA39D08ACD12}">
            <xm:f>NOT(ISERROR(SEARCH('Listados Datos'!$T$4,AF60)))</xm:f>
            <xm:f>'Listados Datos'!$T$4</xm:f>
            <x14:dxf>
              <font>
                <b/>
                <i val="0"/>
                <color theme="0"/>
              </font>
              <fill>
                <patternFill>
                  <bgColor rgb="FFE26B0A"/>
                </patternFill>
              </fill>
            </x14:dxf>
          </x14:cfRule>
          <x14:cfRule type="containsText" priority="18721" operator="containsText" id="{31026528-F9D5-449C-9866-73D93728E257}">
            <xm:f>NOT(ISERROR(SEARCH('Listados Datos'!$T$5,AF60)))</xm:f>
            <xm:f>'Listados Datos'!$T$5</xm:f>
            <x14:dxf>
              <font>
                <b/>
                <i val="0"/>
                <color auto="1"/>
              </font>
              <fill>
                <patternFill>
                  <bgColor rgb="FFFFFF00"/>
                </patternFill>
              </fill>
            </x14:dxf>
          </x14:cfRule>
          <x14:cfRule type="containsText" priority="1872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715" operator="containsText" id="{5E3F96D7-A684-4D56-A6DF-920F0B85DDBD}">
            <xm:f>NOT(ISERROR(SEARCH('Listados Datos'!$T$3,AB60)))</xm:f>
            <xm:f>'Listados Datos'!$T$3</xm:f>
            <x14:dxf>
              <fill>
                <patternFill patternType="solid">
                  <bgColor rgb="FFC00000"/>
                </patternFill>
              </fill>
            </x14:dxf>
          </x14:cfRule>
          <x14:cfRule type="containsText" priority="18716" operator="containsText" id="{F266991A-5EDB-49A4-99DA-FC367D62C256}">
            <xm:f>NOT(ISERROR(SEARCH('Listados Datos'!$T$4,AB60)))</xm:f>
            <xm:f>'Listados Datos'!$T$4</xm:f>
            <x14:dxf>
              <font>
                <b/>
                <i val="0"/>
                <color theme="0"/>
              </font>
              <fill>
                <patternFill>
                  <bgColor rgb="FFE26B0A"/>
                </patternFill>
              </fill>
            </x14:dxf>
          </x14:cfRule>
          <x14:cfRule type="containsText" priority="18717" operator="containsText" id="{5FA1609E-9277-4D54-8FFC-8283770CDCE6}">
            <xm:f>NOT(ISERROR(SEARCH('Listados Datos'!$T$5,AB60)))</xm:f>
            <xm:f>'Listados Datos'!$T$5</xm:f>
            <x14:dxf>
              <font>
                <b/>
                <i val="0"/>
                <color auto="1"/>
              </font>
              <fill>
                <patternFill>
                  <bgColor rgb="FFFFFF00"/>
                </patternFill>
              </fill>
            </x14:dxf>
          </x14:cfRule>
          <x14:cfRule type="containsText" priority="1871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705" operator="containsText" id="{C05C7A41-A361-4B8D-840A-D6195FABCB3C}">
            <xm:f>NOT(ISERROR(SEARCH('Listados Datos'!$P$3,Z60)))</xm:f>
            <xm:f>'Listados Datos'!$P$3</xm:f>
            <x14:dxf>
              <fill>
                <patternFill>
                  <bgColor rgb="FF99CC00"/>
                </patternFill>
              </fill>
            </x14:dxf>
          </x14:cfRule>
          <x14:cfRule type="containsText" priority="18706" operator="containsText" id="{472128CB-918A-4C79-AB16-C6956C7DEF47}">
            <xm:f>NOT(ISERROR(SEARCH('Listados Datos'!$P$4,Z60)))</xm:f>
            <xm:f>'Listados Datos'!$P$4</xm:f>
            <x14:dxf>
              <fill>
                <patternFill>
                  <bgColor rgb="FF33CC33"/>
                </patternFill>
              </fill>
            </x14:dxf>
          </x14:cfRule>
          <x14:cfRule type="containsText" priority="18707" operator="containsText" id="{43FC2234-BD91-470D-944B-F477EE75BB0C}">
            <xm:f>NOT(ISERROR(SEARCH('Listados Datos'!$P$5,Z60)))</xm:f>
            <xm:f>'Listados Datos'!$P$5</xm:f>
            <x14:dxf>
              <fill>
                <patternFill>
                  <bgColor rgb="FFFFFF00"/>
                </patternFill>
              </fill>
            </x14:dxf>
          </x14:cfRule>
          <x14:cfRule type="containsText" priority="18708" operator="containsText" id="{6FE065C6-497C-464D-8E18-FEBB3A619F7F}">
            <xm:f>NOT(ISERROR(SEARCH('Listados Datos'!$P$6,Z60)))</xm:f>
            <xm:f>'Listados Datos'!$P$6</xm:f>
            <x14:dxf>
              <fill>
                <patternFill>
                  <bgColor rgb="FFFFC000"/>
                </patternFill>
              </fill>
            </x14:dxf>
          </x14:cfRule>
          <x14:cfRule type="containsText" priority="1870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675" operator="containsText" id="{D32647C2-F763-49C7-8052-73C2C2AD6F23}">
            <xm:f>NOT(ISERROR(SEARCH('Listados Datos'!$T$3,AT60)))</xm:f>
            <xm:f>'Listados Datos'!$T$3</xm:f>
            <x14:dxf>
              <fill>
                <patternFill patternType="solid">
                  <bgColor rgb="FFC00000"/>
                </patternFill>
              </fill>
            </x14:dxf>
          </x14:cfRule>
          <x14:cfRule type="containsText" priority="18676" operator="containsText" id="{D0D92F89-5FED-4F96-B10E-C0AABC93577E}">
            <xm:f>NOT(ISERROR(SEARCH('Listados Datos'!$T$4,AT60)))</xm:f>
            <xm:f>'Listados Datos'!$T$4</xm:f>
            <x14:dxf>
              <font>
                <b/>
                <i val="0"/>
                <color theme="0"/>
              </font>
              <fill>
                <patternFill>
                  <bgColor rgb="FFE26B0A"/>
                </patternFill>
              </fill>
            </x14:dxf>
          </x14:cfRule>
          <x14:cfRule type="containsText" priority="18677" operator="containsText" id="{CC8DDF92-40E2-4BE6-ACB9-9A143509DF4E}">
            <xm:f>NOT(ISERROR(SEARCH('Listados Datos'!$T$5,AT60)))</xm:f>
            <xm:f>'Listados Datos'!$T$5</xm:f>
            <x14:dxf>
              <font>
                <b/>
                <i val="0"/>
                <color auto="1"/>
              </font>
              <fill>
                <patternFill>
                  <bgColor rgb="FFFFFF00"/>
                </patternFill>
              </fill>
            </x14:dxf>
          </x14:cfRule>
          <x14:cfRule type="containsText" priority="1867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665" operator="containsText" id="{BB1ABB7F-AA36-4E7D-96FE-0E2BF2913193}">
            <xm:f>NOT(ISERROR(SEARCH('Listados Datos'!$P$3,AR60)))</xm:f>
            <xm:f>'Listados Datos'!$P$3</xm:f>
            <x14:dxf>
              <fill>
                <patternFill>
                  <bgColor rgb="FF99CC00"/>
                </patternFill>
              </fill>
            </x14:dxf>
          </x14:cfRule>
          <x14:cfRule type="containsText" priority="18666" operator="containsText" id="{7F6824F3-EADE-4EB8-8269-63EC50DAC118}">
            <xm:f>NOT(ISERROR(SEARCH('Listados Datos'!$P$4,AR60)))</xm:f>
            <xm:f>'Listados Datos'!$P$4</xm:f>
            <x14:dxf>
              <fill>
                <patternFill>
                  <bgColor rgb="FF33CC33"/>
                </patternFill>
              </fill>
            </x14:dxf>
          </x14:cfRule>
          <x14:cfRule type="containsText" priority="18667" operator="containsText" id="{B876B5DF-71C7-42F7-B3CD-9AC932201821}">
            <xm:f>NOT(ISERROR(SEARCH('Listados Datos'!$P$5,AR60)))</xm:f>
            <xm:f>'Listados Datos'!$P$5</xm:f>
            <x14:dxf>
              <fill>
                <patternFill>
                  <bgColor rgb="FFFFFF00"/>
                </patternFill>
              </fill>
            </x14:dxf>
          </x14:cfRule>
          <x14:cfRule type="containsText" priority="18668" operator="containsText" id="{F282CD0C-C258-465C-BDDE-97E3BD4E498C}">
            <xm:f>NOT(ISERROR(SEARCH('Listados Datos'!$P$6,AR60)))</xm:f>
            <xm:f>'Listados Datos'!$P$6</xm:f>
            <x14:dxf>
              <fill>
                <patternFill>
                  <bgColor rgb="FFFFC000"/>
                </patternFill>
              </fill>
            </x14:dxf>
          </x14:cfRule>
          <x14:cfRule type="containsText" priority="1866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661" operator="containsText" id="{F18A6F28-B3F4-4545-8634-7CD04FE01DBE}">
            <xm:f>NOT(ISERROR(SEARCH('Listados Datos'!$T$3,AT61)))</xm:f>
            <xm:f>'Listados Datos'!$T$3</xm:f>
            <x14:dxf>
              <fill>
                <patternFill patternType="solid">
                  <bgColor rgb="FFC00000"/>
                </patternFill>
              </fill>
            </x14:dxf>
          </x14:cfRule>
          <x14:cfRule type="containsText" priority="18662" operator="containsText" id="{AB02E51A-E439-4E93-96BD-D9A61B50D341}">
            <xm:f>NOT(ISERROR(SEARCH('Listados Datos'!$T$4,AT61)))</xm:f>
            <xm:f>'Listados Datos'!$T$4</xm:f>
            <x14:dxf>
              <font>
                <b/>
                <i val="0"/>
                <color theme="0"/>
              </font>
              <fill>
                <patternFill>
                  <bgColor rgb="FFE26B0A"/>
                </patternFill>
              </fill>
            </x14:dxf>
          </x14:cfRule>
          <x14:cfRule type="containsText" priority="18663" operator="containsText" id="{2F847108-577F-41A5-A852-2FFBBDB37545}">
            <xm:f>NOT(ISERROR(SEARCH('Listados Datos'!$T$5,AT61)))</xm:f>
            <xm:f>'Listados Datos'!$T$5</xm:f>
            <x14:dxf>
              <font>
                <b/>
                <i val="0"/>
                <color auto="1"/>
              </font>
              <fill>
                <patternFill>
                  <bgColor rgb="FFFFFF00"/>
                </patternFill>
              </fill>
            </x14:dxf>
          </x14:cfRule>
          <x14:cfRule type="containsText" priority="1866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651" operator="containsText" id="{4BA94E87-4BA3-4E56-AF84-23F89AA33FA8}">
            <xm:f>NOT(ISERROR(SEARCH('Listados Datos'!$P$3,AR61)))</xm:f>
            <xm:f>'Listados Datos'!$P$3</xm:f>
            <x14:dxf>
              <fill>
                <patternFill>
                  <bgColor rgb="FF99CC00"/>
                </patternFill>
              </fill>
            </x14:dxf>
          </x14:cfRule>
          <x14:cfRule type="containsText" priority="18652" operator="containsText" id="{60004C93-9166-44F9-93B3-F23487F4CB42}">
            <xm:f>NOT(ISERROR(SEARCH('Listados Datos'!$P$4,AR61)))</xm:f>
            <xm:f>'Listados Datos'!$P$4</xm:f>
            <x14:dxf>
              <fill>
                <patternFill>
                  <bgColor rgb="FF33CC33"/>
                </patternFill>
              </fill>
            </x14:dxf>
          </x14:cfRule>
          <x14:cfRule type="containsText" priority="18653" operator="containsText" id="{197BE3F3-097E-4951-A96F-7935A86E9DD6}">
            <xm:f>NOT(ISERROR(SEARCH('Listados Datos'!$P$5,AR61)))</xm:f>
            <xm:f>'Listados Datos'!$P$5</xm:f>
            <x14:dxf>
              <fill>
                <patternFill>
                  <bgColor rgb="FFFFFF00"/>
                </patternFill>
              </fill>
            </x14:dxf>
          </x14:cfRule>
          <x14:cfRule type="containsText" priority="18654" operator="containsText" id="{9F78C0BC-2DA3-466D-BF90-56482CBC8133}">
            <xm:f>NOT(ISERROR(SEARCH('Listados Datos'!$P$6,AR61)))</xm:f>
            <xm:f>'Listados Datos'!$P$6</xm:f>
            <x14:dxf>
              <fill>
                <patternFill>
                  <bgColor rgb="FFFFC000"/>
                </patternFill>
              </fill>
            </x14:dxf>
          </x14:cfRule>
          <x14:cfRule type="containsText" priority="1865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647" operator="containsText" id="{EC675204-C716-4477-9250-0E280773A891}">
            <xm:f>NOT(ISERROR(SEARCH('Listados Datos'!$T$3,AF64)))</xm:f>
            <xm:f>'Listados Datos'!$T$3</xm:f>
            <x14:dxf>
              <fill>
                <patternFill patternType="solid">
                  <bgColor rgb="FFC00000"/>
                </patternFill>
              </fill>
            </x14:dxf>
          </x14:cfRule>
          <x14:cfRule type="containsText" priority="18648" operator="containsText" id="{7DDF7350-53A4-459F-9FDD-10CFC6C4D58B}">
            <xm:f>NOT(ISERROR(SEARCH('Listados Datos'!$T$4,AF64)))</xm:f>
            <xm:f>'Listados Datos'!$T$4</xm:f>
            <x14:dxf>
              <font>
                <b/>
                <i val="0"/>
                <color theme="0"/>
              </font>
              <fill>
                <patternFill>
                  <bgColor rgb="FFE26B0A"/>
                </patternFill>
              </fill>
            </x14:dxf>
          </x14:cfRule>
          <x14:cfRule type="containsText" priority="18649" operator="containsText" id="{7DF4D8CF-4426-498E-9722-428D45A68629}">
            <xm:f>NOT(ISERROR(SEARCH('Listados Datos'!$T$5,AF64)))</xm:f>
            <xm:f>'Listados Datos'!$T$5</xm:f>
            <x14:dxf>
              <font>
                <b/>
                <i val="0"/>
                <color auto="1"/>
              </font>
              <fill>
                <patternFill>
                  <bgColor rgb="FFFFFF00"/>
                </patternFill>
              </fill>
            </x14:dxf>
          </x14:cfRule>
          <x14:cfRule type="containsText" priority="1865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643" operator="containsText" id="{9E1A66FE-8608-41AB-A2D6-7D272551DC64}">
            <xm:f>NOT(ISERROR(SEARCH('Listados Datos'!$T$3,AB64)))</xm:f>
            <xm:f>'Listados Datos'!$T$3</xm:f>
            <x14:dxf>
              <fill>
                <patternFill patternType="solid">
                  <bgColor rgb="FFC00000"/>
                </patternFill>
              </fill>
            </x14:dxf>
          </x14:cfRule>
          <x14:cfRule type="containsText" priority="18644" operator="containsText" id="{4A870E8B-68C9-4719-9883-6B5F8631BFBB}">
            <xm:f>NOT(ISERROR(SEARCH('Listados Datos'!$T$4,AB64)))</xm:f>
            <xm:f>'Listados Datos'!$T$4</xm:f>
            <x14:dxf>
              <font>
                <b/>
                <i val="0"/>
                <color theme="0"/>
              </font>
              <fill>
                <patternFill>
                  <bgColor rgb="FFE26B0A"/>
                </patternFill>
              </fill>
            </x14:dxf>
          </x14:cfRule>
          <x14:cfRule type="containsText" priority="18645" operator="containsText" id="{9790AD27-7D1F-4419-A7BE-B17468BD0049}">
            <xm:f>NOT(ISERROR(SEARCH('Listados Datos'!$T$5,AB64)))</xm:f>
            <xm:f>'Listados Datos'!$T$5</xm:f>
            <x14:dxf>
              <font>
                <b/>
                <i val="0"/>
                <color auto="1"/>
              </font>
              <fill>
                <patternFill>
                  <bgColor rgb="FFFFFF00"/>
                </patternFill>
              </fill>
            </x14:dxf>
          </x14:cfRule>
          <x14:cfRule type="containsText" priority="1864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633" operator="containsText" id="{AA4B88E5-BD2A-4AD5-872D-16FF3DC16FE5}">
            <xm:f>NOT(ISERROR(SEARCH('Listados Datos'!$P$3,Z64)))</xm:f>
            <xm:f>'Listados Datos'!$P$3</xm:f>
            <x14:dxf>
              <fill>
                <patternFill>
                  <bgColor rgb="FF99CC00"/>
                </patternFill>
              </fill>
            </x14:dxf>
          </x14:cfRule>
          <x14:cfRule type="containsText" priority="18634" operator="containsText" id="{3637044B-01F7-4C10-8D3D-554D955F7210}">
            <xm:f>NOT(ISERROR(SEARCH('Listados Datos'!$P$4,Z64)))</xm:f>
            <xm:f>'Listados Datos'!$P$4</xm:f>
            <x14:dxf>
              <fill>
                <patternFill>
                  <bgColor rgb="FF33CC33"/>
                </patternFill>
              </fill>
            </x14:dxf>
          </x14:cfRule>
          <x14:cfRule type="containsText" priority="18635" operator="containsText" id="{540D0CC6-5CE2-44C2-83B4-770CD6CAA82A}">
            <xm:f>NOT(ISERROR(SEARCH('Listados Datos'!$P$5,Z64)))</xm:f>
            <xm:f>'Listados Datos'!$P$5</xm:f>
            <x14:dxf>
              <fill>
                <patternFill>
                  <bgColor rgb="FFFFFF00"/>
                </patternFill>
              </fill>
            </x14:dxf>
          </x14:cfRule>
          <x14:cfRule type="containsText" priority="18636" operator="containsText" id="{5A11F60E-3039-4841-9B79-BB946510CDC3}">
            <xm:f>NOT(ISERROR(SEARCH('Listados Datos'!$P$6,Z64)))</xm:f>
            <xm:f>'Listados Datos'!$P$6</xm:f>
            <x14:dxf>
              <fill>
                <patternFill>
                  <bgColor rgb="FFFFC000"/>
                </patternFill>
              </fill>
            </x14:dxf>
          </x14:cfRule>
          <x14:cfRule type="containsText" priority="1863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593" operator="containsText" id="{158BECC0-E356-4A1F-A58F-F3EA913EA015}">
            <xm:f>NOT(ISERROR(SEARCH('Listados Datos'!$T$3,AT64)))</xm:f>
            <xm:f>'Listados Datos'!$T$3</xm:f>
            <x14:dxf>
              <fill>
                <patternFill patternType="solid">
                  <bgColor rgb="FFC00000"/>
                </patternFill>
              </fill>
            </x14:dxf>
          </x14:cfRule>
          <x14:cfRule type="containsText" priority="18594" operator="containsText" id="{EE79466D-0A20-4056-B53E-F3E7958DA2E2}">
            <xm:f>NOT(ISERROR(SEARCH('Listados Datos'!$T$4,AT64)))</xm:f>
            <xm:f>'Listados Datos'!$T$4</xm:f>
            <x14:dxf>
              <font>
                <b/>
                <i val="0"/>
                <color theme="0"/>
              </font>
              <fill>
                <patternFill>
                  <bgColor rgb="FFE26B0A"/>
                </patternFill>
              </fill>
            </x14:dxf>
          </x14:cfRule>
          <x14:cfRule type="containsText" priority="18595" operator="containsText" id="{D48A59A7-81AA-4050-BF5C-3930BFC03932}">
            <xm:f>NOT(ISERROR(SEARCH('Listados Datos'!$T$5,AT64)))</xm:f>
            <xm:f>'Listados Datos'!$T$5</xm:f>
            <x14:dxf>
              <font>
                <b/>
                <i val="0"/>
                <color auto="1"/>
              </font>
              <fill>
                <patternFill>
                  <bgColor rgb="FFFFFF00"/>
                </patternFill>
              </fill>
            </x14:dxf>
          </x14:cfRule>
          <x14:cfRule type="containsText" priority="1859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583" operator="containsText" id="{8176B4E2-DAC4-4D02-BB79-96D18BEC32C7}">
            <xm:f>NOT(ISERROR(SEARCH('Listados Datos'!$P$3,AR64)))</xm:f>
            <xm:f>'Listados Datos'!$P$3</xm:f>
            <x14:dxf>
              <fill>
                <patternFill>
                  <bgColor rgb="FF99CC00"/>
                </patternFill>
              </fill>
            </x14:dxf>
          </x14:cfRule>
          <x14:cfRule type="containsText" priority="18584" operator="containsText" id="{54036809-49C7-4F71-914E-8CD5D40A00D5}">
            <xm:f>NOT(ISERROR(SEARCH('Listados Datos'!$P$4,AR64)))</xm:f>
            <xm:f>'Listados Datos'!$P$4</xm:f>
            <x14:dxf>
              <fill>
                <patternFill>
                  <bgColor rgb="FF33CC33"/>
                </patternFill>
              </fill>
            </x14:dxf>
          </x14:cfRule>
          <x14:cfRule type="containsText" priority="18585" operator="containsText" id="{F0EC6997-2DEF-44D5-B5CB-14C306175706}">
            <xm:f>NOT(ISERROR(SEARCH('Listados Datos'!$P$5,AR64)))</xm:f>
            <xm:f>'Listados Datos'!$P$5</xm:f>
            <x14:dxf>
              <fill>
                <patternFill>
                  <bgColor rgb="FFFFFF00"/>
                </patternFill>
              </fill>
            </x14:dxf>
          </x14:cfRule>
          <x14:cfRule type="containsText" priority="18586" operator="containsText" id="{EAF356DC-0B0B-4494-86F8-30D44A824929}">
            <xm:f>NOT(ISERROR(SEARCH('Listados Datos'!$P$6,AR64)))</xm:f>
            <xm:f>'Listados Datos'!$P$6</xm:f>
            <x14:dxf>
              <fill>
                <patternFill>
                  <bgColor rgb="FFFFC000"/>
                </patternFill>
              </fill>
            </x14:dxf>
          </x14:cfRule>
          <x14:cfRule type="containsText" priority="1858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579" operator="containsText" id="{B22D2BEB-AC69-496D-B119-96971A9AE39B}">
            <xm:f>NOT(ISERROR(SEARCH('Listados Datos'!$T$3,AT65)))</xm:f>
            <xm:f>'Listados Datos'!$T$3</xm:f>
            <x14:dxf>
              <fill>
                <patternFill patternType="solid">
                  <bgColor rgb="FFC00000"/>
                </patternFill>
              </fill>
            </x14:dxf>
          </x14:cfRule>
          <x14:cfRule type="containsText" priority="18580" operator="containsText" id="{6D4B4EA8-9F33-4666-A089-CF369EA31889}">
            <xm:f>NOT(ISERROR(SEARCH('Listados Datos'!$T$4,AT65)))</xm:f>
            <xm:f>'Listados Datos'!$T$4</xm:f>
            <x14:dxf>
              <font>
                <b/>
                <i val="0"/>
                <color theme="0"/>
              </font>
              <fill>
                <patternFill>
                  <bgColor rgb="FFE26B0A"/>
                </patternFill>
              </fill>
            </x14:dxf>
          </x14:cfRule>
          <x14:cfRule type="containsText" priority="18581" operator="containsText" id="{5B4E6262-E6F4-4CF7-9EA4-BA16F85F34F0}">
            <xm:f>NOT(ISERROR(SEARCH('Listados Datos'!$T$5,AT65)))</xm:f>
            <xm:f>'Listados Datos'!$T$5</xm:f>
            <x14:dxf>
              <font>
                <b/>
                <i val="0"/>
                <color auto="1"/>
              </font>
              <fill>
                <patternFill>
                  <bgColor rgb="FFFFFF00"/>
                </patternFill>
              </fill>
            </x14:dxf>
          </x14:cfRule>
          <x14:cfRule type="containsText" priority="1858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569" operator="containsText" id="{B1460F4E-D256-49F9-B039-D499B84FC40D}">
            <xm:f>NOT(ISERROR(SEARCH('Listados Datos'!$P$3,AR65)))</xm:f>
            <xm:f>'Listados Datos'!$P$3</xm:f>
            <x14:dxf>
              <fill>
                <patternFill>
                  <bgColor rgb="FF99CC00"/>
                </patternFill>
              </fill>
            </x14:dxf>
          </x14:cfRule>
          <x14:cfRule type="containsText" priority="18570" operator="containsText" id="{77B4E829-315E-4624-97E4-27D86BB431C9}">
            <xm:f>NOT(ISERROR(SEARCH('Listados Datos'!$P$4,AR65)))</xm:f>
            <xm:f>'Listados Datos'!$P$4</xm:f>
            <x14:dxf>
              <fill>
                <patternFill>
                  <bgColor rgb="FF33CC33"/>
                </patternFill>
              </fill>
            </x14:dxf>
          </x14:cfRule>
          <x14:cfRule type="containsText" priority="18571" operator="containsText" id="{D3D03C0B-8C94-468C-96AE-DBFF8B08D01D}">
            <xm:f>NOT(ISERROR(SEARCH('Listados Datos'!$P$5,AR65)))</xm:f>
            <xm:f>'Listados Datos'!$P$5</xm:f>
            <x14:dxf>
              <fill>
                <patternFill>
                  <bgColor rgb="FFFFFF00"/>
                </patternFill>
              </fill>
            </x14:dxf>
          </x14:cfRule>
          <x14:cfRule type="containsText" priority="18572" operator="containsText" id="{6DB6A907-227C-4E29-8A4B-C9E87A4591D5}">
            <xm:f>NOT(ISERROR(SEARCH('Listados Datos'!$P$6,AR65)))</xm:f>
            <xm:f>'Listados Datos'!$P$6</xm:f>
            <x14:dxf>
              <fill>
                <patternFill>
                  <bgColor rgb="FFFFC000"/>
                </patternFill>
              </fill>
            </x14:dxf>
          </x14:cfRule>
          <x14:cfRule type="containsText" priority="1857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565" operator="containsText" id="{7BF1FF1D-659C-4C46-A659-A368083E2B9D}">
            <xm:f>NOT(ISERROR(SEARCH('Listados Datos'!$T$3,AT69)))</xm:f>
            <xm:f>'Listados Datos'!$T$3</xm:f>
            <x14:dxf>
              <fill>
                <patternFill patternType="solid">
                  <bgColor rgb="FFC00000"/>
                </patternFill>
              </fill>
            </x14:dxf>
          </x14:cfRule>
          <x14:cfRule type="containsText" priority="18566" operator="containsText" id="{E2B1FC53-04FB-4315-8AFB-26A8CC053A5D}">
            <xm:f>NOT(ISERROR(SEARCH('Listados Datos'!$T$4,AT69)))</xm:f>
            <xm:f>'Listados Datos'!$T$4</xm:f>
            <x14:dxf>
              <font>
                <b/>
                <i val="0"/>
                <color theme="0"/>
              </font>
              <fill>
                <patternFill>
                  <bgColor rgb="FFE26B0A"/>
                </patternFill>
              </fill>
            </x14:dxf>
          </x14:cfRule>
          <x14:cfRule type="containsText" priority="18567" operator="containsText" id="{24E95C77-090E-4E9C-A11B-7A6C225A0581}">
            <xm:f>NOT(ISERROR(SEARCH('Listados Datos'!$T$5,AT69)))</xm:f>
            <xm:f>'Listados Datos'!$T$5</xm:f>
            <x14:dxf>
              <font>
                <b/>
                <i val="0"/>
                <color auto="1"/>
              </font>
              <fill>
                <patternFill>
                  <bgColor rgb="FFFFFF00"/>
                </patternFill>
              </fill>
            </x14:dxf>
          </x14:cfRule>
          <x14:cfRule type="containsText" priority="1856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555" operator="containsText" id="{03D8B070-1182-480D-8C18-4F0EB4291168}">
            <xm:f>NOT(ISERROR(SEARCH('Listados Datos'!$P$3,AR69)))</xm:f>
            <xm:f>'Listados Datos'!$P$3</xm:f>
            <x14:dxf>
              <fill>
                <patternFill>
                  <bgColor rgb="FF99CC00"/>
                </patternFill>
              </fill>
            </x14:dxf>
          </x14:cfRule>
          <x14:cfRule type="containsText" priority="18556" operator="containsText" id="{03CE1643-EEC5-44AF-A2B8-2E70C4885C2F}">
            <xm:f>NOT(ISERROR(SEARCH('Listados Datos'!$P$4,AR69)))</xm:f>
            <xm:f>'Listados Datos'!$P$4</xm:f>
            <x14:dxf>
              <fill>
                <patternFill>
                  <bgColor rgb="FF33CC33"/>
                </patternFill>
              </fill>
            </x14:dxf>
          </x14:cfRule>
          <x14:cfRule type="containsText" priority="18557" operator="containsText" id="{A5222F79-1EA6-43B7-9417-6657714C9A3D}">
            <xm:f>NOT(ISERROR(SEARCH('Listados Datos'!$P$5,AR69)))</xm:f>
            <xm:f>'Listados Datos'!$P$5</xm:f>
            <x14:dxf>
              <fill>
                <patternFill>
                  <bgColor rgb="FFFFFF00"/>
                </patternFill>
              </fill>
            </x14:dxf>
          </x14:cfRule>
          <x14:cfRule type="containsText" priority="18558" operator="containsText" id="{DBCA84F4-635B-44C8-81A5-D9D661C132E2}">
            <xm:f>NOT(ISERROR(SEARCH('Listados Datos'!$P$6,AR69)))</xm:f>
            <xm:f>'Listados Datos'!$P$6</xm:f>
            <x14:dxf>
              <fill>
                <patternFill>
                  <bgColor rgb="FFFFC000"/>
                </patternFill>
              </fill>
            </x14:dxf>
          </x14:cfRule>
          <x14:cfRule type="containsText" priority="1855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551" operator="containsText" id="{954F4112-29C2-41E9-8A74-9AA97D0A006B}">
            <xm:f>NOT(ISERROR(SEARCH('Listados Datos'!$T$3,AF66)))</xm:f>
            <xm:f>'Listados Datos'!$T$3</xm:f>
            <x14:dxf>
              <fill>
                <patternFill patternType="solid">
                  <bgColor rgb="FFC00000"/>
                </patternFill>
              </fill>
            </x14:dxf>
          </x14:cfRule>
          <x14:cfRule type="containsText" priority="18552" operator="containsText" id="{17DC9527-0620-4950-B7B6-BF151188CD8F}">
            <xm:f>NOT(ISERROR(SEARCH('Listados Datos'!$T$4,AF66)))</xm:f>
            <xm:f>'Listados Datos'!$T$4</xm:f>
            <x14:dxf>
              <font>
                <b/>
                <i val="0"/>
                <color theme="0"/>
              </font>
              <fill>
                <patternFill>
                  <bgColor rgb="FFE26B0A"/>
                </patternFill>
              </fill>
            </x14:dxf>
          </x14:cfRule>
          <x14:cfRule type="containsText" priority="18553" operator="containsText" id="{DE2E3E0D-9AB2-461D-A675-FBA674D9C7AB}">
            <xm:f>NOT(ISERROR(SEARCH('Listados Datos'!$T$5,AF66)))</xm:f>
            <xm:f>'Listados Datos'!$T$5</xm:f>
            <x14:dxf>
              <font>
                <b/>
                <i val="0"/>
                <color auto="1"/>
              </font>
              <fill>
                <patternFill>
                  <bgColor rgb="FFFFFF00"/>
                </patternFill>
              </fill>
            </x14:dxf>
          </x14:cfRule>
          <x14:cfRule type="containsText" priority="1855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547" operator="containsText" id="{A008679D-1E0E-4C69-A07F-44CF6EA96B82}">
            <xm:f>NOT(ISERROR(SEARCH('Listados Datos'!$T$3,AB66)))</xm:f>
            <xm:f>'Listados Datos'!$T$3</xm:f>
            <x14:dxf>
              <fill>
                <patternFill patternType="solid">
                  <bgColor rgb="FFC00000"/>
                </patternFill>
              </fill>
            </x14:dxf>
          </x14:cfRule>
          <x14:cfRule type="containsText" priority="18548" operator="containsText" id="{2B695668-5B32-44B0-9CD9-D351153454F6}">
            <xm:f>NOT(ISERROR(SEARCH('Listados Datos'!$T$4,AB66)))</xm:f>
            <xm:f>'Listados Datos'!$T$4</xm:f>
            <x14:dxf>
              <font>
                <b/>
                <i val="0"/>
                <color theme="0"/>
              </font>
              <fill>
                <patternFill>
                  <bgColor rgb="FFE26B0A"/>
                </patternFill>
              </fill>
            </x14:dxf>
          </x14:cfRule>
          <x14:cfRule type="containsText" priority="18549" operator="containsText" id="{37AABB5D-9B49-447F-AEF1-FF3C743EDAA1}">
            <xm:f>NOT(ISERROR(SEARCH('Listados Datos'!$T$5,AB66)))</xm:f>
            <xm:f>'Listados Datos'!$T$5</xm:f>
            <x14:dxf>
              <font>
                <b/>
                <i val="0"/>
                <color auto="1"/>
              </font>
              <fill>
                <patternFill>
                  <bgColor rgb="FFFFFF00"/>
                </patternFill>
              </fill>
            </x14:dxf>
          </x14:cfRule>
          <x14:cfRule type="containsText" priority="1855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537" operator="containsText" id="{A300FCB6-DDC7-4985-813E-4E4CFA072991}">
            <xm:f>NOT(ISERROR(SEARCH('Listados Datos'!$P$3,Z66)))</xm:f>
            <xm:f>'Listados Datos'!$P$3</xm:f>
            <x14:dxf>
              <fill>
                <patternFill>
                  <bgColor rgb="FF99CC00"/>
                </patternFill>
              </fill>
            </x14:dxf>
          </x14:cfRule>
          <x14:cfRule type="containsText" priority="18538" operator="containsText" id="{36400402-2F10-401C-A52B-323A87A204EF}">
            <xm:f>NOT(ISERROR(SEARCH('Listados Datos'!$P$4,Z66)))</xm:f>
            <xm:f>'Listados Datos'!$P$4</xm:f>
            <x14:dxf>
              <fill>
                <patternFill>
                  <bgColor rgb="FF33CC33"/>
                </patternFill>
              </fill>
            </x14:dxf>
          </x14:cfRule>
          <x14:cfRule type="containsText" priority="18539" operator="containsText" id="{30D4D8B1-D64D-4650-9D95-385AEF433A39}">
            <xm:f>NOT(ISERROR(SEARCH('Listados Datos'!$P$5,Z66)))</xm:f>
            <xm:f>'Listados Datos'!$P$5</xm:f>
            <x14:dxf>
              <fill>
                <patternFill>
                  <bgColor rgb="FFFFFF00"/>
                </patternFill>
              </fill>
            </x14:dxf>
          </x14:cfRule>
          <x14:cfRule type="containsText" priority="18540" operator="containsText" id="{464E59D5-6761-4F92-9CE8-870D81F0CC23}">
            <xm:f>NOT(ISERROR(SEARCH('Listados Datos'!$P$6,Z66)))</xm:f>
            <xm:f>'Listados Datos'!$P$6</xm:f>
            <x14:dxf>
              <fill>
                <patternFill>
                  <bgColor rgb="FFFFC000"/>
                </patternFill>
              </fill>
            </x14:dxf>
          </x14:cfRule>
          <x14:cfRule type="containsText" priority="1854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507" operator="containsText" id="{1B322354-DD0E-4C36-AA2F-32B5C91CE982}">
            <xm:f>NOT(ISERROR(SEARCH('Listados Datos'!$T$3,AT66)))</xm:f>
            <xm:f>'Listados Datos'!$T$3</xm:f>
            <x14:dxf>
              <fill>
                <patternFill patternType="solid">
                  <bgColor rgb="FFC00000"/>
                </patternFill>
              </fill>
            </x14:dxf>
          </x14:cfRule>
          <x14:cfRule type="containsText" priority="18508" operator="containsText" id="{765F17D1-49E0-4568-9A2D-C71C5CA709AF}">
            <xm:f>NOT(ISERROR(SEARCH('Listados Datos'!$T$4,AT66)))</xm:f>
            <xm:f>'Listados Datos'!$T$4</xm:f>
            <x14:dxf>
              <font>
                <b/>
                <i val="0"/>
                <color theme="0"/>
              </font>
              <fill>
                <patternFill>
                  <bgColor rgb="FFE26B0A"/>
                </patternFill>
              </fill>
            </x14:dxf>
          </x14:cfRule>
          <x14:cfRule type="containsText" priority="18509" operator="containsText" id="{CBECD1BB-5D19-47E2-B2E8-50F7C5E78A6E}">
            <xm:f>NOT(ISERROR(SEARCH('Listados Datos'!$T$5,AT66)))</xm:f>
            <xm:f>'Listados Datos'!$T$5</xm:f>
            <x14:dxf>
              <font>
                <b/>
                <i val="0"/>
                <color auto="1"/>
              </font>
              <fill>
                <patternFill>
                  <bgColor rgb="FFFFFF00"/>
                </patternFill>
              </fill>
            </x14:dxf>
          </x14:cfRule>
          <x14:cfRule type="containsText" priority="1851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497" operator="containsText" id="{1A72A9E2-651A-4897-AE65-4CA059ACE89D}">
            <xm:f>NOT(ISERROR(SEARCH('Listados Datos'!$P$3,AR66)))</xm:f>
            <xm:f>'Listados Datos'!$P$3</xm:f>
            <x14:dxf>
              <fill>
                <patternFill>
                  <bgColor rgb="FF99CC00"/>
                </patternFill>
              </fill>
            </x14:dxf>
          </x14:cfRule>
          <x14:cfRule type="containsText" priority="18498" operator="containsText" id="{5D027572-3657-4AD0-A44A-EB4D15F360A3}">
            <xm:f>NOT(ISERROR(SEARCH('Listados Datos'!$P$4,AR66)))</xm:f>
            <xm:f>'Listados Datos'!$P$4</xm:f>
            <x14:dxf>
              <fill>
                <patternFill>
                  <bgColor rgb="FF33CC33"/>
                </patternFill>
              </fill>
            </x14:dxf>
          </x14:cfRule>
          <x14:cfRule type="containsText" priority="18499" operator="containsText" id="{6B24FCA6-EAF5-4E6F-B416-F5518709448C}">
            <xm:f>NOT(ISERROR(SEARCH('Listados Datos'!$P$5,AR66)))</xm:f>
            <xm:f>'Listados Datos'!$P$5</xm:f>
            <x14:dxf>
              <fill>
                <patternFill>
                  <bgColor rgb="FFFFFF00"/>
                </patternFill>
              </fill>
            </x14:dxf>
          </x14:cfRule>
          <x14:cfRule type="containsText" priority="18500" operator="containsText" id="{E21A62CC-3A0E-48B4-A535-8AFEA67FA529}">
            <xm:f>NOT(ISERROR(SEARCH('Listados Datos'!$P$6,AR66)))</xm:f>
            <xm:f>'Listados Datos'!$P$6</xm:f>
            <x14:dxf>
              <fill>
                <patternFill>
                  <bgColor rgb="FFFFC000"/>
                </patternFill>
              </fill>
            </x14:dxf>
          </x14:cfRule>
          <x14:cfRule type="containsText" priority="1850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493" operator="containsText" id="{1489E0E1-D593-4F16-A952-A1940F3AD678}">
            <xm:f>NOT(ISERROR(SEARCH('Listados Datos'!$T$3,AT67)))</xm:f>
            <xm:f>'Listados Datos'!$T$3</xm:f>
            <x14:dxf>
              <fill>
                <patternFill patternType="solid">
                  <bgColor rgb="FFC00000"/>
                </patternFill>
              </fill>
            </x14:dxf>
          </x14:cfRule>
          <x14:cfRule type="containsText" priority="18494" operator="containsText" id="{3A0333C0-9D00-44BC-93D1-9B386762A5B8}">
            <xm:f>NOT(ISERROR(SEARCH('Listados Datos'!$T$4,AT67)))</xm:f>
            <xm:f>'Listados Datos'!$T$4</xm:f>
            <x14:dxf>
              <font>
                <b/>
                <i val="0"/>
                <color theme="0"/>
              </font>
              <fill>
                <patternFill>
                  <bgColor rgb="FFE26B0A"/>
                </patternFill>
              </fill>
            </x14:dxf>
          </x14:cfRule>
          <x14:cfRule type="containsText" priority="18495" operator="containsText" id="{49228F25-1E2A-4E08-B25A-4C7420460F85}">
            <xm:f>NOT(ISERROR(SEARCH('Listados Datos'!$T$5,AT67)))</xm:f>
            <xm:f>'Listados Datos'!$T$5</xm:f>
            <x14:dxf>
              <font>
                <b/>
                <i val="0"/>
                <color auto="1"/>
              </font>
              <fill>
                <patternFill>
                  <bgColor rgb="FFFFFF00"/>
                </patternFill>
              </fill>
            </x14:dxf>
          </x14:cfRule>
          <x14:cfRule type="containsText" priority="1849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483" operator="containsText" id="{BC6F7BDB-3668-4D8C-8B32-6AB4523D6351}">
            <xm:f>NOT(ISERROR(SEARCH('Listados Datos'!$P$3,AR67)))</xm:f>
            <xm:f>'Listados Datos'!$P$3</xm:f>
            <x14:dxf>
              <fill>
                <patternFill>
                  <bgColor rgb="FF99CC00"/>
                </patternFill>
              </fill>
            </x14:dxf>
          </x14:cfRule>
          <x14:cfRule type="containsText" priority="18484" operator="containsText" id="{EC282BB0-280E-468E-9F8E-4BE2A558BFFB}">
            <xm:f>NOT(ISERROR(SEARCH('Listados Datos'!$P$4,AR67)))</xm:f>
            <xm:f>'Listados Datos'!$P$4</xm:f>
            <x14:dxf>
              <fill>
                <patternFill>
                  <bgColor rgb="FF33CC33"/>
                </patternFill>
              </fill>
            </x14:dxf>
          </x14:cfRule>
          <x14:cfRule type="containsText" priority="18485" operator="containsText" id="{71083B96-02DD-425B-8750-ED950043A1B5}">
            <xm:f>NOT(ISERROR(SEARCH('Listados Datos'!$P$5,AR67)))</xm:f>
            <xm:f>'Listados Datos'!$P$5</xm:f>
            <x14:dxf>
              <fill>
                <patternFill>
                  <bgColor rgb="FFFFFF00"/>
                </patternFill>
              </fill>
            </x14:dxf>
          </x14:cfRule>
          <x14:cfRule type="containsText" priority="18486" operator="containsText" id="{499C646D-D78B-45B9-ADC6-4D9DA5CC0615}">
            <xm:f>NOT(ISERROR(SEARCH('Listados Datos'!$P$6,AR67)))</xm:f>
            <xm:f>'Listados Datos'!$P$6</xm:f>
            <x14:dxf>
              <fill>
                <patternFill>
                  <bgColor rgb="FFFFC000"/>
                </patternFill>
              </fill>
            </x14:dxf>
          </x14:cfRule>
          <x14:cfRule type="containsText" priority="1848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479" operator="containsText" id="{983BC220-7AE7-452D-9D0E-B97355E86663}">
            <xm:f>NOT(ISERROR(SEARCH('Listados Datos'!$T$3,AF70)))</xm:f>
            <xm:f>'Listados Datos'!$T$3</xm:f>
            <x14:dxf>
              <fill>
                <patternFill patternType="solid">
                  <bgColor rgb="FFC00000"/>
                </patternFill>
              </fill>
            </x14:dxf>
          </x14:cfRule>
          <x14:cfRule type="containsText" priority="18480" operator="containsText" id="{20701974-992F-4EB6-9A02-2CCB0DB7F688}">
            <xm:f>NOT(ISERROR(SEARCH('Listados Datos'!$T$4,AF70)))</xm:f>
            <xm:f>'Listados Datos'!$T$4</xm:f>
            <x14:dxf>
              <font>
                <b/>
                <i val="0"/>
                <color theme="0"/>
              </font>
              <fill>
                <patternFill>
                  <bgColor rgb="FFE26B0A"/>
                </patternFill>
              </fill>
            </x14:dxf>
          </x14:cfRule>
          <x14:cfRule type="containsText" priority="18481" operator="containsText" id="{B98220C6-F7E7-4B2A-83BF-92DA2C8C2ACC}">
            <xm:f>NOT(ISERROR(SEARCH('Listados Datos'!$T$5,AF70)))</xm:f>
            <xm:f>'Listados Datos'!$T$5</xm:f>
            <x14:dxf>
              <font>
                <b/>
                <i val="0"/>
                <color auto="1"/>
              </font>
              <fill>
                <patternFill>
                  <bgColor rgb="FFFFFF00"/>
                </patternFill>
              </fill>
            </x14:dxf>
          </x14:cfRule>
          <x14:cfRule type="containsText" priority="1848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475" operator="containsText" id="{C0E1A5D0-4629-48EA-B5AC-39A22CCAF68E}">
            <xm:f>NOT(ISERROR(SEARCH('Listados Datos'!$T$3,AB70)))</xm:f>
            <xm:f>'Listados Datos'!$T$3</xm:f>
            <x14:dxf>
              <fill>
                <patternFill patternType="solid">
                  <bgColor rgb="FFC00000"/>
                </patternFill>
              </fill>
            </x14:dxf>
          </x14:cfRule>
          <x14:cfRule type="containsText" priority="18476" operator="containsText" id="{BBD01E48-6CB5-4EB1-A15F-A7326CEBBCED}">
            <xm:f>NOT(ISERROR(SEARCH('Listados Datos'!$T$4,AB70)))</xm:f>
            <xm:f>'Listados Datos'!$T$4</xm:f>
            <x14:dxf>
              <font>
                <b/>
                <i val="0"/>
                <color theme="0"/>
              </font>
              <fill>
                <patternFill>
                  <bgColor rgb="FFE26B0A"/>
                </patternFill>
              </fill>
            </x14:dxf>
          </x14:cfRule>
          <x14:cfRule type="containsText" priority="18477" operator="containsText" id="{C1DCD6B9-A404-4A13-B55B-F8079E1A7206}">
            <xm:f>NOT(ISERROR(SEARCH('Listados Datos'!$T$5,AB70)))</xm:f>
            <xm:f>'Listados Datos'!$T$5</xm:f>
            <x14:dxf>
              <font>
                <b/>
                <i val="0"/>
                <color auto="1"/>
              </font>
              <fill>
                <patternFill>
                  <bgColor rgb="FFFFFF00"/>
                </patternFill>
              </fill>
            </x14:dxf>
          </x14:cfRule>
          <x14:cfRule type="containsText" priority="1847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465" operator="containsText" id="{2E8A80A3-A844-48FB-BDDB-3084257C73D8}">
            <xm:f>NOT(ISERROR(SEARCH('Listados Datos'!$P$3,Z70)))</xm:f>
            <xm:f>'Listados Datos'!$P$3</xm:f>
            <x14:dxf>
              <fill>
                <patternFill>
                  <bgColor rgb="FF99CC00"/>
                </patternFill>
              </fill>
            </x14:dxf>
          </x14:cfRule>
          <x14:cfRule type="containsText" priority="18466" operator="containsText" id="{7B6DE600-3E10-4FD4-BFDC-8E900C14C8F8}">
            <xm:f>NOT(ISERROR(SEARCH('Listados Datos'!$P$4,Z70)))</xm:f>
            <xm:f>'Listados Datos'!$P$4</xm:f>
            <x14:dxf>
              <fill>
                <patternFill>
                  <bgColor rgb="FF33CC33"/>
                </patternFill>
              </fill>
            </x14:dxf>
          </x14:cfRule>
          <x14:cfRule type="containsText" priority="18467" operator="containsText" id="{250808AF-13A0-46D7-AD17-2A85BA3C6BBF}">
            <xm:f>NOT(ISERROR(SEARCH('Listados Datos'!$P$5,Z70)))</xm:f>
            <xm:f>'Listados Datos'!$P$5</xm:f>
            <x14:dxf>
              <fill>
                <patternFill>
                  <bgColor rgb="FFFFFF00"/>
                </patternFill>
              </fill>
            </x14:dxf>
          </x14:cfRule>
          <x14:cfRule type="containsText" priority="18468" operator="containsText" id="{945438A7-2DEE-4711-94C3-C9F6D43F449A}">
            <xm:f>NOT(ISERROR(SEARCH('Listados Datos'!$P$6,Z70)))</xm:f>
            <xm:f>'Listados Datos'!$P$6</xm:f>
            <x14:dxf>
              <fill>
                <patternFill>
                  <bgColor rgb="FFFFC000"/>
                </patternFill>
              </fill>
            </x14:dxf>
          </x14:cfRule>
          <x14:cfRule type="containsText" priority="1846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425" operator="containsText" id="{06942922-EA0A-4DB0-8FB5-0C2DA50B34F3}">
            <xm:f>NOT(ISERROR(SEARCH('Listados Datos'!$T$3,AT70)))</xm:f>
            <xm:f>'Listados Datos'!$T$3</xm:f>
            <x14:dxf>
              <fill>
                <patternFill patternType="solid">
                  <bgColor rgb="FFC00000"/>
                </patternFill>
              </fill>
            </x14:dxf>
          </x14:cfRule>
          <x14:cfRule type="containsText" priority="18426" operator="containsText" id="{9A4D0D30-0C31-40C9-A4C4-87EF7A61D223}">
            <xm:f>NOT(ISERROR(SEARCH('Listados Datos'!$T$4,AT70)))</xm:f>
            <xm:f>'Listados Datos'!$T$4</xm:f>
            <x14:dxf>
              <font>
                <b/>
                <i val="0"/>
                <color theme="0"/>
              </font>
              <fill>
                <patternFill>
                  <bgColor rgb="FFE26B0A"/>
                </patternFill>
              </fill>
            </x14:dxf>
          </x14:cfRule>
          <x14:cfRule type="containsText" priority="18427" operator="containsText" id="{2B2206C3-EBB9-4114-9733-EB1E36A6356C}">
            <xm:f>NOT(ISERROR(SEARCH('Listados Datos'!$T$5,AT70)))</xm:f>
            <xm:f>'Listados Datos'!$T$5</xm:f>
            <x14:dxf>
              <font>
                <b/>
                <i val="0"/>
                <color auto="1"/>
              </font>
              <fill>
                <patternFill>
                  <bgColor rgb="FFFFFF00"/>
                </patternFill>
              </fill>
            </x14:dxf>
          </x14:cfRule>
          <x14:cfRule type="containsText" priority="1842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415" operator="containsText" id="{1457D869-CF6F-45A3-A511-2D40C47224C0}">
            <xm:f>NOT(ISERROR(SEARCH('Listados Datos'!$P$3,AR70)))</xm:f>
            <xm:f>'Listados Datos'!$P$3</xm:f>
            <x14:dxf>
              <fill>
                <patternFill>
                  <bgColor rgb="FF99CC00"/>
                </patternFill>
              </fill>
            </x14:dxf>
          </x14:cfRule>
          <x14:cfRule type="containsText" priority="18416" operator="containsText" id="{618D49CC-2C3A-4EEA-BE51-4D8B157F74B0}">
            <xm:f>NOT(ISERROR(SEARCH('Listados Datos'!$P$4,AR70)))</xm:f>
            <xm:f>'Listados Datos'!$P$4</xm:f>
            <x14:dxf>
              <fill>
                <patternFill>
                  <bgColor rgb="FF33CC33"/>
                </patternFill>
              </fill>
            </x14:dxf>
          </x14:cfRule>
          <x14:cfRule type="containsText" priority="18417" operator="containsText" id="{9E87C84D-1052-46E9-8B3D-DB10A80EF896}">
            <xm:f>NOT(ISERROR(SEARCH('Listados Datos'!$P$5,AR70)))</xm:f>
            <xm:f>'Listados Datos'!$P$5</xm:f>
            <x14:dxf>
              <fill>
                <patternFill>
                  <bgColor rgb="FFFFFF00"/>
                </patternFill>
              </fill>
            </x14:dxf>
          </x14:cfRule>
          <x14:cfRule type="containsText" priority="18418" operator="containsText" id="{2E341F69-4817-4238-962D-CB96B1F7E564}">
            <xm:f>NOT(ISERROR(SEARCH('Listados Datos'!$P$6,AR70)))</xm:f>
            <xm:f>'Listados Datos'!$P$6</xm:f>
            <x14:dxf>
              <fill>
                <patternFill>
                  <bgColor rgb="FFFFC000"/>
                </patternFill>
              </fill>
            </x14:dxf>
          </x14:cfRule>
          <x14:cfRule type="containsText" priority="1841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411" operator="containsText" id="{A12C37EF-D1A3-40C1-86E6-DC0ECE5640F1}">
            <xm:f>NOT(ISERROR(SEARCH('Listados Datos'!$T$3,AT71)))</xm:f>
            <xm:f>'Listados Datos'!$T$3</xm:f>
            <x14:dxf>
              <fill>
                <patternFill patternType="solid">
                  <bgColor rgb="FFC00000"/>
                </patternFill>
              </fill>
            </x14:dxf>
          </x14:cfRule>
          <x14:cfRule type="containsText" priority="18412" operator="containsText" id="{17A0516D-B9B8-4364-BAAD-4705B9EFA9C1}">
            <xm:f>NOT(ISERROR(SEARCH('Listados Datos'!$T$4,AT71)))</xm:f>
            <xm:f>'Listados Datos'!$T$4</xm:f>
            <x14:dxf>
              <font>
                <b/>
                <i val="0"/>
                <color theme="0"/>
              </font>
              <fill>
                <patternFill>
                  <bgColor rgb="FFE26B0A"/>
                </patternFill>
              </fill>
            </x14:dxf>
          </x14:cfRule>
          <x14:cfRule type="containsText" priority="18413" operator="containsText" id="{7B0B125E-C3E1-4203-92A2-660F9E44AA43}">
            <xm:f>NOT(ISERROR(SEARCH('Listados Datos'!$T$5,AT71)))</xm:f>
            <xm:f>'Listados Datos'!$T$5</xm:f>
            <x14:dxf>
              <font>
                <b/>
                <i val="0"/>
                <color auto="1"/>
              </font>
              <fill>
                <patternFill>
                  <bgColor rgb="FFFFFF00"/>
                </patternFill>
              </fill>
            </x14:dxf>
          </x14:cfRule>
          <x14:cfRule type="containsText" priority="1841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401" operator="containsText" id="{7AA25B14-CCC1-4D88-948B-420C55975031}">
            <xm:f>NOT(ISERROR(SEARCH('Listados Datos'!$P$3,AR71)))</xm:f>
            <xm:f>'Listados Datos'!$P$3</xm:f>
            <x14:dxf>
              <fill>
                <patternFill>
                  <bgColor rgb="FF99CC00"/>
                </patternFill>
              </fill>
            </x14:dxf>
          </x14:cfRule>
          <x14:cfRule type="containsText" priority="18402" operator="containsText" id="{095CC6CD-CD43-4462-AF09-311526DDB494}">
            <xm:f>NOT(ISERROR(SEARCH('Listados Datos'!$P$4,AR71)))</xm:f>
            <xm:f>'Listados Datos'!$P$4</xm:f>
            <x14:dxf>
              <fill>
                <patternFill>
                  <bgColor rgb="FF33CC33"/>
                </patternFill>
              </fill>
            </x14:dxf>
          </x14:cfRule>
          <x14:cfRule type="containsText" priority="18403" operator="containsText" id="{BCF9249E-65B6-485F-BBC7-6196E1882BA8}">
            <xm:f>NOT(ISERROR(SEARCH('Listados Datos'!$P$5,AR71)))</xm:f>
            <xm:f>'Listados Datos'!$P$5</xm:f>
            <x14:dxf>
              <fill>
                <patternFill>
                  <bgColor rgb="FFFFFF00"/>
                </patternFill>
              </fill>
            </x14:dxf>
          </x14:cfRule>
          <x14:cfRule type="containsText" priority="18404" operator="containsText" id="{D4C0BE50-8816-4621-B11F-DAF3147E1A1C}">
            <xm:f>NOT(ISERROR(SEARCH('Listados Datos'!$P$6,AR71)))</xm:f>
            <xm:f>'Listados Datos'!$P$6</xm:f>
            <x14:dxf>
              <fill>
                <patternFill>
                  <bgColor rgb="FFFFC000"/>
                </patternFill>
              </fill>
            </x14:dxf>
          </x14:cfRule>
          <x14:cfRule type="containsText" priority="1840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397" operator="containsText" id="{5781ADC5-FC49-4F75-8AA8-CF61F44B2496}">
            <xm:f>NOT(ISERROR(SEARCH('Listados Datos'!$T$3,AT75)))</xm:f>
            <xm:f>'Listados Datos'!$T$3</xm:f>
            <x14:dxf>
              <fill>
                <patternFill patternType="solid">
                  <bgColor rgb="FFC00000"/>
                </patternFill>
              </fill>
            </x14:dxf>
          </x14:cfRule>
          <x14:cfRule type="containsText" priority="18398" operator="containsText" id="{FA47DC4A-7705-4BB9-B162-E8AD5FEA822F}">
            <xm:f>NOT(ISERROR(SEARCH('Listados Datos'!$T$4,AT75)))</xm:f>
            <xm:f>'Listados Datos'!$T$4</xm:f>
            <x14:dxf>
              <font>
                <b/>
                <i val="0"/>
                <color theme="0"/>
              </font>
              <fill>
                <patternFill>
                  <bgColor rgb="FFE26B0A"/>
                </patternFill>
              </fill>
            </x14:dxf>
          </x14:cfRule>
          <x14:cfRule type="containsText" priority="18399" operator="containsText" id="{33264CDA-FC7A-4E3E-B727-7B1EC87F7EDF}">
            <xm:f>NOT(ISERROR(SEARCH('Listados Datos'!$T$5,AT75)))</xm:f>
            <xm:f>'Listados Datos'!$T$5</xm:f>
            <x14:dxf>
              <font>
                <b/>
                <i val="0"/>
                <color auto="1"/>
              </font>
              <fill>
                <patternFill>
                  <bgColor rgb="FFFFFF00"/>
                </patternFill>
              </fill>
            </x14:dxf>
          </x14:cfRule>
          <x14:cfRule type="containsText" priority="1840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387" operator="containsText" id="{20E51737-4CD6-473D-9C43-2BDC2F81FDF7}">
            <xm:f>NOT(ISERROR(SEARCH('Listados Datos'!$P$3,AR75)))</xm:f>
            <xm:f>'Listados Datos'!$P$3</xm:f>
            <x14:dxf>
              <fill>
                <patternFill>
                  <bgColor rgb="FF99CC00"/>
                </patternFill>
              </fill>
            </x14:dxf>
          </x14:cfRule>
          <x14:cfRule type="containsText" priority="18388" operator="containsText" id="{5B5C7B24-34C1-4A98-B3C0-89A3DD7EC676}">
            <xm:f>NOT(ISERROR(SEARCH('Listados Datos'!$P$4,AR75)))</xm:f>
            <xm:f>'Listados Datos'!$P$4</xm:f>
            <x14:dxf>
              <fill>
                <patternFill>
                  <bgColor rgb="FF33CC33"/>
                </patternFill>
              </fill>
            </x14:dxf>
          </x14:cfRule>
          <x14:cfRule type="containsText" priority="18389" operator="containsText" id="{28C13BCC-3D2C-4AB8-9656-AD293FC7E9CB}">
            <xm:f>NOT(ISERROR(SEARCH('Listados Datos'!$P$5,AR75)))</xm:f>
            <xm:f>'Listados Datos'!$P$5</xm:f>
            <x14:dxf>
              <fill>
                <patternFill>
                  <bgColor rgb="FFFFFF00"/>
                </patternFill>
              </fill>
            </x14:dxf>
          </x14:cfRule>
          <x14:cfRule type="containsText" priority="18390" operator="containsText" id="{541F95F4-5F5B-4F57-8BC1-67D785DFF182}">
            <xm:f>NOT(ISERROR(SEARCH('Listados Datos'!$P$6,AR75)))</xm:f>
            <xm:f>'Listados Datos'!$P$6</xm:f>
            <x14:dxf>
              <fill>
                <patternFill>
                  <bgColor rgb="FFFFC000"/>
                </patternFill>
              </fill>
            </x14:dxf>
          </x14:cfRule>
          <x14:cfRule type="containsText" priority="1839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383" operator="containsText" id="{67C0DB23-BC6C-4F12-AA06-D46E71CAF9C5}">
            <xm:f>NOT(ISERROR(SEARCH('Listados Datos'!$T$3,AF72)))</xm:f>
            <xm:f>'Listados Datos'!$T$3</xm:f>
            <x14:dxf>
              <fill>
                <patternFill patternType="solid">
                  <bgColor rgb="FFC00000"/>
                </patternFill>
              </fill>
            </x14:dxf>
          </x14:cfRule>
          <x14:cfRule type="containsText" priority="18384" operator="containsText" id="{A4EA5BA8-2259-4787-B540-85795B192874}">
            <xm:f>NOT(ISERROR(SEARCH('Listados Datos'!$T$4,AF72)))</xm:f>
            <xm:f>'Listados Datos'!$T$4</xm:f>
            <x14:dxf>
              <font>
                <b/>
                <i val="0"/>
                <color theme="0"/>
              </font>
              <fill>
                <patternFill>
                  <bgColor rgb="FFE26B0A"/>
                </patternFill>
              </fill>
            </x14:dxf>
          </x14:cfRule>
          <x14:cfRule type="containsText" priority="18385" operator="containsText" id="{6D9162FE-8F76-4FC0-AB5F-A13EB9F5CEC8}">
            <xm:f>NOT(ISERROR(SEARCH('Listados Datos'!$T$5,AF72)))</xm:f>
            <xm:f>'Listados Datos'!$T$5</xm:f>
            <x14:dxf>
              <font>
                <b/>
                <i val="0"/>
                <color auto="1"/>
              </font>
              <fill>
                <patternFill>
                  <bgColor rgb="FFFFFF00"/>
                </patternFill>
              </fill>
            </x14:dxf>
          </x14:cfRule>
          <x14:cfRule type="containsText" priority="1838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379" operator="containsText" id="{AC554F93-DD11-40BE-9E4D-6451D6D4A4D2}">
            <xm:f>NOT(ISERROR(SEARCH('Listados Datos'!$T$3,AB72)))</xm:f>
            <xm:f>'Listados Datos'!$T$3</xm:f>
            <x14:dxf>
              <fill>
                <patternFill patternType="solid">
                  <bgColor rgb="FFC00000"/>
                </patternFill>
              </fill>
            </x14:dxf>
          </x14:cfRule>
          <x14:cfRule type="containsText" priority="18380" operator="containsText" id="{F9765FB2-35F1-4E91-A89C-677515507CA1}">
            <xm:f>NOT(ISERROR(SEARCH('Listados Datos'!$T$4,AB72)))</xm:f>
            <xm:f>'Listados Datos'!$T$4</xm:f>
            <x14:dxf>
              <font>
                <b/>
                <i val="0"/>
                <color theme="0"/>
              </font>
              <fill>
                <patternFill>
                  <bgColor rgb="FFE26B0A"/>
                </patternFill>
              </fill>
            </x14:dxf>
          </x14:cfRule>
          <x14:cfRule type="containsText" priority="18381" operator="containsText" id="{70D86F0D-2CEF-4EB3-AB7A-CFDCCE860922}">
            <xm:f>NOT(ISERROR(SEARCH('Listados Datos'!$T$5,AB72)))</xm:f>
            <xm:f>'Listados Datos'!$T$5</xm:f>
            <x14:dxf>
              <font>
                <b/>
                <i val="0"/>
                <color auto="1"/>
              </font>
              <fill>
                <patternFill>
                  <bgColor rgb="FFFFFF00"/>
                </patternFill>
              </fill>
            </x14:dxf>
          </x14:cfRule>
          <x14:cfRule type="containsText" priority="1838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369" operator="containsText" id="{F51C78B7-93CA-4EC6-ADC1-7AF5C74C002A}">
            <xm:f>NOT(ISERROR(SEARCH('Listados Datos'!$P$3,Z72)))</xm:f>
            <xm:f>'Listados Datos'!$P$3</xm:f>
            <x14:dxf>
              <fill>
                <patternFill>
                  <bgColor rgb="FF99CC00"/>
                </patternFill>
              </fill>
            </x14:dxf>
          </x14:cfRule>
          <x14:cfRule type="containsText" priority="18370" operator="containsText" id="{48FE07E1-AD4C-4CEF-882F-41FB5ED29223}">
            <xm:f>NOT(ISERROR(SEARCH('Listados Datos'!$P$4,Z72)))</xm:f>
            <xm:f>'Listados Datos'!$P$4</xm:f>
            <x14:dxf>
              <fill>
                <patternFill>
                  <bgColor rgb="FF33CC33"/>
                </patternFill>
              </fill>
            </x14:dxf>
          </x14:cfRule>
          <x14:cfRule type="containsText" priority="18371" operator="containsText" id="{0306A0DE-C40C-4C33-A7FC-FAB284577798}">
            <xm:f>NOT(ISERROR(SEARCH('Listados Datos'!$P$5,Z72)))</xm:f>
            <xm:f>'Listados Datos'!$P$5</xm:f>
            <x14:dxf>
              <fill>
                <patternFill>
                  <bgColor rgb="FFFFFF00"/>
                </patternFill>
              </fill>
            </x14:dxf>
          </x14:cfRule>
          <x14:cfRule type="containsText" priority="18372" operator="containsText" id="{D7183B94-33AE-4899-B253-A4466470075F}">
            <xm:f>NOT(ISERROR(SEARCH('Listados Datos'!$P$6,Z72)))</xm:f>
            <xm:f>'Listados Datos'!$P$6</xm:f>
            <x14:dxf>
              <fill>
                <patternFill>
                  <bgColor rgb="FFFFC000"/>
                </patternFill>
              </fill>
            </x14:dxf>
          </x14:cfRule>
          <x14:cfRule type="containsText" priority="1837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339" operator="containsText" id="{67AE854D-B648-47F5-A46A-977A1798D16F}">
            <xm:f>NOT(ISERROR(SEARCH('Listados Datos'!$T$3,AT72)))</xm:f>
            <xm:f>'Listados Datos'!$T$3</xm:f>
            <x14:dxf>
              <fill>
                <patternFill patternType="solid">
                  <bgColor rgb="FFC00000"/>
                </patternFill>
              </fill>
            </x14:dxf>
          </x14:cfRule>
          <x14:cfRule type="containsText" priority="18340" operator="containsText" id="{E731411F-2AE0-40D1-9207-2563331ED9BF}">
            <xm:f>NOT(ISERROR(SEARCH('Listados Datos'!$T$4,AT72)))</xm:f>
            <xm:f>'Listados Datos'!$T$4</xm:f>
            <x14:dxf>
              <font>
                <b/>
                <i val="0"/>
                <color theme="0"/>
              </font>
              <fill>
                <patternFill>
                  <bgColor rgb="FFE26B0A"/>
                </patternFill>
              </fill>
            </x14:dxf>
          </x14:cfRule>
          <x14:cfRule type="containsText" priority="18341" operator="containsText" id="{40B2CB68-D880-4168-90D4-480586531C7B}">
            <xm:f>NOT(ISERROR(SEARCH('Listados Datos'!$T$5,AT72)))</xm:f>
            <xm:f>'Listados Datos'!$T$5</xm:f>
            <x14:dxf>
              <font>
                <b/>
                <i val="0"/>
                <color auto="1"/>
              </font>
              <fill>
                <patternFill>
                  <bgColor rgb="FFFFFF00"/>
                </patternFill>
              </fill>
            </x14:dxf>
          </x14:cfRule>
          <x14:cfRule type="containsText" priority="1834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329" operator="containsText" id="{9F93596B-36AB-49FB-9527-C52A19994CCD}">
            <xm:f>NOT(ISERROR(SEARCH('Listados Datos'!$P$3,AR72)))</xm:f>
            <xm:f>'Listados Datos'!$P$3</xm:f>
            <x14:dxf>
              <fill>
                <patternFill>
                  <bgColor rgb="FF99CC00"/>
                </patternFill>
              </fill>
            </x14:dxf>
          </x14:cfRule>
          <x14:cfRule type="containsText" priority="18330" operator="containsText" id="{BE0DE7AC-FF11-4161-BE07-53213A99EA85}">
            <xm:f>NOT(ISERROR(SEARCH('Listados Datos'!$P$4,AR72)))</xm:f>
            <xm:f>'Listados Datos'!$P$4</xm:f>
            <x14:dxf>
              <fill>
                <patternFill>
                  <bgColor rgb="FF33CC33"/>
                </patternFill>
              </fill>
            </x14:dxf>
          </x14:cfRule>
          <x14:cfRule type="containsText" priority="18331" operator="containsText" id="{14C80537-4470-4750-9B42-D03B87F2F1A0}">
            <xm:f>NOT(ISERROR(SEARCH('Listados Datos'!$P$5,AR72)))</xm:f>
            <xm:f>'Listados Datos'!$P$5</xm:f>
            <x14:dxf>
              <fill>
                <patternFill>
                  <bgColor rgb="FFFFFF00"/>
                </patternFill>
              </fill>
            </x14:dxf>
          </x14:cfRule>
          <x14:cfRule type="containsText" priority="18332" operator="containsText" id="{D4724D48-F489-420F-98E3-FB95E6637548}">
            <xm:f>NOT(ISERROR(SEARCH('Listados Datos'!$P$6,AR72)))</xm:f>
            <xm:f>'Listados Datos'!$P$6</xm:f>
            <x14:dxf>
              <fill>
                <patternFill>
                  <bgColor rgb="FFFFC000"/>
                </patternFill>
              </fill>
            </x14:dxf>
          </x14:cfRule>
          <x14:cfRule type="containsText" priority="1833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325" operator="containsText" id="{2F79951F-E66C-4B61-9892-847BE003FE68}">
            <xm:f>NOT(ISERROR(SEARCH('Listados Datos'!$T$3,AT73)))</xm:f>
            <xm:f>'Listados Datos'!$T$3</xm:f>
            <x14:dxf>
              <fill>
                <patternFill patternType="solid">
                  <bgColor rgb="FFC00000"/>
                </patternFill>
              </fill>
            </x14:dxf>
          </x14:cfRule>
          <x14:cfRule type="containsText" priority="18326" operator="containsText" id="{F197D0A8-C57D-46FF-8EDA-CCB1CCD66AD3}">
            <xm:f>NOT(ISERROR(SEARCH('Listados Datos'!$T$4,AT73)))</xm:f>
            <xm:f>'Listados Datos'!$T$4</xm:f>
            <x14:dxf>
              <font>
                <b/>
                <i val="0"/>
                <color theme="0"/>
              </font>
              <fill>
                <patternFill>
                  <bgColor rgb="FFE26B0A"/>
                </patternFill>
              </fill>
            </x14:dxf>
          </x14:cfRule>
          <x14:cfRule type="containsText" priority="18327" operator="containsText" id="{B8D8F795-54D8-439F-9B41-85F57E97BCB8}">
            <xm:f>NOT(ISERROR(SEARCH('Listados Datos'!$T$5,AT73)))</xm:f>
            <xm:f>'Listados Datos'!$T$5</xm:f>
            <x14:dxf>
              <font>
                <b/>
                <i val="0"/>
                <color auto="1"/>
              </font>
              <fill>
                <patternFill>
                  <bgColor rgb="FFFFFF00"/>
                </patternFill>
              </fill>
            </x14:dxf>
          </x14:cfRule>
          <x14:cfRule type="containsText" priority="1832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315" operator="containsText" id="{4A60163C-98CA-492F-A3DC-A19EE6326E19}">
            <xm:f>NOT(ISERROR(SEARCH('Listados Datos'!$P$3,AR73)))</xm:f>
            <xm:f>'Listados Datos'!$P$3</xm:f>
            <x14:dxf>
              <fill>
                <patternFill>
                  <bgColor rgb="FF99CC00"/>
                </patternFill>
              </fill>
            </x14:dxf>
          </x14:cfRule>
          <x14:cfRule type="containsText" priority="18316" operator="containsText" id="{A0AC73FC-63C6-4940-86B8-E00D976AF255}">
            <xm:f>NOT(ISERROR(SEARCH('Listados Datos'!$P$4,AR73)))</xm:f>
            <xm:f>'Listados Datos'!$P$4</xm:f>
            <x14:dxf>
              <fill>
                <patternFill>
                  <bgColor rgb="FF33CC33"/>
                </patternFill>
              </fill>
            </x14:dxf>
          </x14:cfRule>
          <x14:cfRule type="containsText" priority="18317" operator="containsText" id="{A582AFD6-BBD9-45AE-BFBA-576153E995D4}">
            <xm:f>NOT(ISERROR(SEARCH('Listados Datos'!$P$5,AR73)))</xm:f>
            <xm:f>'Listados Datos'!$P$5</xm:f>
            <x14:dxf>
              <fill>
                <patternFill>
                  <bgColor rgb="FFFFFF00"/>
                </patternFill>
              </fill>
            </x14:dxf>
          </x14:cfRule>
          <x14:cfRule type="containsText" priority="18318" operator="containsText" id="{6E2A6E13-5108-49A6-B1DD-38DE863430A6}">
            <xm:f>NOT(ISERROR(SEARCH('Listados Datos'!$P$6,AR73)))</xm:f>
            <xm:f>'Listados Datos'!$P$6</xm:f>
            <x14:dxf>
              <fill>
                <patternFill>
                  <bgColor rgb="FFFFC000"/>
                </patternFill>
              </fill>
            </x14:dxf>
          </x14:cfRule>
          <x14:cfRule type="containsText" priority="1831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7975" operator="containsText" id="{DFBE6EDD-C9C2-434F-959A-2B0BC4C4F507}">
            <xm:f>NOT(ISERROR(SEARCH('Listados Datos'!$T$3,AF88)))</xm:f>
            <xm:f>'Listados Datos'!$T$3</xm:f>
            <x14:dxf>
              <fill>
                <patternFill patternType="solid">
                  <bgColor rgb="FFC00000"/>
                </patternFill>
              </fill>
            </x14:dxf>
          </x14:cfRule>
          <x14:cfRule type="containsText" priority="17976" operator="containsText" id="{713FC963-B50A-4D8A-BE8E-CEDB015FF8DD}">
            <xm:f>NOT(ISERROR(SEARCH('Listados Datos'!$T$4,AF88)))</xm:f>
            <xm:f>'Listados Datos'!$T$4</xm:f>
            <x14:dxf>
              <font>
                <b/>
                <i val="0"/>
                <color theme="0"/>
              </font>
              <fill>
                <patternFill>
                  <bgColor rgb="FFE26B0A"/>
                </patternFill>
              </fill>
            </x14:dxf>
          </x14:cfRule>
          <x14:cfRule type="containsText" priority="17977" operator="containsText" id="{3E92E11A-63BF-4C91-803E-8B6A3C1A936A}">
            <xm:f>NOT(ISERROR(SEARCH('Listados Datos'!$T$5,AF88)))</xm:f>
            <xm:f>'Listados Datos'!$T$5</xm:f>
            <x14:dxf>
              <font>
                <b/>
                <i val="0"/>
                <color auto="1"/>
              </font>
              <fill>
                <patternFill>
                  <bgColor rgb="FFFFFF00"/>
                </patternFill>
              </fill>
            </x14:dxf>
          </x14:cfRule>
          <x14:cfRule type="containsText" priority="1797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7971" operator="containsText" id="{4CC8189F-530D-480F-AB38-6AEF5447B9D5}">
            <xm:f>NOT(ISERROR(SEARCH('Listados Datos'!$T$3,AB88)))</xm:f>
            <xm:f>'Listados Datos'!$T$3</xm:f>
            <x14:dxf>
              <fill>
                <patternFill patternType="solid">
                  <bgColor rgb="FFC00000"/>
                </patternFill>
              </fill>
            </x14:dxf>
          </x14:cfRule>
          <x14:cfRule type="containsText" priority="17972" operator="containsText" id="{6CEC8C99-34B5-44FF-B69B-D12B3F34261C}">
            <xm:f>NOT(ISERROR(SEARCH('Listados Datos'!$T$4,AB88)))</xm:f>
            <xm:f>'Listados Datos'!$T$4</xm:f>
            <x14:dxf>
              <font>
                <b/>
                <i val="0"/>
                <color theme="0"/>
              </font>
              <fill>
                <patternFill>
                  <bgColor rgb="FFE26B0A"/>
                </patternFill>
              </fill>
            </x14:dxf>
          </x14:cfRule>
          <x14:cfRule type="containsText" priority="17973" operator="containsText" id="{0B1E7C16-5EE3-4531-9D79-0149A453F469}">
            <xm:f>NOT(ISERROR(SEARCH('Listados Datos'!$T$5,AB88)))</xm:f>
            <xm:f>'Listados Datos'!$T$5</xm:f>
            <x14:dxf>
              <font>
                <b/>
                <i val="0"/>
                <color auto="1"/>
              </font>
              <fill>
                <patternFill>
                  <bgColor rgb="FFFFFF00"/>
                </patternFill>
              </fill>
            </x14:dxf>
          </x14:cfRule>
          <x14:cfRule type="containsText" priority="1797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7961" operator="containsText" id="{7105CB34-1D8C-4194-B249-23AB0BCD968E}">
            <xm:f>NOT(ISERROR(SEARCH('Listados Datos'!$P$3,Z88)))</xm:f>
            <xm:f>'Listados Datos'!$P$3</xm:f>
            <x14:dxf>
              <fill>
                <patternFill>
                  <bgColor rgb="FF99CC00"/>
                </patternFill>
              </fill>
            </x14:dxf>
          </x14:cfRule>
          <x14:cfRule type="containsText" priority="17962" operator="containsText" id="{789B8AE9-0535-4C14-B3D3-5FD3EF7E6E0F}">
            <xm:f>NOT(ISERROR(SEARCH('Listados Datos'!$P$4,Z88)))</xm:f>
            <xm:f>'Listados Datos'!$P$4</xm:f>
            <x14:dxf>
              <fill>
                <patternFill>
                  <bgColor rgb="FF33CC33"/>
                </patternFill>
              </fill>
            </x14:dxf>
          </x14:cfRule>
          <x14:cfRule type="containsText" priority="17963" operator="containsText" id="{C40F3368-8493-43E6-AE2E-B2DDAEBA2861}">
            <xm:f>NOT(ISERROR(SEARCH('Listados Datos'!$P$5,Z88)))</xm:f>
            <xm:f>'Listados Datos'!$P$5</xm:f>
            <x14:dxf>
              <fill>
                <patternFill>
                  <bgColor rgb="FFFFFF00"/>
                </patternFill>
              </fill>
            </x14:dxf>
          </x14:cfRule>
          <x14:cfRule type="containsText" priority="17964" operator="containsText" id="{C02CF9C3-8178-40B2-963A-AE28B456245F}">
            <xm:f>NOT(ISERROR(SEARCH('Listados Datos'!$P$6,Z88)))</xm:f>
            <xm:f>'Listados Datos'!$P$6</xm:f>
            <x14:dxf>
              <fill>
                <patternFill>
                  <bgColor rgb="FFFFC000"/>
                </patternFill>
              </fill>
            </x14:dxf>
          </x14:cfRule>
          <x14:cfRule type="containsText" priority="1796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7921" operator="containsText" id="{40AB3267-7091-4FC7-9EA7-F7F9180E4464}">
            <xm:f>NOT(ISERROR(SEARCH('Listados Datos'!$T$3,AT88)))</xm:f>
            <xm:f>'Listados Datos'!$T$3</xm:f>
            <x14:dxf>
              <fill>
                <patternFill patternType="solid">
                  <bgColor rgb="FFC00000"/>
                </patternFill>
              </fill>
            </x14:dxf>
          </x14:cfRule>
          <x14:cfRule type="containsText" priority="17922" operator="containsText" id="{1BD26552-6186-4978-AA92-8025CA6333B0}">
            <xm:f>NOT(ISERROR(SEARCH('Listados Datos'!$T$4,AT88)))</xm:f>
            <xm:f>'Listados Datos'!$T$4</xm:f>
            <x14:dxf>
              <font>
                <b/>
                <i val="0"/>
                <color theme="0"/>
              </font>
              <fill>
                <patternFill>
                  <bgColor rgb="FFE26B0A"/>
                </patternFill>
              </fill>
            </x14:dxf>
          </x14:cfRule>
          <x14:cfRule type="containsText" priority="17923" operator="containsText" id="{220606E3-084B-402B-9334-0F9A638DDC10}">
            <xm:f>NOT(ISERROR(SEARCH('Listados Datos'!$T$5,AT88)))</xm:f>
            <xm:f>'Listados Datos'!$T$5</xm:f>
            <x14:dxf>
              <font>
                <b/>
                <i val="0"/>
                <color auto="1"/>
              </font>
              <fill>
                <patternFill>
                  <bgColor rgb="FFFFFF00"/>
                </patternFill>
              </fill>
            </x14:dxf>
          </x14:cfRule>
          <x14:cfRule type="containsText" priority="1792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7911" operator="containsText" id="{E3530E85-7476-49A7-B29F-B79444CE11F7}">
            <xm:f>NOT(ISERROR(SEARCH('Listados Datos'!$P$3,AR88)))</xm:f>
            <xm:f>'Listados Datos'!$P$3</xm:f>
            <x14:dxf>
              <fill>
                <patternFill>
                  <bgColor rgb="FF99CC00"/>
                </patternFill>
              </fill>
            </x14:dxf>
          </x14:cfRule>
          <x14:cfRule type="containsText" priority="17912" operator="containsText" id="{AB7B07D1-4684-48DB-94D1-DCB6026BBAA9}">
            <xm:f>NOT(ISERROR(SEARCH('Listados Datos'!$P$4,AR88)))</xm:f>
            <xm:f>'Listados Datos'!$P$4</xm:f>
            <x14:dxf>
              <fill>
                <patternFill>
                  <bgColor rgb="FF33CC33"/>
                </patternFill>
              </fill>
            </x14:dxf>
          </x14:cfRule>
          <x14:cfRule type="containsText" priority="17913" operator="containsText" id="{5C5F06C8-2B93-4258-8659-8BD1114FCA73}">
            <xm:f>NOT(ISERROR(SEARCH('Listados Datos'!$P$5,AR88)))</xm:f>
            <xm:f>'Listados Datos'!$P$5</xm:f>
            <x14:dxf>
              <fill>
                <patternFill>
                  <bgColor rgb="FFFFFF00"/>
                </patternFill>
              </fill>
            </x14:dxf>
          </x14:cfRule>
          <x14:cfRule type="containsText" priority="17914" operator="containsText" id="{5CFE8B1D-F4D4-4505-9D18-790DE13E1605}">
            <xm:f>NOT(ISERROR(SEARCH('Listados Datos'!$P$6,AR88)))</xm:f>
            <xm:f>'Listados Datos'!$P$6</xm:f>
            <x14:dxf>
              <fill>
                <patternFill>
                  <bgColor rgb="FFFFC000"/>
                </patternFill>
              </fill>
            </x14:dxf>
          </x14:cfRule>
          <x14:cfRule type="containsText" priority="1791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7907" operator="containsText" id="{5AFB04AB-18F3-4AE1-AB83-E35009ABF182}">
            <xm:f>NOT(ISERROR(SEARCH('Listados Datos'!$T$3,AT89)))</xm:f>
            <xm:f>'Listados Datos'!$T$3</xm:f>
            <x14:dxf>
              <fill>
                <patternFill patternType="solid">
                  <bgColor rgb="FFC00000"/>
                </patternFill>
              </fill>
            </x14:dxf>
          </x14:cfRule>
          <x14:cfRule type="containsText" priority="17908" operator="containsText" id="{7CAC788C-E2DA-469C-9039-D8AB78EBC79B}">
            <xm:f>NOT(ISERROR(SEARCH('Listados Datos'!$T$4,AT89)))</xm:f>
            <xm:f>'Listados Datos'!$T$4</xm:f>
            <x14:dxf>
              <font>
                <b/>
                <i val="0"/>
                <color theme="0"/>
              </font>
              <fill>
                <patternFill>
                  <bgColor rgb="FFE26B0A"/>
                </patternFill>
              </fill>
            </x14:dxf>
          </x14:cfRule>
          <x14:cfRule type="containsText" priority="17909" operator="containsText" id="{9E106DE9-DB93-4980-9282-35080983D66F}">
            <xm:f>NOT(ISERROR(SEARCH('Listados Datos'!$T$5,AT89)))</xm:f>
            <xm:f>'Listados Datos'!$T$5</xm:f>
            <x14:dxf>
              <font>
                <b/>
                <i val="0"/>
                <color auto="1"/>
              </font>
              <fill>
                <patternFill>
                  <bgColor rgb="FFFFFF00"/>
                </patternFill>
              </fill>
            </x14:dxf>
          </x14:cfRule>
          <x14:cfRule type="containsText" priority="1791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7897" operator="containsText" id="{76E816E0-5FFF-400B-A9D4-C7838931462A}">
            <xm:f>NOT(ISERROR(SEARCH('Listados Datos'!$P$3,AR89)))</xm:f>
            <xm:f>'Listados Datos'!$P$3</xm:f>
            <x14:dxf>
              <fill>
                <patternFill>
                  <bgColor rgb="FF99CC00"/>
                </patternFill>
              </fill>
            </x14:dxf>
          </x14:cfRule>
          <x14:cfRule type="containsText" priority="17898" operator="containsText" id="{EE9D37FE-1F87-46E5-B870-6BAD30FB4295}">
            <xm:f>NOT(ISERROR(SEARCH('Listados Datos'!$P$4,AR89)))</xm:f>
            <xm:f>'Listados Datos'!$P$4</xm:f>
            <x14:dxf>
              <fill>
                <patternFill>
                  <bgColor rgb="FF33CC33"/>
                </patternFill>
              </fill>
            </x14:dxf>
          </x14:cfRule>
          <x14:cfRule type="containsText" priority="17899" operator="containsText" id="{95C08FDB-2277-4D01-9FBD-EB35A04542B6}">
            <xm:f>NOT(ISERROR(SEARCH('Listados Datos'!$P$5,AR89)))</xm:f>
            <xm:f>'Listados Datos'!$P$5</xm:f>
            <x14:dxf>
              <fill>
                <patternFill>
                  <bgColor rgb="FFFFFF00"/>
                </patternFill>
              </fill>
            </x14:dxf>
          </x14:cfRule>
          <x14:cfRule type="containsText" priority="17900" operator="containsText" id="{C00F8382-870A-4C1A-8B39-1D3F2C24B48C}">
            <xm:f>NOT(ISERROR(SEARCH('Listados Datos'!$P$6,AR89)))</xm:f>
            <xm:f>'Listados Datos'!$P$6</xm:f>
            <x14:dxf>
              <fill>
                <patternFill>
                  <bgColor rgb="FFFFC000"/>
                </patternFill>
              </fill>
            </x14:dxf>
          </x14:cfRule>
          <x14:cfRule type="containsText" priority="1790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7879" operator="containsText" id="{5AB2326C-97B6-4ED9-BBA3-ED3362BB991A}">
            <xm:f>NOT(ISERROR(SEARCH('Listados Datos'!$T$3,AF90)))</xm:f>
            <xm:f>'Listados Datos'!$T$3</xm:f>
            <x14:dxf>
              <fill>
                <patternFill patternType="solid">
                  <bgColor rgb="FFC00000"/>
                </patternFill>
              </fill>
            </x14:dxf>
          </x14:cfRule>
          <x14:cfRule type="containsText" priority="17880" operator="containsText" id="{72DB1F32-FCA7-481E-99E2-04F6560CE78B}">
            <xm:f>NOT(ISERROR(SEARCH('Listados Datos'!$T$4,AF90)))</xm:f>
            <xm:f>'Listados Datos'!$T$4</xm:f>
            <x14:dxf>
              <font>
                <b/>
                <i val="0"/>
                <color theme="0"/>
              </font>
              <fill>
                <patternFill>
                  <bgColor rgb="FFE26B0A"/>
                </patternFill>
              </fill>
            </x14:dxf>
          </x14:cfRule>
          <x14:cfRule type="containsText" priority="17881" operator="containsText" id="{92E25EC2-2B47-498C-BDEC-D7729A246A7E}">
            <xm:f>NOT(ISERROR(SEARCH('Listados Datos'!$T$5,AF90)))</xm:f>
            <xm:f>'Listados Datos'!$T$5</xm:f>
            <x14:dxf>
              <font>
                <b/>
                <i val="0"/>
                <color auto="1"/>
              </font>
              <fill>
                <patternFill>
                  <bgColor rgb="FFFFFF00"/>
                </patternFill>
              </fill>
            </x14:dxf>
          </x14:cfRule>
          <x14:cfRule type="containsText" priority="1788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7875" operator="containsText" id="{91851C41-836C-4B78-9839-8EA871F3F1D9}">
            <xm:f>NOT(ISERROR(SEARCH('Listados Datos'!$T$3,AB90)))</xm:f>
            <xm:f>'Listados Datos'!$T$3</xm:f>
            <x14:dxf>
              <fill>
                <patternFill patternType="solid">
                  <bgColor rgb="FFC00000"/>
                </patternFill>
              </fill>
            </x14:dxf>
          </x14:cfRule>
          <x14:cfRule type="containsText" priority="17876" operator="containsText" id="{5B4B47D1-4F42-41C6-B38B-6C23CF209CCD}">
            <xm:f>NOT(ISERROR(SEARCH('Listados Datos'!$T$4,AB90)))</xm:f>
            <xm:f>'Listados Datos'!$T$4</xm:f>
            <x14:dxf>
              <font>
                <b/>
                <i val="0"/>
                <color theme="0"/>
              </font>
              <fill>
                <patternFill>
                  <bgColor rgb="FFE26B0A"/>
                </patternFill>
              </fill>
            </x14:dxf>
          </x14:cfRule>
          <x14:cfRule type="containsText" priority="17877" operator="containsText" id="{779A416C-2349-459F-A797-9F3248F9A8E5}">
            <xm:f>NOT(ISERROR(SEARCH('Listados Datos'!$T$5,AB90)))</xm:f>
            <xm:f>'Listados Datos'!$T$5</xm:f>
            <x14:dxf>
              <font>
                <b/>
                <i val="0"/>
                <color auto="1"/>
              </font>
              <fill>
                <patternFill>
                  <bgColor rgb="FFFFFF00"/>
                </patternFill>
              </fill>
            </x14:dxf>
          </x14:cfRule>
          <x14:cfRule type="containsText" priority="1787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7865" operator="containsText" id="{7DB06B75-BCF4-4BBF-A53A-68D9A1F3307A}">
            <xm:f>NOT(ISERROR(SEARCH('Listados Datos'!$P$3,Z90)))</xm:f>
            <xm:f>'Listados Datos'!$P$3</xm:f>
            <x14:dxf>
              <fill>
                <patternFill>
                  <bgColor rgb="FF99CC00"/>
                </patternFill>
              </fill>
            </x14:dxf>
          </x14:cfRule>
          <x14:cfRule type="containsText" priority="17866" operator="containsText" id="{045A3C2C-2BF1-4762-A30E-AA1FED20D1E0}">
            <xm:f>NOT(ISERROR(SEARCH('Listados Datos'!$P$4,Z90)))</xm:f>
            <xm:f>'Listados Datos'!$P$4</xm:f>
            <x14:dxf>
              <fill>
                <patternFill>
                  <bgColor rgb="FF33CC33"/>
                </patternFill>
              </fill>
            </x14:dxf>
          </x14:cfRule>
          <x14:cfRule type="containsText" priority="17867" operator="containsText" id="{FA3DD347-C4AC-4530-BB23-D77C5930E7F5}">
            <xm:f>NOT(ISERROR(SEARCH('Listados Datos'!$P$5,Z90)))</xm:f>
            <xm:f>'Listados Datos'!$P$5</xm:f>
            <x14:dxf>
              <fill>
                <patternFill>
                  <bgColor rgb="FFFFFF00"/>
                </patternFill>
              </fill>
            </x14:dxf>
          </x14:cfRule>
          <x14:cfRule type="containsText" priority="17868" operator="containsText" id="{E67FC38F-E80D-4806-804C-DA0D7A2FEEDC}">
            <xm:f>NOT(ISERROR(SEARCH('Listados Datos'!$P$6,Z90)))</xm:f>
            <xm:f>'Listados Datos'!$P$6</xm:f>
            <x14:dxf>
              <fill>
                <patternFill>
                  <bgColor rgb="FFFFC000"/>
                </patternFill>
              </fill>
            </x14:dxf>
          </x14:cfRule>
          <x14:cfRule type="containsText" priority="1786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821" operator="containsText" id="{94A89DEE-7E70-4A68-BD09-5105F98D2B5F}">
            <xm:f>NOT(ISERROR(SEARCH('Listados Datos'!$T$3,AT91)))</xm:f>
            <xm:f>'Listados Datos'!$T$3</xm:f>
            <x14:dxf>
              <fill>
                <patternFill patternType="solid">
                  <bgColor rgb="FFC00000"/>
                </patternFill>
              </fill>
            </x14:dxf>
          </x14:cfRule>
          <x14:cfRule type="containsText" priority="17822" operator="containsText" id="{F3089DFA-0CA3-46A5-9D79-101CCCDAA1AB}">
            <xm:f>NOT(ISERROR(SEARCH('Listados Datos'!$T$4,AT91)))</xm:f>
            <xm:f>'Listados Datos'!$T$4</xm:f>
            <x14:dxf>
              <font>
                <b/>
                <i val="0"/>
                <color theme="0"/>
              </font>
              <fill>
                <patternFill>
                  <bgColor rgb="FFE26B0A"/>
                </patternFill>
              </fill>
            </x14:dxf>
          </x14:cfRule>
          <x14:cfRule type="containsText" priority="17823" operator="containsText" id="{5B665F3C-CAAD-4D5C-9F91-26269B44B361}">
            <xm:f>NOT(ISERROR(SEARCH('Listados Datos'!$T$5,AT91)))</xm:f>
            <xm:f>'Listados Datos'!$T$5</xm:f>
            <x14:dxf>
              <font>
                <b/>
                <i val="0"/>
                <color auto="1"/>
              </font>
              <fill>
                <patternFill>
                  <bgColor rgb="FFFFFF00"/>
                </patternFill>
              </fill>
            </x14:dxf>
          </x14:cfRule>
          <x14:cfRule type="containsText" priority="1782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725" operator="containsText" id="{9A84EEE7-EE29-4ACC-ABF8-E971DFC8DFEE}">
            <xm:f>NOT(ISERROR(SEARCH('Listados Datos'!$T$3,AT105)))</xm:f>
            <xm:f>'Listados Datos'!$T$3</xm:f>
            <x14:dxf>
              <fill>
                <patternFill patternType="solid">
                  <bgColor rgb="FFC00000"/>
                </patternFill>
              </fill>
            </x14:dxf>
          </x14:cfRule>
          <x14:cfRule type="containsText" priority="17726" operator="containsText" id="{33571F3D-03BB-46B1-A4D4-5EFF949E5F07}">
            <xm:f>NOT(ISERROR(SEARCH('Listados Datos'!$T$4,AT105)))</xm:f>
            <xm:f>'Listados Datos'!$T$4</xm:f>
            <x14:dxf>
              <font>
                <b/>
                <i val="0"/>
                <color theme="0"/>
              </font>
              <fill>
                <patternFill>
                  <bgColor rgb="FFE26B0A"/>
                </patternFill>
              </fill>
            </x14:dxf>
          </x14:cfRule>
          <x14:cfRule type="containsText" priority="17727" operator="containsText" id="{97F5EEAB-AA82-44B7-9FD6-21670D9578B9}">
            <xm:f>NOT(ISERROR(SEARCH('Listados Datos'!$T$5,AT105)))</xm:f>
            <xm:f>'Listados Datos'!$T$5</xm:f>
            <x14:dxf>
              <font>
                <b/>
                <i val="0"/>
                <color auto="1"/>
              </font>
              <fill>
                <patternFill>
                  <bgColor rgb="FFFFFF00"/>
                </patternFill>
              </fill>
            </x14:dxf>
          </x14:cfRule>
          <x14:cfRule type="containsText" priority="1772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715" operator="containsText" id="{2DA9EE99-F63F-4D75-A726-9B8CEED651C3}">
            <xm:f>NOT(ISERROR(SEARCH('Listados Datos'!$P$3,AR105)))</xm:f>
            <xm:f>'Listados Datos'!$P$3</xm:f>
            <x14:dxf>
              <fill>
                <patternFill>
                  <bgColor rgb="FF99CC00"/>
                </patternFill>
              </fill>
            </x14:dxf>
          </x14:cfRule>
          <x14:cfRule type="containsText" priority="17716" operator="containsText" id="{0D1E30D6-66D1-49B7-B557-E67C39E7C0DD}">
            <xm:f>NOT(ISERROR(SEARCH('Listados Datos'!$P$4,AR105)))</xm:f>
            <xm:f>'Listados Datos'!$P$4</xm:f>
            <x14:dxf>
              <fill>
                <patternFill>
                  <bgColor rgb="FF33CC33"/>
                </patternFill>
              </fill>
            </x14:dxf>
          </x14:cfRule>
          <x14:cfRule type="containsText" priority="17717" operator="containsText" id="{7132C706-F197-49AA-B6D9-ADD82A8EA24D}">
            <xm:f>NOT(ISERROR(SEARCH('Listados Datos'!$P$5,AR105)))</xm:f>
            <xm:f>'Listados Datos'!$P$5</xm:f>
            <x14:dxf>
              <fill>
                <patternFill>
                  <bgColor rgb="FFFFFF00"/>
                </patternFill>
              </fill>
            </x14:dxf>
          </x14:cfRule>
          <x14:cfRule type="containsText" priority="17718" operator="containsText" id="{CDBA4E61-563D-4165-827C-B96304D793B9}">
            <xm:f>NOT(ISERROR(SEARCH('Listados Datos'!$P$6,AR105)))</xm:f>
            <xm:f>'Listados Datos'!$P$6</xm:f>
            <x14:dxf>
              <fill>
                <patternFill>
                  <bgColor rgb="FFFFC000"/>
                </patternFill>
              </fill>
            </x14:dxf>
          </x14:cfRule>
          <x14:cfRule type="containsText" priority="1771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667" operator="containsText" id="{C0E0114E-43DC-4C7C-990D-D46FE2FD9F8F}">
            <xm:f>NOT(ISERROR(SEARCH('Listados Datos'!$T$3,AT102)))</xm:f>
            <xm:f>'Listados Datos'!$T$3</xm:f>
            <x14:dxf>
              <fill>
                <patternFill patternType="solid">
                  <bgColor rgb="FFC00000"/>
                </patternFill>
              </fill>
            </x14:dxf>
          </x14:cfRule>
          <x14:cfRule type="containsText" priority="17668" operator="containsText" id="{6A6C3381-02EB-4D38-8A81-A983187F2261}">
            <xm:f>NOT(ISERROR(SEARCH('Listados Datos'!$T$4,AT102)))</xm:f>
            <xm:f>'Listados Datos'!$T$4</xm:f>
            <x14:dxf>
              <font>
                <b/>
                <i val="0"/>
                <color theme="0"/>
              </font>
              <fill>
                <patternFill>
                  <bgColor rgb="FFE26B0A"/>
                </patternFill>
              </fill>
            </x14:dxf>
          </x14:cfRule>
          <x14:cfRule type="containsText" priority="17669" operator="containsText" id="{609B5DBF-119D-4B6E-8348-2D07857EA05F}">
            <xm:f>NOT(ISERROR(SEARCH('Listados Datos'!$T$5,AT102)))</xm:f>
            <xm:f>'Listados Datos'!$T$5</xm:f>
            <x14:dxf>
              <font>
                <b/>
                <i val="0"/>
                <color auto="1"/>
              </font>
              <fill>
                <patternFill>
                  <bgColor rgb="FFFFFF00"/>
                </patternFill>
              </fill>
            </x14:dxf>
          </x14:cfRule>
          <x14:cfRule type="containsText" priority="1767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657" operator="containsText" id="{BEDB2305-0406-48EB-8774-74436A13B9E3}">
            <xm:f>NOT(ISERROR(SEARCH('Listados Datos'!$P$3,AR102)))</xm:f>
            <xm:f>'Listados Datos'!$P$3</xm:f>
            <x14:dxf>
              <fill>
                <patternFill>
                  <bgColor rgb="FF99CC00"/>
                </patternFill>
              </fill>
            </x14:dxf>
          </x14:cfRule>
          <x14:cfRule type="containsText" priority="17658" operator="containsText" id="{E2B3A1CA-18DC-4911-ABFA-14EE4532064F}">
            <xm:f>NOT(ISERROR(SEARCH('Listados Datos'!$P$4,AR102)))</xm:f>
            <xm:f>'Listados Datos'!$P$4</xm:f>
            <x14:dxf>
              <fill>
                <patternFill>
                  <bgColor rgb="FF33CC33"/>
                </patternFill>
              </fill>
            </x14:dxf>
          </x14:cfRule>
          <x14:cfRule type="containsText" priority="17659" operator="containsText" id="{5CF68FF3-6A93-4D5F-A2EA-B8F167865583}">
            <xm:f>NOT(ISERROR(SEARCH('Listados Datos'!$P$5,AR102)))</xm:f>
            <xm:f>'Listados Datos'!$P$5</xm:f>
            <x14:dxf>
              <fill>
                <patternFill>
                  <bgColor rgb="FFFFFF00"/>
                </patternFill>
              </fill>
            </x14:dxf>
          </x14:cfRule>
          <x14:cfRule type="containsText" priority="17660" operator="containsText" id="{05899AFD-51DB-4B76-98F8-C9833D0FA0F3}">
            <xm:f>NOT(ISERROR(SEARCH('Listados Datos'!$P$6,AR102)))</xm:f>
            <xm:f>'Listados Datos'!$P$6</xm:f>
            <x14:dxf>
              <fill>
                <patternFill>
                  <bgColor rgb="FFFFC000"/>
                </patternFill>
              </fill>
            </x14:dxf>
          </x14:cfRule>
          <x14:cfRule type="containsText" priority="1766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807" operator="containsText" id="{56FC3F48-9100-49AE-B692-17F9EC56126D}">
            <xm:f>NOT(ISERROR(SEARCH('Listados Datos'!$T$3,AF100)))</xm:f>
            <xm:f>'Listados Datos'!$T$3</xm:f>
            <x14:dxf>
              <fill>
                <patternFill patternType="solid">
                  <bgColor rgb="FFC00000"/>
                </patternFill>
              </fill>
            </x14:dxf>
          </x14:cfRule>
          <x14:cfRule type="containsText" priority="17808" operator="containsText" id="{7295B8A2-6609-4C76-8D6A-B1BCEB10E3D5}">
            <xm:f>NOT(ISERROR(SEARCH('Listados Datos'!$T$4,AF100)))</xm:f>
            <xm:f>'Listados Datos'!$T$4</xm:f>
            <x14:dxf>
              <font>
                <b/>
                <i val="0"/>
                <color theme="0"/>
              </font>
              <fill>
                <patternFill>
                  <bgColor rgb="FFE26B0A"/>
                </patternFill>
              </fill>
            </x14:dxf>
          </x14:cfRule>
          <x14:cfRule type="containsText" priority="17809" operator="containsText" id="{EE70C7E4-A76E-4DDC-8433-909817AB4B0C}">
            <xm:f>NOT(ISERROR(SEARCH('Listados Datos'!$T$5,AF100)))</xm:f>
            <xm:f>'Listados Datos'!$T$5</xm:f>
            <x14:dxf>
              <font>
                <b/>
                <i val="0"/>
                <color auto="1"/>
              </font>
              <fill>
                <patternFill>
                  <bgColor rgb="FFFFFF00"/>
                </patternFill>
              </fill>
            </x14:dxf>
          </x14:cfRule>
          <x14:cfRule type="containsText" priority="1781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803" operator="containsText" id="{57EB808C-78EA-4A2E-8A6D-047AE4AB5963}">
            <xm:f>NOT(ISERROR(SEARCH('Listados Datos'!$T$3,AB100)))</xm:f>
            <xm:f>'Listados Datos'!$T$3</xm:f>
            <x14:dxf>
              <fill>
                <patternFill patternType="solid">
                  <bgColor rgb="FFC00000"/>
                </patternFill>
              </fill>
            </x14:dxf>
          </x14:cfRule>
          <x14:cfRule type="containsText" priority="17804" operator="containsText" id="{F68C4311-F33D-4EA0-B0F5-6C221C14ACC5}">
            <xm:f>NOT(ISERROR(SEARCH('Listados Datos'!$T$4,AB100)))</xm:f>
            <xm:f>'Listados Datos'!$T$4</xm:f>
            <x14:dxf>
              <font>
                <b/>
                <i val="0"/>
                <color theme="0"/>
              </font>
              <fill>
                <patternFill>
                  <bgColor rgb="FFE26B0A"/>
                </patternFill>
              </fill>
            </x14:dxf>
          </x14:cfRule>
          <x14:cfRule type="containsText" priority="17805" operator="containsText" id="{F65E635F-C0C8-47AE-B1DF-3AB683657C98}">
            <xm:f>NOT(ISERROR(SEARCH('Listados Datos'!$T$5,AB100)))</xm:f>
            <xm:f>'Listados Datos'!$T$5</xm:f>
            <x14:dxf>
              <font>
                <b/>
                <i val="0"/>
                <color auto="1"/>
              </font>
              <fill>
                <patternFill>
                  <bgColor rgb="FFFFFF00"/>
                </patternFill>
              </fill>
            </x14:dxf>
          </x14:cfRule>
          <x14:cfRule type="containsText" priority="1780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793" operator="containsText" id="{D02C9D93-8FB6-475D-AC79-F90C4B0981B6}">
            <xm:f>NOT(ISERROR(SEARCH('Listados Datos'!$P$3,Z100)))</xm:f>
            <xm:f>'Listados Datos'!$P$3</xm:f>
            <x14:dxf>
              <fill>
                <patternFill>
                  <bgColor rgb="FF99CC00"/>
                </patternFill>
              </fill>
            </x14:dxf>
          </x14:cfRule>
          <x14:cfRule type="containsText" priority="17794" operator="containsText" id="{588479C9-FFA5-4868-B898-58EF5F4CEDE0}">
            <xm:f>NOT(ISERROR(SEARCH('Listados Datos'!$P$4,Z100)))</xm:f>
            <xm:f>'Listados Datos'!$P$4</xm:f>
            <x14:dxf>
              <fill>
                <patternFill>
                  <bgColor rgb="FF33CC33"/>
                </patternFill>
              </fill>
            </x14:dxf>
          </x14:cfRule>
          <x14:cfRule type="containsText" priority="17795" operator="containsText" id="{A5C371B6-836C-432E-97A4-E892C89D6EAD}">
            <xm:f>NOT(ISERROR(SEARCH('Listados Datos'!$P$5,Z100)))</xm:f>
            <xm:f>'Listados Datos'!$P$5</xm:f>
            <x14:dxf>
              <fill>
                <patternFill>
                  <bgColor rgb="FFFFFF00"/>
                </patternFill>
              </fill>
            </x14:dxf>
          </x14:cfRule>
          <x14:cfRule type="containsText" priority="17796" operator="containsText" id="{92A02037-D6A0-4793-ABF5-7900EA0CD2F5}">
            <xm:f>NOT(ISERROR(SEARCH('Listados Datos'!$P$6,Z100)))</xm:f>
            <xm:f>'Listados Datos'!$P$6</xm:f>
            <x14:dxf>
              <fill>
                <patternFill>
                  <bgColor rgb="FFFFC000"/>
                </patternFill>
              </fill>
            </x14:dxf>
          </x14:cfRule>
          <x14:cfRule type="containsText" priority="1779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753" operator="containsText" id="{045BD4D7-E1C9-498A-B3D0-4459104AF5DA}">
            <xm:f>NOT(ISERROR(SEARCH('Listados Datos'!$T$3,AT100)))</xm:f>
            <xm:f>'Listados Datos'!$T$3</xm:f>
            <x14:dxf>
              <fill>
                <patternFill patternType="solid">
                  <bgColor rgb="FFC00000"/>
                </patternFill>
              </fill>
            </x14:dxf>
          </x14:cfRule>
          <x14:cfRule type="containsText" priority="17754" operator="containsText" id="{017FD86A-0503-48EE-B287-00A090F2BEE2}">
            <xm:f>NOT(ISERROR(SEARCH('Listados Datos'!$T$4,AT100)))</xm:f>
            <xm:f>'Listados Datos'!$T$4</xm:f>
            <x14:dxf>
              <font>
                <b/>
                <i val="0"/>
                <color theme="0"/>
              </font>
              <fill>
                <patternFill>
                  <bgColor rgb="FFE26B0A"/>
                </patternFill>
              </fill>
            </x14:dxf>
          </x14:cfRule>
          <x14:cfRule type="containsText" priority="17755" operator="containsText" id="{CD3551E1-FDE5-42D8-B009-44EEEF57A74D}">
            <xm:f>NOT(ISERROR(SEARCH('Listados Datos'!$T$5,AT100)))</xm:f>
            <xm:f>'Listados Datos'!$T$5</xm:f>
            <x14:dxf>
              <font>
                <b/>
                <i val="0"/>
                <color auto="1"/>
              </font>
              <fill>
                <patternFill>
                  <bgColor rgb="FFFFFF00"/>
                </patternFill>
              </fill>
            </x14:dxf>
          </x14:cfRule>
          <x14:cfRule type="containsText" priority="1775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743" operator="containsText" id="{06A35EB0-14FA-430E-BE12-7BEA74AFB879}">
            <xm:f>NOT(ISERROR(SEARCH('Listados Datos'!$P$3,AR100)))</xm:f>
            <xm:f>'Listados Datos'!$P$3</xm:f>
            <x14:dxf>
              <fill>
                <patternFill>
                  <bgColor rgb="FF99CC00"/>
                </patternFill>
              </fill>
            </x14:dxf>
          </x14:cfRule>
          <x14:cfRule type="containsText" priority="17744" operator="containsText" id="{79047086-5A45-4AE9-8C68-F6461D211835}">
            <xm:f>NOT(ISERROR(SEARCH('Listados Datos'!$P$4,AR100)))</xm:f>
            <xm:f>'Listados Datos'!$P$4</xm:f>
            <x14:dxf>
              <fill>
                <patternFill>
                  <bgColor rgb="FF33CC33"/>
                </patternFill>
              </fill>
            </x14:dxf>
          </x14:cfRule>
          <x14:cfRule type="containsText" priority="17745" operator="containsText" id="{7F8473C4-5DAB-4C7A-A91D-40457510B267}">
            <xm:f>NOT(ISERROR(SEARCH('Listados Datos'!$P$5,AR100)))</xm:f>
            <xm:f>'Listados Datos'!$P$5</xm:f>
            <x14:dxf>
              <fill>
                <patternFill>
                  <bgColor rgb="FFFFFF00"/>
                </patternFill>
              </fill>
            </x14:dxf>
          </x14:cfRule>
          <x14:cfRule type="containsText" priority="17746" operator="containsText" id="{0B7733F1-73E2-4F94-93FC-5E200D994E36}">
            <xm:f>NOT(ISERROR(SEARCH('Listados Datos'!$P$6,AR100)))</xm:f>
            <xm:f>'Listados Datos'!$P$6</xm:f>
            <x14:dxf>
              <fill>
                <patternFill>
                  <bgColor rgb="FFFFC000"/>
                </patternFill>
              </fill>
            </x14:dxf>
          </x14:cfRule>
          <x14:cfRule type="containsText" priority="1774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739" operator="containsText" id="{631E6500-0926-48F8-8317-99C520C0E7C2}">
            <xm:f>NOT(ISERROR(SEARCH('Listados Datos'!$T$3,AT101)))</xm:f>
            <xm:f>'Listados Datos'!$T$3</xm:f>
            <x14:dxf>
              <fill>
                <patternFill patternType="solid">
                  <bgColor rgb="FFC00000"/>
                </patternFill>
              </fill>
            </x14:dxf>
          </x14:cfRule>
          <x14:cfRule type="containsText" priority="17740" operator="containsText" id="{00A082D1-A048-45A4-A114-00CBE3608763}">
            <xm:f>NOT(ISERROR(SEARCH('Listados Datos'!$T$4,AT101)))</xm:f>
            <xm:f>'Listados Datos'!$T$4</xm:f>
            <x14:dxf>
              <font>
                <b/>
                <i val="0"/>
                <color theme="0"/>
              </font>
              <fill>
                <patternFill>
                  <bgColor rgb="FFE26B0A"/>
                </patternFill>
              </fill>
            </x14:dxf>
          </x14:cfRule>
          <x14:cfRule type="containsText" priority="17741" operator="containsText" id="{2E724F66-75F4-45AB-863A-5AD4F36DA3CA}">
            <xm:f>NOT(ISERROR(SEARCH('Listados Datos'!$T$5,AT101)))</xm:f>
            <xm:f>'Listados Datos'!$T$5</xm:f>
            <x14:dxf>
              <font>
                <b/>
                <i val="0"/>
                <color auto="1"/>
              </font>
              <fill>
                <patternFill>
                  <bgColor rgb="FFFFFF00"/>
                </patternFill>
              </fill>
            </x14:dxf>
          </x14:cfRule>
          <x14:cfRule type="containsText" priority="1774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729" operator="containsText" id="{71BEFA87-3519-4294-95B2-2E79EA326830}">
            <xm:f>NOT(ISERROR(SEARCH('Listados Datos'!$P$3,AR101)))</xm:f>
            <xm:f>'Listados Datos'!$P$3</xm:f>
            <x14:dxf>
              <fill>
                <patternFill>
                  <bgColor rgb="FF99CC00"/>
                </patternFill>
              </fill>
            </x14:dxf>
          </x14:cfRule>
          <x14:cfRule type="containsText" priority="17730" operator="containsText" id="{FC8057E9-8A5E-4DE0-93EB-6531D9A65E10}">
            <xm:f>NOT(ISERROR(SEARCH('Listados Datos'!$P$4,AR101)))</xm:f>
            <xm:f>'Listados Datos'!$P$4</xm:f>
            <x14:dxf>
              <fill>
                <patternFill>
                  <bgColor rgb="FF33CC33"/>
                </patternFill>
              </fill>
            </x14:dxf>
          </x14:cfRule>
          <x14:cfRule type="containsText" priority="17731" operator="containsText" id="{5D94F4E4-6F7F-45EE-BF41-C514D6B0AC45}">
            <xm:f>NOT(ISERROR(SEARCH('Listados Datos'!$P$5,AR101)))</xm:f>
            <xm:f>'Listados Datos'!$P$5</xm:f>
            <x14:dxf>
              <fill>
                <patternFill>
                  <bgColor rgb="FFFFFF00"/>
                </patternFill>
              </fill>
            </x14:dxf>
          </x14:cfRule>
          <x14:cfRule type="containsText" priority="17732" operator="containsText" id="{2D5FCD95-D996-4D40-8871-C1270F7BD387}">
            <xm:f>NOT(ISERROR(SEARCH('Listados Datos'!$P$6,AR101)))</xm:f>
            <xm:f>'Listados Datos'!$P$6</xm:f>
            <x14:dxf>
              <fill>
                <patternFill>
                  <bgColor rgb="FFFFC000"/>
                </patternFill>
              </fill>
            </x14:dxf>
          </x14:cfRule>
          <x14:cfRule type="containsText" priority="1773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711" operator="containsText" id="{77A4DE66-ACDB-4583-A64A-4C46A02D7F55}">
            <xm:f>NOT(ISERROR(SEARCH('Listados Datos'!$T$3,AF102)))</xm:f>
            <xm:f>'Listados Datos'!$T$3</xm:f>
            <x14:dxf>
              <fill>
                <patternFill patternType="solid">
                  <bgColor rgb="FFC00000"/>
                </patternFill>
              </fill>
            </x14:dxf>
          </x14:cfRule>
          <x14:cfRule type="containsText" priority="17712" operator="containsText" id="{718D3F92-A8E2-4898-8C36-FD920DF09418}">
            <xm:f>NOT(ISERROR(SEARCH('Listados Datos'!$T$4,AF102)))</xm:f>
            <xm:f>'Listados Datos'!$T$4</xm:f>
            <x14:dxf>
              <font>
                <b/>
                <i val="0"/>
                <color theme="0"/>
              </font>
              <fill>
                <patternFill>
                  <bgColor rgb="FFE26B0A"/>
                </patternFill>
              </fill>
            </x14:dxf>
          </x14:cfRule>
          <x14:cfRule type="containsText" priority="17713" operator="containsText" id="{7F9DA381-0312-431B-893F-C05E6329612C}">
            <xm:f>NOT(ISERROR(SEARCH('Listados Datos'!$T$5,AF102)))</xm:f>
            <xm:f>'Listados Datos'!$T$5</xm:f>
            <x14:dxf>
              <font>
                <b/>
                <i val="0"/>
                <color auto="1"/>
              </font>
              <fill>
                <patternFill>
                  <bgColor rgb="FFFFFF00"/>
                </patternFill>
              </fill>
            </x14:dxf>
          </x14:cfRule>
          <x14:cfRule type="containsText" priority="1771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707" operator="containsText" id="{59D8B76D-F80B-4EB2-BC22-7EB955EF2EF4}">
            <xm:f>NOT(ISERROR(SEARCH('Listados Datos'!$T$3,AB102)))</xm:f>
            <xm:f>'Listados Datos'!$T$3</xm:f>
            <x14:dxf>
              <fill>
                <patternFill patternType="solid">
                  <bgColor rgb="FFC00000"/>
                </patternFill>
              </fill>
            </x14:dxf>
          </x14:cfRule>
          <x14:cfRule type="containsText" priority="17708" operator="containsText" id="{5FD48E2F-3355-4B06-94AE-C955CDF755B1}">
            <xm:f>NOT(ISERROR(SEARCH('Listados Datos'!$T$4,AB102)))</xm:f>
            <xm:f>'Listados Datos'!$T$4</xm:f>
            <x14:dxf>
              <font>
                <b/>
                <i val="0"/>
                <color theme="0"/>
              </font>
              <fill>
                <patternFill>
                  <bgColor rgb="FFE26B0A"/>
                </patternFill>
              </fill>
            </x14:dxf>
          </x14:cfRule>
          <x14:cfRule type="containsText" priority="17709" operator="containsText" id="{E0A045DC-5F9A-43A1-888E-BA80A5AA007E}">
            <xm:f>NOT(ISERROR(SEARCH('Listados Datos'!$T$5,AB102)))</xm:f>
            <xm:f>'Listados Datos'!$T$5</xm:f>
            <x14:dxf>
              <font>
                <b/>
                <i val="0"/>
                <color auto="1"/>
              </font>
              <fill>
                <patternFill>
                  <bgColor rgb="FFFFFF00"/>
                </patternFill>
              </fill>
            </x14:dxf>
          </x14:cfRule>
          <x14:cfRule type="containsText" priority="1771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697" operator="containsText" id="{7B8DE8EF-BB83-4E77-A801-DD55A0F734B1}">
            <xm:f>NOT(ISERROR(SEARCH('Listados Datos'!$P$3,Z102)))</xm:f>
            <xm:f>'Listados Datos'!$P$3</xm:f>
            <x14:dxf>
              <fill>
                <patternFill>
                  <bgColor rgb="FF99CC00"/>
                </patternFill>
              </fill>
            </x14:dxf>
          </x14:cfRule>
          <x14:cfRule type="containsText" priority="17698" operator="containsText" id="{7B7579A0-DDDC-4D82-9A64-C6528E65F42D}">
            <xm:f>NOT(ISERROR(SEARCH('Listados Datos'!$P$4,Z102)))</xm:f>
            <xm:f>'Listados Datos'!$P$4</xm:f>
            <x14:dxf>
              <fill>
                <patternFill>
                  <bgColor rgb="FF33CC33"/>
                </patternFill>
              </fill>
            </x14:dxf>
          </x14:cfRule>
          <x14:cfRule type="containsText" priority="17699" operator="containsText" id="{064C66B1-B29A-4431-962C-F79B033BA2A9}">
            <xm:f>NOT(ISERROR(SEARCH('Listados Datos'!$P$5,Z102)))</xm:f>
            <xm:f>'Listados Datos'!$P$5</xm:f>
            <x14:dxf>
              <fill>
                <patternFill>
                  <bgColor rgb="FFFFFF00"/>
                </patternFill>
              </fill>
            </x14:dxf>
          </x14:cfRule>
          <x14:cfRule type="containsText" priority="17700" operator="containsText" id="{64B2F2AC-3DF3-45A0-B35E-47A30535C835}">
            <xm:f>NOT(ISERROR(SEARCH('Listados Datos'!$P$6,Z102)))</xm:f>
            <xm:f>'Listados Datos'!$P$6</xm:f>
            <x14:dxf>
              <fill>
                <patternFill>
                  <bgColor rgb="FFFFC000"/>
                </patternFill>
              </fill>
            </x14:dxf>
          </x14:cfRule>
          <x14:cfRule type="containsText" priority="1770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653" operator="containsText" id="{9E05C13C-8A49-429C-ABD0-977E415814EF}">
            <xm:f>NOT(ISERROR(SEARCH('Listados Datos'!$T$3,AT103)))</xm:f>
            <xm:f>'Listados Datos'!$T$3</xm:f>
            <x14:dxf>
              <fill>
                <patternFill patternType="solid">
                  <bgColor rgb="FFC00000"/>
                </patternFill>
              </fill>
            </x14:dxf>
          </x14:cfRule>
          <x14:cfRule type="containsText" priority="17654" operator="containsText" id="{C1C8DF37-C082-4B31-8E48-AA3AE1EB346C}">
            <xm:f>NOT(ISERROR(SEARCH('Listados Datos'!$T$4,AT103)))</xm:f>
            <xm:f>'Listados Datos'!$T$4</xm:f>
            <x14:dxf>
              <font>
                <b/>
                <i val="0"/>
                <color theme="0"/>
              </font>
              <fill>
                <patternFill>
                  <bgColor rgb="FFE26B0A"/>
                </patternFill>
              </fill>
            </x14:dxf>
          </x14:cfRule>
          <x14:cfRule type="containsText" priority="17655" operator="containsText" id="{492F834A-0A6C-44F6-929A-A7F5EB033DCB}">
            <xm:f>NOT(ISERROR(SEARCH('Listados Datos'!$T$5,AT103)))</xm:f>
            <xm:f>'Listados Datos'!$T$5</xm:f>
            <x14:dxf>
              <font>
                <b/>
                <i val="0"/>
                <color auto="1"/>
              </font>
              <fill>
                <patternFill>
                  <bgColor rgb="FFFFFF00"/>
                </patternFill>
              </fill>
            </x14:dxf>
          </x14:cfRule>
          <x14:cfRule type="containsText" priority="1765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557" operator="containsText" id="{6B25A5CE-4ED9-4839-B2CA-21E749D70408}">
            <xm:f>NOT(ISERROR(SEARCH('Listados Datos'!$T$3,AT99)))</xm:f>
            <xm:f>'Listados Datos'!$T$3</xm:f>
            <x14:dxf>
              <fill>
                <patternFill patternType="solid">
                  <bgColor rgb="FFC00000"/>
                </patternFill>
              </fill>
            </x14:dxf>
          </x14:cfRule>
          <x14:cfRule type="containsText" priority="17558" operator="containsText" id="{AC850D15-9B98-4A74-A4BF-FAF6B164ECB7}">
            <xm:f>NOT(ISERROR(SEARCH('Listados Datos'!$T$4,AT99)))</xm:f>
            <xm:f>'Listados Datos'!$T$4</xm:f>
            <x14:dxf>
              <font>
                <b/>
                <i val="0"/>
                <color theme="0"/>
              </font>
              <fill>
                <patternFill>
                  <bgColor rgb="FFE26B0A"/>
                </patternFill>
              </fill>
            </x14:dxf>
          </x14:cfRule>
          <x14:cfRule type="containsText" priority="17559" operator="containsText" id="{DBA1EDD4-9804-43F1-93AF-4DA2B583AA53}">
            <xm:f>NOT(ISERROR(SEARCH('Listados Datos'!$T$5,AT99)))</xm:f>
            <xm:f>'Listados Datos'!$T$5</xm:f>
            <x14:dxf>
              <font>
                <b/>
                <i val="0"/>
                <color auto="1"/>
              </font>
              <fill>
                <patternFill>
                  <bgColor rgb="FFFFFF00"/>
                </patternFill>
              </fill>
            </x14:dxf>
          </x14:cfRule>
          <x14:cfRule type="containsText" priority="1756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547" operator="containsText" id="{D2C2830C-4D72-4D4E-9213-6AF5EA88EECD}">
            <xm:f>NOT(ISERROR(SEARCH('Listados Datos'!$P$3,AR99)))</xm:f>
            <xm:f>'Listados Datos'!$P$3</xm:f>
            <x14:dxf>
              <fill>
                <patternFill>
                  <bgColor rgb="FF99CC00"/>
                </patternFill>
              </fill>
            </x14:dxf>
          </x14:cfRule>
          <x14:cfRule type="containsText" priority="17548" operator="containsText" id="{FC28DAC4-4809-425A-A35D-EE6626395BAD}">
            <xm:f>NOT(ISERROR(SEARCH('Listados Datos'!$P$4,AR99)))</xm:f>
            <xm:f>'Listados Datos'!$P$4</xm:f>
            <x14:dxf>
              <fill>
                <patternFill>
                  <bgColor rgb="FF33CC33"/>
                </patternFill>
              </fill>
            </x14:dxf>
          </x14:cfRule>
          <x14:cfRule type="containsText" priority="17549" operator="containsText" id="{8F37FD76-4562-420F-8CD8-59676DD0C238}">
            <xm:f>NOT(ISERROR(SEARCH('Listados Datos'!$P$5,AR99)))</xm:f>
            <xm:f>'Listados Datos'!$P$5</xm:f>
            <x14:dxf>
              <fill>
                <patternFill>
                  <bgColor rgb="FFFFFF00"/>
                </patternFill>
              </fill>
            </x14:dxf>
          </x14:cfRule>
          <x14:cfRule type="containsText" priority="17550" operator="containsText" id="{E8510F6B-8F2A-4835-8D4C-98BE2C32FB7E}">
            <xm:f>NOT(ISERROR(SEARCH('Listados Datos'!$P$6,AR99)))</xm:f>
            <xm:f>'Listados Datos'!$P$6</xm:f>
            <x14:dxf>
              <fill>
                <patternFill>
                  <bgColor rgb="FFFFC000"/>
                </patternFill>
              </fill>
            </x14:dxf>
          </x14:cfRule>
          <x14:cfRule type="containsText" priority="1755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499" operator="containsText" id="{DEA2D092-7EF3-45AD-9CD6-DE7A5E9F37D6}">
            <xm:f>NOT(ISERROR(SEARCH('Listados Datos'!$T$3,AT96)))</xm:f>
            <xm:f>'Listados Datos'!$T$3</xm:f>
            <x14:dxf>
              <fill>
                <patternFill patternType="solid">
                  <bgColor rgb="FFC00000"/>
                </patternFill>
              </fill>
            </x14:dxf>
          </x14:cfRule>
          <x14:cfRule type="containsText" priority="17500" operator="containsText" id="{2123D8BE-B414-4859-A099-C4DF427F777F}">
            <xm:f>NOT(ISERROR(SEARCH('Listados Datos'!$T$4,AT96)))</xm:f>
            <xm:f>'Listados Datos'!$T$4</xm:f>
            <x14:dxf>
              <font>
                <b/>
                <i val="0"/>
                <color theme="0"/>
              </font>
              <fill>
                <patternFill>
                  <bgColor rgb="FFE26B0A"/>
                </patternFill>
              </fill>
            </x14:dxf>
          </x14:cfRule>
          <x14:cfRule type="containsText" priority="17501" operator="containsText" id="{D9270863-C7EE-4DE0-847F-6EE679552B2F}">
            <xm:f>NOT(ISERROR(SEARCH('Listados Datos'!$T$5,AT96)))</xm:f>
            <xm:f>'Listados Datos'!$T$5</xm:f>
            <x14:dxf>
              <font>
                <b/>
                <i val="0"/>
                <color auto="1"/>
              </font>
              <fill>
                <patternFill>
                  <bgColor rgb="FFFFFF00"/>
                </patternFill>
              </fill>
            </x14:dxf>
          </x14:cfRule>
          <x14:cfRule type="containsText" priority="1750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489" operator="containsText" id="{7F531C2D-AA66-468A-B4B5-8401CF655BBF}">
            <xm:f>NOT(ISERROR(SEARCH('Listados Datos'!$P$3,AR96)))</xm:f>
            <xm:f>'Listados Datos'!$P$3</xm:f>
            <x14:dxf>
              <fill>
                <patternFill>
                  <bgColor rgb="FF99CC00"/>
                </patternFill>
              </fill>
            </x14:dxf>
          </x14:cfRule>
          <x14:cfRule type="containsText" priority="17490" operator="containsText" id="{2EAE9EBE-112E-46DF-B474-79B5AC78F1DF}">
            <xm:f>NOT(ISERROR(SEARCH('Listados Datos'!$P$4,AR96)))</xm:f>
            <xm:f>'Listados Datos'!$P$4</xm:f>
            <x14:dxf>
              <fill>
                <patternFill>
                  <bgColor rgb="FF33CC33"/>
                </patternFill>
              </fill>
            </x14:dxf>
          </x14:cfRule>
          <x14:cfRule type="containsText" priority="17491" operator="containsText" id="{DC893E74-40D9-4822-A43C-29A140603EB8}">
            <xm:f>NOT(ISERROR(SEARCH('Listados Datos'!$P$5,AR96)))</xm:f>
            <xm:f>'Listados Datos'!$P$5</xm:f>
            <x14:dxf>
              <fill>
                <patternFill>
                  <bgColor rgb="FFFFFF00"/>
                </patternFill>
              </fill>
            </x14:dxf>
          </x14:cfRule>
          <x14:cfRule type="containsText" priority="17492" operator="containsText" id="{41E45F80-6D61-4F9D-88ED-8842D82044F4}">
            <xm:f>NOT(ISERROR(SEARCH('Listados Datos'!$P$6,AR96)))</xm:f>
            <xm:f>'Listados Datos'!$P$6</xm:f>
            <x14:dxf>
              <fill>
                <patternFill>
                  <bgColor rgb="FFFFC000"/>
                </patternFill>
              </fill>
            </x14:dxf>
          </x14:cfRule>
          <x14:cfRule type="containsText" priority="1749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475" operator="containsText" id="{498E01C2-CC64-4795-AE8F-5788D4D4263F}">
            <xm:f>NOT(ISERROR(SEARCH('Listados Datos'!$P$3,AR97)))</xm:f>
            <xm:f>'Listados Datos'!$P$3</xm:f>
            <x14:dxf>
              <fill>
                <patternFill>
                  <bgColor rgb="FF99CC00"/>
                </patternFill>
              </fill>
            </x14:dxf>
          </x14:cfRule>
          <x14:cfRule type="containsText" priority="17476" operator="containsText" id="{F1EB39AF-ABCA-4C1B-AAEF-7A6363B2991C}">
            <xm:f>NOT(ISERROR(SEARCH('Listados Datos'!$P$4,AR97)))</xm:f>
            <xm:f>'Listados Datos'!$P$4</xm:f>
            <x14:dxf>
              <fill>
                <patternFill>
                  <bgColor rgb="FF33CC33"/>
                </patternFill>
              </fill>
            </x14:dxf>
          </x14:cfRule>
          <x14:cfRule type="containsText" priority="17477" operator="containsText" id="{7D2EA58D-9EA6-44C4-B3B6-EB0CEE15C10D}">
            <xm:f>NOT(ISERROR(SEARCH('Listados Datos'!$P$5,AR97)))</xm:f>
            <xm:f>'Listados Datos'!$P$5</xm:f>
            <x14:dxf>
              <fill>
                <patternFill>
                  <bgColor rgb="FFFFFF00"/>
                </patternFill>
              </fill>
            </x14:dxf>
          </x14:cfRule>
          <x14:cfRule type="containsText" priority="17478" operator="containsText" id="{AA5A6024-AD9B-4085-981F-964EBF0FD813}">
            <xm:f>NOT(ISERROR(SEARCH('Listados Datos'!$P$6,AR97)))</xm:f>
            <xm:f>'Listados Datos'!$P$6</xm:f>
            <x14:dxf>
              <fill>
                <patternFill>
                  <bgColor rgb="FFFFC000"/>
                </patternFill>
              </fill>
            </x14:dxf>
          </x14:cfRule>
          <x14:cfRule type="containsText" priority="1747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639" operator="containsText" id="{3429C2C3-1021-42B9-9B7D-7982C4CE867E}">
            <xm:f>NOT(ISERROR(SEARCH('Listados Datos'!$T$3,AF94)))</xm:f>
            <xm:f>'Listados Datos'!$T$3</xm:f>
            <x14:dxf>
              <fill>
                <patternFill patternType="solid">
                  <bgColor rgb="FFC00000"/>
                </patternFill>
              </fill>
            </x14:dxf>
          </x14:cfRule>
          <x14:cfRule type="containsText" priority="17640" operator="containsText" id="{2F27D5A1-F083-46C5-A955-8F0AADB881A3}">
            <xm:f>NOT(ISERROR(SEARCH('Listados Datos'!$T$4,AF94)))</xm:f>
            <xm:f>'Listados Datos'!$T$4</xm:f>
            <x14:dxf>
              <font>
                <b/>
                <i val="0"/>
                <color theme="0"/>
              </font>
              <fill>
                <patternFill>
                  <bgColor rgb="FFE26B0A"/>
                </patternFill>
              </fill>
            </x14:dxf>
          </x14:cfRule>
          <x14:cfRule type="containsText" priority="17641" operator="containsText" id="{3001E3B2-34E4-4CB0-8571-1616B66C1999}">
            <xm:f>NOT(ISERROR(SEARCH('Listados Datos'!$T$5,AF94)))</xm:f>
            <xm:f>'Listados Datos'!$T$5</xm:f>
            <x14:dxf>
              <font>
                <b/>
                <i val="0"/>
                <color auto="1"/>
              </font>
              <fill>
                <patternFill>
                  <bgColor rgb="FFFFFF00"/>
                </patternFill>
              </fill>
            </x14:dxf>
          </x14:cfRule>
          <x14:cfRule type="containsText" priority="1764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635" operator="containsText" id="{FF01A109-0036-43E2-9511-4D758C879746}">
            <xm:f>NOT(ISERROR(SEARCH('Listados Datos'!$T$3,AB94)))</xm:f>
            <xm:f>'Listados Datos'!$T$3</xm:f>
            <x14:dxf>
              <fill>
                <patternFill patternType="solid">
                  <bgColor rgb="FFC00000"/>
                </patternFill>
              </fill>
            </x14:dxf>
          </x14:cfRule>
          <x14:cfRule type="containsText" priority="17636" operator="containsText" id="{E828CBA3-69A3-4470-A04E-17CED8B365BF}">
            <xm:f>NOT(ISERROR(SEARCH('Listados Datos'!$T$4,AB94)))</xm:f>
            <xm:f>'Listados Datos'!$T$4</xm:f>
            <x14:dxf>
              <font>
                <b/>
                <i val="0"/>
                <color theme="0"/>
              </font>
              <fill>
                <patternFill>
                  <bgColor rgb="FFE26B0A"/>
                </patternFill>
              </fill>
            </x14:dxf>
          </x14:cfRule>
          <x14:cfRule type="containsText" priority="17637" operator="containsText" id="{096C5A9C-9B97-4D6A-964B-5FB20079FCCF}">
            <xm:f>NOT(ISERROR(SEARCH('Listados Datos'!$T$5,AB94)))</xm:f>
            <xm:f>'Listados Datos'!$T$5</xm:f>
            <x14:dxf>
              <font>
                <b/>
                <i val="0"/>
                <color auto="1"/>
              </font>
              <fill>
                <patternFill>
                  <bgColor rgb="FFFFFF00"/>
                </patternFill>
              </fill>
            </x14:dxf>
          </x14:cfRule>
          <x14:cfRule type="containsText" priority="1763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625" operator="containsText" id="{FB33002F-8070-46C3-A8E4-4624992B9B2C}">
            <xm:f>NOT(ISERROR(SEARCH('Listados Datos'!$P$3,Z94)))</xm:f>
            <xm:f>'Listados Datos'!$P$3</xm:f>
            <x14:dxf>
              <fill>
                <patternFill>
                  <bgColor rgb="FF99CC00"/>
                </patternFill>
              </fill>
            </x14:dxf>
          </x14:cfRule>
          <x14:cfRule type="containsText" priority="17626" operator="containsText" id="{FE0106AE-5138-47D7-B556-33ECC9749E0D}">
            <xm:f>NOT(ISERROR(SEARCH('Listados Datos'!$P$4,Z94)))</xm:f>
            <xm:f>'Listados Datos'!$P$4</xm:f>
            <x14:dxf>
              <fill>
                <patternFill>
                  <bgColor rgb="FF33CC33"/>
                </patternFill>
              </fill>
            </x14:dxf>
          </x14:cfRule>
          <x14:cfRule type="containsText" priority="17627" operator="containsText" id="{C9679D25-016B-49E8-8610-1FFE65095E03}">
            <xm:f>NOT(ISERROR(SEARCH('Listados Datos'!$P$5,Z94)))</xm:f>
            <xm:f>'Listados Datos'!$P$5</xm:f>
            <x14:dxf>
              <fill>
                <patternFill>
                  <bgColor rgb="FFFFFF00"/>
                </patternFill>
              </fill>
            </x14:dxf>
          </x14:cfRule>
          <x14:cfRule type="containsText" priority="17628" operator="containsText" id="{C9DE61FE-F14A-49AC-B56D-00B5B324826D}">
            <xm:f>NOT(ISERROR(SEARCH('Listados Datos'!$P$6,Z94)))</xm:f>
            <xm:f>'Listados Datos'!$P$6</xm:f>
            <x14:dxf>
              <fill>
                <patternFill>
                  <bgColor rgb="FFFFC000"/>
                </patternFill>
              </fill>
            </x14:dxf>
          </x14:cfRule>
          <x14:cfRule type="containsText" priority="1762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585" operator="containsText" id="{3D6A496E-50E0-4961-BA59-A1D33B9904E7}">
            <xm:f>NOT(ISERROR(SEARCH('Listados Datos'!$T$3,AT94)))</xm:f>
            <xm:f>'Listados Datos'!$T$3</xm:f>
            <x14:dxf>
              <fill>
                <patternFill patternType="solid">
                  <bgColor rgb="FFC00000"/>
                </patternFill>
              </fill>
            </x14:dxf>
          </x14:cfRule>
          <x14:cfRule type="containsText" priority="17586" operator="containsText" id="{B39A7A2F-E6B3-4401-BD0A-8D6D2DE1F231}">
            <xm:f>NOT(ISERROR(SEARCH('Listados Datos'!$T$4,AT94)))</xm:f>
            <xm:f>'Listados Datos'!$T$4</xm:f>
            <x14:dxf>
              <font>
                <b/>
                <i val="0"/>
                <color theme="0"/>
              </font>
              <fill>
                <patternFill>
                  <bgColor rgb="FFE26B0A"/>
                </patternFill>
              </fill>
            </x14:dxf>
          </x14:cfRule>
          <x14:cfRule type="containsText" priority="17587" operator="containsText" id="{7A605D6F-522A-4B64-BFC7-4DE535479CA7}">
            <xm:f>NOT(ISERROR(SEARCH('Listados Datos'!$T$5,AT94)))</xm:f>
            <xm:f>'Listados Datos'!$T$5</xm:f>
            <x14:dxf>
              <font>
                <b/>
                <i val="0"/>
                <color auto="1"/>
              </font>
              <fill>
                <patternFill>
                  <bgColor rgb="FFFFFF00"/>
                </patternFill>
              </fill>
            </x14:dxf>
          </x14:cfRule>
          <x14:cfRule type="containsText" priority="1758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575" operator="containsText" id="{F7ECA47C-396C-48C3-B5D9-CC3AE0BA58E9}">
            <xm:f>NOT(ISERROR(SEARCH('Listados Datos'!$P$3,AR94)))</xm:f>
            <xm:f>'Listados Datos'!$P$3</xm:f>
            <x14:dxf>
              <fill>
                <patternFill>
                  <bgColor rgb="FF99CC00"/>
                </patternFill>
              </fill>
            </x14:dxf>
          </x14:cfRule>
          <x14:cfRule type="containsText" priority="17576" operator="containsText" id="{CC90A4A3-A701-4003-A65F-5632B07F2A4C}">
            <xm:f>NOT(ISERROR(SEARCH('Listados Datos'!$P$4,AR94)))</xm:f>
            <xm:f>'Listados Datos'!$P$4</xm:f>
            <x14:dxf>
              <fill>
                <patternFill>
                  <bgColor rgb="FF33CC33"/>
                </patternFill>
              </fill>
            </x14:dxf>
          </x14:cfRule>
          <x14:cfRule type="containsText" priority="17577" operator="containsText" id="{B15CD55E-D573-4D96-825B-B4CA59DBF02E}">
            <xm:f>NOT(ISERROR(SEARCH('Listados Datos'!$P$5,AR94)))</xm:f>
            <xm:f>'Listados Datos'!$P$5</xm:f>
            <x14:dxf>
              <fill>
                <patternFill>
                  <bgColor rgb="FFFFFF00"/>
                </patternFill>
              </fill>
            </x14:dxf>
          </x14:cfRule>
          <x14:cfRule type="containsText" priority="17578" operator="containsText" id="{77B0060F-0092-430E-9A8B-285E143C57B1}">
            <xm:f>NOT(ISERROR(SEARCH('Listados Datos'!$P$6,AR94)))</xm:f>
            <xm:f>'Listados Datos'!$P$6</xm:f>
            <x14:dxf>
              <fill>
                <patternFill>
                  <bgColor rgb="FFFFC000"/>
                </patternFill>
              </fill>
            </x14:dxf>
          </x14:cfRule>
          <x14:cfRule type="containsText" priority="1757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571" operator="containsText" id="{204391E5-FF3D-4562-88A7-533460CB53E6}">
            <xm:f>NOT(ISERROR(SEARCH('Listados Datos'!$T$3,AT95)))</xm:f>
            <xm:f>'Listados Datos'!$T$3</xm:f>
            <x14:dxf>
              <fill>
                <patternFill patternType="solid">
                  <bgColor rgb="FFC00000"/>
                </patternFill>
              </fill>
            </x14:dxf>
          </x14:cfRule>
          <x14:cfRule type="containsText" priority="17572" operator="containsText" id="{C842C135-7CEA-49E7-84D7-5BF71FBF44F0}">
            <xm:f>NOT(ISERROR(SEARCH('Listados Datos'!$T$4,AT95)))</xm:f>
            <xm:f>'Listados Datos'!$T$4</xm:f>
            <x14:dxf>
              <font>
                <b/>
                <i val="0"/>
                <color theme="0"/>
              </font>
              <fill>
                <patternFill>
                  <bgColor rgb="FFE26B0A"/>
                </patternFill>
              </fill>
            </x14:dxf>
          </x14:cfRule>
          <x14:cfRule type="containsText" priority="17573" operator="containsText" id="{1DFB3EB6-B634-4E27-A8F8-2B8DC06287E8}">
            <xm:f>NOT(ISERROR(SEARCH('Listados Datos'!$T$5,AT95)))</xm:f>
            <xm:f>'Listados Datos'!$T$5</xm:f>
            <x14:dxf>
              <font>
                <b/>
                <i val="0"/>
                <color auto="1"/>
              </font>
              <fill>
                <patternFill>
                  <bgColor rgb="FFFFFF00"/>
                </patternFill>
              </fill>
            </x14:dxf>
          </x14:cfRule>
          <x14:cfRule type="containsText" priority="1757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561" operator="containsText" id="{238098F7-4348-45DD-A8EB-40E424A6F3C2}">
            <xm:f>NOT(ISERROR(SEARCH('Listados Datos'!$P$3,AR95)))</xm:f>
            <xm:f>'Listados Datos'!$P$3</xm:f>
            <x14:dxf>
              <fill>
                <patternFill>
                  <bgColor rgb="FF99CC00"/>
                </patternFill>
              </fill>
            </x14:dxf>
          </x14:cfRule>
          <x14:cfRule type="containsText" priority="17562" operator="containsText" id="{58DBDE9F-1244-43C7-9E5B-80BA117CA9E1}">
            <xm:f>NOT(ISERROR(SEARCH('Listados Datos'!$P$4,AR95)))</xm:f>
            <xm:f>'Listados Datos'!$P$4</xm:f>
            <x14:dxf>
              <fill>
                <patternFill>
                  <bgColor rgb="FF33CC33"/>
                </patternFill>
              </fill>
            </x14:dxf>
          </x14:cfRule>
          <x14:cfRule type="containsText" priority="17563" operator="containsText" id="{3D9A7924-D724-4F0E-B726-04B05F443290}">
            <xm:f>NOT(ISERROR(SEARCH('Listados Datos'!$P$5,AR95)))</xm:f>
            <xm:f>'Listados Datos'!$P$5</xm:f>
            <x14:dxf>
              <fill>
                <patternFill>
                  <bgColor rgb="FFFFFF00"/>
                </patternFill>
              </fill>
            </x14:dxf>
          </x14:cfRule>
          <x14:cfRule type="containsText" priority="17564" operator="containsText" id="{E7C46C01-431E-4EEE-84B3-547AFA831960}">
            <xm:f>NOT(ISERROR(SEARCH('Listados Datos'!$P$6,AR95)))</xm:f>
            <xm:f>'Listados Datos'!$P$6</xm:f>
            <x14:dxf>
              <fill>
                <patternFill>
                  <bgColor rgb="FFFFC000"/>
                </patternFill>
              </fill>
            </x14:dxf>
          </x14:cfRule>
          <x14:cfRule type="containsText" priority="1756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543" operator="containsText" id="{6BCAE375-D84E-4CE4-A617-71DC3B4333D5}">
            <xm:f>NOT(ISERROR(SEARCH('Listados Datos'!$T$3,AF96)))</xm:f>
            <xm:f>'Listados Datos'!$T$3</xm:f>
            <x14:dxf>
              <fill>
                <patternFill patternType="solid">
                  <bgColor rgb="FFC00000"/>
                </patternFill>
              </fill>
            </x14:dxf>
          </x14:cfRule>
          <x14:cfRule type="containsText" priority="17544" operator="containsText" id="{FB17F142-748E-4971-BD70-E96C452C88A6}">
            <xm:f>NOT(ISERROR(SEARCH('Listados Datos'!$T$4,AF96)))</xm:f>
            <xm:f>'Listados Datos'!$T$4</xm:f>
            <x14:dxf>
              <font>
                <b/>
                <i val="0"/>
                <color theme="0"/>
              </font>
              <fill>
                <patternFill>
                  <bgColor rgb="FFE26B0A"/>
                </patternFill>
              </fill>
            </x14:dxf>
          </x14:cfRule>
          <x14:cfRule type="containsText" priority="17545" operator="containsText" id="{94E56428-2540-4F1B-AE7B-0DF8F758BAE2}">
            <xm:f>NOT(ISERROR(SEARCH('Listados Datos'!$T$5,AF96)))</xm:f>
            <xm:f>'Listados Datos'!$T$5</xm:f>
            <x14:dxf>
              <font>
                <b/>
                <i val="0"/>
                <color auto="1"/>
              </font>
              <fill>
                <patternFill>
                  <bgColor rgb="FFFFFF00"/>
                </patternFill>
              </fill>
            </x14:dxf>
          </x14:cfRule>
          <x14:cfRule type="containsText" priority="1754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539" operator="containsText" id="{9BE2D70D-DDAB-498D-ABEA-958C520BEA2E}">
            <xm:f>NOT(ISERROR(SEARCH('Listados Datos'!$T$3,AB96)))</xm:f>
            <xm:f>'Listados Datos'!$T$3</xm:f>
            <x14:dxf>
              <fill>
                <patternFill patternType="solid">
                  <bgColor rgb="FFC00000"/>
                </patternFill>
              </fill>
            </x14:dxf>
          </x14:cfRule>
          <x14:cfRule type="containsText" priority="17540" operator="containsText" id="{C4386BEC-FE8E-4845-BED0-BA8E89D06370}">
            <xm:f>NOT(ISERROR(SEARCH('Listados Datos'!$T$4,AB96)))</xm:f>
            <xm:f>'Listados Datos'!$T$4</xm:f>
            <x14:dxf>
              <font>
                <b/>
                <i val="0"/>
                <color theme="0"/>
              </font>
              <fill>
                <patternFill>
                  <bgColor rgb="FFE26B0A"/>
                </patternFill>
              </fill>
            </x14:dxf>
          </x14:cfRule>
          <x14:cfRule type="containsText" priority="17541" operator="containsText" id="{4B4EE731-7DD4-4224-8627-716D8571A9FF}">
            <xm:f>NOT(ISERROR(SEARCH('Listados Datos'!$T$5,AB96)))</xm:f>
            <xm:f>'Listados Datos'!$T$5</xm:f>
            <x14:dxf>
              <font>
                <b/>
                <i val="0"/>
                <color auto="1"/>
              </font>
              <fill>
                <patternFill>
                  <bgColor rgb="FFFFFF00"/>
                </patternFill>
              </fill>
            </x14:dxf>
          </x14:cfRule>
          <x14:cfRule type="containsText" priority="1754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529" operator="containsText" id="{93C17826-1367-4A39-B01A-DE674600226D}">
            <xm:f>NOT(ISERROR(SEARCH('Listados Datos'!$P$3,Z96)))</xm:f>
            <xm:f>'Listados Datos'!$P$3</xm:f>
            <x14:dxf>
              <fill>
                <patternFill>
                  <bgColor rgb="FF99CC00"/>
                </patternFill>
              </fill>
            </x14:dxf>
          </x14:cfRule>
          <x14:cfRule type="containsText" priority="17530" operator="containsText" id="{CA7137A0-9B59-4CCE-BCA6-F897333E83AA}">
            <xm:f>NOT(ISERROR(SEARCH('Listados Datos'!$P$4,Z96)))</xm:f>
            <xm:f>'Listados Datos'!$P$4</xm:f>
            <x14:dxf>
              <fill>
                <patternFill>
                  <bgColor rgb="FF33CC33"/>
                </patternFill>
              </fill>
            </x14:dxf>
          </x14:cfRule>
          <x14:cfRule type="containsText" priority="17531" operator="containsText" id="{6319A2CD-144C-4517-AECE-B13C0D1A6167}">
            <xm:f>NOT(ISERROR(SEARCH('Listados Datos'!$P$5,Z96)))</xm:f>
            <xm:f>'Listados Datos'!$P$5</xm:f>
            <x14:dxf>
              <fill>
                <patternFill>
                  <bgColor rgb="FFFFFF00"/>
                </patternFill>
              </fill>
            </x14:dxf>
          </x14:cfRule>
          <x14:cfRule type="containsText" priority="17532" operator="containsText" id="{AE3DD689-8F26-4819-99C5-5DE0F168694E}">
            <xm:f>NOT(ISERROR(SEARCH('Listados Datos'!$P$6,Z96)))</xm:f>
            <xm:f>'Listados Datos'!$P$6</xm:f>
            <x14:dxf>
              <fill>
                <patternFill>
                  <bgColor rgb="FFFFC000"/>
                </patternFill>
              </fill>
            </x14:dxf>
          </x14:cfRule>
          <x14:cfRule type="containsText" priority="1753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485" operator="containsText" id="{D718EE26-83E2-42C3-9580-18CA86DB2CF2}">
            <xm:f>NOT(ISERROR(SEARCH('Listados Datos'!$T$3,AT97)))</xm:f>
            <xm:f>'Listados Datos'!$T$3</xm:f>
            <x14:dxf>
              <fill>
                <patternFill patternType="solid">
                  <bgColor rgb="FFC00000"/>
                </patternFill>
              </fill>
            </x14:dxf>
          </x14:cfRule>
          <x14:cfRule type="containsText" priority="17486" operator="containsText" id="{6BCF0F89-18FD-4766-8B7E-AC05259F2C6C}">
            <xm:f>NOT(ISERROR(SEARCH('Listados Datos'!$T$4,AT97)))</xm:f>
            <xm:f>'Listados Datos'!$T$4</xm:f>
            <x14:dxf>
              <font>
                <b/>
                <i val="0"/>
                <color theme="0"/>
              </font>
              <fill>
                <patternFill>
                  <bgColor rgb="FFE26B0A"/>
                </patternFill>
              </fill>
            </x14:dxf>
          </x14:cfRule>
          <x14:cfRule type="containsText" priority="17487" operator="containsText" id="{585B6BE1-0D1A-462A-857B-E951C0C1D834}">
            <xm:f>NOT(ISERROR(SEARCH('Listados Datos'!$T$5,AT97)))</xm:f>
            <xm:f>'Listados Datos'!$T$5</xm:f>
            <x14:dxf>
              <font>
                <b/>
                <i val="0"/>
                <color auto="1"/>
              </font>
              <fill>
                <patternFill>
                  <bgColor rgb="FFFFFF00"/>
                </patternFill>
              </fill>
            </x14:dxf>
          </x14:cfRule>
          <x14:cfRule type="containsText" priority="1748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279" operator="containsText" id="{86518F7B-48F9-417E-A1FF-7F24F6517146}">
            <xm:f>NOT(ISERROR(SEARCH('Listados Datos'!$T$3,AF14)))</xm:f>
            <xm:f>'Listados Datos'!$T$3</xm:f>
            <x14:dxf>
              <fill>
                <patternFill patternType="solid">
                  <bgColor rgb="FFC00000"/>
                </patternFill>
              </fill>
            </x14:dxf>
          </x14:cfRule>
          <x14:cfRule type="containsText" priority="17280" operator="containsText" id="{50C0FE17-86B4-45A0-855F-33E708F8CB66}">
            <xm:f>NOT(ISERROR(SEARCH('Listados Datos'!$T$4,AF14)))</xm:f>
            <xm:f>'Listados Datos'!$T$4</xm:f>
            <x14:dxf>
              <font>
                <b/>
                <i val="0"/>
                <color theme="0"/>
              </font>
              <fill>
                <patternFill>
                  <bgColor rgb="FFE26B0A"/>
                </patternFill>
              </fill>
            </x14:dxf>
          </x14:cfRule>
          <x14:cfRule type="containsText" priority="17281" operator="containsText" id="{88F6C2E6-7EEC-4045-9F05-2AB7418D4977}">
            <xm:f>NOT(ISERROR(SEARCH('Listados Datos'!$T$5,AF14)))</xm:f>
            <xm:f>'Listados Datos'!$T$5</xm:f>
            <x14:dxf>
              <font>
                <b/>
                <i val="0"/>
                <color auto="1"/>
              </font>
              <fill>
                <patternFill>
                  <bgColor rgb="FFFFFF00"/>
                </patternFill>
              </fill>
            </x14:dxf>
          </x14:cfRule>
          <x14:cfRule type="containsText" priority="1728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271" operator="containsText" id="{0FC55E3F-15E6-487D-B78D-66242B2698BA}">
            <xm:f>NOT(ISERROR(SEARCH('Listados Datos'!$T$3,AT14)))</xm:f>
            <xm:f>'Listados Datos'!$T$3</xm:f>
            <x14:dxf>
              <fill>
                <patternFill patternType="solid">
                  <bgColor rgb="FFC00000"/>
                </patternFill>
              </fill>
            </x14:dxf>
          </x14:cfRule>
          <x14:cfRule type="containsText" priority="17272" operator="containsText" id="{E24294B6-27DE-4225-957C-C65A39B49443}">
            <xm:f>NOT(ISERROR(SEARCH('Listados Datos'!$T$4,AT14)))</xm:f>
            <xm:f>'Listados Datos'!$T$4</xm:f>
            <x14:dxf>
              <font>
                <b/>
                <i val="0"/>
                <color theme="0"/>
              </font>
              <fill>
                <patternFill>
                  <bgColor rgb="FFE26B0A"/>
                </patternFill>
              </fill>
            </x14:dxf>
          </x14:cfRule>
          <x14:cfRule type="containsText" priority="17273" operator="containsText" id="{56032107-A1BB-4DEE-8C44-C21D19417AF4}">
            <xm:f>NOT(ISERROR(SEARCH('Listados Datos'!$T$5,AT14)))</xm:f>
            <xm:f>'Listados Datos'!$T$5</xm:f>
            <x14:dxf>
              <font>
                <b/>
                <i val="0"/>
                <color auto="1"/>
              </font>
              <fill>
                <patternFill>
                  <bgColor rgb="FFFFFF00"/>
                </patternFill>
              </fill>
            </x14:dxf>
          </x14:cfRule>
          <x14:cfRule type="containsText" priority="1727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261" operator="containsText" id="{6BD5368C-81CE-4A40-AEB3-C251BA165773}">
            <xm:f>NOT(ISERROR(SEARCH('Listados Datos'!$P$3,AR14)))</xm:f>
            <xm:f>'Listados Datos'!$P$3</xm:f>
            <x14:dxf>
              <fill>
                <patternFill>
                  <bgColor rgb="FF99CC00"/>
                </patternFill>
              </fill>
            </x14:dxf>
          </x14:cfRule>
          <x14:cfRule type="containsText" priority="17262" operator="containsText" id="{DFB91DBD-B707-4D9E-BC86-3BFBAD8FD207}">
            <xm:f>NOT(ISERROR(SEARCH('Listados Datos'!$P$4,AR14)))</xm:f>
            <xm:f>'Listados Datos'!$P$4</xm:f>
            <x14:dxf>
              <fill>
                <patternFill>
                  <bgColor rgb="FF33CC33"/>
                </patternFill>
              </fill>
            </x14:dxf>
          </x14:cfRule>
          <x14:cfRule type="containsText" priority="17263" operator="containsText" id="{9F71AFEA-34FD-48CF-9926-315A2B8EE1A3}">
            <xm:f>NOT(ISERROR(SEARCH('Listados Datos'!$P$5,AR14)))</xm:f>
            <xm:f>'Listados Datos'!$P$5</xm:f>
            <x14:dxf>
              <fill>
                <patternFill>
                  <bgColor rgb="FFFFFF00"/>
                </patternFill>
              </fill>
            </x14:dxf>
          </x14:cfRule>
          <x14:cfRule type="containsText" priority="17264" operator="containsText" id="{D2291AE4-7174-46F3-A19D-6F46DDE1037A}">
            <xm:f>NOT(ISERROR(SEARCH('Listados Datos'!$P$6,AR14)))</xm:f>
            <xm:f>'Listados Datos'!$P$6</xm:f>
            <x14:dxf>
              <fill>
                <patternFill>
                  <bgColor rgb="FFFFC000"/>
                </patternFill>
              </fill>
            </x14:dxf>
          </x14:cfRule>
          <x14:cfRule type="containsText" priority="1726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257" operator="containsText" id="{25235947-FF01-40C1-BD7E-10689B3CB2A9}">
            <xm:f>NOT(ISERROR(SEARCH('Listados Datos'!$T$3,AF20)))</xm:f>
            <xm:f>'Listados Datos'!$T$3</xm:f>
            <x14:dxf>
              <fill>
                <patternFill patternType="solid">
                  <bgColor rgb="FFC00000"/>
                </patternFill>
              </fill>
            </x14:dxf>
          </x14:cfRule>
          <x14:cfRule type="containsText" priority="17258" operator="containsText" id="{13A1D631-6566-41C9-966E-1ED72D5CC9BD}">
            <xm:f>NOT(ISERROR(SEARCH('Listados Datos'!$T$4,AF20)))</xm:f>
            <xm:f>'Listados Datos'!$T$4</xm:f>
            <x14:dxf>
              <font>
                <b/>
                <i val="0"/>
                <color theme="0"/>
              </font>
              <fill>
                <patternFill>
                  <bgColor rgb="FFE26B0A"/>
                </patternFill>
              </fill>
            </x14:dxf>
          </x14:cfRule>
          <x14:cfRule type="containsText" priority="17259" operator="containsText" id="{58E31EDC-6BA8-4644-B1BE-C258A6908595}">
            <xm:f>NOT(ISERROR(SEARCH('Listados Datos'!$T$5,AF20)))</xm:f>
            <xm:f>'Listados Datos'!$T$5</xm:f>
            <x14:dxf>
              <font>
                <b/>
                <i val="0"/>
                <color auto="1"/>
              </font>
              <fill>
                <patternFill>
                  <bgColor rgb="FFFFFF00"/>
                </patternFill>
              </fill>
            </x14:dxf>
          </x14:cfRule>
          <x14:cfRule type="containsText" priority="1726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253" operator="containsText" id="{0B706D0C-A0F9-4BCF-AB19-285A435834F0}">
            <xm:f>NOT(ISERROR(SEARCH('Listados Datos'!$T$3,AB20)))</xm:f>
            <xm:f>'Listados Datos'!$T$3</xm:f>
            <x14:dxf>
              <fill>
                <patternFill patternType="solid">
                  <bgColor rgb="FFC00000"/>
                </patternFill>
              </fill>
            </x14:dxf>
          </x14:cfRule>
          <x14:cfRule type="containsText" priority="17254" operator="containsText" id="{1EA6ABED-ACF5-405C-BD5C-7C10DEC6255C}">
            <xm:f>NOT(ISERROR(SEARCH('Listados Datos'!$T$4,AB20)))</xm:f>
            <xm:f>'Listados Datos'!$T$4</xm:f>
            <x14:dxf>
              <font>
                <b/>
                <i val="0"/>
                <color theme="0"/>
              </font>
              <fill>
                <patternFill>
                  <bgColor rgb="FFE26B0A"/>
                </patternFill>
              </fill>
            </x14:dxf>
          </x14:cfRule>
          <x14:cfRule type="containsText" priority="17255" operator="containsText" id="{CD8B081B-1A8A-4B14-A7ED-215643ADC203}">
            <xm:f>NOT(ISERROR(SEARCH('Listados Datos'!$T$5,AB20)))</xm:f>
            <xm:f>'Listados Datos'!$T$5</xm:f>
            <x14:dxf>
              <font>
                <b/>
                <i val="0"/>
                <color auto="1"/>
              </font>
              <fill>
                <patternFill>
                  <bgColor rgb="FFFFFF00"/>
                </patternFill>
              </fill>
            </x14:dxf>
          </x14:cfRule>
          <x14:cfRule type="containsText" priority="1725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243" operator="containsText" id="{D9E5C658-C7AB-4784-81D6-441EA5D4C959}">
            <xm:f>NOT(ISERROR(SEARCH('Listados Datos'!$P$3,Z20)))</xm:f>
            <xm:f>'Listados Datos'!$P$3</xm:f>
            <x14:dxf>
              <fill>
                <patternFill>
                  <bgColor rgb="FF99CC00"/>
                </patternFill>
              </fill>
            </x14:dxf>
          </x14:cfRule>
          <x14:cfRule type="containsText" priority="17244" operator="containsText" id="{00CFA22D-7294-468D-91E3-91D29B994273}">
            <xm:f>NOT(ISERROR(SEARCH('Listados Datos'!$P$4,Z20)))</xm:f>
            <xm:f>'Listados Datos'!$P$4</xm:f>
            <x14:dxf>
              <fill>
                <patternFill>
                  <bgColor rgb="FF33CC33"/>
                </patternFill>
              </fill>
            </x14:dxf>
          </x14:cfRule>
          <x14:cfRule type="containsText" priority="17245" operator="containsText" id="{D64150D6-323B-45BE-AFC2-995764CC0582}">
            <xm:f>NOT(ISERROR(SEARCH('Listados Datos'!$P$5,Z20)))</xm:f>
            <xm:f>'Listados Datos'!$P$5</xm:f>
            <x14:dxf>
              <fill>
                <patternFill>
                  <bgColor rgb="FFFFFF00"/>
                </patternFill>
              </fill>
            </x14:dxf>
          </x14:cfRule>
          <x14:cfRule type="containsText" priority="17246" operator="containsText" id="{66858101-56F8-4E26-BFC7-6CA7A06FBE9D}">
            <xm:f>NOT(ISERROR(SEARCH('Listados Datos'!$P$6,Z20)))</xm:f>
            <xm:f>'Listados Datos'!$P$6</xm:f>
            <x14:dxf>
              <fill>
                <patternFill>
                  <bgColor rgb="FFFFC000"/>
                </patternFill>
              </fill>
            </x14:dxf>
          </x14:cfRule>
          <x14:cfRule type="containsText" priority="1724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213" operator="containsText" id="{583D7BA5-827E-49D8-A9ED-3A3052AFF64A}">
            <xm:f>NOT(ISERROR(SEARCH('Listados Datos'!$T$3,AT20)))</xm:f>
            <xm:f>'Listados Datos'!$T$3</xm:f>
            <x14:dxf>
              <fill>
                <patternFill patternType="solid">
                  <bgColor rgb="FFC00000"/>
                </patternFill>
              </fill>
            </x14:dxf>
          </x14:cfRule>
          <x14:cfRule type="containsText" priority="17214" operator="containsText" id="{2E758619-766B-47E8-A802-06F1BFCAC57C}">
            <xm:f>NOT(ISERROR(SEARCH('Listados Datos'!$T$4,AT20)))</xm:f>
            <xm:f>'Listados Datos'!$T$4</xm:f>
            <x14:dxf>
              <font>
                <b/>
                <i val="0"/>
                <color theme="0"/>
              </font>
              <fill>
                <patternFill>
                  <bgColor rgb="FFE26B0A"/>
                </patternFill>
              </fill>
            </x14:dxf>
          </x14:cfRule>
          <x14:cfRule type="containsText" priority="17215" operator="containsText" id="{A7C63A36-1046-4588-A6FA-92A7092DF8B0}">
            <xm:f>NOT(ISERROR(SEARCH('Listados Datos'!$T$5,AT20)))</xm:f>
            <xm:f>'Listados Datos'!$T$5</xm:f>
            <x14:dxf>
              <font>
                <b/>
                <i val="0"/>
                <color auto="1"/>
              </font>
              <fill>
                <patternFill>
                  <bgColor rgb="FFFFFF00"/>
                </patternFill>
              </fill>
            </x14:dxf>
          </x14:cfRule>
          <x14:cfRule type="containsText" priority="1721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203" operator="containsText" id="{A9E6BB66-72C9-4ED6-97FF-CC8930C92A2E}">
            <xm:f>NOT(ISERROR(SEARCH('Listados Datos'!$P$3,AR20)))</xm:f>
            <xm:f>'Listados Datos'!$P$3</xm:f>
            <x14:dxf>
              <fill>
                <patternFill>
                  <bgColor rgb="FF99CC00"/>
                </patternFill>
              </fill>
            </x14:dxf>
          </x14:cfRule>
          <x14:cfRule type="containsText" priority="17204" operator="containsText" id="{A56B9FCB-FEAE-4324-8530-B012114A0E7F}">
            <xm:f>NOT(ISERROR(SEARCH('Listados Datos'!$P$4,AR20)))</xm:f>
            <xm:f>'Listados Datos'!$P$4</xm:f>
            <x14:dxf>
              <fill>
                <patternFill>
                  <bgColor rgb="FF33CC33"/>
                </patternFill>
              </fill>
            </x14:dxf>
          </x14:cfRule>
          <x14:cfRule type="containsText" priority="17205" operator="containsText" id="{3D099D53-19AB-4262-A801-593558F46159}">
            <xm:f>NOT(ISERROR(SEARCH('Listados Datos'!$P$5,AR20)))</xm:f>
            <xm:f>'Listados Datos'!$P$5</xm:f>
            <x14:dxf>
              <fill>
                <patternFill>
                  <bgColor rgb="FFFFFF00"/>
                </patternFill>
              </fill>
            </x14:dxf>
          </x14:cfRule>
          <x14:cfRule type="containsText" priority="17206" operator="containsText" id="{4D978F10-1738-4825-8A06-0580F87300F6}">
            <xm:f>NOT(ISERROR(SEARCH('Listados Datos'!$P$6,AR20)))</xm:f>
            <xm:f>'Listados Datos'!$P$6</xm:f>
            <x14:dxf>
              <fill>
                <patternFill>
                  <bgColor rgb="FFFFC000"/>
                </patternFill>
              </fill>
            </x14:dxf>
          </x14:cfRule>
          <x14:cfRule type="containsText" priority="1720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145" operator="containsText" id="{38C25C96-CFFD-4F35-B882-656D0C7CF42B}">
            <xm:f>NOT(ISERROR(SEARCH('Listados Datos'!$P$3,AR26)))</xm:f>
            <xm:f>'Listados Datos'!$P$3</xm:f>
            <x14:dxf>
              <fill>
                <patternFill>
                  <bgColor rgb="FF99CC00"/>
                </patternFill>
              </fill>
            </x14:dxf>
          </x14:cfRule>
          <x14:cfRule type="containsText" priority="17146" operator="containsText" id="{B4AC1FC4-D5E2-452A-ABF7-936F2BD981DD}">
            <xm:f>NOT(ISERROR(SEARCH('Listados Datos'!$P$4,AR26)))</xm:f>
            <xm:f>'Listados Datos'!$P$4</xm:f>
            <x14:dxf>
              <fill>
                <patternFill>
                  <bgColor rgb="FF33CC33"/>
                </patternFill>
              </fill>
            </x14:dxf>
          </x14:cfRule>
          <x14:cfRule type="containsText" priority="17147" operator="containsText" id="{2EE6D5DB-17C0-4A01-986B-29A797FE7735}">
            <xm:f>NOT(ISERROR(SEARCH('Listados Datos'!$P$5,AR26)))</xm:f>
            <xm:f>'Listados Datos'!$P$5</xm:f>
            <x14:dxf>
              <fill>
                <patternFill>
                  <bgColor rgb="FFFFFF00"/>
                </patternFill>
              </fill>
            </x14:dxf>
          </x14:cfRule>
          <x14:cfRule type="containsText" priority="17148" operator="containsText" id="{5E322E63-4077-4900-9CE3-7D6494CA5E11}">
            <xm:f>NOT(ISERROR(SEARCH('Listados Datos'!$P$6,AR26)))</xm:f>
            <xm:f>'Listados Datos'!$P$6</xm:f>
            <x14:dxf>
              <fill>
                <patternFill>
                  <bgColor rgb="FFFFC000"/>
                </patternFill>
              </fill>
            </x14:dxf>
          </x14:cfRule>
          <x14:cfRule type="containsText" priority="1714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155" operator="containsText" id="{F49F8CE3-FBED-459F-A7AE-A842A4423FBD}">
            <xm:f>NOT(ISERROR(SEARCH('Listados Datos'!$T$3,AT26)))</xm:f>
            <xm:f>'Listados Datos'!$T$3</xm:f>
            <x14:dxf>
              <fill>
                <patternFill patternType="solid">
                  <bgColor rgb="FFC00000"/>
                </patternFill>
              </fill>
            </x14:dxf>
          </x14:cfRule>
          <x14:cfRule type="containsText" priority="17156" operator="containsText" id="{34514D58-AB78-460E-8CC6-C89F7AAC2650}">
            <xm:f>NOT(ISERROR(SEARCH('Listados Datos'!$T$4,AT26)))</xm:f>
            <xm:f>'Listados Datos'!$T$4</xm:f>
            <x14:dxf>
              <font>
                <b/>
                <i val="0"/>
                <color theme="0"/>
              </font>
              <fill>
                <patternFill>
                  <bgColor rgb="FFE26B0A"/>
                </patternFill>
              </fill>
            </x14:dxf>
          </x14:cfRule>
          <x14:cfRule type="containsText" priority="17157" operator="containsText" id="{16D1AD68-7EFB-4B63-8046-C1B4A143CCF6}">
            <xm:f>NOT(ISERROR(SEARCH('Listados Datos'!$T$5,AT26)))</xm:f>
            <xm:f>'Listados Datos'!$T$5</xm:f>
            <x14:dxf>
              <font>
                <b/>
                <i val="0"/>
                <color auto="1"/>
              </font>
              <fill>
                <patternFill>
                  <bgColor rgb="FFFFFF00"/>
                </patternFill>
              </fill>
            </x14:dxf>
          </x14:cfRule>
          <x14:cfRule type="containsText" priority="1715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199" operator="containsText" id="{66256114-B242-4E90-8612-CE65B4C195CC}">
            <xm:f>NOT(ISERROR(SEARCH('Listados Datos'!$T$3,AF26)))</xm:f>
            <xm:f>'Listados Datos'!$T$3</xm:f>
            <x14:dxf>
              <fill>
                <patternFill patternType="solid">
                  <bgColor rgb="FFC00000"/>
                </patternFill>
              </fill>
            </x14:dxf>
          </x14:cfRule>
          <x14:cfRule type="containsText" priority="17200" operator="containsText" id="{4F6251A4-085D-46E3-AFAF-7660DC930C99}">
            <xm:f>NOT(ISERROR(SEARCH('Listados Datos'!$T$4,AF26)))</xm:f>
            <xm:f>'Listados Datos'!$T$4</xm:f>
            <x14:dxf>
              <font>
                <b/>
                <i val="0"/>
                <color theme="0"/>
              </font>
              <fill>
                <patternFill>
                  <bgColor rgb="FFE26B0A"/>
                </patternFill>
              </fill>
            </x14:dxf>
          </x14:cfRule>
          <x14:cfRule type="containsText" priority="17201" operator="containsText" id="{32DC2BED-C54A-43C9-9465-6078D5167E0F}">
            <xm:f>NOT(ISERROR(SEARCH('Listados Datos'!$T$5,AF26)))</xm:f>
            <xm:f>'Listados Datos'!$T$5</xm:f>
            <x14:dxf>
              <font>
                <b/>
                <i val="0"/>
                <color auto="1"/>
              </font>
              <fill>
                <patternFill>
                  <bgColor rgb="FFFFFF00"/>
                </patternFill>
              </fill>
            </x14:dxf>
          </x14:cfRule>
          <x14:cfRule type="containsText" priority="1720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195" operator="containsText" id="{0A89294D-FC17-46CF-84FD-51348E779F66}">
            <xm:f>NOT(ISERROR(SEARCH('Listados Datos'!$T$3,AB26)))</xm:f>
            <xm:f>'Listados Datos'!$T$3</xm:f>
            <x14:dxf>
              <fill>
                <patternFill patternType="solid">
                  <bgColor rgb="FFC00000"/>
                </patternFill>
              </fill>
            </x14:dxf>
          </x14:cfRule>
          <x14:cfRule type="containsText" priority="17196" operator="containsText" id="{227DD187-2D27-4CC6-A203-9160B35241B1}">
            <xm:f>NOT(ISERROR(SEARCH('Listados Datos'!$T$4,AB26)))</xm:f>
            <xm:f>'Listados Datos'!$T$4</xm:f>
            <x14:dxf>
              <font>
                <b/>
                <i val="0"/>
                <color theme="0"/>
              </font>
              <fill>
                <patternFill>
                  <bgColor rgb="FFE26B0A"/>
                </patternFill>
              </fill>
            </x14:dxf>
          </x14:cfRule>
          <x14:cfRule type="containsText" priority="17197" operator="containsText" id="{315050CA-5C86-47A1-BE09-D567D11589F3}">
            <xm:f>NOT(ISERROR(SEARCH('Listados Datos'!$T$5,AB26)))</xm:f>
            <xm:f>'Listados Datos'!$T$5</xm:f>
            <x14:dxf>
              <font>
                <b/>
                <i val="0"/>
                <color auto="1"/>
              </font>
              <fill>
                <patternFill>
                  <bgColor rgb="FFFFFF00"/>
                </patternFill>
              </fill>
            </x14:dxf>
          </x14:cfRule>
          <x14:cfRule type="containsText" priority="1719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185" operator="containsText" id="{0790337C-3FAF-4A9C-AB49-5537A721FC47}">
            <xm:f>NOT(ISERROR(SEARCH('Listados Datos'!$P$3,Z26)))</xm:f>
            <xm:f>'Listados Datos'!$P$3</xm:f>
            <x14:dxf>
              <fill>
                <patternFill>
                  <bgColor rgb="FF99CC00"/>
                </patternFill>
              </fill>
            </x14:dxf>
          </x14:cfRule>
          <x14:cfRule type="containsText" priority="17186" operator="containsText" id="{4B1EB688-EAC8-4C40-9021-90095D49D8AA}">
            <xm:f>NOT(ISERROR(SEARCH('Listados Datos'!$P$4,Z26)))</xm:f>
            <xm:f>'Listados Datos'!$P$4</xm:f>
            <x14:dxf>
              <fill>
                <patternFill>
                  <bgColor rgb="FF33CC33"/>
                </patternFill>
              </fill>
            </x14:dxf>
          </x14:cfRule>
          <x14:cfRule type="containsText" priority="17187" operator="containsText" id="{66DD5F1B-7A0D-4334-AF8B-A272B0C6761B}">
            <xm:f>NOT(ISERROR(SEARCH('Listados Datos'!$P$5,Z26)))</xm:f>
            <xm:f>'Listados Datos'!$P$5</xm:f>
            <x14:dxf>
              <fill>
                <patternFill>
                  <bgColor rgb="FFFFFF00"/>
                </patternFill>
              </fill>
            </x14:dxf>
          </x14:cfRule>
          <x14:cfRule type="containsText" priority="17188" operator="containsText" id="{F0129569-8628-48C9-80A6-C86A631001E5}">
            <xm:f>NOT(ISERROR(SEARCH('Listados Datos'!$P$6,Z26)))</xm:f>
            <xm:f>'Listados Datos'!$P$6</xm:f>
            <x14:dxf>
              <fill>
                <patternFill>
                  <bgColor rgb="FFFFC000"/>
                </patternFill>
              </fill>
            </x14:dxf>
          </x14:cfRule>
          <x14:cfRule type="containsText" priority="1718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141" operator="containsText" id="{273D801F-2546-40FB-8B08-E6BB8A21A01C}">
            <xm:f>NOT(ISERROR(SEARCH('Listados Datos'!$T$3,AF32)))</xm:f>
            <xm:f>'Listados Datos'!$T$3</xm:f>
            <x14:dxf>
              <fill>
                <patternFill patternType="solid">
                  <bgColor rgb="FFC00000"/>
                </patternFill>
              </fill>
            </x14:dxf>
          </x14:cfRule>
          <x14:cfRule type="containsText" priority="17142" operator="containsText" id="{E9B43C00-7DDD-4D79-BA09-0232C795A513}">
            <xm:f>NOT(ISERROR(SEARCH('Listados Datos'!$T$4,AF32)))</xm:f>
            <xm:f>'Listados Datos'!$T$4</xm:f>
            <x14:dxf>
              <font>
                <b/>
                <i val="0"/>
                <color theme="0"/>
              </font>
              <fill>
                <patternFill>
                  <bgColor rgb="FFE26B0A"/>
                </patternFill>
              </fill>
            </x14:dxf>
          </x14:cfRule>
          <x14:cfRule type="containsText" priority="17143" operator="containsText" id="{303C071B-B5C9-4C78-9B6A-1FE601A506BD}">
            <xm:f>NOT(ISERROR(SEARCH('Listados Datos'!$T$5,AF32)))</xm:f>
            <xm:f>'Listados Datos'!$T$5</xm:f>
            <x14:dxf>
              <font>
                <b/>
                <i val="0"/>
                <color auto="1"/>
              </font>
              <fill>
                <patternFill>
                  <bgColor rgb="FFFFFF00"/>
                </patternFill>
              </fill>
            </x14:dxf>
          </x14:cfRule>
          <x14:cfRule type="containsText" priority="1714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137" operator="containsText" id="{17076450-0479-4E0A-8457-FC51F73D298C}">
            <xm:f>NOT(ISERROR(SEARCH('Listados Datos'!$T$3,AB32)))</xm:f>
            <xm:f>'Listados Datos'!$T$3</xm:f>
            <x14:dxf>
              <fill>
                <patternFill patternType="solid">
                  <bgColor rgb="FFC00000"/>
                </patternFill>
              </fill>
            </x14:dxf>
          </x14:cfRule>
          <x14:cfRule type="containsText" priority="17138" operator="containsText" id="{79B4FEF3-03C9-4C1D-B992-4210155BE076}">
            <xm:f>NOT(ISERROR(SEARCH('Listados Datos'!$T$4,AB32)))</xm:f>
            <xm:f>'Listados Datos'!$T$4</xm:f>
            <x14:dxf>
              <font>
                <b/>
                <i val="0"/>
                <color theme="0"/>
              </font>
              <fill>
                <patternFill>
                  <bgColor rgb="FFE26B0A"/>
                </patternFill>
              </fill>
            </x14:dxf>
          </x14:cfRule>
          <x14:cfRule type="containsText" priority="17139" operator="containsText" id="{C962420E-CEA6-4EDE-945D-3F59E99C71D3}">
            <xm:f>NOT(ISERROR(SEARCH('Listados Datos'!$T$5,AB32)))</xm:f>
            <xm:f>'Listados Datos'!$T$5</xm:f>
            <x14:dxf>
              <font>
                <b/>
                <i val="0"/>
                <color auto="1"/>
              </font>
              <fill>
                <patternFill>
                  <bgColor rgb="FFFFFF00"/>
                </patternFill>
              </fill>
            </x14:dxf>
          </x14:cfRule>
          <x14:cfRule type="containsText" priority="1714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127" operator="containsText" id="{2118DB7C-0D63-4EEA-AA40-1FBCD4A34158}">
            <xm:f>NOT(ISERROR(SEARCH('Listados Datos'!$P$3,Z32)))</xm:f>
            <xm:f>'Listados Datos'!$P$3</xm:f>
            <x14:dxf>
              <fill>
                <patternFill>
                  <bgColor rgb="FF99CC00"/>
                </patternFill>
              </fill>
            </x14:dxf>
          </x14:cfRule>
          <x14:cfRule type="containsText" priority="17128" operator="containsText" id="{3A1CA8AD-F544-43B2-A126-F2018F806F7F}">
            <xm:f>NOT(ISERROR(SEARCH('Listados Datos'!$P$4,Z32)))</xm:f>
            <xm:f>'Listados Datos'!$P$4</xm:f>
            <x14:dxf>
              <fill>
                <patternFill>
                  <bgColor rgb="FF33CC33"/>
                </patternFill>
              </fill>
            </x14:dxf>
          </x14:cfRule>
          <x14:cfRule type="containsText" priority="17129" operator="containsText" id="{459695F3-E12B-4D32-8F51-B347EA62DE0B}">
            <xm:f>NOT(ISERROR(SEARCH('Listados Datos'!$P$5,Z32)))</xm:f>
            <xm:f>'Listados Datos'!$P$5</xm:f>
            <x14:dxf>
              <fill>
                <patternFill>
                  <bgColor rgb="FFFFFF00"/>
                </patternFill>
              </fill>
            </x14:dxf>
          </x14:cfRule>
          <x14:cfRule type="containsText" priority="17130" operator="containsText" id="{EEE5D690-4547-4075-B444-3568E05BC407}">
            <xm:f>NOT(ISERROR(SEARCH('Listados Datos'!$P$6,Z32)))</xm:f>
            <xm:f>'Listados Datos'!$P$6</xm:f>
            <x14:dxf>
              <fill>
                <patternFill>
                  <bgColor rgb="FFFFC000"/>
                </patternFill>
              </fill>
            </x14:dxf>
          </x14:cfRule>
          <x14:cfRule type="containsText" priority="1713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097" operator="containsText" id="{7CEA101D-B767-4EA5-933B-67FBA86730E8}">
            <xm:f>NOT(ISERROR(SEARCH('Listados Datos'!$T$3,AT32)))</xm:f>
            <xm:f>'Listados Datos'!$T$3</xm:f>
            <x14:dxf>
              <fill>
                <patternFill patternType="solid">
                  <bgColor rgb="FFC00000"/>
                </patternFill>
              </fill>
            </x14:dxf>
          </x14:cfRule>
          <x14:cfRule type="containsText" priority="17098" operator="containsText" id="{50CEE988-659A-4F53-9ADA-8A30A2119B9B}">
            <xm:f>NOT(ISERROR(SEARCH('Listados Datos'!$T$4,AT32)))</xm:f>
            <xm:f>'Listados Datos'!$T$4</xm:f>
            <x14:dxf>
              <font>
                <b/>
                <i val="0"/>
                <color theme="0"/>
              </font>
              <fill>
                <patternFill>
                  <bgColor rgb="FFE26B0A"/>
                </patternFill>
              </fill>
            </x14:dxf>
          </x14:cfRule>
          <x14:cfRule type="containsText" priority="17099" operator="containsText" id="{016DF309-57C0-449F-B228-05F5171D753D}">
            <xm:f>NOT(ISERROR(SEARCH('Listados Datos'!$T$5,AT32)))</xm:f>
            <xm:f>'Listados Datos'!$T$5</xm:f>
            <x14:dxf>
              <font>
                <b/>
                <i val="0"/>
                <color auto="1"/>
              </font>
              <fill>
                <patternFill>
                  <bgColor rgb="FFFFFF00"/>
                </patternFill>
              </fill>
            </x14:dxf>
          </x14:cfRule>
          <x14:cfRule type="containsText" priority="1710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087" operator="containsText" id="{EB2A9654-A46B-4389-AB7A-AE70D4F46746}">
            <xm:f>NOT(ISERROR(SEARCH('Listados Datos'!$P$3,AR32)))</xm:f>
            <xm:f>'Listados Datos'!$P$3</xm:f>
            <x14:dxf>
              <fill>
                <patternFill>
                  <bgColor rgb="FF99CC00"/>
                </patternFill>
              </fill>
            </x14:dxf>
          </x14:cfRule>
          <x14:cfRule type="containsText" priority="17088" operator="containsText" id="{AC889D15-391E-4AAA-AF3D-B7B3479B331A}">
            <xm:f>NOT(ISERROR(SEARCH('Listados Datos'!$P$4,AR32)))</xm:f>
            <xm:f>'Listados Datos'!$P$4</xm:f>
            <x14:dxf>
              <fill>
                <patternFill>
                  <bgColor rgb="FF33CC33"/>
                </patternFill>
              </fill>
            </x14:dxf>
          </x14:cfRule>
          <x14:cfRule type="containsText" priority="17089" operator="containsText" id="{18EE9DC3-3666-48E4-B1BC-AB29A4F11614}">
            <xm:f>NOT(ISERROR(SEARCH('Listados Datos'!$P$5,AR32)))</xm:f>
            <xm:f>'Listados Datos'!$P$5</xm:f>
            <x14:dxf>
              <fill>
                <patternFill>
                  <bgColor rgb="FFFFFF00"/>
                </patternFill>
              </fill>
            </x14:dxf>
          </x14:cfRule>
          <x14:cfRule type="containsText" priority="17090" operator="containsText" id="{B519B694-39C3-4E8F-8944-B01B940B4B39}">
            <xm:f>NOT(ISERROR(SEARCH('Listados Datos'!$P$6,AR32)))</xm:f>
            <xm:f>'Listados Datos'!$P$6</xm:f>
            <x14:dxf>
              <fill>
                <patternFill>
                  <bgColor rgb="FFFFC000"/>
                </patternFill>
              </fill>
            </x14:dxf>
          </x14:cfRule>
          <x14:cfRule type="containsText" priority="1709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083" operator="containsText" id="{3790F9F1-5335-4193-93B9-75CC5110072A}">
            <xm:f>NOT(ISERROR(SEARCH('Listados Datos'!$T$3,AF38)))</xm:f>
            <xm:f>'Listados Datos'!$T$3</xm:f>
            <x14:dxf>
              <fill>
                <patternFill patternType="solid">
                  <bgColor rgb="FFC00000"/>
                </patternFill>
              </fill>
            </x14:dxf>
          </x14:cfRule>
          <x14:cfRule type="containsText" priority="17084" operator="containsText" id="{CB75433E-78D8-4EC3-BE55-AE57F7D48DAD}">
            <xm:f>NOT(ISERROR(SEARCH('Listados Datos'!$T$4,AF38)))</xm:f>
            <xm:f>'Listados Datos'!$T$4</xm:f>
            <x14:dxf>
              <font>
                <b/>
                <i val="0"/>
                <color theme="0"/>
              </font>
              <fill>
                <patternFill>
                  <bgColor rgb="FFE26B0A"/>
                </patternFill>
              </fill>
            </x14:dxf>
          </x14:cfRule>
          <x14:cfRule type="containsText" priority="17085" operator="containsText" id="{690B42ED-1FE8-48E6-A43C-C30859F4ED60}">
            <xm:f>NOT(ISERROR(SEARCH('Listados Datos'!$T$5,AF38)))</xm:f>
            <xm:f>'Listados Datos'!$T$5</xm:f>
            <x14:dxf>
              <font>
                <b/>
                <i val="0"/>
                <color auto="1"/>
              </font>
              <fill>
                <patternFill>
                  <bgColor rgb="FFFFFF00"/>
                </patternFill>
              </fill>
            </x14:dxf>
          </x14:cfRule>
          <x14:cfRule type="containsText" priority="1708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079" operator="containsText" id="{1408FEAB-8AAE-4B09-B386-44BCF8CF2C15}">
            <xm:f>NOT(ISERROR(SEARCH('Listados Datos'!$T$3,AB38)))</xm:f>
            <xm:f>'Listados Datos'!$T$3</xm:f>
            <x14:dxf>
              <fill>
                <patternFill patternType="solid">
                  <bgColor rgb="FFC00000"/>
                </patternFill>
              </fill>
            </x14:dxf>
          </x14:cfRule>
          <x14:cfRule type="containsText" priority="17080" operator="containsText" id="{B5156EA2-E7F4-4155-8832-5D643BCB4E91}">
            <xm:f>NOT(ISERROR(SEARCH('Listados Datos'!$T$4,AB38)))</xm:f>
            <xm:f>'Listados Datos'!$T$4</xm:f>
            <x14:dxf>
              <font>
                <b/>
                <i val="0"/>
                <color theme="0"/>
              </font>
              <fill>
                <patternFill>
                  <bgColor rgb="FFE26B0A"/>
                </patternFill>
              </fill>
            </x14:dxf>
          </x14:cfRule>
          <x14:cfRule type="containsText" priority="17081" operator="containsText" id="{5FDEA7D4-7AFD-4913-A211-6A75C7518D60}">
            <xm:f>NOT(ISERROR(SEARCH('Listados Datos'!$T$5,AB38)))</xm:f>
            <xm:f>'Listados Datos'!$T$5</xm:f>
            <x14:dxf>
              <font>
                <b/>
                <i val="0"/>
                <color auto="1"/>
              </font>
              <fill>
                <patternFill>
                  <bgColor rgb="FFFFFF00"/>
                </patternFill>
              </fill>
            </x14:dxf>
          </x14:cfRule>
          <x14:cfRule type="containsText" priority="1708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069" operator="containsText" id="{2329C004-E72D-4302-B19A-3728A94AF711}">
            <xm:f>NOT(ISERROR(SEARCH('Listados Datos'!$P$3,Z38)))</xm:f>
            <xm:f>'Listados Datos'!$P$3</xm:f>
            <x14:dxf>
              <fill>
                <patternFill>
                  <bgColor rgb="FF99CC00"/>
                </patternFill>
              </fill>
            </x14:dxf>
          </x14:cfRule>
          <x14:cfRule type="containsText" priority="17070" operator="containsText" id="{4CA2ED83-4D62-4497-AF73-083736CFD086}">
            <xm:f>NOT(ISERROR(SEARCH('Listados Datos'!$P$4,Z38)))</xm:f>
            <xm:f>'Listados Datos'!$P$4</xm:f>
            <x14:dxf>
              <fill>
                <patternFill>
                  <bgColor rgb="FF33CC33"/>
                </patternFill>
              </fill>
            </x14:dxf>
          </x14:cfRule>
          <x14:cfRule type="containsText" priority="17071" operator="containsText" id="{74CE3BA3-2DBE-449B-834A-A9293444F469}">
            <xm:f>NOT(ISERROR(SEARCH('Listados Datos'!$P$5,Z38)))</xm:f>
            <xm:f>'Listados Datos'!$P$5</xm:f>
            <x14:dxf>
              <fill>
                <patternFill>
                  <bgColor rgb="FFFFFF00"/>
                </patternFill>
              </fill>
            </x14:dxf>
          </x14:cfRule>
          <x14:cfRule type="containsText" priority="17072" operator="containsText" id="{A5298F1C-52CA-4291-8D97-63DE3115FC23}">
            <xm:f>NOT(ISERROR(SEARCH('Listados Datos'!$P$6,Z38)))</xm:f>
            <xm:f>'Listados Datos'!$P$6</xm:f>
            <x14:dxf>
              <fill>
                <patternFill>
                  <bgColor rgb="FFFFC000"/>
                </patternFill>
              </fill>
            </x14:dxf>
          </x14:cfRule>
          <x14:cfRule type="containsText" priority="1707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055" operator="containsText" id="{A91EC4E1-D53F-4760-B6DD-90DD8AD75067}">
            <xm:f>NOT(ISERROR(SEARCH('Listados Datos'!$T$3,AT38)))</xm:f>
            <xm:f>'Listados Datos'!$T$3</xm:f>
            <x14:dxf>
              <fill>
                <patternFill patternType="solid">
                  <bgColor rgb="FFC00000"/>
                </patternFill>
              </fill>
            </x14:dxf>
          </x14:cfRule>
          <x14:cfRule type="containsText" priority="17056" operator="containsText" id="{E4472402-2954-4AF6-92C6-74C00B0D3E43}">
            <xm:f>NOT(ISERROR(SEARCH('Listados Datos'!$T$4,AT38)))</xm:f>
            <xm:f>'Listados Datos'!$T$4</xm:f>
            <x14:dxf>
              <font>
                <b/>
                <i val="0"/>
                <color theme="0"/>
              </font>
              <fill>
                <patternFill>
                  <bgColor rgb="FFE26B0A"/>
                </patternFill>
              </fill>
            </x14:dxf>
          </x14:cfRule>
          <x14:cfRule type="containsText" priority="17057" operator="containsText" id="{856DCE37-5727-48FA-8E8C-0E980F720685}">
            <xm:f>NOT(ISERROR(SEARCH('Listados Datos'!$T$5,AT38)))</xm:f>
            <xm:f>'Listados Datos'!$T$5</xm:f>
            <x14:dxf>
              <font>
                <b/>
                <i val="0"/>
                <color auto="1"/>
              </font>
              <fill>
                <patternFill>
                  <bgColor rgb="FFFFFF00"/>
                </patternFill>
              </fill>
            </x14:dxf>
          </x14:cfRule>
          <x14:cfRule type="containsText" priority="1705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045" operator="containsText" id="{A39C0BF7-F08B-4B3B-AA0A-C92B650B4D7B}">
            <xm:f>NOT(ISERROR(SEARCH('Listados Datos'!$P$3,AR38)))</xm:f>
            <xm:f>'Listados Datos'!$P$3</xm:f>
            <x14:dxf>
              <fill>
                <patternFill>
                  <bgColor rgb="FF99CC00"/>
                </patternFill>
              </fill>
            </x14:dxf>
          </x14:cfRule>
          <x14:cfRule type="containsText" priority="17046" operator="containsText" id="{12AD5ED2-9707-4C65-AC26-DF2463A0D52D}">
            <xm:f>NOT(ISERROR(SEARCH('Listados Datos'!$P$4,AR38)))</xm:f>
            <xm:f>'Listados Datos'!$P$4</xm:f>
            <x14:dxf>
              <fill>
                <patternFill>
                  <bgColor rgb="FF33CC33"/>
                </patternFill>
              </fill>
            </x14:dxf>
          </x14:cfRule>
          <x14:cfRule type="containsText" priority="17047" operator="containsText" id="{59FD1974-1EB6-4040-AB15-4CCCA46FF493}">
            <xm:f>NOT(ISERROR(SEARCH('Listados Datos'!$P$5,AR38)))</xm:f>
            <xm:f>'Listados Datos'!$P$5</xm:f>
            <x14:dxf>
              <fill>
                <patternFill>
                  <bgColor rgb="FFFFFF00"/>
                </patternFill>
              </fill>
            </x14:dxf>
          </x14:cfRule>
          <x14:cfRule type="containsText" priority="17048" operator="containsText" id="{685168F2-86AC-460E-B9EB-1DABCD2FFFE8}">
            <xm:f>NOT(ISERROR(SEARCH('Listados Datos'!$P$6,AR38)))</xm:f>
            <xm:f>'Listados Datos'!$P$6</xm:f>
            <x14:dxf>
              <fill>
                <patternFill>
                  <bgColor rgb="FFFFC000"/>
                </patternFill>
              </fill>
            </x14:dxf>
          </x14:cfRule>
          <x14:cfRule type="containsText" priority="1704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025" operator="containsText" id="{DCF4BAB5-B34F-4A82-9C2C-CDA01A3E76ED}">
            <xm:f>NOT(ISERROR(SEARCH('Listados Datos'!$T$3,AF44)))</xm:f>
            <xm:f>'Listados Datos'!$T$3</xm:f>
            <x14:dxf>
              <fill>
                <patternFill patternType="solid">
                  <bgColor rgb="FFC00000"/>
                </patternFill>
              </fill>
            </x14:dxf>
          </x14:cfRule>
          <x14:cfRule type="containsText" priority="17026" operator="containsText" id="{1087A3A3-AFA8-4F19-AF37-EC4DD8912488}">
            <xm:f>NOT(ISERROR(SEARCH('Listados Datos'!$T$4,AF44)))</xm:f>
            <xm:f>'Listados Datos'!$T$4</xm:f>
            <x14:dxf>
              <font>
                <b/>
                <i val="0"/>
                <color theme="0"/>
              </font>
              <fill>
                <patternFill>
                  <bgColor rgb="FFE26B0A"/>
                </patternFill>
              </fill>
            </x14:dxf>
          </x14:cfRule>
          <x14:cfRule type="containsText" priority="17027" operator="containsText" id="{6DACA4D6-6C9D-4F37-B26E-81C00C750196}">
            <xm:f>NOT(ISERROR(SEARCH('Listados Datos'!$T$5,AF44)))</xm:f>
            <xm:f>'Listados Datos'!$T$5</xm:f>
            <x14:dxf>
              <font>
                <b/>
                <i val="0"/>
                <color auto="1"/>
              </font>
              <fill>
                <patternFill>
                  <bgColor rgb="FFFFFF00"/>
                </patternFill>
              </fill>
            </x14:dxf>
          </x14:cfRule>
          <x14:cfRule type="containsText" priority="1702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021" operator="containsText" id="{E015FCEE-ECF2-4D55-9EE8-9B283A5E877B}">
            <xm:f>NOT(ISERROR(SEARCH('Listados Datos'!$T$3,AB44)))</xm:f>
            <xm:f>'Listados Datos'!$T$3</xm:f>
            <x14:dxf>
              <fill>
                <patternFill patternType="solid">
                  <bgColor rgb="FFC00000"/>
                </patternFill>
              </fill>
            </x14:dxf>
          </x14:cfRule>
          <x14:cfRule type="containsText" priority="17022" operator="containsText" id="{FD1843C6-D000-40E2-9696-C059638AA9A1}">
            <xm:f>NOT(ISERROR(SEARCH('Listados Datos'!$T$4,AB44)))</xm:f>
            <xm:f>'Listados Datos'!$T$4</xm:f>
            <x14:dxf>
              <font>
                <b/>
                <i val="0"/>
                <color theme="0"/>
              </font>
              <fill>
                <patternFill>
                  <bgColor rgb="FFE26B0A"/>
                </patternFill>
              </fill>
            </x14:dxf>
          </x14:cfRule>
          <x14:cfRule type="containsText" priority="17023" operator="containsText" id="{A4AAB381-5D46-489A-A83A-14E7775593E1}">
            <xm:f>NOT(ISERROR(SEARCH('Listados Datos'!$T$5,AB44)))</xm:f>
            <xm:f>'Listados Datos'!$T$5</xm:f>
            <x14:dxf>
              <font>
                <b/>
                <i val="0"/>
                <color auto="1"/>
              </font>
              <fill>
                <patternFill>
                  <bgColor rgb="FFFFFF00"/>
                </patternFill>
              </fill>
            </x14:dxf>
          </x14:cfRule>
          <x14:cfRule type="containsText" priority="1702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011" operator="containsText" id="{33BDEC15-FBC7-4F86-8066-837358B86D58}">
            <xm:f>NOT(ISERROR(SEARCH('Listados Datos'!$P$3,Z44)))</xm:f>
            <xm:f>'Listados Datos'!$P$3</xm:f>
            <x14:dxf>
              <fill>
                <patternFill>
                  <bgColor rgb="FF99CC00"/>
                </patternFill>
              </fill>
            </x14:dxf>
          </x14:cfRule>
          <x14:cfRule type="containsText" priority="17012" operator="containsText" id="{5C6D31D3-C86B-465B-A66D-DE1ED85DA64C}">
            <xm:f>NOT(ISERROR(SEARCH('Listados Datos'!$P$4,Z44)))</xm:f>
            <xm:f>'Listados Datos'!$P$4</xm:f>
            <x14:dxf>
              <fill>
                <patternFill>
                  <bgColor rgb="FF33CC33"/>
                </patternFill>
              </fill>
            </x14:dxf>
          </x14:cfRule>
          <x14:cfRule type="containsText" priority="17013" operator="containsText" id="{66BD384C-6FB4-4659-B2D6-E2285FA69401}">
            <xm:f>NOT(ISERROR(SEARCH('Listados Datos'!$P$5,Z44)))</xm:f>
            <xm:f>'Listados Datos'!$P$5</xm:f>
            <x14:dxf>
              <fill>
                <patternFill>
                  <bgColor rgb="FFFFFF00"/>
                </patternFill>
              </fill>
            </x14:dxf>
          </x14:cfRule>
          <x14:cfRule type="containsText" priority="17014" operator="containsText" id="{F120F689-439B-4BB5-BD93-59A2E0B0E65D}">
            <xm:f>NOT(ISERROR(SEARCH('Listados Datos'!$P$6,Z44)))</xm:f>
            <xm:f>'Listados Datos'!$P$6</xm:f>
            <x14:dxf>
              <fill>
                <patternFill>
                  <bgColor rgb="FFFFC000"/>
                </patternFill>
              </fill>
            </x14:dxf>
          </x14:cfRule>
          <x14:cfRule type="containsText" priority="1701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6997" operator="containsText" id="{B92E95C5-E66C-46B1-93AB-7CA5CDD72312}">
            <xm:f>NOT(ISERROR(SEARCH('Listados Datos'!$T$3,AT44)))</xm:f>
            <xm:f>'Listados Datos'!$T$3</xm:f>
            <x14:dxf>
              <fill>
                <patternFill patternType="solid">
                  <bgColor rgb="FFC00000"/>
                </patternFill>
              </fill>
            </x14:dxf>
          </x14:cfRule>
          <x14:cfRule type="containsText" priority="16998" operator="containsText" id="{52327F6D-0384-4280-808B-76E4107AC4BC}">
            <xm:f>NOT(ISERROR(SEARCH('Listados Datos'!$T$4,AT44)))</xm:f>
            <xm:f>'Listados Datos'!$T$4</xm:f>
            <x14:dxf>
              <font>
                <b/>
                <i val="0"/>
                <color theme="0"/>
              </font>
              <fill>
                <patternFill>
                  <bgColor rgb="FFE26B0A"/>
                </patternFill>
              </fill>
            </x14:dxf>
          </x14:cfRule>
          <x14:cfRule type="containsText" priority="16999" operator="containsText" id="{9BB74BC6-8D8C-4EB9-A858-2E057BBFE083}">
            <xm:f>NOT(ISERROR(SEARCH('Listados Datos'!$T$5,AT44)))</xm:f>
            <xm:f>'Listados Datos'!$T$5</xm:f>
            <x14:dxf>
              <font>
                <b/>
                <i val="0"/>
                <color auto="1"/>
              </font>
              <fill>
                <patternFill>
                  <bgColor rgb="FFFFFF00"/>
                </patternFill>
              </fill>
            </x14:dxf>
          </x14:cfRule>
          <x14:cfRule type="containsText" priority="1700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6987" operator="containsText" id="{05D37423-1E68-421D-941B-46EAC56F0FA4}">
            <xm:f>NOT(ISERROR(SEARCH('Listados Datos'!$P$3,AR44)))</xm:f>
            <xm:f>'Listados Datos'!$P$3</xm:f>
            <x14:dxf>
              <fill>
                <patternFill>
                  <bgColor rgb="FF99CC00"/>
                </patternFill>
              </fill>
            </x14:dxf>
          </x14:cfRule>
          <x14:cfRule type="containsText" priority="16988" operator="containsText" id="{C8328761-048A-4905-BE0A-6A762CC9B80A}">
            <xm:f>NOT(ISERROR(SEARCH('Listados Datos'!$P$4,AR44)))</xm:f>
            <xm:f>'Listados Datos'!$P$4</xm:f>
            <x14:dxf>
              <fill>
                <patternFill>
                  <bgColor rgb="FF33CC33"/>
                </patternFill>
              </fill>
            </x14:dxf>
          </x14:cfRule>
          <x14:cfRule type="containsText" priority="16989" operator="containsText" id="{3DCA9748-5789-414B-BB94-A795DAE2C470}">
            <xm:f>NOT(ISERROR(SEARCH('Listados Datos'!$P$5,AR44)))</xm:f>
            <xm:f>'Listados Datos'!$P$5</xm:f>
            <x14:dxf>
              <fill>
                <patternFill>
                  <bgColor rgb="FFFFFF00"/>
                </patternFill>
              </fill>
            </x14:dxf>
          </x14:cfRule>
          <x14:cfRule type="containsText" priority="16990" operator="containsText" id="{5518AFBB-48F6-4DFE-BF2E-E972305B8EA7}">
            <xm:f>NOT(ISERROR(SEARCH('Listados Datos'!$P$6,AR44)))</xm:f>
            <xm:f>'Listados Datos'!$P$6</xm:f>
            <x14:dxf>
              <fill>
                <patternFill>
                  <bgColor rgb="FFFFC000"/>
                </patternFill>
              </fill>
            </x14:dxf>
          </x14:cfRule>
          <x14:cfRule type="containsText" priority="1699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6967" operator="containsText" id="{D2A25F87-72C0-45A8-99A9-1BF682009C89}">
            <xm:f>NOT(ISERROR(SEARCH('Listados Datos'!$T$3,AF50)))</xm:f>
            <xm:f>'Listados Datos'!$T$3</xm:f>
            <x14:dxf>
              <fill>
                <patternFill patternType="solid">
                  <bgColor rgb="FFC00000"/>
                </patternFill>
              </fill>
            </x14:dxf>
          </x14:cfRule>
          <x14:cfRule type="containsText" priority="16968" operator="containsText" id="{9828CB19-3A4D-4D8D-83F4-1CF1E4D18C0C}">
            <xm:f>NOT(ISERROR(SEARCH('Listados Datos'!$T$4,AF50)))</xm:f>
            <xm:f>'Listados Datos'!$T$4</xm:f>
            <x14:dxf>
              <font>
                <b/>
                <i val="0"/>
                <color theme="0"/>
              </font>
              <fill>
                <patternFill>
                  <bgColor rgb="FFE26B0A"/>
                </patternFill>
              </fill>
            </x14:dxf>
          </x14:cfRule>
          <x14:cfRule type="containsText" priority="16969" operator="containsText" id="{EC36EED5-3709-48D0-BAB7-FE5508B2FDB2}">
            <xm:f>NOT(ISERROR(SEARCH('Listados Datos'!$T$5,AF50)))</xm:f>
            <xm:f>'Listados Datos'!$T$5</xm:f>
            <x14:dxf>
              <font>
                <b/>
                <i val="0"/>
                <color auto="1"/>
              </font>
              <fill>
                <patternFill>
                  <bgColor rgb="FFFFFF00"/>
                </patternFill>
              </fill>
            </x14:dxf>
          </x14:cfRule>
          <x14:cfRule type="containsText" priority="1697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6963" operator="containsText" id="{259B061D-5D4E-4C60-A2EF-65AEA93091A9}">
            <xm:f>NOT(ISERROR(SEARCH('Listados Datos'!$T$3,AB50)))</xm:f>
            <xm:f>'Listados Datos'!$T$3</xm:f>
            <x14:dxf>
              <fill>
                <patternFill patternType="solid">
                  <bgColor rgb="FFC00000"/>
                </patternFill>
              </fill>
            </x14:dxf>
          </x14:cfRule>
          <x14:cfRule type="containsText" priority="16964" operator="containsText" id="{F22B3BFD-EE25-44B3-8AFE-CFDD84E37900}">
            <xm:f>NOT(ISERROR(SEARCH('Listados Datos'!$T$4,AB50)))</xm:f>
            <xm:f>'Listados Datos'!$T$4</xm:f>
            <x14:dxf>
              <font>
                <b/>
                <i val="0"/>
                <color theme="0"/>
              </font>
              <fill>
                <patternFill>
                  <bgColor rgb="FFE26B0A"/>
                </patternFill>
              </fill>
            </x14:dxf>
          </x14:cfRule>
          <x14:cfRule type="containsText" priority="16965" operator="containsText" id="{13E84E10-7289-44A8-8F18-A4C8CA49FEF1}">
            <xm:f>NOT(ISERROR(SEARCH('Listados Datos'!$T$5,AB50)))</xm:f>
            <xm:f>'Listados Datos'!$T$5</xm:f>
            <x14:dxf>
              <font>
                <b/>
                <i val="0"/>
                <color auto="1"/>
              </font>
              <fill>
                <patternFill>
                  <bgColor rgb="FFFFFF00"/>
                </patternFill>
              </fill>
            </x14:dxf>
          </x14:cfRule>
          <x14:cfRule type="containsText" priority="1696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6953" operator="containsText" id="{468979A8-B7F7-4893-8E5C-45F7E48A5F4F}">
            <xm:f>NOT(ISERROR(SEARCH('Listados Datos'!$P$3,Z50)))</xm:f>
            <xm:f>'Listados Datos'!$P$3</xm:f>
            <x14:dxf>
              <fill>
                <patternFill>
                  <bgColor rgb="FF99CC00"/>
                </patternFill>
              </fill>
            </x14:dxf>
          </x14:cfRule>
          <x14:cfRule type="containsText" priority="16954" operator="containsText" id="{5DFC6EF9-B11D-4D6D-BEE2-0B0D8F3C64B7}">
            <xm:f>NOT(ISERROR(SEARCH('Listados Datos'!$P$4,Z50)))</xm:f>
            <xm:f>'Listados Datos'!$P$4</xm:f>
            <x14:dxf>
              <fill>
                <patternFill>
                  <bgColor rgb="FF33CC33"/>
                </patternFill>
              </fill>
            </x14:dxf>
          </x14:cfRule>
          <x14:cfRule type="containsText" priority="16955" operator="containsText" id="{BCDEA4D2-5134-4247-B579-520D9ADE7829}">
            <xm:f>NOT(ISERROR(SEARCH('Listados Datos'!$P$5,Z50)))</xm:f>
            <xm:f>'Listados Datos'!$P$5</xm:f>
            <x14:dxf>
              <fill>
                <patternFill>
                  <bgColor rgb="FFFFFF00"/>
                </patternFill>
              </fill>
            </x14:dxf>
          </x14:cfRule>
          <x14:cfRule type="containsText" priority="16956" operator="containsText" id="{1EE93EFD-3A91-47C2-93A3-E050D8112D2D}">
            <xm:f>NOT(ISERROR(SEARCH('Listados Datos'!$P$6,Z50)))</xm:f>
            <xm:f>'Listados Datos'!$P$6</xm:f>
            <x14:dxf>
              <fill>
                <patternFill>
                  <bgColor rgb="FFFFC000"/>
                </patternFill>
              </fill>
            </x14:dxf>
          </x14:cfRule>
          <x14:cfRule type="containsText" priority="1695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6939" operator="containsText" id="{04DBBD2D-EA91-4BDC-ACCD-B4B8BD4D8B22}">
            <xm:f>NOT(ISERROR(SEARCH('Listados Datos'!$T$3,AT50)))</xm:f>
            <xm:f>'Listados Datos'!$T$3</xm:f>
            <x14:dxf>
              <fill>
                <patternFill patternType="solid">
                  <bgColor rgb="FFC00000"/>
                </patternFill>
              </fill>
            </x14:dxf>
          </x14:cfRule>
          <x14:cfRule type="containsText" priority="16940" operator="containsText" id="{7C4AD3CF-4DD9-4BD9-9318-173BF318118B}">
            <xm:f>NOT(ISERROR(SEARCH('Listados Datos'!$T$4,AT50)))</xm:f>
            <xm:f>'Listados Datos'!$T$4</xm:f>
            <x14:dxf>
              <font>
                <b/>
                <i val="0"/>
                <color theme="0"/>
              </font>
              <fill>
                <patternFill>
                  <bgColor rgb="FFE26B0A"/>
                </patternFill>
              </fill>
            </x14:dxf>
          </x14:cfRule>
          <x14:cfRule type="containsText" priority="16941" operator="containsText" id="{7CEB28AB-D696-488B-B177-0270F07A2FC1}">
            <xm:f>NOT(ISERROR(SEARCH('Listados Datos'!$T$5,AT50)))</xm:f>
            <xm:f>'Listados Datos'!$T$5</xm:f>
            <x14:dxf>
              <font>
                <b/>
                <i val="0"/>
                <color auto="1"/>
              </font>
              <fill>
                <patternFill>
                  <bgColor rgb="FFFFFF00"/>
                </patternFill>
              </fill>
            </x14:dxf>
          </x14:cfRule>
          <x14:cfRule type="containsText" priority="1694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6929" operator="containsText" id="{A31C9E3A-ED39-4BA3-9278-0B5EDB9E89B8}">
            <xm:f>NOT(ISERROR(SEARCH('Listados Datos'!$P$3,AR50)))</xm:f>
            <xm:f>'Listados Datos'!$P$3</xm:f>
            <x14:dxf>
              <fill>
                <patternFill>
                  <bgColor rgb="FF99CC00"/>
                </patternFill>
              </fill>
            </x14:dxf>
          </x14:cfRule>
          <x14:cfRule type="containsText" priority="16930" operator="containsText" id="{5B3DC5CE-F2E2-4912-9B80-0181F0CF5D70}">
            <xm:f>NOT(ISERROR(SEARCH('Listados Datos'!$P$4,AR50)))</xm:f>
            <xm:f>'Listados Datos'!$P$4</xm:f>
            <x14:dxf>
              <fill>
                <patternFill>
                  <bgColor rgb="FF33CC33"/>
                </patternFill>
              </fill>
            </x14:dxf>
          </x14:cfRule>
          <x14:cfRule type="containsText" priority="16931" operator="containsText" id="{7AC227DE-6EF4-4E77-AEBD-328B24992CA3}">
            <xm:f>NOT(ISERROR(SEARCH('Listados Datos'!$P$5,AR50)))</xm:f>
            <xm:f>'Listados Datos'!$P$5</xm:f>
            <x14:dxf>
              <fill>
                <patternFill>
                  <bgColor rgb="FFFFFF00"/>
                </patternFill>
              </fill>
            </x14:dxf>
          </x14:cfRule>
          <x14:cfRule type="containsText" priority="16932" operator="containsText" id="{60D0A709-3F65-470D-81E5-5D0A4EDC8D89}">
            <xm:f>NOT(ISERROR(SEARCH('Listados Datos'!$P$6,AR50)))</xm:f>
            <xm:f>'Listados Datos'!$P$6</xm:f>
            <x14:dxf>
              <fill>
                <patternFill>
                  <bgColor rgb="FFFFC000"/>
                </patternFill>
              </fill>
            </x14:dxf>
          </x14:cfRule>
          <x14:cfRule type="containsText" priority="1693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6909" operator="containsText" id="{E224030C-B60F-40CA-8394-420A00D518D2}">
            <xm:f>NOT(ISERROR(SEARCH('Listados Datos'!$T$3,AF56)))</xm:f>
            <xm:f>'Listados Datos'!$T$3</xm:f>
            <x14:dxf>
              <fill>
                <patternFill patternType="solid">
                  <bgColor rgb="FFC00000"/>
                </patternFill>
              </fill>
            </x14:dxf>
          </x14:cfRule>
          <x14:cfRule type="containsText" priority="16910" operator="containsText" id="{E7DE9E65-917C-4B90-A95A-4BD59810427B}">
            <xm:f>NOT(ISERROR(SEARCH('Listados Datos'!$T$4,AF56)))</xm:f>
            <xm:f>'Listados Datos'!$T$4</xm:f>
            <x14:dxf>
              <font>
                <b/>
                <i val="0"/>
                <color theme="0"/>
              </font>
              <fill>
                <patternFill>
                  <bgColor rgb="FFE26B0A"/>
                </patternFill>
              </fill>
            </x14:dxf>
          </x14:cfRule>
          <x14:cfRule type="containsText" priority="16911" operator="containsText" id="{3EA39E2E-879B-42A9-9BBF-55AAF0B605A5}">
            <xm:f>NOT(ISERROR(SEARCH('Listados Datos'!$T$5,AF56)))</xm:f>
            <xm:f>'Listados Datos'!$T$5</xm:f>
            <x14:dxf>
              <font>
                <b/>
                <i val="0"/>
                <color auto="1"/>
              </font>
              <fill>
                <patternFill>
                  <bgColor rgb="FFFFFF00"/>
                </patternFill>
              </fill>
            </x14:dxf>
          </x14:cfRule>
          <x14:cfRule type="containsText" priority="1691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6905" operator="containsText" id="{45F76F20-C8C6-427D-BDB7-05276CB1A15E}">
            <xm:f>NOT(ISERROR(SEARCH('Listados Datos'!$T$3,AB56)))</xm:f>
            <xm:f>'Listados Datos'!$T$3</xm:f>
            <x14:dxf>
              <fill>
                <patternFill patternType="solid">
                  <bgColor rgb="FFC00000"/>
                </patternFill>
              </fill>
            </x14:dxf>
          </x14:cfRule>
          <x14:cfRule type="containsText" priority="16906" operator="containsText" id="{F4FA4025-AA97-4BB8-9CB1-7150857EE35D}">
            <xm:f>NOT(ISERROR(SEARCH('Listados Datos'!$T$4,AB56)))</xm:f>
            <xm:f>'Listados Datos'!$T$4</xm:f>
            <x14:dxf>
              <font>
                <b/>
                <i val="0"/>
                <color theme="0"/>
              </font>
              <fill>
                <patternFill>
                  <bgColor rgb="FFE26B0A"/>
                </patternFill>
              </fill>
            </x14:dxf>
          </x14:cfRule>
          <x14:cfRule type="containsText" priority="16907" operator="containsText" id="{1C91B17B-E80F-4410-A7E3-89594E616A9E}">
            <xm:f>NOT(ISERROR(SEARCH('Listados Datos'!$T$5,AB56)))</xm:f>
            <xm:f>'Listados Datos'!$T$5</xm:f>
            <x14:dxf>
              <font>
                <b/>
                <i val="0"/>
                <color auto="1"/>
              </font>
              <fill>
                <patternFill>
                  <bgColor rgb="FFFFFF00"/>
                </patternFill>
              </fill>
            </x14:dxf>
          </x14:cfRule>
          <x14:cfRule type="containsText" priority="1690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6895" operator="containsText" id="{AE25BC34-64FE-4982-A34A-CC3A31693742}">
            <xm:f>NOT(ISERROR(SEARCH('Listados Datos'!$P$3,Z56)))</xm:f>
            <xm:f>'Listados Datos'!$P$3</xm:f>
            <x14:dxf>
              <fill>
                <patternFill>
                  <bgColor rgb="FF99CC00"/>
                </patternFill>
              </fill>
            </x14:dxf>
          </x14:cfRule>
          <x14:cfRule type="containsText" priority="16896" operator="containsText" id="{445A4BBC-45D3-4803-9675-31014A146B12}">
            <xm:f>NOT(ISERROR(SEARCH('Listados Datos'!$P$4,Z56)))</xm:f>
            <xm:f>'Listados Datos'!$P$4</xm:f>
            <x14:dxf>
              <fill>
                <patternFill>
                  <bgColor rgb="FF33CC33"/>
                </patternFill>
              </fill>
            </x14:dxf>
          </x14:cfRule>
          <x14:cfRule type="containsText" priority="16897" operator="containsText" id="{01778730-004A-4699-B628-0F887CB7CC8C}">
            <xm:f>NOT(ISERROR(SEARCH('Listados Datos'!$P$5,Z56)))</xm:f>
            <xm:f>'Listados Datos'!$P$5</xm:f>
            <x14:dxf>
              <fill>
                <patternFill>
                  <bgColor rgb="FFFFFF00"/>
                </patternFill>
              </fill>
            </x14:dxf>
          </x14:cfRule>
          <x14:cfRule type="containsText" priority="16898" operator="containsText" id="{E44418AA-ED99-4827-A2B8-0373D6BDF595}">
            <xm:f>NOT(ISERROR(SEARCH('Listados Datos'!$P$6,Z56)))</xm:f>
            <xm:f>'Listados Datos'!$P$6</xm:f>
            <x14:dxf>
              <fill>
                <patternFill>
                  <bgColor rgb="FFFFC000"/>
                </patternFill>
              </fill>
            </x14:dxf>
          </x14:cfRule>
          <x14:cfRule type="containsText" priority="1689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6865" operator="containsText" id="{A8D3AA41-FE8D-4E9F-A587-87C9143462BB}">
            <xm:f>NOT(ISERROR(SEARCH('Listados Datos'!$T$3,AT56)))</xm:f>
            <xm:f>'Listados Datos'!$T$3</xm:f>
            <x14:dxf>
              <fill>
                <patternFill patternType="solid">
                  <bgColor rgb="FFC00000"/>
                </patternFill>
              </fill>
            </x14:dxf>
          </x14:cfRule>
          <x14:cfRule type="containsText" priority="16866" operator="containsText" id="{A828B06A-DC26-464B-9400-3B9EFDABE43B}">
            <xm:f>NOT(ISERROR(SEARCH('Listados Datos'!$T$4,AT56)))</xm:f>
            <xm:f>'Listados Datos'!$T$4</xm:f>
            <x14:dxf>
              <font>
                <b/>
                <i val="0"/>
                <color theme="0"/>
              </font>
              <fill>
                <patternFill>
                  <bgColor rgb="FFE26B0A"/>
                </patternFill>
              </fill>
            </x14:dxf>
          </x14:cfRule>
          <x14:cfRule type="containsText" priority="16867" operator="containsText" id="{138A0C29-CA5C-4277-808C-8C73925D4047}">
            <xm:f>NOT(ISERROR(SEARCH('Listados Datos'!$T$5,AT56)))</xm:f>
            <xm:f>'Listados Datos'!$T$5</xm:f>
            <x14:dxf>
              <font>
                <b/>
                <i val="0"/>
                <color auto="1"/>
              </font>
              <fill>
                <patternFill>
                  <bgColor rgb="FFFFFF00"/>
                </patternFill>
              </fill>
            </x14:dxf>
          </x14:cfRule>
          <x14:cfRule type="containsText" priority="1686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6855" operator="containsText" id="{B709C5B4-51E1-4DEF-AB75-DC0EC42ABAD9}">
            <xm:f>NOT(ISERROR(SEARCH('Listados Datos'!$P$3,AR56)))</xm:f>
            <xm:f>'Listados Datos'!$P$3</xm:f>
            <x14:dxf>
              <fill>
                <patternFill>
                  <bgColor rgb="FF99CC00"/>
                </patternFill>
              </fill>
            </x14:dxf>
          </x14:cfRule>
          <x14:cfRule type="containsText" priority="16856" operator="containsText" id="{8B857B81-8D8A-4D49-BDA1-06669112C005}">
            <xm:f>NOT(ISERROR(SEARCH('Listados Datos'!$P$4,AR56)))</xm:f>
            <xm:f>'Listados Datos'!$P$4</xm:f>
            <x14:dxf>
              <fill>
                <patternFill>
                  <bgColor rgb="FF33CC33"/>
                </patternFill>
              </fill>
            </x14:dxf>
          </x14:cfRule>
          <x14:cfRule type="containsText" priority="16857" operator="containsText" id="{6B3A6523-EDC8-461A-80CD-D74C3C2A5E44}">
            <xm:f>NOT(ISERROR(SEARCH('Listados Datos'!$P$5,AR56)))</xm:f>
            <xm:f>'Listados Datos'!$P$5</xm:f>
            <x14:dxf>
              <fill>
                <patternFill>
                  <bgColor rgb="FFFFFF00"/>
                </patternFill>
              </fill>
            </x14:dxf>
          </x14:cfRule>
          <x14:cfRule type="containsText" priority="16858" operator="containsText" id="{F92ACDF0-32D2-4016-AB5C-853D94B7896D}">
            <xm:f>NOT(ISERROR(SEARCH('Listados Datos'!$P$6,AR56)))</xm:f>
            <xm:f>'Listados Datos'!$P$6</xm:f>
            <x14:dxf>
              <fill>
                <patternFill>
                  <bgColor rgb="FFFFC000"/>
                </patternFill>
              </fill>
            </x14:dxf>
          </x14:cfRule>
          <x14:cfRule type="containsText" priority="1685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391" operator="containsText" id="{34C8BB76-CE59-4018-AFE5-868AF36D0F63}">
            <xm:f>NOT(ISERROR(SEARCH('Listados Datos'!$P$3,AR104)))</xm:f>
            <xm:f>'Listados Datos'!$P$3</xm:f>
            <x14:dxf>
              <fill>
                <patternFill>
                  <bgColor rgb="FF99CC00"/>
                </patternFill>
              </fill>
            </x14:dxf>
          </x14:cfRule>
          <x14:cfRule type="containsText" priority="16392" operator="containsText" id="{CD8471D5-66B6-4A57-8DAA-D41F6496B18F}">
            <xm:f>NOT(ISERROR(SEARCH('Listados Datos'!$P$4,AR104)))</xm:f>
            <xm:f>'Listados Datos'!$P$4</xm:f>
            <x14:dxf>
              <fill>
                <patternFill>
                  <bgColor rgb="FF33CC33"/>
                </patternFill>
              </fill>
            </x14:dxf>
          </x14:cfRule>
          <x14:cfRule type="containsText" priority="16393" operator="containsText" id="{30A66C19-43CA-4117-9F35-58B13F5E6690}">
            <xm:f>NOT(ISERROR(SEARCH('Listados Datos'!$P$5,AR104)))</xm:f>
            <xm:f>'Listados Datos'!$P$5</xm:f>
            <x14:dxf>
              <fill>
                <patternFill>
                  <bgColor rgb="FFFFFF00"/>
                </patternFill>
              </fill>
            </x14:dxf>
          </x14:cfRule>
          <x14:cfRule type="containsText" priority="16394" operator="containsText" id="{130FAC9F-8511-4B0F-85B7-B53C9C16969F}">
            <xm:f>NOT(ISERROR(SEARCH('Listados Datos'!$P$6,AR104)))</xm:f>
            <xm:f>'Listados Datos'!$P$6</xm:f>
            <x14:dxf>
              <fill>
                <patternFill>
                  <bgColor rgb="FFFFC000"/>
                </patternFill>
              </fill>
            </x14:dxf>
          </x14:cfRule>
          <x14:cfRule type="containsText" priority="1639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6851" operator="containsText" id="{E5668C77-9F8A-4C4F-80AE-871C9744A31D}">
            <xm:f>NOT(ISERROR(SEARCH('Listados Datos'!$T$3,AF62)))</xm:f>
            <xm:f>'Listados Datos'!$T$3</xm:f>
            <x14:dxf>
              <fill>
                <patternFill patternType="solid">
                  <bgColor rgb="FFC00000"/>
                </patternFill>
              </fill>
            </x14:dxf>
          </x14:cfRule>
          <x14:cfRule type="containsText" priority="16852" operator="containsText" id="{044558B2-E590-44C7-88D7-3758AA817FF7}">
            <xm:f>NOT(ISERROR(SEARCH('Listados Datos'!$T$4,AF62)))</xm:f>
            <xm:f>'Listados Datos'!$T$4</xm:f>
            <x14:dxf>
              <font>
                <b/>
                <i val="0"/>
                <color theme="0"/>
              </font>
              <fill>
                <patternFill>
                  <bgColor rgb="FFE26B0A"/>
                </patternFill>
              </fill>
            </x14:dxf>
          </x14:cfRule>
          <x14:cfRule type="containsText" priority="16853" operator="containsText" id="{C009A9A5-E308-4A33-B58E-89C118714299}">
            <xm:f>NOT(ISERROR(SEARCH('Listados Datos'!$T$5,AF62)))</xm:f>
            <xm:f>'Listados Datos'!$T$5</xm:f>
            <x14:dxf>
              <font>
                <b/>
                <i val="0"/>
                <color auto="1"/>
              </font>
              <fill>
                <patternFill>
                  <bgColor rgb="FFFFFF00"/>
                </patternFill>
              </fill>
            </x14:dxf>
          </x14:cfRule>
          <x14:cfRule type="containsText" priority="1685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6847" operator="containsText" id="{B4BEA8B3-3C8B-4BD8-907B-C6927C793CB2}">
            <xm:f>NOT(ISERROR(SEARCH('Listados Datos'!$T$3,AB62)))</xm:f>
            <xm:f>'Listados Datos'!$T$3</xm:f>
            <x14:dxf>
              <fill>
                <patternFill patternType="solid">
                  <bgColor rgb="FFC00000"/>
                </patternFill>
              </fill>
            </x14:dxf>
          </x14:cfRule>
          <x14:cfRule type="containsText" priority="16848" operator="containsText" id="{AA0F8E9B-6FF6-4112-A471-602F90F6DD8B}">
            <xm:f>NOT(ISERROR(SEARCH('Listados Datos'!$T$4,AB62)))</xm:f>
            <xm:f>'Listados Datos'!$T$4</xm:f>
            <x14:dxf>
              <font>
                <b/>
                <i val="0"/>
                <color theme="0"/>
              </font>
              <fill>
                <patternFill>
                  <bgColor rgb="FFE26B0A"/>
                </patternFill>
              </fill>
            </x14:dxf>
          </x14:cfRule>
          <x14:cfRule type="containsText" priority="16849" operator="containsText" id="{3F9CFC0C-D714-45C7-86BD-912E5DC9FAF6}">
            <xm:f>NOT(ISERROR(SEARCH('Listados Datos'!$T$5,AB62)))</xm:f>
            <xm:f>'Listados Datos'!$T$5</xm:f>
            <x14:dxf>
              <font>
                <b/>
                <i val="0"/>
                <color auto="1"/>
              </font>
              <fill>
                <patternFill>
                  <bgColor rgb="FFFFFF00"/>
                </patternFill>
              </fill>
            </x14:dxf>
          </x14:cfRule>
          <x14:cfRule type="containsText" priority="1685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837" operator="containsText" id="{8FE56182-39C9-4306-BF7E-75ADC8462D02}">
            <xm:f>NOT(ISERROR(SEARCH('Listados Datos'!$P$3,Z62)))</xm:f>
            <xm:f>'Listados Datos'!$P$3</xm:f>
            <x14:dxf>
              <fill>
                <patternFill>
                  <bgColor rgb="FF99CC00"/>
                </patternFill>
              </fill>
            </x14:dxf>
          </x14:cfRule>
          <x14:cfRule type="containsText" priority="16838" operator="containsText" id="{F39CFA2F-3174-4925-99D6-AD8124C41B6D}">
            <xm:f>NOT(ISERROR(SEARCH('Listados Datos'!$P$4,Z62)))</xm:f>
            <xm:f>'Listados Datos'!$P$4</xm:f>
            <x14:dxf>
              <fill>
                <patternFill>
                  <bgColor rgb="FF33CC33"/>
                </patternFill>
              </fill>
            </x14:dxf>
          </x14:cfRule>
          <x14:cfRule type="containsText" priority="16839" operator="containsText" id="{310CC9CC-A248-494D-BD44-5BFD3A3EA5F9}">
            <xm:f>NOT(ISERROR(SEARCH('Listados Datos'!$P$5,Z62)))</xm:f>
            <xm:f>'Listados Datos'!$P$5</xm:f>
            <x14:dxf>
              <fill>
                <patternFill>
                  <bgColor rgb="FFFFFF00"/>
                </patternFill>
              </fill>
            </x14:dxf>
          </x14:cfRule>
          <x14:cfRule type="containsText" priority="16840" operator="containsText" id="{BB1CE4CF-1A25-4D24-963B-C4A4545528F6}">
            <xm:f>NOT(ISERROR(SEARCH('Listados Datos'!$P$6,Z62)))</xm:f>
            <xm:f>'Listados Datos'!$P$6</xm:f>
            <x14:dxf>
              <fill>
                <patternFill>
                  <bgColor rgb="FFFFC000"/>
                </patternFill>
              </fill>
            </x14:dxf>
          </x14:cfRule>
          <x14:cfRule type="containsText" priority="1684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823" operator="containsText" id="{CEABA3E5-9DC2-4193-B5F9-6B5D33E55D14}">
            <xm:f>NOT(ISERROR(SEARCH('Listados Datos'!$T$3,AT62)))</xm:f>
            <xm:f>'Listados Datos'!$T$3</xm:f>
            <x14:dxf>
              <fill>
                <patternFill patternType="solid">
                  <bgColor rgb="FFC00000"/>
                </patternFill>
              </fill>
            </x14:dxf>
          </x14:cfRule>
          <x14:cfRule type="containsText" priority="16824" operator="containsText" id="{18219CD2-C8DA-439F-93C7-3E3F5936837F}">
            <xm:f>NOT(ISERROR(SEARCH('Listados Datos'!$T$4,AT62)))</xm:f>
            <xm:f>'Listados Datos'!$T$4</xm:f>
            <x14:dxf>
              <font>
                <b/>
                <i val="0"/>
                <color theme="0"/>
              </font>
              <fill>
                <patternFill>
                  <bgColor rgb="FFE26B0A"/>
                </patternFill>
              </fill>
            </x14:dxf>
          </x14:cfRule>
          <x14:cfRule type="containsText" priority="16825" operator="containsText" id="{E2E0F2E9-D96D-4524-9C0B-70EBC85E7535}">
            <xm:f>NOT(ISERROR(SEARCH('Listados Datos'!$T$5,AT62)))</xm:f>
            <xm:f>'Listados Datos'!$T$5</xm:f>
            <x14:dxf>
              <font>
                <b/>
                <i val="0"/>
                <color auto="1"/>
              </font>
              <fill>
                <patternFill>
                  <bgColor rgb="FFFFFF00"/>
                </patternFill>
              </fill>
            </x14:dxf>
          </x14:cfRule>
          <x14:cfRule type="containsText" priority="1682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813" operator="containsText" id="{ED47DA6D-E6BF-42CB-871B-C6A344A973FB}">
            <xm:f>NOT(ISERROR(SEARCH('Listados Datos'!$P$3,AR62)))</xm:f>
            <xm:f>'Listados Datos'!$P$3</xm:f>
            <x14:dxf>
              <fill>
                <patternFill>
                  <bgColor rgb="FF99CC00"/>
                </patternFill>
              </fill>
            </x14:dxf>
          </x14:cfRule>
          <x14:cfRule type="containsText" priority="16814" operator="containsText" id="{3F11C059-0A97-435A-AD78-6FC19F9D6BC4}">
            <xm:f>NOT(ISERROR(SEARCH('Listados Datos'!$P$4,AR62)))</xm:f>
            <xm:f>'Listados Datos'!$P$4</xm:f>
            <x14:dxf>
              <fill>
                <patternFill>
                  <bgColor rgb="FF33CC33"/>
                </patternFill>
              </fill>
            </x14:dxf>
          </x14:cfRule>
          <x14:cfRule type="containsText" priority="16815" operator="containsText" id="{DE7E36CE-6A36-4C98-A03C-421F2490F677}">
            <xm:f>NOT(ISERROR(SEARCH('Listados Datos'!$P$5,AR62)))</xm:f>
            <xm:f>'Listados Datos'!$P$5</xm:f>
            <x14:dxf>
              <fill>
                <patternFill>
                  <bgColor rgb="FFFFFF00"/>
                </patternFill>
              </fill>
            </x14:dxf>
          </x14:cfRule>
          <x14:cfRule type="containsText" priority="16816" operator="containsText" id="{D59CA88E-2CC8-4C40-BDA3-62E868865EE1}">
            <xm:f>NOT(ISERROR(SEARCH('Listados Datos'!$P$6,AR62)))</xm:f>
            <xm:f>'Listados Datos'!$P$6</xm:f>
            <x14:dxf>
              <fill>
                <patternFill>
                  <bgColor rgb="FFFFC000"/>
                </patternFill>
              </fill>
            </x14:dxf>
          </x14:cfRule>
          <x14:cfRule type="containsText" priority="1681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793" operator="containsText" id="{74F135E5-AC59-4CE0-B74A-3CD0931C853C}">
            <xm:f>NOT(ISERROR(SEARCH('Listados Datos'!$T$3,AF68)))</xm:f>
            <xm:f>'Listados Datos'!$T$3</xm:f>
            <x14:dxf>
              <fill>
                <patternFill patternType="solid">
                  <bgColor rgb="FFC00000"/>
                </patternFill>
              </fill>
            </x14:dxf>
          </x14:cfRule>
          <x14:cfRule type="containsText" priority="16794" operator="containsText" id="{44C57767-5AB1-48FD-B8DC-A4B3148BEDF4}">
            <xm:f>NOT(ISERROR(SEARCH('Listados Datos'!$T$4,AF68)))</xm:f>
            <xm:f>'Listados Datos'!$T$4</xm:f>
            <x14:dxf>
              <font>
                <b/>
                <i val="0"/>
                <color theme="0"/>
              </font>
              <fill>
                <patternFill>
                  <bgColor rgb="FFE26B0A"/>
                </patternFill>
              </fill>
            </x14:dxf>
          </x14:cfRule>
          <x14:cfRule type="containsText" priority="16795" operator="containsText" id="{423D3B56-C563-4946-8CF8-CFD5C4FE1EA4}">
            <xm:f>NOT(ISERROR(SEARCH('Listados Datos'!$T$5,AF68)))</xm:f>
            <xm:f>'Listados Datos'!$T$5</xm:f>
            <x14:dxf>
              <font>
                <b/>
                <i val="0"/>
                <color auto="1"/>
              </font>
              <fill>
                <patternFill>
                  <bgColor rgb="FFFFFF00"/>
                </patternFill>
              </fill>
            </x14:dxf>
          </x14:cfRule>
          <x14:cfRule type="containsText" priority="1679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789" operator="containsText" id="{78A1F0B5-F9E3-4566-9480-82A3D31C33E4}">
            <xm:f>NOT(ISERROR(SEARCH('Listados Datos'!$T$3,AB68)))</xm:f>
            <xm:f>'Listados Datos'!$T$3</xm:f>
            <x14:dxf>
              <fill>
                <patternFill patternType="solid">
                  <bgColor rgb="FFC00000"/>
                </patternFill>
              </fill>
            </x14:dxf>
          </x14:cfRule>
          <x14:cfRule type="containsText" priority="16790" operator="containsText" id="{AA212D2F-D5BD-438A-A93C-6A6D01ED0FDA}">
            <xm:f>NOT(ISERROR(SEARCH('Listados Datos'!$T$4,AB68)))</xm:f>
            <xm:f>'Listados Datos'!$T$4</xm:f>
            <x14:dxf>
              <font>
                <b/>
                <i val="0"/>
                <color theme="0"/>
              </font>
              <fill>
                <patternFill>
                  <bgColor rgb="FFE26B0A"/>
                </patternFill>
              </fill>
            </x14:dxf>
          </x14:cfRule>
          <x14:cfRule type="containsText" priority="16791" operator="containsText" id="{675BEDF4-6058-4926-A68B-8A2FC9733318}">
            <xm:f>NOT(ISERROR(SEARCH('Listados Datos'!$T$5,AB68)))</xm:f>
            <xm:f>'Listados Datos'!$T$5</xm:f>
            <x14:dxf>
              <font>
                <b/>
                <i val="0"/>
                <color auto="1"/>
              </font>
              <fill>
                <patternFill>
                  <bgColor rgb="FFFFFF00"/>
                </patternFill>
              </fill>
            </x14:dxf>
          </x14:cfRule>
          <x14:cfRule type="containsText" priority="1679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779" operator="containsText" id="{171E8568-17C1-44FE-A7EF-D7E33B3F3D78}">
            <xm:f>NOT(ISERROR(SEARCH('Listados Datos'!$P$3,Z68)))</xm:f>
            <xm:f>'Listados Datos'!$P$3</xm:f>
            <x14:dxf>
              <fill>
                <patternFill>
                  <bgColor rgb="FF99CC00"/>
                </patternFill>
              </fill>
            </x14:dxf>
          </x14:cfRule>
          <x14:cfRule type="containsText" priority="16780" operator="containsText" id="{E61D195C-2805-4532-B394-1EC5C15D03D9}">
            <xm:f>NOT(ISERROR(SEARCH('Listados Datos'!$P$4,Z68)))</xm:f>
            <xm:f>'Listados Datos'!$P$4</xm:f>
            <x14:dxf>
              <fill>
                <patternFill>
                  <bgColor rgb="FF33CC33"/>
                </patternFill>
              </fill>
            </x14:dxf>
          </x14:cfRule>
          <x14:cfRule type="containsText" priority="16781" operator="containsText" id="{D559F7A3-713D-42B6-8DA6-FB01FCAAC489}">
            <xm:f>NOT(ISERROR(SEARCH('Listados Datos'!$P$5,Z68)))</xm:f>
            <xm:f>'Listados Datos'!$P$5</xm:f>
            <x14:dxf>
              <fill>
                <patternFill>
                  <bgColor rgb="FFFFFF00"/>
                </patternFill>
              </fill>
            </x14:dxf>
          </x14:cfRule>
          <x14:cfRule type="containsText" priority="16782" operator="containsText" id="{D241D00C-1BEA-44A6-BDF8-A13A3407C7CB}">
            <xm:f>NOT(ISERROR(SEARCH('Listados Datos'!$P$6,Z68)))</xm:f>
            <xm:f>'Listados Datos'!$P$6</xm:f>
            <x14:dxf>
              <fill>
                <patternFill>
                  <bgColor rgb="FFFFC000"/>
                </patternFill>
              </fill>
            </x14:dxf>
          </x14:cfRule>
          <x14:cfRule type="containsText" priority="1678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765" operator="containsText" id="{29A7164D-1455-4AA1-B20D-90B5D6DEDD31}">
            <xm:f>NOT(ISERROR(SEARCH('Listados Datos'!$T$3,AT68)))</xm:f>
            <xm:f>'Listados Datos'!$T$3</xm:f>
            <x14:dxf>
              <fill>
                <patternFill patternType="solid">
                  <bgColor rgb="FFC00000"/>
                </patternFill>
              </fill>
            </x14:dxf>
          </x14:cfRule>
          <x14:cfRule type="containsText" priority="16766" operator="containsText" id="{FF3D7D0E-A608-48ED-8E8C-848FB3EA4253}">
            <xm:f>NOT(ISERROR(SEARCH('Listados Datos'!$T$4,AT68)))</xm:f>
            <xm:f>'Listados Datos'!$T$4</xm:f>
            <x14:dxf>
              <font>
                <b/>
                <i val="0"/>
                <color theme="0"/>
              </font>
              <fill>
                <patternFill>
                  <bgColor rgb="FFE26B0A"/>
                </patternFill>
              </fill>
            </x14:dxf>
          </x14:cfRule>
          <x14:cfRule type="containsText" priority="16767" operator="containsText" id="{95DF5C57-0540-4965-9E31-CF1FF06F14CA}">
            <xm:f>NOT(ISERROR(SEARCH('Listados Datos'!$T$5,AT68)))</xm:f>
            <xm:f>'Listados Datos'!$T$5</xm:f>
            <x14:dxf>
              <font>
                <b/>
                <i val="0"/>
                <color auto="1"/>
              </font>
              <fill>
                <patternFill>
                  <bgColor rgb="FFFFFF00"/>
                </patternFill>
              </fill>
            </x14:dxf>
          </x14:cfRule>
          <x14:cfRule type="containsText" priority="1676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755" operator="containsText" id="{F51D22C5-44C8-4440-8DBB-B35D60AD8A0C}">
            <xm:f>NOT(ISERROR(SEARCH('Listados Datos'!$P$3,AR68)))</xm:f>
            <xm:f>'Listados Datos'!$P$3</xm:f>
            <x14:dxf>
              <fill>
                <patternFill>
                  <bgColor rgb="FF99CC00"/>
                </patternFill>
              </fill>
            </x14:dxf>
          </x14:cfRule>
          <x14:cfRule type="containsText" priority="16756" operator="containsText" id="{00F1C9A3-7CD1-4219-959B-43F5A95A241F}">
            <xm:f>NOT(ISERROR(SEARCH('Listados Datos'!$P$4,AR68)))</xm:f>
            <xm:f>'Listados Datos'!$P$4</xm:f>
            <x14:dxf>
              <fill>
                <patternFill>
                  <bgColor rgb="FF33CC33"/>
                </patternFill>
              </fill>
            </x14:dxf>
          </x14:cfRule>
          <x14:cfRule type="containsText" priority="16757" operator="containsText" id="{22F1DB92-FD39-42B1-9A15-7D2E847C6C39}">
            <xm:f>NOT(ISERROR(SEARCH('Listados Datos'!$P$5,AR68)))</xm:f>
            <xm:f>'Listados Datos'!$P$5</xm:f>
            <x14:dxf>
              <fill>
                <patternFill>
                  <bgColor rgb="FFFFFF00"/>
                </patternFill>
              </fill>
            </x14:dxf>
          </x14:cfRule>
          <x14:cfRule type="containsText" priority="16758" operator="containsText" id="{FBE65384-28B6-4079-BF0C-4FEED10FB4C1}">
            <xm:f>NOT(ISERROR(SEARCH('Listados Datos'!$P$6,AR68)))</xm:f>
            <xm:f>'Listados Datos'!$P$6</xm:f>
            <x14:dxf>
              <fill>
                <patternFill>
                  <bgColor rgb="FFFFC000"/>
                </patternFill>
              </fill>
            </x14:dxf>
          </x14:cfRule>
          <x14:cfRule type="containsText" priority="1675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735" operator="containsText" id="{24B884A9-359E-4B6B-91FC-BAFB16A059FF}">
            <xm:f>NOT(ISERROR(SEARCH('Listados Datos'!$T$3,AF74)))</xm:f>
            <xm:f>'Listados Datos'!$T$3</xm:f>
            <x14:dxf>
              <fill>
                <patternFill patternType="solid">
                  <bgColor rgb="FFC00000"/>
                </patternFill>
              </fill>
            </x14:dxf>
          </x14:cfRule>
          <x14:cfRule type="containsText" priority="16736" operator="containsText" id="{483B51C8-E38F-44F5-AB43-B8DE9AD64AC1}">
            <xm:f>NOT(ISERROR(SEARCH('Listados Datos'!$T$4,AF74)))</xm:f>
            <xm:f>'Listados Datos'!$T$4</xm:f>
            <x14:dxf>
              <font>
                <b/>
                <i val="0"/>
                <color theme="0"/>
              </font>
              <fill>
                <patternFill>
                  <bgColor rgb="FFE26B0A"/>
                </patternFill>
              </fill>
            </x14:dxf>
          </x14:cfRule>
          <x14:cfRule type="containsText" priority="16737" operator="containsText" id="{B28927F1-FD0F-461C-84A6-55DDFF65C757}">
            <xm:f>NOT(ISERROR(SEARCH('Listados Datos'!$T$5,AF74)))</xm:f>
            <xm:f>'Listados Datos'!$T$5</xm:f>
            <x14:dxf>
              <font>
                <b/>
                <i val="0"/>
                <color auto="1"/>
              </font>
              <fill>
                <patternFill>
                  <bgColor rgb="FFFFFF00"/>
                </patternFill>
              </fill>
            </x14:dxf>
          </x14:cfRule>
          <x14:cfRule type="containsText" priority="1673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731" operator="containsText" id="{7B7C26F3-B250-4B91-BD1C-E9D9F7043BDA}">
            <xm:f>NOT(ISERROR(SEARCH('Listados Datos'!$T$3,AB74)))</xm:f>
            <xm:f>'Listados Datos'!$T$3</xm:f>
            <x14:dxf>
              <fill>
                <patternFill patternType="solid">
                  <bgColor rgb="FFC00000"/>
                </patternFill>
              </fill>
            </x14:dxf>
          </x14:cfRule>
          <x14:cfRule type="containsText" priority="16732" operator="containsText" id="{FD8E31BF-C6C0-4FAD-94D6-EFA9C692B2AF}">
            <xm:f>NOT(ISERROR(SEARCH('Listados Datos'!$T$4,AB74)))</xm:f>
            <xm:f>'Listados Datos'!$T$4</xm:f>
            <x14:dxf>
              <font>
                <b/>
                <i val="0"/>
                <color theme="0"/>
              </font>
              <fill>
                <patternFill>
                  <bgColor rgb="FFE26B0A"/>
                </patternFill>
              </fill>
            </x14:dxf>
          </x14:cfRule>
          <x14:cfRule type="containsText" priority="16733" operator="containsText" id="{A1072713-D6C5-4B68-B013-8DC580A391B3}">
            <xm:f>NOT(ISERROR(SEARCH('Listados Datos'!$T$5,AB74)))</xm:f>
            <xm:f>'Listados Datos'!$T$5</xm:f>
            <x14:dxf>
              <font>
                <b/>
                <i val="0"/>
                <color auto="1"/>
              </font>
              <fill>
                <patternFill>
                  <bgColor rgb="FFFFFF00"/>
                </patternFill>
              </fill>
            </x14:dxf>
          </x14:cfRule>
          <x14:cfRule type="containsText" priority="1673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721" operator="containsText" id="{787C0C2D-217C-438B-B466-B4CCF44865F9}">
            <xm:f>NOT(ISERROR(SEARCH('Listados Datos'!$P$3,Z74)))</xm:f>
            <xm:f>'Listados Datos'!$P$3</xm:f>
            <x14:dxf>
              <fill>
                <patternFill>
                  <bgColor rgb="FF99CC00"/>
                </patternFill>
              </fill>
            </x14:dxf>
          </x14:cfRule>
          <x14:cfRule type="containsText" priority="16722" operator="containsText" id="{AD67EE8A-0689-482C-8E26-D0D034F91FBE}">
            <xm:f>NOT(ISERROR(SEARCH('Listados Datos'!$P$4,Z74)))</xm:f>
            <xm:f>'Listados Datos'!$P$4</xm:f>
            <x14:dxf>
              <fill>
                <patternFill>
                  <bgColor rgb="FF33CC33"/>
                </patternFill>
              </fill>
            </x14:dxf>
          </x14:cfRule>
          <x14:cfRule type="containsText" priority="16723" operator="containsText" id="{1A228976-F685-4326-AD31-4D800C5197BC}">
            <xm:f>NOT(ISERROR(SEARCH('Listados Datos'!$P$5,Z74)))</xm:f>
            <xm:f>'Listados Datos'!$P$5</xm:f>
            <x14:dxf>
              <fill>
                <patternFill>
                  <bgColor rgb="FFFFFF00"/>
                </patternFill>
              </fill>
            </x14:dxf>
          </x14:cfRule>
          <x14:cfRule type="containsText" priority="16724" operator="containsText" id="{7C9465D0-40CA-4779-922C-B16FE5B21371}">
            <xm:f>NOT(ISERROR(SEARCH('Listados Datos'!$P$6,Z74)))</xm:f>
            <xm:f>'Listados Datos'!$P$6</xm:f>
            <x14:dxf>
              <fill>
                <patternFill>
                  <bgColor rgb="FFFFC000"/>
                </patternFill>
              </fill>
            </x14:dxf>
          </x14:cfRule>
          <x14:cfRule type="containsText" priority="1672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707" operator="containsText" id="{67044365-4DF4-4ACF-A61E-45688362019C}">
            <xm:f>NOT(ISERROR(SEARCH('Listados Datos'!$T$3,AT74)))</xm:f>
            <xm:f>'Listados Datos'!$T$3</xm:f>
            <x14:dxf>
              <fill>
                <patternFill patternType="solid">
                  <bgColor rgb="FFC00000"/>
                </patternFill>
              </fill>
            </x14:dxf>
          </x14:cfRule>
          <x14:cfRule type="containsText" priority="16708" operator="containsText" id="{03132E42-3407-486F-96EF-406F042E4E2A}">
            <xm:f>NOT(ISERROR(SEARCH('Listados Datos'!$T$4,AT74)))</xm:f>
            <xm:f>'Listados Datos'!$T$4</xm:f>
            <x14:dxf>
              <font>
                <b/>
                <i val="0"/>
                <color theme="0"/>
              </font>
              <fill>
                <patternFill>
                  <bgColor rgb="FFE26B0A"/>
                </patternFill>
              </fill>
            </x14:dxf>
          </x14:cfRule>
          <x14:cfRule type="containsText" priority="16709" operator="containsText" id="{2B29E50C-475C-4838-8AF4-DAD0CE222DA0}">
            <xm:f>NOT(ISERROR(SEARCH('Listados Datos'!$T$5,AT74)))</xm:f>
            <xm:f>'Listados Datos'!$T$5</xm:f>
            <x14:dxf>
              <font>
                <b/>
                <i val="0"/>
                <color auto="1"/>
              </font>
              <fill>
                <patternFill>
                  <bgColor rgb="FFFFFF00"/>
                </patternFill>
              </fill>
            </x14:dxf>
          </x14:cfRule>
          <x14:cfRule type="containsText" priority="1671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697" operator="containsText" id="{2486CE30-E2F7-4F91-94F2-C47849B0452D}">
            <xm:f>NOT(ISERROR(SEARCH('Listados Datos'!$P$3,AR74)))</xm:f>
            <xm:f>'Listados Datos'!$P$3</xm:f>
            <x14:dxf>
              <fill>
                <patternFill>
                  <bgColor rgb="FF99CC00"/>
                </patternFill>
              </fill>
            </x14:dxf>
          </x14:cfRule>
          <x14:cfRule type="containsText" priority="16698" operator="containsText" id="{EE046564-738A-4A96-BE72-427253417BFC}">
            <xm:f>NOT(ISERROR(SEARCH('Listados Datos'!$P$4,AR74)))</xm:f>
            <xm:f>'Listados Datos'!$P$4</xm:f>
            <x14:dxf>
              <fill>
                <patternFill>
                  <bgColor rgb="FF33CC33"/>
                </patternFill>
              </fill>
            </x14:dxf>
          </x14:cfRule>
          <x14:cfRule type="containsText" priority="16699" operator="containsText" id="{6369D7B3-0E48-42E7-8E35-66799C466457}">
            <xm:f>NOT(ISERROR(SEARCH('Listados Datos'!$P$5,AR74)))</xm:f>
            <xm:f>'Listados Datos'!$P$5</xm:f>
            <x14:dxf>
              <fill>
                <patternFill>
                  <bgColor rgb="FFFFFF00"/>
                </patternFill>
              </fill>
            </x14:dxf>
          </x14:cfRule>
          <x14:cfRule type="containsText" priority="16700" operator="containsText" id="{57CFE06C-0E0C-445B-A5E4-4E43241E8FC6}">
            <xm:f>NOT(ISERROR(SEARCH('Listados Datos'!$P$6,AR74)))</xm:f>
            <xm:f>'Listados Datos'!$P$6</xm:f>
            <x14:dxf>
              <fill>
                <patternFill>
                  <bgColor rgb="FFFFC000"/>
                </patternFill>
              </fill>
            </x14:dxf>
          </x14:cfRule>
          <x14:cfRule type="containsText" priority="1670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677" operator="containsText" id="{F1F81FFA-A63F-45AE-BB30-A107B43BCD8C}">
            <xm:f>NOT(ISERROR(SEARCH('Listados Datos'!$T$3,AF80)))</xm:f>
            <xm:f>'Listados Datos'!$T$3</xm:f>
            <x14:dxf>
              <fill>
                <patternFill patternType="solid">
                  <bgColor rgb="FFC00000"/>
                </patternFill>
              </fill>
            </x14:dxf>
          </x14:cfRule>
          <x14:cfRule type="containsText" priority="16678" operator="containsText" id="{5E51C183-A63E-473F-84AC-4FD14BA6ECCF}">
            <xm:f>NOT(ISERROR(SEARCH('Listados Datos'!$T$4,AF80)))</xm:f>
            <xm:f>'Listados Datos'!$T$4</xm:f>
            <x14:dxf>
              <font>
                <b/>
                <i val="0"/>
                <color theme="0"/>
              </font>
              <fill>
                <patternFill>
                  <bgColor rgb="FFE26B0A"/>
                </patternFill>
              </fill>
            </x14:dxf>
          </x14:cfRule>
          <x14:cfRule type="containsText" priority="16679" operator="containsText" id="{397B1F39-3FEC-429E-BB35-47813D9752D7}">
            <xm:f>NOT(ISERROR(SEARCH('Listados Datos'!$T$5,AF80)))</xm:f>
            <xm:f>'Listados Datos'!$T$5</xm:f>
            <x14:dxf>
              <font>
                <b/>
                <i val="0"/>
                <color auto="1"/>
              </font>
              <fill>
                <patternFill>
                  <bgColor rgb="FFFFFF00"/>
                </patternFill>
              </fill>
            </x14:dxf>
          </x14:cfRule>
          <x14:cfRule type="containsText" priority="1668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673" operator="containsText" id="{1040B16A-114D-4E72-AEF5-304871F3B937}">
            <xm:f>NOT(ISERROR(SEARCH('Listados Datos'!$T$3,AB80)))</xm:f>
            <xm:f>'Listados Datos'!$T$3</xm:f>
            <x14:dxf>
              <fill>
                <patternFill patternType="solid">
                  <bgColor rgb="FFC00000"/>
                </patternFill>
              </fill>
            </x14:dxf>
          </x14:cfRule>
          <x14:cfRule type="containsText" priority="16674" operator="containsText" id="{A7501EFD-32FD-458A-AF8F-1FEAA4651BCC}">
            <xm:f>NOT(ISERROR(SEARCH('Listados Datos'!$T$4,AB80)))</xm:f>
            <xm:f>'Listados Datos'!$T$4</xm:f>
            <x14:dxf>
              <font>
                <b/>
                <i val="0"/>
                <color theme="0"/>
              </font>
              <fill>
                <patternFill>
                  <bgColor rgb="FFE26B0A"/>
                </patternFill>
              </fill>
            </x14:dxf>
          </x14:cfRule>
          <x14:cfRule type="containsText" priority="16675" operator="containsText" id="{83E3A8FA-F5E9-4EA3-B9D5-537639DA1520}">
            <xm:f>NOT(ISERROR(SEARCH('Listados Datos'!$T$5,AB80)))</xm:f>
            <xm:f>'Listados Datos'!$T$5</xm:f>
            <x14:dxf>
              <font>
                <b/>
                <i val="0"/>
                <color auto="1"/>
              </font>
              <fill>
                <patternFill>
                  <bgColor rgb="FFFFFF00"/>
                </patternFill>
              </fill>
            </x14:dxf>
          </x14:cfRule>
          <x14:cfRule type="containsText" priority="1667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663" operator="containsText" id="{466508E8-BBA4-4BB0-B93E-738F9551515C}">
            <xm:f>NOT(ISERROR(SEARCH('Listados Datos'!$P$3,Z80)))</xm:f>
            <xm:f>'Listados Datos'!$P$3</xm:f>
            <x14:dxf>
              <fill>
                <patternFill>
                  <bgColor rgb="FF99CC00"/>
                </patternFill>
              </fill>
            </x14:dxf>
          </x14:cfRule>
          <x14:cfRule type="containsText" priority="16664" operator="containsText" id="{6F1A9298-1EB3-4F4D-9A9F-E685AC9EC794}">
            <xm:f>NOT(ISERROR(SEARCH('Listados Datos'!$P$4,Z80)))</xm:f>
            <xm:f>'Listados Datos'!$P$4</xm:f>
            <x14:dxf>
              <fill>
                <patternFill>
                  <bgColor rgb="FF33CC33"/>
                </patternFill>
              </fill>
            </x14:dxf>
          </x14:cfRule>
          <x14:cfRule type="containsText" priority="16665" operator="containsText" id="{CB71605E-8B15-4D76-8D7B-BED8E164E50E}">
            <xm:f>NOT(ISERROR(SEARCH('Listados Datos'!$P$5,Z80)))</xm:f>
            <xm:f>'Listados Datos'!$P$5</xm:f>
            <x14:dxf>
              <fill>
                <patternFill>
                  <bgColor rgb="FFFFFF00"/>
                </patternFill>
              </fill>
            </x14:dxf>
          </x14:cfRule>
          <x14:cfRule type="containsText" priority="16666" operator="containsText" id="{36CAA710-03F1-4992-B4CA-AFA223B0A128}">
            <xm:f>NOT(ISERROR(SEARCH('Listados Datos'!$P$6,Z80)))</xm:f>
            <xm:f>'Listados Datos'!$P$6</xm:f>
            <x14:dxf>
              <fill>
                <patternFill>
                  <bgColor rgb="FFFFC000"/>
                </patternFill>
              </fill>
            </x14:dxf>
          </x14:cfRule>
          <x14:cfRule type="containsText" priority="1666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633" operator="containsText" id="{7D93730F-2682-49A2-9BF1-A344B024EBBE}">
            <xm:f>NOT(ISERROR(SEARCH('Listados Datos'!$T$3,AT80)))</xm:f>
            <xm:f>'Listados Datos'!$T$3</xm:f>
            <x14:dxf>
              <fill>
                <patternFill patternType="solid">
                  <bgColor rgb="FFC00000"/>
                </patternFill>
              </fill>
            </x14:dxf>
          </x14:cfRule>
          <x14:cfRule type="containsText" priority="16634" operator="containsText" id="{2137804B-C5A1-4CCB-9EF2-729CF0677A2D}">
            <xm:f>NOT(ISERROR(SEARCH('Listados Datos'!$T$4,AT80)))</xm:f>
            <xm:f>'Listados Datos'!$T$4</xm:f>
            <x14:dxf>
              <font>
                <b/>
                <i val="0"/>
                <color theme="0"/>
              </font>
              <fill>
                <patternFill>
                  <bgColor rgb="FFE26B0A"/>
                </patternFill>
              </fill>
            </x14:dxf>
          </x14:cfRule>
          <x14:cfRule type="containsText" priority="16635" operator="containsText" id="{A752DF3F-9F94-4272-BD46-2F9FFADBB14E}">
            <xm:f>NOT(ISERROR(SEARCH('Listados Datos'!$T$5,AT80)))</xm:f>
            <xm:f>'Listados Datos'!$T$5</xm:f>
            <x14:dxf>
              <font>
                <b/>
                <i val="0"/>
                <color auto="1"/>
              </font>
              <fill>
                <patternFill>
                  <bgColor rgb="FFFFFF00"/>
                </patternFill>
              </fill>
            </x14:dxf>
          </x14:cfRule>
          <x14:cfRule type="containsText" priority="1663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623" operator="containsText" id="{0B8D71D1-8721-4DD8-BE9B-0F65905C7EB2}">
            <xm:f>NOT(ISERROR(SEARCH('Listados Datos'!$P$3,AR80)))</xm:f>
            <xm:f>'Listados Datos'!$P$3</xm:f>
            <x14:dxf>
              <fill>
                <patternFill>
                  <bgColor rgb="FF99CC00"/>
                </patternFill>
              </fill>
            </x14:dxf>
          </x14:cfRule>
          <x14:cfRule type="containsText" priority="16624" operator="containsText" id="{1EBC1F20-7584-426B-A9E8-07F7FFBCDF95}">
            <xm:f>NOT(ISERROR(SEARCH('Listados Datos'!$P$4,AR80)))</xm:f>
            <xm:f>'Listados Datos'!$P$4</xm:f>
            <x14:dxf>
              <fill>
                <patternFill>
                  <bgColor rgb="FF33CC33"/>
                </patternFill>
              </fill>
            </x14:dxf>
          </x14:cfRule>
          <x14:cfRule type="containsText" priority="16625" operator="containsText" id="{2383ACD1-F831-43ED-8E33-E68113FD075E}">
            <xm:f>NOT(ISERROR(SEARCH('Listados Datos'!$P$5,AR80)))</xm:f>
            <xm:f>'Listados Datos'!$P$5</xm:f>
            <x14:dxf>
              <fill>
                <patternFill>
                  <bgColor rgb="FFFFFF00"/>
                </patternFill>
              </fill>
            </x14:dxf>
          </x14:cfRule>
          <x14:cfRule type="containsText" priority="16626" operator="containsText" id="{8A94D956-DE32-4E14-A2E8-60AD36B4F73F}">
            <xm:f>NOT(ISERROR(SEARCH('Listados Datos'!$P$6,AR80)))</xm:f>
            <xm:f>'Listados Datos'!$P$6</xm:f>
            <x14:dxf>
              <fill>
                <patternFill>
                  <bgColor rgb="FFFFC000"/>
                </patternFill>
              </fill>
            </x14:dxf>
          </x14:cfRule>
          <x14:cfRule type="containsText" priority="1662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619" operator="containsText" id="{BFE896F2-455D-4EF4-A4F2-8248D5B30215}">
            <xm:f>NOT(ISERROR(SEARCH('Listados Datos'!$T$3,AF86)))</xm:f>
            <xm:f>'Listados Datos'!$T$3</xm:f>
            <x14:dxf>
              <fill>
                <patternFill patternType="solid">
                  <bgColor rgb="FFC00000"/>
                </patternFill>
              </fill>
            </x14:dxf>
          </x14:cfRule>
          <x14:cfRule type="containsText" priority="16620" operator="containsText" id="{0CA68D3D-12F0-47C4-A54A-C5DB780DAD88}">
            <xm:f>NOT(ISERROR(SEARCH('Listados Datos'!$T$4,AF86)))</xm:f>
            <xm:f>'Listados Datos'!$T$4</xm:f>
            <x14:dxf>
              <font>
                <b/>
                <i val="0"/>
                <color theme="0"/>
              </font>
              <fill>
                <patternFill>
                  <bgColor rgb="FFE26B0A"/>
                </patternFill>
              </fill>
            </x14:dxf>
          </x14:cfRule>
          <x14:cfRule type="containsText" priority="16621" operator="containsText" id="{E70B92A6-4726-4FA6-9C07-B745678126D4}">
            <xm:f>NOT(ISERROR(SEARCH('Listados Datos'!$T$5,AF86)))</xm:f>
            <xm:f>'Listados Datos'!$T$5</xm:f>
            <x14:dxf>
              <font>
                <b/>
                <i val="0"/>
                <color auto="1"/>
              </font>
              <fill>
                <patternFill>
                  <bgColor rgb="FFFFFF00"/>
                </patternFill>
              </fill>
            </x14:dxf>
          </x14:cfRule>
          <x14:cfRule type="containsText" priority="1662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615" operator="containsText" id="{5C731946-F7DF-4558-AE3B-C8FC7C48860A}">
            <xm:f>NOT(ISERROR(SEARCH('Listados Datos'!$T$3,AB86)))</xm:f>
            <xm:f>'Listados Datos'!$T$3</xm:f>
            <x14:dxf>
              <fill>
                <patternFill patternType="solid">
                  <bgColor rgb="FFC00000"/>
                </patternFill>
              </fill>
            </x14:dxf>
          </x14:cfRule>
          <x14:cfRule type="containsText" priority="16616" operator="containsText" id="{2A19AD8B-0F5B-4115-9AF9-E6833E23F289}">
            <xm:f>NOT(ISERROR(SEARCH('Listados Datos'!$T$4,AB86)))</xm:f>
            <xm:f>'Listados Datos'!$T$4</xm:f>
            <x14:dxf>
              <font>
                <b/>
                <i val="0"/>
                <color theme="0"/>
              </font>
              <fill>
                <patternFill>
                  <bgColor rgb="FFE26B0A"/>
                </patternFill>
              </fill>
            </x14:dxf>
          </x14:cfRule>
          <x14:cfRule type="containsText" priority="16617" operator="containsText" id="{08504F43-5851-482E-96F9-26A667F8E4C0}">
            <xm:f>NOT(ISERROR(SEARCH('Listados Datos'!$T$5,AB86)))</xm:f>
            <xm:f>'Listados Datos'!$T$5</xm:f>
            <x14:dxf>
              <font>
                <b/>
                <i val="0"/>
                <color auto="1"/>
              </font>
              <fill>
                <patternFill>
                  <bgColor rgb="FFFFFF00"/>
                </patternFill>
              </fill>
            </x14:dxf>
          </x14:cfRule>
          <x14:cfRule type="containsText" priority="1661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605" operator="containsText" id="{2755F95F-EA9F-486A-B599-C03D68B0D5A7}">
            <xm:f>NOT(ISERROR(SEARCH('Listados Datos'!$P$3,Z86)))</xm:f>
            <xm:f>'Listados Datos'!$P$3</xm:f>
            <x14:dxf>
              <fill>
                <patternFill>
                  <bgColor rgb="FF99CC00"/>
                </patternFill>
              </fill>
            </x14:dxf>
          </x14:cfRule>
          <x14:cfRule type="containsText" priority="16606" operator="containsText" id="{102B91A1-AF51-4350-92F8-3A12AB99C3C1}">
            <xm:f>NOT(ISERROR(SEARCH('Listados Datos'!$P$4,Z86)))</xm:f>
            <xm:f>'Listados Datos'!$P$4</xm:f>
            <x14:dxf>
              <fill>
                <patternFill>
                  <bgColor rgb="FF33CC33"/>
                </patternFill>
              </fill>
            </x14:dxf>
          </x14:cfRule>
          <x14:cfRule type="containsText" priority="16607" operator="containsText" id="{44A62E6A-1FF7-42A7-8CE8-56C801944899}">
            <xm:f>NOT(ISERROR(SEARCH('Listados Datos'!$P$5,Z86)))</xm:f>
            <xm:f>'Listados Datos'!$P$5</xm:f>
            <x14:dxf>
              <fill>
                <patternFill>
                  <bgColor rgb="FFFFFF00"/>
                </patternFill>
              </fill>
            </x14:dxf>
          </x14:cfRule>
          <x14:cfRule type="containsText" priority="16608" operator="containsText" id="{4970926F-A660-45BD-9B14-444BBCF7BDAE}">
            <xm:f>NOT(ISERROR(SEARCH('Listados Datos'!$P$6,Z86)))</xm:f>
            <xm:f>'Listados Datos'!$P$6</xm:f>
            <x14:dxf>
              <fill>
                <patternFill>
                  <bgColor rgb="FFFFC000"/>
                </patternFill>
              </fill>
            </x14:dxf>
          </x14:cfRule>
          <x14:cfRule type="containsText" priority="1660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575" operator="containsText" id="{99814EC1-A559-4110-BA03-2F3F92880C1E}">
            <xm:f>NOT(ISERROR(SEARCH('Listados Datos'!$T$3,AT86)))</xm:f>
            <xm:f>'Listados Datos'!$T$3</xm:f>
            <x14:dxf>
              <fill>
                <patternFill patternType="solid">
                  <bgColor rgb="FFC00000"/>
                </patternFill>
              </fill>
            </x14:dxf>
          </x14:cfRule>
          <x14:cfRule type="containsText" priority="16576" operator="containsText" id="{DFA86709-59E9-4F31-87EB-ED0B92C42900}">
            <xm:f>NOT(ISERROR(SEARCH('Listados Datos'!$T$4,AT86)))</xm:f>
            <xm:f>'Listados Datos'!$T$4</xm:f>
            <x14:dxf>
              <font>
                <b/>
                <i val="0"/>
                <color theme="0"/>
              </font>
              <fill>
                <patternFill>
                  <bgColor rgb="FFE26B0A"/>
                </patternFill>
              </fill>
            </x14:dxf>
          </x14:cfRule>
          <x14:cfRule type="containsText" priority="16577" operator="containsText" id="{F20401FA-169F-4147-89A0-05CDB54E2EFA}">
            <xm:f>NOT(ISERROR(SEARCH('Listados Datos'!$T$5,AT86)))</xm:f>
            <xm:f>'Listados Datos'!$T$5</xm:f>
            <x14:dxf>
              <font>
                <b/>
                <i val="0"/>
                <color auto="1"/>
              </font>
              <fill>
                <patternFill>
                  <bgColor rgb="FFFFFF00"/>
                </patternFill>
              </fill>
            </x14:dxf>
          </x14:cfRule>
          <x14:cfRule type="containsText" priority="1657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565" operator="containsText" id="{EFCFA1D8-5FE4-4DE0-B47C-308EFE614F05}">
            <xm:f>NOT(ISERROR(SEARCH('Listados Datos'!$P$3,AR86)))</xm:f>
            <xm:f>'Listados Datos'!$P$3</xm:f>
            <x14:dxf>
              <fill>
                <patternFill>
                  <bgColor rgb="FF99CC00"/>
                </patternFill>
              </fill>
            </x14:dxf>
          </x14:cfRule>
          <x14:cfRule type="containsText" priority="16566" operator="containsText" id="{F5089297-A352-436D-B2E5-ECF1AAA4942F}">
            <xm:f>NOT(ISERROR(SEARCH('Listados Datos'!$P$4,AR86)))</xm:f>
            <xm:f>'Listados Datos'!$P$4</xm:f>
            <x14:dxf>
              <fill>
                <patternFill>
                  <bgColor rgb="FF33CC33"/>
                </patternFill>
              </fill>
            </x14:dxf>
          </x14:cfRule>
          <x14:cfRule type="containsText" priority="16567" operator="containsText" id="{A8F89DDC-801B-4D2D-B59D-A2825EB65638}">
            <xm:f>NOT(ISERROR(SEARCH('Listados Datos'!$P$5,AR86)))</xm:f>
            <xm:f>'Listados Datos'!$P$5</xm:f>
            <x14:dxf>
              <fill>
                <patternFill>
                  <bgColor rgb="FFFFFF00"/>
                </patternFill>
              </fill>
            </x14:dxf>
          </x14:cfRule>
          <x14:cfRule type="containsText" priority="16568" operator="containsText" id="{F3364DC6-93C8-4809-9036-1927127BEB5C}">
            <xm:f>NOT(ISERROR(SEARCH('Listados Datos'!$P$6,AR86)))</xm:f>
            <xm:f>'Listados Datos'!$P$6</xm:f>
            <x14:dxf>
              <fill>
                <patternFill>
                  <bgColor rgb="FFFFC000"/>
                </patternFill>
              </fill>
            </x14:dxf>
          </x14:cfRule>
          <x14:cfRule type="containsText" priority="1656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507" operator="containsText" id="{F6BEE878-5C65-4587-9AF2-E2209E3B3AC4}">
            <xm:f>NOT(ISERROR(SEARCH('Listados Datos'!$P$3,AR92)))</xm:f>
            <xm:f>'Listados Datos'!$P$3</xm:f>
            <x14:dxf>
              <fill>
                <patternFill>
                  <bgColor rgb="FF99CC00"/>
                </patternFill>
              </fill>
            </x14:dxf>
          </x14:cfRule>
          <x14:cfRule type="containsText" priority="16508" operator="containsText" id="{7656FCC5-6225-4B14-B2A8-329B6B0C4BE3}">
            <xm:f>NOT(ISERROR(SEARCH('Listados Datos'!$P$4,AR92)))</xm:f>
            <xm:f>'Listados Datos'!$P$4</xm:f>
            <x14:dxf>
              <fill>
                <patternFill>
                  <bgColor rgb="FF33CC33"/>
                </patternFill>
              </fill>
            </x14:dxf>
          </x14:cfRule>
          <x14:cfRule type="containsText" priority="16509" operator="containsText" id="{08D3B284-F976-4D03-83D0-AEA90ECC6149}">
            <xm:f>NOT(ISERROR(SEARCH('Listados Datos'!$P$5,AR92)))</xm:f>
            <xm:f>'Listados Datos'!$P$5</xm:f>
            <x14:dxf>
              <fill>
                <patternFill>
                  <bgColor rgb="FFFFFF00"/>
                </patternFill>
              </fill>
            </x14:dxf>
          </x14:cfRule>
          <x14:cfRule type="containsText" priority="16510" operator="containsText" id="{A1997E19-C940-4447-B730-2E3FED764CF1}">
            <xm:f>NOT(ISERROR(SEARCH('Listados Datos'!$P$6,AR92)))</xm:f>
            <xm:f>'Listados Datos'!$P$6</xm:f>
            <x14:dxf>
              <fill>
                <patternFill>
                  <bgColor rgb="FFFFC000"/>
                </patternFill>
              </fill>
            </x14:dxf>
          </x14:cfRule>
          <x14:cfRule type="containsText" priority="1651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561" operator="containsText" id="{6012016C-A1BD-4C91-919D-F3139B9A8BBF}">
            <xm:f>NOT(ISERROR(SEARCH('Listados Datos'!$T$3,AF92)))</xm:f>
            <xm:f>'Listados Datos'!$T$3</xm:f>
            <x14:dxf>
              <fill>
                <patternFill patternType="solid">
                  <bgColor rgb="FFC00000"/>
                </patternFill>
              </fill>
            </x14:dxf>
          </x14:cfRule>
          <x14:cfRule type="containsText" priority="16562" operator="containsText" id="{3161BA37-1192-4968-B947-30CCC61293D4}">
            <xm:f>NOT(ISERROR(SEARCH('Listados Datos'!$T$4,AF92)))</xm:f>
            <xm:f>'Listados Datos'!$T$4</xm:f>
            <x14:dxf>
              <font>
                <b/>
                <i val="0"/>
                <color theme="0"/>
              </font>
              <fill>
                <patternFill>
                  <bgColor rgb="FFE26B0A"/>
                </patternFill>
              </fill>
            </x14:dxf>
          </x14:cfRule>
          <x14:cfRule type="containsText" priority="16563" operator="containsText" id="{E843C4CC-BE46-4061-8CC1-254A2D4640A1}">
            <xm:f>NOT(ISERROR(SEARCH('Listados Datos'!$T$5,AF92)))</xm:f>
            <xm:f>'Listados Datos'!$T$5</xm:f>
            <x14:dxf>
              <font>
                <b/>
                <i val="0"/>
                <color auto="1"/>
              </font>
              <fill>
                <patternFill>
                  <bgColor rgb="FFFFFF00"/>
                </patternFill>
              </fill>
            </x14:dxf>
          </x14:cfRule>
          <x14:cfRule type="containsText" priority="1656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557" operator="containsText" id="{8226D82C-B295-471E-A99F-656A2D4C6911}">
            <xm:f>NOT(ISERROR(SEARCH('Listados Datos'!$T$3,AB92)))</xm:f>
            <xm:f>'Listados Datos'!$T$3</xm:f>
            <x14:dxf>
              <fill>
                <patternFill patternType="solid">
                  <bgColor rgb="FFC00000"/>
                </patternFill>
              </fill>
            </x14:dxf>
          </x14:cfRule>
          <x14:cfRule type="containsText" priority="16558" operator="containsText" id="{F8B87E91-D91B-43AF-99DE-B4E641BFA679}">
            <xm:f>NOT(ISERROR(SEARCH('Listados Datos'!$T$4,AB92)))</xm:f>
            <xm:f>'Listados Datos'!$T$4</xm:f>
            <x14:dxf>
              <font>
                <b/>
                <i val="0"/>
                <color theme="0"/>
              </font>
              <fill>
                <patternFill>
                  <bgColor rgb="FFE26B0A"/>
                </patternFill>
              </fill>
            </x14:dxf>
          </x14:cfRule>
          <x14:cfRule type="containsText" priority="16559" operator="containsText" id="{B061FA6D-C4CA-4C12-AD9F-686952572210}">
            <xm:f>NOT(ISERROR(SEARCH('Listados Datos'!$T$5,AB92)))</xm:f>
            <xm:f>'Listados Datos'!$T$5</xm:f>
            <x14:dxf>
              <font>
                <b/>
                <i val="0"/>
                <color auto="1"/>
              </font>
              <fill>
                <patternFill>
                  <bgColor rgb="FFFFFF00"/>
                </patternFill>
              </fill>
            </x14:dxf>
          </x14:cfRule>
          <x14:cfRule type="containsText" priority="1656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547" operator="containsText" id="{8A94514E-3906-4DCA-B186-C94FFD6BC052}">
            <xm:f>NOT(ISERROR(SEARCH('Listados Datos'!$P$3,Z92)))</xm:f>
            <xm:f>'Listados Datos'!$P$3</xm:f>
            <x14:dxf>
              <fill>
                <patternFill>
                  <bgColor rgb="FF99CC00"/>
                </patternFill>
              </fill>
            </x14:dxf>
          </x14:cfRule>
          <x14:cfRule type="containsText" priority="16548" operator="containsText" id="{C84B9464-3A68-45AC-A5C8-0FC29370E8F1}">
            <xm:f>NOT(ISERROR(SEARCH('Listados Datos'!$P$4,Z92)))</xm:f>
            <xm:f>'Listados Datos'!$P$4</xm:f>
            <x14:dxf>
              <fill>
                <patternFill>
                  <bgColor rgb="FF33CC33"/>
                </patternFill>
              </fill>
            </x14:dxf>
          </x14:cfRule>
          <x14:cfRule type="containsText" priority="16549" operator="containsText" id="{428CB436-6E8E-47E7-BC50-7E9B1AC348F4}">
            <xm:f>NOT(ISERROR(SEARCH('Listados Datos'!$P$5,Z92)))</xm:f>
            <xm:f>'Listados Datos'!$P$5</xm:f>
            <x14:dxf>
              <fill>
                <patternFill>
                  <bgColor rgb="FFFFFF00"/>
                </patternFill>
              </fill>
            </x14:dxf>
          </x14:cfRule>
          <x14:cfRule type="containsText" priority="16550" operator="containsText" id="{DCBBE530-0675-4D60-8E0F-971A529535F0}">
            <xm:f>NOT(ISERROR(SEARCH('Listados Datos'!$P$6,Z92)))</xm:f>
            <xm:f>'Listados Datos'!$P$6</xm:f>
            <x14:dxf>
              <fill>
                <patternFill>
                  <bgColor rgb="FFFFC000"/>
                </patternFill>
              </fill>
            </x14:dxf>
          </x14:cfRule>
          <x14:cfRule type="containsText" priority="1655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517" operator="containsText" id="{7A59EF88-1018-4880-85BF-120ED210CF4F}">
            <xm:f>NOT(ISERROR(SEARCH('Listados Datos'!$T$3,AT92)))</xm:f>
            <xm:f>'Listados Datos'!$T$3</xm:f>
            <x14:dxf>
              <fill>
                <patternFill patternType="solid">
                  <bgColor rgb="FFC00000"/>
                </patternFill>
              </fill>
            </x14:dxf>
          </x14:cfRule>
          <x14:cfRule type="containsText" priority="16518" operator="containsText" id="{2BA6B9A3-E32F-4AA5-8585-5FE9A01EBE76}">
            <xm:f>NOT(ISERROR(SEARCH('Listados Datos'!$T$4,AT92)))</xm:f>
            <xm:f>'Listados Datos'!$T$4</xm:f>
            <x14:dxf>
              <font>
                <b/>
                <i val="0"/>
                <color theme="0"/>
              </font>
              <fill>
                <patternFill>
                  <bgColor rgb="FFE26B0A"/>
                </patternFill>
              </fill>
            </x14:dxf>
          </x14:cfRule>
          <x14:cfRule type="containsText" priority="16519" operator="containsText" id="{1190EA63-BEED-428D-A2FC-CD3F0393D3B3}">
            <xm:f>NOT(ISERROR(SEARCH('Listados Datos'!$T$5,AT92)))</xm:f>
            <xm:f>'Listados Datos'!$T$5</xm:f>
            <x14:dxf>
              <font>
                <b/>
                <i val="0"/>
                <color auto="1"/>
              </font>
              <fill>
                <patternFill>
                  <bgColor rgb="FFFFFF00"/>
                </patternFill>
              </fill>
            </x14:dxf>
          </x14:cfRule>
          <x14:cfRule type="containsText" priority="1652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449" operator="containsText" id="{0313258C-9DDB-4219-8C0D-54E3E548A049}">
            <xm:f>NOT(ISERROR(SEARCH('Listados Datos'!$P$3,AR98)))</xm:f>
            <xm:f>'Listados Datos'!$P$3</xm:f>
            <x14:dxf>
              <fill>
                <patternFill>
                  <bgColor rgb="FF99CC00"/>
                </patternFill>
              </fill>
            </x14:dxf>
          </x14:cfRule>
          <x14:cfRule type="containsText" priority="16450" operator="containsText" id="{94F6AA21-5772-4D3A-BF27-27F67A36BC00}">
            <xm:f>NOT(ISERROR(SEARCH('Listados Datos'!$P$4,AR98)))</xm:f>
            <xm:f>'Listados Datos'!$P$4</xm:f>
            <x14:dxf>
              <fill>
                <patternFill>
                  <bgColor rgb="FF33CC33"/>
                </patternFill>
              </fill>
            </x14:dxf>
          </x14:cfRule>
          <x14:cfRule type="containsText" priority="16451" operator="containsText" id="{8620575B-9997-4E44-8711-AD24275FD5D9}">
            <xm:f>NOT(ISERROR(SEARCH('Listados Datos'!$P$5,AR98)))</xm:f>
            <xm:f>'Listados Datos'!$P$5</xm:f>
            <x14:dxf>
              <fill>
                <patternFill>
                  <bgColor rgb="FFFFFF00"/>
                </patternFill>
              </fill>
            </x14:dxf>
          </x14:cfRule>
          <x14:cfRule type="containsText" priority="16452" operator="containsText" id="{429A8C38-1600-42AD-865E-B5622484CCE7}">
            <xm:f>NOT(ISERROR(SEARCH('Listados Datos'!$P$6,AR98)))</xm:f>
            <xm:f>'Listados Datos'!$P$6</xm:f>
            <x14:dxf>
              <fill>
                <patternFill>
                  <bgColor rgb="FFFFC000"/>
                </patternFill>
              </fill>
            </x14:dxf>
          </x14:cfRule>
          <x14:cfRule type="containsText" priority="1645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503" operator="containsText" id="{374A5B61-13CF-4789-AD2B-0CDB968A761E}">
            <xm:f>NOT(ISERROR(SEARCH('Listados Datos'!$T$3,AF98)))</xm:f>
            <xm:f>'Listados Datos'!$T$3</xm:f>
            <x14:dxf>
              <fill>
                <patternFill patternType="solid">
                  <bgColor rgb="FFC00000"/>
                </patternFill>
              </fill>
            </x14:dxf>
          </x14:cfRule>
          <x14:cfRule type="containsText" priority="16504" operator="containsText" id="{07D15CB7-0DA5-428B-A6F7-9466FAFA39BC}">
            <xm:f>NOT(ISERROR(SEARCH('Listados Datos'!$T$4,AF98)))</xm:f>
            <xm:f>'Listados Datos'!$T$4</xm:f>
            <x14:dxf>
              <font>
                <b/>
                <i val="0"/>
                <color theme="0"/>
              </font>
              <fill>
                <patternFill>
                  <bgColor rgb="FFE26B0A"/>
                </patternFill>
              </fill>
            </x14:dxf>
          </x14:cfRule>
          <x14:cfRule type="containsText" priority="16505" operator="containsText" id="{F940DAFD-4600-49CE-B48E-298ADDCF438D}">
            <xm:f>NOT(ISERROR(SEARCH('Listados Datos'!$T$5,AF98)))</xm:f>
            <xm:f>'Listados Datos'!$T$5</xm:f>
            <x14:dxf>
              <font>
                <b/>
                <i val="0"/>
                <color auto="1"/>
              </font>
              <fill>
                <patternFill>
                  <bgColor rgb="FFFFFF00"/>
                </patternFill>
              </fill>
            </x14:dxf>
          </x14:cfRule>
          <x14:cfRule type="containsText" priority="1650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499" operator="containsText" id="{962457E3-C421-4A80-9F98-590999A28430}">
            <xm:f>NOT(ISERROR(SEARCH('Listados Datos'!$T$3,AB98)))</xm:f>
            <xm:f>'Listados Datos'!$T$3</xm:f>
            <x14:dxf>
              <fill>
                <patternFill patternType="solid">
                  <bgColor rgb="FFC00000"/>
                </patternFill>
              </fill>
            </x14:dxf>
          </x14:cfRule>
          <x14:cfRule type="containsText" priority="16500" operator="containsText" id="{5D743B74-020D-4FCD-9C7C-C41F3937AAA1}">
            <xm:f>NOT(ISERROR(SEARCH('Listados Datos'!$T$4,AB98)))</xm:f>
            <xm:f>'Listados Datos'!$T$4</xm:f>
            <x14:dxf>
              <font>
                <b/>
                <i val="0"/>
                <color theme="0"/>
              </font>
              <fill>
                <patternFill>
                  <bgColor rgb="FFE26B0A"/>
                </patternFill>
              </fill>
            </x14:dxf>
          </x14:cfRule>
          <x14:cfRule type="containsText" priority="16501" operator="containsText" id="{E671421C-3C3A-4CE0-984B-CEE20E5ECBBE}">
            <xm:f>NOT(ISERROR(SEARCH('Listados Datos'!$T$5,AB98)))</xm:f>
            <xm:f>'Listados Datos'!$T$5</xm:f>
            <x14:dxf>
              <font>
                <b/>
                <i val="0"/>
                <color auto="1"/>
              </font>
              <fill>
                <patternFill>
                  <bgColor rgb="FFFFFF00"/>
                </patternFill>
              </fill>
            </x14:dxf>
          </x14:cfRule>
          <x14:cfRule type="containsText" priority="1650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489" operator="containsText" id="{585CC8EB-DF33-4EB9-92E3-D5AD4681662B}">
            <xm:f>NOT(ISERROR(SEARCH('Listados Datos'!$P$3,Z98)))</xm:f>
            <xm:f>'Listados Datos'!$P$3</xm:f>
            <x14:dxf>
              <fill>
                <patternFill>
                  <bgColor rgb="FF99CC00"/>
                </patternFill>
              </fill>
            </x14:dxf>
          </x14:cfRule>
          <x14:cfRule type="containsText" priority="16490" operator="containsText" id="{31F60564-4555-458F-BDCF-00062AEBB991}">
            <xm:f>NOT(ISERROR(SEARCH('Listados Datos'!$P$4,Z98)))</xm:f>
            <xm:f>'Listados Datos'!$P$4</xm:f>
            <x14:dxf>
              <fill>
                <patternFill>
                  <bgColor rgb="FF33CC33"/>
                </patternFill>
              </fill>
            </x14:dxf>
          </x14:cfRule>
          <x14:cfRule type="containsText" priority="16491" operator="containsText" id="{01BB6E97-97A8-4540-9CFA-EC0FFD9E3294}">
            <xm:f>NOT(ISERROR(SEARCH('Listados Datos'!$P$5,Z98)))</xm:f>
            <xm:f>'Listados Datos'!$P$5</xm:f>
            <x14:dxf>
              <fill>
                <patternFill>
                  <bgColor rgb="FFFFFF00"/>
                </patternFill>
              </fill>
            </x14:dxf>
          </x14:cfRule>
          <x14:cfRule type="containsText" priority="16492" operator="containsText" id="{5D43BD6A-C6F7-4A5B-B25E-501AB659D36C}">
            <xm:f>NOT(ISERROR(SEARCH('Listados Datos'!$P$6,Z98)))</xm:f>
            <xm:f>'Listados Datos'!$P$6</xm:f>
            <x14:dxf>
              <fill>
                <patternFill>
                  <bgColor rgb="FFFFC000"/>
                </patternFill>
              </fill>
            </x14:dxf>
          </x14:cfRule>
          <x14:cfRule type="containsText" priority="1649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459" operator="containsText" id="{A88FCAD4-2366-4F5E-8847-674EB8AC0852}">
            <xm:f>NOT(ISERROR(SEARCH('Listados Datos'!$T$3,AT98)))</xm:f>
            <xm:f>'Listados Datos'!$T$3</xm:f>
            <x14:dxf>
              <fill>
                <patternFill patternType="solid">
                  <bgColor rgb="FFC00000"/>
                </patternFill>
              </fill>
            </x14:dxf>
          </x14:cfRule>
          <x14:cfRule type="containsText" priority="16460" operator="containsText" id="{06D90F60-E170-4552-849A-097F2F33921A}">
            <xm:f>NOT(ISERROR(SEARCH('Listados Datos'!$T$4,AT98)))</xm:f>
            <xm:f>'Listados Datos'!$T$4</xm:f>
            <x14:dxf>
              <font>
                <b/>
                <i val="0"/>
                <color theme="0"/>
              </font>
              <fill>
                <patternFill>
                  <bgColor rgb="FFE26B0A"/>
                </patternFill>
              </fill>
            </x14:dxf>
          </x14:cfRule>
          <x14:cfRule type="containsText" priority="16461" operator="containsText" id="{E959A5EA-E53F-4E14-87EF-C1DE8C656503}">
            <xm:f>NOT(ISERROR(SEARCH('Listados Datos'!$T$5,AT98)))</xm:f>
            <xm:f>'Listados Datos'!$T$5</xm:f>
            <x14:dxf>
              <font>
                <b/>
                <i val="0"/>
                <color auto="1"/>
              </font>
              <fill>
                <patternFill>
                  <bgColor rgb="FFFFFF00"/>
                </patternFill>
              </fill>
            </x14:dxf>
          </x14:cfRule>
          <x14:cfRule type="containsText" priority="1646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445" operator="containsText" id="{33757540-E0D3-4361-B575-91B429FB778D}">
            <xm:f>NOT(ISERROR(SEARCH('Listados Datos'!$T$3,AF104)))</xm:f>
            <xm:f>'Listados Datos'!$T$3</xm:f>
            <x14:dxf>
              <fill>
                <patternFill patternType="solid">
                  <bgColor rgb="FFC00000"/>
                </patternFill>
              </fill>
            </x14:dxf>
          </x14:cfRule>
          <x14:cfRule type="containsText" priority="16446" operator="containsText" id="{0B2BC68C-6BD5-4482-AC05-03F8034C02DD}">
            <xm:f>NOT(ISERROR(SEARCH('Listados Datos'!$T$4,AF104)))</xm:f>
            <xm:f>'Listados Datos'!$T$4</xm:f>
            <x14:dxf>
              <font>
                <b/>
                <i val="0"/>
                <color theme="0"/>
              </font>
              <fill>
                <patternFill>
                  <bgColor rgb="FFE26B0A"/>
                </patternFill>
              </fill>
            </x14:dxf>
          </x14:cfRule>
          <x14:cfRule type="containsText" priority="16447" operator="containsText" id="{AA559BB1-D658-4944-B3E3-E93B91E09F8C}">
            <xm:f>NOT(ISERROR(SEARCH('Listados Datos'!$T$5,AF104)))</xm:f>
            <xm:f>'Listados Datos'!$T$5</xm:f>
            <x14:dxf>
              <font>
                <b/>
                <i val="0"/>
                <color auto="1"/>
              </font>
              <fill>
                <patternFill>
                  <bgColor rgb="FFFFFF00"/>
                </patternFill>
              </fill>
            </x14:dxf>
          </x14:cfRule>
          <x14:cfRule type="containsText" priority="1644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441" operator="containsText" id="{5948DCD9-1031-418E-9367-9C15D197636E}">
            <xm:f>NOT(ISERROR(SEARCH('Listados Datos'!$T$3,AB104)))</xm:f>
            <xm:f>'Listados Datos'!$T$3</xm:f>
            <x14:dxf>
              <fill>
                <patternFill patternType="solid">
                  <bgColor rgb="FFC00000"/>
                </patternFill>
              </fill>
            </x14:dxf>
          </x14:cfRule>
          <x14:cfRule type="containsText" priority="16442" operator="containsText" id="{49A22B67-B343-4218-8EE4-2B55DB8B437D}">
            <xm:f>NOT(ISERROR(SEARCH('Listados Datos'!$T$4,AB104)))</xm:f>
            <xm:f>'Listados Datos'!$T$4</xm:f>
            <x14:dxf>
              <font>
                <b/>
                <i val="0"/>
                <color theme="0"/>
              </font>
              <fill>
                <patternFill>
                  <bgColor rgb="FFE26B0A"/>
                </patternFill>
              </fill>
            </x14:dxf>
          </x14:cfRule>
          <x14:cfRule type="containsText" priority="16443" operator="containsText" id="{B86F3879-9577-43D3-B4DB-156A085E3E08}">
            <xm:f>NOT(ISERROR(SEARCH('Listados Datos'!$T$5,AB104)))</xm:f>
            <xm:f>'Listados Datos'!$T$5</xm:f>
            <x14:dxf>
              <font>
                <b/>
                <i val="0"/>
                <color auto="1"/>
              </font>
              <fill>
                <patternFill>
                  <bgColor rgb="FFFFFF00"/>
                </patternFill>
              </fill>
            </x14:dxf>
          </x14:cfRule>
          <x14:cfRule type="containsText" priority="1644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431" operator="containsText" id="{4EB86390-F1FD-48AB-822C-824BD123F0EF}">
            <xm:f>NOT(ISERROR(SEARCH('Listados Datos'!$P$3,Z104)))</xm:f>
            <xm:f>'Listados Datos'!$P$3</xm:f>
            <x14:dxf>
              <fill>
                <patternFill>
                  <bgColor rgb="FF99CC00"/>
                </patternFill>
              </fill>
            </x14:dxf>
          </x14:cfRule>
          <x14:cfRule type="containsText" priority="16432" operator="containsText" id="{2D8A9D9F-CBFC-4936-91D8-51691FCA545D}">
            <xm:f>NOT(ISERROR(SEARCH('Listados Datos'!$P$4,Z104)))</xm:f>
            <xm:f>'Listados Datos'!$P$4</xm:f>
            <x14:dxf>
              <fill>
                <patternFill>
                  <bgColor rgb="FF33CC33"/>
                </patternFill>
              </fill>
            </x14:dxf>
          </x14:cfRule>
          <x14:cfRule type="containsText" priority="16433" operator="containsText" id="{2F95D431-0E6D-4A48-B0D7-0011170AEABE}">
            <xm:f>NOT(ISERROR(SEARCH('Listados Datos'!$P$5,Z104)))</xm:f>
            <xm:f>'Listados Datos'!$P$5</xm:f>
            <x14:dxf>
              <fill>
                <patternFill>
                  <bgColor rgb="FFFFFF00"/>
                </patternFill>
              </fill>
            </x14:dxf>
          </x14:cfRule>
          <x14:cfRule type="containsText" priority="16434" operator="containsText" id="{71D47073-80A3-4B72-9541-72DF2FBD4132}">
            <xm:f>NOT(ISERROR(SEARCH('Listados Datos'!$P$6,Z104)))</xm:f>
            <xm:f>'Listados Datos'!$P$6</xm:f>
            <x14:dxf>
              <fill>
                <patternFill>
                  <bgColor rgb="FFFFC000"/>
                </patternFill>
              </fill>
            </x14:dxf>
          </x14:cfRule>
          <x14:cfRule type="containsText" priority="1643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401" operator="containsText" id="{6D2C848B-C04D-44AF-ADEC-96794973863A}">
            <xm:f>NOT(ISERROR(SEARCH('Listados Datos'!$T$3,AT104)))</xm:f>
            <xm:f>'Listados Datos'!$T$3</xm:f>
            <x14:dxf>
              <fill>
                <patternFill patternType="solid">
                  <bgColor rgb="FFC00000"/>
                </patternFill>
              </fill>
            </x14:dxf>
          </x14:cfRule>
          <x14:cfRule type="containsText" priority="16402" operator="containsText" id="{8F81462F-DBC3-4FBC-AD8D-BC042286FEAA}">
            <xm:f>NOT(ISERROR(SEARCH('Listados Datos'!$T$4,AT104)))</xm:f>
            <xm:f>'Listados Datos'!$T$4</xm:f>
            <x14:dxf>
              <font>
                <b/>
                <i val="0"/>
                <color theme="0"/>
              </font>
              <fill>
                <patternFill>
                  <bgColor rgb="FFE26B0A"/>
                </patternFill>
              </fill>
            </x14:dxf>
          </x14:cfRule>
          <x14:cfRule type="containsText" priority="16403" operator="containsText" id="{A3507E1C-D464-4D4E-A9EC-3FF777035325}">
            <xm:f>NOT(ISERROR(SEARCH('Listados Datos'!$T$5,AT104)))</xm:f>
            <xm:f>'Listados Datos'!$T$5</xm:f>
            <x14:dxf>
              <font>
                <b/>
                <i val="0"/>
                <color auto="1"/>
              </font>
              <fill>
                <patternFill>
                  <bgColor rgb="FFFFFF00"/>
                </patternFill>
              </fill>
            </x14:dxf>
          </x14:cfRule>
          <x14:cfRule type="containsText" priority="1640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335" operator="containsText" id="{BCA7BF75-DBE9-445E-A2D3-6438186DEC54}">
            <xm:f>NOT(ISERROR(SEARCH('Listados Datos'!$D$3,B46)))</xm:f>
            <xm:f>'Listados Datos'!$D$3</xm:f>
            <x14:dxf>
              <font>
                <b/>
                <i val="0"/>
                <color theme="0"/>
              </font>
              <fill>
                <patternFill>
                  <bgColor rgb="FFC00000"/>
                </patternFill>
              </fill>
            </x14:dxf>
          </x14:cfRule>
          <x14:cfRule type="containsText" priority="16336" operator="containsText" id="{E0277168-4591-4CD0-8795-15C74FE6D2B8}">
            <xm:f>NOT(ISERROR(SEARCH('Listados Datos'!$D$4,B46)))</xm:f>
            <xm:f>'Listados Datos'!$D$4</xm:f>
            <x14:dxf>
              <font>
                <b/>
                <i val="0"/>
                <color theme="0"/>
              </font>
              <fill>
                <patternFill>
                  <bgColor rgb="FFC00000"/>
                </patternFill>
              </fill>
            </x14:dxf>
          </x14:cfRule>
          <x14:cfRule type="containsText" priority="16337" operator="containsText" id="{2C804A2C-B3A6-4D52-96C5-C3A39C2E2494}">
            <xm:f>NOT(ISERROR(SEARCH('Listados Datos'!$D$5,B46)))</xm:f>
            <xm:f>'Listados Datos'!$D$5</xm:f>
            <x14:dxf>
              <font>
                <b/>
                <i val="0"/>
                <color theme="0"/>
              </font>
              <fill>
                <patternFill>
                  <bgColor rgb="FFC00000"/>
                </patternFill>
              </fill>
            </x14:dxf>
          </x14:cfRule>
          <x14:cfRule type="containsText" priority="16338" operator="containsText" id="{42B34667-2854-42DC-8AE8-56B5DAEB6241}">
            <xm:f>NOT(ISERROR(SEARCH('Listados Datos'!$D$6,B46)))</xm:f>
            <xm:f>'Listados Datos'!$D$6</xm:f>
            <x14:dxf>
              <font>
                <b/>
                <i val="0"/>
                <color theme="0"/>
              </font>
              <fill>
                <patternFill>
                  <bgColor rgb="FFE3351F"/>
                </patternFill>
              </fill>
            </x14:dxf>
          </x14:cfRule>
          <x14:cfRule type="containsText" priority="16339" operator="containsText" id="{FF9633C5-C09A-4709-984F-ABB332B2E6C0}">
            <xm:f>NOT(ISERROR(SEARCH('Listados Datos'!$D$7,B46)))</xm:f>
            <xm:f>'Listados Datos'!$D$7</xm:f>
            <x14:dxf>
              <font>
                <b/>
                <i val="0"/>
                <color theme="0"/>
              </font>
              <fill>
                <patternFill>
                  <bgColor rgb="FFE3351F"/>
                </patternFill>
              </fill>
            </x14:dxf>
          </x14:cfRule>
          <x14:cfRule type="containsText" priority="16340" operator="containsText" id="{6E0F9123-9467-4EA1-8FFC-3001B92B40CD}">
            <xm:f>NOT(ISERROR(SEARCH('Listados Datos'!$D$8,B46)))</xm:f>
            <xm:f>'Listados Datos'!$D$8</xm:f>
            <x14:dxf>
              <font>
                <b/>
                <i val="0"/>
                <color theme="0"/>
              </font>
              <fill>
                <patternFill>
                  <bgColor rgb="FFE3351F"/>
                </patternFill>
              </fill>
            </x14:dxf>
          </x14:cfRule>
          <x14:cfRule type="containsText" priority="16341" operator="containsText" id="{6223CF4A-EEF8-4B82-BE51-272BD02B6667}">
            <xm:f>NOT(ISERROR(SEARCH('Listados Datos'!$D$9,B46)))</xm:f>
            <xm:f>'Listados Datos'!$D$9</xm:f>
            <x14:dxf>
              <font>
                <b/>
                <i val="0"/>
                <color theme="0"/>
              </font>
              <fill>
                <patternFill>
                  <bgColor rgb="FFFFC000"/>
                </patternFill>
              </fill>
            </x14:dxf>
          </x14:cfRule>
          <x14:cfRule type="containsText" priority="16342" operator="containsText" id="{6B0C58A9-5BC5-4BA6-AA1F-BA65C6EDE0FF}">
            <xm:f>NOT(ISERROR(SEARCH('Listados Datos'!$D$10,B46)))</xm:f>
            <xm:f>'Listados Datos'!$D$10</xm:f>
            <x14:dxf>
              <font>
                <b/>
                <i val="0"/>
                <color theme="0"/>
              </font>
              <fill>
                <patternFill>
                  <bgColor rgb="FFFFC000"/>
                </patternFill>
              </fill>
            </x14:dxf>
          </x14:cfRule>
          <x14:cfRule type="containsText" priority="16343" operator="containsText" id="{34F27B42-4E09-4C82-AB73-D9ECF160E4B8}">
            <xm:f>NOT(ISERROR(SEARCH('Listados Datos'!$D$11,B46)))</xm:f>
            <xm:f>'Listados Datos'!$D$11</xm:f>
            <x14:dxf>
              <font>
                <b/>
                <i val="0"/>
                <color theme="0"/>
              </font>
              <fill>
                <patternFill>
                  <bgColor rgb="FFFFC000"/>
                </patternFill>
              </fill>
            </x14:dxf>
          </x14:cfRule>
          <x14:cfRule type="containsText" priority="16344" operator="containsText" id="{DDBB3285-28C6-4C8B-9B13-286261ECCC1A}">
            <xm:f>NOT(ISERROR(SEARCH('Listados Datos'!$D$12,B46)))</xm:f>
            <xm:f>'Listados Datos'!$D$12</xm:f>
            <x14:dxf>
              <font>
                <b/>
                <i val="0"/>
                <color theme="0"/>
              </font>
              <fill>
                <patternFill>
                  <bgColor rgb="FFFFC000"/>
                </patternFill>
              </fill>
            </x14:dxf>
          </x14:cfRule>
          <x14:cfRule type="containsText" priority="16345" operator="containsText" id="{449E43DD-E84E-4E89-BF36-4D63BE0072C4}">
            <xm:f>NOT(ISERROR(SEARCH('Listados Datos'!$D$13,B46)))</xm:f>
            <xm:f>'Listados Datos'!$D$13</xm:f>
            <x14:dxf>
              <font>
                <b/>
                <i val="0"/>
                <color theme="0"/>
              </font>
              <fill>
                <patternFill>
                  <bgColor rgb="FFFFC000"/>
                </patternFill>
              </fill>
            </x14:dxf>
          </x14:cfRule>
          <x14:cfRule type="containsText" priority="16346" operator="containsText" id="{DA726E2D-430D-403B-8C47-B05E88C0D39B}">
            <xm:f>NOT(ISERROR(SEARCH('Listados Datos'!$D$14,B46)))</xm:f>
            <xm:f>'Listados Datos'!$D$14</xm:f>
            <x14:dxf>
              <font>
                <b/>
                <i val="0"/>
                <color theme="0"/>
              </font>
              <fill>
                <patternFill>
                  <bgColor rgb="FFFF0000"/>
                </patternFill>
              </fill>
            </x14:dxf>
          </x14:cfRule>
          <x14:cfRule type="containsText" priority="16347" operator="containsText" id="{3B318F5A-2913-43E9-92BD-0235835E9ED9}">
            <xm:f>NOT(ISERROR(SEARCH('Listados Datos'!$D$15,B46)))</xm:f>
            <xm:f>'Listados Datos'!$D$15</xm:f>
            <x14:dxf>
              <font>
                <b/>
                <i val="0"/>
                <color theme="0"/>
              </font>
              <fill>
                <patternFill>
                  <bgColor rgb="FFFF0000"/>
                </patternFill>
              </fill>
            </x14:dxf>
          </x14:cfRule>
          <x14:cfRule type="containsText" priority="1634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143" operator="containsText" id="{1F2CC3F4-AF44-44A1-9F82-2D8437C52640}">
            <xm:f>NOT(ISERROR(SEARCH('Listados Datos'!$P$3,AR115)))</xm:f>
            <xm:f>'Listados Datos'!$P$3</xm:f>
            <x14:dxf>
              <fill>
                <patternFill>
                  <bgColor rgb="FF99CC00"/>
                </patternFill>
              </fill>
            </x14:dxf>
          </x14:cfRule>
          <x14:cfRule type="containsText" priority="16144" operator="containsText" id="{A7A08CF9-80EA-4140-A13B-2E3630ADAE29}">
            <xm:f>NOT(ISERROR(SEARCH('Listados Datos'!$P$4,AR115)))</xm:f>
            <xm:f>'Listados Datos'!$P$4</xm:f>
            <x14:dxf>
              <fill>
                <patternFill>
                  <bgColor rgb="FF33CC33"/>
                </patternFill>
              </fill>
            </x14:dxf>
          </x14:cfRule>
          <x14:cfRule type="containsText" priority="16145" operator="containsText" id="{E46108F0-9DD7-4F07-B70E-AB028EE95268}">
            <xm:f>NOT(ISERROR(SEARCH('Listados Datos'!$P$5,AR115)))</xm:f>
            <xm:f>'Listados Datos'!$P$5</xm:f>
            <x14:dxf>
              <fill>
                <patternFill>
                  <bgColor rgb="FFFFFF00"/>
                </patternFill>
              </fill>
            </x14:dxf>
          </x14:cfRule>
          <x14:cfRule type="containsText" priority="16146" operator="containsText" id="{285234BC-8E2F-465E-8FE1-644D3B9EC7B5}">
            <xm:f>NOT(ISERROR(SEARCH('Listados Datos'!$P$6,AR115)))</xm:f>
            <xm:f>'Listados Datos'!$P$6</xm:f>
            <x14:dxf>
              <fill>
                <patternFill>
                  <bgColor rgb="FFFFC000"/>
                </patternFill>
              </fill>
            </x14:dxf>
          </x14:cfRule>
          <x14:cfRule type="containsText" priority="1614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209" operator="containsText" id="{18DA6403-44DB-447D-A4DC-75DFEBBBBF7C}">
            <xm:f>NOT(ISERROR(SEARCH('Listados Datos'!$T$3,AT117)))</xm:f>
            <xm:f>'Listados Datos'!$T$3</xm:f>
            <x14:dxf>
              <fill>
                <patternFill patternType="solid">
                  <bgColor rgb="FFC00000"/>
                </patternFill>
              </fill>
            </x14:dxf>
          </x14:cfRule>
          <x14:cfRule type="containsText" priority="16210" operator="containsText" id="{38033305-B944-40AE-8A95-BD8487EF26F4}">
            <xm:f>NOT(ISERROR(SEARCH('Listados Datos'!$T$4,AT117)))</xm:f>
            <xm:f>'Listados Datos'!$T$4</xm:f>
            <x14:dxf>
              <font>
                <b/>
                <i val="0"/>
                <color theme="0"/>
              </font>
              <fill>
                <patternFill>
                  <bgColor rgb="FFE26B0A"/>
                </patternFill>
              </fill>
            </x14:dxf>
          </x14:cfRule>
          <x14:cfRule type="containsText" priority="16211" operator="containsText" id="{A92D7C5E-1146-40DA-8052-65CF4FEAAFE2}">
            <xm:f>NOT(ISERROR(SEARCH('Listados Datos'!$T$5,AT117)))</xm:f>
            <xm:f>'Listados Datos'!$T$5</xm:f>
            <x14:dxf>
              <font>
                <b/>
                <i val="0"/>
                <color auto="1"/>
              </font>
              <fill>
                <patternFill>
                  <bgColor rgb="FFFFFF00"/>
                </patternFill>
              </fill>
            </x14:dxf>
          </x14:cfRule>
          <x14:cfRule type="containsText" priority="1621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199" operator="containsText" id="{85D97FD9-1DEC-4702-AA9E-840C21A9356B}">
            <xm:f>NOT(ISERROR(SEARCH('Listados Datos'!$P$3,AR117)))</xm:f>
            <xm:f>'Listados Datos'!$P$3</xm:f>
            <x14:dxf>
              <fill>
                <patternFill>
                  <bgColor rgb="FF99CC00"/>
                </patternFill>
              </fill>
            </x14:dxf>
          </x14:cfRule>
          <x14:cfRule type="containsText" priority="16200" operator="containsText" id="{07DA3E75-A1BD-4B5E-997F-BCE40FE6C364}">
            <xm:f>NOT(ISERROR(SEARCH('Listados Datos'!$P$4,AR117)))</xm:f>
            <xm:f>'Listados Datos'!$P$4</xm:f>
            <x14:dxf>
              <fill>
                <patternFill>
                  <bgColor rgb="FF33CC33"/>
                </patternFill>
              </fill>
            </x14:dxf>
          </x14:cfRule>
          <x14:cfRule type="containsText" priority="16201" operator="containsText" id="{EDD29DFC-DA0B-49D6-BAC0-EFD6868B36CB}">
            <xm:f>NOT(ISERROR(SEARCH('Listados Datos'!$P$5,AR117)))</xm:f>
            <xm:f>'Listados Datos'!$P$5</xm:f>
            <x14:dxf>
              <fill>
                <patternFill>
                  <bgColor rgb="FFFFFF00"/>
                </patternFill>
              </fill>
            </x14:dxf>
          </x14:cfRule>
          <x14:cfRule type="containsText" priority="16202" operator="containsText" id="{CBB5A947-ACEE-483E-BF98-32985A6F1BD3}">
            <xm:f>NOT(ISERROR(SEARCH('Listados Datos'!$P$6,AR117)))</xm:f>
            <xm:f>'Listados Datos'!$P$6</xm:f>
            <x14:dxf>
              <fill>
                <patternFill>
                  <bgColor rgb="FFFFC000"/>
                </patternFill>
              </fill>
            </x14:dxf>
          </x14:cfRule>
          <x14:cfRule type="containsText" priority="1620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167" operator="containsText" id="{8D5C33DC-2A70-41D7-884F-8AA15A683BCE}">
            <xm:f>NOT(ISERROR(SEARCH('Listados Datos'!$T$3,AT114)))</xm:f>
            <xm:f>'Listados Datos'!$T$3</xm:f>
            <x14:dxf>
              <fill>
                <patternFill patternType="solid">
                  <bgColor rgb="FFC00000"/>
                </patternFill>
              </fill>
            </x14:dxf>
          </x14:cfRule>
          <x14:cfRule type="containsText" priority="16168" operator="containsText" id="{9E43DFCF-7972-493A-B175-C91417513DF1}">
            <xm:f>NOT(ISERROR(SEARCH('Listados Datos'!$T$4,AT114)))</xm:f>
            <xm:f>'Listados Datos'!$T$4</xm:f>
            <x14:dxf>
              <font>
                <b/>
                <i val="0"/>
                <color theme="0"/>
              </font>
              <fill>
                <patternFill>
                  <bgColor rgb="FFE26B0A"/>
                </patternFill>
              </fill>
            </x14:dxf>
          </x14:cfRule>
          <x14:cfRule type="containsText" priority="16169" operator="containsText" id="{0DCF8571-D193-4362-B4E0-47B308D16198}">
            <xm:f>NOT(ISERROR(SEARCH('Listados Datos'!$T$5,AT114)))</xm:f>
            <xm:f>'Listados Datos'!$T$5</xm:f>
            <x14:dxf>
              <font>
                <b/>
                <i val="0"/>
                <color auto="1"/>
              </font>
              <fill>
                <patternFill>
                  <bgColor rgb="FFFFFF00"/>
                </patternFill>
              </fill>
            </x14:dxf>
          </x14:cfRule>
          <x14:cfRule type="containsText" priority="1617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157" operator="containsText" id="{5E6ABCB9-09CD-4AD7-8DED-6EF43F2F5AD2}">
            <xm:f>NOT(ISERROR(SEARCH('Listados Datos'!$P$3,AR114)))</xm:f>
            <xm:f>'Listados Datos'!$P$3</xm:f>
            <x14:dxf>
              <fill>
                <patternFill>
                  <bgColor rgb="FF99CC00"/>
                </patternFill>
              </fill>
            </x14:dxf>
          </x14:cfRule>
          <x14:cfRule type="containsText" priority="16158" operator="containsText" id="{6E88AE34-EFC9-4165-BF98-CF8366D87DFD}">
            <xm:f>NOT(ISERROR(SEARCH('Listados Datos'!$P$4,AR114)))</xm:f>
            <xm:f>'Listados Datos'!$P$4</xm:f>
            <x14:dxf>
              <fill>
                <patternFill>
                  <bgColor rgb="FF33CC33"/>
                </patternFill>
              </fill>
            </x14:dxf>
          </x14:cfRule>
          <x14:cfRule type="containsText" priority="16159" operator="containsText" id="{3FA6B231-F12C-4FA3-BE5D-C48795C802FB}">
            <xm:f>NOT(ISERROR(SEARCH('Listados Datos'!$P$5,AR114)))</xm:f>
            <xm:f>'Listados Datos'!$P$5</xm:f>
            <x14:dxf>
              <fill>
                <patternFill>
                  <bgColor rgb="FFFFFF00"/>
                </patternFill>
              </fill>
            </x14:dxf>
          </x14:cfRule>
          <x14:cfRule type="containsText" priority="16160" operator="containsText" id="{4D3E367B-4A61-476F-8B01-5D7C882311ED}">
            <xm:f>NOT(ISERROR(SEARCH('Listados Datos'!$P$6,AR114)))</xm:f>
            <xm:f>'Listados Datos'!$P$6</xm:f>
            <x14:dxf>
              <fill>
                <patternFill>
                  <bgColor rgb="FFFFC000"/>
                </patternFill>
              </fill>
            </x14:dxf>
          </x14:cfRule>
          <x14:cfRule type="containsText" priority="1616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275" operator="containsText" id="{825A0083-2090-45B0-AAAB-5D49947ABEC3}">
            <xm:f>NOT(ISERROR(SEARCH('Listados Datos'!$T$3,AF112)))</xm:f>
            <xm:f>'Listados Datos'!$T$3</xm:f>
            <x14:dxf>
              <fill>
                <patternFill patternType="solid">
                  <bgColor rgb="FFC00000"/>
                </patternFill>
              </fill>
            </x14:dxf>
          </x14:cfRule>
          <x14:cfRule type="containsText" priority="16276" operator="containsText" id="{75B07F93-63AA-4360-B5D3-3A47B3A9B9F6}">
            <xm:f>NOT(ISERROR(SEARCH('Listados Datos'!$T$4,AF112)))</xm:f>
            <xm:f>'Listados Datos'!$T$4</xm:f>
            <x14:dxf>
              <font>
                <b/>
                <i val="0"/>
                <color theme="0"/>
              </font>
              <fill>
                <patternFill>
                  <bgColor rgb="FFE26B0A"/>
                </patternFill>
              </fill>
            </x14:dxf>
          </x14:cfRule>
          <x14:cfRule type="containsText" priority="16277" operator="containsText" id="{35534238-889B-450A-9F7F-2CA653F80F55}">
            <xm:f>NOT(ISERROR(SEARCH('Listados Datos'!$T$5,AF112)))</xm:f>
            <xm:f>'Listados Datos'!$T$5</xm:f>
            <x14:dxf>
              <font>
                <b/>
                <i val="0"/>
                <color auto="1"/>
              </font>
              <fill>
                <patternFill>
                  <bgColor rgb="FFFFFF00"/>
                </patternFill>
              </fill>
            </x14:dxf>
          </x14:cfRule>
          <x14:cfRule type="containsText" priority="1627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271" operator="containsText" id="{2911147B-A4C9-49D7-B10A-DB5A4097067A}">
            <xm:f>NOT(ISERROR(SEARCH('Listados Datos'!$T$3,AB112)))</xm:f>
            <xm:f>'Listados Datos'!$T$3</xm:f>
            <x14:dxf>
              <fill>
                <patternFill patternType="solid">
                  <bgColor rgb="FFC00000"/>
                </patternFill>
              </fill>
            </x14:dxf>
          </x14:cfRule>
          <x14:cfRule type="containsText" priority="16272" operator="containsText" id="{DF8DC473-5115-4460-ABAB-E2916E67CBDB}">
            <xm:f>NOT(ISERROR(SEARCH('Listados Datos'!$T$4,AB112)))</xm:f>
            <xm:f>'Listados Datos'!$T$4</xm:f>
            <x14:dxf>
              <font>
                <b/>
                <i val="0"/>
                <color theme="0"/>
              </font>
              <fill>
                <patternFill>
                  <bgColor rgb="FFE26B0A"/>
                </patternFill>
              </fill>
            </x14:dxf>
          </x14:cfRule>
          <x14:cfRule type="containsText" priority="16273" operator="containsText" id="{17B0D8E5-8CF9-4D0B-85C1-325E5B1B1C3E}">
            <xm:f>NOT(ISERROR(SEARCH('Listados Datos'!$T$5,AB112)))</xm:f>
            <xm:f>'Listados Datos'!$T$5</xm:f>
            <x14:dxf>
              <font>
                <b/>
                <i val="0"/>
                <color auto="1"/>
              </font>
              <fill>
                <patternFill>
                  <bgColor rgb="FFFFFF00"/>
                </patternFill>
              </fill>
            </x14:dxf>
          </x14:cfRule>
          <x14:cfRule type="containsText" priority="1627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261" operator="containsText" id="{55CD8DB0-63C6-4BF1-B7CD-7264E6008AFB}">
            <xm:f>NOT(ISERROR(SEARCH('Listados Datos'!$P$3,Z112)))</xm:f>
            <xm:f>'Listados Datos'!$P$3</xm:f>
            <x14:dxf>
              <fill>
                <patternFill>
                  <bgColor rgb="FF99CC00"/>
                </patternFill>
              </fill>
            </x14:dxf>
          </x14:cfRule>
          <x14:cfRule type="containsText" priority="16262" operator="containsText" id="{DF717CD1-9CAA-428B-88BE-05E4A32F7373}">
            <xm:f>NOT(ISERROR(SEARCH('Listados Datos'!$P$4,Z112)))</xm:f>
            <xm:f>'Listados Datos'!$P$4</xm:f>
            <x14:dxf>
              <fill>
                <patternFill>
                  <bgColor rgb="FF33CC33"/>
                </patternFill>
              </fill>
            </x14:dxf>
          </x14:cfRule>
          <x14:cfRule type="containsText" priority="16263" operator="containsText" id="{4ADF86E9-FE14-4448-B4EC-27D1C4B04F29}">
            <xm:f>NOT(ISERROR(SEARCH('Listados Datos'!$P$5,Z112)))</xm:f>
            <xm:f>'Listados Datos'!$P$5</xm:f>
            <x14:dxf>
              <fill>
                <patternFill>
                  <bgColor rgb="FFFFFF00"/>
                </patternFill>
              </fill>
            </x14:dxf>
          </x14:cfRule>
          <x14:cfRule type="containsText" priority="16264" operator="containsText" id="{0A5B5CD2-16D0-4BB9-A417-DF7A8DE577E9}">
            <xm:f>NOT(ISERROR(SEARCH('Listados Datos'!$P$6,Z112)))</xm:f>
            <xm:f>'Listados Datos'!$P$6</xm:f>
            <x14:dxf>
              <fill>
                <patternFill>
                  <bgColor rgb="FFFFC000"/>
                </patternFill>
              </fill>
            </x14:dxf>
          </x14:cfRule>
          <x14:cfRule type="containsText" priority="1626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237" operator="containsText" id="{B828D458-97DA-4FC4-AA61-86FAB0015FC5}">
            <xm:f>NOT(ISERROR(SEARCH('Listados Datos'!$T$3,AT112)))</xm:f>
            <xm:f>'Listados Datos'!$T$3</xm:f>
            <x14:dxf>
              <fill>
                <patternFill patternType="solid">
                  <bgColor rgb="FFC00000"/>
                </patternFill>
              </fill>
            </x14:dxf>
          </x14:cfRule>
          <x14:cfRule type="containsText" priority="16238" operator="containsText" id="{477DFEFD-4EC9-4207-A348-1B9E652996D9}">
            <xm:f>NOT(ISERROR(SEARCH('Listados Datos'!$T$4,AT112)))</xm:f>
            <xm:f>'Listados Datos'!$T$4</xm:f>
            <x14:dxf>
              <font>
                <b/>
                <i val="0"/>
                <color theme="0"/>
              </font>
              <fill>
                <patternFill>
                  <bgColor rgb="FFE26B0A"/>
                </patternFill>
              </fill>
            </x14:dxf>
          </x14:cfRule>
          <x14:cfRule type="containsText" priority="16239" operator="containsText" id="{AE0A5677-E487-4C35-B8D7-EF428E190DDE}">
            <xm:f>NOT(ISERROR(SEARCH('Listados Datos'!$T$5,AT112)))</xm:f>
            <xm:f>'Listados Datos'!$T$5</xm:f>
            <x14:dxf>
              <font>
                <b/>
                <i val="0"/>
                <color auto="1"/>
              </font>
              <fill>
                <patternFill>
                  <bgColor rgb="FFFFFF00"/>
                </patternFill>
              </fill>
            </x14:dxf>
          </x14:cfRule>
          <x14:cfRule type="containsText" priority="1624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227" operator="containsText" id="{D0E49CA7-93DF-4379-8C08-A495BA1EAF91}">
            <xm:f>NOT(ISERROR(SEARCH('Listados Datos'!$P$3,AR112)))</xm:f>
            <xm:f>'Listados Datos'!$P$3</xm:f>
            <x14:dxf>
              <fill>
                <patternFill>
                  <bgColor rgb="FF99CC00"/>
                </patternFill>
              </fill>
            </x14:dxf>
          </x14:cfRule>
          <x14:cfRule type="containsText" priority="16228" operator="containsText" id="{F6F5164A-CB3C-450A-97EE-14397098DF42}">
            <xm:f>NOT(ISERROR(SEARCH('Listados Datos'!$P$4,AR112)))</xm:f>
            <xm:f>'Listados Datos'!$P$4</xm:f>
            <x14:dxf>
              <fill>
                <patternFill>
                  <bgColor rgb="FF33CC33"/>
                </patternFill>
              </fill>
            </x14:dxf>
          </x14:cfRule>
          <x14:cfRule type="containsText" priority="16229" operator="containsText" id="{03D4C553-1BEB-4BBA-8B21-3C3915EC6B86}">
            <xm:f>NOT(ISERROR(SEARCH('Listados Datos'!$P$5,AR112)))</xm:f>
            <xm:f>'Listados Datos'!$P$5</xm:f>
            <x14:dxf>
              <fill>
                <patternFill>
                  <bgColor rgb="FFFFFF00"/>
                </patternFill>
              </fill>
            </x14:dxf>
          </x14:cfRule>
          <x14:cfRule type="containsText" priority="16230" operator="containsText" id="{5C9D4DFD-78D2-4C87-8D1C-B958972B7D44}">
            <xm:f>NOT(ISERROR(SEARCH('Listados Datos'!$P$6,AR112)))</xm:f>
            <xm:f>'Listados Datos'!$P$6</xm:f>
            <x14:dxf>
              <fill>
                <patternFill>
                  <bgColor rgb="FFFFC000"/>
                </patternFill>
              </fill>
            </x14:dxf>
          </x14:cfRule>
          <x14:cfRule type="containsText" priority="1623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223" operator="containsText" id="{490119D4-6289-4DFE-9F01-43C968E83118}">
            <xm:f>NOT(ISERROR(SEARCH('Listados Datos'!$T$3,AT113)))</xm:f>
            <xm:f>'Listados Datos'!$T$3</xm:f>
            <x14:dxf>
              <fill>
                <patternFill patternType="solid">
                  <bgColor rgb="FFC00000"/>
                </patternFill>
              </fill>
            </x14:dxf>
          </x14:cfRule>
          <x14:cfRule type="containsText" priority="16224" operator="containsText" id="{3D0118EE-D4BE-425D-91E8-F4448DF2B9A3}">
            <xm:f>NOT(ISERROR(SEARCH('Listados Datos'!$T$4,AT113)))</xm:f>
            <xm:f>'Listados Datos'!$T$4</xm:f>
            <x14:dxf>
              <font>
                <b/>
                <i val="0"/>
                <color theme="0"/>
              </font>
              <fill>
                <patternFill>
                  <bgColor rgb="FFE26B0A"/>
                </patternFill>
              </fill>
            </x14:dxf>
          </x14:cfRule>
          <x14:cfRule type="containsText" priority="16225" operator="containsText" id="{72F9A2C7-9930-4825-90DF-C92BE2F401A5}">
            <xm:f>NOT(ISERROR(SEARCH('Listados Datos'!$T$5,AT113)))</xm:f>
            <xm:f>'Listados Datos'!$T$5</xm:f>
            <x14:dxf>
              <font>
                <b/>
                <i val="0"/>
                <color auto="1"/>
              </font>
              <fill>
                <patternFill>
                  <bgColor rgb="FFFFFF00"/>
                </patternFill>
              </fill>
            </x14:dxf>
          </x14:cfRule>
          <x14:cfRule type="containsText" priority="1622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213" operator="containsText" id="{579EDBA6-DF2C-4AD7-96EC-23925E12B2B4}">
            <xm:f>NOT(ISERROR(SEARCH('Listados Datos'!$P$3,AR113)))</xm:f>
            <xm:f>'Listados Datos'!$P$3</xm:f>
            <x14:dxf>
              <fill>
                <patternFill>
                  <bgColor rgb="FF99CC00"/>
                </patternFill>
              </fill>
            </x14:dxf>
          </x14:cfRule>
          <x14:cfRule type="containsText" priority="16214" operator="containsText" id="{8C4D3588-7BA1-486A-B71B-6EDC8C52534E}">
            <xm:f>NOT(ISERROR(SEARCH('Listados Datos'!$P$4,AR113)))</xm:f>
            <xm:f>'Listados Datos'!$P$4</xm:f>
            <x14:dxf>
              <fill>
                <patternFill>
                  <bgColor rgb="FF33CC33"/>
                </patternFill>
              </fill>
            </x14:dxf>
          </x14:cfRule>
          <x14:cfRule type="containsText" priority="16215" operator="containsText" id="{3816991F-FA64-4D2F-8902-85A8A3E22EAD}">
            <xm:f>NOT(ISERROR(SEARCH('Listados Datos'!$P$5,AR113)))</xm:f>
            <xm:f>'Listados Datos'!$P$5</xm:f>
            <x14:dxf>
              <fill>
                <patternFill>
                  <bgColor rgb="FFFFFF00"/>
                </patternFill>
              </fill>
            </x14:dxf>
          </x14:cfRule>
          <x14:cfRule type="containsText" priority="16216" operator="containsText" id="{FC34259A-F532-4296-A7A2-78CCDA58677B}">
            <xm:f>NOT(ISERROR(SEARCH('Listados Datos'!$P$6,AR113)))</xm:f>
            <xm:f>'Listados Datos'!$P$6</xm:f>
            <x14:dxf>
              <fill>
                <patternFill>
                  <bgColor rgb="FFFFC000"/>
                </patternFill>
              </fill>
            </x14:dxf>
          </x14:cfRule>
          <x14:cfRule type="containsText" priority="1621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195" operator="containsText" id="{B26C6383-EA6A-49A6-BEEF-49D7B01B2F76}">
            <xm:f>NOT(ISERROR(SEARCH('Listados Datos'!$T$3,AF114)))</xm:f>
            <xm:f>'Listados Datos'!$T$3</xm:f>
            <x14:dxf>
              <fill>
                <patternFill patternType="solid">
                  <bgColor rgb="FFC00000"/>
                </patternFill>
              </fill>
            </x14:dxf>
          </x14:cfRule>
          <x14:cfRule type="containsText" priority="16196" operator="containsText" id="{1C274E1E-F309-4904-929C-38AAEA94790C}">
            <xm:f>NOT(ISERROR(SEARCH('Listados Datos'!$T$4,AF114)))</xm:f>
            <xm:f>'Listados Datos'!$T$4</xm:f>
            <x14:dxf>
              <font>
                <b/>
                <i val="0"/>
                <color theme="0"/>
              </font>
              <fill>
                <patternFill>
                  <bgColor rgb="FFE26B0A"/>
                </patternFill>
              </fill>
            </x14:dxf>
          </x14:cfRule>
          <x14:cfRule type="containsText" priority="16197" operator="containsText" id="{B63CFE0B-D339-4FBC-B4C1-DF712CFF8A06}">
            <xm:f>NOT(ISERROR(SEARCH('Listados Datos'!$T$5,AF114)))</xm:f>
            <xm:f>'Listados Datos'!$T$5</xm:f>
            <x14:dxf>
              <font>
                <b/>
                <i val="0"/>
                <color auto="1"/>
              </font>
              <fill>
                <patternFill>
                  <bgColor rgb="FFFFFF00"/>
                </patternFill>
              </fill>
            </x14:dxf>
          </x14:cfRule>
          <x14:cfRule type="containsText" priority="1619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191" operator="containsText" id="{5FAE8E94-AF72-41F7-9EE0-E87CEF7F2C4B}">
            <xm:f>NOT(ISERROR(SEARCH('Listados Datos'!$T$3,AB114)))</xm:f>
            <xm:f>'Listados Datos'!$T$3</xm:f>
            <x14:dxf>
              <fill>
                <patternFill patternType="solid">
                  <bgColor rgb="FFC00000"/>
                </patternFill>
              </fill>
            </x14:dxf>
          </x14:cfRule>
          <x14:cfRule type="containsText" priority="16192" operator="containsText" id="{B4E8F686-DA77-41F8-87F7-C26D80E90306}">
            <xm:f>NOT(ISERROR(SEARCH('Listados Datos'!$T$4,AB114)))</xm:f>
            <xm:f>'Listados Datos'!$T$4</xm:f>
            <x14:dxf>
              <font>
                <b/>
                <i val="0"/>
                <color theme="0"/>
              </font>
              <fill>
                <patternFill>
                  <bgColor rgb="FFE26B0A"/>
                </patternFill>
              </fill>
            </x14:dxf>
          </x14:cfRule>
          <x14:cfRule type="containsText" priority="16193" operator="containsText" id="{86888C98-8FAD-40C1-92FE-7A675BDBF723}">
            <xm:f>NOT(ISERROR(SEARCH('Listados Datos'!$T$5,AB114)))</xm:f>
            <xm:f>'Listados Datos'!$T$5</xm:f>
            <x14:dxf>
              <font>
                <b/>
                <i val="0"/>
                <color auto="1"/>
              </font>
              <fill>
                <patternFill>
                  <bgColor rgb="FFFFFF00"/>
                </patternFill>
              </fill>
            </x14:dxf>
          </x14:cfRule>
          <x14:cfRule type="containsText" priority="1619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181" operator="containsText" id="{EB04593A-9EBF-4CD1-93D2-4883E28DB811}">
            <xm:f>NOT(ISERROR(SEARCH('Listados Datos'!$P$3,Z114)))</xm:f>
            <xm:f>'Listados Datos'!$P$3</xm:f>
            <x14:dxf>
              <fill>
                <patternFill>
                  <bgColor rgb="FF99CC00"/>
                </patternFill>
              </fill>
            </x14:dxf>
          </x14:cfRule>
          <x14:cfRule type="containsText" priority="16182" operator="containsText" id="{67A135C9-9112-47C1-B0FF-A6A10277C816}">
            <xm:f>NOT(ISERROR(SEARCH('Listados Datos'!$P$4,Z114)))</xm:f>
            <xm:f>'Listados Datos'!$P$4</xm:f>
            <x14:dxf>
              <fill>
                <patternFill>
                  <bgColor rgb="FF33CC33"/>
                </patternFill>
              </fill>
            </x14:dxf>
          </x14:cfRule>
          <x14:cfRule type="containsText" priority="16183" operator="containsText" id="{DE4A4845-707D-412C-BE2B-7EB84C72B157}">
            <xm:f>NOT(ISERROR(SEARCH('Listados Datos'!$P$5,Z114)))</xm:f>
            <xm:f>'Listados Datos'!$P$5</xm:f>
            <x14:dxf>
              <fill>
                <patternFill>
                  <bgColor rgb="FFFFFF00"/>
                </patternFill>
              </fill>
            </x14:dxf>
          </x14:cfRule>
          <x14:cfRule type="containsText" priority="16184" operator="containsText" id="{04C27154-A7AF-4B27-AD34-08FD0669C23C}">
            <xm:f>NOT(ISERROR(SEARCH('Listados Datos'!$P$6,Z114)))</xm:f>
            <xm:f>'Listados Datos'!$P$6</xm:f>
            <x14:dxf>
              <fill>
                <patternFill>
                  <bgColor rgb="FFFFC000"/>
                </patternFill>
              </fill>
            </x14:dxf>
          </x14:cfRule>
          <x14:cfRule type="containsText" priority="1618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153" operator="containsText" id="{D1801DF3-B1C5-4DE7-A5B4-5CD4DCEB717D}">
            <xm:f>NOT(ISERROR(SEARCH('Listados Datos'!$T$3,AT115)))</xm:f>
            <xm:f>'Listados Datos'!$T$3</xm:f>
            <x14:dxf>
              <fill>
                <patternFill patternType="solid">
                  <bgColor rgb="FFC00000"/>
                </patternFill>
              </fill>
            </x14:dxf>
          </x14:cfRule>
          <x14:cfRule type="containsText" priority="16154" operator="containsText" id="{08213586-22A5-4425-B3EF-1F90E315336E}">
            <xm:f>NOT(ISERROR(SEARCH('Listados Datos'!$T$4,AT115)))</xm:f>
            <xm:f>'Listados Datos'!$T$4</xm:f>
            <x14:dxf>
              <font>
                <b/>
                <i val="0"/>
                <color theme="0"/>
              </font>
              <fill>
                <patternFill>
                  <bgColor rgb="FFE26B0A"/>
                </patternFill>
              </fill>
            </x14:dxf>
          </x14:cfRule>
          <x14:cfRule type="containsText" priority="16155" operator="containsText" id="{BE689F05-90B9-404C-ADD3-A60F96E1EAE5}">
            <xm:f>NOT(ISERROR(SEARCH('Listados Datos'!$T$5,AT115)))</xm:f>
            <xm:f>'Listados Datos'!$T$5</xm:f>
            <x14:dxf>
              <font>
                <b/>
                <i val="0"/>
                <color auto="1"/>
              </font>
              <fill>
                <patternFill>
                  <bgColor rgb="FFFFFF00"/>
                </patternFill>
              </fill>
            </x14:dxf>
          </x14:cfRule>
          <x14:cfRule type="containsText" priority="1615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101" operator="containsText" id="{C196D8E0-B9AA-4CE1-A59E-6ECD81F0791C}">
            <xm:f>NOT(ISERROR(SEARCH('Listados Datos'!$P$3,AR116)))</xm:f>
            <xm:f>'Listados Datos'!$P$3</xm:f>
            <x14:dxf>
              <fill>
                <patternFill>
                  <bgColor rgb="FF99CC00"/>
                </patternFill>
              </fill>
            </x14:dxf>
          </x14:cfRule>
          <x14:cfRule type="containsText" priority="16102" operator="containsText" id="{FA2462AC-2E69-47CF-A498-967606DEB3E5}">
            <xm:f>NOT(ISERROR(SEARCH('Listados Datos'!$P$4,AR116)))</xm:f>
            <xm:f>'Listados Datos'!$P$4</xm:f>
            <x14:dxf>
              <fill>
                <patternFill>
                  <bgColor rgb="FF33CC33"/>
                </patternFill>
              </fill>
            </x14:dxf>
          </x14:cfRule>
          <x14:cfRule type="containsText" priority="16103" operator="containsText" id="{06DCE7BE-8926-4FB5-B089-F3ECCC520BB2}">
            <xm:f>NOT(ISERROR(SEARCH('Listados Datos'!$P$5,AR116)))</xm:f>
            <xm:f>'Listados Datos'!$P$5</xm:f>
            <x14:dxf>
              <fill>
                <patternFill>
                  <bgColor rgb="FFFFFF00"/>
                </patternFill>
              </fill>
            </x14:dxf>
          </x14:cfRule>
          <x14:cfRule type="containsText" priority="16104" operator="containsText" id="{1BEB60F5-B2F3-4686-B10F-542416758B62}">
            <xm:f>NOT(ISERROR(SEARCH('Listados Datos'!$P$6,AR116)))</xm:f>
            <xm:f>'Listados Datos'!$P$6</xm:f>
            <x14:dxf>
              <fill>
                <patternFill>
                  <bgColor rgb="FFFFC000"/>
                </patternFill>
              </fill>
            </x14:dxf>
          </x14:cfRule>
          <x14:cfRule type="containsText" priority="1610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139" operator="containsText" id="{1EEE875E-29C2-433A-AE7A-C99C2DFFDE80}">
            <xm:f>NOT(ISERROR(SEARCH('Listados Datos'!$T$3,AF116)))</xm:f>
            <xm:f>'Listados Datos'!$T$3</xm:f>
            <x14:dxf>
              <fill>
                <patternFill patternType="solid">
                  <bgColor rgb="FFC00000"/>
                </patternFill>
              </fill>
            </x14:dxf>
          </x14:cfRule>
          <x14:cfRule type="containsText" priority="16140" operator="containsText" id="{6D142112-165E-4915-A06C-176D071B80C9}">
            <xm:f>NOT(ISERROR(SEARCH('Listados Datos'!$T$4,AF116)))</xm:f>
            <xm:f>'Listados Datos'!$T$4</xm:f>
            <x14:dxf>
              <font>
                <b/>
                <i val="0"/>
                <color theme="0"/>
              </font>
              <fill>
                <patternFill>
                  <bgColor rgb="FFE26B0A"/>
                </patternFill>
              </fill>
            </x14:dxf>
          </x14:cfRule>
          <x14:cfRule type="containsText" priority="16141" operator="containsText" id="{D35C8D0F-729E-4E95-958F-15B5B42CA215}">
            <xm:f>NOT(ISERROR(SEARCH('Listados Datos'!$T$5,AF116)))</xm:f>
            <xm:f>'Listados Datos'!$T$5</xm:f>
            <x14:dxf>
              <font>
                <b/>
                <i val="0"/>
                <color auto="1"/>
              </font>
              <fill>
                <patternFill>
                  <bgColor rgb="FFFFFF00"/>
                </patternFill>
              </fill>
            </x14:dxf>
          </x14:cfRule>
          <x14:cfRule type="containsText" priority="1614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135" operator="containsText" id="{5F656219-9C7C-4C7E-83BD-72A75C71E24B}">
            <xm:f>NOT(ISERROR(SEARCH('Listados Datos'!$T$3,AB116)))</xm:f>
            <xm:f>'Listados Datos'!$T$3</xm:f>
            <x14:dxf>
              <fill>
                <patternFill patternType="solid">
                  <bgColor rgb="FFC00000"/>
                </patternFill>
              </fill>
            </x14:dxf>
          </x14:cfRule>
          <x14:cfRule type="containsText" priority="16136" operator="containsText" id="{56C93C8F-D2E7-4B81-B915-D71180845C8E}">
            <xm:f>NOT(ISERROR(SEARCH('Listados Datos'!$T$4,AB116)))</xm:f>
            <xm:f>'Listados Datos'!$T$4</xm:f>
            <x14:dxf>
              <font>
                <b/>
                <i val="0"/>
                <color theme="0"/>
              </font>
              <fill>
                <patternFill>
                  <bgColor rgb="FFE26B0A"/>
                </patternFill>
              </fill>
            </x14:dxf>
          </x14:cfRule>
          <x14:cfRule type="containsText" priority="16137" operator="containsText" id="{D7DAAE0A-7AE0-420B-9818-AA54BC00C896}">
            <xm:f>NOT(ISERROR(SEARCH('Listados Datos'!$T$5,AB116)))</xm:f>
            <xm:f>'Listados Datos'!$T$5</xm:f>
            <x14:dxf>
              <font>
                <b/>
                <i val="0"/>
                <color auto="1"/>
              </font>
              <fill>
                <patternFill>
                  <bgColor rgb="FFFFFF00"/>
                </patternFill>
              </fill>
            </x14:dxf>
          </x14:cfRule>
          <x14:cfRule type="containsText" priority="1613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125" operator="containsText" id="{943845D4-93DF-4F76-B76E-47398F2C34C2}">
            <xm:f>NOT(ISERROR(SEARCH('Listados Datos'!$P$3,Z116)))</xm:f>
            <xm:f>'Listados Datos'!$P$3</xm:f>
            <x14:dxf>
              <fill>
                <patternFill>
                  <bgColor rgb="FF99CC00"/>
                </patternFill>
              </fill>
            </x14:dxf>
          </x14:cfRule>
          <x14:cfRule type="containsText" priority="16126" operator="containsText" id="{3989ED97-0890-4B3F-8A73-42E4F81AC29E}">
            <xm:f>NOT(ISERROR(SEARCH('Listados Datos'!$P$4,Z116)))</xm:f>
            <xm:f>'Listados Datos'!$P$4</xm:f>
            <x14:dxf>
              <fill>
                <patternFill>
                  <bgColor rgb="FF33CC33"/>
                </patternFill>
              </fill>
            </x14:dxf>
          </x14:cfRule>
          <x14:cfRule type="containsText" priority="16127" operator="containsText" id="{1020EA74-3B8D-4EEB-9321-A3E20AC95D57}">
            <xm:f>NOT(ISERROR(SEARCH('Listados Datos'!$P$5,Z116)))</xm:f>
            <xm:f>'Listados Datos'!$P$5</xm:f>
            <x14:dxf>
              <fill>
                <patternFill>
                  <bgColor rgb="FFFFFF00"/>
                </patternFill>
              </fill>
            </x14:dxf>
          </x14:cfRule>
          <x14:cfRule type="containsText" priority="16128" operator="containsText" id="{9AC2CF73-B4FC-4CDF-9DAD-173E335FB475}">
            <xm:f>NOT(ISERROR(SEARCH('Listados Datos'!$P$6,Z116)))</xm:f>
            <xm:f>'Listados Datos'!$P$6</xm:f>
            <x14:dxf>
              <fill>
                <patternFill>
                  <bgColor rgb="FFFFC000"/>
                </patternFill>
              </fill>
            </x14:dxf>
          </x14:cfRule>
          <x14:cfRule type="containsText" priority="1612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111" operator="containsText" id="{1373D12A-CABA-442B-89C2-4A7EED600171}">
            <xm:f>NOT(ISERROR(SEARCH('Listados Datos'!$T$3,AT116)))</xm:f>
            <xm:f>'Listados Datos'!$T$3</xm:f>
            <x14:dxf>
              <fill>
                <patternFill patternType="solid">
                  <bgColor rgb="FFC00000"/>
                </patternFill>
              </fill>
            </x14:dxf>
          </x14:cfRule>
          <x14:cfRule type="containsText" priority="16112" operator="containsText" id="{01F3F785-7569-45E6-98DB-FE23FC2C5E1C}">
            <xm:f>NOT(ISERROR(SEARCH('Listados Datos'!$T$4,AT116)))</xm:f>
            <xm:f>'Listados Datos'!$T$4</xm:f>
            <x14:dxf>
              <font>
                <b/>
                <i val="0"/>
                <color theme="0"/>
              </font>
              <fill>
                <patternFill>
                  <bgColor rgb="FFE26B0A"/>
                </patternFill>
              </fill>
            </x14:dxf>
          </x14:cfRule>
          <x14:cfRule type="containsText" priority="16113" operator="containsText" id="{21B7B605-7B92-43E9-8BF3-97DE563A66C4}">
            <xm:f>NOT(ISERROR(SEARCH('Listados Datos'!$T$5,AT116)))</xm:f>
            <xm:f>'Listados Datos'!$T$5</xm:f>
            <x14:dxf>
              <font>
                <b/>
                <i val="0"/>
                <color auto="1"/>
              </font>
              <fill>
                <patternFill>
                  <bgColor rgb="FFFFFF00"/>
                </patternFill>
              </fill>
            </x14:dxf>
          </x14:cfRule>
          <x14:cfRule type="containsText" priority="1611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5951" operator="containsText" id="{7B015F5B-3A08-4322-A777-5088BF9770AE}">
            <xm:f>NOT(ISERROR(SEARCH('Listados Datos'!$P$3,AR109)))</xm:f>
            <xm:f>'Listados Datos'!$P$3</xm:f>
            <x14:dxf>
              <fill>
                <patternFill>
                  <bgColor rgb="FF99CC00"/>
                </patternFill>
              </fill>
            </x14:dxf>
          </x14:cfRule>
          <x14:cfRule type="containsText" priority="15952" operator="containsText" id="{74066B0D-3CD2-4C71-8FD4-70E75744979D}">
            <xm:f>NOT(ISERROR(SEARCH('Listados Datos'!$P$4,AR109)))</xm:f>
            <xm:f>'Listados Datos'!$P$4</xm:f>
            <x14:dxf>
              <fill>
                <patternFill>
                  <bgColor rgb="FF33CC33"/>
                </patternFill>
              </fill>
            </x14:dxf>
          </x14:cfRule>
          <x14:cfRule type="containsText" priority="15953" operator="containsText" id="{B09664CC-4A6A-46C3-8342-F7B2961DC0E1}">
            <xm:f>NOT(ISERROR(SEARCH('Listados Datos'!$P$5,AR109)))</xm:f>
            <xm:f>'Listados Datos'!$P$5</xm:f>
            <x14:dxf>
              <fill>
                <patternFill>
                  <bgColor rgb="FFFFFF00"/>
                </patternFill>
              </fill>
            </x14:dxf>
          </x14:cfRule>
          <x14:cfRule type="containsText" priority="15954" operator="containsText" id="{B2A3C8B8-2DEF-4555-A9C3-0278A8097DB9}">
            <xm:f>NOT(ISERROR(SEARCH('Listados Datos'!$P$6,AR109)))</xm:f>
            <xm:f>'Listados Datos'!$P$6</xm:f>
            <x14:dxf>
              <fill>
                <patternFill>
                  <bgColor rgb="FFFFC000"/>
                </patternFill>
              </fill>
            </x14:dxf>
          </x14:cfRule>
          <x14:cfRule type="containsText" priority="1595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017" operator="containsText" id="{F59414A3-7EDF-4A67-BAA3-6A6F977DCF3A}">
            <xm:f>NOT(ISERROR(SEARCH('Listados Datos'!$T$3,AT111)))</xm:f>
            <xm:f>'Listados Datos'!$T$3</xm:f>
            <x14:dxf>
              <fill>
                <patternFill patternType="solid">
                  <bgColor rgb="FFC00000"/>
                </patternFill>
              </fill>
            </x14:dxf>
          </x14:cfRule>
          <x14:cfRule type="containsText" priority="16018" operator="containsText" id="{EB677B14-6FC1-43D4-871D-F899860D9713}">
            <xm:f>NOT(ISERROR(SEARCH('Listados Datos'!$T$4,AT111)))</xm:f>
            <xm:f>'Listados Datos'!$T$4</xm:f>
            <x14:dxf>
              <font>
                <b/>
                <i val="0"/>
                <color theme="0"/>
              </font>
              <fill>
                <patternFill>
                  <bgColor rgb="FFE26B0A"/>
                </patternFill>
              </fill>
            </x14:dxf>
          </x14:cfRule>
          <x14:cfRule type="containsText" priority="16019" operator="containsText" id="{9446B257-84D2-4959-915B-45253B37218D}">
            <xm:f>NOT(ISERROR(SEARCH('Listados Datos'!$T$5,AT111)))</xm:f>
            <xm:f>'Listados Datos'!$T$5</xm:f>
            <x14:dxf>
              <font>
                <b/>
                <i val="0"/>
                <color auto="1"/>
              </font>
              <fill>
                <patternFill>
                  <bgColor rgb="FFFFFF00"/>
                </patternFill>
              </fill>
            </x14:dxf>
          </x14:cfRule>
          <x14:cfRule type="containsText" priority="1602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007" operator="containsText" id="{F58A374E-171E-4C45-8F50-EB8C154D10E9}">
            <xm:f>NOT(ISERROR(SEARCH('Listados Datos'!$P$3,AR111)))</xm:f>
            <xm:f>'Listados Datos'!$P$3</xm:f>
            <x14:dxf>
              <fill>
                <patternFill>
                  <bgColor rgb="FF99CC00"/>
                </patternFill>
              </fill>
            </x14:dxf>
          </x14:cfRule>
          <x14:cfRule type="containsText" priority="16008" operator="containsText" id="{0556D843-CCEB-44F7-81F0-AAB6C25A4FAF}">
            <xm:f>NOT(ISERROR(SEARCH('Listados Datos'!$P$4,AR111)))</xm:f>
            <xm:f>'Listados Datos'!$P$4</xm:f>
            <x14:dxf>
              <fill>
                <patternFill>
                  <bgColor rgb="FF33CC33"/>
                </patternFill>
              </fill>
            </x14:dxf>
          </x14:cfRule>
          <x14:cfRule type="containsText" priority="16009" operator="containsText" id="{DB501E6F-F82C-4A0B-B0E1-484F6AD55797}">
            <xm:f>NOT(ISERROR(SEARCH('Listados Datos'!$P$5,AR111)))</xm:f>
            <xm:f>'Listados Datos'!$P$5</xm:f>
            <x14:dxf>
              <fill>
                <patternFill>
                  <bgColor rgb="FFFFFF00"/>
                </patternFill>
              </fill>
            </x14:dxf>
          </x14:cfRule>
          <x14:cfRule type="containsText" priority="16010" operator="containsText" id="{D2F077A1-6032-4AB0-A89C-BC224418B984}">
            <xm:f>NOT(ISERROR(SEARCH('Listados Datos'!$P$6,AR111)))</xm:f>
            <xm:f>'Listados Datos'!$P$6</xm:f>
            <x14:dxf>
              <fill>
                <patternFill>
                  <bgColor rgb="FFFFC000"/>
                </patternFill>
              </fill>
            </x14:dxf>
          </x14:cfRule>
          <x14:cfRule type="containsText" priority="1601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5975" operator="containsText" id="{3ACAD007-21D1-4EC8-9A6B-E58101549848}">
            <xm:f>NOT(ISERROR(SEARCH('Listados Datos'!$T$3,AT108)))</xm:f>
            <xm:f>'Listados Datos'!$T$3</xm:f>
            <x14:dxf>
              <fill>
                <patternFill patternType="solid">
                  <bgColor rgb="FFC00000"/>
                </patternFill>
              </fill>
            </x14:dxf>
          </x14:cfRule>
          <x14:cfRule type="containsText" priority="15976" operator="containsText" id="{C134DF8D-27B7-424A-8817-29BCF2025685}">
            <xm:f>NOT(ISERROR(SEARCH('Listados Datos'!$T$4,AT108)))</xm:f>
            <xm:f>'Listados Datos'!$T$4</xm:f>
            <x14:dxf>
              <font>
                <b/>
                <i val="0"/>
                <color theme="0"/>
              </font>
              <fill>
                <patternFill>
                  <bgColor rgb="FFE26B0A"/>
                </patternFill>
              </fill>
            </x14:dxf>
          </x14:cfRule>
          <x14:cfRule type="containsText" priority="15977" operator="containsText" id="{411651F1-50D1-4818-81AE-21153D3FF7FA}">
            <xm:f>NOT(ISERROR(SEARCH('Listados Datos'!$T$5,AT108)))</xm:f>
            <xm:f>'Listados Datos'!$T$5</xm:f>
            <x14:dxf>
              <font>
                <b/>
                <i val="0"/>
                <color auto="1"/>
              </font>
              <fill>
                <patternFill>
                  <bgColor rgb="FFFFFF00"/>
                </patternFill>
              </fill>
            </x14:dxf>
          </x14:cfRule>
          <x14:cfRule type="containsText" priority="1597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5965" operator="containsText" id="{8167E14C-129C-48DB-BF6B-204B9F58B067}">
            <xm:f>NOT(ISERROR(SEARCH('Listados Datos'!$P$3,AR108)))</xm:f>
            <xm:f>'Listados Datos'!$P$3</xm:f>
            <x14:dxf>
              <fill>
                <patternFill>
                  <bgColor rgb="FF99CC00"/>
                </patternFill>
              </fill>
            </x14:dxf>
          </x14:cfRule>
          <x14:cfRule type="containsText" priority="15966" operator="containsText" id="{A015214D-D7CC-421C-ACBF-9A6DE90B0346}">
            <xm:f>NOT(ISERROR(SEARCH('Listados Datos'!$P$4,AR108)))</xm:f>
            <xm:f>'Listados Datos'!$P$4</xm:f>
            <x14:dxf>
              <fill>
                <patternFill>
                  <bgColor rgb="FF33CC33"/>
                </patternFill>
              </fill>
            </x14:dxf>
          </x14:cfRule>
          <x14:cfRule type="containsText" priority="15967" operator="containsText" id="{ECA0870A-6262-4E18-8A77-3991F7F53BBA}">
            <xm:f>NOT(ISERROR(SEARCH('Listados Datos'!$P$5,AR108)))</xm:f>
            <xm:f>'Listados Datos'!$P$5</xm:f>
            <x14:dxf>
              <fill>
                <patternFill>
                  <bgColor rgb="FFFFFF00"/>
                </patternFill>
              </fill>
            </x14:dxf>
          </x14:cfRule>
          <x14:cfRule type="containsText" priority="15968" operator="containsText" id="{9B824D5D-7A1C-49F8-ACD1-8572BE829210}">
            <xm:f>NOT(ISERROR(SEARCH('Listados Datos'!$P$6,AR108)))</xm:f>
            <xm:f>'Listados Datos'!$P$6</xm:f>
            <x14:dxf>
              <fill>
                <patternFill>
                  <bgColor rgb="FFFFC000"/>
                </patternFill>
              </fill>
            </x14:dxf>
          </x14:cfRule>
          <x14:cfRule type="containsText" priority="1596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083" operator="containsText" id="{FAA95018-1D89-4CCB-8E34-A6AC12519DED}">
            <xm:f>NOT(ISERROR(SEARCH('Listados Datos'!$T$3,AF106)))</xm:f>
            <xm:f>'Listados Datos'!$T$3</xm:f>
            <x14:dxf>
              <fill>
                <patternFill patternType="solid">
                  <bgColor rgb="FFC00000"/>
                </patternFill>
              </fill>
            </x14:dxf>
          </x14:cfRule>
          <x14:cfRule type="containsText" priority="16084" operator="containsText" id="{A74C8145-6048-497B-9239-B21964126405}">
            <xm:f>NOT(ISERROR(SEARCH('Listados Datos'!$T$4,AF106)))</xm:f>
            <xm:f>'Listados Datos'!$T$4</xm:f>
            <x14:dxf>
              <font>
                <b/>
                <i val="0"/>
                <color theme="0"/>
              </font>
              <fill>
                <patternFill>
                  <bgColor rgb="FFE26B0A"/>
                </patternFill>
              </fill>
            </x14:dxf>
          </x14:cfRule>
          <x14:cfRule type="containsText" priority="16085" operator="containsText" id="{9BADEB4C-2071-4542-A24C-D89B215B7895}">
            <xm:f>NOT(ISERROR(SEARCH('Listados Datos'!$T$5,AF106)))</xm:f>
            <xm:f>'Listados Datos'!$T$5</xm:f>
            <x14:dxf>
              <font>
                <b/>
                <i val="0"/>
                <color auto="1"/>
              </font>
              <fill>
                <patternFill>
                  <bgColor rgb="FFFFFF00"/>
                </patternFill>
              </fill>
            </x14:dxf>
          </x14:cfRule>
          <x14:cfRule type="containsText" priority="1608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079" operator="containsText" id="{29E285A7-F50C-4AF5-90B5-509EBF4A3AA6}">
            <xm:f>NOT(ISERROR(SEARCH('Listados Datos'!$T$3,AB106)))</xm:f>
            <xm:f>'Listados Datos'!$T$3</xm:f>
            <x14:dxf>
              <fill>
                <patternFill patternType="solid">
                  <bgColor rgb="FFC00000"/>
                </patternFill>
              </fill>
            </x14:dxf>
          </x14:cfRule>
          <x14:cfRule type="containsText" priority="16080" operator="containsText" id="{223C16EB-5C76-43F2-BEB1-E7C601BA7B98}">
            <xm:f>NOT(ISERROR(SEARCH('Listados Datos'!$T$4,AB106)))</xm:f>
            <xm:f>'Listados Datos'!$T$4</xm:f>
            <x14:dxf>
              <font>
                <b/>
                <i val="0"/>
                <color theme="0"/>
              </font>
              <fill>
                <patternFill>
                  <bgColor rgb="FFE26B0A"/>
                </patternFill>
              </fill>
            </x14:dxf>
          </x14:cfRule>
          <x14:cfRule type="containsText" priority="16081" operator="containsText" id="{5B363CF3-6484-4F8C-87EC-84DEFF52ADE6}">
            <xm:f>NOT(ISERROR(SEARCH('Listados Datos'!$T$5,AB106)))</xm:f>
            <xm:f>'Listados Datos'!$T$5</xm:f>
            <x14:dxf>
              <font>
                <b/>
                <i val="0"/>
                <color auto="1"/>
              </font>
              <fill>
                <patternFill>
                  <bgColor rgb="FFFFFF00"/>
                </patternFill>
              </fill>
            </x14:dxf>
          </x14:cfRule>
          <x14:cfRule type="containsText" priority="1608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069" operator="containsText" id="{A27FFDEB-F7A6-4ED4-916F-789FED854F53}">
            <xm:f>NOT(ISERROR(SEARCH('Listados Datos'!$P$3,Z106)))</xm:f>
            <xm:f>'Listados Datos'!$P$3</xm:f>
            <x14:dxf>
              <fill>
                <patternFill>
                  <bgColor rgb="FF99CC00"/>
                </patternFill>
              </fill>
            </x14:dxf>
          </x14:cfRule>
          <x14:cfRule type="containsText" priority="16070" operator="containsText" id="{E67EF2E3-8F8F-4766-B740-28C370CA284F}">
            <xm:f>NOT(ISERROR(SEARCH('Listados Datos'!$P$4,Z106)))</xm:f>
            <xm:f>'Listados Datos'!$P$4</xm:f>
            <x14:dxf>
              <fill>
                <patternFill>
                  <bgColor rgb="FF33CC33"/>
                </patternFill>
              </fill>
            </x14:dxf>
          </x14:cfRule>
          <x14:cfRule type="containsText" priority="16071" operator="containsText" id="{864A89CC-339F-4238-AC83-538A7B9A5D35}">
            <xm:f>NOT(ISERROR(SEARCH('Listados Datos'!$P$5,Z106)))</xm:f>
            <xm:f>'Listados Datos'!$P$5</xm:f>
            <x14:dxf>
              <fill>
                <patternFill>
                  <bgColor rgb="FFFFFF00"/>
                </patternFill>
              </fill>
            </x14:dxf>
          </x14:cfRule>
          <x14:cfRule type="containsText" priority="16072" operator="containsText" id="{AEEE37F2-86B7-4683-B21F-8ECC538991AD}">
            <xm:f>NOT(ISERROR(SEARCH('Listados Datos'!$P$6,Z106)))</xm:f>
            <xm:f>'Listados Datos'!$P$6</xm:f>
            <x14:dxf>
              <fill>
                <patternFill>
                  <bgColor rgb="FFFFC000"/>
                </patternFill>
              </fill>
            </x14:dxf>
          </x14:cfRule>
          <x14:cfRule type="containsText" priority="1607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045" operator="containsText" id="{40D234F1-71C1-48D0-8152-062C90FC10AD}">
            <xm:f>NOT(ISERROR(SEARCH('Listados Datos'!$T$3,AT106)))</xm:f>
            <xm:f>'Listados Datos'!$T$3</xm:f>
            <x14:dxf>
              <fill>
                <patternFill patternType="solid">
                  <bgColor rgb="FFC00000"/>
                </patternFill>
              </fill>
            </x14:dxf>
          </x14:cfRule>
          <x14:cfRule type="containsText" priority="16046" operator="containsText" id="{860847D8-A36A-42E5-B7AE-9D66ED9241D0}">
            <xm:f>NOT(ISERROR(SEARCH('Listados Datos'!$T$4,AT106)))</xm:f>
            <xm:f>'Listados Datos'!$T$4</xm:f>
            <x14:dxf>
              <font>
                <b/>
                <i val="0"/>
                <color theme="0"/>
              </font>
              <fill>
                <patternFill>
                  <bgColor rgb="FFE26B0A"/>
                </patternFill>
              </fill>
            </x14:dxf>
          </x14:cfRule>
          <x14:cfRule type="containsText" priority="16047" operator="containsText" id="{DD8B0CDF-89A2-4233-9ED3-01AD50302293}">
            <xm:f>NOT(ISERROR(SEARCH('Listados Datos'!$T$5,AT106)))</xm:f>
            <xm:f>'Listados Datos'!$T$5</xm:f>
            <x14:dxf>
              <font>
                <b/>
                <i val="0"/>
                <color auto="1"/>
              </font>
              <fill>
                <patternFill>
                  <bgColor rgb="FFFFFF00"/>
                </patternFill>
              </fill>
            </x14:dxf>
          </x14:cfRule>
          <x14:cfRule type="containsText" priority="1604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035" operator="containsText" id="{D33AD35F-546E-4C27-95C7-5FAF765B7477}">
            <xm:f>NOT(ISERROR(SEARCH('Listados Datos'!$P$3,AR106)))</xm:f>
            <xm:f>'Listados Datos'!$P$3</xm:f>
            <x14:dxf>
              <fill>
                <patternFill>
                  <bgColor rgb="FF99CC00"/>
                </patternFill>
              </fill>
            </x14:dxf>
          </x14:cfRule>
          <x14:cfRule type="containsText" priority="16036" operator="containsText" id="{E7F4B131-648B-4F1A-83CB-2F3738ACB7AA}">
            <xm:f>NOT(ISERROR(SEARCH('Listados Datos'!$P$4,AR106)))</xm:f>
            <xm:f>'Listados Datos'!$P$4</xm:f>
            <x14:dxf>
              <fill>
                <patternFill>
                  <bgColor rgb="FF33CC33"/>
                </patternFill>
              </fill>
            </x14:dxf>
          </x14:cfRule>
          <x14:cfRule type="containsText" priority="16037" operator="containsText" id="{73DBA28E-6203-47B1-985C-F423D2CCECF2}">
            <xm:f>NOT(ISERROR(SEARCH('Listados Datos'!$P$5,AR106)))</xm:f>
            <xm:f>'Listados Datos'!$P$5</xm:f>
            <x14:dxf>
              <fill>
                <patternFill>
                  <bgColor rgb="FFFFFF00"/>
                </patternFill>
              </fill>
            </x14:dxf>
          </x14:cfRule>
          <x14:cfRule type="containsText" priority="16038" operator="containsText" id="{269D7D3D-B06C-4C6A-B986-B1B9091AE890}">
            <xm:f>NOT(ISERROR(SEARCH('Listados Datos'!$P$6,AR106)))</xm:f>
            <xm:f>'Listados Datos'!$P$6</xm:f>
            <x14:dxf>
              <fill>
                <patternFill>
                  <bgColor rgb="FFFFC000"/>
                </patternFill>
              </fill>
            </x14:dxf>
          </x14:cfRule>
          <x14:cfRule type="containsText" priority="1603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031" operator="containsText" id="{CF31FBE9-D2E4-4D44-BFB8-796D1C792A9B}">
            <xm:f>NOT(ISERROR(SEARCH('Listados Datos'!$T$3,AT107)))</xm:f>
            <xm:f>'Listados Datos'!$T$3</xm:f>
            <x14:dxf>
              <fill>
                <patternFill patternType="solid">
                  <bgColor rgb="FFC00000"/>
                </patternFill>
              </fill>
            </x14:dxf>
          </x14:cfRule>
          <x14:cfRule type="containsText" priority="16032" operator="containsText" id="{35D8616B-C02F-4A67-BE35-176379CDBFF3}">
            <xm:f>NOT(ISERROR(SEARCH('Listados Datos'!$T$4,AT107)))</xm:f>
            <xm:f>'Listados Datos'!$T$4</xm:f>
            <x14:dxf>
              <font>
                <b/>
                <i val="0"/>
                <color theme="0"/>
              </font>
              <fill>
                <patternFill>
                  <bgColor rgb="FFE26B0A"/>
                </patternFill>
              </fill>
            </x14:dxf>
          </x14:cfRule>
          <x14:cfRule type="containsText" priority="16033" operator="containsText" id="{A057BF73-0711-4253-9AD4-118B9CE78CDD}">
            <xm:f>NOT(ISERROR(SEARCH('Listados Datos'!$T$5,AT107)))</xm:f>
            <xm:f>'Listados Datos'!$T$5</xm:f>
            <x14:dxf>
              <font>
                <b/>
                <i val="0"/>
                <color auto="1"/>
              </font>
              <fill>
                <patternFill>
                  <bgColor rgb="FFFFFF00"/>
                </patternFill>
              </fill>
            </x14:dxf>
          </x14:cfRule>
          <x14:cfRule type="containsText" priority="1603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021" operator="containsText" id="{657168AD-2F1B-46EC-A502-2F0B9084359E}">
            <xm:f>NOT(ISERROR(SEARCH('Listados Datos'!$P$3,AR107)))</xm:f>
            <xm:f>'Listados Datos'!$P$3</xm:f>
            <x14:dxf>
              <fill>
                <patternFill>
                  <bgColor rgb="FF99CC00"/>
                </patternFill>
              </fill>
            </x14:dxf>
          </x14:cfRule>
          <x14:cfRule type="containsText" priority="16022" operator="containsText" id="{71C5CD20-F1F6-4627-B21E-CD060547F1B5}">
            <xm:f>NOT(ISERROR(SEARCH('Listados Datos'!$P$4,AR107)))</xm:f>
            <xm:f>'Listados Datos'!$P$4</xm:f>
            <x14:dxf>
              <fill>
                <patternFill>
                  <bgColor rgb="FF33CC33"/>
                </patternFill>
              </fill>
            </x14:dxf>
          </x14:cfRule>
          <x14:cfRule type="containsText" priority="16023" operator="containsText" id="{467C44C3-A277-4B63-9CE0-A03F0A407DCE}">
            <xm:f>NOT(ISERROR(SEARCH('Listados Datos'!$P$5,AR107)))</xm:f>
            <xm:f>'Listados Datos'!$P$5</xm:f>
            <x14:dxf>
              <fill>
                <patternFill>
                  <bgColor rgb="FFFFFF00"/>
                </patternFill>
              </fill>
            </x14:dxf>
          </x14:cfRule>
          <x14:cfRule type="containsText" priority="16024" operator="containsText" id="{463D6B2E-0313-4928-9CF3-1D1F3D2F71C4}">
            <xm:f>NOT(ISERROR(SEARCH('Listados Datos'!$P$6,AR107)))</xm:f>
            <xm:f>'Listados Datos'!$P$6</xm:f>
            <x14:dxf>
              <fill>
                <patternFill>
                  <bgColor rgb="FFFFC000"/>
                </patternFill>
              </fill>
            </x14:dxf>
          </x14:cfRule>
          <x14:cfRule type="containsText" priority="1602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003" operator="containsText" id="{C35BD855-60DD-4F01-9169-F0951D28EB34}">
            <xm:f>NOT(ISERROR(SEARCH('Listados Datos'!$T$3,AF108)))</xm:f>
            <xm:f>'Listados Datos'!$T$3</xm:f>
            <x14:dxf>
              <fill>
                <patternFill patternType="solid">
                  <bgColor rgb="FFC00000"/>
                </patternFill>
              </fill>
            </x14:dxf>
          </x14:cfRule>
          <x14:cfRule type="containsText" priority="16004" operator="containsText" id="{E7CA6EB1-DDCB-4021-B88E-273915067C01}">
            <xm:f>NOT(ISERROR(SEARCH('Listados Datos'!$T$4,AF108)))</xm:f>
            <xm:f>'Listados Datos'!$T$4</xm:f>
            <x14:dxf>
              <font>
                <b/>
                <i val="0"/>
                <color theme="0"/>
              </font>
              <fill>
                <patternFill>
                  <bgColor rgb="FFE26B0A"/>
                </patternFill>
              </fill>
            </x14:dxf>
          </x14:cfRule>
          <x14:cfRule type="containsText" priority="16005" operator="containsText" id="{2CD33037-8E5D-4AE0-8CEA-D6C00163F7FE}">
            <xm:f>NOT(ISERROR(SEARCH('Listados Datos'!$T$5,AF108)))</xm:f>
            <xm:f>'Listados Datos'!$T$5</xm:f>
            <x14:dxf>
              <font>
                <b/>
                <i val="0"/>
                <color auto="1"/>
              </font>
              <fill>
                <patternFill>
                  <bgColor rgb="FFFFFF00"/>
                </patternFill>
              </fill>
            </x14:dxf>
          </x14:cfRule>
          <x14:cfRule type="containsText" priority="1600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5999" operator="containsText" id="{01387EBB-D0A3-4309-94C4-825E01B2E1DB}">
            <xm:f>NOT(ISERROR(SEARCH('Listados Datos'!$T$3,AB108)))</xm:f>
            <xm:f>'Listados Datos'!$T$3</xm:f>
            <x14:dxf>
              <fill>
                <patternFill patternType="solid">
                  <bgColor rgb="FFC00000"/>
                </patternFill>
              </fill>
            </x14:dxf>
          </x14:cfRule>
          <x14:cfRule type="containsText" priority="16000" operator="containsText" id="{1780CCE8-09C9-4F09-B82F-82B647DCA17A}">
            <xm:f>NOT(ISERROR(SEARCH('Listados Datos'!$T$4,AB108)))</xm:f>
            <xm:f>'Listados Datos'!$T$4</xm:f>
            <x14:dxf>
              <font>
                <b/>
                <i val="0"/>
                <color theme="0"/>
              </font>
              <fill>
                <patternFill>
                  <bgColor rgb="FFE26B0A"/>
                </patternFill>
              </fill>
            </x14:dxf>
          </x14:cfRule>
          <x14:cfRule type="containsText" priority="16001" operator="containsText" id="{8F886DAA-EDDB-48EC-BC9B-5CAE290659EF}">
            <xm:f>NOT(ISERROR(SEARCH('Listados Datos'!$T$5,AB108)))</xm:f>
            <xm:f>'Listados Datos'!$T$5</xm:f>
            <x14:dxf>
              <font>
                <b/>
                <i val="0"/>
                <color auto="1"/>
              </font>
              <fill>
                <patternFill>
                  <bgColor rgb="FFFFFF00"/>
                </patternFill>
              </fill>
            </x14:dxf>
          </x14:cfRule>
          <x14:cfRule type="containsText" priority="1600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5989" operator="containsText" id="{962E4CF0-5E44-4FCB-B616-4F21F0342399}">
            <xm:f>NOT(ISERROR(SEARCH('Listados Datos'!$P$3,Z108)))</xm:f>
            <xm:f>'Listados Datos'!$P$3</xm:f>
            <x14:dxf>
              <fill>
                <patternFill>
                  <bgColor rgb="FF99CC00"/>
                </patternFill>
              </fill>
            </x14:dxf>
          </x14:cfRule>
          <x14:cfRule type="containsText" priority="15990" operator="containsText" id="{EC6D7B96-A1C5-418D-82BC-33E7539676E2}">
            <xm:f>NOT(ISERROR(SEARCH('Listados Datos'!$P$4,Z108)))</xm:f>
            <xm:f>'Listados Datos'!$P$4</xm:f>
            <x14:dxf>
              <fill>
                <patternFill>
                  <bgColor rgb="FF33CC33"/>
                </patternFill>
              </fill>
            </x14:dxf>
          </x14:cfRule>
          <x14:cfRule type="containsText" priority="15991" operator="containsText" id="{57E6F674-EC7A-4EC3-8663-A317C5E91E31}">
            <xm:f>NOT(ISERROR(SEARCH('Listados Datos'!$P$5,Z108)))</xm:f>
            <xm:f>'Listados Datos'!$P$5</xm:f>
            <x14:dxf>
              <fill>
                <patternFill>
                  <bgColor rgb="FFFFFF00"/>
                </patternFill>
              </fill>
            </x14:dxf>
          </x14:cfRule>
          <x14:cfRule type="containsText" priority="15992" operator="containsText" id="{372F3569-980B-4629-86A0-3EEB92239717}">
            <xm:f>NOT(ISERROR(SEARCH('Listados Datos'!$P$6,Z108)))</xm:f>
            <xm:f>'Listados Datos'!$P$6</xm:f>
            <x14:dxf>
              <fill>
                <patternFill>
                  <bgColor rgb="FFFFC000"/>
                </patternFill>
              </fill>
            </x14:dxf>
          </x14:cfRule>
          <x14:cfRule type="containsText" priority="1599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5961" operator="containsText" id="{46E24178-310F-4FD1-BC15-6563D5762804}">
            <xm:f>NOT(ISERROR(SEARCH('Listados Datos'!$T$3,AT109)))</xm:f>
            <xm:f>'Listados Datos'!$T$3</xm:f>
            <x14:dxf>
              <fill>
                <patternFill patternType="solid">
                  <bgColor rgb="FFC00000"/>
                </patternFill>
              </fill>
            </x14:dxf>
          </x14:cfRule>
          <x14:cfRule type="containsText" priority="15962" operator="containsText" id="{7242ACFB-6A31-455C-A7B0-CCC88BFC8011}">
            <xm:f>NOT(ISERROR(SEARCH('Listados Datos'!$T$4,AT109)))</xm:f>
            <xm:f>'Listados Datos'!$T$4</xm:f>
            <x14:dxf>
              <font>
                <b/>
                <i val="0"/>
                <color theme="0"/>
              </font>
              <fill>
                <patternFill>
                  <bgColor rgb="FFE26B0A"/>
                </patternFill>
              </fill>
            </x14:dxf>
          </x14:cfRule>
          <x14:cfRule type="containsText" priority="15963" operator="containsText" id="{55DC0245-ED51-4B77-93BF-3DE40D065A2E}">
            <xm:f>NOT(ISERROR(SEARCH('Listados Datos'!$T$5,AT109)))</xm:f>
            <xm:f>'Listados Datos'!$T$5</xm:f>
            <x14:dxf>
              <font>
                <b/>
                <i val="0"/>
                <color auto="1"/>
              </font>
              <fill>
                <patternFill>
                  <bgColor rgb="FFFFFF00"/>
                </patternFill>
              </fill>
            </x14:dxf>
          </x14:cfRule>
          <x14:cfRule type="containsText" priority="1596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5909" operator="containsText" id="{DC435180-35D4-4962-AE69-CC190D492227}">
            <xm:f>NOT(ISERROR(SEARCH('Listados Datos'!$P$3,AR110)))</xm:f>
            <xm:f>'Listados Datos'!$P$3</xm:f>
            <x14:dxf>
              <fill>
                <patternFill>
                  <bgColor rgb="FF99CC00"/>
                </patternFill>
              </fill>
            </x14:dxf>
          </x14:cfRule>
          <x14:cfRule type="containsText" priority="15910" operator="containsText" id="{D8885A49-8B26-4D5C-8A73-8D407BEEE25E}">
            <xm:f>NOT(ISERROR(SEARCH('Listados Datos'!$P$4,AR110)))</xm:f>
            <xm:f>'Listados Datos'!$P$4</xm:f>
            <x14:dxf>
              <fill>
                <patternFill>
                  <bgColor rgb="FF33CC33"/>
                </patternFill>
              </fill>
            </x14:dxf>
          </x14:cfRule>
          <x14:cfRule type="containsText" priority="15911" operator="containsText" id="{8885A539-5D5D-4E8A-B852-764B75AF927E}">
            <xm:f>NOT(ISERROR(SEARCH('Listados Datos'!$P$5,AR110)))</xm:f>
            <xm:f>'Listados Datos'!$P$5</xm:f>
            <x14:dxf>
              <fill>
                <patternFill>
                  <bgColor rgb="FFFFFF00"/>
                </patternFill>
              </fill>
            </x14:dxf>
          </x14:cfRule>
          <x14:cfRule type="containsText" priority="15912" operator="containsText" id="{C204BF85-1B6C-46D9-B1E6-852FB6F52AB6}">
            <xm:f>NOT(ISERROR(SEARCH('Listados Datos'!$P$6,AR110)))</xm:f>
            <xm:f>'Listados Datos'!$P$6</xm:f>
            <x14:dxf>
              <fill>
                <patternFill>
                  <bgColor rgb="FFFFC000"/>
                </patternFill>
              </fill>
            </x14:dxf>
          </x14:cfRule>
          <x14:cfRule type="containsText" priority="1591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5947" operator="containsText" id="{339C87A6-3F89-4BBF-B62A-EFD288A0C475}">
            <xm:f>NOT(ISERROR(SEARCH('Listados Datos'!$T$3,AF110)))</xm:f>
            <xm:f>'Listados Datos'!$T$3</xm:f>
            <x14:dxf>
              <fill>
                <patternFill patternType="solid">
                  <bgColor rgb="FFC00000"/>
                </patternFill>
              </fill>
            </x14:dxf>
          </x14:cfRule>
          <x14:cfRule type="containsText" priority="15948" operator="containsText" id="{F9744791-2242-479E-BE7B-30A21034F220}">
            <xm:f>NOT(ISERROR(SEARCH('Listados Datos'!$T$4,AF110)))</xm:f>
            <xm:f>'Listados Datos'!$T$4</xm:f>
            <x14:dxf>
              <font>
                <b/>
                <i val="0"/>
                <color theme="0"/>
              </font>
              <fill>
                <patternFill>
                  <bgColor rgb="FFE26B0A"/>
                </patternFill>
              </fill>
            </x14:dxf>
          </x14:cfRule>
          <x14:cfRule type="containsText" priority="15949" operator="containsText" id="{81EC0975-3243-4A39-8875-F99E564D3797}">
            <xm:f>NOT(ISERROR(SEARCH('Listados Datos'!$T$5,AF110)))</xm:f>
            <xm:f>'Listados Datos'!$T$5</xm:f>
            <x14:dxf>
              <font>
                <b/>
                <i val="0"/>
                <color auto="1"/>
              </font>
              <fill>
                <patternFill>
                  <bgColor rgb="FFFFFF00"/>
                </patternFill>
              </fill>
            </x14:dxf>
          </x14:cfRule>
          <x14:cfRule type="containsText" priority="1595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5943" operator="containsText" id="{FEF9D1EC-040D-4131-8764-7A2188014BC6}">
            <xm:f>NOT(ISERROR(SEARCH('Listados Datos'!$T$3,AB110)))</xm:f>
            <xm:f>'Listados Datos'!$T$3</xm:f>
            <x14:dxf>
              <fill>
                <patternFill patternType="solid">
                  <bgColor rgb="FFC00000"/>
                </patternFill>
              </fill>
            </x14:dxf>
          </x14:cfRule>
          <x14:cfRule type="containsText" priority="15944" operator="containsText" id="{387E3E9B-3CB6-43C3-9E8D-318F323821A0}">
            <xm:f>NOT(ISERROR(SEARCH('Listados Datos'!$T$4,AB110)))</xm:f>
            <xm:f>'Listados Datos'!$T$4</xm:f>
            <x14:dxf>
              <font>
                <b/>
                <i val="0"/>
                <color theme="0"/>
              </font>
              <fill>
                <patternFill>
                  <bgColor rgb="FFE26B0A"/>
                </patternFill>
              </fill>
            </x14:dxf>
          </x14:cfRule>
          <x14:cfRule type="containsText" priority="15945" operator="containsText" id="{E6EDF2A8-C2E0-4684-BEA9-117F7DC1076E}">
            <xm:f>NOT(ISERROR(SEARCH('Listados Datos'!$T$5,AB110)))</xm:f>
            <xm:f>'Listados Datos'!$T$5</xm:f>
            <x14:dxf>
              <font>
                <b/>
                <i val="0"/>
                <color auto="1"/>
              </font>
              <fill>
                <patternFill>
                  <bgColor rgb="FFFFFF00"/>
                </patternFill>
              </fill>
            </x14:dxf>
          </x14:cfRule>
          <x14:cfRule type="containsText" priority="1594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5933" operator="containsText" id="{3F42E063-82D0-48EF-BDD1-5B632FD23666}">
            <xm:f>NOT(ISERROR(SEARCH('Listados Datos'!$P$3,Z110)))</xm:f>
            <xm:f>'Listados Datos'!$P$3</xm:f>
            <x14:dxf>
              <fill>
                <patternFill>
                  <bgColor rgb="FF99CC00"/>
                </patternFill>
              </fill>
            </x14:dxf>
          </x14:cfRule>
          <x14:cfRule type="containsText" priority="15934" operator="containsText" id="{50BB48FB-4115-42A4-A205-9104B53692C5}">
            <xm:f>NOT(ISERROR(SEARCH('Listados Datos'!$P$4,Z110)))</xm:f>
            <xm:f>'Listados Datos'!$P$4</xm:f>
            <x14:dxf>
              <fill>
                <patternFill>
                  <bgColor rgb="FF33CC33"/>
                </patternFill>
              </fill>
            </x14:dxf>
          </x14:cfRule>
          <x14:cfRule type="containsText" priority="15935" operator="containsText" id="{9C4217F0-A0B2-47BC-A44E-7D50531191AC}">
            <xm:f>NOT(ISERROR(SEARCH('Listados Datos'!$P$5,Z110)))</xm:f>
            <xm:f>'Listados Datos'!$P$5</xm:f>
            <x14:dxf>
              <fill>
                <patternFill>
                  <bgColor rgb="FFFFFF00"/>
                </patternFill>
              </fill>
            </x14:dxf>
          </x14:cfRule>
          <x14:cfRule type="containsText" priority="15936" operator="containsText" id="{752E253B-28F7-4118-8EB0-E8775CD6CF3A}">
            <xm:f>NOT(ISERROR(SEARCH('Listados Datos'!$P$6,Z110)))</xm:f>
            <xm:f>'Listados Datos'!$P$6</xm:f>
            <x14:dxf>
              <fill>
                <patternFill>
                  <bgColor rgb="FFFFC000"/>
                </patternFill>
              </fill>
            </x14:dxf>
          </x14:cfRule>
          <x14:cfRule type="containsText" priority="1593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5919" operator="containsText" id="{4877222C-8570-4E93-9D7E-7979FAE9ED91}">
            <xm:f>NOT(ISERROR(SEARCH('Listados Datos'!$T$3,AT110)))</xm:f>
            <xm:f>'Listados Datos'!$T$3</xm:f>
            <x14:dxf>
              <fill>
                <patternFill patternType="solid">
                  <bgColor rgb="FFC00000"/>
                </patternFill>
              </fill>
            </x14:dxf>
          </x14:cfRule>
          <x14:cfRule type="containsText" priority="15920" operator="containsText" id="{5678A728-A573-4378-BFA1-EFE7809C54ED}">
            <xm:f>NOT(ISERROR(SEARCH('Listados Datos'!$T$4,AT110)))</xm:f>
            <xm:f>'Listados Datos'!$T$4</xm:f>
            <x14:dxf>
              <font>
                <b/>
                <i val="0"/>
                <color theme="0"/>
              </font>
              <fill>
                <patternFill>
                  <bgColor rgb="FFE26B0A"/>
                </patternFill>
              </fill>
            </x14:dxf>
          </x14:cfRule>
          <x14:cfRule type="containsText" priority="15921" operator="containsText" id="{E0CD4343-0803-44FD-9D7A-B1BFECCDB76E}">
            <xm:f>NOT(ISERROR(SEARCH('Listados Datos'!$T$5,AT110)))</xm:f>
            <xm:f>'Listados Datos'!$T$5</xm:f>
            <x14:dxf>
              <font>
                <b/>
                <i val="0"/>
                <color auto="1"/>
              </font>
              <fill>
                <patternFill>
                  <bgColor rgb="FFFFFF00"/>
                </patternFill>
              </fill>
            </x14:dxf>
          </x14:cfRule>
          <x14:cfRule type="containsText" priority="1592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759" operator="containsText" id="{D506C126-5310-455A-9352-84A2936411F8}">
            <xm:f>NOT(ISERROR(SEARCH('Listados Datos'!$P$3,AR121)))</xm:f>
            <xm:f>'Listados Datos'!$P$3</xm:f>
            <x14:dxf>
              <fill>
                <patternFill>
                  <bgColor rgb="FF99CC00"/>
                </patternFill>
              </fill>
            </x14:dxf>
          </x14:cfRule>
          <x14:cfRule type="containsText" priority="15760" operator="containsText" id="{2D68EB73-ECFF-4321-B589-CAEF51DED654}">
            <xm:f>NOT(ISERROR(SEARCH('Listados Datos'!$P$4,AR121)))</xm:f>
            <xm:f>'Listados Datos'!$P$4</xm:f>
            <x14:dxf>
              <fill>
                <patternFill>
                  <bgColor rgb="FF33CC33"/>
                </patternFill>
              </fill>
            </x14:dxf>
          </x14:cfRule>
          <x14:cfRule type="containsText" priority="15761" operator="containsText" id="{1D7BB6C8-9163-44B5-9CC2-6DF595BB3AA8}">
            <xm:f>NOT(ISERROR(SEARCH('Listados Datos'!$P$5,AR121)))</xm:f>
            <xm:f>'Listados Datos'!$P$5</xm:f>
            <x14:dxf>
              <fill>
                <patternFill>
                  <bgColor rgb="FFFFFF00"/>
                </patternFill>
              </fill>
            </x14:dxf>
          </x14:cfRule>
          <x14:cfRule type="containsText" priority="15762" operator="containsText" id="{6B9949C7-11D8-4739-9DFD-80DC888E6375}">
            <xm:f>NOT(ISERROR(SEARCH('Listados Datos'!$P$6,AR121)))</xm:f>
            <xm:f>'Listados Datos'!$P$6</xm:f>
            <x14:dxf>
              <fill>
                <patternFill>
                  <bgColor rgb="FFFFC000"/>
                </patternFill>
              </fill>
            </x14:dxf>
          </x14:cfRule>
          <x14:cfRule type="containsText" priority="1576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825" operator="containsText" id="{2EE5ED6F-026A-45D6-8457-682ECB5020AE}">
            <xm:f>NOT(ISERROR(SEARCH('Listados Datos'!$T$3,AT123)))</xm:f>
            <xm:f>'Listados Datos'!$T$3</xm:f>
            <x14:dxf>
              <fill>
                <patternFill patternType="solid">
                  <bgColor rgb="FFC00000"/>
                </patternFill>
              </fill>
            </x14:dxf>
          </x14:cfRule>
          <x14:cfRule type="containsText" priority="15826" operator="containsText" id="{1E21EAFD-7D4C-408F-B1B5-53CE42C87273}">
            <xm:f>NOT(ISERROR(SEARCH('Listados Datos'!$T$4,AT123)))</xm:f>
            <xm:f>'Listados Datos'!$T$4</xm:f>
            <x14:dxf>
              <font>
                <b/>
                <i val="0"/>
                <color theme="0"/>
              </font>
              <fill>
                <patternFill>
                  <bgColor rgb="FFE26B0A"/>
                </patternFill>
              </fill>
            </x14:dxf>
          </x14:cfRule>
          <x14:cfRule type="containsText" priority="15827" operator="containsText" id="{693BF014-31F6-4EF9-A277-4804F6F4732D}">
            <xm:f>NOT(ISERROR(SEARCH('Listados Datos'!$T$5,AT123)))</xm:f>
            <xm:f>'Listados Datos'!$T$5</xm:f>
            <x14:dxf>
              <font>
                <b/>
                <i val="0"/>
                <color auto="1"/>
              </font>
              <fill>
                <patternFill>
                  <bgColor rgb="FFFFFF00"/>
                </patternFill>
              </fill>
            </x14:dxf>
          </x14:cfRule>
          <x14:cfRule type="containsText" priority="1582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815" operator="containsText" id="{57A45178-19AC-467A-B1E6-51B3BA8B560E}">
            <xm:f>NOT(ISERROR(SEARCH('Listados Datos'!$P$3,AR123)))</xm:f>
            <xm:f>'Listados Datos'!$P$3</xm:f>
            <x14:dxf>
              <fill>
                <patternFill>
                  <bgColor rgb="FF99CC00"/>
                </patternFill>
              </fill>
            </x14:dxf>
          </x14:cfRule>
          <x14:cfRule type="containsText" priority="15816" operator="containsText" id="{5E9016CF-1DBE-4CFE-B7B4-3FF1BCD35CD7}">
            <xm:f>NOT(ISERROR(SEARCH('Listados Datos'!$P$4,AR123)))</xm:f>
            <xm:f>'Listados Datos'!$P$4</xm:f>
            <x14:dxf>
              <fill>
                <patternFill>
                  <bgColor rgb="FF33CC33"/>
                </patternFill>
              </fill>
            </x14:dxf>
          </x14:cfRule>
          <x14:cfRule type="containsText" priority="15817" operator="containsText" id="{8229CBAE-122A-40C8-A2D5-77B69DCBC459}">
            <xm:f>NOT(ISERROR(SEARCH('Listados Datos'!$P$5,AR123)))</xm:f>
            <xm:f>'Listados Datos'!$P$5</xm:f>
            <x14:dxf>
              <fill>
                <patternFill>
                  <bgColor rgb="FFFFFF00"/>
                </patternFill>
              </fill>
            </x14:dxf>
          </x14:cfRule>
          <x14:cfRule type="containsText" priority="15818" operator="containsText" id="{8DB0B843-55CB-4AC1-B429-4B0D46413918}">
            <xm:f>NOT(ISERROR(SEARCH('Listados Datos'!$P$6,AR123)))</xm:f>
            <xm:f>'Listados Datos'!$P$6</xm:f>
            <x14:dxf>
              <fill>
                <patternFill>
                  <bgColor rgb="FFFFC000"/>
                </patternFill>
              </fill>
            </x14:dxf>
          </x14:cfRule>
          <x14:cfRule type="containsText" priority="1581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783" operator="containsText" id="{5A55B5B3-1F55-43D7-8504-417D53900F23}">
            <xm:f>NOT(ISERROR(SEARCH('Listados Datos'!$T$3,AT120)))</xm:f>
            <xm:f>'Listados Datos'!$T$3</xm:f>
            <x14:dxf>
              <fill>
                <patternFill patternType="solid">
                  <bgColor rgb="FFC00000"/>
                </patternFill>
              </fill>
            </x14:dxf>
          </x14:cfRule>
          <x14:cfRule type="containsText" priority="15784" operator="containsText" id="{D4882FA6-3881-4BE2-8793-3D5ACC10D799}">
            <xm:f>NOT(ISERROR(SEARCH('Listados Datos'!$T$4,AT120)))</xm:f>
            <xm:f>'Listados Datos'!$T$4</xm:f>
            <x14:dxf>
              <font>
                <b/>
                <i val="0"/>
                <color theme="0"/>
              </font>
              <fill>
                <patternFill>
                  <bgColor rgb="FFE26B0A"/>
                </patternFill>
              </fill>
            </x14:dxf>
          </x14:cfRule>
          <x14:cfRule type="containsText" priority="15785" operator="containsText" id="{8C210B5D-C69F-4822-BE95-CAD07C487778}">
            <xm:f>NOT(ISERROR(SEARCH('Listados Datos'!$T$5,AT120)))</xm:f>
            <xm:f>'Listados Datos'!$T$5</xm:f>
            <x14:dxf>
              <font>
                <b/>
                <i val="0"/>
                <color auto="1"/>
              </font>
              <fill>
                <patternFill>
                  <bgColor rgb="FFFFFF00"/>
                </patternFill>
              </fill>
            </x14:dxf>
          </x14:cfRule>
          <x14:cfRule type="containsText" priority="1578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773" operator="containsText" id="{DB1D736F-8A7F-475B-87B4-69F4147ECAEB}">
            <xm:f>NOT(ISERROR(SEARCH('Listados Datos'!$P$3,AR120)))</xm:f>
            <xm:f>'Listados Datos'!$P$3</xm:f>
            <x14:dxf>
              <fill>
                <patternFill>
                  <bgColor rgb="FF99CC00"/>
                </patternFill>
              </fill>
            </x14:dxf>
          </x14:cfRule>
          <x14:cfRule type="containsText" priority="15774" operator="containsText" id="{B55CECD2-388D-425D-957A-27BA3CBCB39C}">
            <xm:f>NOT(ISERROR(SEARCH('Listados Datos'!$P$4,AR120)))</xm:f>
            <xm:f>'Listados Datos'!$P$4</xm:f>
            <x14:dxf>
              <fill>
                <patternFill>
                  <bgColor rgb="FF33CC33"/>
                </patternFill>
              </fill>
            </x14:dxf>
          </x14:cfRule>
          <x14:cfRule type="containsText" priority="15775" operator="containsText" id="{F6F505E9-4994-4482-BB0D-D9A9609171DC}">
            <xm:f>NOT(ISERROR(SEARCH('Listados Datos'!$P$5,AR120)))</xm:f>
            <xm:f>'Listados Datos'!$P$5</xm:f>
            <x14:dxf>
              <fill>
                <patternFill>
                  <bgColor rgb="FFFFFF00"/>
                </patternFill>
              </fill>
            </x14:dxf>
          </x14:cfRule>
          <x14:cfRule type="containsText" priority="15776" operator="containsText" id="{91EC2B79-F76C-4976-B8C8-F12405E41361}">
            <xm:f>NOT(ISERROR(SEARCH('Listados Datos'!$P$6,AR120)))</xm:f>
            <xm:f>'Listados Datos'!$P$6</xm:f>
            <x14:dxf>
              <fill>
                <patternFill>
                  <bgColor rgb="FFFFC000"/>
                </patternFill>
              </fill>
            </x14:dxf>
          </x14:cfRule>
          <x14:cfRule type="containsText" priority="1577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5891" operator="containsText" id="{982FC5DA-E65B-462F-9D3C-3B2BD7818348}">
            <xm:f>NOT(ISERROR(SEARCH('Listados Datos'!$T$3,AF118)))</xm:f>
            <xm:f>'Listados Datos'!$T$3</xm:f>
            <x14:dxf>
              <fill>
                <patternFill patternType="solid">
                  <bgColor rgb="FFC00000"/>
                </patternFill>
              </fill>
            </x14:dxf>
          </x14:cfRule>
          <x14:cfRule type="containsText" priority="15892" operator="containsText" id="{A3AA6110-69CC-4AC1-8209-668DB2858ABB}">
            <xm:f>NOT(ISERROR(SEARCH('Listados Datos'!$T$4,AF118)))</xm:f>
            <xm:f>'Listados Datos'!$T$4</xm:f>
            <x14:dxf>
              <font>
                <b/>
                <i val="0"/>
                <color theme="0"/>
              </font>
              <fill>
                <patternFill>
                  <bgColor rgb="FFE26B0A"/>
                </patternFill>
              </fill>
            </x14:dxf>
          </x14:cfRule>
          <x14:cfRule type="containsText" priority="15893" operator="containsText" id="{755D1A76-B332-4C46-8718-2301DFAE6FF9}">
            <xm:f>NOT(ISERROR(SEARCH('Listados Datos'!$T$5,AF118)))</xm:f>
            <xm:f>'Listados Datos'!$T$5</xm:f>
            <x14:dxf>
              <font>
                <b/>
                <i val="0"/>
                <color auto="1"/>
              </font>
              <fill>
                <patternFill>
                  <bgColor rgb="FFFFFF00"/>
                </patternFill>
              </fill>
            </x14:dxf>
          </x14:cfRule>
          <x14:cfRule type="containsText" priority="1589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5887" operator="containsText" id="{80B526FF-10EF-4731-89D6-26951C23DDBD}">
            <xm:f>NOT(ISERROR(SEARCH('Listados Datos'!$T$3,AB118)))</xm:f>
            <xm:f>'Listados Datos'!$T$3</xm:f>
            <x14:dxf>
              <fill>
                <patternFill patternType="solid">
                  <bgColor rgb="FFC00000"/>
                </patternFill>
              </fill>
            </x14:dxf>
          </x14:cfRule>
          <x14:cfRule type="containsText" priority="15888" operator="containsText" id="{A80157B3-08CA-4D8C-903F-3ADAAFC753B3}">
            <xm:f>NOT(ISERROR(SEARCH('Listados Datos'!$T$4,AB118)))</xm:f>
            <xm:f>'Listados Datos'!$T$4</xm:f>
            <x14:dxf>
              <font>
                <b/>
                <i val="0"/>
                <color theme="0"/>
              </font>
              <fill>
                <patternFill>
                  <bgColor rgb="FFE26B0A"/>
                </patternFill>
              </fill>
            </x14:dxf>
          </x14:cfRule>
          <x14:cfRule type="containsText" priority="15889" operator="containsText" id="{3898E458-E706-4940-874F-CD674ED9A9AE}">
            <xm:f>NOT(ISERROR(SEARCH('Listados Datos'!$T$5,AB118)))</xm:f>
            <xm:f>'Listados Datos'!$T$5</xm:f>
            <x14:dxf>
              <font>
                <b/>
                <i val="0"/>
                <color auto="1"/>
              </font>
              <fill>
                <patternFill>
                  <bgColor rgb="FFFFFF00"/>
                </patternFill>
              </fill>
            </x14:dxf>
          </x14:cfRule>
          <x14:cfRule type="containsText" priority="1589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5877" operator="containsText" id="{251F53E0-4663-45D4-8A86-09661708AF78}">
            <xm:f>NOT(ISERROR(SEARCH('Listados Datos'!$P$3,Z118)))</xm:f>
            <xm:f>'Listados Datos'!$P$3</xm:f>
            <x14:dxf>
              <fill>
                <patternFill>
                  <bgColor rgb="FF99CC00"/>
                </patternFill>
              </fill>
            </x14:dxf>
          </x14:cfRule>
          <x14:cfRule type="containsText" priority="15878" operator="containsText" id="{A2851ADA-0778-49B1-ADD7-6B77CD940DDA}">
            <xm:f>NOT(ISERROR(SEARCH('Listados Datos'!$P$4,Z118)))</xm:f>
            <xm:f>'Listados Datos'!$P$4</xm:f>
            <x14:dxf>
              <fill>
                <patternFill>
                  <bgColor rgb="FF33CC33"/>
                </patternFill>
              </fill>
            </x14:dxf>
          </x14:cfRule>
          <x14:cfRule type="containsText" priority="15879" operator="containsText" id="{104C224A-6A3E-4AC3-B8B5-36E4BF9342F6}">
            <xm:f>NOT(ISERROR(SEARCH('Listados Datos'!$P$5,Z118)))</xm:f>
            <xm:f>'Listados Datos'!$P$5</xm:f>
            <x14:dxf>
              <fill>
                <patternFill>
                  <bgColor rgb="FFFFFF00"/>
                </patternFill>
              </fill>
            </x14:dxf>
          </x14:cfRule>
          <x14:cfRule type="containsText" priority="15880" operator="containsText" id="{F353E7ED-9CF0-4A1B-85EE-B56AAEEC3056}">
            <xm:f>NOT(ISERROR(SEARCH('Listados Datos'!$P$6,Z118)))</xm:f>
            <xm:f>'Listados Datos'!$P$6</xm:f>
            <x14:dxf>
              <fill>
                <patternFill>
                  <bgColor rgb="FFFFC000"/>
                </patternFill>
              </fill>
            </x14:dxf>
          </x14:cfRule>
          <x14:cfRule type="containsText" priority="1588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5853" operator="containsText" id="{804F5849-3927-4627-9B35-3842C1B75B84}">
            <xm:f>NOT(ISERROR(SEARCH('Listados Datos'!$T$3,AT118)))</xm:f>
            <xm:f>'Listados Datos'!$T$3</xm:f>
            <x14:dxf>
              <fill>
                <patternFill patternType="solid">
                  <bgColor rgb="FFC00000"/>
                </patternFill>
              </fill>
            </x14:dxf>
          </x14:cfRule>
          <x14:cfRule type="containsText" priority="15854" operator="containsText" id="{3C9EE0A6-1BAB-44BF-B915-9E06A1CFBAE0}">
            <xm:f>NOT(ISERROR(SEARCH('Listados Datos'!$T$4,AT118)))</xm:f>
            <xm:f>'Listados Datos'!$T$4</xm:f>
            <x14:dxf>
              <font>
                <b/>
                <i val="0"/>
                <color theme="0"/>
              </font>
              <fill>
                <patternFill>
                  <bgColor rgb="FFE26B0A"/>
                </patternFill>
              </fill>
            </x14:dxf>
          </x14:cfRule>
          <x14:cfRule type="containsText" priority="15855" operator="containsText" id="{8CECDD23-74DB-4B85-B254-79DF2FA46DDD}">
            <xm:f>NOT(ISERROR(SEARCH('Listados Datos'!$T$5,AT118)))</xm:f>
            <xm:f>'Listados Datos'!$T$5</xm:f>
            <x14:dxf>
              <font>
                <b/>
                <i val="0"/>
                <color auto="1"/>
              </font>
              <fill>
                <patternFill>
                  <bgColor rgb="FFFFFF00"/>
                </patternFill>
              </fill>
            </x14:dxf>
          </x14:cfRule>
          <x14:cfRule type="containsText" priority="1585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5843" operator="containsText" id="{749EC4B1-B02A-406D-928E-6324C956DE10}">
            <xm:f>NOT(ISERROR(SEARCH('Listados Datos'!$P$3,AR118)))</xm:f>
            <xm:f>'Listados Datos'!$P$3</xm:f>
            <x14:dxf>
              <fill>
                <patternFill>
                  <bgColor rgb="FF99CC00"/>
                </patternFill>
              </fill>
            </x14:dxf>
          </x14:cfRule>
          <x14:cfRule type="containsText" priority="15844" operator="containsText" id="{76913016-5CE3-4327-8DD8-3A1FFB7731DA}">
            <xm:f>NOT(ISERROR(SEARCH('Listados Datos'!$P$4,AR118)))</xm:f>
            <xm:f>'Listados Datos'!$P$4</xm:f>
            <x14:dxf>
              <fill>
                <patternFill>
                  <bgColor rgb="FF33CC33"/>
                </patternFill>
              </fill>
            </x14:dxf>
          </x14:cfRule>
          <x14:cfRule type="containsText" priority="15845" operator="containsText" id="{B9FEDAC2-7469-4368-9119-BE41F3DF0ED8}">
            <xm:f>NOT(ISERROR(SEARCH('Listados Datos'!$P$5,AR118)))</xm:f>
            <xm:f>'Listados Datos'!$P$5</xm:f>
            <x14:dxf>
              <fill>
                <patternFill>
                  <bgColor rgb="FFFFFF00"/>
                </patternFill>
              </fill>
            </x14:dxf>
          </x14:cfRule>
          <x14:cfRule type="containsText" priority="15846" operator="containsText" id="{479DB9BE-8816-4715-A159-9D61A16A681E}">
            <xm:f>NOT(ISERROR(SEARCH('Listados Datos'!$P$6,AR118)))</xm:f>
            <xm:f>'Listados Datos'!$P$6</xm:f>
            <x14:dxf>
              <fill>
                <patternFill>
                  <bgColor rgb="FFFFC000"/>
                </patternFill>
              </fill>
            </x14:dxf>
          </x14:cfRule>
          <x14:cfRule type="containsText" priority="1584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839" operator="containsText" id="{02682765-5134-4C93-A051-F848BBC702DB}">
            <xm:f>NOT(ISERROR(SEARCH('Listados Datos'!$T$3,AT119)))</xm:f>
            <xm:f>'Listados Datos'!$T$3</xm:f>
            <x14:dxf>
              <fill>
                <patternFill patternType="solid">
                  <bgColor rgb="FFC00000"/>
                </patternFill>
              </fill>
            </x14:dxf>
          </x14:cfRule>
          <x14:cfRule type="containsText" priority="15840" operator="containsText" id="{2C1C711A-D2C1-4B52-83EF-D2DCA0E7A52D}">
            <xm:f>NOT(ISERROR(SEARCH('Listados Datos'!$T$4,AT119)))</xm:f>
            <xm:f>'Listados Datos'!$T$4</xm:f>
            <x14:dxf>
              <font>
                <b/>
                <i val="0"/>
                <color theme="0"/>
              </font>
              <fill>
                <patternFill>
                  <bgColor rgb="FFE26B0A"/>
                </patternFill>
              </fill>
            </x14:dxf>
          </x14:cfRule>
          <x14:cfRule type="containsText" priority="15841" operator="containsText" id="{FF9E549A-9D74-4BB4-AEFA-240EEDE3996A}">
            <xm:f>NOT(ISERROR(SEARCH('Listados Datos'!$T$5,AT119)))</xm:f>
            <xm:f>'Listados Datos'!$T$5</xm:f>
            <x14:dxf>
              <font>
                <b/>
                <i val="0"/>
                <color auto="1"/>
              </font>
              <fill>
                <patternFill>
                  <bgColor rgb="FFFFFF00"/>
                </patternFill>
              </fill>
            </x14:dxf>
          </x14:cfRule>
          <x14:cfRule type="containsText" priority="1584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829" operator="containsText" id="{041FD1E0-D881-45E9-ACA5-A6DD867A2AB4}">
            <xm:f>NOT(ISERROR(SEARCH('Listados Datos'!$P$3,AR119)))</xm:f>
            <xm:f>'Listados Datos'!$P$3</xm:f>
            <x14:dxf>
              <fill>
                <patternFill>
                  <bgColor rgb="FF99CC00"/>
                </patternFill>
              </fill>
            </x14:dxf>
          </x14:cfRule>
          <x14:cfRule type="containsText" priority="15830" operator="containsText" id="{2C1F9303-FF58-451A-82D5-F9822A31DADD}">
            <xm:f>NOT(ISERROR(SEARCH('Listados Datos'!$P$4,AR119)))</xm:f>
            <xm:f>'Listados Datos'!$P$4</xm:f>
            <x14:dxf>
              <fill>
                <patternFill>
                  <bgColor rgb="FF33CC33"/>
                </patternFill>
              </fill>
            </x14:dxf>
          </x14:cfRule>
          <x14:cfRule type="containsText" priority="15831" operator="containsText" id="{AD242DC6-C617-407E-AA54-5BE2450E787B}">
            <xm:f>NOT(ISERROR(SEARCH('Listados Datos'!$P$5,AR119)))</xm:f>
            <xm:f>'Listados Datos'!$P$5</xm:f>
            <x14:dxf>
              <fill>
                <patternFill>
                  <bgColor rgb="FFFFFF00"/>
                </patternFill>
              </fill>
            </x14:dxf>
          </x14:cfRule>
          <x14:cfRule type="containsText" priority="15832" operator="containsText" id="{16F8DB6A-809D-46DC-8F96-A109B0DB340A}">
            <xm:f>NOT(ISERROR(SEARCH('Listados Datos'!$P$6,AR119)))</xm:f>
            <xm:f>'Listados Datos'!$P$6</xm:f>
            <x14:dxf>
              <fill>
                <patternFill>
                  <bgColor rgb="FFFFC000"/>
                </patternFill>
              </fill>
            </x14:dxf>
          </x14:cfRule>
          <x14:cfRule type="containsText" priority="1583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811" operator="containsText" id="{457793EF-25B9-4DA9-9E87-44587B9CB70B}">
            <xm:f>NOT(ISERROR(SEARCH('Listados Datos'!$T$3,AF120)))</xm:f>
            <xm:f>'Listados Datos'!$T$3</xm:f>
            <x14:dxf>
              <fill>
                <patternFill patternType="solid">
                  <bgColor rgb="FFC00000"/>
                </patternFill>
              </fill>
            </x14:dxf>
          </x14:cfRule>
          <x14:cfRule type="containsText" priority="15812" operator="containsText" id="{534DFE94-811B-4744-8CA6-E214D2DB3182}">
            <xm:f>NOT(ISERROR(SEARCH('Listados Datos'!$T$4,AF120)))</xm:f>
            <xm:f>'Listados Datos'!$T$4</xm:f>
            <x14:dxf>
              <font>
                <b/>
                <i val="0"/>
                <color theme="0"/>
              </font>
              <fill>
                <patternFill>
                  <bgColor rgb="FFE26B0A"/>
                </patternFill>
              </fill>
            </x14:dxf>
          </x14:cfRule>
          <x14:cfRule type="containsText" priority="15813" operator="containsText" id="{FB5E28C5-B5BA-44C8-8831-04E301829F42}">
            <xm:f>NOT(ISERROR(SEARCH('Listados Datos'!$T$5,AF120)))</xm:f>
            <xm:f>'Listados Datos'!$T$5</xm:f>
            <x14:dxf>
              <font>
                <b/>
                <i val="0"/>
                <color auto="1"/>
              </font>
              <fill>
                <patternFill>
                  <bgColor rgb="FFFFFF00"/>
                </patternFill>
              </fill>
            </x14:dxf>
          </x14:cfRule>
          <x14:cfRule type="containsText" priority="1581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807" operator="containsText" id="{6AB21AB3-2B17-4959-B2A9-D0B3D0C0BAF9}">
            <xm:f>NOT(ISERROR(SEARCH('Listados Datos'!$T$3,AB120)))</xm:f>
            <xm:f>'Listados Datos'!$T$3</xm:f>
            <x14:dxf>
              <fill>
                <patternFill patternType="solid">
                  <bgColor rgb="FFC00000"/>
                </patternFill>
              </fill>
            </x14:dxf>
          </x14:cfRule>
          <x14:cfRule type="containsText" priority="15808" operator="containsText" id="{235BB9A6-A9E4-4FF4-A88C-68EAF3D43DB3}">
            <xm:f>NOT(ISERROR(SEARCH('Listados Datos'!$T$4,AB120)))</xm:f>
            <xm:f>'Listados Datos'!$T$4</xm:f>
            <x14:dxf>
              <font>
                <b/>
                <i val="0"/>
                <color theme="0"/>
              </font>
              <fill>
                <patternFill>
                  <bgColor rgb="FFE26B0A"/>
                </patternFill>
              </fill>
            </x14:dxf>
          </x14:cfRule>
          <x14:cfRule type="containsText" priority="15809" operator="containsText" id="{AA2425B1-42FD-4B77-9BF6-28512F7E70D3}">
            <xm:f>NOT(ISERROR(SEARCH('Listados Datos'!$T$5,AB120)))</xm:f>
            <xm:f>'Listados Datos'!$T$5</xm:f>
            <x14:dxf>
              <font>
                <b/>
                <i val="0"/>
                <color auto="1"/>
              </font>
              <fill>
                <patternFill>
                  <bgColor rgb="FFFFFF00"/>
                </patternFill>
              </fill>
            </x14:dxf>
          </x14:cfRule>
          <x14:cfRule type="containsText" priority="1581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797" operator="containsText" id="{A6796D40-3281-4FF8-9EF3-F6F3275594CA}">
            <xm:f>NOT(ISERROR(SEARCH('Listados Datos'!$P$3,Z120)))</xm:f>
            <xm:f>'Listados Datos'!$P$3</xm:f>
            <x14:dxf>
              <fill>
                <patternFill>
                  <bgColor rgb="FF99CC00"/>
                </patternFill>
              </fill>
            </x14:dxf>
          </x14:cfRule>
          <x14:cfRule type="containsText" priority="15798" operator="containsText" id="{1F2C1B6A-9AE2-4D52-A08A-1689AD79CB43}">
            <xm:f>NOT(ISERROR(SEARCH('Listados Datos'!$P$4,Z120)))</xm:f>
            <xm:f>'Listados Datos'!$P$4</xm:f>
            <x14:dxf>
              <fill>
                <patternFill>
                  <bgColor rgb="FF33CC33"/>
                </patternFill>
              </fill>
            </x14:dxf>
          </x14:cfRule>
          <x14:cfRule type="containsText" priority="15799" operator="containsText" id="{EAFC34D1-78EF-42C6-835B-5CA7D4F4FB6B}">
            <xm:f>NOT(ISERROR(SEARCH('Listados Datos'!$P$5,Z120)))</xm:f>
            <xm:f>'Listados Datos'!$P$5</xm:f>
            <x14:dxf>
              <fill>
                <patternFill>
                  <bgColor rgb="FFFFFF00"/>
                </patternFill>
              </fill>
            </x14:dxf>
          </x14:cfRule>
          <x14:cfRule type="containsText" priority="15800" operator="containsText" id="{D3A05447-18D5-47E7-B4BB-8377014E66AF}">
            <xm:f>NOT(ISERROR(SEARCH('Listados Datos'!$P$6,Z120)))</xm:f>
            <xm:f>'Listados Datos'!$P$6</xm:f>
            <x14:dxf>
              <fill>
                <patternFill>
                  <bgColor rgb="FFFFC000"/>
                </patternFill>
              </fill>
            </x14:dxf>
          </x14:cfRule>
          <x14:cfRule type="containsText" priority="1580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769" operator="containsText" id="{5A795A60-FADF-40D6-BC20-53A54D9FF23B}">
            <xm:f>NOT(ISERROR(SEARCH('Listados Datos'!$T$3,AT121)))</xm:f>
            <xm:f>'Listados Datos'!$T$3</xm:f>
            <x14:dxf>
              <fill>
                <patternFill patternType="solid">
                  <bgColor rgb="FFC00000"/>
                </patternFill>
              </fill>
            </x14:dxf>
          </x14:cfRule>
          <x14:cfRule type="containsText" priority="15770" operator="containsText" id="{45E6477D-F825-4FD5-9D33-A9B9C0DE343A}">
            <xm:f>NOT(ISERROR(SEARCH('Listados Datos'!$T$4,AT121)))</xm:f>
            <xm:f>'Listados Datos'!$T$4</xm:f>
            <x14:dxf>
              <font>
                <b/>
                <i val="0"/>
                <color theme="0"/>
              </font>
              <fill>
                <patternFill>
                  <bgColor rgb="FFE26B0A"/>
                </patternFill>
              </fill>
            </x14:dxf>
          </x14:cfRule>
          <x14:cfRule type="containsText" priority="15771" operator="containsText" id="{5F8FED0E-BE30-4056-8178-B2DD491635CB}">
            <xm:f>NOT(ISERROR(SEARCH('Listados Datos'!$T$5,AT121)))</xm:f>
            <xm:f>'Listados Datos'!$T$5</xm:f>
            <x14:dxf>
              <font>
                <b/>
                <i val="0"/>
                <color auto="1"/>
              </font>
              <fill>
                <patternFill>
                  <bgColor rgb="FFFFFF00"/>
                </patternFill>
              </fill>
            </x14:dxf>
          </x14:cfRule>
          <x14:cfRule type="containsText" priority="1577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717" operator="containsText" id="{E593FC20-DF3B-4EBC-8BCD-8F3D0DDC8498}">
            <xm:f>NOT(ISERROR(SEARCH('Listados Datos'!$P$3,AR122)))</xm:f>
            <xm:f>'Listados Datos'!$P$3</xm:f>
            <x14:dxf>
              <fill>
                <patternFill>
                  <bgColor rgb="FF99CC00"/>
                </patternFill>
              </fill>
            </x14:dxf>
          </x14:cfRule>
          <x14:cfRule type="containsText" priority="15718" operator="containsText" id="{8561120E-EE67-4AF0-8964-A0ECABAAEB7A}">
            <xm:f>NOT(ISERROR(SEARCH('Listados Datos'!$P$4,AR122)))</xm:f>
            <xm:f>'Listados Datos'!$P$4</xm:f>
            <x14:dxf>
              <fill>
                <patternFill>
                  <bgColor rgb="FF33CC33"/>
                </patternFill>
              </fill>
            </x14:dxf>
          </x14:cfRule>
          <x14:cfRule type="containsText" priority="15719" operator="containsText" id="{1D08A96A-55A1-4333-98F9-5E89746B821A}">
            <xm:f>NOT(ISERROR(SEARCH('Listados Datos'!$P$5,AR122)))</xm:f>
            <xm:f>'Listados Datos'!$P$5</xm:f>
            <x14:dxf>
              <fill>
                <patternFill>
                  <bgColor rgb="FFFFFF00"/>
                </patternFill>
              </fill>
            </x14:dxf>
          </x14:cfRule>
          <x14:cfRule type="containsText" priority="15720" operator="containsText" id="{07C7B2BE-08D9-4119-99F6-EF9E641F51E1}">
            <xm:f>NOT(ISERROR(SEARCH('Listados Datos'!$P$6,AR122)))</xm:f>
            <xm:f>'Listados Datos'!$P$6</xm:f>
            <x14:dxf>
              <fill>
                <patternFill>
                  <bgColor rgb="FFFFC000"/>
                </patternFill>
              </fill>
            </x14:dxf>
          </x14:cfRule>
          <x14:cfRule type="containsText" priority="1572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755" operator="containsText" id="{39EE32DF-BE60-40D8-8916-05C669086A05}">
            <xm:f>NOT(ISERROR(SEARCH('Listados Datos'!$T$3,AF122)))</xm:f>
            <xm:f>'Listados Datos'!$T$3</xm:f>
            <x14:dxf>
              <fill>
                <patternFill patternType="solid">
                  <bgColor rgb="FFC00000"/>
                </patternFill>
              </fill>
            </x14:dxf>
          </x14:cfRule>
          <x14:cfRule type="containsText" priority="15756" operator="containsText" id="{E3B0AB72-A3A5-4767-B6E1-925A2C1EE181}">
            <xm:f>NOT(ISERROR(SEARCH('Listados Datos'!$T$4,AF122)))</xm:f>
            <xm:f>'Listados Datos'!$T$4</xm:f>
            <x14:dxf>
              <font>
                <b/>
                <i val="0"/>
                <color theme="0"/>
              </font>
              <fill>
                <patternFill>
                  <bgColor rgb="FFE26B0A"/>
                </patternFill>
              </fill>
            </x14:dxf>
          </x14:cfRule>
          <x14:cfRule type="containsText" priority="15757" operator="containsText" id="{0D87DB6E-3832-4102-A26C-01EED2AA2B28}">
            <xm:f>NOT(ISERROR(SEARCH('Listados Datos'!$T$5,AF122)))</xm:f>
            <xm:f>'Listados Datos'!$T$5</xm:f>
            <x14:dxf>
              <font>
                <b/>
                <i val="0"/>
                <color auto="1"/>
              </font>
              <fill>
                <patternFill>
                  <bgColor rgb="FFFFFF00"/>
                </patternFill>
              </fill>
            </x14:dxf>
          </x14:cfRule>
          <x14:cfRule type="containsText" priority="1575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751" operator="containsText" id="{8323F671-7AA2-473F-BE5F-60FE6FEE9F17}">
            <xm:f>NOT(ISERROR(SEARCH('Listados Datos'!$T$3,AB122)))</xm:f>
            <xm:f>'Listados Datos'!$T$3</xm:f>
            <x14:dxf>
              <fill>
                <patternFill patternType="solid">
                  <bgColor rgb="FFC00000"/>
                </patternFill>
              </fill>
            </x14:dxf>
          </x14:cfRule>
          <x14:cfRule type="containsText" priority="15752" operator="containsText" id="{4861F463-18A4-4F73-8A90-ADC6AE9BC333}">
            <xm:f>NOT(ISERROR(SEARCH('Listados Datos'!$T$4,AB122)))</xm:f>
            <xm:f>'Listados Datos'!$T$4</xm:f>
            <x14:dxf>
              <font>
                <b/>
                <i val="0"/>
                <color theme="0"/>
              </font>
              <fill>
                <patternFill>
                  <bgColor rgb="FFE26B0A"/>
                </patternFill>
              </fill>
            </x14:dxf>
          </x14:cfRule>
          <x14:cfRule type="containsText" priority="15753" operator="containsText" id="{1B047F3D-B761-4B89-AB4A-34F542D8B7C8}">
            <xm:f>NOT(ISERROR(SEARCH('Listados Datos'!$T$5,AB122)))</xm:f>
            <xm:f>'Listados Datos'!$T$5</xm:f>
            <x14:dxf>
              <font>
                <b/>
                <i val="0"/>
                <color auto="1"/>
              </font>
              <fill>
                <patternFill>
                  <bgColor rgb="FFFFFF00"/>
                </patternFill>
              </fill>
            </x14:dxf>
          </x14:cfRule>
          <x14:cfRule type="containsText" priority="1575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741" operator="containsText" id="{6B5B0973-39AF-496F-9C2E-57BCF31D35C6}">
            <xm:f>NOT(ISERROR(SEARCH('Listados Datos'!$P$3,Z122)))</xm:f>
            <xm:f>'Listados Datos'!$P$3</xm:f>
            <x14:dxf>
              <fill>
                <patternFill>
                  <bgColor rgb="FF99CC00"/>
                </patternFill>
              </fill>
            </x14:dxf>
          </x14:cfRule>
          <x14:cfRule type="containsText" priority="15742" operator="containsText" id="{5CC0E8F9-6556-4A1E-81D9-25CB62D4712C}">
            <xm:f>NOT(ISERROR(SEARCH('Listados Datos'!$P$4,Z122)))</xm:f>
            <xm:f>'Listados Datos'!$P$4</xm:f>
            <x14:dxf>
              <fill>
                <patternFill>
                  <bgColor rgb="FF33CC33"/>
                </patternFill>
              </fill>
            </x14:dxf>
          </x14:cfRule>
          <x14:cfRule type="containsText" priority="15743" operator="containsText" id="{F2384372-7DB2-4F64-BABB-06CFC96FF5C7}">
            <xm:f>NOT(ISERROR(SEARCH('Listados Datos'!$P$5,Z122)))</xm:f>
            <xm:f>'Listados Datos'!$P$5</xm:f>
            <x14:dxf>
              <fill>
                <patternFill>
                  <bgColor rgb="FFFFFF00"/>
                </patternFill>
              </fill>
            </x14:dxf>
          </x14:cfRule>
          <x14:cfRule type="containsText" priority="15744" operator="containsText" id="{D439746C-11A4-4A15-B7FC-FCA6788C5BF9}">
            <xm:f>NOT(ISERROR(SEARCH('Listados Datos'!$P$6,Z122)))</xm:f>
            <xm:f>'Listados Datos'!$P$6</xm:f>
            <x14:dxf>
              <fill>
                <patternFill>
                  <bgColor rgb="FFFFC000"/>
                </patternFill>
              </fill>
            </x14:dxf>
          </x14:cfRule>
          <x14:cfRule type="containsText" priority="1574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727" operator="containsText" id="{DC85C5D3-6F02-4C25-A792-D4240DF705C6}">
            <xm:f>NOT(ISERROR(SEARCH('Listados Datos'!$T$3,AT122)))</xm:f>
            <xm:f>'Listados Datos'!$T$3</xm:f>
            <x14:dxf>
              <fill>
                <patternFill patternType="solid">
                  <bgColor rgb="FFC00000"/>
                </patternFill>
              </fill>
            </x14:dxf>
          </x14:cfRule>
          <x14:cfRule type="containsText" priority="15728" operator="containsText" id="{CD5687AE-4D87-4813-B45B-7E68FB4A8FDB}">
            <xm:f>NOT(ISERROR(SEARCH('Listados Datos'!$T$4,AT122)))</xm:f>
            <xm:f>'Listados Datos'!$T$4</xm:f>
            <x14:dxf>
              <font>
                <b/>
                <i val="0"/>
                <color theme="0"/>
              </font>
              <fill>
                <patternFill>
                  <bgColor rgb="FFE26B0A"/>
                </patternFill>
              </fill>
            </x14:dxf>
          </x14:cfRule>
          <x14:cfRule type="containsText" priority="15729" operator="containsText" id="{E968D8DE-30D9-4CAA-B210-75151D51D4BF}">
            <xm:f>NOT(ISERROR(SEARCH('Listados Datos'!$T$5,AT122)))</xm:f>
            <xm:f>'Listados Datos'!$T$5</xm:f>
            <x14:dxf>
              <font>
                <b/>
                <i val="0"/>
                <color auto="1"/>
              </font>
              <fill>
                <patternFill>
                  <bgColor rgb="FFFFFF00"/>
                </patternFill>
              </fill>
            </x14:dxf>
          </x14:cfRule>
          <x14:cfRule type="containsText" priority="1573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567" operator="containsText" id="{93785A63-6077-489C-AD3C-578E32618632}">
            <xm:f>NOT(ISERROR(SEARCH('Listados Datos'!$P$3,AR127)))</xm:f>
            <xm:f>'Listados Datos'!$P$3</xm:f>
            <x14:dxf>
              <fill>
                <patternFill>
                  <bgColor rgb="FF99CC00"/>
                </patternFill>
              </fill>
            </x14:dxf>
          </x14:cfRule>
          <x14:cfRule type="containsText" priority="15568" operator="containsText" id="{C3303C03-4402-469B-88C3-CFE17EB7CE7B}">
            <xm:f>NOT(ISERROR(SEARCH('Listados Datos'!$P$4,AR127)))</xm:f>
            <xm:f>'Listados Datos'!$P$4</xm:f>
            <x14:dxf>
              <fill>
                <patternFill>
                  <bgColor rgb="FF33CC33"/>
                </patternFill>
              </fill>
            </x14:dxf>
          </x14:cfRule>
          <x14:cfRule type="containsText" priority="15569" operator="containsText" id="{31755EA9-25AD-465D-BB71-12EF59D4A7E2}">
            <xm:f>NOT(ISERROR(SEARCH('Listados Datos'!$P$5,AR127)))</xm:f>
            <xm:f>'Listados Datos'!$P$5</xm:f>
            <x14:dxf>
              <fill>
                <patternFill>
                  <bgColor rgb="FFFFFF00"/>
                </patternFill>
              </fill>
            </x14:dxf>
          </x14:cfRule>
          <x14:cfRule type="containsText" priority="15570" operator="containsText" id="{13A90C8C-16D5-4FB5-B054-B5D235E9E49D}">
            <xm:f>NOT(ISERROR(SEARCH('Listados Datos'!$P$6,AR127)))</xm:f>
            <xm:f>'Listados Datos'!$P$6</xm:f>
            <x14:dxf>
              <fill>
                <patternFill>
                  <bgColor rgb="FFFFC000"/>
                </patternFill>
              </fill>
            </x14:dxf>
          </x14:cfRule>
          <x14:cfRule type="containsText" priority="1557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633" operator="containsText" id="{8608231F-F634-4EBF-8FF7-56E38D0D16B4}">
            <xm:f>NOT(ISERROR(SEARCH('Listados Datos'!$T$3,AT129)))</xm:f>
            <xm:f>'Listados Datos'!$T$3</xm:f>
            <x14:dxf>
              <fill>
                <patternFill patternType="solid">
                  <bgColor rgb="FFC00000"/>
                </patternFill>
              </fill>
            </x14:dxf>
          </x14:cfRule>
          <x14:cfRule type="containsText" priority="15634" operator="containsText" id="{3EA99ED5-C44F-4D48-9368-DC56985FFC70}">
            <xm:f>NOT(ISERROR(SEARCH('Listados Datos'!$T$4,AT129)))</xm:f>
            <xm:f>'Listados Datos'!$T$4</xm:f>
            <x14:dxf>
              <font>
                <b/>
                <i val="0"/>
                <color theme="0"/>
              </font>
              <fill>
                <patternFill>
                  <bgColor rgb="FFE26B0A"/>
                </patternFill>
              </fill>
            </x14:dxf>
          </x14:cfRule>
          <x14:cfRule type="containsText" priority="15635" operator="containsText" id="{1C666C6A-387D-4BD1-9DAA-2814862A8503}">
            <xm:f>NOT(ISERROR(SEARCH('Listados Datos'!$T$5,AT129)))</xm:f>
            <xm:f>'Listados Datos'!$T$5</xm:f>
            <x14:dxf>
              <font>
                <b/>
                <i val="0"/>
                <color auto="1"/>
              </font>
              <fill>
                <patternFill>
                  <bgColor rgb="FFFFFF00"/>
                </patternFill>
              </fill>
            </x14:dxf>
          </x14:cfRule>
          <x14:cfRule type="containsText" priority="1563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623" operator="containsText" id="{84A5603A-F142-4DF8-8505-B13D7BB3301E}">
            <xm:f>NOT(ISERROR(SEARCH('Listados Datos'!$P$3,AR129)))</xm:f>
            <xm:f>'Listados Datos'!$P$3</xm:f>
            <x14:dxf>
              <fill>
                <patternFill>
                  <bgColor rgb="FF99CC00"/>
                </patternFill>
              </fill>
            </x14:dxf>
          </x14:cfRule>
          <x14:cfRule type="containsText" priority="15624" operator="containsText" id="{FFA8D5BF-1333-491D-9210-6E4D01574F78}">
            <xm:f>NOT(ISERROR(SEARCH('Listados Datos'!$P$4,AR129)))</xm:f>
            <xm:f>'Listados Datos'!$P$4</xm:f>
            <x14:dxf>
              <fill>
                <patternFill>
                  <bgColor rgb="FF33CC33"/>
                </patternFill>
              </fill>
            </x14:dxf>
          </x14:cfRule>
          <x14:cfRule type="containsText" priority="15625" operator="containsText" id="{03BF0F3A-03A1-4A43-8839-C48104BFFABD}">
            <xm:f>NOT(ISERROR(SEARCH('Listados Datos'!$P$5,AR129)))</xm:f>
            <xm:f>'Listados Datos'!$P$5</xm:f>
            <x14:dxf>
              <fill>
                <patternFill>
                  <bgColor rgb="FFFFFF00"/>
                </patternFill>
              </fill>
            </x14:dxf>
          </x14:cfRule>
          <x14:cfRule type="containsText" priority="15626" operator="containsText" id="{140E9E6B-B326-4743-B8B6-80A4B3EA98F5}">
            <xm:f>NOT(ISERROR(SEARCH('Listados Datos'!$P$6,AR129)))</xm:f>
            <xm:f>'Listados Datos'!$P$6</xm:f>
            <x14:dxf>
              <fill>
                <patternFill>
                  <bgColor rgb="FFFFC000"/>
                </patternFill>
              </fill>
            </x14:dxf>
          </x14:cfRule>
          <x14:cfRule type="containsText" priority="1562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591" operator="containsText" id="{61A6F162-C8EF-4B09-81D4-48F3FD5109B5}">
            <xm:f>NOT(ISERROR(SEARCH('Listados Datos'!$T$3,AT126)))</xm:f>
            <xm:f>'Listados Datos'!$T$3</xm:f>
            <x14:dxf>
              <fill>
                <patternFill patternType="solid">
                  <bgColor rgb="FFC00000"/>
                </patternFill>
              </fill>
            </x14:dxf>
          </x14:cfRule>
          <x14:cfRule type="containsText" priority="15592" operator="containsText" id="{54CB83A0-9873-4089-BAB1-DC949F9E9934}">
            <xm:f>NOT(ISERROR(SEARCH('Listados Datos'!$T$4,AT126)))</xm:f>
            <xm:f>'Listados Datos'!$T$4</xm:f>
            <x14:dxf>
              <font>
                <b/>
                <i val="0"/>
                <color theme="0"/>
              </font>
              <fill>
                <patternFill>
                  <bgColor rgb="FFE26B0A"/>
                </patternFill>
              </fill>
            </x14:dxf>
          </x14:cfRule>
          <x14:cfRule type="containsText" priority="15593" operator="containsText" id="{183361A2-4259-4A77-A73F-20035460273A}">
            <xm:f>NOT(ISERROR(SEARCH('Listados Datos'!$T$5,AT126)))</xm:f>
            <xm:f>'Listados Datos'!$T$5</xm:f>
            <x14:dxf>
              <font>
                <b/>
                <i val="0"/>
                <color auto="1"/>
              </font>
              <fill>
                <patternFill>
                  <bgColor rgb="FFFFFF00"/>
                </patternFill>
              </fill>
            </x14:dxf>
          </x14:cfRule>
          <x14:cfRule type="containsText" priority="1559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581" operator="containsText" id="{603D6CED-05DE-4C9F-81B8-C582D1D65B1B}">
            <xm:f>NOT(ISERROR(SEARCH('Listados Datos'!$P$3,AR126)))</xm:f>
            <xm:f>'Listados Datos'!$P$3</xm:f>
            <x14:dxf>
              <fill>
                <patternFill>
                  <bgColor rgb="FF99CC00"/>
                </patternFill>
              </fill>
            </x14:dxf>
          </x14:cfRule>
          <x14:cfRule type="containsText" priority="15582" operator="containsText" id="{8DA7855B-BFAB-40F3-9B26-AE9BA171D76E}">
            <xm:f>NOT(ISERROR(SEARCH('Listados Datos'!$P$4,AR126)))</xm:f>
            <xm:f>'Listados Datos'!$P$4</xm:f>
            <x14:dxf>
              <fill>
                <patternFill>
                  <bgColor rgb="FF33CC33"/>
                </patternFill>
              </fill>
            </x14:dxf>
          </x14:cfRule>
          <x14:cfRule type="containsText" priority="15583" operator="containsText" id="{AE7AD2AE-51E0-4224-A352-5AC28AAE7C63}">
            <xm:f>NOT(ISERROR(SEARCH('Listados Datos'!$P$5,AR126)))</xm:f>
            <xm:f>'Listados Datos'!$P$5</xm:f>
            <x14:dxf>
              <fill>
                <patternFill>
                  <bgColor rgb="FFFFFF00"/>
                </patternFill>
              </fill>
            </x14:dxf>
          </x14:cfRule>
          <x14:cfRule type="containsText" priority="15584" operator="containsText" id="{E3986948-C5D3-4EBA-ADFB-FE203AEC744B}">
            <xm:f>NOT(ISERROR(SEARCH('Listados Datos'!$P$6,AR126)))</xm:f>
            <xm:f>'Listados Datos'!$P$6</xm:f>
            <x14:dxf>
              <fill>
                <patternFill>
                  <bgColor rgb="FFFFC000"/>
                </patternFill>
              </fill>
            </x14:dxf>
          </x14:cfRule>
          <x14:cfRule type="containsText" priority="1558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699" operator="containsText" id="{867742BF-B60D-4182-AAD7-8433B1A3E8E6}">
            <xm:f>NOT(ISERROR(SEARCH('Listados Datos'!$T$3,AF124)))</xm:f>
            <xm:f>'Listados Datos'!$T$3</xm:f>
            <x14:dxf>
              <fill>
                <patternFill patternType="solid">
                  <bgColor rgb="FFC00000"/>
                </patternFill>
              </fill>
            </x14:dxf>
          </x14:cfRule>
          <x14:cfRule type="containsText" priority="15700" operator="containsText" id="{D756CF29-D5CA-4800-8806-7490CBFEBC4C}">
            <xm:f>NOT(ISERROR(SEARCH('Listados Datos'!$T$4,AF124)))</xm:f>
            <xm:f>'Listados Datos'!$T$4</xm:f>
            <x14:dxf>
              <font>
                <b/>
                <i val="0"/>
                <color theme="0"/>
              </font>
              <fill>
                <patternFill>
                  <bgColor rgb="FFE26B0A"/>
                </patternFill>
              </fill>
            </x14:dxf>
          </x14:cfRule>
          <x14:cfRule type="containsText" priority="15701" operator="containsText" id="{7C16CB15-02AC-4730-AE86-949F34AB704F}">
            <xm:f>NOT(ISERROR(SEARCH('Listados Datos'!$T$5,AF124)))</xm:f>
            <xm:f>'Listados Datos'!$T$5</xm:f>
            <x14:dxf>
              <font>
                <b/>
                <i val="0"/>
                <color auto="1"/>
              </font>
              <fill>
                <patternFill>
                  <bgColor rgb="FFFFFF00"/>
                </patternFill>
              </fill>
            </x14:dxf>
          </x14:cfRule>
          <x14:cfRule type="containsText" priority="1570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695" operator="containsText" id="{81FCA4F4-8BA0-4FF2-926E-24400E5D9D2F}">
            <xm:f>NOT(ISERROR(SEARCH('Listados Datos'!$T$3,AB124)))</xm:f>
            <xm:f>'Listados Datos'!$T$3</xm:f>
            <x14:dxf>
              <fill>
                <patternFill patternType="solid">
                  <bgColor rgb="FFC00000"/>
                </patternFill>
              </fill>
            </x14:dxf>
          </x14:cfRule>
          <x14:cfRule type="containsText" priority="15696" operator="containsText" id="{B9047DEC-D7C4-4B77-85D4-5D3EA4E6CBB8}">
            <xm:f>NOT(ISERROR(SEARCH('Listados Datos'!$T$4,AB124)))</xm:f>
            <xm:f>'Listados Datos'!$T$4</xm:f>
            <x14:dxf>
              <font>
                <b/>
                <i val="0"/>
                <color theme="0"/>
              </font>
              <fill>
                <patternFill>
                  <bgColor rgb="FFE26B0A"/>
                </patternFill>
              </fill>
            </x14:dxf>
          </x14:cfRule>
          <x14:cfRule type="containsText" priority="15697" operator="containsText" id="{3C514188-D8AE-43D6-8570-A613A83B1B8B}">
            <xm:f>NOT(ISERROR(SEARCH('Listados Datos'!$T$5,AB124)))</xm:f>
            <xm:f>'Listados Datos'!$T$5</xm:f>
            <x14:dxf>
              <font>
                <b/>
                <i val="0"/>
                <color auto="1"/>
              </font>
              <fill>
                <patternFill>
                  <bgColor rgb="FFFFFF00"/>
                </patternFill>
              </fill>
            </x14:dxf>
          </x14:cfRule>
          <x14:cfRule type="containsText" priority="1569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685" operator="containsText" id="{644E9477-AEDB-432B-AEA0-7A093F88DFFA}">
            <xm:f>NOT(ISERROR(SEARCH('Listados Datos'!$P$3,Z124)))</xm:f>
            <xm:f>'Listados Datos'!$P$3</xm:f>
            <x14:dxf>
              <fill>
                <patternFill>
                  <bgColor rgb="FF99CC00"/>
                </patternFill>
              </fill>
            </x14:dxf>
          </x14:cfRule>
          <x14:cfRule type="containsText" priority="15686" operator="containsText" id="{64F64C21-8689-4F32-943C-27C3F4242DED}">
            <xm:f>NOT(ISERROR(SEARCH('Listados Datos'!$P$4,Z124)))</xm:f>
            <xm:f>'Listados Datos'!$P$4</xm:f>
            <x14:dxf>
              <fill>
                <patternFill>
                  <bgColor rgb="FF33CC33"/>
                </patternFill>
              </fill>
            </x14:dxf>
          </x14:cfRule>
          <x14:cfRule type="containsText" priority="15687" operator="containsText" id="{86851A3E-0322-4A23-9E54-E50F4B6FED85}">
            <xm:f>NOT(ISERROR(SEARCH('Listados Datos'!$P$5,Z124)))</xm:f>
            <xm:f>'Listados Datos'!$P$5</xm:f>
            <x14:dxf>
              <fill>
                <patternFill>
                  <bgColor rgb="FFFFFF00"/>
                </patternFill>
              </fill>
            </x14:dxf>
          </x14:cfRule>
          <x14:cfRule type="containsText" priority="15688" operator="containsText" id="{355CA28D-3F7C-413E-949A-CC1468D1B777}">
            <xm:f>NOT(ISERROR(SEARCH('Listados Datos'!$P$6,Z124)))</xm:f>
            <xm:f>'Listados Datos'!$P$6</xm:f>
            <x14:dxf>
              <fill>
                <patternFill>
                  <bgColor rgb="FFFFC000"/>
                </patternFill>
              </fill>
            </x14:dxf>
          </x14:cfRule>
          <x14:cfRule type="containsText" priority="1568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661" operator="containsText" id="{844CFC1C-6207-426B-812E-9D35C72FDB60}">
            <xm:f>NOT(ISERROR(SEARCH('Listados Datos'!$T$3,AT124)))</xm:f>
            <xm:f>'Listados Datos'!$T$3</xm:f>
            <x14:dxf>
              <fill>
                <patternFill patternType="solid">
                  <bgColor rgb="FFC00000"/>
                </patternFill>
              </fill>
            </x14:dxf>
          </x14:cfRule>
          <x14:cfRule type="containsText" priority="15662" operator="containsText" id="{7020A66B-DCE2-461D-94C7-61CD37F0FA9D}">
            <xm:f>NOT(ISERROR(SEARCH('Listados Datos'!$T$4,AT124)))</xm:f>
            <xm:f>'Listados Datos'!$T$4</xm:f>
            <x14:dxf>
              <font>
                <b/>
                <i val="0"/>
                <color theme="0"/>
              </font>
              <fill>
                <patternFill>
                  <bgColor rgb="FFE26B0A"/>
                </patternFill>
              </fill>
            </x14:dxf>
          </x14:cfRule>
          <x14:cfRule type="containsText" priority="15663" operator="containsText" id="{2253C39F-EBC8-4438-A25E-0EC8D6ACCDB6}">
            <xm:f>NOT(ISERROR(SEARCH('Listados Datos'!$T$5,AT124)))</xm:f>
            <xm:f>'Listados Datos'!$T$5</xm:f>
            <x14:dxf>
              <font>
                <b/>
                <i val="0"/>
                <color auto="1"/>
              </font>
              <fill>
                <patternFill>
                  <bgColor rgb="FFFFFF00"/>
                </patternFill>
              </fill>
            </x14:dxf>
          </x14:cfRule>
          <x14:cfRule type="containsText" priority="1566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651" operator="containsText" id="{86DD5BD4-CBEC-4091-9CBF-B0774B2740F6}">
            <xm:f>NOT(ISERROR(SEARCH('Listados Datos'!$P$3,AR124)))</xm:f>
            <xm:f>'Listados Datos'!$P$3</xm:f>
            <x14:dxf>
              <fill>
                <patternFill>
                  <bgColor rgb="FF99CC00"/>
                </patternFill>
              </fill>
            </x14:dxf>
          </x14:cfRule>
          <x14:cfRule type="containsText" priority="15652" operator="containsText" id="{CD6A61B3-2E3D-4BB1-83DD-731DCD70DAD4}">
            <xm:f>NOT(ISERROR(SEARCH('Listados Datos'!$P$4,AR124)))</xm:f>
            <xm:f>'Listados Datos'!$P$4</xm:f>
            <x14:dxf>
              <fill>
                <patternFill>
                  <bgColor rgb="FF33CC33"/>
                </patternFill>
              </fill>
            </x14:dxf>
          </x14:cfRule>
          <x14:cfRule type="containsText" priority="15653" operator="containsText" id="{C0D2D7C8-FC5F-4900-A5A3-115FE241ABA7}">
            <xm:f>NOT(ISERROR(SEARCH('Listados Datos'!$P$5,AR124)))</xm:f>
            <xm:f>'Listados Datos'!$P$5</xm:f>
            <x14:dxf>
              <fill>
                <patternFill>
                  <bgColor rgb="FFFFFF00"/>
                </patternFill>
              </fill>
            </x14:dxf>
          </x14:cfRule>
          <x14:cfRule type="containsText" priority="15654" operator="containsText" id="{C3B25EF9-5038-4F04-81D5-865203973C31}">
            <xm:f>NOT(ISERROR(SEARCH('Listados Datos'!$P$6,AR124)))</xm:f>
            <xm:f>'Listados Datos'!$P$6</xm:f>
            <x14:dxf>
              <fill>
                <patternFill>
                  <bgColor rgb="FFFFC000"/>
                </patternFill>
              </fill>
            </x14:dxf>
          </x14:cfRule>
          <x14:cfRule type="containsText" priority="1565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647" operator="containsText" id="{22CE1614-5E9B-4592-8C5E-D13317C3B8C3}">
            <xm:f>NOT(ISERROR(SEARCH('Listados Datos'!$T$3,AT125)))</xm:f>
            <xm:f>'Listados Datos'!$T$3</xm:f>
            <x14:dxf>
              <fill>
                <patternFill patternType="solid">
                  <bgColor rgb="FFC00000"/>
                </patternFill>
              </fill>
            </x14:dxf>
          </x14:cfRule>
          <x14:cfRule type="containsText" priority="15648" operator="containsText" id="{A340D288-EB6E-45D8-BBD6-D3B223AA8591}">
            <xm:f>NOT(ISERROR(SEARCH('Listados Datos'!$T$4,AT125)))</xm:f>
            <xm:f>'Listados Datos'!$T$4</xm:f>
            <x14:dxf>
              <font>
                <b/>
                <i val="0"/>
                <color theme="0"/>
              </font>
              <fill>
                <patternFill>
                  <bgColor rgb="FFE26B0A"/>
                </patternFill>
              </fill>
            </x14:dxf>
          </x14:cfRule>
          <x14:cfRule type="containsText" priority="15649" operator="containsText" id="{BDC0DD70-45E4-461A-ACB2-5DB33781B4A6}">
            <xm:f>NOT(ISERROR(SEARCH('Listados Datos'!$T$5,AT125)))</xm:f>
            <xm:f>'Listados Datos'!$T$5</xm:f>
            <x14:dxf>
              <font>
                <b/>
                <i val="0"/>
                <color auto="1"/>
              </font>
              <fill>
                <patternFill>
                  <bgColor rgb="FFFFFF00"/>
                </patternFill>
              </fill>
            </x14:dxf>
          </x14:cfRule>
          <x14:cfRule type="containsText" priority="1565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637" operator="containsText" id="{BE8CB1A4-2512-4AE9-A7DF-727E222729CA}">
            <xm:f>NOT(ISERROR(SEARCH('Listados Datos'!$P$3,AR125)))</xm:f>
            <xm:f>'Listados Datos'!$P$3</xm:f>
            <x14:dxf>
              <fill>
                <patternFill>
                  <bgColor rgb="FF99CC00"/>
                </patternFill>
              </fill>
            </x14:dxf>
          </x14:cfRule>
          <x14:cfRule type="containsText" priority="15638" operator="containsText" id="{96A507D6-3FEC-4108-A7ED-58B5CF40B5C1}">
            <xm:f>NOT(ISERROR(SEARCH('Listados Datos'!$P$4,AR125)))</xm:f>
            <xm:f>'Listados Datos'!$P$4</xm:f>
            <x14:dxf>
              <fill>
                <patternFill>
                  <bgColor rgb="FF33CC33"/>
                </patternFill>
              </fill>
            </x14:dxf>
          </x14:cfRule>
          <x14:cfRule type="containsText" priority="15639" operator="containsText" id="{498F1A16-B979-41FF-B9C5-E481E3AF9201}">
            <xm:f>NOT(ISERROR(SEARCH('Listados Datos'!$P$5,AR125)))</xm:f>
            <xm:f>'Listados Datos'!$P$5</xm:f>
            <x14:dxf>
              <fill>
                <patternFill>
                  <bgColor rgb="FFFFFF00"/>
                </patternFill>
              </fill>
            </x14:dxf>
          </x14:cfRule>
          <x14:cfRule type="containsText" priority="15640" operator="containsText" id="{509D1A96-5A90-449A-B10B-BBDD2C0A4DD5}">
            <xm:f>NOT(ISERROR(SEARCH('Listados Datos'!$P$6,AR125)))</xm:f>
            <xm:f>'Listados Datos'!$P$6</xm:f>
            <x14:dxf>
              <fill>
                <patternFill>
                  <bgColor rgb="FFFFC000"/>
                </patternFill>
              </fill>
            </x14:dxf>
          </x14:cfRule>
          <x14:cfRule type="containsText" priority="1564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619" operator="containsText" id="{AAE91DC8-7AB4-46D2-9A35-0E8457A65BD7}">
            <xm:f>NOT(ISERROR(SEARCH('Listados Datos'!$T$3,AF126)))</xm:f>
            <xm:f>'Listados Datos'!$T$3</xm:f>
            <x14:dxf>
              <fill>
                <patternFill patternType="solid">
                  <bgColor rgb="FFC00000"/>
                </patternFill>
              </fill>
            </x14:dxf>
          </x14:cfRule>
          <x14:cfRule type="containsText" priority="15620" operator="containsText" id="{F3ADFF90-1D0F-4298-9D82-6F30B4265B39}">
            <xm:f>NOT(ISERROR(SEARCH('Listados Datos'!$T$4,AF126)))</xm:f>
            <xm:f>'Listados Datos'!$T$4</xm:f>
            <x14:dxf>
              <font>
                <b/>
                <i val="0"/>
                <color theme="0"/>
              </font>
              <fill>
                <patternFill>
                  <bgColor rgb="FFE26B0A"/>
                </patternFill>
              </fill>
            </x14:dxf>
          </x14:cfRule>
          <x14:cfRule type="containsText" priority="15621" operator="containsText" id="{A9B1BF25-8A5A-47AB-A3EC-F12AC79517BC}">
            <xm:f>NOT(ISERROR(SEARCH('Listados Datos'!$T$5,AF126)))</xm:f>
            <xm:f>'Listados Datos'!$T$5</xm:f>
            <x14:dxf>
              <font>
                <b/>
                <i val="0"/>
                <color auto="1"/>
              </font>
              <fill>
                <patternFill>
                  <bgColor rgb="FFFFFF00"/>
                </patternFill>
              </fill>
            </x14:dxf>
          </x14:cfRule>
          <x14:cfRule type="containsText" priority="1562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615" operator="containsText" id="{751A2D2B-C352-44B6-813B-EB61A1CE6C44}">
            <xm:f>NOT(ISERROR(SEARCH('Listados Datos'!$T$3,AB126)))</xm:f>
            <xm:f>'Listados Datos'!$T$3</xm:f>
            <x14:dxf>
              <fill>
                <patternFill patternType="solid">
                  <bgColor rgb="FFC00000"/>
                </patternFill>
              </fill>
            </x14:dxf>
          </x14:cfRule>
          <x14:cfRule type="containsText" priority="15616" operator="containsText" id="{BA84347E-8879-4C6D-85DC-68BC4820DA14}">
            <xm:f>NOT(ISERROR(SEARCH('Listados Datos'!$T$4,AB126)))</xm:f>
            <xm:f>'Listados Datos'!$T$4</xm:f>
            <x14:dxf>
              <font>
                <b/>
                <i val="0"/>
                <color theme="0"/>
              </font>
              <fill>
                <patternFill>
                  <bgColor rgb="FFE26B0A"/>
                </patternFill>
              </fill>
            </x14:dxf>
          </x14:cfRule>
          <x14:cfRule type="containsText" priority="15617" operator="containsText" id="{65437242-6413-4BD7-B656-2D1DA843D399}">
            <xm:f>NOT(ISERROR(SEARCH('Listados Datos'!$T$5,AB126)))</xm:f>
            <xm:f>'Listados Datos'!$T$5</xm:f>
            <x14:dxf>
              <font>
                <b/>
                <i val="0"/>
                <color auto="1"/>
              </font>
              <fill>
                <patternFill>
                  <bgColor rgb="FFFFFF00"/>
                </patternFill>
              </fill>
            </x14:dxf>
          </x14:cfRule>
          <x14:cfRule type="containsText" priority="1561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605" operator="containsText" id="{77B56E71-907A-4EAC-B6A6-72EA4FDE47DD}">
            <xm:f>NOT(ISERROR(SEARCH('Listados Datos'!$P$3,Z126)))</xm:f>
            <xm:f>'Listados Datos'!$P$3</xm:f>
            <x14:dxf>
              <fill>
                <patternFill>
                  <bgColor rgb="FF99CC00"/>
                </patternFill>
              </fill>
            </x14:dxf>
          </x14:cfRule>
          <x14:cfRule type="containsText" priority="15606" operator="containsText" id="{26624EC6-8155-4456-8366-89CC162C9116}">
            <xm:f>NOT(ISERROR(SEARCH('Listados Datos'!$P$4,Z126)))</xm:f>
            <xm:f>'Listados Datos'!$P$4</xm:f>
            <x14:dxf>
              <fill>
                <patternFill>
                  <bgColor rgb="FF33CC33"/>
                </patternFill>
              </fill>
            </x14:dxf>
          </x14:cfRule>
          <x14:cfRule type="containsText" priority="15607" operator="containsText" id="{3F9DBB7E-AE66-48FF-ADDC-2A2752C2607D}">
            <xm:f>NOT(ISERROR(SEARCH('Listados Datos'!$P$5,Z126)))</xm:f>
            <xm:f>'Listados Datos'!$P$5</xm:f>
            <x14:dxf>
              <fill>
                <patternFill>
                  <bgColor rgb="FFFFFF00"/>
                </patternFill>
              </fill>
            </x14:dxf>
          </x14:cfRule>
          <x14:cfRule type="containsText" priority="15608" operator="containsText" id="{07B5B182-E0BD-4D38-8DF8-D1D3A9A0CA13}">
            <xm:f>NOT(ISERROR(SEARCH('Listados Datos'!$P$6,Z126)))</xm:f>
            <xm:f>'Listados Datos'!$P$6</xm:f>
            <x14:dxf>
              <fill>
                <patternFill>
                  <bgColor rgb="FFFFC000"/>
                </patternFill>
              </fill>
            </x14:dxf>
          </x14:cfRule>
          <x14:cfRule type="containsText" priority="1560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577" operator="containsText" id="{6A76061B-4986-4F40-8A04-13D564B2D4FD}">
            <xm:f>NOT(ISERROR(SEARCH('Listados Datos'!$T$3,AT127)))</xm:f>
            <xm:f>'Listados Datos'!$T$3</xm:f>
            <x14:dxf>
              <fill>
                <patternFill patternType="solid">
                  <bgColor rgb="FFC00000"/>
                </patternFill>
              </fill>
            </x14:dxf>
          </x14:cfRule>
          <x14:cfRule type="containsText" priority="15578" operator="containsText" id="{BCBB4B6E-6111-4F70-B460-D451D63E0B78}">
            <xm:f>NOT(ISERROR(SEARCH('Listados Datos'!$T$4,AT127)))</xm:f>
            <xm:f>'Listados Datos'!$T$4</xm:f>
            <x14:dxf>
              <font>
                <b/>
                <i val="0"/>
                <color theme="0"/>
              </font>
              <fill>
                <patternFill>
                  <bgColor rgb="FFE26B0A"/>
                </patternFill>
              </fill>
            </x14:dxf>
          </x14:cfRule>
          <x14:cfRule type="containsText" priority="15579" operator="containsText" id="{7B02A5E2-D326-4D34-A7AC-33D4197AF7F8}">
            <xm:f>NOT(ISERROR(SEARCH('Listados Datos'!$T$5,AT127)))</xm:f>
            <xm:f>'Listados Datos'!$T$5</xm:f>
            <x14:dxf>
              <font>
                <b/>
                <i val="0"/>
                <color auto="1"/>
              </font>
              <fill>
                <patternFill>
                  <bgColor rgb="FFFFFF00"/>
                </patternFill>
              </fill>
            </x14:dxf>
          </x14:cfRule>
          <x14:cfRule type="containsText" priority="1558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525" operator="containsText" id="{BAAB6DE7-EFF7-4DE4-A57A-EFDCE1AC3DB5}">
            <xm:f>NOT(ISERROR(SEARCH('Listados Datos'!$P$3,AR128)))</xm:f>
            <xm:f>'Listados Datos'!$P$3</xm:f>
            <x14:dxf>
              <fill>
                <patternFill>
                  <bgColor rgb="FF99CC00"/>
                </patternFill>
              </fill>
            </x14:dxf>
          </x14:cfRule>
          <x14:cfRule type="containsText" priority="15526" operator="containsText" id="{A6F8A7F3-2BC9-4B09-8962-B06847EB8F0A}">
            <xm:f>NOT(ISERROR(SEARCH('Listados Datos'!$P$4,AR128)))</xm:f>
            <xm:f>'Listados Datos'!$P$4</xm:f>
            <x14:dxf>
              <fill>
                <patternFill>
                  <bgColor rgb="FF33CC33"/>
                </patternFill>
              </fill>
            </x14:dxf>
          </x14:cfRule>
          <x14:cfRule type="containsText" priority="15527" operator="containsText" id="{D25EB9D3-E931-4596-AC6F-F373F21EF8A6}">
            <xm:f>NOT(ISERROR(SEARCH('Listados Datos'!$P$5,AR128)))</xm:f>
            <xm:f>'Listados Datos'!$P$5</xm:f>
            <x14:dxf>
              <fill>
                <patternFill>
                  <bgColor rgb="FFFFFF00"/>
                </patternFill>
              </fill>
            </x14:dxf>
          </x14:cfRule>
          <x14:cfRule type="containsText" priority="15528" operator="containsText" id="{113986B5-E0E3-438F-ABA6-8EAF24C89EF3}">
            <xm:f>NOT(ISERROR(SEARCH('Listados Datos'!$P$6,AR128)))</xm:f>
            <xm:f>'Listados Datos'!$P$6</xm:f>
            <x14:dxf>
              <fill>
                <patternFill>
                  <bgColor rgb="FFFFC000"/>
                </patternFill>
              </fill>
            </x14:dxf>
          </x14:cfRule>
          <x14:cfRule type="containsText" priority="1552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563" operator="containsText" id="{07A9F23C-FD46-4ED1-9701-A7D2748F84CB}">
            <xm:f>NOT(ISERROR(SEARCH('Listados Datos'!$T$3,AF128)))</xm:f>
            <xm:f>'Listados Datos'!$T$3</xm:f>
            <x14:dxf>
              <fill>
                <patternFill patternType="solid">
                  <bgColor rgb="FFC00000"/>
                </patternFill>
              </fill>
            </x14:dxf>
          </x14:cfRule>
          <x14:cfRule type="containsText" priority="15564" operator="containsText" id="{85CB384B-0DBB-4939-B75D-8C4A0C8D6DB4}">
            <xm:f>NOT(ISERROR(SEARCH('Listados Datos'!$T$4,AF128)))</xm:f>
            <xm:f>'Listados Datos'!$T$4</xm:f>
            <x14:dxf>
              <font>
                <b/>
                <i val="0"/>
                <color theme="0"/>
              </font>
              <fill>
                <patternFill>
                  <bgColor rgb="FFE26B0A"/>
                </patternFill>
              </fill>
            </x14:dxf>
          </x14:cfRule>
          <x14:cfRule type="containsText" priority="15565" operator="containsText" id="{EE22E6B9-2317-47AE-9DEF-94B79EE25F24}">
            <xm:f>NOT(ISERROR(SEARCH('Listados Datos'!$T$5,AF128)))</xm:f>
            <xm:f>'Listados Datos'!$T$5</xm:f>
            <x14:dxf>
              <font>
                <b/>
                <i val="0"/>
                <color auto="1"/>
              </font>
              <fill>
                <patternFill>
                  <bgColor rgb="FFFFFF00"/>
                </patternFill>
              </fill>
            </x14:dxf>
          </x14:cfRule>
          <x14:cfRule type="containsText" priority="1556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559" operator="containsText" id="{0255AF50-526B-4294-9E8C-D9D115F71543}">
            <xm:f>NOT(ISERROR(SEARCH('Listados Datos'!$T$3,AB128)))</xm:f>
            <xm:f>'Listados Datos'!$T$3</xm:f>
            <x14:dxf>
              <fill>
                <patternFill patternType="solid">
                  <bgColor rgb="FFC00000"/>
                </patternFill>
              </fill>
            </x14:dxf>
          </x14:cfRule>
          <x14:cfRule type="containsText" priority="15560" operator="containsText" id="{C331CF19-B0E8-40E0-8AC2-435375B33CCD}">
            <xm:f>NOT(ISERROR(SEARCH('Listados Datos'!$T$4,AB128)))</xm:f>
            <xm:f>'Listados Datos'!$T$4</xm:f>
            <x14:dxf>
              <font>
                <b/>
                <i val="0"/>
                <color theme="0"/>
              </font>
              <fill>
                <patternFill>
                  <bgColor rgb="FFE26B0A"/>
                </patternFill>
              </fill>
            </x14:dxf>
          </x14:cfRule>
          <x14:cfRule type="containsText" priority="15561" operator="containsText" id="{515412B0-4B52-40E2-A2D3-389090A5BB84}">
            <xm:f>NOT(ISERROR(SEARCH('Listados Datos'!$T$5,AB128)))</xm:f>
            <xm:f>'Listados Datos'!$T$5</xm:f>
            <x14:dxf>
              <font>
                <b/>
                <i val="0"/>
                <color auto="1"/>
              </font>
              <fill>
                <patternFill>
                  <bgColor rgb="FFFFFF00"/>
                </patternFill>
              </fill>
            </x14:dxf>
          </x14:cfRule>
          <x14:cfRule type="containsText" priority="1556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549" operator="containsText" id="{207A2959-C5BF-4552-9EDE-394466657F9C}">
            <xm:f>NOT(ISERROR(SEARCH('Listados Datos'!$P$3,Z128)))</xm:f>
            <xm:f>'Listados Datos'!$P$3</xm:f>
            <x14:dxf>
              <fill>
                <patternFill>
                  <bgColor rgb="FF99CC00"/>
                </patternFill>
              </fill>
            </x14:dxf>
          </x14:cfRule>
          <x14:cfRule type="containsText" priority="15550" operator="containsText" id="{A47B1971-4FA8-49E0-8E85-5B988B67B145}">
            <xm:f>NOT(ISERROR(SEARCH('Listados Datos'!$P$4,Z128)))</xm:f>
            <xm:f>'Listados Datos'!$P$4</xm:f>
            <x14:dxf>
              <fill>
                <patternFill>
                  <bgColor rgb="FF33CC33"/>
                </patternFill>
              </fill>
            </x14:dxf>
          </x14:cfRule>
          <x14:cfRule type="containsText" priority="15551" operator="containsText" id="{4BC9CB66-4D27-4FAE-9D05-698E8824F27A}">
            <xm:f>NOT(ISERROR(SEARCH('Listados Datos'!$P$5,Z128)))</xm:f>
            <xm:f>'Listados Datos'!$P$5</xm:f>
            <x14:dxf>
              <fill>
                <patternFill>
                  <bgColor rgb="FFFFFF00"/>
                </patternFill>
              </fill>
            </x14:dxf>
          </x14:cfRule>
          <x14:cfRule type="containsText" priority="15552" operator="containsText" id="{E1F0B29F-453D-49A5-8EE4-551CFE77D775}">
            <xm:f>NOT(ISERROR(SEARCH('Listados Datos'!$P$6,Z128)))</xm:f>
            <xm:f>'Listados Datos'!$P$6</xm:f>
            <x14:dxf>
              <fill>
                <patternFill>
                  <bgColor rgb="FFFFC000"/>
                </patternFill>
              </fill>
            </x14:dxf>
          </x14:cfRule>
          <x14:cfRule type="containsText" priority="1555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535" operator="containsText" id="{F66084AB-01D7-4E87-8807-BD26876447D6}">
            <xm:f>NOT(ISERROR(SEARCH('Listados Datos'!$T$3,AT128)))</xm:f>
            <xm:f>'Listados Datos'!$T$3</xm:f>
            <x14:dxf>
              <fill>
                <patternFill patternType="solid">
                  <bgColor rgb="FFC00000"/>
                </patternFill>
              </fill>
            </x14:dxf>
          </x14:cfRule>
          <x14:cfRule type="containsText" priority="15536" operator="containsText" id="{51E95169-301B-4333-87D5-761EEF159A14}">
            <xm:f>NOT(ISERROR(SEARCH('Listados Datos'!$T$4,AT128)))</xm:f>
            <xm:f>'Listados Datos'!$T$4</xm:f>
            <x14:dxf>
              <font>
                <b/>
                <i val="0"/>
                <color theme="0"/>
              </font>
              <fill>
                <patternFill>
                  <bgColor rgb="FFE26B0A"/>
                </patternFill>
              </fill>
            </x14:dxf>
          </x14:cfRule>
          <x14:cfRule type="containsText" priority="15537" operator="containsText" id="{FF158231-FF8D-4F61-82DF-882A70BE7A1A}">
            <xm:f>NOT(ISERROR(SEARCH('Listados Datos'!$T$5,AT128)))</xm:f>
            <xm:f>'Listados Datos'!$T$5</xm:f>
            <x14:dxf>
              <font>
                <b/>
                <i val="0"/>
                <color auto="1"/>
              </font>
              <fill>
                <patternFill>
                  <bgColor rgb="FFFFFF00"/>
                </patternFill>
              </fill>
            </x14:dxf>
          </x14:cfRule>
          <x14:cfRule type="containsText" priority="1553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295" operator="containsText" id="{E008008F-77EC-42A7-AD77-470F5BF6463A}">
            <xm:f>NOT(ISERROR(SEARCH('Listados Datos'!$P$3,AR147)))</xm:f>
            <xm:f>'Listados Datos'!$P$3</xm:f>
            <x14:dxf>
              <fill>
                <patternFill>
                  <bgColor rgb="FF99CC00"/>
                </patternFill>
              </fill>
            </x14:dxf>
          </x14:cfRule>
          <x14:cfRule type="containsText" priority="15296" operator="containsText" id="{A5C275C7-B42A-4926-B5A6-5B6D4927A549}">
            <xm:f>NOT(ISERROR(SEARCH('Listados Datos'!$P$4,AR147)))</xm:f>
            <xm:f>'Listados Datos'!$P$4</xm:f>
            <x14:dxf>
              <fill>
                <patternFill>
                  <bgColor rgb="FF33CC33"/>
                </patternFill>
              </fill>
            </x14:dxf>
          </x14:cfRule>
          <x14:cfRule type="containsText" priority="15297" operator="containsText" id="{B92205C0-F2CE-40C3-8557-B6E4AC9FA1A2}">
            <xm:f>NOT(ISERROR(SEARCH('Listados Datos'!$P$5,AR147)))</xm:f>
            <xm:f>'Listados Datos'!$P$5</xm:f>
            <x14:dxf>
              <fill>
                <patternFill>
                  <bgColor rgb="FFFFFF00"/>
                </patternFill>
              </fill>
            </x14:dxf>
          </x14:cfRule>
          <x14:cfRule type="containsText" priority="15298" operator="containsText" id="{8CC6FD35-BC51-47E0-A4AA-7BF2BEDCA89B}">
            <xm:f>NOT(ISERROR(SEARCH('Listados Datos'!$P$6,AR147)))</xm:f>
            <xm:f>'Listados Datos'!$P$6</xm:f>
            <x14:dxf>
              <fill>
                <patternFill>
                  <bgColor rgb="FFFFC000"/>
                </patternFill>
              </fill>
            </x14:dxf>
          </x14:cfRule>
          <x14:cfRule type="containsText" priority="1529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305" operator="containsText" id="{45230A03-A59C-41C6-B667-A88E5CB533EE}">
            <xm:f>NOT(ISERROR(SEARCH('Listados Datos'!$T$3,AT147)))</xm:f>
            <xm:f>'Listados Datos'!$T$3</xm:f>
            <x14:dxf>
              <fill>
                <patternFill patternType="solid">
                  <bgColor rgb="FFC00000"/>
                </patternFill>
              </fill>
            </x14:dxf>
          </x14:cfRule>
          <x14:cfRule type="containsText" priority="15306" operator="containsText" id="{92BD5992-0D1B-49C8-B833-9D4E20E73571}">
            <xm:f>NOT(ISERROR(SEARCH('Listados Datos'!$T$4,AT147)))</xm:f>
            <xm:f>'Listados Datos'!$T$4</xm:f>
            <x14:dxf>
              <font>
                <b/>
                <i val="0"/>
                <color theme="0"/>
              </font>
              <fill>
                <patternFill>
                  <bgColor rgb="FFE26B0A"/>
                </patternFill>
              </fill>
            </x14:dxf>
          </x14:cfRule>
          <x14:cfRule type="containsText" priority="15307" operator="containsText" id="{52E45C94-7555-4D33-AD83-C3597056705B}">
            <xm:f>NOT(ISERROR(SEARCH('Listados Datos'!$T$5,AT147)))</xm:f>
            <xm:f>'Listados Datos'!$T$5</xm:f>
            <x14:dxf>
              <font>
                <b/>
                <i val="0"/>
                <color auto="1"/>
              </font>
              <fill>
                <patternFill>
                  <bgColor rgb="FFFFFF00"/>
                </patternFill>
              </fill>
            </x14:dxf>
          </x14:cfRule>
          <x14:cfRule type="containsText" priority="1530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263" operator="containsText" id="{1B95E2A0-F6B2-49AF-9817-FE78897393ED}">
            <xm:f>NOT(ISERROR(SEARCH('Listados Datos'!$T$3,AT144)))</xm:f>
            <xm:f>'Listados Datos'!$T$3</xm:f>
            <x14:dxf>
              <fill>
                <patternFill patternType="solid">
                  <bgColor rgb="FFC00000"/>
                </patternFill>
              </fill>
            </x14:dxf>
          </x14:cfRule>
          <x14:cfRule type="containsText" priority="15264" operator="containsText" id="{6A305273-E401-4575-AECD-64E4FA68D6B7}">
            <xm:f>NOT(ISERROR(SEARCH('Listados Datos'!$T$4,AT144)))</xm:f>
            <xm:f>'Listados Datos'!$T$4</xm:f>
            <x14:dxf>
              <font>
                <b/>
                <i val="0"/>
                <color theme="0"/>
              </font>
              <fill>
                <patternFill>
                  <bgColor rgb="FFE26B0A"/>
                </patternFill>
              </fill>
            </x14:dxf>
          </x14:cfRule>
          <x14:cfRule type="containsText" priority="15265" operator="containsText" id="{A8183EA6-95EE-4576-8B49-3F3AE936A97B}">
            <xm:f>NOT(ISERROR(SEARCH('Listados Datos'!$T$5,AT144)))</xm:f>
            <xm:f>'Listados Datos'!$T$5</xm:f>
            <x14:dxf>
              <font>
                <b/>
                <i val="0"/>
                <color auto="1"/>
              </font>
              <fill>
                <patternFill>
                  <bgColor rgb="FFFFFF00"/>
                </patternFill>
              </fill>
            </x14:dxf>
          </x14:cfRule>
          <x14:cfRule type="containsText" priority="1526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253" operator="containsText" id="{4CA90AD5-C9EB-4BDF-A60D-388B58E5C0A3}">
            <xm:f>NOT(ISERROR(SEARCH('Listados Datos'!$P$3,AR144)))</xm:f>
            <xm:f>'Listados Datos'!$P$3</xm:f>
            <x14:dxf>
              <fill>
                <patternFill>
                  <bgColor rgb="FF99CC00"/>
                </patternFill>
              </fill>
            </x14:dxf>
          </x14:cfRule>
          <x14:cfRule type="containsText" priority="15254" operator="containsText" id="{A656BD2C-CDBD-4CCB-B30F-EA2A31CB08C0}">
            <xm:f>NOT(ISERROR(SEARCH('Listados Datos'!$P$4,AR144)))</xm:f>
            <xm:f>'Listados Datos'!$P$4</xm:f>
            <x14:dxf>
              <fill>
                <patternFill>
                  <bgColor rgb="FF33CC33"/>
                </patternFill>
              </fill>
            </x14:dxf>
          </x14:cfRule>
          <x14:cfRule type="containsText" priority="15255" operator="containsText" id="{00B4F950-2525-43A1-887D-46E34A4505EF}">
            <xm:f>NOT(ISERROR(SEARCH('Listados Datos'!$P$5,AR144)))</xm:f>
            <xm:f>'Listados Datos'!$P$5</xm:f>
            <x14:dxf>
              <fill>
                <patternFill>
                  <bgColor rgb="FFFFFF00"/>
                </patternFill>
              </fill>
            </x14:dxf>
          </x14:cfRule>
          <x14:cfRule type="containsText" priority="15256" operator="containsText" id="{9B3398FD-1E16-4E82-87EF-C4984BA7C559}">
            <xm:f>NOT(ISERROR(SEARCH('Listados Datos'!$P$6,AR144)))</xm:f>
            <xm:f>'Listados Datos'!$P$6</xm:f>
            <x14:dxf>
              <fill>
                <patternFill>
                  <bgColor rgb="FFFFC000"/>
                </patternFill>
              </fill>
            </x14:dxf>
          </x14:cfRule>
          <x14:cfRule type="containsText" priority="1525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371" operator="containsText" id="{ED0CC078-4606-47A0-B07C-9F659D77C2CD}">
            <xm:f>NOT(ISERROR(SEARCH('Listados Datos'!$T$3,AF142)))</xm:f>
            <xm:f>'Listados Datos'!$T$3</xm:f>
            <x14:dxf>
              <fill>
                <patternFill patternType="solid">
                  <bgColor rgb="FFC00000"/>
                </patternFill>
              </fill>
            </x14:dxf>
          </x14:cfRule>
          <x14:cfRule type="containsText" priority="15372" operator="containsText" id="{E53D5C75-96DD-4896-9D81-204C9346FED6}">
            <xm:f>NOT(ISERROR(SEARCH('Listados Datos'!$T$4,AF142)))</xm:f>
            <xm:f>'Listados Datos'!$T$4</xm:f>
            <x14:dxf>
              <font>
                <b/>
                <i val="0"/>
                <color theme="0"/>
              </font>
              <fill>
                <patternFill>
                  <bgColor rgb="FFE26B0A"/>
                </patternFill>
              </fill>
            </x14:dxf>
          </x14:cfRule>
          <x14:cfRule type="containsText" priority="15373" operator="containsText" id="{C7256272-24D6-44E5-9C59-31289A759D0A}">
            <xm:f>NOT(ISERROR(SEARCH('Listados Datos'!$T$5,AF142)))</xm:f>
            <xm:f>'Listados Datos'!$T$5</xm:f>
            <x14:dxf>
              <font>
                <b/>
                <i val="0"/>
                <color auto="1"/>
              </font>
              <fill>
                <patternFill>
                  <bgColor rgb="FFFFFF00"/>
                </patternFill>
              </fill>
            </x14:dxf>
          </x14:cfRule>
          <x14:cfRule type="containsText" priority="1537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367" operator="containsText" id="{8D9DB9A5-0EC1-4853-847F-8D3BF1D8DA5A}">
            <xm:f>NOT(ISERROR(SEARCH('Listados Datos'!$T$3,AB142)))</xm:f>
            <xm:f>'Listados Datos'!$T$3</xm:f>
            <x14:dxf>
              <fill>
                <patternFill patternType="solid">
                  <bgColor rgb="FFC00000"/>
                </patternFill>
              </fill>
            </x14:dxf>
          </x14:cfRule>
          <x14:cfRule type="containsText" priority="15368" operator="containsText" id="{3710B241-CA22-4AF8-9446-306946D09998}">
            <xm:f>NOT(ISERROR(SEARCH('Listados Datos'!$T$4,AB142)))</xm:f>
            <xm:f>'Listados Datos'!$T$4</xm:f>
            <x14:dxf>
              <font>
                <b/>
                <i val="0"/>
                <color theme="0"/>
              </font>
              <fill>
                <patternFill>
                  <bgColor rgb="FFE26B0A"/>
                </patternFill>
              </fill>
            </x14:dxf>
          </x14:cfRule>
          <x14:cfRule type="containsText" priority="15369" operator="containsText" id="{6131B5BF-E37F-4AEC-AEC3-0097868161FC}">
            <xm:f>NOT(ISERROR(SEARCH('Listados Datos'!$T$5,AB142)))</xm:f>
            <xm:f>'Listados Datos'!$T$5</xm:f>
            <x14:dxf>
              <font>
                <b/>
                <i val="0"/>
                <color auto="1"/>
              </font>
              <fill>
                <patternFill>
                  <bgColor rgb="FFFFFF00"/>
                </patternFill>
              </fill>
            </x14:dxf>
          </x14:cfRule>
          <x14:cfRule type="containsText" priority="1537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357" operator="containsText" id="{BB0195C4-1100-40E3-BD16-A0C6B92C331D}">
            <xm:f>NOT(ISERROR(SEARCH('Listados Datos'!$P$3,Z142)))</xm:f>
            <xm:f>'Listados Datos'!$P$3</xm:f>
            <x14:dxf>
              <fill>
                <patternFill>
                  <bgColor rgb="FF99CC00"/>
                </patternFill>
              </fill>
            </x14:dxf>
          </x14:cfRule>
          <x14:cfRule type="containsText" priority="15358" operator="containsText" id="{01963E08-9EE4-413F-9221-A0F887389644}">
            <xm:f>NOT(ISERROR(SEARCH('Listados Datos'!$P$4,Z142)))</xm:f>
            <xm:f>'Listados Datos'!$P$4</xm:f>
            <x14:dxf>
              <fill>
                <patternFill>
                  <bgColor rgb="FF33CC33"/>
                </patternFill>
              </fill>
            </x14:dxf>
          </x14:cfRule>
          <x14:cfRule type="containsText" priority="15359" operator="containsText" id="{CD0569B7-E0B0-4CC6-8EB9-0E56F2C81A4B}">
            <xm:f>NOT(ISERROR(SEARCH('Listados Datos'!$P$5,Z142)))</xm:f>
            <xm:f>'Listados Datos'!$P$5</xm:f>
            <x14:dxf>
              <fill>
                <patternFill>
                  <bgColor rgb="FFFFFF00"/>
                </patternFill>
              </fill>
            </x14:dxf>
          </x14:cfRule>
          <x14:cfRule type="containsText" priority="15360" operator="containsText" id="{DDE2F9D9-4ECB-410B-BE4A-349D7BBA0B82}">
            <xm:f>NOT(ISERROR(SEARCH('Listados Datos'!$P$6,Z142)))</xm:f>
            <xm:f>'Listados Datos'!$P$6</xm:f>
            <x14:dxf>
              <fill>
                <patternFill>
                  <bgColor rgb="FFFFC000"/>
                </patternFill>
              </fill>
            </x14:dxf>
          </x14:cfRule>
          <x14:cfRule type="containsText" priority="1536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333" operator="containsText" id="{C4F008AF-ACEC-4686-A48E-4382307F567C}">
            <xm:f>NOT(ISERROR(SEARCH('Listados Datos'!$T$3,AT142)))</xm:f>
            <xm:f>'Listados Datos'!$T$3</xm:f>
            <x14:dxf>
              <fill>
                <patternFill patternType="solid">
                  <bgColor rgb="FFC00000"/>
                </patternFill>
              </fill>
            </x14:dxf>
          </x14:cfRule>
          <x14:cfRule type="containsText" priority="15334" operator="containsText" id="{D3F0BFC7-C7A9-4AB1-9B5C-88B9615416D6}">
            <xm:f>NOT(ISERROR(SEARCH('Listados Datos'!$T$4,AT142)))</xm:f>
            <xm:f>'Listados Datos'!$T$4</xm:f>
            <x14:dxf>
              <font>
                <b/>
                <i val="0"/>
                <color theme="0"/>
              </font>
              <fill>
                <patternFill>
                  <bgColor rgb="FFE26B0A"/>
                </patternFill>
              </fill>
            </x14:dxf>
          </x14:cfRule>
          <x14:cfRule type="containsText" priority="15335" operator="containsText" id="{39F64C7B-21C0-4C4A-A335-1C8C9A40F137}">
            <xm:f>NOT(ISERROR(SEARCH('Listados Datos'!$T$5,AT142)))</xm:f>
            <xm:f>'Listados Datos'!$T$5</xm:f>
            <x14:dxf>
              <font>
                <b/>
                <i val="0"/>
                <color auto="1"/>
              </font>
              <fill>
                <patternFill>
                  <bgColor rgb="FFFFFF00"/>
                </patternFill>
              </fill>
            </x14:dxf>
          </x14:cfRule>
          <x14:cfRule type="containsText" priority="1533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323" operator="containsText" id="{55D27CE9-5168-40E4-A9A9-90B389438C48}">
            <xm:f>NOT(ISERROR(SEARCH('Listados Datos'!$P$3,AR142)))</xm:f>
            <xm:f>'Listados Datos'!$P$3</xm:f>
            <x14:dxf>
              <fill>
                <patternFill>
                  <bgColor rgb="FF99CC00"/>
                </patternFill>
              </fill>
            </x14:dxf>
          </x14:cfRule>
          <x14:cfRule type="containsText" priority="15324" operator="containsText" id="{155439E0-E3DC-4DC0-B9FD-4446FDF63D39}">
            <xm:f>NOT(ISERROR(SEARCH('Listados Datos'!$P$4,AR142)))</xm:f>
            <xm:f>'Listados Datos'!$P$4</xm:f>
            <x14:dxf>
              <fill>
                <patternFill>
                  <bgColor rgb="FF33CC33"/>
                </patternFill>
              </fill>
            </x14:dxf>
          </x14:cfRule>
          <x14:cfRule type="containsText" priority="15325" operator="containsText" id="{CF9E8626-5ED2-4F28-9EA1-8BD52532F588}">
            <xm:f>NOT(ISERROR(SEARCH('Listados Datos'!$P$5,AR142)))</xm:f>
            <xm:f>'Listados Datos'!$P$5</xm:f>
            <x14:dxf>
              <fill>
                <patternFill>
                  <bgColor rgb="FFFFFF00"/>
                </patternFill>
              </fill>
            </x14:dxf>
          </x14:cfRule>
          <x14:cfRule type="containsText" priority="15326" operator="containsText" id="{6EBB8AB3-6E03-4F59-AD2C-BA3F257BD9F1}">
            <xm:f>NOT(ISERROR(SEARCH('Listados Datos'!$P$6,AR142)))</xm:f>
            <xm:f>'Listados Datos'!$P$6</xm:f>
            <x14:dxf>
              <fill>
                <patternFill>
                  <bgColor rgb="FFFFC000"/>
                </patternFill>
              </fill>
            </x14:dxf>
          </x14:cfRule>
          <x14:cfRule type="containsText" priority="1532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319" operator="containsText" id="{73A49DC4-34FD-45A1-BFB8-BCAA0A2405F9}">
            <xm:f>NOT(ISERROR(SEARCH('Listados Datos'!$T$3,AT143)))</xm:f>
            <xm:f>'Listados Datos'!$T$3</xm:f>
            <x14:dxf>
              <fill>
                <patternFill patternType="solid">
                  <bgColor rgb="FFC00000"/>
                </patternFill>
              </fill>
            </x14:dxf>
          </x14:cfRule>
          <x14:cfRule type="containsText" priority="15320" operator="containsText" id="{569FEB40-0587-42F3-B19D-7081FF281FA6}">
            <xm:f>NOT(ISERROR(SEARCH('Listados Datos'!$T$4,AT143)))</xm:f>
            <xm:f>'Listados Datos'!$T$4</xm:f>
            <x14:dxf>
              <font>
                <b/>
                <i val="0"/>
                <color theme="0"/>
              </font>
              <fill>
                <patternFill>
                  <bgColor rgb="FFE26B0A"/>
                </patternFill>
              </fill>
            </x14:dxf>
          </x14:cfRule>
          <x14:cfRule type="containsText" priority="15321" operator="containsText" id="{610EFFEA-806D-4AF8-B3B4-3A6F0AE4450B}">
            <xm:f>NOT(ISERROR(SEARCH('Listados Datos'!$T$5,AT143)))</xm:f>
            <xm:f>'Listados Datos'!$T$5</xm:f>
            <x14:dxf>
              <font>
                <b/>
                <i val="0"/>
                <color auto="1"/>
              </font>
              <fill>
                <patternFill>
                  <bgColor rgb="FFFFFF00"/>
                </patternFill>
              </fill>
            </x14:dxf>
          </x14:cfRule>
          <x14:cfRule type="containsText" priority="1532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309" operator="containsText" id="{6DE3CDD3-6D24-4BCD-8E24-577D78F55BF2}">
            <xm:f>NOT(ISERROR(SEARCH('Listados Datos'!$P$3,AR143)))</xm:f>
            <xm:f>'Listados Datos'!$P$3</xm:f>
            <x14:dxf>
              <fill>
                <patternFill>
                  <bgColor rgb="FF99CC00"/>
                </patternFill>
              </fill>
            </x14:dxf>
          </x14:cfRule>
          <x14:cfRule type="containsText" priority="15310" operator="containsText" id="{59B5A57E-42FB-47F7-9C98-5FA60E0E99B8}">
            <xm:f>NOT(ISERROR(SEARCH('Listados Datos'!$P$4,AR143)))</xm:f>
            <xm:f>'Listados Datos'!$P$4</xm:f>
            <x14:dxf>
              <fill>
                <patternFill>
                  <bgColor rgb="FF33CC33"/>
                </patternFill>
              </fill>
            </x14:dxf>
          </x14:cfRule>
          <x14:cfRule type="containsText" priority="15311" operator="containsText" id="{D9A0D109-2270-4BC6-9941-EECE3558DF60}">
            <xm:f>NOT(ISERROR(SEARCH('Listados Datos'!$P$5,AR143)))</xm:f>
            <xm:f>'Listados Datos'!$P$5</xm:f>
            <x14:dxf>
              <fill>
                <patternFill>
                  <bgColor rgb="FFFFFF00"/>
                </patternFill>
              </fill>
            </x14:dxf>
          </x14:cfRule>
          <x14:cfRule type="containsText" priority="15312" operator="containsText" id="{2ECE8DA0-2B8D-47B0-9C34-1C6EC7C353F2}">
            <xm:f>NOT(ISERROR(SEARCH('Listados Datos'!$P$6,AR143)))</xm:f>
            <xm:f>'Listados Datos'!$P$6</xm:f>
            <x14:dxf>
              <fill>
                <patternFill>
                  <bgColor rgb="FFFFC000"/>
                </patternFill>
              </fill>
            </x14:dxf>
          </x14:cfRule>
          <x14:cfRule type="containsText" priority="1531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169" operator="containsText" id="{BCCBC162-1AA8-428E-A362-716785E44780}">
            <xm:f>NOT(ISERROR(SEARCH('Listados Datos'!$T$3,AT153)))</xm:f>
            <xm:f>'Listados Datos'!$T$3</xm:f>
            <x14:dxf>
              <fill>
                <patternFill patternType="solid">
                  <bgColor rgb="FFC00000"/>
                </patternFill>
              </fill>
            </x14:dxf>
          </x14:cfRule>
          <x14:cfRule type="containsText" priority="15170" operator="containsText" id="{CEBB1DFA-C944-470B-80A2-DC69C810526B}">
            <xm:f>NOT(ISERROR(SEARCH('Listados Datos'!$T$4,AT153)))</xm:f>
            <xm:f>'Listados Datos'!$T$4</xm:f>
            <x14:dxf>
              <font>
                <b/>
                <i val="0"/>
                <color theme="0"/>
              </font>
              <fill>
                <patternFill>
                  <bgColor rgb="FFE26B0A"/>
                </patternFill>
              </fill>
            </x14:dxf>
          </x14:cfRule>
          <x14:cfRule type="containsText" priority="15171" operator="containsText" id="{3C7324CB-E94D-4691-9D3F-D56351F3AA1F}">
            <xm:f>NOT(ISERROR(SEARCH('Listados Datos'!$T$5,AT153)))</xm:f>
            <xm:f>'Listados Datos'!$T$5</xm:f>
            <x14:dxf>
              <font>
                <b/>
                <i val="0"/>
                <color auto="1"/>
              </font>
              <fill>
                <patternFill>
                  <bgColor rgb="FFFFFF00"/>
                </patternFill>
              </fill>
            </x14:dxf>
          </x14:cfRule>
          <x14:cfRule type="containsText" priority="1517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159" operator="containsText" id="{CC766800-6739-4E1E-9CE0-84CF1BF68C9C}">
            <xm:f>NOT(ISERROR(SEARCH('Listados Datos'!$P$3,AR153)))</xm:f>
            <xm:f>'Listados Datos'!$P$3</xm:f>
            <x14:dxf>
              <fill>
                <patternFill>
                  <bgColor rgb="FF99CC00"/>
                </patternFill>
              </fill>
            </x14:dxf>
          </x14:cfRule>
          <x14:cfRule type="containsText" priority="15160" operator="containsText" id="{700FDE2F-3477-433B-AD2D-FDF9417575EA}">
            <xm:f>NOT(ISERROR(SEARCH('Listados Datos'!$P$4,AR153)))</xm:f>
            <xm:f>'Listados Datos'!$P$4</xm:f>
            <x14:dxf>
              <fill>
                <patternFill>
                  <bgColor rgb="FF33CC33"/>
                </patternFill>
              </fill>
            </x14:dxf>
          </x14:cfRule>
          <x14:cfRule type="containsText" priority="15161" operator="containsText" id="{0F8722A0-FFB5-4243-9CBE-42A9F00507B7}">
            <xm:f>NOT(ISERROR(SEARCH('Listados Datos'!$P$5,AR153)))</xm:f>
            <xm:f>'Listados Datos'!$P$5</xm:f>
            <x14:dxf>
              <fill>
                <patternFill>
                  <bgColor rgb="FFFFFF00"/>
                </patternFill>
              </fill>
            </x14:dxf>
          </x14:cfRule>
          <x14:cfRule type="containsText" priority="15162" operator="containsText" id="{E72302C4-51D7-471E-B976-8D820B0D0EAE}">
            <xm:f>NOT(ISERROR(SEARCH('Listados Datos'!$P$6,AR153)))</xm:f>
            <xm:f>'Listados Datos'!$P$6</xm:f>
            <x14:dxf>
              <fill>
                <patternFill>
                  <bgColor rgb="FFFFC000"/>
                </patternFill>
              </fill>
            </x14:dxf>
          </x14:cfRule>
          <x14:cfRule type="containsText" priority="1516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291" operator="containsText" id="{B8D0A01B-B266-449E-B5F9-9F075CA3DA9C}">
            <xm:f>NOT(ISERROR(SEARCH('Listados Datos'!$T$3,AF144)))</xm:f>
            <xm:f>'Listados Datos'!$T$3</xm:f>
            <x14:dxf>
              <fill>
                <patternFill patternType="solid">
                  <bgColor rgb="FFC00000"/>
                </patternFill>
              </fill>
            </x14:dxf>
          </x14:cfRule>
          <x14:cfRule type="containsText" priority="15292" operator="containsText" id="{E9A5406B-3C0C-4B6E-A177-BA14358BA2E7}">
            <xm:f>NOT(ISERROR(SEARCH('Listados Datos'!$T$4,AF144)))</xm:f>
            <xm:f>'Listados Datos'!$T$4</xm:f>
            <x14:dxf>
              <font>
                <b/>
                <i val="0"/>
                <color theme="0"/>
              </font>
              <fill>
                <patternFill>
                  <bgColor rgb="FFE26B0A"/>
                </patternFill>
              </fill>
            </x14:dxf>
          </x14:cfRule>
          <x14:cfRule type="containsText" priority="15293" operator="containsText" id="{031CBE36-6ED6-406C-9CBD-4B573484C2F7}">
            <xm:f>NOT(ISERROR(SEARCH('Listados Datos'!$T$5,AF144)))</xm:f>
            <xm:f>'Listados Datos'!$T$5</xm:f>
            <x14:dxf>
              <font>
                <b/>
                <i val="0"/>
                <color auto="1"/>
              </font>
              <fill>
                <patternFill>
                  <bgColor rgb="FFFFFF00"/>
                </patternFill>
              </fill>
            </x14:dxf>
          </x14:cfRule>
          <x14:cfRule type="containsText" priority="1529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287" operator="containsText" id="{2AD93BED-7B05-444A-ABA8-AE20316D491F}">
            <xm:f>NOT(ISERROR(SEARCH('Listados Datos'!$T$3,AB144)))</xm:f>
            <xm:f>'Listados Datos'!$T$3</xm:f>
            <x14:dxf>
              <fill>
                <patternFill patternType="solid">
                  <bgColor rgb="FFC00000"/>
                </patternFill>
              </fill>
            </x14:dxf>
          </x14:cfRule>
          <x14:cfRule type="containsText" priority="15288" operator="containsText" id="{12D10DB2-9060-47E9-8140-D67744B45E28}">
            <xm:f>NOT(ISERROR(SEARCH('Listados Datos'!$T$4,AB144)))</xm:f>
            <xm:f>'Listados Datos'!$T$4</xm:f>
            <x14:dxf>
              <font>
                <b/>
                <i val="0"/>
                <color theme="0"/>
              </font>
              <fill>
                <patternFill>
                  <bgColor rgb="FFE26B0A"/>
                </patternFill>
              </fill>
            </x14:dxf>
          </x14:cfRule>
          <x14:cfRule type="containsText" priority="15289" operator="containsText" id="{26F8DFC5-B7EA-4539-92D3-C261FADADD0A}">
            <xm:f>NOT(ISERROR(SEARCH('Listados Datos'!$T$5,AB144)))</xm:f>
            <xm:f>'Listados Datos'!$T$5</xm:f>
            <x14:dxf>
              <font>
                <b/>
                <i val="0"/>
                <color auto="1"/>
              </font>
              <fill>
                <patternFill>
                  <bgColor rgb="FFFFFF00"/>
                </patternFill>
              </fill>
            </x14:dxf>
          </x14:cfRule>
          <x14:cfRule type="containsText" priority="1529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277" operator="containsText" id="{DAD03301-A3AA-4B81-BA27-AFCFC2CFB2B7}">
            <xm:f>NOT(ISERROR(SEARCH('Listados Datos'!$P$3,Z144)))</xm:f>
            <xm:f>'Listados Datos'!$P$3</xm:f>
            <x14:dxf>
              <fill>
                <patternFill>
                  <bgColor rgb="FF99CC00"/>
                </patternFill>
              </fill>
            </x14:dxf>
          </x14:cfRule>
          <x14:cfRule type="containsText" priority="15278" operator="containsText" id="{741A5EE3-732C-4721-B75B-4CABC3AAB18E}">
            <xm:f>NOT(ISERROR(SEARCH('Listados Datos'!$P$4,Z144)))</xm:f>
            <xm:f>'Listados Datos'!$P$4</xm:f>
            <x14:dxf>
              <fill>
                <patternFill>
                  <bgColor rgb="FF33CC33"/>
                </patternFill>
              </fill>
            </x14:dxf>
          </x14:cfRule>
          <x14:cfRule type="containsText" priority="15279" operator="containsText" id="{844982AE-CF95-4ED8-A86B-EE5AA4587E32}">
            <xm:f>NOT(ISERROR(SEARCH('Listados Datos'!$P$5,Z144)))</xm:f>
            <xm:f>'Listados Datos'!$P$5</xm:f>
            <x14:dxf>
              <fill>
                <patternFill>
                  <bgColor rgb="FFFFFF00"/>
                </patternFill>
              </fill>
            </x14:dxf>
          </x14:cfRule>
          <x14:cfRule type="containsText" priority="15280" operator="containsText" id="{F1862020-2F5A-4AC9-BCA8-1C7E6CD7425D}">
            <xm:f>NOT(ISERROR(SEARCH('Listados Datos'!$P$6,Z144)))</xm:f>
            <xm:f>'Listados Datos'!$P$6</xm:f>
            <x14:dxf>
              <fill>
                <patternFill>
                  <bgColor rgb="FFFFC000"/>
                </patternFill>
              </fill>
            </x14:dxf>
          </x14:cfRule>
          <x14:cfRule type="containsText" priority="1528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127" operator="containsText" id="{1D674C16-F9A7-43A3-8085-03B751AE5423}">
            <xm:f>NOT(ISERROR(SEARCH('Listados Datos'!$T$3,AT150)))</xm:f>
            <xm:f>'Listados Datos'!$T$3</xm:f>
            <x14:dxf>
              <fill>
                <patternFill patternType="solid">
                  <bgColor rgb="FFC00000"/>
                </patternFill>
              </fill>
            </x14:dxf>
          </x14:cfRule>
          <x14:cfRule type="containsText" priority="15128" operator="containsText" id="{A3014B1C-A3DC-4CC7-9E51-32CB116AEAC4}">
            <xm:f>NOT(ISERROR(SEARCH('Listados Datos'!$T$4,AT150)))</xm:f>
            <xm:f>'Listados Datos'!$T$4</xm:f>
            <x14:dxf>
              <font>
                <b/>
                <i val="0"/>
                <color theme="0"/>
              </font>
              <fill>
                <patternFill>
                  <bgColor rgb="FFE26B0A"/>
                </patternFill>
              </fill>
            </x14:dxf>
          </x14:cfRule>
          <x14:cfRule type="containsText" priority="15129" operator="containsText" id="{9960F24C-2076-4182-A504-F2B414A857A8}">
            <xm:f>NOT(ISERROR(SEARCH('Listados Datos'!$T$5,AT150)))</xm:f>
            <xm:f>'Listados Datos'!$T$5</xm:f>
            <x14:dxf>
              <font>
                <b/>
                <i val="0"/>
                <color auto="1"/>
              </font>
              <fill>
                <patternFill>
                  <bgColor rgb="FFFFFF00"/>
                </patternFill>
              </fill>
            </x14:dxf>
          </x14:cfRule>
          <x14:cfRule type="containsText" priority="1513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117" operator="containsText" id="{DA89E818-3375-4D84-BFAE-18B9EF2DC610}">
            <xm:f>NOT(ISERROR(SEARCH('Listados Datos'!$P$3,AR150)))</xm:f>
            <xm:f>'Listados Datos'!$P$3</xm:f>
            <x14:dxf>
              <fill>
                <patternFill>
                  <bgColor rgb="FF99CC00"/>
                </patternFill>
              </fill>
            </x14:dxf>
          </x14:cfRule>
          <x14:cfRule type="containsText" priority="15118" operator="containsText" id="{4D74A0C5-6B88-401A-9759-30760AE3B429}">
            <xm:f>NOT(ISERROR(SEARCH('Listados Datos'!$P$4,AR150)))</xm:f>
            <xm:f>'Listados Datos'!$P$4</xm:f>
            <x14:dxf>
              <fill>
                <patternFill>
                  <bgColor rgb="FF33CC33"/>
                </patternFill>
              </fill>
            </x14:dxf>
          </x14:cfRule>
          <x14:cfRule type="containsText" priority="15119" operator="containsText" id="{048EBE37-6B95-452B-8DAF-C92BA53586B6}">
            <xm:f>NOT(ISERROR(SEARCH('Listados Datos'!$P$5,AR150)))</xm:f>
            <xm:f>'Listados Datos'!$P$5</xm:f>
            <x14:dxf>
              <fill>
                <patternFill>
                  <bgColor rgb="FFFFFF00"/>
                </patternFill>
              </fill>
            </x14:dxf>
          </x14:cfRule>
          <x14:cfRule type="containsText" priority="15120" operator="containsText" id="{AC2E7B0E-2693-4C3B-B61D-F94B99980DAA}">
            <xm:f>NOT(ISERROR(SEARCH('Listados Datos'!$P$6,AR150)))</xm:f>
            <xm:f>'Listados Datos'!$P$6</xm:f>
            <x14:dxf>
              <fill>
                <patternFill>
                  <bgColor rgb="FFFFC000"/>
                </patternFill>
              </fill>
            </x14:dxf>
          </x14:cfRule>
          <x14:cfRule type="containsText" priority="1512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249" operator="containsText" id="{A08BBD52-D5E0-4216-BF08-8E06BB67BA4D}">
            <xm:f>NOT(ISERROR(SEARCH('Listados Datos'!$T$3,AT145)))</xm:f>
            <xm:f>'Listados Datos'!$T$3</xm:f>
            <x14:dxf>
              <fill>
                <patternFill patternType="solid">
                  <bgColor rgb="FFC00000"/>
                </patternFill>
              </fill>
            </x14:dxf>
          </x14:cfRule>
          <x14:cfRule type="containsText" priority="15250" operator="containsText" id="{9C5F8B5B-8486-4377-B3D5-206C7F68410D}">
            <xm:f>NOT(ISERROR(SEARCH('Listados Datos'!$T$4,AT145)))</xm:f>
            <xm:f>'Listados Datos'!$T$4</xm:f>
            <x14:dxf>
              <font>
                <b/>
                <i val="0"/>
                <color theme="0"/>
              </font>
              <fill>
                <patternFill>
                  <bgColor rgb="FFE26B0A"/>
                </patternFill>
              </fill>
            </x14:dxf>
          </x14:cfRule>
          <x14:cfRule type="containsText" priority="15251" operator="containsText" id="{EED12490-A765-41D8-8A8D-106610D05B74}">
            <xm:f>NOT(ISERROR(SEARCH('Listados Datos'!$T$5,AT145)))</xm:f>
            <xm:f>'Listados Datos'!$T$5</xm:f>
            <x14:dxf>
              <font>
                <b/>
                <i val="0"/>
                <color auto="1"/>
              </font>
              <fill>
                <patternFill>
                  <bgColor rgb="FFFFFF00"/>
                </patternFill>
              </fill>
            </x14:dxf>
          </x14:cfRule>
          <x14:cfRule type="containsText" priority="1525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239" operator="containsText" id="{F07F479D-1FA7-45BF-8BB9-1AC41B6CF2CB}">
            <xm:f>NOT(ISERROR(SEARCH('Listados Datos'!$P$3,AR145)))</xm:f>
            <xm:f>'Listados Datos'!$P$3</xm:f>
            <x14:dxf>
              <fill>
                <patternFill>
                  <bgColor rgb="FF99CC00"/>
                </patternFill>
              </fill>
            </x14:dxf>
          </x14:cfRule>
          <x14:cfRule type="containsText" priority="15240" operator="containsText" id="{BEDACAA7-83AC-467A-BFAB-DEB473485860}">
            <xm:f>NOT(ISERROR(SEARCH('Listados Datos'!$P$4,AR145)))</xm:f>
            <xm:f>'Listados Datos'!$P$4</xm:f>
            <x14:dxf>
              <fill>
                <patternFill>
                  <bgColor rgb="FF33CC33"/>
                </patternFill>
              </fill>
            </x14:dxf>
          </x14:cfRule>
          <x14:cfRule type="containsText" priority="15241" operator="containsText" id="{472653F5-7BB7-41F2-BC31-9280C5B0155A}">
            <xm:f>NOT(ISERROR(SEARCH('Listados Datos'!$P$5,AR145)))</xm:f>
            <xm:f>'Listados Datos'!$P$5</xm:f>
            <x14:dxf>
              <fill>
                <patternFill>
                  <bgColor rgb="FFFFFF00"/>
                </patternFill>
              </fill>
            </x14:dxf>
          </x14:cfRule>
          <x14:cfRule type="containsText" priority="15242" operator="containsText" id="{DA8EC0BC-312D-401E-8CDE-BF5877D8CC48}">
            <xm:f>NOT(ISERROR(SEARCH('Listados Datos'!$P$6,AR145)))</xm:f>
            <xm:f>'Listados Datos'!$P$6</xm:f>
            <x14:dxf>
              <fill>
                <patternFill>
                  <bgColor rgb="FFFFC000"/>
                </patternFill>
              </fill>
            </x14:dxf>
          </x14:cfRule>
          <x14:cfRule type="containsText" priority="1524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235" operator="containsText" id="{41F817A6-FF55-4C4B-8A8C-821505CC3F2F}">
            <xm:f>NOT(ISERROR(SEARCH('Listados Datos'!$T$3,AF148)))</xm:f>
            <xm:f>'Listados Datos'!$T$3</xm:f>
            <x14:dxf>
              <fill>
                <patternFill patternType="solid">
                  <bgColor rgb="FFC00000"/>
                </patternFill>
              </fill>
            </x14:dxf>
          </x14:cfRule>
          <x14:cfRule type="containsText" priority="15236" operator="containsText" id="{57DEB84A-59F3-4F25-BFCF-1C0DDC29918C}">
            <xm:f>NOT(ISERROR(SEARCH('Listados Datos'!$T$4,AF148)))</xm:f>
            <xm:f>'Listados Datos'!$T$4</xm:f>
            <x14:dxf>
              <font>
                <b/>
                <i val="0"/>
                <color theme="0"/>
              </font>
              <fill>
                <patternFill>
                  <bgColor rgb="FFE26B0A"/>
                </patternFill>
              </fill>
            </x14:dxf>
          </x14:cfRule>
          <x14:cfRule type="containsText" priority="15237" operator="containsText" id="{452BD2D4-289F-48AC-AECD-A9FFFF4E7489}">
            <xm:f>NOT(ISERROR(SEARCH('Listados Datos'!$T$5,AF148)))</xm:f>
            <xm:f>'Listados Datos'!$T$5</xm:f>
            <x14:dxf>
              <font>
                <b/>
                <i val="0"/>
                <color auto="1"/>
              </font>
              <fill>
                <patternFill>
                  <bgColor rgb="FFFFFF00"/>
                </patternFill>
              </fill>
            </x14:dxf>
          </x14:cfRule>
          <x14:cfRule type="containsText" priority="1523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231" operator="containsText" id="{9216B06C-D55D-4AB1-B5EB-BBF7EE4BBB67}">
            <xm:f>NOT(ISERROR(SEARCH('Listados Datos'!$T$3,AB148)))</xm:f>
            <xm:f>'Listados Datos'!$T$3</xm:f>
            <x14:dxf>
              <fill>
                <patternFill patternType="solid">
                  <bgColor rgb="FFC00000"/>
                </patternFill>
              </fill>
            </x14:dxf>
          </x14:cfRule>
          <x14:cfRule type="containsText" priority="15232" operator="containsText" id="{8E64B9E4-D56F-4CFE-919A-83697A645833}">
            <xm:f>NOT(ISERROR(SEARCH('Listados Datos'!$T$4,AB148)))</xm:f>
            <xm:f>'Listados Datos'!$T$4</xm:f>
            <x14:dxf>
              <font>
                <b/>
                <i val="0"/>
                <color theme="0"/>
              </font>
              <fill>
                <patternFill>
                  <bgColor rgb="FFE26B0A"/>
                </patternFill>
              </fill>
            </x14:dxf>
          </x14:cfRule>
          <x14:cfRule type="containsText" priority="15233" operator="containsText" id="{5EB1F9BA-61A2-44A1-A0FA-3D1694F0F4D2}">
            <xm:f>NOT(ISERROR(SEARCH('Listados Datos'!$T$5,AB148)))</xm:f>
            <xm:f>'Listados Datos'!$T$5</xm:f>
            <x14:dxf>
              <font>
                <b/>
                <i val="0"/>
                <color auto="1"/>
              </font>
              <fill>
                <patternFill>
                  <bgColor rgb="FFFFFF00"/>
                </patternFill>
              </fill>
            </x14:dxf>
          </x14:cfRule>
          <x14:cfRule type="containsText" priority="1523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221" operator="containsText" id="{86DA0CF3-92BA-4935-A8B3-20C670B624FE}">
            <xm:f>NOT(ISERROR(SEARCH('Listados Datos'!$P$3,Z148)))</xm:f>
            <xm:f>'Listados Datos'!$P$3</xm:f>
            <x14:dxf>
              <fill>
                <patternFill>
                  <bgColor rgb="FF99CC00"/>
                </patternFill>
              </fill>
            </x14:dxf>
          </x14:cfRule>
          <x14:cfRule type="containsText" priority="15222" operator="containsText" id="{8EE1C161-942A-4CA2-BACE-F0685B91318C}">
            <xm:f>NOT(ISERROR(SEARCH('Listados Datos'!$P$4,Z148)))</xm:f>
            <xm:f>'Listados Datos'!$P$4</xm:f>
            <x14:dxf>
              <fill>
                <patternFill>
                  <bgColor rgb="FF33CC33"/>
                </patternFill>
              </fill>
            </x14:dxf>
          </x14:cfRule>
          <x14:cfRule type="containsText" priority="15223" operator="containsText" id="{04ABAA72-F789-4ED4-89E4-28049E2CDD99}">
            <xm:f>NOT(ISERROR(SEARCH('Listados Datos'!$P$5,Z148)))</xm:f>
            <xm:f>'Listados Datos'!$P$5</xm:f>
            <x14:dxf>
              <fill>
                <patternFill>
                  <bgColor rgb="FFFFFF00"/>
                </patternFill>
              </fill>
            </x14:dxf>
          </x14:cfRule>
          <x14:cfRule type="containsText" priority="15224" operator="containsText" id="{972B4E27-51B7-44BC-9CE6-B6593EF459B9}">
            <xm:f>NOT(ISERROR(SEARCH('Listados Datos'!$P$6,Z148)))</xm:f>
            <xm:f>'Listados Datos'!$P$6</xm:f>
            <x14:dxf>
              <fill>
                <patternFill>
                  <bgColor rgb="FFFFC000"/>
                </patternFill>
              </fill>
            </x14:dxf>
          </x14:cfRule>
          <x14:cfRule type="containsText" priority="1522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197" operator="containsText" id="{F95355D3-DF7F-4004-8143-DDAE4D69FE48}">
            <xm:f>NOT(ISERROR(SEARCH('Listados Datos'!$T$3,AT148)))</xm:f>
            <xm:f>'Listados Datos'!$T$3</xm:f>
            <x14:dxf>
              <fill>
                <patternFill patternType="solid">
                  <bgColor rgb="FFC00000"/>
                </patternFill>
              </fill>
            </x14:dxf>
          </x14:cfRule>
          <x14:cfRule type="containsText" priority="15198" operator="containsText" id="{79FCAC45-6B29-4CD4-9A1C-E30D1A76F236}">
            <xm:f>NOT(ISERROR(SEARCH('Listados Datos'!$T$4,AT148)))</xm:f>
            <xm:f>'Listados Datos'!$T$4</xm:f>
            <x14:dxf>
              <font>
                <b/>
                <i val="0"/>
                <color theme="0"/>
              </font>
              <fill>
                <patternFill>
                  <bgColor rgb="FFE26B0A"/>
                </patternFill>
              </fill>
            </x14:dxf>
          </x14:cfRule>
          <x14:cfRule type="containsText" priority="15199" operator="containsText" id="{451915F5-3A8F-4E24-8E68-F55055D27F5A}">
            <xm:f>NOT(ISERROR(SEARCH('Listados Datos'!$T$5,AT148)))</xm:f>
            <xm:f>'Listados Datos'!$T$5</xm:f>
            <x14:dxf>
              <font>
                <b/>
                <i val="0"/>
                <color auto="1"/>
              </font>
              <fill>
                <patternFill>
                  <bgColor rgb="FFFFFF00"/>
                </patternFill>
              </fill>
            </x14:dxf>
          </x14:cfRule>
          <x14:cfRule type="containsText" priority="1520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187" operator="containsText" id="{5BF08B1D-4942-4E4E-94B8-22D861FBBEF9}">
            <xm:f>NOT(ISERROR(SEARCH('Listados Datos'!$P$3,AR148)))</xm:f>
            <xm:f>'Listados Datos'!$P$3</xm:f>
            <x14:dxf>
              <fill>
                <patternFill>
                  <bgColor rgb="FF99CC00"/>
                </patternFill>
              </fill>
            </x14:dxf>
          </x14:cfRule>
          <x14:cfRule type="containsText" priority="15188" operator="containsText" id="{2DB7EE87-764C-49B7-94DF-9BCAA2136B13}">
            <xm:f>NOT(ISERROR(SEARCH('Listados Datos'!$P$4,AR148)))</xm:f>
            <xm:f>'Listados Datos'!$P$4</xm:f>
            <x14:dxf>
              <fill>
                <patternFill>
                  <bgColor rgb="FF33CC33"/>
                </patternFill>
              </fill>
            </x14:dxf>
          </x14:cfRule>
          <x14:cfRule type="containsText" priority="15189" operator="containsText" id="{CC635442-D3B0-473F-B626-E262DF8BD63F}">
            <xm:f>NOT(ISERROR(SEARCH('Listados Datos'!$P$5,AR148)))</xm:f>
            <xm:f>'Listados Datos'!$P$5</xm:f>
            <x14:dxf>
              <fill>
                <patternFill>
                  <bgColor rgb="FFFFFF00"/>
                </patternFill>
              </fill>
            </x14:dxf>
          </x14:cfRule>
          <x14:cfRule type="containsText" priority="15190" operator="containsText" id="{02BE35F1-E04C-4F3F-8C0C-78BAAFD30FDC}">
            <xm:f>NOT(ISERROR(SEARCH('Listados Datos'!$P$6,AR148)))</xm:f>
            <xm:f>'Listados Datos'!$P$6</xm:f>
            <x14:dxf>
              <fill>
                <patternFill>
                  <bgColor rgb="FFFFC000"/>
                </patternFill>
              </fill>
            </x14:dxf>
          </x14:cfRule>
          <x14:cfRule type="containsText" priority="1519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183" operator="containsText" id="{ABE5E509-E942-491C-AF32-28C55AC32036}">
            <xm:f>NOT(ISERROR(SEARCH('Listados Datos'!$T$3,AT149)))</xm:f>
            <xm:f>'Listados Datos'!$T$3</xm:f>
            <x14:dxf>
              <fill>
                <patternFill patternType="solid">
                  <bgColor rgb="FFC00000"/>
                </patternFill>
              </fill>
            </x14:dxf>
          </x14:cfRule>
          <x14:cfRule type="containsText" priority="15184" operator="containsText" id="{254F475A-751B-475E-BA51-4F9D058375A8}">
            <xm:f>NOT(ISERROR(SEARCH('Listados Datos'!$T$4,AT149)))</xm:f>
            <xm:f>'Listados Datos'!$T$4</xm:f>
            <x14:dxf>
              <font>
                <b/>
                <i val="0"/>
                <color theme="0"/>
              </font>
              <fill>
                <patternFill>
                  <bgColor rgb="FFE26B0A"/>
                </patternFill>
              </fill>
            </x14:dxf>
          </x14:cfRule>
          <x14:cfRule type="containsText" priority="15185" operator="containsText" id="{D92D9EBA-8C94-4071-AD50-4368F04F7EBB}">
            <xm:f>NOT(ISERROR(SEARCH('Listados Datos'!$T$5,AT149)))</xm:f>
            <xm:f>'Listados Datos'!$T$5</xm:f>
            <x14:dxf>
              <font>
                <b/>
                <i val="0"/>
                <color auto="1"/>
              </font>
              <fill>
                <patternFill>
                  <bgColor rgb="FFFFFF00"/>
                </patternFill>
              </fill>
            </x14:dxf>
          </x14:cfRule>
          <x14:cfRule type="containsText" priority="1518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173" operator="containsText" id="{CE613DD1-D666-4816-86A1-D77EC93EC06B}">
            <xm:f>NOT(ISERROR(SEARCH('Listados Datos'!$P$3,AR149)))</xm:f>
            <xm:f>'Listados Datos'!$P$3</xm:f>
            <x14:dxf>
              <fill>
                <patternFill>
                  <bgColor rgb="FF99CC00"/>
                </patternFill>
              </fill>
            </x14:dxf>
          </x14:cfRule>
          <x14:cfRule type="containsText" priority="15174" operator="containsText" id="{3DD879FA-8EFA-4144-8B0A-2BAB45F78B2A}">
            <xm:f>NOT(ISERROR(SEARCH('Listados Datos'!$P$4,AR149)))</xm:f>
            <xm:f>'Listados Datos'!$P$4</xm:f>
            <x14:dxf>
              <fill>
                <patternFill>
                  <bgColor rgb="FF33CC33"/>
                </patternFill>
              </fill>
            </x14:dxf>
          </x14:cfRule>
          <x14:cfRule type="containsText" priority="15175" operator="containsText" id="{E37C34A0-4C3A-4116-83D0-22E4C7C8E825}">
            <xm:f>NOT(ISERROR(SEARCH('Listados Datos'!$P$5,AR149)))</xm:f>
            <xm:f>'Listados Datos'!$P$5</xm:f>
            <x14:dxf>
              <fill>
                <patternFill>
                  <bgColor rgb="FFFFFF00"/>
                </patternFill>
              </fill>
            </x14:dxf>
          </x14:cfRule>
          <x14:cfRule type="containsText" priority="15176" operator="containsText" id="{D06E581E-5366-4ADA-B360-9EB972013BCB}">
            <xm:f>NOT(ISERROR(SEARCH('Listados Datos'!$P$6,AR149)))</xm:f>
            <xm:f>'Listados Datos'!$P$6</xm:f>
            <x14:dxf>
              <fill>
                <patternFill>
                  <bgColor rgb="FFFFC000"/>
                </patternFill>
              </fill>
            </x14:dxf>
          </x14:cfRule>
          <x14:cfRule type="containsText" priority="1517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033" operator="containsText" id="{1FD5BD7A-FD82-4790-BFAC-1A17DF9B1458}">
            <xm:f>NOT(ISERROR(SEARCH('Listados Datos'!$T$3,AT159)))</xm:f>
            <xm:f>'Listados Datos'!$T$3</xm:f>
            <x14:dxf>
              <fill>
                <patternFill patternType="solid">
                  <bgColor rgb="FFC00000"/>
                </patternFill>
              </fill>
            </x14:dxf>
          </x14:cfRule>
          <x14:cfRule type="containsText" priority="15034" operator="containsText" id="{904489E9-1A5A-4A3D-9265-0E59E60A0C9B}">
            <xm:f>NOT(ISERROR(SEARCH('Listados Datos'!$T$4,AT159)))</xm:f>
            <xm:f>'Listados Datos'!$T$4</xm:f>
            <x14:dxf>
              <font>
                <b/>
                <i val="0"/>
                <color theme="0"/>
              </font>
              <fill>
                <patternFill>
                  <bgColor rgb="FFE26B0A"/>
                </patternFill>
              </fill>
            </x14:dxf>
          </x14:cfRule>
          <x14:cfRule type="containsText" priority="15035" operator="containsText" id="{8EA0A606-1FCD-4943-B398-E5A92AB9709D}">
            <xm:f>NOT(ISERROR(SEARCH('Listados Datos'!$T$5,AT159)))</xm:f>
            <xm:f>'Listados Datos'!$T$5</xm:f>
            <x14:dxf>
              <font>
                <b/>
                <i val="0"/>
                <color auto="1"/>
              </font>
              <fill>
                <patternFill>
                  <bgColor rgb="FFFFFF00"/>
                </patternFill>
              </fill>
            </x14:dxf>
          </x14:cfRule>
          <x14:cfRule type="containsText" priority="1503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023" operator="containsText" id="{0F5FDB83-BAC8-4060-AE7C-BD011C9CCE35}">
            <xm:f>NOT(ISERROR(SEARCH('Listados Datos'!$P$3,AR159)))</xm:f>
            <xm:f>'Listados Datos'!$P$3</xm:f>
            <x14:dxf>
              <fill>
                <patternFill>
                  <bgColor rgb="FF99CC00"/>
                </patternFill>
              </fill>
            </x14:dxf>
          </x14:cfRule>
          <x14:cfRule type="containsText" priority="15024" operator="containsText" id="{27CD05D3-8CB1-4657-8241-949F429E5A3B}">
            <xm:f>NOT(ISERROR(SEARCH('Listados Datos'!$P$4,AR159)))</xm:f>
            <xm:f>'Listados Datos'!$P$4</xm:f>
            <x14:dxf>
              <fill>
                <patternFill>
                  <bgColor rgb="FF33CC33"/>
                </patternFill>
              </fill>
            </x14:dxf>
          </x14:cfRule>
          <x14:cfRule type="containsText" priority="15025" operator="containsText" id="{45164516-40F2-4906-86F5-F75BC575193D}">
            <xm:f>NOT(ISERROR(SEARCH('Listados Datos'!$P$5,AR159)))</xm:f>
            <xm:f>'Listados Datos'!$P$5</xm:f>
            <x14:dxf>
              <fill>
                <patternFill>
                  <bgColor rgb="FFFFFF00"/>
                </patternFill>
              </fill>
            </x14:dxf>
          </x14:cfRule>
          <x14:cfRule type="containsText" priority="15026" operator="containsText" id="{7ACEBFBA-D9DE-45F5-BFD5-B9EB592CAC05}">
            <xm:f>NOT(ISERROR(SEARCH('Listados Datos'!$P$6,AR159)))</xm:f>
            <xm:f>'Listados Datos'!$P$6</xm:f>
            <x14:dxf>
              <fill>
                <patternFill>
                  <bgColor rgb="FFFFC000"/>
                </patternFill>
              </fill>
            </x14:dxf>
          </x14:cfRule>
          <x14:cfRule type="containsText" priority="1502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155" operator="containsText" id="{2F74D31E-AD1F-4B47-B461-86FA799F119F}">
            <xm:f>NOT(ISERROR(SEARCH('Listados Datos'!$T$3,AF150)))</xm:f>
            <xm:f>'Listados Datos'!$T$3</xm:f>
            <x14:dxf>
              <fill>
                <patternFill patternType="solid">
                  <bgColor rgb="FFC00000"/>
                </patternFill>
              </fill>
            </x14:dxf>
          </x14:cfRule>
          <x14:cfRule type="containsText" priority="15156" operator="containsText" id="{12A507E3-2281-43D7-9AD8-3B530661F335}">
            <xm:f>NOT(ISERROR(SEARCH('Listados Datos'!$T$4,AF150)))</xm:f>
            <xm:f>'Listados Datos'!$T$4</xm:f>
            <x14:dxf>
              <font>
                <b/>
                <i val="0"/>
                <color theme="0"/>
              </font>
              <fill>
                <patternFill>
                  <bgColor rgb="FFE26B0A"/>
                </patternFill>
              </fill>
            </x14:dxf>
          </x14:cfRule>
          <x14:cfRule type="containsText" priority="15157" operator="containsText" id="{16A7F96D-6602-4ED0-AA38-39F7197B68F4}">
            <xm:f>NOT(ISERROR(SEARCH('Listados Datos'!$T$5,AF150)))</xm:f>
            <xm:f>'Listados Datos'!$T$5</xm:f>
            <x14:dxf>
              <font>
                <b/>
                <i val="0"/>
                <color auto="1"/>
              </font>
              <fill>
                <patternFill>
                  <bgColor rgb="FFFFFF00"/>
                </patternFill>
              </fill>
            </x14:dxf>
          </x14:cfRule>
          <x14:cfRule type="containsText" priority="1515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151" operator="containsText" id="{979DC421-35F0-4E7D-A0AF-DCF9EE44C730}">
            <xm:f>NOT(ISERROR(SEARCH('Listados Datos'!$T$3,AB150)))</xm:f>
            <xm:f>'Listados Datos'!$T$3</xm:f>
            <x14:dxf>
              <fill>
                <patternFill patternType="solid">
                  <bgColor rgb="FFC00000"/>
                </patternFill>
              </fill>
            </x14:dxf>
          </x14:cfRule>
          <x14:cfRule type="containsText" priority="15152" operator="containsText" id="{9D3FBE5A-F061-4EB9-B1DB-FD59C0A03DA6}">
            <xm:f>NOT(ISERROR(SEARCH('Listados Datos'!$T$4,AB150)))</xm:f>
            <xm:f>'Listados Datos'!$T$4</xm:f>
            <x14:dxf>
              <font>
                <b/>
                <i val="0"/>
                <color theme="0"/>
              </font>
              <fill>
                <patternFill>
                  <bgColor rgb="FFE26B0A"/>
                </patternFill>
              </fill>
            </x14:dxf>
          </x14:cfRule>
          <x14:cfRule type="containsText" priority="15153" operator="containsText" id="{82A9A457-01C9-439A-9584-CA6EB206BAA7}">
            <xm:f>NOT(ISERROR(SEARCH('Listados Datos'!$T$5,AB150)))</xm:f>
            <xm:f>'Listados Datos'!$T$5</xm:f>
            <x14:dxf>
              <font>
                <b/>
                <i val="0"/>
                <color auto="1"/>
              </font>
              <fill>
                <patternFill>
                  <bgColor rgb="FFFFFF00"/>
                </patternFill>
              </fill>
            </x14:dxf>
          </x14:cfRule>
          <x14:cfRule type="containsText" priority="1515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141" operator="containsText" id="{D68432BB-5A18-4A80-8B7F-28F015D94A27}">
            <xm:f>NOT(ISERROR(SEARCH('Listados Datos'!$P$3,Z150)))</xm:f>
            <xm:f>'Listados Datos'!$P$3</xm:f>
            <x14:dxf>
              <fill>
                <patternFill>
                  <bgColor rgb="FF99CC00"/>
                </patternFill>
              </fill>
            </x14:dxf>
          </x14:cfRule>
          <x14:cfRule type="containsText" priority="15142" operator="containsText" id="{4F3B1BD0-0724-46D2-9B5B-B98EFF4DFEFA}">
            <xm:f>NOT(ISERROR(SEARCH('Listados Datos'!$P$4,Z150)))</xm:f>
            <xm:f>'Listados Datos'!$P$4</xm:f>
            <x14:dxf>
              <fill>
                <patternFill>
                  <bgColor rgb="FF33CC33"/>
                </patternFill>
              </fill>
            </x14:dxf>
          </x14:cfRule>
          <x14:cfRule type="containsText" priority="15143" operator="containsText" id="{684A8C8F-2841-4695-9770-809B4A33C6F2}">
            <xm:f>NOT(ISERROR(SEARCH('Listados Datos'!$P$5,Z150)))</xm:f>
            <xm:f>'Listados Datos'!$P$5</xm:f>
            <x14:dxf>
              <fill>
                <patternFill>
                  <bgColor rgb="FFFFFF00"/>
                </patternFill>
              </fill>
            </x14:dxf>
          </x14:cfRule>
          <x14:cfRule type="containsText" priority="15144" operator="containsText" id="{8ED7138F-E097-415C-B95E-3842E1A38EB0}">
            <xm:f>NOT(ISERROR(SEARCH('Listados Datos'!$P$6,Z150)))</xm:f>
            <xm:f>'Listados Datos'!$P$6</xm:f>
            <x14:dxf>
              <fill>
                <patternFill>
                  <bgColor rgb="FFFFC000"/>
                </patternFill>
              </fill>
            </x14:dxf>
          </x14:cfRule>
          <x14:cfRule type="containsText" priority="1514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4991" operator="containsText" id="{98873D00-2EFC-4788-BAC8-99E9C2FC1346}">
            <xm:f>NOT(ISERROR(SEARCH('Listados Datos'!$T$3,AT156)))</xm:f>
            <xm:f>'Listados Datos'!$T$3</xm:f>
            <x14:dxf>
              <fill>
                <patternFill patternType="solid">
                  <bgColor rgb="FFC00000"/>
                </patternFill>
              </fill>
            </x14:dxf>
          </x14:cfRule>
          <x14:cfRule type="containsText" priority="14992" operator="containsText" id="{605EA30D-4473-4C7C-974C-0DC4CCE7D241}">
            <xm:f>NOT(ISERROR(SEARCH('Listados Datos'!$T$4,AT156)))</xm:f>
            <xm:f>'Listados Datos'!$T$4</xm:f>
            <x14:dxf>
              <font>
                <b/>
                <i val="0"/>
                <color theme="0"/>
              </font>
              <fill>
                <patternFill>
                  <bgColor rgb="FFE26B0A"/>
                </patternFill>
              </fill>
            </x14:dxf>
          </x14:cfRule>
          <x14:cfRule type="containsText" priority="14993" operator="containsText" id="{81D77E63-C8AC-4C18-AA32-8710A8599B66}">
            <xm:f>NOT(ISERROR(SEARCH('Listados Datos'!$T$5,AT156)))</xm:f>
            <xm:f>'Listados Datos'!$T$5</xm:f>
            <x14:dxf>
              <font>
                <b/>
                <i val="0"/>
                <color auto="1"/>
              </font>
              <fill>
                <patternFill>
                  <bgColor rgb="FFFFFF00"/>
                </patternFill>
              </fill>
            </x14:dxf>
          </x14:cfRule>
          <x14:cfRule type="containsText" priority="1499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4981" operator="containsText" id="{CD23480F-119E-41CE-BAE0-EEB66D4AA166}">
            <xm:f>NOT(ISERROR(SEARCH('Listados Datos'!$P$3,AR156)))</xm:f>
            <xm:f>'Listados Datos'!$P$3</xm:f>
            <x14:dxf>
              <fill>
                <patternFill>
                  <bgColor rgb="FF99CC00"/>
                </patternFill>
              </fill>
            </x14:dxf>
          </x14:cfRule>
          <x14:cfRule type="containsText" priority="14982" operator="containsText" id="{32FCEFF0-28B1-4889-AD63-F87F80D7B217}">
            <xm:f>NOT(ISERROR(SEARCH('Listados Datos'!$P$4,AR156)))</xm:f>
            <xm:f>'Listados Datos'!$P$4</xm:f>
            <x14:dxf>
              <fill>
                <patternFill>
                  <bgColor rgb="FF33CC33"/>
                </patternFill>
              </fill>
            </x14:dxf>
          </x14:cfRule>
          <x14:cfRule type="containsText" priority="14983" operator="containsText" id="{C4962E7E-B2E3-49C4-9472-0E6843DFBC9B}">
            <xm:f>NOT(ISERROR(SEARCH('Listados Datos'!$P$5,AR156)))</xm:f>
            <xm:f>'Listados Datos'!$P$5</xm:f>
            <x14:dxf>
              <fill>
                <patternFill>
                  <bgColor rgb="FFFFFF00"/>
                </patternFill>
              </fill>
            </x14:dxf>
          </x14:cfRule>
          <x14:cfRule type="containsText" priority="14984" operator="containsText" id="{35B26618-C132-410C-B9B9-BC8FC3DCB82E}">
            <xm:f>NOT(ISERROR(SEARCH('Listados Datos'!$P$6,AR156)))</xm:f>
            <xm:f>'Listados Datos'!$P$6</xm:f>
            <x14:dxf>
              <fill>
                <patternFill>
                  <bgColor rgb="FFFFC000"/>
                </patternFill>
              </fill>
            </x14:dxf>
          </x14:cfRule>
          <x14:cfRule type="containsText" priority="1498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113" operator="containsText" id="{C90F2654-3365-43EB-A848-25531E2B07EF}">
            <xm:f>NOT(ISERROR(SEARCH('Listados Datos'!$T$3,AT151)))</xm:f>
            <xm:f>'Listados Datos'!$T$3</xm:f>
            <x14:dxf>
              <fill>
                <patternFill patternType="solid">
                  <bgColor rgb="FFC00000"/>
                </patternFill>
              </fill>
            </x14:dxf>
          </x14:cfRule>
          <x14:cfRule type="containsText" priority="15114" operator="containsText" id="{6E3E284B-7BEF-4513-A928-7C2A6A5022CE}">
            <xm:f>NOT(ISERROR(SEARCH('Listados Datos'!$T$4,AT151)))</xm:f>
            <xm:f>'Listados Datos'!$T$4</xm:f>
            <x14:dxf>
              <font>
                <b/>
                <i val="0"/>
                <color theme="0"/>
              </font>
              <fill>
                <patternFill>
                  <bgColor rgb="FFE26B0A"/>
                </patternFill>
              </fill>
            </x14:dxf>
          </x14:cfRule>
          <x14:cfRule type="containsText" priority="15115" operator="containsText" id="{22B4269C-2050-4178-9875-06AFBC2B138B}">
            <xm:f>NOT(ISERROR(SEARCH('Listados Datos'!$T$5,AT151)))</xm:f>
            <xm:f>'Listados Datos'!$T$5</xm:f>
            <x14:dxf>
              <font>
                <b/>
                <i val="0"/>
                <color auto="1"/>
              </font>
              <fill>
                <patternFill>
                  <bgColor rgb="FFFFFF00"/>
                </patternFill>
              </fill>
            </x14:dxf>
          </x14:cfRule>
          <x14:cfRule type="containsText" priority="1511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103" operator="containsText" id="{400F659F-75C1-4076-852B-19AF30ED0041}">
            <xm:f>NOT(ISERROR(SEARCH('Listados Datos'!$P$3,AR151)))</xm:f>
            <xm:f>'Listados Datos'!$P$3</xm:f>
            <x14:dxf>
              <fill>
                <patternFill>
                  <bgColor rgb="FF99CC00"/>
                </patternFill>
              </fill>
            </x14:dxf>
          </x14:cfRule>
          <x14:cfRule type="containsText" priority="15104" operator="containsText" id="{DB83C17A-4FC8-48ED-B05B-A157765E5C07}">
            <xm:f>NOT(ISERROR(SEARCH('Listados Datos'!$P$4,AR151)))</xm:f>
            <xm:f>'Listados Datos'!$P$4</xm:f>
            <x14:dxf>
              <fill>
                <patternFill>
                  <bgColor rgb="FF33CC33"/>
                </patternFill>
              </fill>
            </x14:dxf>
          </x14:cfRule>
          <x14:cfRule type="containsText" priority="15105" operator="containsText" id="{3B47DFD1-B1EB-47FE-9A76-568DF63B72F6}">
            <xm:f>NOT(ISERROR(SEARCH('Listados Datos'!$P$5,AR151)))</xm:f>
            <xm:f>'Listados Datos'!$P$5</xm:f>
            <x14:dxf>
              <fill>
                <patternFill>
                  <bgColor rgb="FFFFFF00"/>
                </patternFill>
              </fill>
            </x14:dxf>
          </x14:cfRule>
          <x14:cfRule type="containsText" priority="15106" operator="containsText" id="{1B52665F-4DF0-4B21-9D8E-39940176A35D}">
            <xm:f>NOT(ISERROR(SEARCH('Listados Datos'!$P$6,AR151)))</xm:f>
            <xm:f>'Listados Datos'!$P$6</xm:f>
            <x14:dxf>
              <fill>
                <patternFill>
                  <bgColor rgb="FFFFC000"/>
                </patternFill>
              </fill>
            </x14:dxf>
          </x14:cfRule>
          <x14:cfRule type="containsText" priority="1510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4967" operator="containsText" id="{121C4B23-379E-4372-8069-B72350AEB410}">
            <xm:f>NOT(ISERROR(SEARCH('Listados Datos'!$P$3,AR157)))</xm:f>
            <xm:f>'Listados Datos'!$P$3</xm:f>
            <x14:dxf>
              <fill>
                <patternFill>
                  <bgColor rgb="FF99CC00"/>
                </patternFill>
              </fill>
            </x14:dxf>
          </x14:cfRule>
          <x14:cfRule type="containsText" priority="14968" operator="containsText" id="{D302C1FB-7989-4F35-B510-D6D4E3E1DEE5}">
            <xm:f>NOT(ISERROR(SEARCH('Listados Datos'!$P$4,AR157)))</xm:f>
            <xm:f>'Listados Datos'!$P$4</xm:f>
            <x14:dxf>
              <fill>
                <patternFill>
                  <bgColor rgb="FF33CC33"/>
                </patternFill>
              </fill>
            </x14:dxf>
          </x14:cfRule>
          <x14:cfRule type="containsText" priority="14969" operator="containsText" id="{8C4C1230-06F8-48D3-AE7A-1086E1877B72}">
            <xm:f>NOT(ISERROR(SEARCH('Listados Datos'!$P$5,AR157)))</xm:f>
            <xm:f>'Listados Datos'!$P$5</xm:f>
            <x14:dxf>
              <fill>
                <patternFill>
                  <bgColor rgb="FFFFFF00"/>
                </patternFill>
              </fill>
            </x14:dxf>
          </x14:cfRule>
          <x14:cfRule type="containsText" priority="14970" operator="containsText" id="{6647A9F2-F54A-4E8E-9C72-EF775CB1DBA7}">
            <xm:f>NOT(ISERROR(SEARCH('Listados Datos'!$P$6,AR157)))</xm:f>
            <xm:f>'Listados Datos'!$P$6</xm:f>
            <x14:dxf>
              <fill>
                <patternFill>
                  <bgColor rgb="FFFFC000"/>
                </patternFill>
              </fill>
            </x14:dxf>
          </x14:cfRule>
          <x14:cfRule type="containsText" priority="1497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831" operator="containsText" id="{CA753140-9656-462C-82D1-926B6036FC53}">
            <xm:f>NOT(ISERROR(SEARCH('Listados Datos'!$P$3,AR169)))</xm:f>
            <xm:f>'Listados Datos'!$P$3</xm:f>
            <x14:dxf>
              <fill>
                <patternFill>
                  <bgColor rgb="FF99CC00"/>
                </patternFill>
              </fill>
            </x14:dxf>
          </x14:cfRule>
          <x14:cfRule type="containsText" priority="14832" operator="containsText" id="{728D170A-39E0-497B-83AB-398F650A9EE3}">
            <xm:f>NOT(ISERROR(SEARCH('Listados Datos'!$P$4,AR169)))</xm:f>
            <xm:f>'Listados Datos'!$P$4</xm:f>
            <x14:dxf>
              <fill>
                <patternFill>
                  <bgColor rgb="FF33CC33"/>
                </patternFill>
              </fill>
            </x14:dxf>
          </x14:cfRule>
          <x14:cfRule type="containsText" priority="14833" operator="containsText" id="{D301921C-D8B4-413A-9C21-A4EF4B461924}">
            <xm:f>NOT(ISERROR(SEARCH('Listados Datos'!$P$5,AR169)))</xm:f>
            <xm:f>'Listados Datos'!$P$5</xm:f>
            <x14:dxf>
              <fill>
                <patternFill>
                  <bgColor rgb="FFFFFF00"/>
                </patternFill>
              </fill>
            </x14:dxf>
          </x14:cfRule>
          <x14:cfRule type="containsText" priority="14834" operator="containsText" id="{6370D98A-6FE2-442F-81AF-72AE7AB887A4}">
            <xm:f>NOT(ISERROR(SEARCH('Listados Datos'!$P$6,AR169)))</xm:f>
            <xm:f>'Listados Datos'!$P$6</xm:f>
            <x14:dxf>
              <fill>
                <patternFill>
                  <bgColor rgb="FFFFC000"/>
                </patternFill>
              </fill>
            </x14:dxf>
          </x14:cfRule>
          <x14:cfRule type="containsText" priority="1483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507" operator="containsText" id="{83ABA8A2-535C-4033-B6A0-76B766679A66}">
            <xm:f>NOT(ISERROR(SEARCH('Listados Datos'!$T$3,AF136)))</xm:f>
            <xm:f>'Listados Datos'!$T$3</xm:f>
            <x14:dxf>
              <fill>
                <patternFill patternType="solid">
                  <bgColor rgb="FFC00000"/>
                </patternFill>
              </fill>
            </x14:dxf>
          </x14:cfRule>
          <x14:cfRule type="containsText" priority="15508" operator="containsText" id="{C88E3D06-601B-4638-AF72-A0597F668AD9}">
            <xm:f>NOT(ISERROR(SEARCH('Listados Datos'!$T$4,AF136)))</xm:f>
            <xm:f>'Listados Datos'!$T$4</xm:f>
            <x14:dxf>
              <font>
                <b/>
                <i val="0"/>
                <color theme="0"/>
              </font>
              <fill>
                <patternFill>
                  <bgColor rgb="FFE26B0A"/>
                </patternFill>
              </fill>
            </x14:dxf>
          </x14:cfRule>
          <x14:cfRule type="containsText" priority="15509" operator="containsText" id="{92D9EA01-82F4-4974-B153-512E191F23B4}">
            <xm:f>NOT(ISERROR(SEARCH('Listados Datos'!$T$5,AF136)))</xm:f>
            <xm:f>'Listados Datos'!$T$5</xm:f>
            <x14:dxf>
              <font>
                <b/>
                <i val="0"/>
                <color auto="1"/>
              </font>
              <fill>
                <patternFill>
                  <bgColor rgb="FFFFFF00"/>
                </patternFill>
              </fill>
            </x14:dxf>
          </x14:cfRule>
          <x14:cfRule type="containsText" priority="1551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503" operator="containsText" id="{6FBBFF80-7F60-496C-9FA7-F65FA951764D}">
            <xm:f>NOT(ISERROR(SEARCH('Listados Datos'!$T$3,AB136)))</xm:f>
            <xm:f>'Listados Datos'!$T$3</xm:f>
            <x14:dxf>
              <fill>
                <patternFill patternType="solid">
                  <bgColor rgb="FFC00000"/>
                </patternFill>
              </fill>
            </x14:dxf>
          </x14:cfRule>
          <x14:cfRule type="containsText" priority="15504" operator="containsText" id="{FF299C96-6E2E-43A5-9DDE-1FB01A6FE691}">
            <xm:f>NOT(ISERROR(SEARCH('Listados Datos'!$T$4,AB136)))</xm:f>
            <xm:f>'Listados Datos'!$T$4</xm:f>
            <x14:dxf>
              <font>
                <b/>
                <i val="0"/>
                <color theme="0"/>
              </font>
              <fill>
                <patternFill>
                  <bgColor rgb="FFE26B0A"/>
                </patternFill>
              </fill>
            </x14:dxf>
          </x14:cfRule>
          <x14:cfRule type="containsText" priority="15505" operator="containsText" id="{6342554F-CC39-4F02-B1C0-40BEEB05950D}">
            <xm:f>NOT(ISERROR(SEARCH('Listados Datos'!$T$5,AB136)))</xm:f>
            <xm:f>'Listados Datos'!$T$5</xm:f>
            <x14:dxf>
              <font>
                <b/>
                <i val="0"/>
                <color auto="1"/>
              </font>
              <fill>
                <patternFill>
                  <bgColor rgb="FFFFFF00"/>
                </patternFill>
              </fill>
            </x14:dxf>
          </x14:cfRule>
          <x14:cfRule type="containsText" priority="1550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493" operator="containsText" id="{8AF866B4-4C01-498D-AEAD-8FD61E610560}">
            <xm:f>NOT(ISERROR(SEARCH('Listados Datos'!$P$3,Z136)))</xm:f>
            <xm:f>'Listados Datos'!$P$3</xm:f>
            <x14:dxf>
              <fill>
                <patternFill>
                  <bgColor rgb="FF99CC00"/>
                </patternFill>
              </fill>
            </x14:dxf>
          </x14:cfRule>
          <x14:cfRule type="containsText" priority="15494" operator="containsText" id="{CCCE1138-6EAE-4E4B-9476-2E4E4F721238}">
            <xm:f>NOT(ISERROR(SEARCH('Listados Datos'!$P$4,Z136)))</xm:f>
            <xm:f>'Listados Datos'!$P$4</xm:f>
            <x14:dxf>
              <fill>
                <patternFill>
                  <bgColor rgb="FF33CC33"/>
                </patternFill>
              </fill>
            </x14:dxf>
          </x14:cfRule>
          <x14:cfRule type="containsText" priority="15495" operator="containsText" id="{495B36C5-7FF0-4C0C-B8D8-A52D7385264D}">
            <xm:f>NOT(ISERROR(SEARCH('Listados Datos'!$P$5,Z136)))</xm:f>
            <xm:f>'Listados Datos'!$P$5</xm:f>
            <x14:dxf>
              <fill>
                <patternFill>
                  <bgColor rgb="FFFFFF00"/>
                </patternFill>
              </fill>
            </x14:dxf>
          </x14:cfRule>
          <x14:cfRule type="containsText" priority="15496" operator="containsText" id="{74C5A129-C172-4933-BA7E-61A26F14198D}">
            <xm:f>NOT(ISERROR(SEARCH('Listados Datos'!$P$6,Z136)))</xm:f>
            <xm:f>'Listados Datos'!$P$6</xm:f>
            <x14:dxf>
              <fill>
                <patternFill>
                  <bgColor rgb="FFFFC000"/>
                </patternFill>
              </fill>
            </x14:dxf>
          </x14:cfRule>
          <x14:cfRule type="containsText" priority="1549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469" operator="containsText" id="{5CD0809A-67E1-4F79-8D07-3B5721DC8F0F}">
            <xm:f>NOT(ISERROR(SEARCH('Listados Datos'!$T$3,AT136)))</xm:f>
            <xm:f>'Listados Datos'!$T$3</xm:f>
            <x14:dxf>
              <fill>
                <patternFill patternType="solid">
                  <bgColor rgb="FFC00000"/>
                </patternFill>
              </fill>
            </x14:dxf>
          </x14:cfRule>
          <x14:cfRule type="containsText" priority="15470" operator="containsText" id="{58A87ED8-2E6E-43DE-9920-1BFB4F8DD857}">
            <xm:f>NOT(ISERROR(SEARCH('Listados Datos'!$T$4,AT136)))</xm:f>
            <xm:f>'Listados Datos'!$T$4</xm:f>
            <x14:dxf>
              <font>
                <b/>
                <i val="0"/>
                <color theme="0"/>
              </font>
              <fill>
                <patternFill>
                  <bgColor rgb="FFE26B0A"/>
                </patternFill>
              </fill>
            </x14:dxf>
          </x14:cfRule>
          <x14:cfRule type="containsText" priority="15471" operator="containsText" id="{4CFFB324-58BF-424C-AD6E-FA62C724114A}">
            <xm:f>NOT(ISERROR(SEARCH('Listados Datos'!$T$5,AT136)))</xm:f>
            <xm:f>'Listados Datos'!$T$5</xm:f>
            <x14:dxf>
              <font>
                <b/>
                <i val="0"/>
                <color auto="1"/>
              </font>
              <fill>
                <patternFill>
                  <bgColor rgb="FFFFFF00"/>
                </patternFill>
              </fill>
            </x14:dxf>
          </x14:cfRule>
          <x14:cfRule type="containsText" priority="1547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459" operator="containsText" id="{7D157401-B6D4-4D5A-AB8D-014C2C9FBE6C}">
            <xm:f>NOT(ISERROR(SEARCH('Listados Datos'!$P$3,AR136)))</xm:f>
            <xm:f>'Listados Datos'!$P$3</xm:f>
            <x14:dxf>
              <fill>
                <patternFill>
                  <bgColor rgb="FF99CC00"/>
                </patternFill>
              </fill>
            </x14:dxf>
          </x14:cfRule>
          <x14:cfRule type="containsText" priority="15460" operator="containsText" id="{5C334B07-C6C8-4F8D-BA6B-D3F44A43F8EA}">
            <xm:f>NOT(ISERROR(SEARCH('Listados Datos'!$P$4,AR136)))</xm:f>
            <xm:f>'Listados Datos'!$P$4</xm:f>
            <x14:dxf>
              <fill>
                <patternFill>
                  <bgColor rgb="FF33CC33"/>
                </patternFill>
              </fill>
            </x14:dxf>
          </x14:cfRule>
          <x14:cfRule type="containsText" priority="15461" operator="containsText" id="{4E4439B1-EE6F-49C9-9A46-E5992F37AE2A}">
            <xm:f>NOT(ISERROR(SEARCH('Listados Datos'!$P$5,AR136)))</xm:f>
            <xm:f>'Listados Datos'!$P$5</xm:f>
            <x14:dxf>
              <fill>
                <patternFill>
                  <bgColor rgb="FFFFFF00"/>
                </patternFill>
              </fill>
            </x14:dxf>
          </x14:cfRule>
          <x14:cfRule type="containsText" priority="15462" operator="containsText" id="{BF9FF767-38CC-442D-9BFF-5C790F92D175}">
            <xm:f>NOT(ISERROR(SEARCH('Listados Datos'!$P$6,AR136)))</xm:f>
            <xm:f>'Listados Datos'!$P$6</xm:f>
            <x14:dxf>
              <fill>
                <patternFill>
                  <bgColor rgb="FFFFC000"/>
                </patternFill>
              </fill>
            </x14:dxf>
          </x14:cfRule>
          <x14:cfRule type="containsText" priority="1546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455" operator="containsText" id="{F3856024-339E-4AE7-AF39-15F06E5D0860}">
            <xm:f>NOT(ISERROR(SEARCH('Listados Datos'!$T$3,AT137)))</xm:f>
            <xm:f>'Listados Datos'!$T$3</xm:f>
            <x14:dxf>
              <fill>
                <patternFill patternType="solid">
                  <bgColor rgb="FFC00000"/>
                </patternFill>
              </fill>
            </x14:dxf>
          </x14:cfRule>
          <x14:cfRule type="containsText" priority="15456" operator="containsText" id="{B7BC838D-B854-450E-B353-D3165C256E68}">
            <xm:f>NOT(ISERROR(SEARCH('Listados Datos'!$T$4,AT137)))</xm:f>
            <xm:f>'Listados Datos'!$T$4</xm:f>
            <x14:dxf>
              <font>
                <b/>
                <i val="0"/>
                <color theme="0"/>
              </font>
              <fill>
                <patternFill>
                  <bgColor rgb="FFE26B0A"/>
                </patternFill>
              </fill>
            </x14:dxf>
          </x14:cfRule>
          <x14:cfRule type="containsText" priority="15457" operator="containsText" id="{428134F1-963C-46A7-8D88-329D671DFC47}">
            <xm:f>NOT(ISERROR(SEARCH('Listados Datos'!$T$5,AT137)))</xm:f>
            <xm:f>'Listados Datos'!$T$5</xm:f>
            <x14:dxf>
              <font>
                <b/>
                <i val="0"/>
                <color auto="1"/>
              </font>
              <fill>
                <patternFill>
                  <bgColor rgb="FFFFFF00"/>
                </patternFill>
              </fill>
            </x14:dxf>
          </x14:cfRule>
          <x14:cfRule type="containsText" priority="1545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445" operator="containsText" id="{B5555C86-A413-41B0-95DC-2CB9F60BB10A}">
            <xm:f>NOT(ISERROR(SEARCH('Listados Datos'!$P$3,AR137)))</xm:f>
            <xm:f>'Listados Datos'!$P$3</xm:f>
            <x14:dxf>
              <fill>
                <patternFill>
                  <bgColor rgb="FF99CC00"/>
                </patternFill>
              </fill>
            </x14:dxf>
          </x14:cfRule>
          <x14:cfRule type="containsText" priority="15446" operator="containsText" id="{6BBBC4BA-8B9D-4570-902D-1021E106CF5D}">
            <xm:f>NOT(ISERROR(SEARCH('Listados Datos'!$P$4,AR137)))</xm:f>
            <xm:f>'Listados Datos'!$P$4</xm:f>
            <x14:dxf>
              <fill>
                <patternFill>
                  <bgColor rgb="FF33CC33"/>
                </patternFill>
              </fill>
            </x14:dxf>
          </x14:cfRule>
          <x14:cfRule type="containsText" priority="15447" operator="containsText" id="{41A9E08A-7436-4025-B0EB-4612D2327630}">
            <xm:f>NOT(ISERROR(SEARCH('Listados Datos'!$P$5,AR137)))</xm:f>
            <xm:f>'Listados Datos'!$P$5</xm:f>
            <x14:dxf>
              <fill>
                <patternFill>
                  <bgColor rgb="FFFFFF00"/>
                </patternFill>
              </fill>
            </x14:dxf>
          </x14:cfRule>
          <x14:cfRule type="containsText" priority="15448" operator="containsText" id="{9270170E-0469-4051-BB99-8CC1F4DAD5D3}">
            <xm:f>NOT(ISERROR(SEARCH('Listados Datos'!$P$6,AR137)))</xm:f>
            <xm:f>'Listados Datos'!$P$6</xm:f>
            <x14:dxf>
              <fill>
                <patternFill>
                  <bgColor rgb="FFFFC000"/>
                </patternFill>
              </fill>
            </x14:dxf>
          </x14:cfRule>
          <x14:cfRule type="containsText" priority="1544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441" operator="containsText" id="{C9E6C5A9-9812-45CA-8864-5C3F893354A5}">
            <xm:f>NOT(ISERROR(SEARCH('Listados Datos'!$T$3,AT141)))</xm:f>
            <xm:f>'Listados Datos'!$T$3</xm:f>
            <x14:dxf>
              <fill>
                <patternFill patternType="solid">
                  <bgColor rgb="FFC00000"/>
                </patternFill>
              </fill>
            </x14:dxf>
          </x14:cfRule>
          <x14:cfRule type="containsText" priority="15442" operator="containsText" id="{89978ED8-E9A3-4543-B19B-492ED218E0C4}">
            <xm:f>NOT(ISERROR(SEARCH('Listados Datos'!$T$4,AT141)))</xm:f>
            <xm:f>'Listados Datos'!$T$4</xm:f>
            <x14:dxf>
              <font>
                <b/>
                <i val="0"/>
                <color theme="0"/>
              </font>
              <fill>
                <patternFill>
                  <bgColor rgb="FFE26B0A"/>
                </patternFill>
              </fill>
            </x14:dxf>
          </x14:cfRule>
          <x14:cfRule type="containsText" priority="15443" operator="containsText" id="{B08B5E3B-E6CE-4D3A-949C-38E3618FE4A6}">
            <xm:f>NOT(ISERROR(SEARCH('Listados Datos'!$T$5,AT141)))</xm:f>
            <xm:f>'Listados Datos'!$T$5</xm:f>
            <x14:dxf>
              <font>
                <b/>
                <i val="0"/>
                <color auto="1"/>
              </font>
              <fill>
                <patternFill>
                  <bgColor rgb="FFFFFF00"/>
                </patternFill>
              </fill>
            </x14:dxf>
          </x14:cfRule>
          <x14:cfRule type="containsText" priority="1544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431" operator="containsText" id="{3717E368-1757-4611-BE07-1DBF2FB14819}">
            <xm:f>NOT(ISERROR(SEARCH('Listados Datos'!$P$3,AR141)))</xm:f>
            <xm:f>'Listados Datos'!$P$3</xm:f>
            <x14:dxf>
              <fill>
                <patternFill>
                  <bgColor rgb="FF99CC00"/>
                </patternFill>
              </fill>
            </x14:dxf>
          </x14:cfRule>
          <x14:cfRule type="containsText" priority="15432" operator="containsText" id="{908F8304-E945-497E-B2C5-F989CF2A6FAC}">
            <xm:f>NOT(ISERROR(SEARCH('Listados Datos'!$P$4,AR141)))</xm:f>
            <xm:f>'Listados Datos'!$P$4</xm:f>
            <x14:dxf>
              <fill>
                <patternFill>
                  <bgColor rgb="FF33CC33"/>
                </patternFill>
              </fill>
            </x14:dxf>
          </x14:cfRule>
          <x14:cfRule type="containsText" priority="15433" operator="containsText" id="{2F55A315-55E5-4633-8047-EDCA504AF571}">
            <xm:f>NOT(ISERROR(SEARCH('Listados Datos'!$P$5,AR141)))</xm:f>
            <xm:f>'Listados Datos'!$P$5</xm:f>
            <x14:dxf>
              <fill>
                <patternFill>
                  <bgColor rgb="FFFFFF00"/>
                </patternFill>
              </fill>
            </x14:dxf>
          </x14:cfRule>
          <x14:cfRule type="containsText" priority="15434" operator="containsText" id="{5F709105-95F7-48BD-BEE7-E75113BE6968}">
            <xm:f>NOT(ISERROR(SEARCH('Listados Datos'!$P$6,AR141)))</xm:f>
            <xm:f>'Listados Datos'!$P$6</xm:f>
            <x14:dxf>
              <fill>
                <patternFill>
                  <bgColor rgb="FFFFC000"/>
                </patternFill>
              </fill>
            </x14:dxf>
          </x14:cfRule>
          <x14:cfRule type="containsText" priority="1543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427" operator="containsText" id="{FD710923-7628-49B4-B880-B7B7D10B972A}">
            <xm:f>NOT(ISERROR(SEARCH('Listados Datos'!$T$3,AF138)))</xm:f>
            <xm:f>'Listados Datos'!$T$3</xm:f>
            <x14:dxf>
              <fill>
                <patternFill patternType="solid">
                  <bgColor rgb="FFC00000"/>
                </patternFill>
              </fill>
            </x14:dxf>
          </x14:cfRule>
          <x14:cfRule type="containsText" priority="15428" operator="containsText" id="{5EC5DD67-D6CD-47BC-9E8D-B7BB22033DED}">
            <xm:f>NOT(ISERROR(SEARCH('Listados Datos'!$T$4,AF138)))</xm:f>
            <xm:f>'Listados Datos'!$T$4</xm:f>
            <x14:dxf>
              <font>
                <b/>
                <i val="0"/>
                <color theme="0"/>
              </font>
              <fill>
                <patternFill>
                  <bgColor rgb="FFE26B0A"/>
                </patternFill>
              </fill>
            </x14:dxf>
          </x14:cfRule>
          <x14:cfRule type="containsText" priority="15429" operator="containsText" id="{C5C97151-CE11-45A5-8C1E-1825CB44F65C}">
            <xm:f>NOT(ISERROR(SEARCH('Listados Datos'!$T$5,AF138)))</xm:f>
            <xm:f>'Listados Datos'!$T$5</xm:f>
            <x14:dxf>
              <font>
                <b/>
                <i val="0"/>
                <color auto="1"/>
              </font>
              <fill>
                <patternFill>
                  <bgColor rgb="FFFFFF00"/>
                </patternFill>
              </fill>
            </x14:dxf>
          </x14:cfRule>
          <x14:cfRule type="containsText" priority="1543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423" operator="containsText" id="{D1B439E4-A923-49D0-B7E9-4CC4063EB11D}">
            <xm:f>NOT(ISERROR(SEARCH('Listados Datos'!$T$3,AB138)))</xm:f>
            <xm:f>'Listados Datos'!$T$3</xm:f>
            <x14:dxf>
              <fill>
                <patternFill patternType="solid">
                  <bgColor rgb="FFC00000"/>
                </patternFill>
              </fill>
            </x14:dxf>
          </x14:cfRule>
          <x14:cfRule type="containsText" priority="15424" operator="containsText" id="{EB1532D7-1FA6-4BF8-95AF-7C4CF66660F3}">
            <xm:f>NOT(ISERROR(SEARCH('Listados Datos'!$T$4,AB138)))</xm:f>
            <xm:f>'Listados Datos'!$T$4</xm:f>
            <x14:dxf>
              <font>
                <b/>
                <i val="0"/>
                <color theme="0"/>
              </font>
              <fill>
                <patternFill>
                  <bgColor rgb="FFE26B0A"/>
                </patternFill>
              </fill>
            </x14:dxf>
          </x14:cfRule>
          <x14:cfRule type="containsText" priority="15425" operator="containsText" id="{26FACBD2-1FC5-4F15-86B9-4CDF7C9EF57F}">
            <xm:f>NOT(ISERROR(SEARCH('Listados Datos'!$T$5,AB138)))</xm:f>
            <xm:f>'Listados Datos'!$T$5</xm:f>
            <x14:dxf>
              <font>
                <b/>
                <i val="0"/>
                <color auto="1"/>
              </font>
              <fill>
                <patternFill>
                  <bgColor rgb="FFFFFF00"/>
                </patternFill>
              </fill>
            </x14:dxf>
          </x14:cfRule>
          <x14:cfRule type="containsText" priority="1542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413" operator="containsText" id="{53883508-74DF-452E-838E-78FBA170AF36}">
            <xm:f>NOT(ISERROR(SEARCH('Listados Datos'!$P$3,Z138)))</xm:f>
            <xm:f>'Listados Datos'!$P$3</xm:f>
            <x14:dxf>
              <fill>
                <patternFill>
                  <bgColor rgb="FF99CC00"/>
                </patternFill>
              </fill>
            </x14:dxf>
          </x14:cfRule>
          <x14:cfRule type="containsText" priority="15414" operator="containsText" id="{9C7DD50E-2DC1-4051-A97A-23DE7F8D25CE}">
            <xm:f>NOT(ISERROR(SEARCH('Listados Datos'!$P$4,Z138)))</xm:f>
            <xm:f>'Listados Datos'!$P$4</xm:f>
            <x14:dxf>
              <fill>
                <patternFill>
                  <bgColor rgb="FF33CC33"/>
                </patternFill>
              </fill>
            </x14:dxf>
          </x14:cfRule>
          <x14:cfRule type="containsText" priority="15415" operator="containsText" id="{2596C654-ACEB-4036-B3AD-8EC9C8185A4F}">
            <xm:f>NOT(ISERROR(SEARCH('Listados Datos'!$P$5,Z138)))</xm:f>
            <xm:f>'Listados Datos'!$P$5</xm:f>
            <x14:dxf>
              <fill>
                <patternFill>
                  <bgColor rgb="FFFFFF00"/>
                </patternFill>
              </fill>
            </x14:dxf>
          </x14:cfRule>
          <x14:cfRule type="containsText" priority="15416" operator="containsText" id="{647AF101-95C2-4C7A-BBFB-43353791D5D2}">
            <xm:f>NOT(ISERROR(SEARCH('Listados Datos'!$P$6,Z138)))</xm:f>
            <xm:f>'Listados Datos'!$P$6</xm:f>
            <x14:dxf>
              <fill>
                <patternFill>
                  <bgColor rgb="FFFFC000"/>
                </patternFill>
              </fill>
            </x14:dxf>
          </x14:cfRule>
          <x14:cfRule type="containsText" priority="1541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399" operator="containsText" id="{28144C04-3764-4FF9-AA49-94A8F0FDE8A0}">
            <xm:f>NOT(ISERROR(SEARCH('Listados Datos'!$T$3,AT138)))</xm:f>
            <xm:f>'Listados Datos'!$T$3</xm:f>
            <x14:dxf>
              <fill>
                <patternFill patternType="solid">
                  <bgColor rgb="FFC00000"/>
                </patternFill>
              </fill>
            </x14:dxf>
          </x14:cfRule>
          <x14:cfRule type="containsText" priority="15400" operator="containsText" id="{71E8F573-1211-4132-9890-3AB330B69C03}">
            <xm:f>NOT(ISERROR(SEARCH('Listados Datos'!$T$4,AT138)))</xm:f>
            <xm:f>'Listados Datos'!$T$4</xm:f>
            <x14:dxf>
              <font>
                <b/>
                <i val="0"/>
                <color theme="0"/>
              </font>
              <fill>
                <patternFill>
                  <bgColor rgb="FFE26B0A"/>
                </patternFill>
              </fill>
            </x14:dxf>
          </x14:cfRule>
          <x14:cfRule type="containsText" priority="15401" operator="containsText" id="{9488B564-1149-4458-8EC3-EE6F9BBE8BDB}">
            <xm:f>NOT(ISERROR(SEARCH('Listados Datos'!$T$5,AT138)))</xm:f>
            <xm:f>'Listados Datos'!$T$5</xm:f>
            <x14:dxf>
              <font>
                <b/>
                <i val="0"/>
                <color auto="1"/>
              </font>
              <fill>
                <patternFill>
                  <bgColor rgb="FFFFFF00"/>
                </patternFill>
              </fill>
            </x14:dxf>
          </x14:cfRule>
          <x14:cfRule type="containsText" priority="1540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389" operator="containsText" id="{6E25B41C-A0F1-4680-B50E-413D56299F12}">
            <xm:f>NOT(ISERROR(SEARCH('Listados Datos'!$P$3,AR138)))</xm:f>
            <xm:f>'Listados Datos'!$P$3</xm:f>
            <x14:dxf>
              <fill>
                <patternFill>
                  <bgColor rgb="FF99CC00"/>
                </patternFill>
              </fill>
            </x14:dxf>
          </x14:cfRule>
          <x14:cfRule type="containsText" priority="15390" operator="containsText" id="{CA9D4779-7639-4105-B8B7-6A79F09D5F2E}">
            <xm:f>NOT(ISERROR(SEARCH('Listados Datos'!$P$4,AR138)))</xm:f>
            <xm:f>'Listados Datos'!$P$4</xm:f>
            <x14:dxf>
              <fill>
                <patternFill>
                  <bgColor rgb="FF33CC33"/>
                </patternFill>
              </fill>
            </x14:dxf>
          </x14:cfRule>
          <x14:cfRule type="containsText" priority="15391" operator="containsText" id="{778C52A1-412D-4A1B-89BF-3B3976AF5782}">
            <xm:f>NOT(ISERROR(SEARCH('Listados Datos'!$P$5,AR138)))</xm:f>
            <xm:f>'Listados Datos'!$P$5</xm:f>
            <x14:dxf>
              <fill>
                <patternFill>
                  <bgColor rgb="FFFFFF00"/>
                </patternFill>
              </fill>
            </x14:dxf>
          </x14:cfRule>
          <x14:cfRule type="containsText" priority="15392" operator="containsText" id="{8FFC0DD3-3AD9-4039-A385-95235EA49B0D}">
            <xm:f>NOT(ISERROR(SEARCH('Listados Datos'!$P$6,AR138)))</xm:f>
            <xm:f>'Listados Datos'!$P$6</xm:f>
            <x14:dxf>
              <fill>
                <patternFill>
                  <bgColor rgb="FFFFC000"/>
                </patternFill>
              </fill>
            </x14:dxf>
          </x14:cfRule>
          <x14:cfRule type="containsText" priority="1539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385" operator="containsText" id="{0E2E5426-533C-4781-9AD2-7E78800C09EB}">
            <xm:f>NOT(ISERROR(SEARCH('Listados Datos'!$T$3,AT139)))</xm:f>
            <xm:f>'Listados Datos'!$T$3</xm:f>
            <x14:dxf>
              <fill>
                <patternFill patternType="solid">
                  <bgColor rgb="FFC00000"/>
                </patternFill>
              </fill>
            </x14:dxf>
          </x14:cfRule>
          <x14:cfRule type="containsText" priority="15386" operator="containsText" id="{4398248E-E374-486B-9DF4-5F22AC147A3E}">
            <xm:f>NOT(ISERROR(SEARCH('Listados Datos'!$T$4,AT139)))</xm:f>
            <xm:f>'Listados Datos'!$T$4</xm:f>
            <x14:dxf>
              <font>
                <b/>
                <i val="0"/>
                <color theme="0"/>
              </font>
              <fill>
                <patternFill>
                  <bgColor rgb="FFE26B0A"/>
                </patternFill>
              </fill>
            </x14:dxf>
          </x14:cfRule>
          <x14:cfRule type="containsText" priority="15387" operator="containsText" id="{C6B0340A-BBBD-4A00-A29E-4F607053B1A0}">
            <xm:f>NOT(ISERROR(SEARCH('Listados Datos'!$T$5,AT139)))</xm:f>
            <xm:f>'Listados Datos'!$T$5</xm:f>
            <x14:dxf>
              <font>
                <b/>
                <i val="0"/>
                <color auto="1"/>
              </font>
              <fill>
                <patternFill>
                  <bgColor rgb="FFFFFF00"/>
                </patternFill>
              </fill>
            </x14:dxf>
          </x14:cfRule>
          <x14:cfRule type="containsText" priority="1538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375" operator="containsText" id="{5C7CF3F3-C420-4F23-B6EA-C54D3BBCDA16}">
            <xm:f>NOT(ISERROR(SEARCH('Listados Datos'!$P$3,AR139)))</xm:f>
            <xm:f>'Listados Datos'!$P$3</xm:f>
            <x14:dxf>
              <fill>
                <patternFill>
                  <bgColor rgb="FF99CC00"/>
                </patternFill>
              </fill>
            </x14:dxf>
          </x14:cfRule>
          <x14:cfRule type="containsText" priority="15376" operator="containsText" id="{E8C10721-A660-4215-B1FD-29FC0A9D56B1}">
            <xm:f>NOT(ISERROR(SEARCH('Listados Datos'!$P$4,AR139)))</xm:f>
            <xm:f>'Listados Datos'!$P$4</xm:f>
            <x14:dxf>
              <fill>
                <patternFill>
                  <bgColor rgb="FF33CC33"/>
                </patternFill>
              </fill>
            </x14:dxf>
          </x14:cfRule>
          <x14:cfRule type="containsText" priority="15377" operator="containsText" id="{159D6693-A2F3-4B73-8713-FB926D47015B}">
            <xm:f>NOT(ISERROR(SEARCH('Listados Datos'!$P$5,AR139)))</xm:f>
            <xm:f>'Listados Datos'!$P$5</xm:f>
            <x14:dxf>
              <fill>
                <patternFill>
                  <bgColor rgb="FFFFFF00"/>
                </patternFill>
              </fill>
            </x14:dxf>
          </x14:cfRule>
          <x14:cfRule type="containsText" priority="15378" operator="containsText" id="{F9AAFFB0-39B1-4154-96EE-44F2C11AFFD2}">
            <xm:f>NOT(ISERROR(SEARCH('Listados Datos'!$P$6,AR139)))</xm:f>
            <xm:f>'Listados Datos'!$P$6</xm:f>
            <x14:dxf>
              <fill>
                <patternFill>
                  <bgColor rgb="FFFFC000"/>
                </patternFill>
              </fill>
            </x14:dxf>
          </x14:cfRule>
          <x14:cfRule type="containsText" priority="1537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099" operator="containsText" id="{C15902CB-952E-4B47-9695-BCC24946A675}">
            <xm:f>NOT(ISERROR(SEARCH('Listados Datos'!$T$3,AF154)))</xm:f>
            <xm:f>'Listados Datos'!$T$3</xm:f>
            <x14:dxf>
              <fill>
                <patternFill patternType="solid">
                  <bgColor rgb="FFC00000"/>
                </patternFill>
              </fill>
            </x14:dxf>
          </x14:cfRule>
          <x14:cfRule type="containsText" priority="15100" operator="containsText" id="{080F697B-9030-4ED7-B34E-58EFB0BEBCDE}">
            <xm:f>NOT(ISERROR(SEARCH('Listados Datos'!$T$4,AF154)))</xm:f>
            <xm:f>'Listados Datos'!$T$4</xm:f>
            <x14:dxf>
              <font>
                <b/>
                <i val="0"/>
                <color theme="0"/>
              </font>
              <fill>
                <patternFill>
                  <bgColor rgb="FFE26B0A"/>
                </patternFill>
              </fill>
            </x14:dxf>
          </x14:cfRule>
          <x14:cfRule type="containsText" priority="15101" operator="containsText" id="{AF4BEC15-783C-4E3B-87EF-101A4F73271C}">
            <xm:f>NOT(ISERROR(SEARCH('Listados Datos'!$T$5,AF154)))</xm:f>
            <xm:f>'Listados Datos'!$T$5</xm:f>
            <x14:dxf>
              <font>
                <b/>
                <i val="0"/>
                <color auto="1"/>
              </font>
              <fill>
                <patternFill>
                  <bgColor rgb="FFFFFF00"/>
                </patternFill>
              </fill>
            </x14:dxf>
          </x14:cfRule>
          <x14:cfRule type="containsText" priority="1510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095" operator="containsText" id="{6B4D7905-005E-4E1C-9ADF-17E98FB455BC}">
            <xm:f>NOT(ISERROR(SEARCH('Listados Datos'!$T$3,AB154)))</xm:f>
            <xm:f>'Listados Datos'!$T$3</xm:f>
            <x14:dxf>
              <fill>
                <patternFill patternType="solid">
                  <bgColor rgb="FFC00000"/>
                </patternFill>
              </fill>
            </x14:dxf>
          </x14:cfRule>
          <x14:cfRule type="containsText" priority="15096" operator="containsText" id="{B8219DEB-40B5-4B59-B25F-3227F94E2412}">
            <xm:f>NOT(ISERROR(SEARCH('Listados Datos'!$T$4,AB154)))</xm:f>
            <xm:f>'Listados Datos'!$T$4</xm:f>
            <x14:dxf>
              <font>
                <b/>
                <i val="0"/>
                <color theme="0"/>
              </font>
              <fill>
                <patternFill>
                  <bgColor rgb="FFE26B0A"/>
                </patternFill>
              </fill>
            </x14:dxf>
          </x14:cfRule>
          <x14:cfRule type="containsText" priority="15097" operator="containsText" id="{5C56331F-6F17-410C-93FA-E15F1F7A5CBD}">
            <xm:f>NOT(ISERROR(SEARCH('Listados Datos'!$T$5,AB154)))</xm:f>
            <xm:f>'Listados Datos'!$T$5</xm:f>
            <x14:dxf>
              <font>
                <b/>
                <i val="0"/>
                <color auto="1"/>
              </font>
              <fill>
                <patternFill>
                  <bgColor rgb="FFFFFF00"/>
                </patternFill>
              </fill>
            </x14:dxf>
          </x14:cfRule>
          <x14:cfRule type="containsText" priority="1509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085" operator="containsText" id="{AC9677E9-6A20-4394-A3A5-BD839570738E}">
            <xm:f>NOT(ISERROR(SEARCH('Listados Datos'!$P$3,Z154)))</xm:f>
            <xm:f>'Listados Datos'!$P$3</xm:f>
            <x14:dxf>
              <fill>
                <patternFill>
                  <bgColor rgb="FF99CC00"/>
                </patternFill>
              </fill>
            </x14:dxf>
          </x14:cfRule>
          <x14:cfRule type="containsText" priority="15086" operator="containsText" id="{E6AFB4FF-01B6-490A-AC9B-700982DDB1AE}">
            <xm:f>NOT(ISERROR(SEARCH('Listados Datos'!$P$4,Z154)))</xm:f>
            <xm:f>'Listados Datos'!$P$4</xm:f>
            <x14:dxf>
              <fill>
                <patternFill>
                  <bgColor rgb="FF33CC33"/>
                </patternFill>
              </fill>
            </x14:dxf>
          </x14:cfRule>
          <x14:cfRule type="containsText" priority="15087" operator="containsText" id="{0AEA7855-EA12-46EA-BCFC-463154004322}">
            <xm:f>NOT(ISERROR(SEARCH('Listados Datos'!$P$5,Z154)))</xm:f>
            <xm:f>'Listados Datos'!$P$5</xm:f>
            <x14:dxf>
              <fill>
                <patternFill>
                  <bgColor rgb="FFFFFF00"/>
                </patternFill>
              </fill>
            </x14:dxf>
          </x14:cfRule>
          <x14:cfRule type="containsText" priority="15088" operator="containsText" id="{2B08C155-7F67-4CDD-9EDB-53CEB1D3B694}">
            <xm:f>NOT(ISERROR(SEARCH('Listados Datos'!$P$6,Z154)))</xm:f>
            <xm:f>'Listados Datos'!$P$6</xm:f>
            <x14:dxf>
              <fill>
                <patternFill>
                  <bgColor rgb="FFFFC000"/>
                </patternFill>
              </fill>
            </x14:dxf>
          </x14:cfRule>
          <x14:cfRule type="containsText" priority="1508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061" operator="containsText" id="{E3D01E4E-11DC-416F-A8F0-90F5683A03F7}">
            <xm:f>NOT(ISERROR(SEARCH('Listados Datos'!$T$3,AT154)))</xm:f>
            <xm:f>'Listados Datos'!$T$3</xm:f>
            <x14:dxf>
              <fill>
                <patternFill patternType="solid">
                  <bgColor rgb="FFC00000"/>
                </patternFill>
              </fill>
            </x14:dxf>
          </x14:cfRule>
          <x14:cfRule type="containsText" priority="15062" operator="containsText" id="{7FD78A55-3B3F-4FC2-837D-EB540890C48A}">
            <xm:f>NOT(ISERROR(SEARCH('Listados Datos'!$T$4,AT154)))</xm:f>
            <xm:f>'Listados Datos'!$T$4</xm:f>
            <x14:dxf>
              <font>
                <b/>
                <i val="0"/>
                <color theme="0"/>
              </font>
              <fill>
                <patternFill>
                  <bgColor rgb="FFE26B0A"/>
                </patternFill>
              </fill>
            </x14:dxf>
          </x14:cfRule>
          <x14:cfRule type="containsText" priority="15063" operator="containsText" id="{B2EBE43A-06FB-444A-85CC-4E23ECE2A1F7}">
            <xm:f>NOT(ISERROR(SEARCH('Listados Datos'!$T$5,AT154)))</xm:f>
            <xm:f>'Listados Datos'!$T$5</xm:f>
            <x14:dxf>
              <font>
                <b/>
                <i val="0"/>
                <color auto="1"/>
              </font>
              <fill>
                <patternFill>
                  <bgColor rgb="FFFFFF00"/>
                </patternFill>
              </fill>
            </x14:dxf>
          </x14:cfRule>
          <x14:cfRule type="containsText" priority="1506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051" operator="containsText" id="{A2B6AA4F-B1D8-4BF2-9C71-465FB72470A0}">
            <xm:f>NOT(ISERROR(SEARCH('Listados Datos'!$P$3,AR154)))</xm:f>
            <xm:f>'Listados Datos'!$P$3</xm:f>
            <x14:dxf>
              <fill>
                <patternFill>
                  <bgColor rgb="FF99CC00"/>
                </patternFill>
              </fill>
            </x14:dxf>
          </x14:cfRule>
          <x14:cfRule type="containsText" priority="15052" operator="containsText" id="{E122EB40-9591-4EEE-B54E-6314156B191A}">
            <xm:f>NOT(ISERROR(SEARCH('Listados Datos'!$P$4,AR154)))</xm:f>
            <xm:f>'Listados Datos'!$P$4</xm:f>
            <x14:dxf>
              <fill>
                <patternFill>
                  <bgColor rgb="FF33CC33"/>
                </patternFill>
              </fill>
            </x14:dxf>
          </x14:cfRule>
          <x14:cfRule type="containsText" priority="15053" operator="containsText" id="{53555E16-6E1B-4731-A109-3B6086554C7D}">
            <xm:f>NOT(ISERROR(SEARCH('Listados Datos'!$P$5,AR154)))</xm:f>
            <xm:f>'Listados Datos'!$P$5</xm:f>
            <x14:dxf>
              <fill>
                <patternFill>
                  <bgColor rgb="FFFFFF00"/>
                </patternFill>
              </fill>
            </x14:dxf>
          </x14:cfRule>
          <x14:cfRule type="containsText" priority="15054" operator="containsText" id="{2E9A26FF-2072-4A1C-A6D2-372A81803ABA}">
            <xm:f>NOT(ISERROR(SEARCH('Listados Datos'!$P$6,AR154)))</xm:f>
            <xm:f>'Listados Datos'!$P$6</xm:f>
            <x14:dxf>
              <fill>
                <patternFill>
                  <bgColor rgb="FFFFC000"/>
                </patternFill>
              </fill>
            </x14:dxf>
          </x14:cfRule>
          <x14:cfRule type="containsText" priority="1505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047" operator="containsText" id="{D6527E3D-653E-4BEA-8D09-287A66C30C80}">
            <xm:f>NOT(ISERROR(SEARCH('Listados Datos'!$T$3,AT155)))</xm:f>
            <xm:f>'Listados Datos'!$T$3</xm:f>
            <x14:dxf>
              <fill>
                <patternFill patternType="solid">
                  <bgColor rgb="FFC00000"/>
                </patternFill>
              </fill>
            </x14:dxf>
          </x14:cfRule>
          <x14:cfRule type="containsText" priority="15048" operator="containsText" id="{C0DF4DA3-5AFA-471C-A59A-999F4CAD952E}">
            <xm:f>NOT(ISERROR(SEARCH('Listados Datos'!$T$4,AT155)))</xm:f>
            <xm:f>'Listados Datos'!$T$4</xm:f>
            <x14:dxf>
              <font>
                <b/>
                <i val="0"/>
                <color theme="0"/>
              </font>
              <fill>
                <patternFill>
                  <bgColor rgb="FFE26B0A"/>
                </patternFill>
              </fill>
            </x14:dxf>
          </x14:cfRule>
          <x14:cfRule type="containsText" priority="15049" operator="containsText" id="{2F10A1C1-C92F-4C44-94B6-69971AE04DE2}">
            <xm:f>NOT(ISERROR(SEARCH('Listados Datos'!$T$5,AT155)))</xm:f>
            <xm:f>'Listados Datos'!$T$5</xm:f>
            <x14:dxf>
              <font>
                <b/>
                <i val="0"/>
                <color auto="1"/>
              </font>
              <fill>
                <patternFill>
                  <bgColor rgb="FFFFFF00"/>
                </patternFill>
              </fill>
            </x14:dxf>
          </x14:cfRule>
          <x14:cfRule type="containsText" priority="1505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037" operator="containsText" id="{57C4573F-E549-4411-916A-6D7B4089D483}">
            <xm:f>NOT(ISERROR(SEARCH('Listados Datos'!$P$3,AR155)))</xm:f>
            <xm:f>'Listados Datos'!$P$3</xm:f>
            <x14:dxf>
              <fill>
                <patternFill>
                  <bgColor rgb="FF99CC00"/>
                </patternFill>
              </fill>
            </x14:dxf>
          </x14:cfRule>
          <x14:cfRule type="containsText" priority="15038" operator="containsText" id="{4FFED498-2AAB-44CC-8ED3-5AD8B5383FA1}">
            <xm:f>NOT(ISERROR(SEARCH('Listados Datos'!$P$4,AR155)))</xm:f>
            <xm:f>'Listados Datos'!$P$4</xm:f>
            <x14:dxf>
              <fill>
                <patternFill>
                  <bgColor rgb="FF33CC33"/>
                </patternFill>
              </fill>
            </x14:dxf>
          </x14:cfRule>
          <x14:cfRule type="containsText" priority="15039" operator="containsText" id="{2D582BB9-8C45-4336-8E0E-245F5D47A545}">
            <xm:f>NOT(ISERROR(SEARCH('Listados Datos'!$P$5,AR155)))</xm:f>
            <xm:f>'Listados Datos'!$P$5</xm:f>
            <x14:dxf>
              <fill>
                <patternFill>
                  <bgColor rgb="FFFFFF00"/>
                </patternFill>
              </fill>
            </x14:dxf>
          </x14:cfRule>
          <x14:cfRule type="containsText" priority="15040" operator="containsText" id="{D1186AF2-C309-40E5-BB9A-9C38B2600C3D}">
            <xm:f>NOT(ISERROR(SEARCH('Listados Datos'!$P$6,AR155)))</xm:f>
            <xm:f>'Listados Datos'!$P$6</xm:f>
            <x14:dxf>
              <fill>
                <patternFill>
                  <bgColor rgb="FFFFC000"/>
                </patternFill>
              </fill>
            </x14:dxf>
          </x14:cfRule>
          <x14:cfRule type="containsText" priority="1504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019" operator="containsText" id="{29C71FD9-1B88-4E58-A3A9-E736105AD8A8}">
            <xm:f>NOT(ISERROR(SEARCH('Listados Datos'!$T$3,AF156)))</xm:f>
            <xm:f>'Listados Datos'!$T$3</xm:f>
            <x14:dxf>
              <fill>
                <patternFill patternType="solid">
                  <bgColor rgb="FFC00000"/>
                </patternFill>
              </fill>
            </x14:dxf>
          </x14:cfRule>
          <x14:cfRule type="containsText" priority="15020" operator="containsText" id="{809727A9-A550-41AF-980F-6553155265FD}">
            <xm:f>NOT(ISERROR(SEARCH('Listados Datos'!$T$4,AF156)))</xm:f>
            <xm:f>'Listados Datos'!$T$4</xm:f>
            <x14:dxf>
              <font>
                <b/>
                <i val="0"/>
                <color theme="0"/>
              </font>
              <fill>
                <patternFill>
                  <bgColor rgb="FFE26B0A"/>
                </patternFill>
              </fill>
            </x14:dxf>
          </x14:cfRule>
          <x14:cfRule type="containsText" priority="15021" operator="containsText" id="{75CCB8E7-019B-4C7B-AA57-4A048B61220F}">
            <xm:f>NOT(ISERROR(SEARCH('Listados Datos'!$T$5,AF156)))</xm:f>
            <xm:f>'Listados Datos'!$T$5</xm:f>
            <x14:dxf>
              <font>
                <b/>
                <i val="0"/>
                <color auto="1"/>
              </font>
              <fill>
                <patternFill>
                  <bgColor rgb="FFFFFF00"/>
                </patternFill>
              </fill>
            </x14:dxf>
          </x14:cfRule>
          <x14:cfRule type="containsText" priority="1502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015" operator="containsText" id="{EF14D98B-21E5-4E25-A4DB-297FA33F56B8}">
            <xm:f>NOT(ISERROR(SEARCH('Listados Datos'!$T$3,AB156)))</xm:f>
            <xm:f>'Listados Datos'!$T$3</xm:f>
            <x14:dxf>
              <fill>
                <patternFill patternType="solid">
                  <bgColor rgb="FFC00000"/>
                </patternFill>
              </fill>
            </x14:dxf>
          </x14:cfRule>
          <x14:cfRule type="containsText" priority="15016" operator="containsText" id="{30AE546B-C1DD-4474-B5FD-AED5F4E580D8}">
            <xm:f>NOT(ISERROR(SEARCH('Listados Datos'!$T$4,AB156)))</xm:f>
            <xm:f>'Listados Datos'!$T$4</xm:f>
            <x14:dxf>
              <font>
                <b/>
                <i val="0"/>
                <color theme="0"/>
              </font>
              <fill>
                <patternFill>
                  <bgColor rgb="FFE26B0A"/>
                </patternFill>
              </fill>
            </x14:dxf>
          </x14:cfRule>
          <x14:cfRule type="containsText" priority="15017" operator="containsText" id="{C9B51C6D-D830-4B3A-ACB2-F0995EC510AB}">
            <xm:f>NOT(ISERROR(SEARCH('Listados Datos'!$T$5,AB156)))</xm:f>
            <xm:f>'Listados Datos'!$T$5</xm:f>
            <x14:dxf>
              <font>
                <b/>
                <i val="0"/>
                <color auto="1"/>
              </font>
              <fill>
                <patternFill>
                  <bgColor rgb="FFFFFF00"/>
                </patternFill>
              </fill>
            </x14:dxf>
          </x14:cfRule>
          <x14:cfRule type="containsText" priority="1501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005" operator="containsText" id="{354B32F8-B187-44F0-9B3B-2F093C9EDF47}">
            <xm:f>NOT(ISERROR(SEARCH('Listados Datos'!$P$3,Z156)))</xm:f>
            <xm:f>'Listados Datos'!$P$3</xm:f>
            <x14:dxf>
              <fill>
                <patternFill>
                  <bgColor rgb="FF99CC00"/>
                </patternFill>
              </fill>
            </x14:dxf>
          </x14:cfRule>
          <x14:cfRule type="containsText" priority="15006" operator="containsText" id="{33998D87-3220-419D-8B6C-840F4FF99BBE}">
            <xm:f>NOT(ISERROR(SEARCH('Listados Datos'!$P$4,Z156)))</xm:f>
            <xm:f>'Listados Datos'!$P$4</xm:f>
            <x14:dxf>
              <fill>
                <patternFill>
                  <bgColor rgb="FF33CC33"/>
                </patternFill>
              </fill>
            </x14:dxf>
          </x14:cfRule>
          <x14:cfRule type="containsText" priority="15007" operator="containsText" id="{8A0C2FD6-3991-442D-84BE-6F97E8C78AD4}">
            <xm:f>NOT(ISERROR(SEARCH('Listados Datos'!$P$5,Z156)))</xm:f>
            <xm:f>'Listados Datos'!$P$5</xm:f>
            <x14:dxf>
              <fill>
                <patternFill>
                  <bgColor rgb="FFFFFF00"/>
                </patternFill>
              </fill>
            </x14:dxf>
          </x14:cfRule>
          <x14:cfRule type="containsText" priority="15008" operator="containsText" id="{0B7B0DB0-18FB-42CC-980C-3CCFE6A59417}">
            <xm:f>NOT(ISERROR(SEARCH('Listados Datos'!$P$6,Z156)))</xm:f>
            <xm:f>'Listados Datos'!$P$6</xm:f>
            <x14:dxf>
              <fill>
                <patternFill>
                  <bgColor rgb="FFFFC000"/>
                </patternFill>
              </fill>
            </x14:dxf>
          </x14:cfRule>
          <x14:cfRule type="containsText" priority="1500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4977" operator="containsText" id="{C95C22A1-6DBA-43FC-A1DF-7D007F0EAF7C}">
            <xm:f>NOT(ISERROR(SEARCH('Listados Datos'!$T$3,AT157)))</xm:f>
            <xm:f>'Listados Datos'!$T$3</xm:f>
            <x14:dxf>
              <fill>
                <patternFill patternType="solid">
                  <bgColor rgb="FFC00000"/>
                </patternFill>
              </fill>
            </x14:dxf>
          </x14:cfRule>
          <x14:cfRule type="containsText" priority="14978" operator="containsText" id="{B10BD166-1B1D-48FA-B938-DF967054296B}">
            <xm:f>NOT(ISERROR(SEARCH('Listados Datos'!$T$4,AT157)))</xm:f>
            <xm:f>'Listados Datos'!$T$4</xm:f>
            <x14:dxf>
              <font>
                <b/>
                <i val="0"/>
                <color theme="0"/>
              </font>
              <fill>
                <patternFill>
                  <bgColor rgb="FFE26B0A"/>
                </patternFill>
              </fill>
            </x14:dxf>
          </x14:cfRule>
          <x14:cfRule type="containsText" priority="14979" operator="containsText" id="{AF928D22-2C73-42D5-96A6-D11B663372C2}">
            <xm:f>NOT(ISERROR(SEARCH('Listados Datos'!$T$5,AT157)))</xm:f>
            <xm:f>'Listados Datos'!$T$5</xm:f>
            <x14:dxf>
              <font>
                <b/>
                <i val="0"/>
                <color auto="1"/>
              </font>
              <fill>
                <patternFill>
                  <bgColor rgb="FFFFFF00"/>
                </patternFill>
              </fill>
            </x14:dxf>
          </x14:cfRule>
          <x14:cfRule type="containsText" priority="1498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4897" operator="containsText" id="{06A3EE9A-EB7B-4266-89AA-D978FC1332E0}">
            <xm:f>NOT(ISERROR(SEARCH('Listados Datos'!$T$3,AT171)))</xm:f>
            <xm:f>'Listados Datos'!$T$3</xm:f>
            <x14:dxf>
              <fill>
                <patternFill patternType="solid">
                  <bgColor rgb="FFC00000"/>
                </patternFill>
              </fill>
            </x14:dxf>
          </x14:cfRule>
          <x14:cfRule type="containsText" priority="14898" operator="containsText" id="{082F80C4-A7A9-4FD8-9B2F-2FFF434F0336}">
            <xm:f>NOT(ISERROR(SEARCH('Listados Datos'!$T$4,AT171)))</xm:f>
            <xm:f>'Listados Datos'!$T$4</xm:f>
            <x14:dxf>
              <font>
                <b/>
                <i val="0"/>
                <color theme="0"/>
              </font>
              <fill>
                <patternFill>
                  <bgColor rgb="FFE26B0A"/>
                </patternFill>
              </fill>
            </x14:dxf>
          </x14:cfRule>
          <x14:cfRule type="containsText" priority="14899" operator="containsText" id="{E0729FCE-D33B-442E-BBD6-57675674700B}">
            <xm:f>NOT(ISERROR(SEARCH('Listados Datos'!$T$5,AT171)))</xm:f>
            <xm:f>'Listados Datos'!$T$5</xm:f>
            <x14:dxf>
              <font>
                <b/>
                <i val="0"/>
                <color auto="1"/>
              </font>
              <fill>
                <patternFill>
                  <bgColor rgb="FFFFFF00"/>
                </patternFill>
              </fill>
            </x14:dxf>
          </x14:cfRule>
          <x14:cfRule type="containsText" priority="1490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4887" operator="containsText" id="{FC2F1E8A-73A6-4314-A295-1D04DBADAB6B}">
            <xm:f>NOT(ISERROR(SEARCH('Listados Datos'!$P$3,AR171)))</xm:f>
            <xm:f>'Listados Datos'!$P$3</xm:f>
            <x14:dxf>
              <fill>
                <patternFill>
                  <bgColor rgb="FF99CC00"/>
                </patternFill>
              </fill>
            </x14:dxf>
          </x14:cfRule>
          <x14:cfRule type="containsText" priority="14888" operator="containsText" id="{61C1844B-FE37-4544-90FF-20323F973D3F}">
            <xm:f>NOT(ISERROR(SEARCH('Listados Datos'!$P$4,AR171)))</xm:f>
            <xm:f>'Listados Datos'!$P$4</xm:f>
            <x14:dxf>
              <fill>
                <patternFill>
                  <bgColor rgb="FF33CC33"/>
                </patternFill>
              </fill>
            </x14:dxf>
          </x14:cfRule>
          <x14:cfRule type="containsText" priority="14889" operator="containsText" id="{26D8F587-1804-4E5F-8D8E-E949A4027488}">
            <xm:f>NOT(ISERROR(SEARCH('Listados Datos'!$P$5,AR171)))</xm:f>
            <xm:f>'Listados Datos'!$P$5</xm:f>
            <x14:dxf>
              <fill>
                <patternFill>
                  <bgColor rgb="FFFFFF00"/>
                </patternFill>
              </fill>
            </x14:dxf>
          </x14:cfRule>
          <x14:cfRule type="containsText" priority="14890" operator="containsText" id="{96E2B43E-070F-419C-880E-44D5AF344391}">
            <xm:f>NOT(ISERROR(SEARCH('Listados Datos'!$P$6,AR171)))</xm:f>
            <xm:f>'Listados Datos'!$P$6</xm:f>
            <x14:dxf>
              <fill>
                <patternFill>
                  <bgColor rgb="FFFFC000"/>
                </patternFill>
              </fill>
            </x14:dxf>
          </x14:cfRule>
          <x14:cfRule type="containsText" priority="1489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4855" operator="containsText" id="{A5CBDB42-2D98-4315-ABFB-276E68EF307D}">
            <xm:f>NOT(ISERROR(SEARCH('Listados Datos'!$T$3,AT168)))</xm:f>
            <xm:f>'Listados Datos'!$T$3</xm:f>
            <x14:dxf>
              <fill>
                <patternFill patternType="solid">
                  <bgColor rgb="FFC00000"/>
                </patternFill>
              </fill>
            </x14:dxf>
          </x14:cfRule>
          <x14:cfRule type="containsText" priority="14856" operator="containsText" id="{63222535-CCCA-4325-B147-C9EBE889D228}">
            <xm:f>NOT(ISERROR(SEARCH('Listados Datos'!$T$4,AT168)))</xm:f>
            <xm:f>'Listados Datos'!$T$4</xm:f>
            <x14:dxf>
              <font>
                <b/>
                <i val="0"/>
                <color theme="0"/>
              </font>
              <fill>
                <patternFill>
                  <bgColor rgb="FFE26B0A"/>
                </patternFill>
              </fill>
            </x14:dxf>
          </x14:cfRule>
          <x14:cfRule type="containsText" priority="14857" operator="containsText" id="{7D743E30-8FB7-4A07-9A7E-C9CC18C7BF94}">
            <xm:f>NOT(ISERROR(SEARCH('Listados Datos'!$T$5,AT168)))</xm:f>
            <xm:f>'Listados Datos'!$T$5</xm:f>
            <x14:dxf>
              <font>
                <b/>
                <i val="0"/>
                <color auto="1"/>
              </font>
              <fill>
                <patternFill>
                  <bgColor rgb="FFFFFF00"/>
                </patternFill>
              </fill>
            </x14:dxf>
          </x14:cfRule>
          <x14:cfRule type="containsText" priority="1485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4845" operator="containsText" id="{36FE3206-955C-4A04-BF27-5016FCDD5906}">
            <xm:f>NOT(ISERROR(SEARCH('Listados Datos'!$P$3,AR168)))</xm:f>
            <xm:f>'Listados Datos'!$P$3</xm:f>
            <x14:dxf>
              <fill>
                <patternFill>
                  <bgColor rgb="FF99CC00"/>
                </patternFill>
              </fill>
            </x14:dxf>
          </x14:cfRule>
          <x14:cfRule type="containsText" priority="14846" operator="containsText" id="{5D26F4F6-7D7E-44F3-8B42-FEF70218B1B0}">
            <xm:f>NOT(ISERROR(SEARCH('Listados Datos'!$P$4,AR168)))</xm:f>
            <xm:f>'Listados Datos'!$P$4</xm:f>
            <x14:dxf>
              <fill>
                <patternFill>
                  <bgColor rgb="FF33CC33"/>
                </patternFill>
              </fill>
            </x14:dxf>
          </x14:cfRule>
          <x14:cfRule type="containsText" priority="14847" operator="containsText" id="{C55D8F48-85FF-4F61-9CC2-F02EF77D68A7}">
            <xm:f>NOT(ISERROR(SEARCH('Listados Datos'!$P$5,AR168)))</xm:f>
            <xm:f>'Listados Datos'!$P$5</xm:f>
            <x14:dxf>
              <fill>
                <patternFill>
                  <bgColor rgb="FFFFFF00"/>
                </patternFill>
              </fill>
            </x14:dxf>
          </x14:cfRule>
          <x14:cfRule type="containsText" priority="14848" operator="containsText" id="{887557F8-217C-43CA-8A21-C61EC4110467}">
            <xm:f>NOT(ISERROR(SEARCH('Listados Datos'!$P$6,AR168)))</xm:f>
            <xm:f>'Listados Datos'!$P$6</xm:f>
            <x14:dxf>
              <fill>
                <patternFill>
                  <bgColor rgb="FFFFC000"/>
                </patternFill>
              </fill>
            </x14:dxf>
          </x14:cfRule>
          <x14:cfRule type="containsText" priority="1484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4963" operator="containsText" id="{8A889B27-069C-4FF6-B030-42ADF3848F55}">
            <xm:f>NOT(ISERROR(SEARCH('Listados Datos'!$T$3,AF166)))</xm:f>
            <xm:f>'Listados Datos'!$T$3</xm:f>
            <x14:dxf>
              <fill>
                <patternFill patternType="solid">
                  <bgColor rgb="FFC00000"/>
                </patternFill>
              </fill>
            </x14:dxf>
          </x14:cfRule>
          <x14:cfRule type="containsText" priority="14964" operator="containsText" id="{0AE18861-B8AC-4F9F-8337-4922C060A978}">
            <xm:f>NOT(ISERROR(SEARCH('Listados Datos'!$T$4,AF166)))</xm:f>
            <xm:f>'Listados Datos'!$T$4</xm:f>
            <x14:dxf>
              <font>
                <b/>
                <i val="0"/>
                <color theme="0"/>
              </font>
              <fill>
                <patternFill>
                  <bgColor rgb="FFE26B0A"/>
                </patternFill>
              </fill>
            </x14:dxf>
          </x14:cfRule>
          <x14:cfRule type="containsText" priority="14965" operator="containsText" id="{EE266C62-4302-4172-86A4-9AE0E0872DAF}">
            <xm:f>NOT(ISERROR(SEARCH('Listados Datos'!$T$5,AF166)))</xm:f>
            <xm:f>'Listados Datos'!$T$5</xm:f>
            <x14:dxf>
              <font>
                <b/>
                <i val="0"/>
                <color auto="1"/>
              </font>
              <fill>
                <patternFill>
                  <bgColor rgb="FFFFFF00"/>
                </patternFill>
              </fill>
            </x14:dxf>
          </x14:cfRule>
          <x14:cfRule type="containsText" priority="1496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4959" operator="containsText" id="{2E33B17B-D4C3-43E6-A15C-6553B4CB3A96}">
            <xm:f>NOT(ISERROR(SEARCH('Listados Datos'!$T$3,AB166)))</xm:f>
            <xm:f>'Listados Datos'!$T$3</xm:f>
            <x14:dxf>
              <fill>
                <patternFill patternType="solid">
                  <bgColor rgb="FFC00000"/>
                </patternFill>
              </fill>
            </x14:dxf>
          </x14:cfRule>
          <x14:cfRule type="containsText" priority="14960" operator="containsText" id="{EA8DA751-AA6C-4025-91FF-E0A3593DFE26}">
            <xm:f>NOT(ISERROR(SEARCH('Listados Datos'!$T$4,AB166)))</xm:f>
            <xm:f>'Listados Datos'!$T$4</xm:f>
            <x14:dxf>
              <font>
                <b/>
                <i val="0"/>
                <color theme="0"/>
              </font>
              <fill>
                <patternFill>
                  <bgColor rgb="FFE26B0A"/>
                </patternFill>
              </fill>
            </x14:dxf>
          </x14:cfRule>
          <x14:cfRule type="containsText" priority="14961" operator="containsText" id="{96345090-23C8-4973-A38A-1B77E98DC541}">
            <xm:f>NOT(ISERROR(SEARCH('Listados Datos'!$T$5,AB166)))</xm:f>
            <xm:f>'Listados Datos'!$T$5</xm:f>
            <x14:dxf>
              <font>
                <b/>
                <i val="0"/>
                <color auto="1"/>
              </font>
              <fill>
                <patternFill>
                  <bgColor rgb="FFFFFF00"/>
                </patternFill>
              </fill>
            </x14:dxf>
          </x14:cfRule>
          <x14:cfRule type="containsText" priority="1496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4949" operator="containsText" id="{48221517-58FE-4C6E-853E-0D42E7F23B05}">
            <xm:f>NOT(ISERROR(SEARCH('Listados Datos'!$P$3,Z166)))</xm:f>
            <xm:f>'Listados Datos'!$P$3</xm:f>
            <x14:dxf>
              <fill>
                <patternFill>
                  <bgColor rgb="FF99CC00"/>
                </patternFill>
              </fill>
            </x14:dxf>
          </x14:cfRule>
          <x14:cfRule type="containsText" priority="14950" operator="containsText" id="{6B67532D-ABD6-4180-8E24-45E7BB5334D9}">
            <xm:f>NOT(ISERROR(SEARCH('Listados Datos'!$P$4,Z166)))</xm:f>
            <xm:f>'Listados Datos'!$P$4</xm:f>
            <x14:dxf>
              <fill>
                <patternFill>
                  <bgColor rgb="FF33CC33"/>
                </patternFill>
              </fill>
            </x14:dxf>
          </x14:cfRule>
          <x14:cfRule type="containsText" priority="14951" operator="containsText" id="{8EFE51E2-5539-4B77-86FC-ED6632F5B032}">
            <xm:f>NOT(ISERROR(SEARCH('Listados Datos'!$P$5,Z166)))</xm:f>
            <xm:f>'Listados Datos'!$P$5</xm:f>
            <x14:dxf>
              <fill>
                <patternFill>
                  <bgColor rgb="FFFFFF00"/>
                </patternFill>
              </fill>
            </x14:dxf>
          </x14:cfRule>
          <x14:cfRule type="containsText" priority="14952" operator="containsText" id="{1703A20A-35AD-4EBF-8D3F-7529750F95C7}">
            <xm:f>NOT(ISERROR(SEARCH('Listados Datos'!$P$6,Z166)))</xm:f>
            <xm:f>'Listados Datos'!$P$6</xm:f>
            <x14:dxf>
              <fill>
                <patternFill>
                  <bgColor rgb="FFFFC000"/>
                </patternFill>
              </fill>
            </x14:dxf>
          </x14:cfRule>
          <x14:cfRule type="containsText" priority="1495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4925" operator="containsText" id="{FE117CD9-F7DA-4C7F-8E25-144018C9204F}">
            <xm:f>NOT(ISERROR(SEARCH('Listados Datos'!$T$3,AT166)))</xm:f>
            <xm:f>'Listados Datos'!$T$3</xm:f>
            <x14:dxf>
              <fill>
                <patternFill patternType="solid">
                  <bgColor rgb="FFC00000"/>
                </patternFill>
              </fill>
            </x14:dxf>
          </x14:cfRule>
          <x14:cfRule type="containsText" priority="14926" operator="containsText" id="{5B8AE0F2-1F5D-4CD5-B485-28751F81F6B2}">
            <xm:f>NOT(ISERROR(SEARCH('Listados Datos'!$T$4,AT166)))</xm:f>
            <xm:f>'Listados Datos'!$T$4</xm:f>
            <x14:dxf>
              <font>
                <b/>
                <i val="0"/>
                <color theme="0"/>
              </font>
              <fill>
                <patternFill>
                  <bgColor rgb="FFE26B0A"/>
                </patternFill>
              </fill>
            </x14:dxf>
          </x14:cfRule>
          <x14:cfRule type="containsText" priority="14927" operator="containsText" id="{1C6F9C78-97EA-4249-BD92-B4ED46AC8CC0}">
            <xm:f>NOT(ISERROR(SEARCH('Listados Datos'!$T$5,AT166)))</xm:f>
            <xm:f>'Listados Datos'!$T$5</xm:f>
            <x14:dxf>
              <font>
                <b/>
                <i val="0"/>
                <color auto="1"/>
              </font>
              <fill>
                <patternFill>
                  <bgColor rgb="FFFFFF00"/>
                </patternFill>
              </fill>
            </x14:dxf>
          </x14:cfRule>
          <x14:cfRule type="containsText" priority="1492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4915" operator="containsText" id="{55863A66-6672-420D-B677-58B2C483EAA0}">
            <xm:f>NOT(ISERROR(SEARCH('Listados Datos'!$P$3,AR166)))</xm:f>
            <xm:f>'Listados Datos'!$P$3</xm:f>
            <x14:dxf>
              <fill>
                <patternFill>
                  <bgColor rgb="FF99CC00"/>
                </patternFill>
              </fill>
            </x14:dxf>
          </x14:cfRule>
          <x14:cfRule type="containsText" priority="14916" operator="containsText" id="{738E5325-1956-425E-8DD4-5A4AE79103E7}">
            <xm:f>NOT(ISERROR(SEARCH('Listados Datos'!$P$4,AR166)))</xm:f>
            <xm:f>'Listados Datos'!$P$4</xm:f>
            <x14:dxf>
              <fill>
                <patternFill>
                  <bgColor rgb="FF33CC33"/>
                </patternFill>
              </fill>
            </x14:dxf>
          </x14:cfRule>
          <x14:cfRule type="containsText" priority="14917" operator="containsText" id="{CBA7ADEC-1BAC-4F92-892D-AAEFA484DCE2}">
            <xm:f>NOT(ISERROR(SEARCH('Listados Datos'!$P$5,AR166)))</xm:f>
            <xm:f>'Listados Datos'!$P$5</xm:f>
            <x14:dxf>
              <fill>
                <patternFill>
                  <bgColor rgb="FFFFFF00"/>
                </patternFill>
              </fill>
            </x14:dxf>
          </x14:cfRule>
          <x14:cfRule type="containsText" priority="14918" operator="containsText" id="{EF8A8992-CB56-4274-BB9A-618397F46BE0}">
            <xm:f>NOT(ISERROR(SEARCH('Listados Datos'!$P$6,AR166)))</xm:f>
            <xm:f>'Listados Datos'!$P$6</xm:f>
            <x14:dxf>
              <fill>
                <patternFill>
                  <bgColor rgb="FFFFC000"/>
                </patternFill>
              </fill>
            </x14:dxf>
          </x14:cfRule>
          <x14:cfRule type="containsText" priority="1491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4911" operator="containsText" id="{99D4243C-69AB-4859-8601-907C5A9FFFC0}">
            <xm:f>NOT(ISERROR(SEARCH('Listados Datos'!$T$3,AT167)))</xm:f>
            <xm:f>'Listados Datos'!$T$3</xm:f>
            <x14:dxf>
              <fill>
                <patternFill patternType="solid">
                  <bgColor rgb="FFC00000"/>
                </patternFill>
              </fill>
            </x14:dxf>
          </x14:cfRule>
          <x14:cfRule type="containsText" priority="14912" operator="containsText" id="{2C747BFE-4F47-48BD-9164-5DB5AF45AE04}">
            <xm:f>NOT(ISERROR(SEARCH('Listados Datos'!$T$4,AT167)))</xm:f>
            <xm:f>'Listados Datos'!$T$4</xm:f>
            <x14:dxf>
              <font>
                <b/>
                <i val="0"/>
                <color theme="0"/>
              </font>
              <fill>
                <patternFill>
                  <bgColor rgb="FFE26B0A"/>
                </patternFill>
              </fill>
            </x14:dxf>
          </x14:cfRule>
          <x14:cfRule type="containsText" priority="14913" operator="containsText" id="{89FF8E53-B521-4FF1-A4B3-3AC66E6FD13D}">
            <xm:f>NOT(ISERROR(SEARCH('Listados Datos'!$T$5,AT167)))</xm:f>
            <xm:f>'Listados Datos'!$T$5</xm:f>
            <x14:dxf>
              <font>
                <b/>
                <i val="0"/>
                <color auto="1"/>
              </font>
              <fill>
                <patternFill>
                  <bgColor rgb="FFFFFF00"/>
                </patternFill>
              </fill>
            </x14:dxf>
          </x14:cfRule>
          <x14:cfRule type="containsText" priority="1491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4901" operator="containsText" id="{63DEAEC7-9A40-425B-8685-E8B0B9CBF73B}">
            <xm:f>NOT(ISERROR(SEARCH('Listados Datos'!$P$3,AR167)))</xm:f>
            <xm:f>'Listados Datos'!$P$3</xm:f>
            <x14:dxf>
              <fill>
                <patternFill>
                  <bgColor rgb="FF99CC00"/>
                </patternFill>
              </fill>
            </x14:dxf>
          </x14:cfRule>
          <x14:cfRule type="containsText" priority="14902" operator="containsText" id="{AAAF28A1-CCBB-4576-8F02-837C7E28EB87}">
            <xm:f>NOT(ISERROR(SEARCH('Listados Datos'!$P$4,AR167)))</xm:f>
            <xm:f>'Listados Datos'!$P$4</xm:f>
            <x14:dxf>
              <fill>
                <patternFill>
                  <bgColor rgb="FF33CC33"/>
                </patternFill>
              </fill>
            </x14:dxf>
          </x14:cfRule>
          <x14:cfRule type="containsText" priority="14903" operator="containsText" id="{02D9186B-EE20-4E53-A85F-AA40180C5FF1}">
            <xm:f>NOT(ISERROR(SEARCH('Listados Datos'!$P$5,AR167)))</xm:f>
            <xm:f>'Listados Datos'!$P$5</xm:f>
            <x14:dxf>
              <fill>
                <patternFill>
                  <bgColor rgb="FFFFFF00"/>
                </patternFill>
              </fill>
            </x14:dxf>
          </x14:cfRule>
          <x14:cfRule type="containsText" priority="14904" operator="containsText" id="{97555846-4599-4402-A7AE-4B507B4E6B51}">
            <xm:f>NOT(ISERROR(SEARCH('Listados Datos'!$P$6,AR167)))</xm:f>
            <xm:f>'Listados Datos'!$P$6</xm:f>
            <x14:dxf>
              <fill>
                <patternFill>
                  <bgColor rgb="FFFFC000"/>
                </patternFill>
              </fill>
            </x14:dxf>
          </x14:cfRule>
          <x14:cfRule type="containsText" priority="1490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4883" operator="containsText" id="{60CC5010-C0A1-4326-99D7-9356866E100C}">
            <xm:f>NOT(ISERROR(SEARCH('Listados Datos'!$T$3,AF168)))</xm:f>
            <xm:f>'Listados Datos'!$T$3</xm:f>
            <x14:dxf>
              <fill>
                <patternFill patternType="solid">
                  <bgColor rgb="FFC00000"/>
                </patternFill>
              </fill>
            </x14:dxf>
          </x14:cfRule>
          <x14:cfRule type="containsText" priority="14884" operator="containsText" id="{4AB37E7A-E0AF-4F46-B1A2-B5B4682F4DC8}">
            <xm:f>NOT(ISERROR(SEARCH('Listados Datos'!$T$4,AF168)))</xm:f>
            <xm:f>'Listados Datos'!$T$4</xm:f>
            <x14:dxf>
              <font>
                <b/>
                <i val="0"/>
                <color theme="0"/>
              </font>
              <fill>
                <patternFill>
                  <bgColor rgb="FFE26B0A"/>
                </patternFill>
              </fill>
            </x14:dxf>
          </x14:cfRule>
          <x14:cfRule type="containsText" priority="14885" operator="containsText" id="{23C3C607-080A-4B75-B911-1C344C2CC60F}">
            <xm:f>NOT(ISERROR(SEARCH('Listados Datos'!$T$5,AF168)))</xm:f>
            <xm:f>'Listados Datos'!$T$5</xm:f>
            <x14:dxf>
              <font>
                <b/>
                <i val="0"/>
                <color auto="1"/>
              </font>
              <fill>
                <patternFill>
                  <bgColor rgb="FFFFFF00"/>
                </patternFill>
              </fill>
            </x14:dxf>
          </x14:cfRule>
          <x14:cfRule type="containsText" priority="1488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4879" operator="containsText" id="{90514A5D-5DB1-44A7-833C-980EEEC270AB}">
            <xm:f>NOT(ISERROR(SEARCH('Listados Datos'!$T$3,AB168)))</xm:f>
            <xm:f>'Listados Datos'!$T$3</xm:f>
            <x14:dxf>
              <fill>
                <patternFill patternType="solid">
                  <bgColor rgb="FFC00000"/>
                </patternFill>
              </fill>
            </x14:dxf>
          </x14:cfRule>
          <x14:cfRule type="containsText" priority="14880" operator="containsText" id="{16F40521-B2CE-4CBC-933A-E6B46D61A85C}">
            <xm:f>NOT(ISERROR(SEARCH('Listados Datos'!$T$4,AB168)))</xm:f>
            <xm:f>'Listados Datos'!$T$4</xm:f>
            <x14:dxf>
              <font>
                <b/>
                <i val="0"/>
                <color theme="0"/>
              </font>
              <fill>
                <patternFill>
                  <bgColor rgb="FFE26B0A"/>
                </patternFill>
              </fill>
            </x14:dxf>
          </x14:cfRule>
          <x14:cfRule type="containsText" priority="14881" operator="containsText" id="{BEA6BDB0-E2B4-485E-9E3A-31315C9B1C96}">
            <xm:f>NOT(ISERROR(SEARCH('Listados Datos'!$T$5,AB168)))</xm:f>
            <xm:f>'Listados Datos'!$T$5</xm:f>
            <x14:dxf>
              <font>
                <b/>
                <i val="0"/>
                <color auto="1"/>
              </font>
              <fill>
                <patternFill>
                  <bgColor rgb="FFFFFF00"/>
                </patternFill>
              </fill>
            </x14:dxf>
          </x14:cfRule>
          <x14:cfRule type="containsText" priority="1488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4869" operator="containsText" id="{33C769AA-5421-4EBE-8C48-3812F2E6211C}">
            <xm:f>NOT(ISERROR(SEARCH('Listados Datos'!$P$3,Z168)))</xm:f>
            <xm:f>'Listados Datos'!$P$3</xm:f>
            <x14:dxf>
              <fill>
                <patternFill>
                  <bgColor rgb="FF99CC00"/>
                </patternFill>
              </fill>
            </x14:dxf>
          </x14:cfRule>
          <x14:cfRule type="containsText" priority="14870" operator="containsText" id="{B631369F-5825-4C6D-A8A1-E6EBBFAC8E84}">
            <xm:f>NOT(ISERROR(SEARCH('Listados Datos'!$P$4,Z168)))</xm:f>
            <xm:f>'Listados Datos'!$P$4</xm:f>
            <x14:dxf>
              <fill>
                <patternFill>
                  <bgColor rgb="FF33CC33"/>
                </patternFill>
              </fill>
            </x14:dxf>
          </x14:cfRule>
          <x14:cfRule type="containsText" priority="14871" operator="containsText" id="{D45D45A2-6507-4DC8-8B58-7A0192656A6D}">
            <xm:f>NOT(ISERROR(SEARCH('Listados Datos'!$P$5,Z168)))</xm:f>
            <xm:f>'Listados Datos'!$P$5</xm:f>
            <x14:dxf>
              <fill>
                <patternFill>
                  <bgColor rgb="FFFFFF00"/>
                </patternFill>
              </fill>
            </x14:dxf>
          </x14:cfRule>
          <x14:cfRule type="containsText" priority="14872" operator="containsText" id="{F43CC38C-8AF7-403A-93A4-9C11B81F028D}">
            <xm:f>NOT(ISERROR(SEARCH('Listados Datos'!$P$6,Z168)))</xm:f>
            <xm:f>'Listados Datos'!$P$6</xm:f>
            <x14:dxf>
              <fill>
                <patternFill>
                  <bgColor rgb="FFFFC000"/>
                </patternFill>
              </fill>
            </x14:dxf>
          </x14:cfRule>
          <x14:cfRule type="containsText" priority="1487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4841" operator="containsText" id="{9F5E02CE-4C99-460D-9A77-7AC5913F6047}">
            <xm:f>NOT(ISERROR(SEARCH('Listados Datos'!$T$3,AT169)))</xm:f>
            <xm:f>'Listados Datos'!$T$3</xm:f>
            <x14:dxf>
              <fill>
                <patternFill patternType="solid">
                  <bgColor rgb="FFC00000"/>
                </patternFill>
              </fill>
            </x14:dxf>
          </x14:cfRule>
          <x14:cfRule type="containsText" priority="14842" operator="containsText" id="{11398645-D7BC-4AE4-A191-4717444A6EA5}">
            <xm:f>NOT(ISERROR(SEARCH('Listados Datos'!$T$4,AT169)))</xm:f>
            <xm:f>'Listados Datos'!$T$4</xm:f>
            <x14:dxf>
              <font>
                <b/>
                <i val="0"/>
                <color theme="0"/>
              </font>
              <fill>
                <patternFill>
                  <bgColor rgb="FFE26B0A"/>
                </patternFill>
              </fill>
            </x14:dxf>
          </x14:cfRule>
          <x14:cfRule type="containsText" priority="14843" operator="containsText" id="{5276201C-6CA1-47A6-BD04-D95CB3412A54}">
            <xm:f>NOT(ISERROR(SEARCH('Listados Datos'!$T$5,AT169)))</xm:f>
            <xm:f>'Listados Datos'!$T$5</xm:f>
            <x14:dxf>
              <font>
                <b/>
                <i val="0"/>
                <color auto="1"/>
              </font>
              <fill>
                <patternFill>
                  <bgColor rgb="FFFFFF00"/>
                </patternFill>
              </fill>
            </x14:dxf>
          </x14:cfRule>
          <x14:cfRule type="containsText" priority="1484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761" operator="containsText" id="{D466C6EB-8E49-4708-AD7B-136746414190}">
            <xm:f>NOT(ISERROR(SEARCH('Listados Datos'!$T$3,AT165)))</xm:f>
            <xm:f>'Listados Datos'!$T$3</xm:f>
            <x14:dxf>
              <fill>
                <patternFill patternType="solid">
                  <bgColor rgb="FFC00000"/>
                </patternFill>
              </fill>
            </x14:dxf>
          </x14:cfRule>
          <x14:cfRule type="containsText" priority="14762" operator="containsText" id="{17A7A6E6-91CB-404E-94EE-21C0C2B28DCC}">
            <xm:f>NOT(ISERROR(SEARCH('Listados Datos'!$T$4,AT165)))</xm:f>
            <xm:f>'Listados Datos'!$T$4</xm:f>
            <x14:dxf>
              <font>
                <b/>
                <i val="0"/>
                <color theme="0"/>
              </font>
              <fill>
                <patternFill>
                  <bgColor rgb="FFE26B0A"/>
                </patternFill>
              </fill>
            </x14:dxf>
          </x14:cfRule>
          <x14:cfRule type="containsText" priority="14763" operator="containsText" id="{6451F73F-7AF2-4B0B-A754-52FDB3CD298B}">
            <xm:f>NOT(ISERROR(SEARCH('Listados Datos'!$T$5,AT165)))</xm:f>
            <xm:f>'Listados Datos'!$T$5</xm:f>
            <x14:dxf>
              <font>
                <b/>
                <i val="0"/>
                <color auto="1"/>
              </font>
              <fill>
                <patternFill>
                  <bgColor rgb="FFFFFF00"/>
                </patternFill>
              </fill>
            </x14:dxf>
          </x14:cfRule>
          <x14:cfRule type="containsText" priority="1476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751" operator="containsText" id="{DF3E2C58-5C56-4D8F-B399-32A680AD43F1}">
            <xm:f>NOT(ISERROR(SEARCH('Listados Datos'!$P$3,AR165)))</xm:f>
            <xm:f>'Listados Datos'!$P$3</xm:f>
            <x14:dxf>
              <fill>
                <patternFill>
                  <bgColor rgb="FF99CC00"/>
                </patternFill>
              </fill>
            </x14:dxf>
          </x14:cfRule>
          <x14:cfRule type="containsText" priority="14752" operator="containsText" id="{9B732E29-2F08-48FB-ABB7-DFB03DD2744F}">
            <xm:f>NOT(ISERROR(SEARCH('Listados Datos'!$P$4,AR165)))</xm:f>
            <xm:f>'Listados Datos'!$P$4</xm:f>
            <x14:dxf>
              <fill>
                <patternFill>
                  <bgColor rgb="FF33CC33"/>
                </patternFill>
              </fill>
            </x14:dxf>
          </x14:cfRule>
          <x14:cfRule type="containsText" priority="14753" operator="containsText" id="{D13BE204-CC3E-4C92-BEE5-79A2953117BD}">
            <xm:f>NOT(ISERROR(SEARCH('Listados Datos'!$P$5,AR165)))</xm:f>
            <xm:f>'Listados Datos'!$P$5</xm:f>
            <x14:dxf>
              <fill>
                <patternFill>
                  <bgColor rgb="FFFFFF00"/>
                </patternFill>
              </fill>
            </x14:dxf>
          </x14:cfRule>
          <x14:cfRule type="containsText" priority="14754" operator="containsText" id="{41184161-2CDF-415D-992B-0147FAEEF415}">
            <xm:f>NOT(ISERROR(SEARCH('Listados Datos'!$P$6,AR165)))</xm:f>
            <xm:f>'Listados Datos'!$P$6</xm:f>
            <x14:dxf>
              <fill>
                <patternFill>
                  <bgColor rgb="FFFFC000"/>
                </patternFill>
              </fill>
            </x14:dxf>
          </x14:cfRule>
          <x14:cfRule type="containsText" priority="1475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719" operator="containsText" id="{858E3CD9-32D5-4F86-BB94-3058A7803DFB}">
            <xm:f>NOT(ISERROR(SEARCH('Listados Datos'!$T$3,AT162)))</xm:f>
            <xm:f>'Listados Datos'!$T$3</xm:f>
            <x14:dxf>
              <fill>
                <patternFill patternType="solid">
                  <bgColor rgb="FFC00000"/>
                </patternFill>
              </fill>
            </x14:dxf>
          </x14:cfRule>
          <x14:cfRule type="containsText" priority="14720" operator="containsText" id="{E080A24E-468B-44AE-8F76-8AF57897F9CD}">
            <xm:f>NOT(ISERROR(SEARCH('Listados Datos'!$T$4,AT162)))</xm:f>
            <xm:f>'Listados Datos'!$T$4</xm:f>
            <x14:dxf>
              <font>
                <b/>
                <i val="0"/>
                <color theme="0"/>
              </font>
              <fill>
                <patternFill>
                  <bgColor rgb="FFE26B0A"/>
                </patternFill>
              </fill>
            </x14:dxf>
          </x14:cfRule>
          <x14:cfRule type="containsText" priority="14721" operator="containsText" id="{A0FEDB06-05F9-4544-914E-15ABBD2EC004}">
            <xm:f>NOT(ISERROR(SEARCH('Listados Datos'!$T$5,AT162)))</xm:f>
            <xm:f>'Listados Datos'!$T$5</xm:f>
            <x14:dxf>
              <font>
                <b/>
                <i val="0"/>
                <color auto="1"/>
              </font>
              <fill>
                <patternFill>
                  <bgColor rgb="FFFFFF00"/>
                </patternFill>
              </fill>
            </x14:dxf>
          </x14:cfRule>
          <x14:cfRule type="containsText" priority="1472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709" operator="containsText" id="{E6BFB307-A67B-428A-A6A2-676217418ADD}">
            <xm:f>NOT(ISERROR(SEARCH('Listados Datos'!$P$3,AR162)))</xm:f>
            <xm:f>'Listados Datos'!$P$3</xm:f>
            <x14:dxf>
              <fill>
                <patternFill>
                  <bgColor rgb="FF99CC00"/>
                </patternFill>
              </fill>
            </x14:dxf>
          </x14:cfRule>
          <x14:cfRule type="containsText" priority="14710" operator="containsText" id="{44691057-6350-4363-8530-EA352FE0DB36}">
            <xm:f>NOT(ISERROR(SEARCH('Listados Datos'!$P$4,AR162)))</xm:f>
            <xm:f>'Listados Datos'!$P$4</xm:f>
            <x14:dxf>
              <fill>
                <patternFill>
                  <bgColor rgb="FF33CC33"/>
                </patternFill>
              </fill>
            </x14:dxf>
          </x14:cfRule>
          <x14:cfRule type="containsText" priority="14711" operator="containsText" id="{AF532203-7026-4548-8D55-E2BA770B52B0}">
            <xm:f>NOT(ISERROR(SEARCH('Listados Datos'!$P$5,AR162)))</xm:f>
            <xm:f>'Listados Datos'!$P$5</xm:f>
            <x14:dxf>
              <fill>
                <patternFill>
                  <bgColor rgb="FFFFFF00"/>
                </patternFill>
              </fill>
            </x14:dxf>
          </x14:cfRule>
          <x14:cfRule type="containsText" priority="14712" operator="containsText" id="{1F278109-BBE8-488F-A952-F6B3C8BE2391}">
            <xm:f>NOT(ISERROR(SEARCH('Listados Datos'!$P$6,AR162)))</xm:f>
            <xm:f>'Listados Datos'!$P$6</xm:f>
            <x14:dxf>
              <fill>
                <patternFill>
                  <bgColor rgb="FFFFC000"/>
                </patternFill>
              </fill>
            </x14:dxf>
          </x14:cfRule>
          <x14:cfRule type="containsText" priority="1471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695" operator="containsText" id="{6B166C6E-16AD-4506-B02C-96713EE95132}">
            <xm:f>NOT(ISERROR(SEARCH('Listados Datos'!$P$3,AR163)))</xm:f>
            <xm:f>'Listados Datos'!$P$3</xm:f>
            <x14:dxf>
              <fill>
                <patternFill>
                  <bgColor rgb="FF99CC00"/>
                </patternFill>
              </fill>
            </x14:dxf>
          </x14:cfRule>
          <x14:cfRule type="containsText" priority="14696" operator="containsText" id="{669DB3FD-6C75-4CE9-815D-AF26A84DA2F9}">
            <xm:f>NOT(ISERROR(SEARCH('Listados Datos'!$P$4,AR163)))</xm:f>
            <xm:f>'Listados Datos'!$P$4</xm:f>
            <x14:dxf>
              <fill>
                <patternFill>
                  <bgColor rgb="FF33CC33"/>
                </patternFill>
              </fill>
            </x14:dxf>
          </x14:cfRule>
          <x14:cfRule type="containsText" priority="14697" operator="containsText" id="{F74968B7-1674-4B01-A3C8-7C4DE43E7EA2}">
            <xm:f>NOT(ISERROR(SEARCH('Listados Datos'!$P$5,AR163)))</xm:f>
            <xm:f>'Listados Datos'!$P$5</xm:f>
            <x14:dxf>
              <fill>
                <patternFill>
                  <bgColor rgb="FFFFFF00"/>
                </patternFill>
              </fill>
            </x14:dxf>
          </x14:cfRule>
          <x14:cfRule type="containsText" priority="14698" operator="containsText" id="{3E8BEBE6-EE8E-4806-B341-C8BC6B57B01C}">
            <xm:f>NOT(ISERROR(SEARCH('Listados Datos'!$P$6,AR163)))</xm:f>
            <xm:f>'Listados Datos'!$P$6</xm:f>
            <x14:dxf>
              <fill>
                <patternFill>
                  <bgColor rgb="FFFFC000"/>
                </patternFill>
              </fill>
            </x14:dxf>
          </x14:cfRule>
          <x14:cfRule type="containsText" priority="1469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827" operator="containsText" id="{7B69D2F8-C404-4994-8916-D0E7943CEB34}">
            <xm:f>NOT(ISERROR(SEARCH('Listados Datos'!$T$3,AF160)))</xm:f>
            <xm:f>'Listados Datos'!$T$3</xm:f>
            <x14:dxf>
              <fill>
                <patternFill patternType="solid">
                  <bgColor rgb="FFC00000"/>
                </patternFill>
              </fill>
            </x14:dxf>
          </x14:cfRule>
          <x14:cfRule type="containsText" priority="14828" operator="containsText" id="{D33C4FF6-3A05-45B9-A6BC-3CD30024ADEB}">
            <xm:f>NOT(ISERROR(SEARCH('Listados Datos'!$T$4,AF160)))</xm:f>
            <xm:f>'Listados Datos'!$T$4</xm:f>
            <x14:dxf>
              <font>
                <b/>
                <i val="0"/>
                <color theme="0"/>
              </font>
              <fill>
                <patternFill>
                  <bgColor rgb="FFE26B0A"/>
                </patternFill>
              </fill>
            </x14:dxf>
          </x14:cfRule>
          <x14:cfRule type="containsText" priority="14829" operator="containsText" id="{05D7AB08-5278-4888-8EA3-0F62B4D8A0E9}">
            <xm:f>NOT(ISERROR(SEARCH('Listados Datos'!$T$5,AF160)))</xm:f>
            <xm:f>'Listados Datos'!$T$5</xm:f>
            <x14:dxf>
              <font>
                <b/>
                <i val="0"/>
                <color auto="1"/>
              </font>
              <fill>
                <patternFill>
                  <bgColor rgb="FFFFFF00"/>
                </patternFill>
              </fill>
            </x14:dxf>
          </x14:cfRule>
          <x14:cfRule type="containsText" priority="1483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823" operator="containsText" id="{43441C46-5353-4850-8161-E45B79D6BCC9}">
            <xm:f>NOT(ISERROR(SEARCH('Listados Datos'!$T$3,AB160)))</xm:f>
            <xm:f>'Listados Datos'!$T$3</xm:f>
            <x14:dxf>
              <fill>
                <patternFill patternType="solid">
                  <bgColor rgb="FFC00000"/>
                </patternFill>
              </fill>
            </x14:dxf>
          </x14:cfRule>
          <x14:cfRule type="containsText" priority="14824" operator="containsText" id="{CCB6598D-E984-4B02-BF1C-1A60D4B2EE2C}">
            <xm:f>NOT(ISERROR(SEARCH('Listados Datos'!$T$4,AB160)))</xm:f>
            <xm:f>'Listados Datos'!$T$4</xm:f>
            <x14:dxf>
              <font>
                <b/>
                <i val="0"/>
                <color theme="0"/>
              </font>
              <fill>
                <patternFill>
                  <bgColor rgb="FFE26B0A"/>
                </patternFill>
              </fill>
            </x14:dxf>
          </x14:cfRule>
          <x14:cfRule type="containsText" priority="14825" operator="containsText" id="{5D507DA8-2244-403D-BB48-4865FD862746}">
            <xm:f>NOT(ISERROR(SEARCH('Listados Datos'!$T$5,AB160)))</xm:f>
            <xm:f>'Listados Datos'!$T$5</xm:f>
            <x14:dxf>
              <font>
                <b/>
                <i val="0"/>
                <color auto="1"/>
              </font>
              <fill>
                <patternFill>
                  <bgColor rgb="FFFFFF00"/>
                </patternFill>
              </fill>
            </x14:dxf>
          </x14:cfRule>
          <x14:cfRule type="containsText" priority="1482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813" operator="containsText" id="{29ADD402-FC5B-49EF-98FF-040D0609C1A3}">
            <xm:f>NOT(ISERROR(SEARCH('Listados Datos'!$P$3,Z160)))</xm:f>
            <xm:f>'Listados Datos'!$P$3</xm:f>
            <x14:dxf>
              <fill>
                <patternFill>
                  <bgColor rgb="FF99CC00"/>
                </patternFill>
              </fill>
            </x14:dxf>
          </x14:cfRule>
          <x14:cfRule type="containsText" priority="14814" operator="containsText" id="{62217454-F506-48AA-980C-149F2AD64CCB}">
            <xm:f>NOT(ISERROR(SEARCH('Listados Datos'!$P$4,Z160)))</xm:f>
            <xm:f>'Listados Datos'!$P$4</xm:f>
            <x14:dxf>
              <fill>
                <patternFill>
                  <bgColor rgb="FF33CC33"/>
                </patternFill>
              </fill>
            </x14:dxf>
          </x14:cfRule>
          <x14:cfRule type="containsText" priority="14815" operator="containsText" id="{462E007E-4D5E-46F4-A89E-B320B286F19C}">
            <xm:f>NOT(ISERROR(SEARCH('Listados Datos'!$P$5,Z160)))</xm:f>
            <xm:f>'Listados Datos'!$P$5</xm:f>
            <x14:dxf>
              <fill>
                <patternFill>
                  <bgColor rgb="FFFFFF00"/>
                </patternFill>
              </fill>
            </x14:dxf>
          </x14:cfRule>
          <x14:cfRule type="containsText" priority="14816" operator="containsText" id="{4C5EDA6D-9100-4B3E-98BB-DC598F7F9F2A}">
            <xm:f>NOT(ISERROR(SEARCH('Listados Datos'!$P$6,Z160)))</xm:f>
            <xm:f>'Listados Datos'!$P$6</xm:f>
            <x14:dxf>
              <fill>
                <patternFill>
                  <bgColor rgb="FFFFC000"/>
                </patternFill>
              </fill>
            </x14:dxf>
          </x14:cfRule>
          <x14:cfRule type="containsText" priority="1481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789" operator="containsText" id="{DAFB667B-82F4-4D23-8B35-412AA9FA64DA}">
            <xm:f>NOT(ISERROR(SEARCH('Listados Datos'!$T$3,AT160)))</xm:f>
            <xm:f>'Listados Datos'!$T$3</xm:f>
            <x14:dxf>
              <fill>
                <patternFill patternType="solid">
                  <bgColor rgb="FFC00000"/>
                </patternFill>
              </fill>
            </x14:dxf>
          </x14:cfRule>
          <x14:cfRule type="containsText" priority="14790" operator="containsText" id="{F0E1A386-71B9-4C23-B951-93D894E4D9F7}">
            <xm:f>NOT(ISERROR(SEARCH('Listados Datos'!$T$4,AT160)))</xm:f>
            <xm:f>'Listados Datos'!$T$4</xm:f>
            <x14:dxf>
              <font>
                <b/>
                <i val="0"/>
                <color theme="0"/>
              </font>
              <fill>
                <patternFill>
                  <bgColor rgb="FFE26B0A"/>
                </patternFill>
              </fill>
            </x14:dxf>
          </x14:cfRule>
          <x14:cfRule type="containsText" priority="14791" operator="containsText" id="{1D3C4FF8-F697-41DE-A8C2-7F49FD7243B7}">
            <xm:f>NOT(ISERROR(SEARCH('Listados Datos'!$T$5,AT160)))</xm:f>
            <xm:f>'Listados Datos'!$T$5</xm:f>
            <x14:dxf>
              <font>
                <b/>
                <i val="0"/>
                <color auto="1"/>
              </font>
              <fill>
                <patternFill>
                  <bgColor rgb="FFFFFF00"/>
                </patternFill>
              </fill>
            </x14:dxf>
          </x14:cfRule>
          <x14:cfRule type="containsText" priority="1479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779" operator="containsText" id="{16B2C891-1F90-4BC3-A3D7-8A91258BFA15}">
            <xm:f>NOT(ISERROR(SEARCH('Listados Datos'!$P$3,AR160)))</xm:f>
            <xm:f>'Listados Datos'!$P$3</xm:f>
            <x14:dxf>
              <fill>
                <patternFill>
                  <bgColor rgb="FF99CC00"/>
                </patternFill>
              </fill>
            </x14:dxf>
          </x14:cfRule>
          <x14:cfRule type="containsText" priority="14780" operator="containsText" id="{421C321C-AA03-416A-B2C5-F3037F7B65D5}">
            <xm:f>NOT(ISERROR(SEARCH('Listados Datos'!$P$4,AR160)))</xm:f>
            <xm:f>'Listados Datos'!$P$4</xm:f>
            <x14:dxf>
              <fill>
                <patternFill>
                  <bgColor rgb="FF33CC33"/>
                </patternFill>
              </fill>
            </x14:dxf>
          </x14:cfRule>
          <x14:cfRule type="containsText" priority="14781" operator="containsText" id="{5028EDC5-6F7A-47DE-BB4F-80987DD35E0E}">
            <xm:f>NOT(ISERROR(SEARCH('Listados Datos'!$P$5,AR160)))</xm:f>
            <xm:f>'Listados Datos'!$P$5</xm:f>
            <x14:dxf>
              <fill>
                <patternFill>
                  <bgColor rgb="FFFFFF00"/>
                </patternFill>
              </fill>
            </x14:dxf>
          </x14:cfRule>
          <x14:cfRule type="containsText" priority="14782" operator="containsText" id="{DC763F07-F007-4343-BBD4-C8D089C8E0B2}">
            <xm:f>NOT(ISERROR(SEARCH('Listados Datos'!$P$6,AR160)))</xm:f>
            <xm:f>'Listados Datos'!$P$6</xm:f>
            <x14:dxf>
              <fill>
                <patternFill>
                  <bgColor rgb="FFFFC000"/>
                </patternFill>
              </fill>
            </x14:dxf>
          </x14:cfRule>
          <x14:cfRule type="containsText" priority="1478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775" operator="containsText" id="{C7200844-B8F2-45D3-8712-2BA49D00AF1C}">
            <xm:f>NOT(ISERROR(SEARCH('Listados Datos'!$T$3,AT161)))</xm:f>
            <xm:f>'Listados Datos'!$T$3</xm:f>
            <x14:dxf>
              <fill>
                <patternFill patternType="solid">
                  <bgColor rgb="FFC00000"/>
                </patternFill>
              </fill>
            </x14:dxf>
          </x14:cfRule>
          <x14:cfRule type="containsText" priority="14776" operator="containsText" id="{1CDF3F65-B121-4ED9-875F-207B7E0FB1DC}">
            <xm:f>NOT(ISERROR(SEARCH('Listados Datos'!$T$4,AT161)))</xm:f>
            <xm:f>'Listados Datos'!$T$4</xm:f>
            <x14:dxf>
              <font>
                <b/>
                <i val="0"/>
                <color theme="0"/>
              </font>
              <fill>
                <patternFill>
                  <bgColor rgb="FFE26B0A"/>
                </patternFill>
              </fill>
            </x14:dxf>
          </x14:cfRule>
          <x14:cfRule type="containsText" priority="14777" operator="containsText" id="{E40F5DDE-3C3C-4E3E-89CA-C2838ADF2BEB}">
            <xm:f>NOT(ISERROR(SEARCH('Listados Datos'!$T$5,AT161)))</xm:f>
            <xm:f>'Listados Datos'!$T$5</xm:f>
            <x14:dxf>
              <font>
                <b/>
                <i val="0"/>
                <color auto="1"/>
              </font>
              <fill>
                <patternFill>
                  <bgColor rgb="FFFFFF00"/>
                </patternFill>
              </fill>
            </x14:dxf>
          </x14:cfRule>
          <x14:cfRule type="containsText" priority="1477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765" operator="containsText" id="{0E893B5D-54D9-4469-99B9-26E7ED99E112}">
            <xm:f>NOT(ISERROR(SEARCH('Listados Datos'!$P$3,AR161)))</xm:f>
            <xm:f>'Listados Datos'!$P$3</xm:f>
            <x14:dxf>
              <fill>
                <patternFill>
                  <bgColor rgb="FF99CC00"/>
                </patternFill>
              </fill>
            </x14:dxf>
          </x14:cfRule>
          <x14:cfRule type="containsText" priority="14766" operator="containsText" id="{14AA0169-9D3F-45F6-93FA-368E1F3A2C52}">
            <xm:f>NOT(ISERROR(SEARCH('Listados Datos'!$P$4,AR161)))</xm:f>
            <xm:f>'Listados Datos'!$P$4</xm:f>
            <x14:dxf>
              <fill>
                <patternFill>
                  <bgColor rgb="FF33CC33"/>
                </patternFill>
              </fill>
            </x14:dxf>
          </x14:cfRule>
          <x14:cfRule type="containsText" priority="14767" operator="containsText" id="{2DA110A4-0EDE-4A11-8AF6-9C17B84ABE80}">
            <xm:f>NOT(ISERROR(SEARCH('Listados Datos'!$P$5,AR161)))</xm:f>
            <xm:f>'Listados Datos'!$P$5</xm:f>
            <x14:dxf>
              <fill>
                <patternFill>
                  <bgColor rgb="FFFFFF00"/>
                </patternFill>
              </fill>
            </x14:dxf>
          </x14:cfRule>
          <x14:cfRule type="containsText" priority="14768" operator="containsText" id="{136AF1F5-6C6A-405B-AADD-E6913D4E5F39}">
            <xm:f>NOT(ISERROR(SEARCH('Listados Datos'!$P$6,AR161)))</xm:f>
            <xm:f>'Listados Datos'!$P$6</xm:f>
            <x14:dxf>
              <fill>
                <patternFill>
                  <bgColor rgb="FFFFC000"/>
                </patternFill>
              </fill>
            </x14:dxf>
          </x14:cfRule>
          <x14:cfRule type="containsText" priority="1476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747" operator="containsText" id="{C26E1304-9FD4-4787-A9D8-970B5E979073}">
            <xm:f>NOT(ISERROR(SEARCH('Listados Datos'!$T$3,AF162)))</xm:f>
            <xm:f>'Listados Datos'!$T$3</xm:f>
            <x14:dxf>
              <fill>
                <patternFill patternType="solid">
                  <bgColor rgb="FFC00000"/>
                </patternFill>
              </fill>
            </x14:dxf>
          </x14:cfRule>
          <x14:cfRule type="containsText" priority="14748" operator="containsText" id="{B6D8AA8B-C408-4B1A-833D-C94E8CE64A61}">
            <xm:f>NOT(ISERROR(SEARCH('Listados Datos'!$T$4,AF162)))</xm:f>
            <xm:f>'Listados Datos'!$T$4</xm:f>
            <x14:dxf>
              <font>
                <b/>
                <i val="0"/>
                <color theme="0"/>
              </font>
              <fill>
                <patternFill>
                  <bgColor rgb="FFE26B0A"/>
                </patternFill>
              </fill>
            </x14:dxf>
          </x14:cfRule>
          <x14:cfRule type="containsText" priority="14749" operator="containsText" id="{9599A28B-2AFF-48DC-AC58-19F5F159C88D}">
            <xm:f>NOT(ISERROR(SEARCH('Listados Datos'!$T$5,AF162)))</xm:f>
            <xm:f>'Listados Datos'!$T$5</xm:f>
            <x14:dxf>
              <font>
                <b/>
                <i val="0"/>
                <color auto="1"/>
              </font>
              <fill>
                <patternFill>
                  <bgColor rgb="FFFFFF00"/>
                </patternFill>
              </fill>
            </x14:dxf>
          </x14:cfRule>
          <x14:cfRule type="containsText" priority="1475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743" operator="containsText" id="{62A4C396-6097-4E65-A824-52210768F9FD}">
            <xm:f>NOT(ISERROR(SEARCH('Listados Datos'!$T$3,AB162)))</xm:f>
            <xm:f>'Listados Datos'!$T$3</xm:f>
            <x14:dxf>
              <fill>
                <patternFill patternType="solid">
                  <bgColor rgb="FFC00000"/>
                </patternFill>
              </fill>
            </x14:dxf>
          </x14:cfRule>
          <x14:cfRule type="containsText" priority="14744" operator="containsText" id="{8FD4647D-E857-4A11-8EEC-D00FB9F4A82B}">
            <xm:f>NOT(ISERROR(SEARCH('Listados Datos'!$T$4,AB162)))</xm:f>
            <xm:f>'Listados Datos'!$T$4</xm:f>
            <x14:dxf>
              <font>
                <b/>
                <i val="0"/>
                <color theme="0"/>
              </font>
              <fill>
                <patternFill>
                  <bgColor rgb="FFE26B0A"/>
                </patternFill>
              </fill>
            </x14:dxf>
          </x14:cfRule>
          <x14:cfRule type="containsText" priority="14745" operator="containsText" id="{9E5407D7-605A-4591-8BF0-A71E526B67B3}">
            <xm:f>NOT(ISERROR(SEARCH('Listados Datos'!$T$5,AB162)))</xm:f>
            <xm:f>'Listados Datos'!$T$5</xm:f>
            <x14:dxf>
              <font>
                <b/>
                <i val="0"/>
                <color auto="1"/>
              </font>
              <fill>
                <patternFill>
                  <bgColor rgb="FFFFFF00"/>
                </patternFill>
              </fill>
            </x14:dxf>
          </x14:cfRule>
          <x14:cfRule type="containsText" priority="1474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733" operator="containsText" id="{BC3FDA70-13EF-433C-AFEB-3D9A75F4118F}">
            <xm:f>NOT(ISERROR(SEARCH('Listados Datos'!$P$3,Z162)))</xm:f>
            <xm:f>'Listados Datos'!$P$3</xm:f>
            <x14:dxf>
              <fill>
                <patternFill>
                  <bgColor rgb="FF99CC00"/>
                </patternFill>
              </fill>
            </x14:dxf>
          </x14:cfRule>
          <x14:cfRule type="containsText" priority="14734" operator="containsText" id="{93D0E3E7-71FD-4ABF-A85E-6B755C2B1E83}">
            <xm:f>NOT(ISERROR(SEARCH('Listados Datos'!$P$4,Z162)))</xm:f>
            <xm:f>'Listados Datos'!$P$4</xm:f>
            <x14:dxf>
              <fill>
                <patternFill>
                  <bgColor rgb="FF33CC33"/>
                </patternFill>
              </fill>
            </x14:dxf>
          </x14:cfRule>
          <x14:cfRule type="containsText" priority="14735" operator="containsText" id="{8FA73829-61E1-4D8C-9B57-BB92D5622D6E}">
            <xm:f>NOT(ISERROR(SEARCH('Listados Datos'!$P$5,Z162)))</xm:f>
            <xm:f>'Listados Datos'!$P$5</xm:f>
            <x14:dxf>
              <fill>
                <patternFill>
                  <bgColor rgb="FFFFFF00"/>
                </patternFill>
              </fill>
            </x14:dxf>
          </x14:cfRule>
          <x14:cfRule type="containsText" priority="14736" operator="containsText" id="{36747EB0-0FFE-474A-BF03-B24DFFDA5756}">
            <xm:f>NOT(ISERROR(SEARCH('Listados Datos'!$P$6,Z162)))</xm:f>
            <xm:f>'Listados Datos'!$P$6</xm:f>
            <x14:dxf>
              <fill>
                <patternFill>
                  <bgColor rgb="FFFFC000"/>
                </patternFill>
              </fill>
            </x14:dxf>
          </x14:cfRule>
          <x14:cfRule type="containsText" priority="1473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705" operator="containsText" id="{8FABADA7-6690-4A35-84C6-DA46622BF32F}">
            <xm:f>NOT(ISERROR(SEARCH('Listados Datos'!$T$3,AT163)))</xm:f>
            <xm:f>'Listados Datos'!$T$3</xm:f>
            <x14:dxf>
              <fill>
                <patternFill patternType="solid">
                  <bgColor rgb="FFC00000"/>
                </patternFill>
              </fill>
            </x14:dxf>
          </x14:cfRule>
          <x14:cfRule type="containsText" priority="14706" operator="containsText" id="{4E944356-4626-4A48-A52D-DB0AE51ABA54}">
            <xm:f>NOT(ISERROR(SEARCH('Listados Datos'!$T$4,AT163)))</xm:f>
            <xm:f>'Listados Datos'!$T$4</xm:f>
            <x14:dxf>
              <font>
                <b/>
                <i val="0"/>
                <color theme="0"/>
              </font>
              <fill>
                <patternFill>
                  <bgColor rgb="FFE26B0A"/>
                </patternFill>
              </fill>
            </x14:dxf>
          </x14:cfRule>
          <x14:cfRule type="containsText" priority="14707" operator="containsText" id="{E7FBC1AA-2079-4359-A91C-16DEF2E8ACFC}">
            <xm:f>NOT(ISERROR(SEARCH('Listados Datos'!$T$5,AT163)))</xm:f>
            <xm:f>'Listados Datos'!$T$5</xm:f>
            <x14:dxf>
              <font>
                <b/>
                <i val="0"/>
                <color auto="1"/>
              </font>
              <fill>
                <patternFill>
                  <bgColor rgb="FFFFFF00"/>
                </patternFill>
              </fill>
            </x14:dxf>
          </x14:cfRule>
          <x14:cfRule type="containsText" priority="1470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443" operator="containsText" id="{2607F943-78AE-4C59-A482-773B3F1D0043}">
            <xm:f>NOT(ISERROR(SEARCH('Listados Datos'!$P$3,AR170)))</xm:f>
            <xm:f>'Listados Datos'!$P$3</xm:f>
            <x14:dxf>
              <fill>
                <patternFill>
                  <bgColor rgb="FF99CC00"/>
                </patternFill>
              </fill>
            </x14:dxf>
          </x14:cfRule>
          <x14:cfRule type="containsText" priority="14444" operator="containsText" id="{26FD5547-B8FA-450D-9C52-06BFE8DEA6F2}">
            <xm:f>NOT(ISERROR(SEARCH('Listados Datos'!$P$4,AR170)))</xm:f>
            <xm:f>'Listados Datos'!$P$4</xm:f>
            <x14:dxf>
              <fill>
                <patternFill>
                  <bgColor rgb="FF33CC33"/>
                </patternFill>
              </fill>
            </x14:dxf>
          </x14:cfRule>
          <x14:cfRule type="containsText" priority="14445" operator="containsText" id="{4B25D847-2FEE-400E-B8CC-E31EB7E15E44}">
            <xm:f>NOT(ISERROR(SEARCH('Listados Datos'!$P$5,AR170)))</xm:f>
            <xm:f>'Listados Datos'!$P$5</xm:f>
            <x14:dxf>
              <fill>
                <patternFill>
                  <bgColor rgb="FFFFFF00"/>
                </patternFill>
              </fill>
            </x14:dxf>
          </x14:cfRule>
          <x14:cfRule type="containsText" priority="14446" operator="containsText" id="{D4534D19-F64B-46D4-90DC-4B902B6A34DB}">
            <xm:f>NOT(ISERROR(SEARCH('Listados Datos'!$P$6,AR170)))</xm:f>
            <xm:f>'Listados Datos'!$P$6</xm:f>
            <x14:dxf>
              <fill>
                <patternFill>
                  <bgColor rgb="FFFFC000"/>
                </patternFill>
              </fill>
            </x14:dxf>
          </x14:cfRule>
          <x14:cfRule type="containsText" priority="1444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691" operator="containsText" id="{202917FA-4F4D-432F-95BE-0E838CFFDB8E}">
            <xm:f>NOT(ISERROR(SEARCH('Listados Datos'!$T$3,AF140)))</xm:f>
            <xm:f>'Listados Datos'!$T$3</xm:f>
            <x14:dxf>
              <fill>
                <patternFill patternType="solid">
                  <bgColor rgb="FFC00000"/>
                </patternFill>
              </fill>
            </x14:dxf>
          </x14:cfRule>
          <x14:cfRule type="containsText" priority="14692" operator="containsText" id="{03FF92B2-4CDA-4040-9F08-121D2268028A}">
            <xm:f>NOT(ISERROR(SEARCH('Listados Datos'!$T$4,AF140)))</xm:f>
            <xm:f>'Listados Datos'!$T$4</xm:f>
            <x14:dxf>
              <font>
                <b/>
                <i val="0"/>
                <color theme="0"/>
              </font>
              <fill>
                <patternFill>
                  <bgColor rgb="FFE26B0A"/>
                </patternFill>
              </fill>
            </x14:dxf>
          </x14:cfRule>
          <x14:cfRule type="containsText" priority="14693" operator="containsText" id="{635129C2-6D38-4275-B647-73F8F9B58342}">
            <xm:f>NOT(ISERROR(SEARCH('Listados Datos'!$T$5,AF140)))</xm:f>
            <xm:f>'Listados Datos'!$T$5</xm:f>
            <x14:dxf>
              <font>
                <b/>
                <i val="0"/>
                <color auto="1"/>
              </font>
              <fill>
                <patternFill>
                  <bgColor rgb="FFFFFF00"/>
                </patternFill>
              </fill>
            </x14:dxf>
          </x14:cfRule>
          <x14:cfRule type="containsText" priority="1469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687" operator="containsText" id="{49EABD31-79BD-485A-B110-7B0C90DA9903}">
            <xm:f>NOT(ISERROR(SEARCH('Listados Datos'!$T$3,AB140)))</xm:f>
            <xm:f>'Listados Datos'!$T$3</xm:f>
            <x14:dxf>
              <fill>
                <patternFill patternType="solid">
                  <bgColor rgb="FFC00000"/>
                </patternFill>
              </fill>
            </x14:dxf>
          </x14:cfRule>
          <x14:cfRule type="containsText" priority="14688" operator="containsText" id="{D9DB8474-C8BA-40CF-9D54-BFA55E89F07F}">
            <xm:f>NOT(ISERROR(SEARCH('Listados Datos'!$T$4,AB140)))</xm:f>
            <xm:f>'Listados Datos'!$T$4</xm:f>
            <x14:dxf>
              <font>
                <b/>
                <i val="0"/>
                <color theme="0"/>
              </font>
              <fill>
                <patternFill>
                  <bgColor rgb="FFE26B0A"/>
                </patternFill>
              </fill>
            </x14:dxf>
          </x14:cfRule>
          <x14:cfRule type="containsText" priority="14689" operator="containsText" id="{611691DF-E48A-476E-88C6-37CD4AF874DF}">
            <xm:f>NOT(ISERROR(SEARCH('Listados Datos'!$T$5,AB140)))</xm:f>
            <xm:f>'Listados Datos'!$T$5</xm:f>
            <x14:dxf>
              <font>
                <b/>
                <i val="0"/>
                <color auto="1"/>
              </font>
              <fill>
                <patternFill>
                  <bgColor rgb="FFFFFF00"/>
                </patternFill>
              </fill>
            </x14:dxf>
          </x14:cfRule>
          <x14:cfRule type="containsText" priority="1469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677" operator="containsText" id="{B3E0E944-6A21-4B5C-8221-8D7D6092C82E}">
            <xm:f>NOT(ISERROR(SEARCH('Listados Datos'!$P$3,Z140)))</xm:f>
            <xm:f>'Listados Datos'!$P$3</xm:f>
            <x14:dxf>
              <fill>
                <patternFill>
                  <bgColor rgb="FF99CC00"/>
                </patternFill>
              </fill>
            </x14:dxf>
          </x14:cfRule>
          <x14:cfRule type="containsText" priority="14678" operator="containsText" id="{8D6CF622-6AAF-45AF-943E-490DA422A1F8}">
            <xm:f>NOT(ISERROR(SEARCH('Listados Datos'!$P$4,Z140)))</xm:f>
            <xm:f>'Listados Datos'!$P$4</xm:f>
            <x14:dxf>
              <fill>
                <patternFill>
                  <bgColor rgb="FF33CC33"/>
                </patternFill>
              </fill>
            </x14:dxf>
          </x14:cfRule>
          <x14:cfRule type="containsText" priority="14679" operator="containsText" id="{85EA6139-5FA4-4B8A-B72E-7AAEBD26CF8A}">
            <xm:f>NOT(ISERROR(SEARCH('Listados Datos'!$P$5,Z140)))</xm:f>
            <xm:f>'Listados Datos'!$P$5</xm:f>
            <x14:dxf>
              <fill>
                <patternFill>
                  <bgColor rgb="FFFFFF00"/>
                </patternFill>
              </fill>
            </x14:dxf>
          </x14:cfRule>
          <x14:cfRule type="containsText" priority="14680" operator="containsText" id="{91329297-6DC9-4246-B735-0428BF2193CC}">
            <xm:f>NOT(ISERROR(SEARCH('Listados Datos'!$P$6,Z140)))</xm:f>
            <xm:f>'Listados Datos'!$P$6</xm:f>
            <x14:dxf>
              <fill>
                <patternFill>
                  <bgColor rgb="FFFFC000"/>
                </patternFill>
              </fill>
            </x14:dxf>
          </x14:cfRule>
          <x14:cfRule type="containsText" priority="1468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663" operator="containsText" id="{CE8E4187-B4D5-4580-8EFC-5F765D0F5A35}">
            <xm:f>NOT(ISERROR(SEARCH('Listados Datos'!$T$3,AT140)))</xm:f>
            <xm:f>'Listados Datos'!$T$3</xm:f>
            <x14:dxf>
              <fill>
                <patternFill patternType="solid">
                  <bgColor rgb="FFC00000"/>
                </patternFill>
              </fill>
            </x14:dxf>
          </x14:cfRule>
          <x14:cfRule type="containsText" priority="14664" operator="containsText" id="{3125A074-7FA9-4265-9820-6D4CCE5C91C7}">
            <xm:f>NOT(ISERROR(SEARCH('Listados Datos'!$T$4,AT140)))</xm:f>
            <xm:f>'Listados Datos'!$T$4</xm:f>
            <x14:dxf>
              <font>
                <b/>
                <i val="0"/>
                <color theme="0"/>
              </font>
              <fill>
                <patternFill>
                  <bgColor rgb="FFE26B0A"/>
                </patternFill>
              </fill>
            </x14:dxf>
          </x14:cfRule>
          <x14:cfRule type="containsText" priority="14665" operator="containsText" id="{365270B6-D732-40EE-BBC6-528E834CD37E}">
            <xm:f>NOT(ISERROR(SEARCH('Listados Datos'!$T$5,AT140)))</xm:f>
            <xm:f>'Listados Datos'!$T$5</xm:f>
            <x14:dxf>
              <font>
                <b/>
                <i val="0"/>
                <color auto="1"/>
              </font>
              <fill>
                <patternFill>
                  <bgColor rgb="FFFFFF00"/>
                </patternFill>
              </fill>
            </x14:dxf>
          </x14:cfRule>
          <x14:cfRule type="containsText" priority="1466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653" operator="containsText" id="{CAF23EE3-105B-4386-ADBC-3E1BF082C20D}">
            <xm:f>NOT(ISERROR(SEARCH('Listados Datos'!$P$3,AR140)))</xm:f>
            <xm:f>'Listados Datos'!$P$3</xm:f>
            <x14:dxf>
              <fill>
                <patternFill>
                  <bgColor rgb="FF99CC00"/>
                </patternFill>
              </fill>
            </x14:dxf>
          </x14:cfRule>
          <x14:cfRule type="containsText" priority="14654" operator="containsText" id="{151021AC-9BBC-446E-BD0A-C64A243B66EB}">
            <xm:f>NOT(ISERROR(SEARCH('Listados Datos'!$P$4,AR140)))</xm:f>
            <xm:f>'Listados Datos'!$P$4</xm:f>
            <x14:dxf>
              <fill>
                <patternFill>
                  <bgColor rgb="FF33CC33"/>
                </patternFill>
              </fill>
            </x14:dxf>
          </x14:cfRule>
          <x14:cfRule type="containsText" priority="14655" operator="containsText" id="{E0ACF117-11B8-4E59-8911-583ABFD48C3C}">
            <xm:f>NOT(ISERROR(SEARCH('Listados Datos'!$P$5,AR140)))</xm:f>
            <xm:f>'Listados Datos'!$P$5</xm:f>
            <x14:dxf>
              <fill>
                <patternFill>
                  <bgColor rgb="FFFFFF00"/>
                </patternFill>
              </fill>
            </x14:dxf>
          </x14:cfRule>
          <x14:cfRule type="containsText" priority="14656" operator="containsText" id="{A80205F6-962A-4D57-AE66-F27489FFB8F2}">
            <xm:f>NOT(ISERROR(SEARCH('Listados Datos'!$P$6,AR140)))</xm:f>
            <xm:f>'Listados Datos'!$P$6</xm:f>
            <x14:dxf>
              <fill>
                <patternFill>
                  <bgColor rgb="FFFFC000"/>
                </patternFill>
              </fill>
            </x14:dxf>
          </x14:cfRule>
          <x14:cfRule type="containsText" priority="1465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649" operator="containsText" id="{0DD4E626-43B7-4E07-995C-0195EB9DB5A8}">
            <xm:f>NOT(ISERROR(SEARCH('Listados Datos'!$T$3,AF146)))</xm:f>
            <xm:f>'Listados Datos'!$T$3</xm:f>
            <x14:dxf>
              <fill>
                <patternFill patternType="solid">
                  <bgColor rgb="FFC00000"/>
                </patternFill>
              </fill>
            </x14:dxf>
          </x14:cfRule>
          <x14:cfRule type="containsText" priority="14650" operator="containsText" id="{3BA5F217-82A0-4F80-950B-431796A7AD4D}">
            <xm:f>NOT(ISERROR(SEARCH('Listados Datos'!$T$4,AF146)))</xm:f>
            <xm:f>'Listados Datos'!$T$4</xm:f>
            <x14:dxf>
              <font>
                <b/>
                <i val="0"/>
                <color theme="0"/>
              </font>
              <fill>
                <patternFill>
                  <bgColor rgb="FFE26B0A"/>
                </patternFill>
              </fill>
            </x14:dxf>
          </x14:cfRule>
          <x14:cfRule type="containsText" priority="14651" operator="containsText" id="{06720040-38F8-48FF-80AA-127421EF8C8E}">
            <xm:f>NOT(ISERROR(SEARCH('Listados Datos'!$T$5,AF146)))</xm:f>
            <xm:f>'Listados Datos'!$T$5</xm:f>
            <x14:dxf>
              <font>
                <b/>
                <i val="0"/>
                <color auto="1"/>
              </font>
              <fill>
                <patternFill>
                  <bgColor rgb="FFFFFF00"/>
                </patternFill>
              </fill>
            </x14:dxf>
          </x14:cfRule>
          <x14:cfRule type="containsText" priority="1465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645" operator="containsText" id="{876EA314-8A6B-49D1-9459-523C7384B0E2}">
            <xm:f>NOT(ISERROR(SEARCH('Listados Datos'!$T$3,AB146)))</xm:f>
            <xm:f>'Listados Datos'!$T$3</xm:f>
            <x14:dxf>
              <fill>
                <patternFill patternType="solid">
                  <bgColor rgb="FFC00000"/>
                </patternFill>
              </fill>
            </x14:dxf>
          </x14:cfRule>
          <x14:cfRule type="containsText" priority="14646" operator="containsText" id="{ABDDD6D0-E898-44B5-B954-EFD91B14174E}">
            <xm:f>NOT(ISERROR(SEARCH('Listados Datos'!$T$4,AB146)))</xm:f>
            <xm:f>'Listados Datos'!$T$4</xm:f>
            <x14:dxf>
              <font>
                <b/>
                <i val="0"/>
                <color theme="0"/>
              </font>
              <fill>
                <patternFill>
                  <bgColor rgb="FFE26B0A"/>
                </patternFill>
              </fill>
            </x14:dxf>
          </x14:cfRule>
          <x14:cfRule type="containsText" priority="14647" operator="containsText" id="{3B1BCCFF-B136-4DE5-9B80-FB9967FC8D9C}">
            <xm:f>NOT(ISERROR(SEARCH('Listados Datos'!$T$5,AB146)))</xm:f>
            <xm:f>'Listados Datos'!$T$5</xm:f>
            <x14:dxf>
              <font>
                <b/>
                <i val="0"/>
                <color auto="1"/>
              </font>
              <fill>
                <patternFill>
                  <bgColor rgb="FFFFFF00"/>
                </patternFill>
              </fill>
            </x14:dxf>
          </x14:cfRule>
          <x14:cfRule type="containsText" priority="1464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635" operator="containsText" id="{E05EC3ED-46DF-4664-9D59-30BF9E585E01}">
            <xm:f>NOT(ISERROR(SEARCH('Listados Datos'!$P$3,Z146)))</xm:f>
            <xm:f>'Listados Datos'!$P$3</xm:f>
            <x14:dxf>
              <fill>
                <patternFill>
                  <bgColor rgb="FF99CC00"/>
                </patternFill>
              </fill>
            </x14:dxf>
          </x14:cfRule>
          <x14:cfRule type="containsText" priority="14636" operator="containsText" id="{938C00CC-5B9E-4211-A124-15F1B923604C}">
            <xm:f>NOT(ISERROR(SEARCH('Listados Datos'!$P$4,Z146)))</xm:f>
            <xm:f>'Listados Datos'!$P$4</xm:f>
            <x14:dxf>
              <fill>
                <patternFill>
                  <bgColor rgb="FF33CC33"/>
                </patternFill>
              </fill>
            </x14:dxf>
          </x14:cfRule>
          <x14:cfRule type="containsText" priority="14637" operator="containsText" id="{9F07BBDD-CD20-4CD8-9769-E1E1556C0308}">
            <xm:f>NOT(ISERROR(SEARCH('Listados Datos'!$P$5,Z146)))</xm:f>
            <xm:f>'Listados Datos'!$P$5</xm:f>
            <x14:dxf>
              <fill>
                <patternFill>
                  <bgColor rgb="FFFFFF00"/>
                </patternFill>
              </fill>
            </x14:dxf>
          </x14:cfRule>
          <x14:cfRule type="containsText" priority="14638" operator="containsText" id="{8B065FC9-1893-426C-B817-913EF6A7FA23}">
            <xm:f>NOT(ISERROR(SEARCH('Listados Datos'!$P$6,Z146)))</xm:f>
            <xm:f>'Listados Datos'!$P$6</xm:f>
            <x14:dxf>
              <fill>
                <patternFill>
                  <bgColor rgb="FFFFC000"/>
                </patternFill>
              </fill>
            </x14:dxf>
          </x14:cfRule>
          <x14:cfRule type="containsText" priority="1463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621" operator="containsText" id="{48E3CC73-E494-4029-B77F-583B6D815941}">
            <xm:f>NOT(ISERROR(SEARCH('Listados Datos'!$T$3,AT146)))</xm:f>
            <xm:f>'Listados Datos'!$T$3</xm:f>
            <x14:dxf>
              <fill>
                <patternFill patternType="solid">
                  <bgColor rgb="FFC00000"/>
                </patternFill>
              </fill>
            </x14:dxf>
          </x14:cfRule>
          <x14:cfRule type="containsText" priority="14622" operator="containsText" id="{4A479CEB-D2E3-487D-AF4F-BFCB0246AC6D}">
            <xm:f>NOT(ISERROR(SEARCH('Listados Datos'!$T$4,AT146)))</xm:f>
            <xm:f>'Listados Datos'!$T$4</xm:f>
            <x14:dxf>
              <font>
                <b/>
                <i val="0"/>
                <color theme="0"/>
              </font>
              <fill>
                <patternFill>
                  <bgColor rgb="FFE26B0A"/>
                </patternFill>
              </fill>
            </x14:dxf>
          </x14:cfRule>
          <x14:cfRule type="containsText" priority="14623" operator="containsText" id="{DE0F1924-7E53-4EEB-AD2D-26B6CBDF13B9}">
            <xm:f>NOT(ISERROR(SEARCH('Listados Datos'!$T$5,AT146)))</xm:f>
            <xm:f>'Listados Datos'!$T$5</xm:f>
            <x14:dxf>
              <font>
                <b/>
                <i val="0"/>
                <color auto="1"/>
              </font>
              <fill>
                <patternFill>
                  <bgColor rgb="FFFFFF00"/>
                </patternFill>
              </fill>
            </x14:dxf>
          </x14:cfRule>
          <x14:cfRule type="containsText" priority="1462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611" operator="containsText" id="{74876125-8352-4FF8-BECB-12322F0914B6}">
            <xm:f>NOT(ISERROR(SEARCH('Listados Datos'!$P$3,AR146)))</xm:f>
            <xm:f>'Listados Datos'!$P$3</xm:f>
            <x14:dxf>
              <fill>
                <patternFill>
                  <bgColor rgb="FF99CC00"/>
                </patternFill>
              </fill>
            </x14:dxf>
          </x14:cfRule>
          <x14:cfRule type="containsText" priority="14612" operator="containsText" id="{3EAF5317-DF73-4E28-AB23-D7A8E26383EF}">
            <xm:f>NOT(ISERROR(SEARCH('Listados Datos'!$P$4,AR146)))</xm:f>
            <xm:f>'Listados Datos'!$P$4</xm:f>
            <x14:dxf>
              <fill>
                <patternFill>
                  <bgColor rgb="FF33CC33"/>
                </patternFill>
              </fill>
            </x14:dxf>
          </x14:cfRule>
          <x14:cfRule type="containsText" priority="14613" operator="containsText" id="{FA6BCD76-1C87-4442-9A9F-99BF96566BDB}">
            <xm:f>NOT(ISERROR(SEARCH('Listados Datos'!$P$5,AR146)))</xm:f>
            <xm:f>'Listados Datos'!$P$5</xm:f>
            <x14:dxf>
              <fill>
                <patternFill>
                  <bgColor rgb="FFFFFF00"/>
                </patternFill>
              </fill>
            </x14:dxf>
          </x14:cfRule>
          <x14:cfRule type="containsText" priority="14614" operator="containsText" id="{CB5F234C-5187-44C3-95FE-15EA87B41196}">
            <xm:f>NOT(ISERROR(SEARCH('Listados Datos'!$P$6,AR146)))</xm:f>
            <xm:f>'Listados Datos'!$P$6</xm:f>
            <x14:dxf>
              <fill>
                <patternFill>
                  <bgColor rgb="FFFFC000"/>
                </patternFill>
              </fill>
            </x14:dxf>
          </x14:cfRule>
          <x14:cfRule type="containsText" priority="1461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607" operator="containsText" id="{CBFB4B74-DFD9-4EC5-BA89-391FEA0EAE88}">
            <xm:f>NOT(ISERROR(SEARCH('Listados Datos'!$T$3,AF152)))</xm:f>
            <xm:f>'Listados Datos'!$T$3</xm:f>
            <x14:dxf>
              <fill>
                <patternFill patternType="solid">
                  <bgColor rgb="FFC00000"/>
                </patternFill>
              </fill>
            </x14:dxf>
          </x14:cfRule>
          <x14:cfRule type="containsText" priority="14608" operator="containsText" id="{6E1DB1C4-9A77-40F1-A8D5-235369FDB0C8}">
            <xm:f>NOT(ISERROR(SEARCH('Listados Datos'!$T$4,AF152)))</xm:f>
            <xm:f>'Listados Datos'!$T$4</xm:f>
            <x14:dxf>
              <font>
                <b/>
                <i val="0"/>
                <color theme="0"/>
              </font>
              <fill>
                <patternFill>
                  <bgColor rgb="FFE26B0A"/>
                </patternFill>
              </fill>
            </x14:dxf>
          </x14:cfRule>
          <x14:cfRule type="containsText" priority="14609" operator="containsText" id="{3C42E60C-F0C5-4B41-A740-2B731442A9B6}">
            <xm:f>NOT(ISERROR(SEARCH('Listados Datos'!$T$5,AF152)))</xm:f>
            <xm:f>'Listados Datos'!$T$5</xm:f>
            <x14:dxf>
              <font>
                <b/>
                <i val="0"/>
                <color auto="1"/>
              </font>
              <fill>
                <patternFill>
                  <bgColor rgb="FFFFFF00"/>
                </patternFill>
              </fill>
            </x14:dxf>
          </x14:cfRule>
          <x14:cfRule type="containsText" priority="1461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603" operator="containsText" id="{012140C9-F531-402E-99A7-55DEED8CA982}">
            <xm:f>NOT(ISERROR(SEARCH('Listados Datos'!$T$3,AB152)))</xm:f>
            <xm:f>'Listados Datos'!$T$3</xm:f>
            <x14:dxf>
              <fill>
                <patternFill patternType="solid">
                  <bgColor rgb="FFC00000"/>
                </patternFill>
              </fill>
            </x14:dxf>
          </x14:cfRule>
          <x14:cfRule type="containsText" priority="14604" operator="containsText" id="{D6883F6F-9EB1-45D7-AE4F-0D2A3BEFE5BA}">
            <xm:f>NOT(ISERROR(SEARCH('Listados Datos'!$T$4,AB152)))</xm:f>
            <xm:f>'Listados Datos'!$T$4</xm:f>
            <x14:dxf>
              <font>
                <b/>
                <i val="0"/>
                <color theme="0"/>
              </font>
              <fill>
                <patternFill>
                  <bgColor rgb="FFE26B0A"/>
                </patternFill>
              </fill>
            </x14:dxf>
          </x14:cfRule>
          <x14:cfRule type="containsText" priority="14605" operator="containsText" id="{02C232B7-2BFA-43F7-89A5-498C14FF36C5}">
            <xm:f>NOT(ISERROR(SEARCH('Listados Datos'!$T$5,AB152)))</xm:f>
            <xm:f>'Listados Datos'!$T$5</xm:f>
            <x14:dxf>
              <font>
                <b/>
                <i val="0"/>
                <color auto="1"/>
              </font>
              <fill>
                <patternFill>
                  <bgColor rgb="FFFFFF00"/>
                </patternFill>
              </fill>
            </x14:dxf>
          </x14:cfRule>
          <x14:cfRule type="containsText" priority="1460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593" operator="containsText" id="{43F4137F-BC2C-48A8-ABF0-DB9CBA703B65}">
            <xm:f>NOT(ISERROR(SEARCH('Listados Datos'!$P$3,Z152)))</xm:f>
            <xm:f>'Listados Datos'!$P$3</xm:f>
            <x14:dxf>
              <fill>
                <patternFill>
                  <bgColor rgb="FF99CC00"/>
                </patternFill>
              </fill>
            </x14:dxf>
          </x14:cfRule>
          <x14:cfRule type="containsText" priority="14594" operator="containsText" id="{C7DE725C-5C78-48A3-B40A-6429B212EA95}">
            <xm:f>NOT(ISERROR(SEARCH('Listados Datos'!$P$4,Z152)))</xm:f>
            <xm:f>'Listados Datos'!$P$4</xm:f>
            <x14:dxf>
              <fill>
                <patternFill>
                  <bgColor rgb="FF33CC33"/>
                </patternFill>
              </fill>
            </x14:dxf>
          </x14:cfRule>
          <x14:cfRule type="containsText" priority="14595" operator="containsText" id="{4EDA69DE-7546-416F-B475-E20FEE460149}">
            <xm:f>NOT(ISERROR(SEARCH('Listados Datos'!$P$5,Z152)))</xm:f>
            <xm:f>'Listados Datos'!$P$5</xm:f>
            <x14:dxf>
              <fill>
                <patternFill>
                  <bgColor rgb="FFFFFF00"/>
                </patternFill>
              </fill>
            </x14:dxf>
          </x14:cfRule>
          <x14:cfRule type="containsText" priority="14596" operator="containsText" id="{4E446B91-EA64-4983-9873-97E44B0A05E0}">
            <xm:f>NOT(ISERROR(SEARCH('Listados Datos'!$P$6,Z152)))</xm:f>
            <xm:f>'Listados Datos'!$P$6</xm:f>
            <x14:dxf>
              <fill>
                <patternFill>
                  <bgColor rgb="FFFFC000"/>
                </patternFill>
              </fill>
            </x14:dxf>
          </x14:cfRule>
          <x14:cfRule type="containsText" priority="1459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579" operator="containsText" id="{BAAF63D5-997C-4541-B299-E782CF84EEE5}">
            <xm:f>NOT(ISERROR(SEARCH('Listados Datos'!$T$3,AT152)))</xm:f>
            <xm:f>'Listados Datos'!$T$3</xm:f>
            <x14:dxf>
              <fill>
                <patternFill patternType="solid">
                  <bgColor rgb="FFC00000"/>
                </patternFill>
              </fill>
            </x14:dxf>
          </x14:cfRule>
          <x14:cfRule type="containsText" priority="14580" operator="containsText" id="{3DCF2907-587D-451D-9D11-38AB4558CFE8}">
            <xm:f>NOT(ISERROR(SEARCH('Listados Datos'!$T$4,AT152)))</xm:f>
            <xm:f>'Listados Datos'!$T$4</xm:f>
            <x14:dxf>
              <font>
                <b/>
                <i val="0"/>
                <color theme="0"/>
              </font>
              <fill>
                <patternFill>
                  <bgColor rgb="FFE26B0A"/>
                </patternFill>
              </fill>
            </x14:dxf>
          </x14:cfRule>
          <x14:cfRule type="containsText" priority="14581" operator="containsText" id="{D5A57D74-BF42-467C-A040-9FFB8BA47E9F}">
            <xm:f>NOT(ISERROR(SEARCH('Listados Datos'!$T$5,AT152)))</xm:f>
            <xm:f>'Listados Datos'!$T$5</xm:f>
            <x14:dxf>
              <font>
                <b/>
                <i val="0"/>
                <color auto="1"/>
              </font>
              <fill>
                <patternFill>
                  <bgColor rgb="FFFFFF00"/>
                </patternFill>
              </fill>
            </x14:dxf>
          </x14:cfRule>
          <x14:cfRule type="containsText" priority="1458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569" operator="containsText" id="{3B0ED8A0-CF8D-4FE7-8711-ADD8A45181A8}">
            <xm:f>NOT(ISERROR(SEARCH('Listados Datos'!$P$3,AR152)))</xm:f>
            <xm:f>'Listados Datos'!$P$3</xm:f>
            <x14:dxf>
              <fill>
                <patternFill>
                  <bgColor rgb="FF99CC00"/>
                </patternFill>
              </fill>
            </x14:dxf>
          </x14:cfRule>
          <x14:cfRule type="containsText" priority="14570" operator="containsText" id="{0FFF54D8-1715-4214-A1AD-AE18118F98D5}">
            <xm:f>NOT(ISERROR(SEARCH('Listados Datos'!$P$4,AR152)))</xm:f>
            <xm:f>'Listados Datos'!$P$4</xm:f>
            <x14:dxf>
              <fill>
                <patternFill>
                  <bgColor rgb="FF33CC33"/>
                </patternFill>
              </fill>
            </x14:dxf>
          </x14:cfRule>
          <x14:cfRule type="containsText" priority="14571" operator="containsText" id="{F45F598B-DC57-42AF-90B1-5A2C12C182AD}">
            <xm:f>NOT(ISERROR(SEARCH('Listados Datos'!$P$5,AR152)))</xm:f>
            <xm:f>'Listados Datos'!$P$5</xm:f>
            <x14:dxf>
              <fill>
                <patternFill>
                  <bgColor rgb="FFFFFF00"/>
                </patternFill>
              </fill>
            </x14:dxf>
          </x14:cfRule>
          <x14:cfRule type="containsText" priority="14572" operator="containsText" id="{0EB2B982-5DB5-492A-8428-C0ED3CF4E33B}">
            <xm:f>NOT(ISERROR(SEARCH('Listados Datos'!$P$6,AR152)))</xm:f>
            <xm:f>'Listados Datos'!$P$6</xm:f>
            <x14:dxf>
              <fill>
                <patternFill>
                  <bgColor rgb="FFFFC000"/>
                </patternFill>
              </fill>
            </x14:dxf>
          </x14:cfRule>
          <x14:cfRule type="containsText" priority="1457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527" operator="containsText" id="{2CA18587-9379-4885-9324-9D44C87B7155}">
            <xm:f>NOT(ISERROR(SEARCH('Listados Datos'!$P$3,AR158)))</xm:f>
            <xm:f>'Listados Datos'!$P$3</xm:f>
            <x14:dxf>
              <fill>
                <patternFill>
                  <bgColor rgb="FF99CC00"/>
                </patternFill>
              </fill>
            </x14:dxf>
          </x14:cfRule>
          <x14:cfRule type="containsText" priority="14528" operator="containsText" id="{37A0E9FC-1AF7-4EAC-BFF3-B937B5CD1CD8}">
            <xm:f>NOT(ISERROR(SEARCH('Listados Datos'!$P$4,AR158)))</xm:f>
            <xm:f>'Listados Datos'!$P$4</xm:f>
            <x14:dxf>
              <fill>
                <patternFill>
                  <bgColor rgb="FF33CC33"/>
                </patternFill>
              </fill>
            </x14:dxf>
          </x14:cfRule>
          <x14:cfRule type="containsText" priority="14529" operator="containsText" id="{C61CF46C-D304-42B4-860D-2466D60D8E2A}">
            <xm:f>NOT(ISERROR(SEARCH('Listados Datos'!$P$5,AR158)))</xm:f>
            <xm:f>'Listados Datos'!$P$5</xm:f>
            <x14:dxf>
              <fill>
                <patternFill>
                  <bgColor rgb="FFFFFF00"/>
                </patternFill>
              </fill>
            </x14:dxf>
          </x14:cfRule>
          <x14:cfRule type="containsText" priority="14530" operator="containsText" id="{84BA45C0-C9D6-4DBA-8842-785D88BFFFD8}">
            <xm:f>NOT(ISERROR(SEARCH('Listados Datos'!$P$6,AR158)))</xm:f>
            <xm:f>'Listados Datos'!$P$6</xm:f>
            <x14:dxf>
              <fill>
                <patternFill>
                  <bgColor rgb="FFFFC000"/>
                </patternFill>
              </fill>
            </x14:dxf>
          </x14:cfRule>
          <x14:cfRule type="containsText" priority="1453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565" operator="containsText" id="{143FA4C6-A52B-429A-8B39-FF692E53347A}">
            <xm:f>NOT(ISERROR(SEARCH('Listados Datos'!$T$3,AF158)))</xm:f>
            <xm:f>'Listados Datos'!$T$3</xm:f>
            <x14:dxf>
              <fill>
                <patternFill patternType="solid">
                  <bgColor rgb="FFC00000"/>
                </patternFill>
              </fill>
            </x14:dxf>
          </x14:cfRule>
          <x14:cfRule type="containsText" priority="14566" operator="containsText" id="{D741B7CC-F8CA-43F9-BE09-3B2747E12619}">
            <xm:f>NOT(ISERROR(SEARCH('Listados Datos'!$T$4,AF158)))</xm:f>
            <xm:f>'Listados Datos'!$T$4</xm:f>
            <x14:dxf>
              <font>
                <b/>
                <i val="0"/>
                <color theme="0"/>
              </font>
              <fill>
                <patternFill>
                  <bgColor rgb="FFE26B0A"/>
                </patternFill>
              </fill>
            </x14:dxf>
          </x14:cfRule>
          <x14:cfRule type="containsText" priority="14567" operator="containsText" id="{C71C8E3B-A8BA-410E-BCD0-F8092D63FDFB}">
            <xm:f>NOT(ISERROR(SEARCH('Listados Datos'!$T$5,AF158)))</xm:f>
            <xm:f>'Listados Datos'!$T$5</xm:f>
            <x14:dxf>
              <font>
                <b/>
                <i val="0"/>
                <color auto="1"/>
              </font>
              <fill>
                <patternFill>
                  <bgColor rgb="FFFFFF00"/>
                </patternFill>
              </fill>
            </x14:dxf>
          </x14:cfRule>
          <x14:cfRule type="containsText" priority="1456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561" operator="containsText" id="{67F8A958-F755-44C0-BE89-1164EC38C404}">
            <xm:f>NOT(ISERROR(SEARCH('Listados Datos'!$T$3,AB158)))</xm:f>
            <xm:f>'Listados Datos'!$T$3</xm:f>
            <x14:dxf>
              <fill>
                <patternFill patternType="solid">
                  <bgColor rgb="FFC00000"/>
                </patternFill>
              </fill>
            </x14:dxf>
          </x14:cfRule>
          <x14:cfRule type="containsText" priority="14562" operator="containsText" id="{70BF2D8C-DC68-4F74-8A3B-FC93227654CB}">
            <xm:f>NOT(ISERROR(SEARCH('Listados Datos'!$T$4,AB158)))</xm:f>
            <xm:f>'Listados Datos'!$T$4</xm:f>
            <x14:dxf>
              <font>
                <b/>
                <i val="0"/>
                <color theme="0"/>
              </font>
              <fill>
                <patternFill>
                  <bgColor rgb="FFE26B0A"/>
                </patternFill>
              </fill>
            </x14:dxf>
          </x14:cfRule>
          <x14:cfRule type="containsText" priority="14563" operator="containsText" id="{3E2827CA-B639-4116-8F58-E19B0A8BDF41}">
            <xm:f>NOT(ISERROR(SEARCH('Listados Datos'!$T$5,AB158)))</xm:f>
            <xm:f>'Listados Datos'!$T$5</xm:f>
            <x14:dxf>
              <font>
                <b/>
                <i val="0"/>
                <color auto="1"/>
              </font>
              <fill>
                <patternFill>
                  <bgColor rgb="FFFFFF00"/>
                </patternFill>
              </fill>
            </x14:dxf>
          </x14:cfRule>
          <x14:cfRule type="containsText" priority="1456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551" operator="containsText" id="{78402FC5-0FA6-44E7-9F2F-9A02BBF30835}">
            <xm:f>NOT(ISERROR(SEARCH('Listados Datos'!$P$3,Z158)))</xm:f>
            <xm:f>'Listados Datos'!$P$3</xm:f>
            <x14:dxf>
              <fill>
                <patternFill>
                  <bgColor rgb="FF99CC00"/>
                </patternFill>
              </fill>
            </x14:dxf>
          </x14:cfRule>
          <x14:cfRule type="containsText" priority="14552" operator="containsText" id="{A4049C2C-490A-48B2-9691-5734F88C5D5D}">
            <xm:f>NOT(ISERROR(SEARCH('Listados Datos'!$P$4,Z158)))</xm:f>
            <xm:f>'Listados Datos'!$P$4</xm:f>
            <x14:dxf>
              <fill>
                <patternFill>
                  <bgColor rgb="FF33CC33"/>
                </patternFill>
              </fill>
            </x14:dxf>
          </x14:cfRule>
          <x14:cfRule type="containsText" priority="14553" operator="containsText" id="{02F8C890-B720-44EB-8C9C-D2887CF81D4D}">
            <xm:f>NOT(ISERROR(SEARCH('Listados Datos'!$P$5,Z158)))</xm:f>
            <xm:f>'Listados Datos'!$P$5</xm:f>
            <x14:dxf>
              <fill>
                <patternFill>
                  <bgColor rgb="FFFFFF00"/>
                </patternFill>
              </fill>
            </x14:dxf>
          </x14:cfRule>
          <x14:cfRule type="containsText" priority="14554" operator="containsText" id="{4642F8E0-8918-480A-8382-DF7F17FA33D9}">
            <xm:f>NOT(ISERROR(SEARCH('Listados Datos'!$P$6,Z158)))</xm:f>
            <xm:f>'Listados Datos'!$P$6</xm:f>
            <x14:dxf>
              <fill>
                <patternFill>
                  <bgColor rgb="FFFFC000"/>
                </patternFill>
              </fill>
            </x14:dxf>
          </x14:cfRule>
          <x14:cfRule type="containsText" priority="1455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537" operator="containsText" id="{E1BF6243-ABCF-4C0D-A187-BC251677334A}">
            <xm:f>NOT(ISERROR(SEARCH('Listados Datos'!$T$3,AT158)))</xm:f>
            <xm:f>'Listados Datos'!$T$3</xm:f>
            <x14:dxf>
              <fill>
                <patternFill patternType="solid">
                  <bgColor rgb="FFC00000"/>
                </patternFill>
              </fill>
            </x14:dxf>
          </x14:cfRule>
          <x14:cfRule type="containsText" priority="14538" operator="containsText" id="{13C7E23B-7AAE-44B5-9C9A-B6DF4E240847}">
            <xm:f>NOT(ISERROR(SEARCH('Listados Datos'!$T$4,AT158)))</xm:f>
            <xm:f>'Listados Datos'!$T$4</xm:f>
            <x14:dxf>
              <font>
                <b/>
                <i val="0"/>
                <color theme="0"/>
              </font>
              <fill>
                <patternFill>
                  <bgColor rgb="FFE26B0A"/>
                </patternFill>
              </fill>
            </x14:dxf>
          </x14:cfRule>
          <x14:cfRule type="containsText" priority="14539" operator="containsText" id="{759FA0BC-9A9B-470C-AA40-DE4BD8B002B4}">
            <xm:f>NOT(ISERROR(SEARCH('Listados Datos'!$T$5,AT158)))</xm:f>
            <xm:f>'Listados Datos'!$T$5</xm:f>
            <x14:dxf>
              <font>
                <b/>
                <i val="0"/>
                <color auto="1"/>
              </font>
              <fill>
                <patternFill>
                  <bgColor rgb="FFFFFF00"/>
                </patternFill>
              </fill>
            </x14:dxf>
          </x14:cfRule>
          <x14:cfRule type="containsText" priority="1454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485" operator="containsText" id="{9468CF4E-0179-4346-A63B-C9679A8E019F}">
            <xm:f>NOT(ISERROR(SEARCH('Listados Datos'!$P$3,AR164)))</xm:f>
            <xm:f>'Listados Datos'!$P$3</xm:f>
            <x14:dxf>
              <fill>
                <patternFill>
                  <bgColor rgb="FF99CC00"/>
                </patternFill>
              </fill>
            </x14:dxf>
          </x14:cfRule>
          <x14:cfRule type="containsText" priority="14486" operator="containsText" id="{5021ABE1-1483-4534-B5C9-E8DFEA560798}">
            <xm:f>NOT(ISERROR(SEARCH('Listados Datos'!$P$4,AR164)))</xm:f>
            <xm:f>'Listados Datos'!$P$4</xm:f>
            <x14:dxf>
              <fill>
                <patternFill>
                  <bgColor rgb="FF33CC33"/>
                </patternFill>
              </fill>
            </x14:dxf>
          </x14:cfRule>
          <x14:cfRule type="containsText" priority="14487" operator="containsText" id="{CDC32336-D23E-4215-BA2D-C70BDADF7940}">
            <xm:f>NOT(ISERROR(SEARCH('Listados Datos'!$P$5,AR164)))</xm:f>
            <xm:f>'Listados Datos'!$P$5</xm:f>
            <x14:dxf>
              <fill>
                <patternFill>
                  <bgColor rgb="FFFFFF00"/>
                </patternFill>
              </fill>
            </x14:dxf>
          </x14:cfRule>
          <x14:cfRule type="containsText" priority="14488" operator="containsText" id="{A10FF19E-420D-4483-B713-240C8708C943}">
            <xm:f>NOT(ISERROR(SEARCH('Listados Datos'!$P$6,AR164)))</xm:f>
            <xm:f>'Listados Datos'!$P$6</xm:f>
            <x14:dxf>
              <fill>
                <patternFill>
                  <bgColor rgb="FFFFC000"/>
                </patternFill>
              </fill>
            </x14:dxf>
          </x14:cfRule>
          <x14:cfRule type="containsText" priority="1448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523" operator="containsText" id="{1F7473E4-CBB5-4E42-A9EA-2155B1852EC8}">
            <xm:f>NOT(ISERROR(SEARCH('Listados Datos'!$T$3,AF164)))</xm:f>
            <xm:f>'Listados Datos'!$T$3</xm:f>
            <x14:dxf>
              <fill>
                <patternFill patternType="solid">
                  <bgColor rgb="FFC00000"/>
                </patternFill>
              </fill>
            </x14:dxf>
          </x14:cfRule>
          <x14:cfRule type="containsText" priority="14524" operator="containsText" id="{05F8966B-AB93-4934-89A5-8D1673127FEC}">
            <xm:f>NOT(ISERROR(SEARCH('Listados Datos'!$T$4,AF164)))</xm:f>
            <xm:f>'Listados Datos'!$T$4</xm:f>
            <x14:dxf>
              <font>
                <b/>
                <i val="0"/>
                <color theme="0"/>
              </font>
              <fill>
                <patternFill>
                  <bgColor rgb="FFE26B0A"/>
                </patternFill>
              </fill>
            </x14:dxf>
          </x14:cfRule>
          <x14:cfRule type="containsText" priority="14525" operator="containsText" id="{6CA0B968-5E2E-427F-A589-8349BAE17556}">
            <xm:f>NOT(ISERROR(SEARCH('Listados Datos'!$T$5,AF164)))</xm:f>
            <xm:f>'Listados Datos'!$T$5</xm:f>
            <x14:dxf>
              <font>
                <b/>
                <i val="0"/>
                <color auto="1"/>
              </font>
              <fill>
                <patternFill>
                  <bgColor rgb="FFFFFF00"/>
                </patternFill>
              </fill>
            </x14:dxf>
          </x14:cfRule>
          <x14:cfRule type="containsText" priority="1452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519" operator="containsText" id="{19275F8A-A4AD-4DA3-A038-3A8B0F724269}">
            <xm:f>NOT(ISERROR(SEARCH('Listados Datos'!$T$3,AB164)))</xm:f>
            <xm:f>'Listados Datos'!$T$3</xm:f>
            <x14:dxf>
              <fill>
                <patternFill patternType="solid">
                  <bgColor rgb="FFC00000"/>
                </patternFill>
              </fill>
            </x14:dxf>
          </x14:cfRule>
          <x14:cfRule type="containsText" priority="14520" operator="containsText" id="{9AF4A58C-856C-488D-BE27-1C7CEB07FFEA}">
            <xm:f>NOT(ISERROR(SEARCH('Listados Datos'!$T$4,AB164)))</xm:f>
            <xm:f>'Listados Datos'!$T$4</xm:f>
            <x14:dxf>
              <font>
                <b/>
                <i val="0"/>
                <color theme="0"/>
              </font>
              <fill>
                <patternFill>
                  <bgColor rgb="FFE26B0A"/>
                </patternFill>
              </fill>
            </x14:dxf>
          </x14:cfRule>
          <x14:cfRule type="containsText" priority="14521" operator="containsText" id="{8B7971EC-C9DB-4705-99E5-3BFE2646731C}">
            <xm:f>NOT(ISERROR(SEARCH('Listados Datos'!$T$5,AB164)))</xm:f>
            <xm:f>'Listados Datos'!$T$5</xm:f>
            <x14:dxf>
              <font>
                <b/>
                <i val="0"/>
                <color auto="1"/>
              </font>
              <fill>
                <patternFill>
                  <bgColor rgb="FFFFFF00"/>
                </patternFill>
              </fill>
            </x14:dxf>
          </x14:cfRule>
          <x14:cfRule type="containsText" priority="1452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509" operator="containsText" id="{218A9D4D-27CE-4D35-8AF0-2D9336728C58}">
            <xm:f>NOT(ISERROR(SEARCH('Listados Datos'!$P$3,Z164)))</xm:f>
            <xm:f>'Listados Datos'!$P$3</xm:f>
            <x14:dxf>
              <fill>
                <patternFill>
                  <bgColor rgb="FF99CC00"/>
                </patternFill>
              </fill>
            </x14:dxf>
          </x14:cfRule>
          <x14:cfRule type="containsText" priority="14510" operator="containsText" id="{C2A5A22B-04DD-40C9-8CE7-AE4A375DA31F}">
            <xm:f>NOT(ISERROR(SEARCH('Listados Datos'!$P$4,Z164)))</xm:f>
            <xm:f>'Listados Datos'!$P$4</xm:f>
            <x14:dxf>
              <fill>
                <patternFill>
                  <bgColor rgb="FF33CC33"/>
                </patternFill>
              </fill>
            </x14:dxf>
          </x14:cfRule>
          <x14:cfRule type="containsText" priority="14511" operator="containsText" id="{B657E0C1-E3DB-40D6-B7B4-3CC378CA1BED}">
            <xm:f>NOT(ISERROR(SEARCH('Listados Datos'!$P$5,Z164)))</xm:f>
            <xm:f>'Listados Datos'!$P$5</xm:f>
            <x14:dxf>
              <fill>
                <patternFill>
                  <bgColor rgb="FFFFFF00"/>
                </patternFill>
              </fill>
            </x14:dxf>
          </x14:cfRule>
          <x14:cfRule type="containsText" priority="14512" operator="containsText" id="{C45DE157-2E47-4172-9AC0-0F81D74F3F74}">
            <xm:f>NOT(ISERROR(SEARCH('Listados Datos'!$P$6,Z164)))</xm:f>
            <xm:f>'Listados Datos'!$P$6</xm:f>
            <x14:dxf>
              <fill>
                <patternFill>
                  <bgColor rgb="FFFFC000"/>
                </patternFill>
              </fill>
            </x14:dxf>
          </x14:cfRule>
          <x14:cfRule type="containsText" priority="1451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495" operator="containsText" id="{B663F308-49C2-444F-80D2-8FF412A61E44}">
            <xm:f>NOT(ISERROR(SEARCH('Listados Datos'!$T$3,AT164)))</xm:f>
            <xm:f>'Listados Datos'!$T$3</xm:f>
            <x14:dxf>
              <fill>
                <patternFill patternType="solid">
                  <bgColor rgb="FFC00000"/>
                </patternFill>
              </fill>
            </x14:dxf>
          </x14:cfRule>
          <x14:cfRule type="containsText" priority="14496" operator="containsText" id="{B7FE5D83-5D9B-48E7-AA72-937AC9476549}">
            <xm:f>NOT(ISERROR(SEARCH('Listados Datos'!$T$4,AT164)))</xm:f>
            <xm:f>'Listados Datos'!$T$4</xm:f>
            <x14:dxf>
              <font>
                <b/>
                <i val="0"/>
                <color theme="0"/>
              </font>
              <fill>
                <patternFill>
                  <bgColor rgb="FFE26B0A"/>
                </patternFill>
              </fill>
            </x14:dxf>
          </x14:cfRule>
          <x14:cfRule type="containsText" priority="14497" operator="containsText" id="{1C7154B9-517F-47D6-B6E1-0D6E203E7324}">
            <xm:f>NOT(ISERROR(SEARCH('Listados Datos'!$T$5,AT164)))</xm:f>
            <xm:f>'Listados Datos'!$T$5</xm:f>
            <x14:dxf>
              <font>
                <b/>
                <i val="0"/>
                <color auto="1"/>
              </font>
              <fill>
                <patternFill>
                  <bgColor rgb="FFFFFF00"/>
                </patternFill>
              </fill>
            </x14:dxf>
          </x14:cfRule>
          <x14:cfRule type="containsText" priority="1449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481" operator="containsText" id="{8C08E8D4-321A-45A3-A992-6CD202008C7A}">
            <xm:f>NOT(ISERROR(SEARCH('Listados Datos'!$T$3,AF170)))</xm:f>
            <xm:f>'Listados Datos'!$T$3</xm:f>
            <x14:dxf>
              <fill>
                <patternFill patternType="solid">
                  <bgColor rgb="FFC00000"/>
                </patternFill>
              </fill>
            </x14:dxf>
          </x14:cfRule>
          <x14:cfRule type="containsText" priority="14482" operator="containsText" id="{110A037F-A2CF-424B-916B-4E0EA8A3FF22}">
            <xm:f>NOT(ISERROR(SEARCH('Listados Datos'!$T$4,AF170)))</xm:f>
            <xm:f>'Listados Datos'!$T$4</xm:f>
            <x14:dxf>
              <font>
                <b/>
                <i val="0"/>
                <color theme="0"/>
              </font>
              <fill>
                <patternFill>
                  <bgColor rgb="FFE26B0A"/>
                </patternFill>
              </fill>
            </x14:dxf>
          </x14:cfRule>
          <x14:cfRule type="containsText" priority="14483" operator="containsText" id="{83F790E2-8C3B-4461-A78E-2B8C9AA62BC6}">
            <xm:f>NOT(ISERROR(SEARCH('Listados Datos'!$T$5,AF170)))</xm:f>
            <xm:f>'Listados Datos'!$T$5</xm:f>
            <x14:dxf>
              <font>
                <b/>
                <i val="0"/>
                <color auto="1"/>
              </font>
              <fill>
                <patternFill>
                  <bgColor rgb="FFFFFF00"/>
                </patternFill>
              </fill>
            </x14:dxf>
          </x14:cfRule>
          <x14:cfRule type="containsText" priority="1448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477" operator="containsText" id="{D2F5D666-5186-48FF-B829-1F9B3870EDA0}">
            <xm:f>NOT(ISERROR(SEARCH('Listados Datos'!$T$3,AB170)))</xm:f>
            <xm:f>'Listados Datos'!$T$3</xm:f>
            <x14:dxf>
              <fill>
                <patternFill patternType="solid">
                  <bgColor rgb="FFC00000"/>
                </patternFill>
              </fill>
            </x14:dxf>
          </x14:cfRule>
          <x14:cfRule type="containsText" priority="14478" operator="containsText" id="{E56280E1-85A5-4CF6-9675-7F50554D65DE}">
            <xm:f>NOT(ISERROR(SEARCH('Listados Datos'!$T$4,AB170)))</xm:f>
            <xm:f>'Listados Datos'!$T$4</xm:f>
            <x14:dxf>
              <font>
                <b/>
                <i val="0"/>
                <color theme="0"/>
              </font>
              <fill>
                <patternFill>
                  <bgColor rgb="FFE26B0A"/>
                </patternFill>
              </fill>
            </x14:dxf>
          </x14:cfRule>
          <x14:cfRule type="containsText" priority="14479" operator="containsText" id="{B1A4273A-5153-4AC1-9499-EA650115E47A}">
            <xm:f>NOT(ISERROR(SEARCH('Listados Datos'!$T$5,AB170)))</xm:f>
            <xm:f>'Listados Datos'!$T$5</xm:f>
            <x14:dxf>
              <font>
                <b/>
                <i val="0"/>
                <color auto="1"/>
              </font>
              <fill>
                <patternFill>
                  <bgColor rgb="FFFFFF00"/>
                </patternFill>
              </fill>
            </x14:dxf>
          </x14:cfRule>
          <x14:cfRule type="containsText" priority="1448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467" operator="containsText" id="{C5070023-384B-4080-AD72-61AECC6D32CF}">
            <xm:f>NOT(ISERROR(SEARCH('Listados Datos'!$P$3,Z170)))</xm:f>
            <xm:f>'Listados Datos'!$P$3</xm:f>
            <x14:dxf>
              <fill>
                <patternFill>
                  <bgColor rgb="FF99CC00"/>
                </patternFill>
              </fill>
            </x14:dxf>
          </x14:cfRule>
          <x14:cfRule type="containsText" priority="14468" operator="containsText" id="{151ADF0F-E914-470F-8163-201FBD17791A}">
            <xm:f>NOT(ISERROR(SEARCH('Listados Datos'!$P$4,Z170)))</xm:f>
            <xm:f>'Listados Datos'!$P$4</xm:f>
            <x14:dxf>
              <fill>
                <patternFill>
                  <bgColor rgb="FF33CC33"/>
                </patternFill>
              </fill>
            </x14:dxf>
          </x14:cfRule>
          <x14:cfRule type="containsText" priority="14469" operator="containsText" id="{5C37EFC2-83BF-41BA-A927-E67E572647AD}">
            <xm:f>NOT(ISERROR(SEARCH('Listados Datos'!$P$5,Z170)))</xm:f>
            <xm:f>'Listados Datos'!$P$5</xm:f>
            <x14:dxf>
              <fill>
                <patternFill>
                  <bgColor rgb="FFFFFF00"/>
                </patternFill>
              </fill>
            </x14:dxf>
          </x14:cfRule>
          <x14:cfRule type="containsText" priority="14470" operator="containsText" id="{D356646E-DFC8-40CE-B632-0DC246BE5CBD}">
            <xm:f>NOT(ISERROR(SEARCH('Listados Datos'!$P$6,Z170)))</xm:f>
            <xm:f>'Listados Datos'!$P$6</xm:f>
            <x14:dxf>
              <fill>
                <patternFill>
                  <bgColor rgb="FFFFC000"/>
                </patternFill>
              </fill>
            </x14:dxf>
          </x14:cfRule>
          <x14:cfRule type="containsText" priority="1447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453" operator="containsText" id="{B535C370-FD48-4F0C-AA16-8C6817B88E55}">
            <xm:f>NOT(ISERROR(SEARCH('Listados Datos'!$T$3,AT170)))</xm:f>
            <xm:f>'Listados Datos'!$T$3</xm:f>
            <x14:dxf>
              <fill>
                <patternFill patternType="solid">
                  <bgColor rgb="FFC00000"/>
                </patternFill>
              </fill>
            </x14:dxf>
          </x14:cfRule>
          <x14:cfRule type="containsText" priority="14454" operator="containsText" id="{ADC4DFD6-0272-47F5-9003-1539A6219FC3}">
            <xm:f>NOT(ISERROR(SEARCH('Listados Datos'!$T$4,AT170)))</xm:f>
            <xm:f>'Listados Datos'!$T$4</xm:f>
            <x14:dxf>
              <font>
                <b/>
                <i val="0"/>
                <color theme="0"/>
              </font>
              <fill>
                <patternFill>
                  <bgColor rgb="FFE26B0A"/>
                </patternFill>
              </fill>
            </x14:dxf>
          </x14:cfRule>
          <x14:cfRule type="containsText" priority="14455" operator="containsText" id="{D94DADE6-6E9E-47AF-8B1A-2F761126E6B4}">
            <xm:f>NOT(ISERROR(SEARCH('Listados Datos'!$T$5,AT170)))</xm:f>
            <xm:f>'Listados Datos'!$T$5</xm:f>
            <x14:dxf>
              <font>
                <b/>
                <i val="0"/>
                <color auto="1"/>
              </font>
              <fill>
                <patternFill>
                  <bgColor rgb="FFFFFF00"/>
                </patternFill>
              </fill>
            </x14:dxf>
          </x14:cfRule>
          <x14:cfRule type="containsText" priority="1445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279" operator="containsText" id="{A2004342-39C6-42F1-8F9D-F667232E33A4}">
            <xm:f>NOT(ISERROR(SEARCH('Listados Datos'!$P$3,AR181)))</xm:f>
            <xm:f>'Listados Datos'!$P$3</xm:f>
            <x14:dxf>
              <fill>
                <patternFill>
                  <bgColor rgb="FF99CC00"/>
                </patternFill>
              </fill>
            </x14:dxf>
          </x14:cfRule>
          <x14:cfRule type="containsText" priority="14280" operator="containsText" id="{B7BD7C6B-AFEE-4024-9C58-890B06126997}">
            <xm:f>NOT(ISERROR(SEARCH('Listados Datos'!$P$4,AR181)))</xm:f>
            <xm:f>'Listados Datos'!$P$4</xm:f>
            <x14:dxf>
              <fill>
                <patternFill>
                  <bgColor rgb="FF33CC33"/>
                </patternFill>
              </fill>
            </x14:dxf>
          </x14:cfRule>
          <x14:cfRule type="containsText" priority="14281" operator="containsText" id="{73861E07-447E-4A13-91DA-61CDB11B1389}">
            <xm:f>NOT(ISERROR(SEARCH('Listados Datos'!$P$5,AR181)))</xm:f>
            <xm:f>'Listados Datos'!$P$5</xm:f>
            <x14:dxf>
              <fill>
                <patternFill>
                  <bgColor rgb="FFFFFF00"/>
                </patternFill>
              </fill>
            </x14:dxf>
          </x14:cfRule>
          <x14:cfRule type="containsText" priority="14282" operator="containsText" id="{733B9092-CF47-4E41-BFE3-C13921B0AE38}">
            <xm:f>NOT(ISERROR(SEARCH('Listados Datos'!$P$6,AR181)))</xm:f>
            <xm:f>'Listados Datos'!$P$6</xm:f>
            <x14:dxf>
              <fill>
                <patternFill>
                  <bgColor rgb="FFFFC000"/>
                </patternFill>
              </fill>
            </x14:dxf>
          </x14:cfRule>
          <x14:cfRule type="containsText" priority="1428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345" operator="containsText" id="{01E2EE55-AF95-4CF9-BBF2-9FF1A0551BCE}">
            <xm:f>NOT(ISERROR(SEARCH('Listados Datos'!$T$3,AT183)))</xm:f>
            <xm:f>'Listados Datos'!$T$3</xm:f>
            <x14:dxf>
              <fill>
                <patternFill patternType="solid">
                  <bgColor rgb="FFC00000"/>
                </patternFill>
              </fill>
            </x14:dxf>
          </x14:cfRule>
          <x14:cfRule type="containsText" priority="14346" operator="containsText" id="{C60706C8-176B-4B4A-9A37-92727B42E68B}">
            <xm:f>NOT(ISERROR(SEARCH('Listados Datos'!$T$4,AT183)))</xm:f>
            <xm:f>'Listados Datos'!$T$4</xm:f>
            <x14:dxf>
              <font>
                <b/>
                <i val="0"/>
                <color theme="0"/>
              </font>
              <fill>
                <patternFill>
                  <bgColor rgb="FFE26B0A"/>
                </patternFill>
              </fill>
            </x14:dxf>
          </x14:cfRule>
          <x14:cfRule type="containsText" priority="14347" operator="containsText" id="{00E6445E-2D5E-4A9E-942D-D0D6C8F99831}">
            <xm:f>NOT(ISERROR(SEARCH('Listados Datos'!$T$5,AT183)))</xm:f>
            <xm:f>'Listados Datos'!$T$5</xm:f>
            <x14:dxf>
              <font>
                <b/>
                <i val="0"/>
                <color auto="1"/>
              </font>
              <fill>
                <patternFill>
                  <bgColor rgb="FFFFFF00"/>
                </patternFill>
              </fill>
            </x14:dxf>
          </x14:cfRule>
          <x14:cfRule type="containsText" priority="1434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335" operator="containsText" id="{F040B9D7-B6EB-4B6B-A22F-C5F3DC359849}">
            <xm:f>NOT(ISERROR(SEARCH('Listados Datos'!$P$3,AR183)))</xm:f>
            <xm:f>'Listados Datos'!$P$3</xm:f>
            <x14:dxf>
              <fill>
                <patternFill>
                  <bgColor rgb="FF99CC00"/>
                </patternFill>
              </fill>
            </x14:dxf>
          </x14:cfRule>
          <x14:cfRule type="containsText" priority="14336" operator="containsText" id="{8BDA5B99-B843-4E93-B371-9D5548809BEA}">
            <xm:f>NOT(ISERROR(SEARCH('Listados Datos'!$P$4,AR183)))</xm:f>
            <xm:f>'Listados Datos'!$P$4</xm:f>
            <x14:dxf>
              <fill>
                <patternFill>
                  <bgColor rgb="FF33CC33"/>
                </patternFill>
              </fill>
            </x14:dxf>
          </x14:cfRule>
          <x14:cfRule type="containsText" priority="14337" operator="containsText" id="{6607FE55-99D8-4D9A-8C6E-3910E295316A}">
            <xm:f>NOT(ISERROR(SEARCH('Listados Datos'!$P$5,AR183)))</xm:f>
            <xm:f>'Listados Datos'!$P$5</xm:f>
            <x14:dxf>
              <fill>
                <patternFill>
                  <bgColor rgb="FFFFFF00"/>
                </patternFill>
              </fill>
            </x14:dxf>
          </x14:cfRule>
          <x14:cfRule type="containsText" priority="14338" operator="containsText" id="{726851CE-2CFF-4DFD-8828-B47DA05E586C}">
            <xm:f>NOT(ISERROR(SEARCH('Listados Datos'!$P$6,AR183)))</xm:f>
            <xm:f>'Listados Datos'!$P$6</xm:f>
            <x14:dxf>
              <fill>
                <patternFill>
                  <bgColor rgb="FFFFC000"/>
                </patternFill>
              </fill>
            </x14:dxf>
          </x14:cfRule>
          <x14:cfRule type="containsText" priority="1433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303" operator="containsText" id="{E5F1A31B-CD17-4B2A-85B5-702A316BFBF5}">
            <xm:f>NOT(ISERROR(SEARCH('Listados Datos'!$T$3,AT180)))</xm:f>
            <xm:f>'Listados Datos'!$T$3</xm:f>
            <x14:dxf>
              <fill>
                <patternFill patternType="solid">
                  <bgColor rgb="FFC00000"/>
                </patternFill>
              </fill>
            </x14:dxf>
          </x14:cfRule>
          <x14:cfRule type="containsText" priority="14304" operator="containsText" id="{5C4376A8-DCDE-445F-96F9-A1BC421B8369}">
            <xm:f>NOT(ISERROR(SEARCH('Listados Datos'!$T$4,AT180)))</xm:f>
            <xm:f>'Listados Datos'!$T$4</xm:f>
            <x14:dxf>
              <font>
                <b/>
                <i val="0"/>
                <color theme="0"/>
              </font>
              <fill>
                <patternFill>
                  <bgColor rgb="FFE26B0A"/>
                </patternFill>
              </fill>
            </x14:dxf>
          </x14:cfRule>
          <x14:cfRule type="containsText" priority="14305" operator="containsText" id="{23D945C1-BCDF-4975-8168-F2333FB0BFA3}">
            <xm:f>NOT(ISERROR(SEARCH('Listados Datos'!$T$5,AT180)))</xm:f>
            <xm:f>'Listados Datos'!$T$5</xm:f>
            <x14:dxf>
              <font>
                <b/>
                <i val="0"/>
                <color auto="1"/>
              </font>
              <fill>
                <patternFill>
                  <bgColor rgb="FFFFFF00"/>
                </patternFill>
              </fill>
            </x14:dxf>
          </x14:cfRule>
          <x14:cfRule type="containsText" priority="1430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293" operator="containsText" id="{3E757A40-4A7B-430A-A8DD-365A11A795CC}">
            <xm:f>NOT(ISERROR(SEARCH('Listados Datos'!$P$3,AR180)))</xm:f>
            <xm:f>'Listados Datos'!$P$3</xm:f>
            <x14:dxf>
              <fill>
                <patternFill>
                  <bgColor rgb="FF99CC00"/>
                </patternFill>
              </fill>
            </x14:dxf>
          </x14:cfRule>
          <x14:cfRule type="containsText" priority="14294" operator="containsText" id="{A0A9F95D-092E-4637-8FFB-37984108BAD6}">
            <xm:f>NOT(ISERROR(SEARCH('Listados Datos'!$P$4,AR180)))</xm:f>
            <xm:f>'Listados Datos'!$P$4</xm:f>
            <x14:dxf>
              <fill>
                <patternFill>
                  <bgColor rgb="FF33CC33"/>
                </patternFill>
              </fill>
            </x14:dxf>
          </x14:cfRule>
          <x14:cfRule type="containsText" priority="14295" operator="containsText" id="{5B8443D9-12B8-4701-8347-5BD6F8A20739}">
            <xm:f>NOT(ISERROR(SEARCH('Listados Datos'!$P$5,AR180)))</xm:f>
            <xm:f>'Listados Datos'!$P$5</xm:f>
            <x14:dxf>
              <fill>
                <patternFill>
                  <bgColor rgb="FFFFFF00"/>
                </patternFill>
              </fill>
            </x14:dxf>
          </x14:cfRule>
          <x14:cfRule type="containsText" priority="14296" operator="containsText" id="{22AC22CB-A4C7-4EBE-962B-D26D07863E05}">
            <xm:f>NOT(ISERROR(SEARCH('Listados Datos'!$P$6,AR180)))</xm:f>
            <xm:f>'Listados Datos'!$P$6</xm:f>
            <x14:dxf>
              <fill>
                <patternFill>
                  <bgColor rgb="FFFFC000"/>
                </patternFill>
              </fill>
            </x14:dxf>
          </x14:cfRule>
          <x14:cfRule type="containsText" priority="1429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411" operator="containsText" id="{BD71F975-2CA2-49A5-A6A1-CBD0E908D6F3}">
            <xm:f>NOT(ISERROR(SEARCH('Listados Datos'!$T$3,AF178)))</xm:f>
            <xm:f>'Listados Datos'!$T$3</xm:f>
            <x14:dxf>
              <fill>
                <patternFill patternType="solid">
                  <bgColor rgb="FFC00000"/>
                </patternFill>
              </fill>
            </x14:dxf>
          </x14:cfRule>
          <x14:cfRule type="containsText" priority="14412" operator="containsText" id="{27A32DB7-8CCB-4986-BAA1-FF62242A0421}">
            <xm:f>NOT(ISERROR(SEARCH('Listados Datos'!$T$4,AF178)))</xm:f>
            <xm:f>'Listados Datos'!$T$4</xm:f>
            <x14:dxf>
              <font>
                <b/>
                <i val="0"/>
                <color theme="0"/>
              </font>
              <fill>
                <patternFill>
                  <bgColor rgb="FFE26B0A"/>
                </patternFill>
              </fill>
            </x14:dxf>
          </x14:cfRule>
          <x14:cfRule type="containsText" priority="14413" operator="containsText" id="{5F760C67-2B3E-42AA-B670-9CA8582A34F3}">
            <xm:f>NOT(ISERROR(SEARCH('Listados Datos'!$T$5,AF178)))</xm:f>
            <xm:f>'Listados Datos'!$T$5</xm:f>
            <x14:dxf>
              <font>
                <b/>
                <i val="0"/>
                <color auto="1"/>
              </font>
              <fill>
                <patternFill>
                  <bgColor rgb="FFFFFF00"/>
                </patternFill>
              </fill>
            </x14:dxf>
          </x14:cfRule>
          <x14:cfRule type="containsText" priority="1441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407" operator="containsText" id="{079ED1ED-C8BD-4343-B100-EC37F6AEA549}">
            <xm:f>NOT(ISERROR(SEARCH('Listados Datos'!$T$3,AB178)))</xm:f>
            <xm:f>'Listados Datos'!$T$3</xm:f>
            <x14:dxf>
              <fill>
                <patternFill patternType="solid">
                  <bgColor rgb="FFC00000"/>
                </patternFill>
              </fill>
            </x14:dxf>
          </x14:cfRule>
          <x14:cfRule type="containsText" priority="14408" operator="containsText" id="{9A20850D-2018-4809-BFD7-2672512BD7D7}">
            <xm:f>NOT(ISERROR(SEARCH('Listados Datos'!$T$4,AB178)))</xm:f>
            <xm:f>'Listados Datos'!$T$4</xm:f>
            <x14:dxf>
              <font>
                <b/>
                <i val="0"/>
                <color theme="0"/>
              </font>
              <fill>
                <patternFill>
                  <bgColor rgb="FFE26B0A"/>
                </patternFill>
              </fill>
            </x14:dxf>
          </x14:cfRule>
          <x14:cfRule type="containsText" priority="14409" operator="containsText" id="{B06F3004-CAC5-4B8C-AC23-725DAE051876}">
            <xm:f>NOT(ISERROR(SEARCH('Listados Datos'!$T$5,AB178)))</xm:f>
            <xm:f>'Listados Datos'!$T$5</xm:f>
            <x14:dxf>
              <font>
                <b/>
                <i val="0"/>
                <color auto="1"/>
              </font>
              <fill>
                <patternFill>
                  <bgColor rgb="FFFFFF00"/>
                </patternFill>
              </fill>
            </x14:dxf>
          </x14:cfRule>
          <x14:cfRule type="containsText" priority="1441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397" operator="containsText" id="{CE65F0EC-42E7-496F-9C68-F0EAE569274B}">
            <xm:f>NOT(ISERROR(SEARCH('Listados Datos'!$P$3,Z178)))</xm:f>
            <xm:f>'Listados Datos'!$P$3</xm:f>
            <x14:dxf>
              <fill>
                <patternFill>
                  <bgColor rgb="FF99CC00"/>
                </patternFill>
              </fill>
            </x14:dxf>
          </x14:cfRule>
          <x14:cfRule type="containsText" priority="14398" operator="containsText" id="{2C0E6E51-E883-4017-9EAA-CA6FE05ED950}">
            <xm:f>NOT(ISERROR(SEARCH('Listados Datos'!$P$4,Z178)))</xm:f>
            <xm:f>'Listados Datos'!$P$4</xm:f>
            <x14:dxf>
              <fill>
                <patternFill>
                  <bgColor rgb="FF33CC33"/>
                </patternFill>
              </fill>
            </x14:dxf>
          </x14:cfRule>
          <x14:cfRule type="containsText" priority="14399" operator="containsText" id="{5CE5D312-1FD0-42D8-9853-15D1E21CEF49}">
            <xm:f>NOT(ISERROR(SEARCH('Listados Datos'!$P$5,Z178)))</xm:f>
            <xm:f>'Listados Datos'!$P$5</xm:f>
            <x14:dxf>
              <fill>
                <patternFill>
                  <bgColor rgb="FFFFFF00"/>
                </patternFill>
              </fill>
            </x14:dxf>
          </x14:cfRule>
          <x14:cfRule type="containsText" priority="14400" operator="containsText" id="{99E51863-8A4C-4DDB-90C6-7C6EEA932227}">
            <xm:f>NOT(ISERROR(SEARCH('Listados Datos'!$P$6,Z178)))</xm:f>
            <xm:f>'Listados Datos'!$P$6</xm:f>
            <x14:dxf>
              <fill>
                <patternFill>
                  <bgColor rgb="FFFFC000"/>
                </patternFill>
              </fill>
            </x14:dxf>
          </x14:cfRule>
          <x14:cfRule type="containsText" priority="1440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373" operator="containsText" id="{3243859A-8105-485D-B2AA-48FDBD0011A6}">
            <xm:f>NOT(ISERROR(SEARCH('Listados Datos'!$T$3,AT178)))</xm:f>
            <xm:f>'Listados Datos'!$T$3</xm:f>
            <x14:dxf>
              <fill>
                <patternFill patternType="solid">
                  <bgColor rgb="FFC00000"/>
                </patternFill>
              </fill>
            </x14:dxf>
          </x14:cfRule>
          <x14:cfRule type="containsText" priority="14374" operator="containsText" id="{CDFD34E0-C866-4776-8040-A6DC6A058BAD}">
            <xm:f>NOT(ISERROR(SEARCH('Listados Datos'!$T$4,AT178)))</xm:f>
            <xm:f>'Listados Datos'!$T$4</xm:f>
            <x14:dxf>
              <font>
                <b/>
                <i val="0"/>
                <color theme="0"/>
              </font>
              <fill>
                <patternFill>
                  <bgColor rgb="FFE26B0A"/>
                </patternFill>
              </fill>
            </x14:dxf>
          </x14:cfRule>
          <x14:cfRule type="containsText" priority="14375" operator="containsText" id="{45EE9E8C-B7E0-4E69-A548-D42CAE378EA0}">
            <xm:f>NOT(ISERROR(SEARCH('Listados Datos'!$T$5,AT178)))</xm:f>
            <xm:f>'Listados Datos'!$T$5</xm:f>
            <x14:dxf>
              <font>
                <b/>
                <i val="0"/>
                <color auto="1"/>
              </font>
              <fill>
                <patternFill>
                  <bgColor rgb="FFFFFF00"/>
                </patternFill>
              </fill>
            </x14:dxf>
          </x14:cfRule>
          <x14:cfRule type="containsText" priority="1437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363" operator="containsText" id="{A1D83AE4-2A37-478F-955B-AB1AFAB9D7F1}">
            <xm:f>NOT(ISERROR(SEARCH('Listados Datos'!$P$3,AR178)))</xm:f>
            <xm:f>'Listados Datos'!$P$3</xm:f>
            <x14:dxf>
              <fill>
                <patternFill>
                  <bgColor rgb="FF99CC00"/>
                </patternFill>
              </fill>
            </x14:dxf>
          </x14:cfRule>
          <x14:cfRule type="containsText" priority="14364" operator="containsText" id="{DF3FE9CE-99D0-41E9-894B-10D53A0F985C}">
            <xm:f>NOT(ISERROR(SEARCH('Listados Datos'!$P$4,AR178)))</xm:f>
            <xm:f>'Listados Datos'!$P$4</xm:f>
            <x14:dxf>
              <fill>
                <patternFill>
                  <bgColor rgb="FF33CC33"/>
                </patternFill>
              </fill>
            </x14:dxf>
          </x14:cfRule>
          <x14:cfRule type="containsText" priority="14365" operator="containsText" id="{5482B263-0224-45A3-A9C2-E778074EBFEB}">
            <xm:f>NOT(ISERROR(SEARCH('Listados Datos'!$P$5,AR178)))</xm:f>
            <xm:f>'Listados Datos'!$P$5</xm:f>
            <x14:dxf>
              <fill>
                <patternFill>
                  <bgColor rgb="FFFFFF00"/>
                </patternFill>
              </fill>
            </x14:dxf>
          </x14:cfRule>
          <x14:cfRule type="containsText" priority="14366" operator="containsText" id="{E04F1611-D4D5-4691-BD7C-B1711716F6CF}">
            <xm:f>NOT(ISERROR(SEARCH('Listados Datos'!$P$6,AR178)))</xm:f>
            <xm:f>'Listados Datos'!$P$6</xm:f>
            <x14:dxf>
              <fill>
                <patternFill>
                  <bgColor rgb="FFFFC000"/>
                </patternFill>
              </fill>
            </x14:dxf>
          </x14:cfRule>
          <x14:cfRule type="containsText" priority="1436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359" operator="containsText" id="{948B0893-44DC-4ADC-9AF0-DC9C5B95A274}">
            <xm:f>NOT(ISERROR(SEARCH('Listados Datos'!$T$3,AT179)))</xm:f>
            <xm:f>'Listados Datos'!$T$3</xm:f>
            <x14:dxf>
              <fill>
                <patternFill patternType="solid">
                  <bgColor rgb="FFC00000"/>
                </patternFill>
              </fill>
            </x14:dxf>
          </x14:cfRule>
          <x14:cfRule type="containsText" priority="14360" operator="containsText" id="{5B52BEAA-0CA1-4A74-A203-01EDA8E7A643}">
            <xm:f>NOT(ISERROR(SEARCH('Listados Datos'!$T$4,AT179)))</xm:f>
            <xm:f>'Listados Datos'!$T$4</xm:f>
            <x14:dxf>
              <font>
                <b/>
                <i val="0"/>
                <color theme="0"/>
              </font>
              <fill>
                <patternFill>
                  <bgColor rgb="FFE26B0A"/>
                </patternFill>
              </fill>
            </x14:dxf>
          </x14:cfRule>
          <x14:cfRule type="containsText" priority="14361" operator="containsText" id="{E3A988EF-6A18-441D-9910-8BE42E1C94F6}">
            <xm:f>NOT(ISERROR(SEARCH('Listados Datos'!$T$5,AT179)))</xm:f>
            <xm:f>'Listados Datos'!$T$5</xm:f>
            <x14:dxf>
              <font>
                <b/>
                <i val="0"/>
                <color auto="1"/>
              </font>
              <fill>
                <patternFill>
                  <bgColor rgb="FFFFFF00"/>
                </patternFill>
              </fill>
            </x14:dxf>
          </x14:cfRule>
          <x14:cfRule type="containsText" priority="1436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349" operator="containsText" id="{E7433A52-E363-4F17-AEA8-D4ED01E3A5F8}">
            <xm:f>NOT(ISERROR(SEARCH('Listados Datos'!$P$3,AR179)))</xm:f>
            <xm:f>'Listados Datos'!$P$3</xm:f>
            <x14:dxf>
              <fill>
                <patternFill>
                  <bgColor rgb="FF99CC00"/>
                </patternFill>
              </fill>
            </x14:dxf>
          </x14:cfRule>
          <x14:cfRule type="containsText" priority="14350" operator="containsText" id="{88FD55D1-C26F-4BD0-8AE1-3A52FAEF3036}">
            <xm:f>NOT(ISERROR(SEARCH('Listados Datos'!$P$4,AR179)))</xm:f>
            <xm:f>'Listados Datos'!$P$4</xm:f>
            <x14:dxf>
              <fill>
                <patternFill>
                  <bgColor rgb="FF33CC33"/>
                </patternFill>
              </fill>
            </x14:dxf>
          </x14:cfRule>
          <x14:cfRule type="containsText" priority="14351" operator="containsText" id="{8D8ACB8F-7D61-4DA6-9B52-0269A63F1DA0}">
            <xm:f>NOT(ISERROR(SEARCH('Listados Datos'!$P$5,AR179)))</xm:f>
            <xm:f>'Listados Datos'!$P$5</xm:f>
            <x14:dxf>
              <fill>
                <patternFill>
                  <bgColor rgb="FFFFFF00"/>
                </patternFill>
              </fill>
            </x14:dxf>
          </x14:cfRule>
          <x14:cfRule type="containsText" priority="14352" operator="containsText" id="{0FDC9620-483C-48FD-AC11-4645D1340D9C}">
            <xm:f>NOT(ISERROR(SEARCH('Listados Datos'!$P$6,AR179)))</xm:f>
            <xm:f>'Listados Datos'!$P$6</xm:f>
            <x14:dxf>
              <fill>
                <patternFill>
                  <bgColor rgb="FFFFC000"/>
                </patternFill>
              </fill>
            </x14:dxf>
          </x14:cfRule>
          <x14:cfRule type="containsText" priority="1435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331" operator="containsText" id="{913E7EC0-835E-4974-A07C-D0490374765D}">
            <xm:f>NOT(ISERROR(SEARCH('Listados Datos'!$T$3,AF180)))</xm:f>
            <xm:f>'Listados Datos'!$T$3</xm:f>
            <x14:dxf>
              <fill>
                <patternFill patternType="solid">
                  <bgColor rgb="FFC00000"/>
                </patternFill>
              </fill>
            </x14:dxf>
          </x14:cfRule>
          <x14:cfRule type="containsText" priority="14332" operator="containsText" id="{568CAA9D-4333-49DB-AF54-C84EA5409E35}">
            <xm:f>NOT(ISERROR(SEARCH('Listados Datos'!$T$4,AF180)))</xm:f>
            <xm:f>'Listados Datos'!$T$4</xm:f>
            <x14:dxf>
              <font>
                <b/>
                <i val="0"/>
                <color theme="0"/>
              </font>
              <fill>
                <patternFill>
                  <bgColor rgb="FFE26B0A"/>
                </patternFill>
              </fill>
            </x14:dxf>
          </x14:cfRule>
          <x14:cfRule type="containsText" priority="14333" operator="containsText" id="{C462E3B0-01A9-4DEC-AC52-9D62A9F60608}">
            <xm:f>NOT(ISERROR(SEARCH('Listados Datos'!$T$5,AF180)))</xm:f>
            <xm:f>'Listados Datos'!$T$5</xm:f>
            <x14:dxf>
              <font>
                <b/>
                <i val="0"/>
                <color auto="1"/>
              </font>
              <fill>
                <patternFill>
                  <bgColor rgb="FFFFFF00"/>
                </patternFill>
              </fill>
            </x14:dxf>
          </x14:cfRule>
          <x14:cfRule type="containsText" priority="1433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327" operator="containsText" id="{9DC5B482-8169-4B43-A971-EB83E70AF2C8}">
            <xm:f>NOT(ISERROR(SEARCH('Listados Datos'!$T$3,AB180)))</xm:f>
            <xm:f>'Listados Datos'!$T$3</xm:f>
            <x14:dxf>
              <fill>
                <patternFill patternType="solid">
                  <bgColor rgb="FFC00000"/>
                </patternFill>
              </fill>
            </x14:dxf>
          </x14:cfRule>
          <x14:cfRule type="containsText" priority="14328" operator="containsText" id="{303DA69C-BA01-4866-825D-7F1831572616}">
            <xm:f>NOT(ISERROR(SEARCH('Listados Datos'!$T$4,AB180)))</xm:f>
            <xm:f>'Listados Datos'!$T$4</xm:f>
            <x14:dxf>
              <font>
                <b/>
                <i val="0"/>
                <color theme="0"/>
              </font>
              <fill>
                <patternFill>
                  <bgColor rgb="FFE26B0A"/>
                </patternFill>
              </fill>
            </x14:dxf>
          </x14:cfRule>
          <x14:cfRule type="containsText" priority="14329" operator="containsText" id="{C40A9974-7160-4892-ACEC-C494BAD55C0B}">
            <xm:f>NOT(ISERROR(SEARCH('Listados Datos'!$T$5,AB180)))</xm:f>
            <xm:f>'Listados Datos'!$T$5</xm:f>
            <x14:dxf>
              <font>
                <b/>
                <i val="0"/>
                <color auto="1"/>
              </font>
              <fill>
                <patternFill>
                  <bgColor rgb="FFFFFF00"/>
                </patternFill>
              </fill>
            </x14:dxf>
          </x14:cfRule>
          <x14:cfRule type="containsText" priority="1433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317" operator="containsText" id="{C41AB415-4BF4-4F81-A479-86A6FF28521F}">
            <xm:f>NOT(ISERROR(SEARCH('Listados Datos'!$P$3,Z180)))</xm:f>
            <xm:f>'Listados Datos'!$P$3</xm:f>
            <x14:dxf>
              <fill>
                <patternFill>
                  <bgColor rgb="FF99CC00"/>
                </patternFill>
              </fill>
            </x14:dxf>
          </x14:cfRule>
          <x14:cfRule type="containsText" priority="14318" operator="containsText" id="{6E6038D1-22A6-4442-8D58-0CEF966144F2}">
            <xm:f>NOT(ISERROR(SEARCH('Listados Datos'!$P$4,Z180)))</xm:f>
            <xm:f>'Listados Datos'!$P$4</xm:f>
            <x14:dxf>
              <fill>
                <patternFill>
                  <bgColor rgb="FF33CC33"/>
                </patternFill>
              </fill>
            </x14:dxf>
          </x14:cfRule>
          <x14:cfRule type="containsText" priority="14319" operator="containsText" id="{6BBACEDD-6FDB-4A91-8CA6-4425D6016041}">
            <xm:f>NOT(ISERROR(SEARCH('Listados Datos'!$P$5,Z180)))</xm:f>
            <xm:f>'Listados Datos'!$P$5</xm:f>
            <x14:dxf>
              <fill>
                <patternFill>
                  <bgColor rgb="FFFFFF00"/>
                </patternFill>
              </fill>
            </x14:dxf>
          </x14:cfRule>
          <x14:cfRule type="containsText" priority="14320" operator="containsText" id="{FAE4802B-9B39-4976-AB1A-2C9DA9B6D30C}">
            <xm:f>NOT(ISERROR(SEARCH('Listados Datos'!$P$6,Z180)))</xm:f>
            <xm:f>'Listados Datos'!$P$6</xm:f>
            <x14:dxf>
              <fill>
                <patternFill>
                  <bgColor rgb="FFFFC000"/>
                </patternFill>
              </fill>
            </x14:dxf>
          </x14:cfRule>
          <x14:cfRule type="containsText" priority="1432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289" operator="containsText" id="{B2CEDA18-3BE5-4196-BCD9-71437D1F2B56}">
            <xm:f>NOT(ISERROR(SEARCH('Listados Datos'!$T$3,AT181)))</xm:f>
            <xm:f>'Listados Datos'!$T$3</xm:f>
            <x14:dxf>
              <fill>
                <patternFill patternType="solid">
                  <bgColor rgb="FFC00000"/>
                </patternFill>
              </fill>
            </x14:dxf>
          </x14:cfRule>
          <x14:cfRule type="containsText" priority="14290" operator="containsText" id="{B800B4D5-9CFF-4DC2-A451-74F3C2D515E1}">
            <xm:f>NOT(ISERROR(SEARCH('Listados Datos'!$T$4,AT181)))</xm:f>
            <xm:f>'Listados Datos'!$T$4</xm:f>
            <x14:dxf>
              <font>
                <b/>
                <i val="0"/>
                <color theme="0"/>
              </font>
              <fill>
                <patternFill>
                  <bgColor rgb="FFE26B0A"/>
                </patternFill>
              </fill>
            </x14:dxf>
          </x14:cfRule>
          <x14:cfRule type="containsText" priority="14291" operator="containsText" id="{20DDDAAA-D9D8-4835-821A-26CF8F0CFF80}">
            <xm:f>NOT(ISERROR(SEARCH('Listados Datos'!$T$5,AT181)))</xm:f>
            <xm:f>'Listados Datos'!$T$5</xm:f>
            <x14:dxf>
              <font>
                <b/>
                <i val="0"/>
                <color auto="1"/>
              </font>
              <fill>
                <patternFill>
                  <bgColor rgb="FFFFFF00"/>
                </patternFill>
              </fill>
            </x14:dxf>
          </x14:cfRule>
          <x14:cfRule type="containsText" priority="1429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237" operator="containsText" id="{09280963-497A-460A-BCCD-BED1C56FA354}">
            <xm:f>NOT(ISERROR(SEARCH('Listados Datos'!$P$3,AR182)))</xm:f>
            <xm:f>'Listados Datos'!$P$3</xm:f>
            <x14:dxf>
              <fill>
                <patternFill>
                  <bgColor rgb="FF99CC00"/>
                </patternFill>
              </fill>
            </x14:dxf>
          </x14:cfRule>
          <x14:cfRule type="containsText" priority="14238" operator="containsText" id="{26DB625E-71F5-480D-94FF-7C65E8565ECD}">
            <xm:f>NOT(ISERROR(SEARCH('Listados Datos'!$P$4,AR182)))</xm:f>
            <xm:f>'Listados Datos'!$P$4</xm:f>
            <x14:dxf>
              <fill>
                <patternFill>
                  <bgColor rgb="FF33CC33"/>
                </patternFill>
              </fill>
            </x14:dxf>
          </x14:cfRule>
          <x14:cfRule type="containsText" priority="14239" operator="containsText" id="{701D4AA0-267A-4F67-A39E-2C9E6C309999}">
            <xm:f>NOT(ISERROR(SEARCH('Listados Datos'!$P$5,AR182)))</xm:f>
            <xm:f>'Listados Datos'!$P$5</xm:f>
            <x14:dxf>
              <fill>
                <patternFill>
                  <bgColor rgb="FFFFFF00"/>
                </patternFill>
              </fill>
            </x14:dxf>
          </x14:cfRule>
          <x14:cfRule type="containsText" priority="14240" operator="containsText" id="{4F7489B1-C114-4FE7-A13A-6302FA62E3FD}">
            <xm:f>NOT(ISERROR(SEARCH('Listados Datos'!$P$6,AR182)))</xm:f>
            <xm:f>'Listados Datos'!$P$6</xm:f>
            <x14:dxf>
              <fill>
                <patternFill>
                  <bgColor rgb="FFFFC000"/>
                </patternFill>
              </fill>
            </x14:dxf>
          </x14:cfRule>
          <x14:cfRule type="containsText" priority="1424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275" operator="containsText" id="{9407A138-A104-43BE-A60B-8A3900D147BC}">
            <xm:f>NOT(ISERROR(SEARCH('Listados Datos'!$T$3,AF182)))</xm:f>
            <xm:f>'Listados Datos'!$T$3</xm:f>
            <x14:dxf>
              <fill>
                <patternFill patternType="solid">
                  <bgColor rgb="FFC00000"/>
                </patternFill>
              </fill>
            </x14:dxf>
          </x14:cfRule>
          <x14:cfRule type="containsText" priority="14276" operator="containsText" id="{72CEF83A-CDFB-4617-8219-F0F37184A757}">
            <xm:f>NOT(ISERROR(SEARCH('Listados Datos'!$T$4,AF182)))</xm:f>
            <xm:f>'Listados Datos'!$T$4</xm:f>
            <x14:dxf>
              <font>
                <b/>
                <i val="0"/>
                <color theme="0"/>
              </font>
              <fill>
                <patternFill>
                  <bgColor rgb="FFE26B0A"/>
                </patternFill>
              </fill>
            </x14:dxf>
          </x14:cfRule>
          <x14:cfRule type="containsText" priority="14277" operator="containsText" id="{D2CDE58C-8687-4EE6-8E88-16DCAD7632D4}">
            <xm:f>NOT(ISERROR(SEARCH('Listados Datos'!$T$5,AF182)))</xm:f>
            <xm:f>'Listados Datos'!$T$5</xm:f>
            <x14:dxf>
              <font>
                <b/>
                <i val="0"/>
                <color auto="1"/>
              </font>
              <fill>
                <patternFill>
                  <bgColor rgb="FFFFFF00"/>
                </patternFill>
              </fill>
            </x14:dxf>
          </x14:cfRule>
          <x14:cfRule type="containsText" priority="1427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271" operator="containsText" id="{8FEF6C59-22AB-4E57-8C45-034A45DE4483}">
            <xm:f>NOT(ISERROR(SEARCH('Listados Datos'!$T$3,AB182)))</xm:f>
            <xm:f>'Listados Datos'!$T$3</xm:f>
            <x14:dxf>
              <fill>
                <patternFill patternType="solid">
                  <bgColor rgb="FFC00000"/>
                </patternFill>
              </fill>
            </x14:dxf>
          </x14:cfRule>
          <x14:cfRule type="containsText" priority="14272" operator="containsText" id="{E8B62B47-615B-4947-9143-86FB6314C560}">
            <xm:f>NOT(ISERROR(SEARCH('Listados Datos'!$T$4,AB182)))</xm:f>
            <xm:f>'Listados Datos'!$T$4</xm:f>
            <x14:dxf>
              <font>
                <b/>
                <i val="0"/>
                <color theme="0"/>
              </font>
              <fill>
                <patternFill>
                  <bgColor rgb="FFE26B0A"/>
                </patternFill>
              </fill>
            </x14:dxf>
          </x14:cfRule>
          <x14:cfRule type="containsText" priority="14273" operator="containsText" id="{212A32F1-4B12-4246-A136-E41B6F9012E6}">
            <xm:f>NOT(ISERROR(SEARCH('Listados Datos'!$T$5,AB182)))</xm:f>
            <xm:f>'Listados Datos'!$T$5</xm:f>
            <x14:dxf>
              <font>
                <b/>
                <i val="0"/>
                <color auto="1"/>
              </font>
              <fill>
                <patternFill>
                  <bgColor rgb="FFFFFF00"/>
                </patternFill>
              </fill>
            </x14:dxf>
          </x14:cfRule>
          <x14:cfRule type="containsText" priority="1427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261" operator="containsText" id="{D7AF7BE2-5230-4A86-8F85-756FB565212F}">
            <xm:f>NOT(ISERROR(SEARCH('Listados Datos'!$P$3,Z182)))</xm:f>
            <xm:f>'Listados Datos'!$P$3</xm:f>
            <x14:dxf>
              <fill>
                <patternFill>
                  <bgColor rgb="FF99CC00"/>
                </patternFill>
              </fill>
            </x14:dxf>
          </x14:cfRule>
          <x14:cfRule type="containsText" priority="14262" operator="containsText" id="{6DE96A21-8EF2-4703-B207-B7C8952F0ECF}">
            <xm:f>NOT(ISERROR(SEARCH('Listados Datos'!$P$4,Z182)))</xm:f>
            <xm:f>'Listados Datos'!$P$4</xm:f>
            <x14:dxf>
              <fill>
                <patternFill>
                  <bgColor rgb="FF33CC33"/>
                </patternFill>
              </fill>
            </x14:dxf>
          </x14:cfRule>
          <x14:cfRule type="containsText" priority="14263" operator="containsText" id="{84979519-502D-4A5E-83A5-070B21F45512}">
            <xm:f>NOT(ISERROR(SEARCH('Listados Datos'!$P$5,Z182)))</xm:f>
            <xm:f>'Listados Datos'!$P$5</xm:f>
            <x14:dxf>
              <fill>
                <patternFill>
                  <bgColor rgb="FFFFFF00"/>
                </patternFill>
              </fill>
            </x14:dxf>
          </x14:cfRule>
          <x14:cfRule type="containsText" priority="14264" operator="containsText" id="{164FC6C6-8A83-4CF7-B8DE-CF3ADCDB9D93}">
            <xm:f>NOT(ISERROR(SEARCH('Listados Datos'!$P$6,Z182)))</xm:f>
            <xm:f>'Listados Datos'!$P$6</xm:f>
            <x14:dxf>
              <fill>
                <patternFill>
                  <bgColor rgb="FFFFC000"/>
                </patternFill>
              </fill>
            </x14:dxf>
          </x14:cfRule>
          <x14:cfRule type="containsText" priority="1426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247" operator="containsText" id="{8852EE23-B0E1-4048-83FD-D0A8AFA55237}">
            <xm:f>NOT(ISERROR(SEARCH('Listados Datos'!$T$3,AT182)))</xm:f>
            <xm:f>'Listados Datos'!$T$3</xm:f>
            <x14:dxf>
              <fill>
                <patternFill patternType="solid">
                  <bgColor rgb="FFC00000"/>
                </patternFill>
              </fill>
            </x14:dxf>
          </x14:cfRule>
          <x14:cfRule type="containsText" priority="14248" operator="containsText" id="{042150AA-2F44-4F05-A967-08F9DAAB9D65}">
            <xm:f>NOT(ISERROR(SEARCH('Listados Datos'!$T$4,AT182)))</xm:f>
            <xm:f>'Listados Datos'!$T$4</xm:f>
            <x14:dxf>
              <font>
                <b/>
                <i val="0"/>
                <color theme="0"/>
              </font>
              <fill>
                <patternFill>
                  <bgColor rgb="FFE26B0A"/>
                </patternFill>
              </fill>
            </x14:dxf>
          </x14:cfRule>
          <x14:cfRule type="containsText" priority="14249" operator="containsText" id="{B8A0C5DD-EAA4-4BC6-A339-7CC214A15519}">
            <xm:f>NOT(ISERROR(SEARCH('Listados Datos'!$T$5,AT182)))</xm:f>
            <xm:f>'Listados Datos'!$T$5</xm:f>
            <x14:dxf>
              <font>
                <b/>
                <i val="0"/>
                <color auto="1"/>
              </font>
              <fill>
                <patternFill>
                  <bgColor rgb="FFFFFF00"/>
                </patternFill>
              </fill>
            </x14:dxf>
          </x14:cfRule>
          <x14:cfRule type="containsText" priority="1425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087" operator="containsText" id="{F0F1D5F7-2785-4B1C-B4F4-5AAF59DABCEA}">
            <xm:f>NOT(ISERROR(SEARCH('Listados Datos'!$P$3,AR175)))</xm:f>
            <xm:f>'Listados Datos'!$P$3</xm:f>
            <x14:dxf>
              <fill>
                <patternFill>
                  <bgColor rgb="FF99CC00"/>
                </patternFill>
              </fill>
            </x14:dxf>
          </x14:cfRule>
          <x14:cfRule type="containsText" priority="14088" operator="containsText" id="{D79121EF-67EB-463B-9A92-93525333EC67}">
            <xm:f>NOT(ISERROR(SEARCH('Listados Datos'!$P$4,AR175)))</xm:f>
            <xm:f>'Listados Datos'!$P$4</xm:f>
            <x14:dxf>
              <fill>
                <patternFill>
                  <bgColor rgb="FF33CC33"/>
                </patternFill>
              </fill>
            </x14:dxf>
          </x14:cfRule>
          <x14:cfRule type="containsText" priority="14089" operator="containsText" id="{AA0CBCCC-2D2E-400C-A074-B791BB809C52}">
            <xm:f>NOT(ISERROR(SEARCH('Listados Datos'!$P$5,AR175)))</xm:f>
            <xm:f>'Listados Datos'!$P$5</xm:f>
            <x14:dxf>
              <fill>
                <patternFill>
                  <bgColor rgb="FFFFFF00"/>
                </patternFill>
              </fill>
            </x14:dxf>
          </x14:cfRule>
          <x14:cfRule type="containsText" priority="14090" operator="containsText" id="{E25E0988-255D-4AB4-890C-AFAF49D97F3D}">
            <xm:f>NOT(ISERROR(SEARCH('Listados Datos'!$P$6,AR175)))</xm:f>
            <xm:f>'Listados Datos'!$P$6</xm:f>
            <x14:dxf>
              <fill>
                <patternFill>
                  <bgColor rgb="FFFFC000"/>
                </patternFill>
              </fill>
            </x14:dxf>
          </x14:cfRule>
          <x14:cfRule type="containsText" priority="1409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153" operator="containsText" id="{9F7ED840-65AF-4DEF-8229-671DED8BADC6}">
            <xm:f>NOT(ISERROR(SEARCH('Listados Datos'!$T$3,AT177)))</xm:f>
            <xm:f>'Listados Datos'!$T$3</xm:f>
            <x14:dxf>
              <fill>
                <patternFill patternType="solid">
                  <bgColor rgb="FFC00000"/>
                </patternFill>
              </fill>
            </x14:dxf>
          </x14:cfRule>
          <x14:cfRule type="containsText" priority="14154" operator="containsText" id="{92925615-ACF4-46FA-B775-BFE260295430}">
            <xm:f>NOT(ISERROR(SEARCH('Listados Datos'!$T$4,AT177)))</xm:f>
            <xm:f>'Listados Datos'!$T$4</xm:f>
            <x14:dxf>
              <font>
                <b/>
                <i val="0"/>
                <color theme="0"/>
              </font>
              <fill>
                <patternFill>
                  <bgColor rgb="FFE26B0A"/>
                </patternFill>
              </fill>
            </x14:dxf>
          </x14:cfRule>
          <x14:cfRule type="containsText" priority="14155" operator="containsText" id="{29FD5C9E-416B-4752-B45C-9E9A22A93BFA}">
            <xm:f>NOT(ISERROR(SEARCH('Listados Datos'!$T$5,AT177)))</xm:f>
            <xm:f>'Listados Datos'!$T$5</xm:f>
            <x14:dxf>
              <font>
                <b/>
                <i val="0"/>
                <color auto="1"/>
              </font>
              <fill>
                <patternFill>
                  <bgColor rgb="FFFFFF00"/>
                </patternFill>
              </fill>
            </x14:dxf>
          </x14:cfRule>
          <x14:cfRule type="containsText" priority="1415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143" operator="containsText" id="{91279E59-0C76-47E0-BB62-03BC02B05796}">
            <xm:f>NOT(ISERROR(SEARCH('Listados Datos'!$P$3,AR177)))</xm:f>
            <xm:f>'Listados Datos'!$P$3</xm:f>
            <x14:dxf>
              <fill>
                <patternFill>
                  <bgColor rgb="FF99CC00"/>
                </patternFill>
              </fill>
            </x14:dxf>
          </x14:cfRule>
          <x14:cfRule type="containsText" priority="14144" operator="containsText" id="{CD6DBC01-315F-42AB-9CD5-59ED818CDA43}">
            <xm:f>NOT(ISERROR(SEARCH('Listados Datos'!$P$4,AR177)))</xm:f>
            <xm:f>'Listados Datos'!$P$4</xm:f>
            <x14:dxf>
              <fill>
                <patternFill>
                  <bgColor rgb="FF33CC33"/>
                </patternFill>
              </fill>
            </x14:dxf>
          </x14:cfRule>
          <x14:cfRule type="containsText" priority="14145" operator="containsText" id="{796ADC2C-FF13-4E82-94BE-D571D5ABCEC5}">
            <xm:f>NOT(ISERROR(SEARCH('Listados Datos'!$P$5,AR177)))</xm:f>
            <xm:f>'Listados Datos'!$P$5</xm:f>
            <x14:dxf>
              <fill>
                <patternFill>
                  <bgColor rgb="FFFFFF00"/>
                </patternFill>
              </fill>
            </x14:dxf>
          </x14:cfRule>
          <x14:cfRule type="containsText" priority="14146" operator="containsText" id="{A0D3CFC4-BD49-4F7A-BEB6-CA94002A516D}">
            <xm:f>NOT(ISERROR(SEARCH('Listados Datos'!$P$6,AR177)))</xm:f>
            <xm:f>'Listados Datos'!$P$6</xm:f>
            <x14:dxf>
              <fill>
                <patternFill>
                  <bgColor rgb="FFFFC000"/>
                </patternFill>
              </fill>
            </x14:dxf>
          </x14:cfRule>
          <x14:cfRule type="containsText" priority="1414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111" operator="containsText" id="{B7A47893-7706-4DDF-9403-454B3C99C6B9}">
            <xm:f>NOT(ISERROR(SEARCH('Listados Datos'!$T$3,AT174)))</xm:f>
            <xm:f>'Listados Datos'!$T$3</xm:f>
            <x14:dxf>
              <fill>
                <patternFill patternType="solid">
                  <bgColor rgb="FFC00000"/>
                </patternFill>
              </fill>
            </x14:dxf>
          </x14:cfRule>
          <x14:cfRule type="containsText" priority="14112" operator="containsText" id="{39EC2C40-041C-4DEC-B4A1-FFD187C520D7}">
            <xm:f>NOT(ISERROR(SEARCH('Listados Datos'!$T$4,AT174)))</xm:f>
            <xm:f>'Listados Datos'!$T$4</xm:f>
            <x14:dxf>
              <font>
                <b/>
                <i val="0"/>
                <color theme="0"/>
              </font>
              <fill>
                <patternFill>
                  <bgColor rgb="FFE26B0A"/>
                </patternFill>
              </fill>
            </x14:dxf>
          </x14:cfRule>
          <x14:cfRule type="containsText" priority="14113" operator="containsText" id="{4A41BB91-0878-42AE-A93F-EDBC4640A0E2}">
            <xm:f>NOT(ISERROR(SEARCH('Listados Datos'!$T$5,AT174)))</xm:f>
            <xm:f>'Listados Datos'!$T$5</xm:f>
            <x14:dxf>
              <font>
                <b/>
                <i val="0"/>
                <color auto="1"/>
              </font>
              <fill>
                <patternFill>
                  <bgColor rgb="FFFFFF00"/>
                </patternFill>
              </fill>
            </x14:dxf>
          </x14:cfRule>
          <x14:cfRule type="containsText" priority="1411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101" operator="containsText" id="{AE1C9C43-C52E-4C28-B5EF-F70DFA5FF2F0}">
            <xm:f>NOT(ISERROR(SEARCH('Listados Datos'!$P$3,AR174)))</xm:f>
            <xm:f>'Listados Datos'!$P$3</xm:f>
            <x14:dxf>
              <fill>
                <patternFill>
                  <bgColor rgb="FF99CC00"/>
                </patternFill>
              </fill>
            </x14:dxf>
          </x14:cfRule>
          <x14:cfRule type="containsText" priority="14102" operator="containsText" id="{4AC0460E-B945-470E-BB51-D2C9750F41F2}">
            <xm:f>NOT(ISERROR(SEARCH('Listados Datos'!$P$4,AR174)))</xm:f>
            <xm:f>'Listados Datos'!$P$4</xm:f>
            <x14:dxf>
              <fill>
                <patternFill>
                  <bgColor rgb="FF33CC33"/>
                </patternFill>
              </fill>
            </x14:dxf>
          </x14:cfRule>
          <x14:cfRule type="containsText" priority="14103" operator="containsText" id="{2627B5F2-C1F5-4F82-92B5-F5AB5800E489}">
            <xm:f>NOT(ISERROR(SEARCH('Listados Datos'!$P$5,AR174)))</xm:f>
            <xm:f>'Listados Datos'!$P$5</xm:f>
            <x14:dxf>
              <fill>
                <patternFill>
                  <bgColor rgb="FFFFFF00"/>
                </patternFill>
              </fill>
            </x14:dxf>
          </x14:cfRule>
          <x14:cfRule type="containsText" priority="14104" operator="containsText" id="{D05BEF3C-CF14-4DBC-B353-A6A97765C493}">
            <xm:f>NOT(ISERROR(SEARCH('Listados Datos'!$P$6,AR174)))</xm:f>
            <xm:f>'Listados Datos'!$P$6</xm:f>
            <x14:dxf>
              <fill>
                <patternFill>
                  <bgColor rgb="FFFFC000"/>
                </patternFill>
              </fill>
            </x14:dxf>
          </x14:cfRule>
          <x14:cfRule type="containsText" priority="1410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219" operator="containsText" id="{CB339A94-D43F-47E6-ABDC-583221D8D3C3}">
            <xm:f>NOT(ISERROR(SEARCH('Listados Datos'!$T$3,AF172)))</xm:f>
            <xm:f>'Listados Datos'!$T$3</xm:f>
            <x14:dxf>
              <fill>
                <patternFill patternType="solid">
                  <bgColor rgb="FFC00000"/>
                </patternFill>
              </fill>
            </x14:dxf>
          </x14:cfRule>
          <x14:cfRule type="containsText" priority="14220" operator="containsText" id="{73EC81CA-6E0A-46D4-A59B-728C53D7A26F}">
            <xm:f>NOT(ISERROR(SEARCH('Listados Datos'!$T$4,AF172)))</xm:f>
            <xm:f>'Listados Datos'!$T$4</xm:f>
            <x14:dxf>
              <font>
                <b/>
                <i val="0"/>
                <color theme="0"/>
              </font>
              <fill>
                <patternFill>
                  <bgColor rgb="FFE26B0A"/>
                </patternFill>
              </fill>
            </x14:dxf>
          </x14:cfRule>
          <x14:cfRule type="containsText" priority="14221" operator="containsText" id="{32C6EB38-A99D-4675-8297-D7CBDA00FECF}">
            <xm:f>NOT(ISERROR(SEARCH('Listados Datos'!$T$5,AF172)))</xm:f>
            <xm:f>'Listados Datos'!$T$5</xm:f>
            <x14:dxf>
              <font>
                <b/>
                <i val="0"/>
                <color auto="1"/>
              </font>
              <fill>
                <patternFill>
                  <bgColor rgb="FFFFFF00"/>
                </patternFill>
              </fill>
            </x14:dxf>
          </x14:cfRule>
          <x14:cfRule type="containsText" priority="1422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215" operator="containsText" id="{6F47CA4B-4AA1-4FE1-9FDB-CDC81006FA1E}">
            <xm:f>NOT(ISERROR(SEARCH('Listados Datos'!$T$3,AB172)))</xm:f>
            <xm:f>'Listados Datos'!$T$3</xm:f>
            <x14:dxf>
              <fill>
                <patternFill patternType="solid">
                  <bgColor rgb="FFC00000"/>
                </patternFill>
              </fill>
            </x14:dxf>
          </x14:cfRule>
          <x14:cfRule type="containsText" priority="14216" operator="containsText" id="{0E1EBAD3-3A6D-40A5-AA8F-CF85B9114162}">
            <xm:f>NOT(ISERROR(SEARCH('Listados Datos'!$T$4,AB172)))</xm:f>
            <xm:f>'Listados Datos'!$T$4</xm:f>
            <x14:dxf>
              <font>
                <b/>
                <i val="0"/>
                <color theme="0"/>
              </font>
              <fill>
                <patternFill>
                  <bgColor rgb="FFE26B0A"/>
                </patternFill>
              </fill>
            </x14:dxf>
          </x14:cfRule>
          <x14:cfRule type="containsText" priority="14217" operator="containsText" id="{FD1786E5-41BA-4399-935B-D27754EE15C6}">
            <xm:f>NOT(ISERROR(SEARCH('Listados Datos'!$T$5,AB172)))</xm:f>
            <xm:f>'Listados Datos'!$T$5</xm:f>
            <x14:dxf>
              <font>
                <b/>
                <i val="0"/>
                <color auto="1"/>
              </font>
              <fill>
                <patternFill>
                  <bgColor rgb="FFFFFF00"/>
                </patternFill>
              </fill>
            </x14:dxf>
          </x14:cfRule>
          <x14:cfRule type="containsText" priority="1421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205" operator="containsText" id="{133E10D4-6CDD-4ADD-BB5A-8B6BEAE0B42B}">
            <xm:f>NOT(ISERROR(SEARCH('Listados Datos'!$P$3,Z172)))</xm:f>
            <xm:f>'Listados Datos'!$P$3</xm:f>
            <x14:dxf>
              <fill>
                <patternFill>
                  <bgColor rgb="FF99CC00"/>
                </patternFill>
              </fill>
            </x14:dxf>
          </x14:cfRule>
          <x14:cfRule type="containsText" priority="14206" operator="containsText" id="{EC9E18BD-4202-41E2-8B24-FC6F475E1289}">
            <xm:f>NOT(ISERROR(SEARCH('Listados Datos'!$P$4,Z172)))</xm:f>
            <xm:f>'Listados Datos'!$P$4</xm:f>
            <x14:dxf>
              <fill>
                <patternFill>
                  <bgColor rgb="FF33CC33"/>
                </patternFill>
              </fill>
            </x14:dxf>
          </x14:cfRule>
          <x14:cfRule type="containsText" priority="14207" operator="containsText" id="{47C80417-7D38-4259-BE9E-46BC3300E69E}">
            <xm:f>NOT(ISERROR(SEARCH('Listados Datos'!$P$5,Z172)))</xm:f>
            <xm:f>'Listados Datos'!$P$5</xm:f>
            <x14:dxf>
              <fill>
                <patternFill>
                  <bgColor rgb="FFFFFF00"/>
                </patternFill>
              </fill>
            </x14:dxf>
          </x14:cfRule>
          <x14:cfRule type="containsText" priority="14208" operator="containsText" id="{F049F85A-0B80-4D42-98E1-DB9FA56964D9}">
            <xm:f>NOT(ISERROR(SEARCH('Listados Datos'!$P$6,Z172)))</xm:f>
            <xm:f>'Listados Datos'!$P$6</xm:f>
            <x14:dxf>
              <fill>
                <patternFill>
                  <bgColor rgb="FFFFC000"/>
                </patternFill>
              </fill>
            </x14:dxf>
          </x14:cfRule>
          <x14:cfRule type="containsText" priority="1420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181" operator="containsText" id="{37556656-44CF-4480-A72C-AD82B2B5D480}">
            <xm:f>NOT(ISERROR(SEARCH('Listados Datos'!$T$3,AT172)))</xm:f>
            <xm:f>'Listados Datos'!$T$3</xm:f>
            <x14:dxf>
              <fill>
                <patternFill patternType="solid">
                  <bgColor rgb="FFC00000"/>
                </patternFill>
              </fill>
            </x14:dxf>
          </x14:cfRule>
          <x14:cfRule type="containsText" priority="14182" operator="containsText" id="{EEFDEFC7-1FA8-45D4-B2F3-2F454D3C200D}">
            <xm:f>NOT(ISERROR(SEARCH('Listados Datos'!$T$4,AT172)))</xm:f>
            <xm:f>'Listados Datos'!$T$4</xm:f>
            <x14:dxf>
              <font>
                <b/>
                <i val="0"/>
                <color theme="0"/>
              </font>
              <fill>
                <patternFill>
                  <bgColor rgb="FFE26B0A"/>
                </patternFill>
              </fill>
            </x14:dxf>
          </x14:cfRule>
          <x14:cfRule type="containsText" priority="14183" operator="containsText" id="{7194C64D-D953-4441-9757-371AD77B54A7}">
            <xm:f>NOT(ISERROR(SEARCH('Listados Datos'!$T$5,AT172)))</xm:f>
            <xm:f>'Listados Datos'!$T$5</xm:f>
            <x14:dxf>
              <font>
                <b/>
                <i val="0"/>
                <color auto="1"/>
              </font>
              <fill>
                <patternFill>
                  <bgColor rgb="FFFFFF00"/>
                </patternFill>
              </fill>
            </x14:dxf>
          </x14:cfRule>
          <x14:cfRule type="containsText" priority="1418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171" operator="containsText" id="{7540A3A9-2908-4349-81E3-6191D5633A7B}">
            <xm:f>NOT(ISERROR(SEARCH('Listados Datos'!$P$3,AR172)))</xm:f>
            <xm:f>'Listados Datos'!$P$3</xm:f>
            <x14:dxf>
              <fill>
                <patternFill>
                  <bgColor rgb="FF99CC00"/>
                </patternFill>
              </fill>
            </x14:dxf>
          </x14:cfRule>
          <x14:cfRule type="containsText" priority="14172" operator="containsText" id="{0E513AED-D5E0-4C62-AD7C-47BCC8CCBD06}">
            <xm:f>NOT(ISERROR(SEARCH('Listados Datos'!$P$4,AR172)))</xm:f>
            <xm:f>'Listados Datos'!$P$4</xm:f>
            <x14:dxf>
              <fill>
                <patternFill>
                  <bgColor rgb="FF33CC33"/>
                </patternFill>
              </fill>
            </x14:dxf>
          </x14:cfRule>
          <x14:cfRule type="containsText" priority="14173" operator="containsText" id="{016B93DE-3AE1-4775-8276-FCEE409AE4BE}">
            <xm:f>NOT(ISERROR(SEARCH('Listados Datos'!$P$5,AR172)))</xm:f>
            <xm:f>'Listados Datos'!$P$5</xm:f>
            <x14:dxf>
              <fill>
                <patternFill>
                  <bgColor rgb="FFFFFF00"/>
                </patternFill>
              </fill>
            </x14:dxf>
          </x14:cfRule>
          <x14:cfRule type="containsText" priority="14174" operator="containsText" id="{66C1CD6B-76CB-4B60-BF1D-2C037F6808F0}">
            <xm:f>NOT(ISERROR(SEARCH('Listados Datos'!$P$6,AR172)))</xm:f>
            <xm:f>'Listados Datos'!$P$6</xm:f>
            <x14:dxf>
              <fill>
                <patternFill>
                  <bgColor rgb="FFFFC000"/>
                </patternFill>
              </fill>
            </x14:dxf>
          </x14:cfRule>
          <x14:cfRule type="containsText" priority="1417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167" operator="containsText" id="{BCD1DBC8-1EFE-4FAC-BF6B-A4633C844792}">
            <xm:f>NOT(ISERROR(SEARCH('Listados Datos'!$T$3,AT173)))</xm:f>
            <xm:f>'Listados Datos'!$T$3</xm:f>
            <x14:dxf>
              <fill>
                <patternFill patternType="solid">
                  <bgColor rgb="FFC00000"/>
                </patternFill>
              </fill>
            </x14:dxf>
          </x14:cfRule>
          <x14:cfRule type="containsText" priority="14168" operator="containsText" id="{76BF12EE-CE2F-4942-A66C-6644120DEFD1}">
            <xm:f>NOT(ISERROR(SEARCH('Listados Datos'!$T$4,AT173)))</xm:f>
            <xm:f>'Listados Datos'!$T$4</xm:f>
            <x14:dxf>
              <font>
                <b/>
                <i val="0"/>
                <color theme="0"/>
              </font>
              <fill>
                <patternFill>
                  <bgColor rgb="FFE26B0A"/>
                </patternFill>
              </fill>
            </x14:dxf>
          </x14:cfRule>
          <x14:cfRule type="containsText" priority="14169" operator="containsText" id="{4DCBC4B9-B652-4557-B794-898EFE57E3ED}">
            <xm:f>NOT(ISERROR(SEARCH('Listados Datos'!$T$5,AT173)))</xm:f>
            <xm:f>'Listados Datos'!$T$5</xm:f>
            <x14:dxf>
              <font>
                <b/>
                <i val="0"/>
                <color auto="1"/>
              </font>
              <fill>
                <patternFill>
                  <bgColor rgb="FFFFFF00"/>
                </patternFill>
              </fill>
            </x14:dxf>
          </x14:cfRule>
          <x14:cfRule type="containsText" priority="1417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157" operator="containsText" id="{424E1CDB-1A4E-4B36-82FD-28BA40A12525}">
            <xm:f>NOT(ISERROR(SEARCH('Listados Datos'!$P$3,AR173)))</xm:f>
            <xm:f>'Listados Datos'!$P$3</xm:f>
            <x14:dxf>
              <fill>
                <patternFill>
                  <bgColor rgb="FF99CC00"/>
                </patternFill>
              </fill>
            </x14:dxf>
          </x14:cfRule>
          <x14:cfRule type="containsText" priority="14158" operator="containsText" id="{D776B666-DAFE-4EF5-9959-EC29C7BF9B99}">
            <xm:f>NOT(ISERROR(SEARCH('Listados Datos'!$P$4,AR173)))</xm:f>
            <xm:f>'Listados Datos'!$P$4</xm:f>
            <x14:dxf>
              <fill>
                <patternFill>
                  <bgColor rgb="FF33CC33"/>
                </patternFill>
              </fill>
            </x14:dxf>
          </x14:cfRule>
          <x14:cfRule type="containsText" priority="14159" operator="containsText" id="{9D8E60E0-1326-4235-A9BD-65ABE8195194}">
            <xm:f>NOT(ISERROR(SEARCH('Listados Datos'!$P$5,AR173)))</xm:f>
            <xm:f>'Listados Datos'!$P$5</xm:f>
            <x14:dxf>
              <fill>
                <patternFill>
                  <bgColor rgb="FFFFFF00"/>
                </patternFill>
              </fill>
            </x14:dxf>
          </x14:cfRule>
          <x14:cfRule type="containsText" priority="14160" operator="containsText" id="{3A688739-C458-472A-A44B-EEFBC6C4179B}">
            <xm:f>NOT(ISERROR(SEARCH('Listados Datos'!$P$6,AR173)))</xm:f>
            <xm:f>'Listados Datos'!$P$6</xm:f>
            <x14:dxf>
              <fill>
                <patternFill>
                  <bgColor rgb="FFFFC000"/>
                </patternFill>
              </fill>
            </x14:dxf>
          </x14:cfRule>
          <x14:cfRule type="containsText" priority="1416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139" operator="containsText" id="{F9AD74C6-66E8-45A7-815F-F0205021D76D}">
            <xm:f>NOT(ISERROR(SEARCH('Listados Datos'!$T$3,AF174)))</xm:f>
            <xm:f>'Listados Datos'!$T$3</xm:f>
            <x14:dxf>
              <fill>
                <patternFill patternType="solid">
                  <bgColor rgb="FFC00000"/>
                </patternFill>
              </fill>
            </x14:dxf>
          </x14:cfRule>
          <x14:cfRule type="containsText" priority="14140" operator="containsText" id="{9810D84B-5F7E-497D-9FE2-12215DDB7EA1}">
            <xm:f>NOT(ISERROR(SEARCH('Listados Datos'!$T$4,AF174)))</xm:f>
            <xm:f>'Listados Datos'!$T$4</xm:f>
            <x14:dxf>
              <font>
                <b/>
                <i val="0"/>
                <color theme="0"/>
              </font>
              <fill>
                <patternFill>
                  <bgColor rgb="FFE26B0A"/>
                </patternFill>
              </fill>
            </x14:dxf>
          </x14:cfRule>
          <x14:cfRule type="containsText" priority="14141" operator="containsText" id="{A91C7FB3-2327-41B2-B379-63D1CF916CBB}">
            <xm:f>NOT(ISERROR(SEARCH('Listados Datos'!$T$5,AF174)))</xm:f>
            <xm:f>'Listados Datos'!$T$5</xm:f>
            <x14:dxf>
              <font>
                <b/>
                <i val="0"/>
                <color auto="1"/>
              </font>
              <fill>
                <patternFill>
                  <bgColor rgb="FFFFFF00"/>
                </patternFill>
              </fill>
            </x14:dxf>
          </x14:cfRule>
          <x14:cfRule type="containsText" priority="1414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135" operator="containsText" id="{1206AB7D-603E-4C12-934A-AB2A19149BF1}">
            <xm:f>NOT(ISERROR(SEARCH('Listados Datos'!$T$3,AB174)))</xm:f>
            <xm:f>'Listados Datos'!$T$3</xm:f>
            <x14:dxf>
              <fill>
                <patternFill patternType="solid">
                  <bgColor rgb="FFC00000"/>
                </patternFill>
              </fill>
            </x14:dxf>
          </x14:cfRule>
          <x14:cfRule type="containsText" priority="14136" operator="containsText" id="{4F9B39D4-A764-45F9-9BC1-A3FBC3B2050D}">
            <xm:f>NOT(ISERROR(SEARCH('Listados Datos'!$T$4,AB174)))</xm:f>
            <xm:f>'Listados Datos'!$T$4</xm:f>
            <x14:dxf>
              <font>
                <b/>
                <i val="0"/>
                <color theme="0"/>
              </font>
              <fill>
                <patternFill>
                  <bgColor rgb="FFE26B0A"/>
                </patternFill>
              </fill>
            </x14:dxf>
          </x14:cfRule>
          <x14:cfRule type="containsText" priority="14137" operator="containsText" id="{4AF2962E-F9B8-497E-B990-CA927D7C5554}">
            <xm:f>NOT(ISERROR(SEARCH('Listados Datos'!$T$5,AB174)))</xm:f>
            <xm:f>'Listados Datos'!$T$5</xm:f>
            <x14:dxf>
              <font>
                <b/>
                <i val="0"/>
                <color auto="1"/>
              </font>
              <fill>
                <patternFill>
                  <bgColor rgb="FFFFFF00"/>
                </patternFill>
              </fill>
            </x14:dxf>
          </x14:cfRule>
          <x14:cfRule type="containsText" priority="1413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125" operator="containsText" id="{E68A2856-1AB6-48E7-9FBC-FEBABC4CB3D2}">
            <xm:f>NOT(ISERROR(SEARCH('Listados Datos'!$P$3,Z174)))</xm:f>
            <xm:f>'Listados Datos'!$P$3</xm:f>
            <x14:dxf>
              <fill>
                <patternFill>
                  <bgColor rgb="FF99CC00"/>
                </patternFill>
              </fill>
            </x14:dxf>
          </x14:cfRule>
          <x14:cfRule type="containsText" priority="14126" operator="containsText" id="{872C1290-3EF5-4635-A2A0-E31F197B6DA1}">
            <xm:f>NOT(ISERROR(SEARCH('Listados Datos'!$P$4,Z174)))</xm:f>
            <xm:f>'Listados Datos'!$P$4</xm:f>
            <x14:dxf>
              <fill>
                <patternFill>
                  <bgColor rgb="FF33CC33"/>
                </patternFill>
              </fill>
            </x14:dxf>
          </x14:cfRule>
          <x14:cfRule type="containsText" priority="14127" operator="containsText" id="{23F4D666-47E4-4B95-8D15-AE2130A0A661}">
            <xm:f>NOT(ISERROR(SEARCH('Listados Datos'!$P$5,Z174)))</xm:f>
            <xm:f>'Listados Datos'!$P$5</xm:f>
            <x14:dxf>
              <fill>
                <patternFill>
                  <bgColor rgb="FFFFFF00"/>
                </patternFill>
              </fill>
            </x14:dxf>
          </x14:cfRule>
          <x14:cfRule type="containsText" priority="14128" operator="containsText" id="{D3E13869-74DF-4277-A47C-02DD72FD586B}">
            <xm:f>NOT(ISERROR(SEARCH('Listados Datos'!$P$6,Z174)))</xm:f>
            <xm:f>'Listados Datos'!$P$6</xm:f>
            <x14:dxf>
              <fill>
                <patternFill>
                  <bgColor rgb="FFFFC000"/>
                </patternFill>
              </fill>
            </x14:dxf>
          </x14:cfRule>
          <x14:cfRule type="containsText" priority="1412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097" operator="containsText" id="{E5BC8FC7-09A1-4021-9288-024BB7C9EE03}">
            <xm:f>NOT(ISERROR(SEARCH('Listados Datos'!$T$3,AT175)))</xm:f>
            <xm:f>'Listados Datos'!$T$3</xm:f>
            <x14:dxf>
              <fill>
                <patternFill patternType="solid">
                  <bgColor rgb="FFC00000"/>
                </patternFill>
              </fill>
            </x14:dxf>
          </x14:cfRule>
          <x14:cfRule type="containsText" priority="14098" operator="containsText" id="{DF904648-480A-4158-9623-A240B3BF0A11}">
            <xm:f>NOT(ISERROR(SEARCH('Listados Datos'!$T$4,AT175)))</xm:f>
            <xm:f>'Listados Datos'!$T$4</xm:f>
            <x14:dxf>
              <font>
                <b/>
                <i val="0"/>
                <color theme="0"/>
              </font>
              <fill>
                <patternFill>
                  <bgColor rgb="FFE26B0A"/>
                </patternFill>
              </fill>
            </x14:dxf>
          </x14:cfRule>
          <x14:cfRule type="containsText" priority="14099" operator="containsText" id="{A991208B-018D-4E55-A99A-64E87E6E56E6}">
            <xm:f>NOT(ISERROR(SEARCH('Listados Datos'!$T$5,AT175)))</xm:f>
            <xm:f>'Listados Datos'!$T$5</xm:f>
            <x14:dxf>
              <font>
                <b/>
                <i val="0"/>
                <color auto="1"/>
              </font>
              <fill>
                <patternFill>
                  <bgColor rgb="FFFFFF00"/>
                </patternFill>
              </fill>
            </x14:dxf>
          </x14:cfRule>
          <x14:cfRule type="containsText" priority="1410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045" operator="containsText" id="{39888DFF-B969-436C-8F1B-8A045B890DF2}">
            <xm:f>NOT(ISERROR(SEARCH('Listados Datos'!$P$3,AR176)))</xm:f>
            <xm:f>'Listados Datos'!$P$3</xm:f>
            <x14:dxf>
              <fill>
                <patternFill>
                  <bgColor rgb="FF99CC00"/>
                </patternFill>
              </fill>
            </x14:dxf>
          </x14:cfRule>
          <x14:cfRule type="containsText" priority="14046" operator="containsText" id="{FBF79E9D-A333-4BA4-A3A2-F53B3A2C2B1E}">
            <xm:f>NOT(ISERROR(SEARCH('Listados Datos'!$P$4,AR176)))</xm:f>
            <xm:f>'Listados Datos'!$P$4</xm:f>
            <x14:dxf>
              <fill>
                <patternFill>
                  <bgColor rgb="FF33CC33"/>
                </patternFill>
              </fill>
            </x14:dxf>
          </x14:cfRule>
          <x14:cfRule type="containsText" priority="14047" operator="containsText" id="{A9419A16-99E8-4BD3-9C03-F3CCABB0F208}">
            <xm:f>NOT(ISERROR(SEARCH('Listados Datos'!$P$5,AR176)))</xm:f>
            <xm:f>'Listados Datos'!$P$5</xm:f>
            <x14:dxf>
              <fill>
                <patternFill>
                  <bgColor rgb="FFFFFF00"/>
                </patternFill>
              </fill>
            </x14:dxf>
          </x14:cfRule>
          <x14:cfRule type="containsText" priority="14048" operator="containsText" id="{3255B0E3-74B0-41D1-BE2A-7BB76F682C6A}">
            <xm:f>NOT(ISERROR(SEARCH('Listados Datos'!$P$6,AR176)))</xm:f>
            <xm:f>'Listados Datos'!$P$6</xm:f>
            <x14:dxf>
              <fill>
                <patternFill>
                  <bgColor rgb="FFFFC000"/>
                </patternFill>
              </fill>
            </x14:dxf>
          </x14:cfRule>
          <x14:cfRule type="containsText" priority="1404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083" operator="containsText" id="{89F9637C-E5AB-4CDF-9AF8-B0B8C7C55B21}">
            <xm:f>NOT(ISERROR(SEARCH('Listados Datos'!$T$3,AF176)))</xm:f>
            <xm:f>'Listados Datos'!$T$3</xm:f>
            <x14:dxf>
              <fill>
                <patternFill patternType="solid">
                  <bgColor rgb="FFC00000"/>
                </patternFill>
              </fill>
            </x14:dxf>
          </x14:cfRule>
          <x14:cfRule type="containsText" priority="14084" operator="containsText" id="{7C204978-146E-4802-80AF-F76680C08F50}">
            <xm:f>NOT(ISERROR(SEARCH('Listados Datos'!$T$4,AF176)))</xm:f>
            <xm:f>'Listados Datos'!$T$4</xm:f>
            <x14:dxf>
              <font>
                <b/>
                <i val="0"/>
                <color theme="0"/>
              </font>
              <fill>
                <patternFill>
                  <bgColor rgb="FFE26B0A"/>
                </patternFill>
              </fill>
            </x14:dxf>
          </x14:cfRule>
          <x14:cfRule type="containsText" priority="14085" operator="containsText" id="{43828BCD-A852-4323-8033-E1243285D033}">
            <xm:f>NOT(ISERROR(SEARCH('Listados Datos'!$T$5,AF176)))</xm:f>
            <xm:f>'Listados Datos'!$T$5</xm:f>
            <x14:dxf>
              <font>
                <b/>
                <i val="0"/>
                <color auto="1"/>
              </font>
              <fill>
                <patternFill>
                  <bgColor rgb="FFFFFF00"/>
                </patternFill>
              </fill>
            </x14:dxf>
          </x14:cfRule>
          <x14:cfRule type="containsText" priority="1408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079" operator="containsText" id="{EF82B54B-C004-4850-88D9-39467D143126}">
            <xm:f>NOT(ISERROR(SEARCH('Listados Datos'!$T$3,AB176)))</xm:f>
            <xm:f>'Listados Datos'!$T$3</xm:f>
            <x14:dxf>
              <fill>
                <patternFill patternType="solid">
                  <bgColor rgb="FFC00000"/>
                </patternFill>
              </fill>
            </x14:dxf>
          </x14:cfRule>
          <x14:cfRule type="containsText" priority="14080" operator="containsText" id="{749D72E2-2BFF-420F-B3F2-A6BA487E3EE6}">
            <xm:f>NOT(ISERROR(SEARCH('Listados Datos'!$T$4,AB176)))</xm:f>
            <xm:f>'Listados Datos'!$T$4</xm:f>
            <x14:dxf>
              <font>
                <b/>
                <i val="0"/>
                <color theme="0"/>
              </font>
              <fill>
                <patternFill>
                  <bgColor rgb="FFE26B0A"/>
                </patternFill>
              </fill>
            </x14:dxf>
          </x14:cfRule>
          <x14:cfRule type="containsText" priority="14081" operator="containsText" id="{FAA981F8-2613-410E-A999-8D8A462B5E03}">
            <xm:f>NOT(ISERROR(SEARCH('Listados Datos'!$T$5,AB176)))</xm:f>
            <xm:f>'Listados Datos'!$T$5</xm:f>
            <x14:dxf>
              <font>
                <b/>
                <i val="0"/>
                <color auto="1"/>
              </font>
              <fill>
                <patternFill>
                  <bgColor rgb="FFFFFF00"/>
                </patternFill>
              </fill>
            </x14:dxf>
          </x14:cfRule>
          <x14:cfRule type="containsText" priority="1408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069" operator="containsText" id="{51B33851-86EB-4279-9AE5-5F1B378BC3B7}">
            <xm:f>NOT(ISERROR(SEARCH('Listados Datos'!$P$3,Z176)))</xm:f>
            <xm:f>'Listados Datos'!$P$3</xm:f>
            <x14:dxf>
              <fill>
                <patternFill>
                  <bgColor rgb="FF99CC00"/>
                </patternFill>
              </fill>
            </x14:dxf>
          </x14:cfRule>
          <x14:cfRule type="containsText" priority="14070" operator="containsText" id="{DDE710F7-31FB-41A7-B88F-281D0A1C9CED}">
            <xm:f>NOT(ISERROR(SEARCH('Listados Datos'!$P$4,Z176)))</xm:f>
            <xm:f>'Listados Datos'!$P$4</xm:f>
            <x14:dxf>
              <fill>
                <patternFill>
                  <bgColor rgb="FF33CC33"/>
                </patternFill>
              </fill>
            </x14:dxf>
          </x14:cfRule>
          <x14:cfRule type="containsText" priority="14071" operator="containsText" id="{BE44B05C-74E5-4E23-904B-DE8431115FE3}">
            <xm:f>NOT(ISERROR(SEARCH('Listados Datos'!$P$5,Z176)))</xm:f>
            <xm:f>'Listados Datos'!$P$5</xm:f>
            <x14:dxf>
              <fill>
                <patternFill>
                  <bgColor rgb="FFFFFF00"/>
                </patternFill>
              </fill>
            </x14:dxf>
          </x14:cfRule>
          <x14:cfRule type="containsText" priority="14072" operator="containsText" id="{23359E62-BF74-49EC-AB2F-1D40618B45F6}">
            <xm:f>NOT(ISERROR(SEARCH('Listados Datos'!$P$6,Z176)))</xm:f>
            <xm:f>'Listados Datos'!$P$6</xm:f>
            <x14:dxf>
              <fill>
                <patternFill>
                  <bgColor rgb="FFFFC000"/>
                </patternFill>
              </fill>
            </x14:dxf>
          </x14:cfRule>
          <x14:cfRule type="containsText" priority="1407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055" operator="containsText" id="{94DF2A1B-1986-45C7-ACAA-5DB183446940}">
            <xm:f>NOT(ISERROR(SEARCH('Listados Datos'!$T$3,AT176)))</xm:f>
            <xm:f>'Listados Datos'!$T$3</xm:f>
            <x14:dxf>
              <fill>
                <patternFill patternType="solid">
                  <bgColor rgb="FFC00000"/>
                </patternFill>
              </fill>
            </x14:dxf>
          </x14:cfRule>
          <x14:cfRule type="containsText" priority="14056" operator="containsText" id="{D396AF84-472C-453F-8A80-A7A0FA8CC652}">
            <xm:f>NOT(ISERROR(SEARCH('Listados Datos'!$T$4,AT176)))</xm:f>
            <xm:f>'Listados Datos'!$T$4</xm:f>
            <x14:dxf>
              <font>
                <b/>
                <i val="0"/>
                <color theme="0"/>
              </font>
              <fill>
                <patternFill>
                  <bgColor rgb="FFE26B0A"/>
                </patternFill>
              </fill>
            </x14:dxf>
          </x14:cfRule>
          <x14:cfRule type="containsText" priority="14057" operator="containsText" id="{46EED629-ECE3-435A-A803-3250CB19C6BA}">
            <xm:f>NOT(ISERROR(SEARCH('Listados Datos'!$T$5,AT176)))</xm:f>
            <xm:f>'Listados Datos'!$T$5</xm:f>
            <x14:dxf>
              <font>
                <b/>
                <i val="0"/>
                <color auto="1"/>
              </font>
              <fill>
                <patternFill>
                  <bgColor rgb="FFFFFF00"/>
                </patternFill>
              </fill>
            </x14:dxf>
          </x14:cfRule>
          <x14:cfRule type="containsText" priority="1405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3895" operator="containsText" id="{1A18644F-C00D-43C4-8302-4E4A68694D45}">
            <xm:f>NOT(ISERROR(SEARCH('Listados Datos'!$P$3,AR187)))</xm:f>
            <xm:f>'Listados Datos'!$P$3</xm:f>
            <x14:dxf>
              <fill>
                <patternFill>
                  <bgColor rgb="FF99CC00"/>
                </patternFill>
              </fill>
            </x14:dxf>
          </x14:cfRule>
          <x14:cfRule type="containsText" priority="13896" operator="containsText" id="{6186444A-F44C-43BB-9922-62DB57C90523}">
            <xm:f>NOT(ISERROR(SEARCH('Listados Datos'!$P$4,AR187)))</xm:f>
            <xm:f>'Listados Datos'!$P$4</xm:f>
            <x14:dxf>
              <fill>
                <patternFill>
                  <bgColor rgb="FF33CC33"/>
                </patternFill>
              </fill>
            </x14:dxf>
          </x14:cfRule>
          <x14:cfRule type="containsText" priority="13897" operator="containsText" id="{13E0EA4E-23DA-48B2-9DEC-BB8A5C7AD526}">
            <xm:f>NOT(ISERROR(SEARCH('Listados Datos'!$P$5,AR187)))</xm:f>
            <xm:f>'Listados Datos'!$P$5</xm:f>
            <x14:dxf>
              <fill>
                <patternFill>
                  <bgColor rgb="FFFFFF00"/>
                </patternFill>
              </fill>
            </x14:dxf>
          </x14:cfRule>
          <x14:cfRule type="containsText" priority="13898" operator="containsText" id="{ACFAFEB6-AB56-4FE1-9971-5961B44C287E}">
            <xm:f>NOT(ISERROR(SEARCH('Listados Datos'!$P$6,AR187)))</xm:f>
            <xm:f>'Listados Datos'!$P$6</xm:f>
            <x14:dxf>
              <fill>
                <patternFill>
                  <bgColor rgb="FFFFC000"/>
                </patternFill>
              </fill>
            </x14:dxf>
          </x14:cfRule>
          <x14:cfRule type="containsText" priority="1389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3961" operator="containsText" id="{AC365914-59CE-40CF-8F44-9C6C56C0E767}">
            <xm:f>NOT(ISERROR(SEARCH('Listados Datos'!$T$3,AT189)))</xm:f>
            <xm:f>'Listados Datos'!$T$3</xm:f>
            <x14:dxf>
              <fill>
                <patternFill patternType="solid">
                  <bgColor rgb="FFC00000"/>
                </patternFill>
              </fill>
            </x14:dxf>
          </x14:cfRule>
          <x14:cfRule type="containsText" priority="13962" operator="containsText" id="{2038B84F-6D6F-43B3-A64F-CBE03D267395}">
            <xm:f>NOT(ISERROR(SEARCH('Listados Datos'!$T$4,AT189)))</xm:f>
            <xm:f>'Listados Datos'!$T$4</xm:f>
            <x14:dxf>
              <font>
                <b/>
                <i val="0"/>
                <color theme="0"/>
              </font>
              <fill>
                <patternFill>
                  <bgColor rgb="FFE26B0A"/>
                </patternFill>
              </fill>
            </x14:dxf>
          </x14:cfRule>
          <x14:cfRule type="containsText" priority="13963" operator="containsText" id="{3A6504E0-BF5C-4CB2-9A26-4C2F2EDFAD89}">
            <xm:f>NOT(ISERROR(SEARCH('Listados Datos'!$T$5,AT189)))</xm:f>
            <xm:f>'Listados Datos'!$T$5</xm:f>
            <x14:dxf>
              <font>
                <b/>
                <i val="0"/>
                <color auto="1"/>
              </font>
              <fill>
                <patternFill>
                  <bgColor rgb="FFFFFF00"/>
                </patternFill>
              </fill>
            </x14:dxf>
          </x14:cfRule>
          <x14:cfRule type="containsText" priority="1396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3951" operator="containsText" id="{43FCF53F-1E94-4F5D-BDDF-6FF3EEC1D881}">
            <xm:f>NOT(ISERROR(SEARCH('Listados Datos'!$P$3,AR189)))</xm:f>
            <xm:f>'Listados Datos'!$P$3</xm:f>
            <x14:dxf>
              <fill>
                <patternFill>
                  <bgColor rgb="FF99CC00"/>
                </patternFill>
              </fill>
            </x14:dxf>
          </x14:cfRule>
          <x14:cfRule type="containsText" priority="13952" operator="containsText" id="{EF442EEE-C99F-41E5-9484-4388D7FD4A1F}">
            <xm:f>NOT(ISERROR(SEARCH('Listados Datos'!$P$4,AR189)))</xm:f>
            <xm:f>'Listados Datos'!$P$4</xm:f>
            <x14:dxf>
              <fill>
                <patternFill>
                  <bgColor rgb="FF33CC33"/>
                </patternFill>
              </fill>
            </x14:dxf>
          </x14:cfRule>
          <x14:cfRule type="containsText" priority="13953" operator="containsText" id="{3B43F325-626E-4677-B748-DA5170A4EAA9}">
            <xm:f>NOT(ISERROR(SEARCH('Listados Datos'!$P$5,AR189)))</xm:f>
            <xm:f>'Listados Datos'!$P$5</xm:f>
            <x14:dxf>
              <fill>
                <patternFill>
                  <bgColor rgb="FFFFFF00"/>
                </patternFill>
              </fill>
            </x14:dxf>
          </x14:cfRule>
          <x14:cfRule type="containsText" priority="13954" operator="containsText" id="{C49237B8-8A80-4970-A5C0-F6B45D276C8F}">
            <xm:f>NOT(ISERROR(SEARCH('Listados Datos'!$P$6,AR189)))</xm:f>
            <xm:f>'Listados Datos'!$P$6</xm:f>
            <x14:dxf>
              <fill>
                <patternFill>
                  <bgColor rgb="FFFFC000"/>
                </patternFill>
              </fill>
            </x14:dxf>
          </x14:cfRule>
          <x14:cfRule type="containsText" priority="1395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3919" operator="containsText" id="{16A8C802-E682-4856-A5BB-5A5772423ECA}">
            <xm:f>NOT(ISERROR(SEARCH('Listados Datos'!$T$3,AT186)))</xm:f>
            <xm:f>'Listados Datos'!$T$3</xm:f>
            <x14:dxf>
              <fill>
                <patternFill patternType="solid">
                  <bgColor rgb="FFC00000"/>
                </patternFill>
              </fill>
            </x14:dxf>
          </x14:cfRule>
          <x14:cfRule type="containsText" priority="13920" operator="containsText" id="{EC181225-55A3-4F10-8C0D-AAB725086EBE}">
            <xm:f>NOT(ISERROR(SEARCH('Listados Datos'!$T$4,AT186)))</xm:f>
            <xm:f>'Listados Datos'!$T$4</xm:f>
            <x14:dxf>
              <font>
                <b/>
                <i val="0"/>
                <color theme="0"/>
              </font>
              <fill>
                <patternFill>
                  <bgColor rgb="FFE26B0A"/>
                </patternFill>
              </fill>
            </x14:dxf>
          </x14:cfRule>
          <x14:cfRule type="containsText" priority="13921" operator="containsText" id="{4FE123DC-BBBE-4537-A77A-DDFB916177F0}">
            <xm:f>NOT(ISERROR(SEARCH('Listados Datos'!$T$5,AT186)))</xm:f>
            <xm:f>'Listados Datos'!$T$5</xm:f>
            <x14:dxf>
              <font>
                <b/>
                <i val="0"/>
                <color auto="1"/>
              </font>
              <fill>
                <patternFill>
                  <bgColor rgb="FFFFFF00"/>
                </patternFill>
              </fill>
            </x14:dxf>
          </x14:cfRule>
          <x14:cfRule type="containsText" priority="1392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3909" operator="containsText" id="{8F1B363C-C07C-4F3C-B9B4-307A1E7DD65C}">
            <xm:f>NOT(ISERROR(SEARCH('Listados Datos'!$P$3,AR186)))</xm:f>
            <xm:f>'Listados Datos'!$P$3</xm:f>
            <x14:dxf>
              <fill>
                <patternFill>
                  <bgColor rgb="FF99CC00"/>
                </patternFill>
              </fill>
            </x14:dxf>
          </x14:cfRule>
          <x14:cfRule type="containsText" priority="13910" operator="containsText" id="{F383C2D7-FB20-49A8-85E3-152B7E2E7032}">
            <xm:f>NOT(ISERROR(SEARCH('Listados Datos'!$P$4,AR186)))</xm:f>
            <xm:f>'Listados Datos'!$P$4</xm:f>
            <x14:dxf>
              <fill>
                <patternFill>
                  <bgColor rgb="FF33CC33"/>
                </patternFill>
              </fill>
            </x14:dxf>
          </x14:cfRule>
          <x14:cfRule type="containsText" priority="13911" operator="containsText" id="{E15762EA-6253-49F6-996B-6205FE087749}">
            <xm:f>NOT(ISERROR(SEARCH('Listados Datos'!$P$5,AR186)))</xm:f>
            <xm:f>'Listados Datos'!$P$5</xm:f>
            <x14:dxf>
              <fill>
                <patternFill>
                  <bgColor rgb="FFFFFF00"/>
                </patternFill>
              </fill>
            </x14:dxf>
          </x14:cfRule>
          <x14:cfRule type="containsText" priority="13912" operator="containsText" id="{F45EBA4C-7B12-48CC-BB28-97C3C3304947}">
            <xm:f>NOT(ISERROR(SEARCH('Listados Datos'!$P$6,AR186)))</xm:f>
            <xm:f>'Listados Datos'!$P$6</xm:f>
            <x14:dxf>
              <fill>
                <patternFill>
                  <bgColor rgb="FFFFC000"/>
                </patternFill>
              </fill>
            </x14:dxf>
          </x14:cfRule>
          <x14:cfRule type="containsText" priority="1391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027" operator="containsText" id="{E873BED5-E82A-41C4-A7CE-167E1FA30E7D}">
            <xm:f>NOT(ISERROR(SEARCH('Listados Datos'!$T$3,AF184)))</xm:f>
            <xm:f>'Listados Datos'!$T$3</xm:f>
            <x14:dxf>
              <fill>
                <patternFill patternType="solid">
                  <bgColor rgb="FFC00000"/>
                </patternFill>
              </fill>
            </x14:dxf>
          </x14:cfRule>
          <x14:cfRule type="containsText" priority="14028" operator="containsText" id="{CA4DE0E3-96A0-490E-B03F-97A8CEB97F9A}">
            <xm:f>NOT(ISERROR(SEARCH('Listados Datos'!$T$4,AF184)))</xm:f>
            <xm:f>'Listados Datos'!$T$4</xm:f>
            <x14:dxf>
              <font>
                <b/>
                <i val="0"/>
                <color theme="0"/>
              </font>
              <fill>
                <patternFill>
                  <bgColor rgb="FFE26B0A"/>
                </patternFill>
              </fill>
            </x14:dxf>
          </x14:cfRule>
          <x14:cfRule type="containsText" priority="14029" operator="containsText" id="{F4D28DB8-E6B2-4454-B523-12DE06C47F72}">
            <xm:f>NOT(ISERROR(SEARCH('Listados Datos'!$T$5,AF184)))</xm:f>
            <xm:f>'Listados Datos'!$T$5</xm:f>
            <x14:dxf>
              <font>
                <b/>
                <i val="0"/>
                <color auto="1"/>
              </font>
              <fill>
                <patternFill>
                  <bgColor rgb="FFFFFF00"/>
                </patternFill>
              </fill>
            </x14:dxf>
          </x14:cfRule>
          <x14:cfRule type="containsText" priority="1403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023" operator="containsText" id="{2499E36C-AD14-4BB0-9F38-875C497AB9CD}">
            <xm:f>NOT(ISERROR(SEARCH('Listados Datos'!$T$3,AB184)))</xm:f>
            <xm:f>'Listados Datos'!$T$3</xm:f>
            <x14:dxf>
              <fill>
                <patternFill patternType="solid">
                  <bgColor rgb="FFC00000"/>
                </patternFill>
              </fill>
            </x14:dxf>
          </x14:cfRule>
          <x14:cfRule type="containsText" priority="14024" operator="containsText" id="{70537608-B63A-4AF6-A454-DE318436E365}">
            <xm:f>NOT(ISERROR(SEARCH('Listados Datos'!$T$4,AB184)))</xm:f>
            <xm:f>'Listados Datos'!$T$4</xm:f>
            <x14:dxf>
              <font>
                <b/>
                <i val="0"/>
                <color theme="0"/>
              </font>
              <fill>
                <patternFill>
                  <bgColor rgb="FFE26B0A"/>
                </patternFill>
              </fill>
            </x14:dxf>
          </x14:cfRule>
          <x14:cfRule type="containsText" priority="14025" operator="containsText" id="{C45FB06E-BB17-4E26-8DA2-E31048ED26F6}">
            <xm:f>NOT(ISERROR(SEARCH('Listados Datos'!$T$5,AB184)))</xm:f>
            <xm:f>'Listados Datos'!$T$5</xm:f>
            <x14:dxf>
              <font>
                <b/>
                <i val="0"/>
                <color auto="1"/>
              </font>
              <fill>
                <patternFill>
                  <bgColor rgb="FFFFFF00"/>
                </patternFill>
              </fill>
            </x14:dxf>
          </x14:cfRule>
          <x14:cfRule type="containsText" priority="1402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013" operator="containsText" id="{58E0366D-0E68-40AA-9812-A05E8506DE8B}">
            <xm:f>NOT(ISERROR(SEARCH('Listados Datos'!$P$3,Z184)))</xm:f>
            <xm:f>'Listados Datos'!$P$3</xm:f>
            <x14:dxf>
              <fill>
                <patternFill>
                  <bgColor rgb="FF99CC00"/>
                </patternFill>
              </fill>
            </x14:dxf>
          </x14:cfRule>
          <x14:cfRule type="containsText" priority="14014" operator="containsText" id="{DC08F9D5-BF6F-4436-A612-5B6CEC656887}">
            <xm:f>NOT(ISERROR(SEARCH('Listados Datos'!$P$4,Z184)))</xm:f>
            <xm:f>'Listados Datos'!$P$4</xm:f>
            <x14:dxf>
              <fill>
                <patternFill>
                  <bgColor rgb="FF33CC33"/>
                </patternFill>
              </fill>
            </x14:dxf>
          </x14:cfRule>
          <x14:cfRule type="containsText" priority="14015" operator="containsText" id="{770F514F-8D6B-4D9A-892E-DFA3508C9CF4}">
            <xm:f>NOT(ISERROR(SEARCH('Listados Datos'!$P$5,Z184)))</xm:f>
            <xm:f>'Listados Datos'!$P$5</xm:f>
            <x14:dxf>
              <fill>
                <patternFill>
                  <bgColor rgb="FFFFFF00"/>
                </patternFill>
              </fill>
            </x14:dxf>
          </x14:cfRule>
          <x14:cfRule type="containsText" priority="14016" operator="containsText" id="{BDCCEC55-8A18-4A0D-B02A-EE6A23AD213A}">
            <xm:f>NOT(ISERROR(SEARCH('Listados Datos'!$P$6,Z184)))</xm:f>
            <xm:f>'Listados Datos'!$P$6</xm:f>
            <x14:dxf>
              <fill>
                <patternFill>
                  <bgColor rgb="FFFFC000"/>
                </patternFill>
              </fill>
            </x14:dxf>
          </x14:cfRule>
          <x14:cfRule type="containsText" priority="1401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3989" operator="containsText" id="{2A3E4700-2631-4357-AB17-043A7EBFF754}">
            <xm:f>NOT(ISERROR(SEARCH('Listados Datos'!$T$3,AT184)))</xm:f>
            <xm:f>'Listados Datos'!$T$3</xm:f>
            <x14:dxf>
              <fill>
                <patternFill patternType="solid">
                  <bgColor rgb="FFC00000"/>
                </patternFill>
              </fill>
            </x14:dxf>
          </x14:cfRule>
          <x14:cfRule type="containsText" priority="13990" operator="containsText" id="{08A52F9F-7B93-4DD1-9C9C-5AB8FA2401D7}">
            <xm:f>NOT(ISERROR(SEARCH('Listados Datos'!$T$4,AT184)))</xm:f>
            <xm:f>'Listados Datos'!$T$4</xm:f>
            <x14:dxf>
              <font>
                <b/>
                <i val="0"/>
                <color theme="0"/>
              </font>
              <fill>
                <patternFill>
                  <bgColor rgb="FFE26B0A"/>
                </patternFill>
              </fill>
            </x14:dxf>
          </x14:cfRule>
          <x14:cfRule type="containsText" priority="13991" operator="containsText" id="{00114505-4ACD-488F-8577-5810FF3C4293}">
            <xm:f>NOT(ISERROR(SEARCH('Listados Datos'!$T$5,AT184)))</xm:f>
            <xm:f>'Listados Datos'!$T$5</xm:f>
            <x14:dxf>
              <font>
                <b/>
                <i val="0"/>
                <color auto="1"/>
              </font>
              <fill>
                <patternFill>
                  <bgColor rgb="FFFFFF00"/>
                </patternFill>
              </fill>
            </x14:dxf>
          </x14:cfRule>
          <x14:cfRule type="containsText" priority="1399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3979" operator="containsText" id="{A72F3CBD-6DEA-4979-941D-6696E5B98A83}">
            <xm:f>NOT(ISERROR(SEARCH('Listados Datos'!$P$3,AR184)))</xm:f>
            <xm:f>'Listados Datos'!$P$3</xm:f>
            <x14:dxf>
              <fill>
                <patternFill>
                  <bgColor rgb="FF99CC00"/>
                </patternFill>
              </fill>
            </x14:dxf>
          </x14:cfRule>
          <x14:cfRule type="containsText" priority="13980" operator="containsText" id="{260D05DD-AD69-454F-A091-3EFE6E9D9F7A}">
            <xm:f>NOT(ISERROR(SEARCH('Listados Datos'!$P$4,AR184)))</xm:f>
            <xm:f>'Listados Datos'!$P$4</xm:f>
            <x14:dxf>
              <fill>
                <patternFill>
                  <bgColor rgb="FF33CC33"/>
                </patternFill>
              </fill>
            </x14:dxf>
          </x14:cfRule>
          <x14:cfRule type="containsText" priority="13981" operator="containsText" id="{283A01C2-9B42-461F-8101-092E1171B9ED}">
            <xm:f>NOT(ISERROR(SEARCH('Listados Datos'!$P$5,AR184)))</xm:f>
            <xm:f>'Listados Datos'!$P$5</xm:f>
            <x14:dxf>
              <fill>
                <patternFill>
                  <bgColor rgb="FFFFFF00"/>
                </patternFill>
              </fill>
            </x14:dxf>
          </x14:cfRule>
          <x14:cfRule type="containsText" priority="13982" operator="containsText" id="{38BB587A-6C30-477C-8205-64B7E121C9A0}">
            <xm:f>NOT(ISERROR(SEARCH('Listados Datos'!$P$6,AR184)))</xm:f>
            <xm:f>'Listados Datos'!$P$6</xm:f>
            <x14:dxf>
              <fill>
                <patternFill>
                  <bgColor rgb="FFFFC000"/>
                </patternFill>
              </fill>
            </x14:dxf>
          </x14:cfRule>
          <x14:cfRule type="containsText" priority="1398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3975" operator="containsText" id="{CF3E2E48-596D-4361-A145-9357838D0FBD}">
            <xm:f>NOT(ISERROR(SEARCH('Listados Datos'!$T$3,AT185)))</xm:f>
            <xm:f>'Listados Datos'!$T$3</xm:f>
            <x14:dxf>
              <fill>
                <patternFill patternType="solid">
                  <bgColor rgb="FFC00000"/>
                </patternFill>
              </fill>
            </x14:dxf>
          </x14:cfRule>
          <x14:cfRule type="containsText" priority="13976" operator="containsText" id="{B17FC7D8-B783-4E27-A00B-C09D555CD0AA}">
            <xm:f>NOT(ISERROR(SEARCH('Listados Datos'!$T$4,AT185)))</xm:f>
            <xm:f>'Listados Datos'!$T$4</xm:f>
            <x14:dxf>
              <font>
                <b/>
                <i val="0"/>
                <color theme="0"/>
              </font>
              <fill>
                <patternFill>
                  <bgColor rgb="FFE26B0A"/>
                </patternFill>
              </fill>
            </x14:dxf>
          </x14:cfRule>
          <x14:cfRule type="containsText" priority="13977" operator="containsText" id="{AE81B054-2E58-4C10-9786-52B622208B5F}">
            <xm:f>NOT(ISERROR(SEARCH('Listados Datos'!$T$5,AT185)))</xm:f>
            <xm:f>'Listados Datos'!$T$5</xm:f>
            <x14:dxf>
              <font>
                <b/>
                <i val="0"/>
                <color auto="1"/>
              </font>
              <fill>
                <patternFill>
                  <bgColor rgb="FFFFFF00"/>
                </patternFill>
              </fill>
            </x14:dxf>
          </x14:cfRule>
          <x14:cfRule type="containsText" priority="1397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3965" operator="containsText" id="{D5B3F4BA-B1CD-4725-8387-6FB1656352EA}">
            <xm:f>NOT(ISERROR(SEARCH('Listados Datos'!$P$3,AR185)))</xm:f>
            <xm:f>'Listados Datos'!$P$3</xm:f>
            <x14:dxf>
              <fill>
                <patternFill>
                  <bgColor rgb="FF99CC00"/>
                </patternFill>
              </fill>
            </x14:dxf>
          </x14:cfRule>
          <x14:cfRule type="containsText" priority="13966" operator="containsText" id="{E482A0E4-25EB-4173-A388-FD1822BA37E9}">
            <xm:f>NOT(ISERROR(SEARCH('Listados Datos'!$P$4,AR185)))</xm:f>
            <xm:f>'Listados Datos'!$P$4</xm:f>
            <x14:dxf>
              <fill>
                <patternFill>
                  <bgColor rgb="FF33CC33"/>
                </patternFill>
              </fill>
            </x14:dxf>
          </x14:cfRule>
          <x14:cfRule type="containsText" priority="13967" operator="containsText" id="{9D80AA1F-C710-4BB6-A6CB-7E9E0F58C83F}">
            <xm:f>NOT(ISERROR(SEARCH('Listados Datos'!$P$5,AR185)))</xm:f>
            <xm:f>'Listados Datos'!$P$5</xm:f>
            <x14:dxf>
              <fill>
                <patternFill>
                  <bgColor rgb="FFFFFF00"/>
                </patternFill>
              </fill>
            </x14:dxf>
          </x14:cfRule>
          <x14:cfRule type="containsText" priority="13968" operator="containsText" id="{5A861496-B10C-4094-842E-96C19AFBC68A}">
            <xm:f>NOT(ISERROR(SEARCH('Listados Datos'!$P$6,AR185)))</xm:f>
            <xm:f>'Listados Datos'!$P$6</xm:f>
            <x14:dxf>
              <fill>
                <patternFill>
                  <bgColor rgb="FFFFC000"/>
                </patternFill>
              </fill>
            </x14:dxf>
          </x14:cfRule>
          <x14:cfRule type="containsText" priority="1396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3947" operator="containsText" id="{60721E22-EE02-44F9-A2B3-5D7E2545389E}">
            <xm:f>NOT(ISERROR(SEARCH('Listados Datos'!$T$3,AF186)))</xm:f>
            <xm:f>'Listados Datos'!$T$3</xm:f>
            <x14:dxf>
              <fill>
                <patternFill patternType="solid">
                  <bgColor rgb="FFC00000"/>
                </patternFill>
              </fill>
            </x14:dxf>
          </x14:cfRule>
          <x14:cfRule type="containsText" priority="13948" operator="containsText" id="{4D4CA85E-2FEF-4506-A42B-22AEC8D3DA66}">
            <xm:f>NOT(ISERROR(SEARCH('Listados Datos'!$T$4,AF186)))</xm:f>
            <xm:f>'Listados Datos'!$T$4</xm:f>
            <x14:dxf>
              <font>
                <b/>
                <i val="0"/>
                <color theme="0"/>
              </font>
              <fill>
                <patternFill>
                  <bgColor rgb="FFE26B0A"/>
                </patternFill>
              </fill>
            </x14:dxf>
          </x14:cfRule>
          <x14:cfRule type="containsText" priority="13949" operator="containsText" id="{1F559DF9-F50E-4651-8C3F-040C1EEEDA90}">
            <xm:f>NOT(ISERROR(SEARCH('Listados Datos'!$T$5,AF186)))</xm:f>
            <xm:f>'Listados Datos'!$T$5</xm:f>
            <x14:dxf>
              <font>
                <b/>
                <i val="0"/>
                <color auto="1"/>
              </font>
              <fill>
                <patternFill>
                  <bgColor rgb="FFFFFF00"/>
                </patternFill>
              </fill>
            </x14:dxf>
          </x14:cfRule>
          <x14:cfRule type="containsText" priority="1395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3943" operator="containsText" id="{B583A5E3-F023-4C93-9609-1C049DD7E16A}">
            <xm:f>NOT(ISERROR(SEARCH('Listados Datos'!$T$3,AB186)))</xm:f>
            <xm:f>'Listados Datos'!$T$3</xm:f>
            <x14:dxf>
              <fill>
                <patternFill patternType="solid">
                  <bgColor rgb="FFC00000"/>
                </patternFill>
              </fill>
            </x14:dxf>
          </x14:cfRule>
          <x14:cfRule type="containsText" priority="13944" operator="containsText" id="{F4D8F8A6-E008-41A3-A9A8-433E1F1141CA}">
            <xm:f>NOT(ISERROR(SEARCH('Listados Datos'!$T$4,AB186)))</xm:f>
            <xm:f>'Listados Datos'!$T$4</xm:f>
            <x14:dxf>
              <font>
                <b/>
                <i val="0"/>
                <color theme="0"/>
              </font>
              <fill>
                <patternFill>
                  <bgColor rgb="FFE26B0A"/>
                </patternFill>
              </fill>
            </x14:dxf>
          </x14:cfRule>
          <x14:cfRule type="containsText" priority="13945" operator="containsText" id="{8D67F404-C53B-4F09-998A-750457C7AD85}">
            <xm:f>NOT(ISERROR(SEARCH('Listados Datos'!$T$5,AB186)))</xm:f>
            <xm:f>'Listados Datos'!$T$5</xm:f>
            <x14:dxf>
              <font>
                <b/>
                <i val="0"/>
                <color auto="1"/>
              </font>
              <fill>
                <patternFill>
                  <bgColor rgb="FFFFFF00"/>
                </patternFill>
              </fill>
            </x14:dxf>
          </x14:cfRule>
          <x14:cfRule type="containsText" priority="1394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3933" operator="containsText" id="{B4761DA7-6AA5-4378-B048-7686AE1E6171}">
            <xm:f>NOT(ISERROR(SEARCH('Listados Datos'!$P$3,Z186)))</xm:f>
            <xm:f>'Listados Datos'!$P$3</xm:f>
            <x14:dxf>
              <fill>
                <patternFill>
                  <bgColor rgb="FF99CC00"/>
                </patternFill>
              </fill>
            </x14:dxf>
          </x14:cfRule>
          <x14:cfRule type="containsText" priority="13934" operator="containsText" id="{9B45B9C4-BCB7-41BA-98C7-5558001F7A4E}">
            <xm:f>NOT(ISERROR(SEARCH('Listados Datos'!$P$4,Z186)))</xm:f>
            <xm:f>'Listados Datos'!$P$4</xm:f>
            <x14:dxf>
              <fill>
                <patternFill>
                  <bgColor rgb="FF33CC33"/>
                </patternFill>
              </fill>
            </x14:dxf>
          </x14:cfRule>
          <x14:cfRule type="containsText" priority="13935" operator="containsText" id="{0FC5DBED-BFF8-451B-B0AD-B6770720F196}">
            <xm:f>NOT(ISERROR(SEARCH('Listados Datos'!$P$5,Z186)))</xm:f>
            <xm:f>'Listados Datos'!$P$5</xm:f>
            <x14:dxf>
              <fill>
                <patternFill>
                  <bgColor rgb="FFFFFF00"/>
                </patternFill>
              </fill>
            </x14:dxf>
          </x14:cfRule>
          <x14:cfRule type="containsText" priority="13936" operator="containsText" id="{3798D3F8-0998-49B9-A04B-6FD8104CD442}">
            <xm:f>NOT(ISERROR(SEARCH('Listados Datos'!$P$6,Z186)))</xm:f>
            <xm:f>'Listados Datos'!$P$6</xm:f>
            <x14:dxf>
              <fill>
                <patternFill>
                  <bgColor rgb="FFFFC000"/>
                </patternFill>
              </fill>
            </x14:dxf>
          </x14:cfRule>
          <x14:cfRule type="containsText" priority="1393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3905" operator="containsText" id="{61AC269C-5DF4-4311-BAE9-5D78F1DC3EAF}">
            <xm:f>NOT(ISERROR(SEARCH('Listados Datos'!$T$3,AT187)))</xm:f>
            <xm:f>'Listados Datos'!$T$3</xm:f>
            <x14:dxf>
              <fill>
                <patternFill patternType="solid">
                  <bgColor rgb="FFC00000"/>
                </patternFill>
              </fill>
            </x14:dxf>
          </x14:cfRule>
          <x14:cfRule type="containsText" priority="13906" operator="containsText" id="{2B4C90A6-EAB4-46FB-8AD0-95C9C28F2805}">
            <xm:f>NOT(ISERROR(SEARCH('Listados Datos'!$T$4,AT187)))</xm:f>
            <xm:f>'Listados Datos'!$T$4</xm:f>
            <x14:dxf>
              <font>
                <b/>
                <i val="0"/>
                <color theme="0"/>
              </font>
              <fill>
                <patternFill>
                  <bgColor rgb="FFE26B0A"/>
                </patternFill>
              </fill>
            </x14:dxf>
          </x14:cfRule>
          <x14:cfRule type="containsText" priority="13907" operator="containsText" id="{98A3792B-D6AC-4792-A857-4D01F77671C3}">
            <xm:f>NOT(ISERROR(SEARCH('Listados Datos'!$T$5,AT187)))</xm:f>
            <xm:f>'Listados Datos'!$T$5</xm:f>
            <x14:dxf>
              <font>
                <b/>
                <i val="0"/>
                <color auto="1"/>
              </font>
              <fill>
                <patternFill>
                  <bgColor rgb="FFFFFF00"/>
                </patternFill>
              </fill>
            </x14:dxf>
          </x14:cfRule>
          <x14:cfRule type="containsText" priority="1390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3853" operator="containsText" id="{B0AC30D1-2B8B-446A-BCBA-C573FAFE8EE8}">
            <xm:f>NOT(ISERROR(SEARCH('Listados Datos'!$P$3,AR188)))</xm:f>
            <xm:f>'Listados Datos'!$P$3</xm:f>
            <x14:dxf>
              <fill>
                <patternFill>
                  <bgColor rgb="FF99CC00"/>
                </patternFill>
              </fill>
            </x14:dxf>
          </x14:cfRule>
          <x14:cfRule type="containsText" priority="13854" operator="containsText" id="{0CE0121B-F2A7-4C53-85B2-C08A1A69DC88}">
            <xm:f>NOT(ISERROR(SEARCH('Listados Datos'!$P$4,AR188)))</xm:f>
            <xm:f>'Listados Datos'!$P$4</xm:f>
            <x14:dxf>
              <fill>
                <patternFill>
                  <bgColor rgb="FF33CC33"/>
                </patternFill>
              </fill>
            </x14:dxf>
          </x14:cfRule>
          <x14:cfRule type="containsText" priority="13855" operator="containsText" id="{F6BA1DFE-8455-4D07-9762-98C91187489E}">
            <xm:f>NOT(ISERROR(SEARCH('Listados Datos'!$P$5,AR188)))</xm:f>
            <xm:f>'Listados Datos'!$P$5</xm:f>
            <x14:dxf>
              <fill>
                <patternFill>
                  <bgColor rgb="FFFFFF00"/>
                </patternFill>
              </fill>
            </x14:dxf>
          </x14:cfRule>
          <x14:cfRule type="containsText" priority="13856" operator="containsText" id="{F0E7FD55-9003-4854-B17E-199CA787EC25}">
            <xm:f>NOT(ISERROR(SEARCH('Listados Datos'!$P$6,AR188)))</xm:f>
            <xm:f>'Listados Datos'!$P$6</xm:f>
            <x14:dxf>
              <fill>
                <patternFill>
                  <bgColor rgb="FFFFC000"/>
                </patternFill>
              </fill>
            </x14:dxf>
          </x14:cfRule>
          <x14:cfRule type="containsText" priority="1385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3891" operator="containsText" id="{BDA4BB90-BDE7-4DB7-AA24-552D696C9C65}">
            <xm:f>NOT(ISERROR(SEARCH('Listados Datos'!$T$3,AF188)))</xm:f>
            <xm:f>'Listados Datos'!$T$3</xm:f>
            <x14:dxf>
              <fill>
                <patternFill patternType="solid">
                  <bgColor rgb="FFC00000"/>
                </patternFill>
              </fill>
            </x14:dxf>
          </x14:cfRule>
          <x14:cfRule type="containsText" priority="13892" operator="containsText" id="{8F3C68F3-7FC7-4295-8163-0A55AF3762D5}">
            <xm:f>NOT(ISERROR(SEARCH('Listados Datos'!$T$4,AF188)))</xm:f>
            <xm:f>'Listados Datos'!$T$4</xm:f>
            <x14:dxf>
              <font>
                <b/>
                <i val="0"/>
                <color theme="0"/>
              </font>
              <fill>
                <patternFill>
                  <bgColor rgb="FFE26B0A"/>
                </patternFill>
              </fill>
            </x14:dxf>
          </x14:cfRule>
          <x14:cfRule type="containsText" priority="13893" operator="containsText" id="{71CB900F-6132-44D7-BBE6-ADD756315064}">
            <xm:f>NOT(ISERROR(SEARCH('Listados Datos'!$T$5,AF188)))</xm:f>
            <xm:f>'Listados Datos'!$T$5</xm:f>
            <x14:dxf>
              <font>
                <b/>
                <i val="0"/>
                <color auto="1"/>
              </font>
              <fill>
                <patternFill>
                  <bgColor rgb="FFFFFF00"/>
                </patternFill>
              </fill>
            </x14:dxf>
          </x14:cfRule>
          <x14:cfRule type="containsText" priority="1389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3887" operator="containsText" id="{838B7D31-1174-4C05-B453-04E547F29979}">
            <xm:f>NOT(ISERROR(SEARCH('Listados Datos'!$T$3,AB188)))</xm:f>
            <xm:f>'Listados Datos'!$T$3</xm:f>
            <x14:dxf>
              <fill>
                <patternFill patternType="solid">
                  <bgColor rgb="FFC00000"/>
                </patternFill>
              </fill>
            </x14:dxf>
          </x14:cfRule>
          <x14:cfRule type="containsText" priority="13888" operator="containsText" id="{1B3805C6-E35C-4A30-867E-C32633820729}">
            <xm:f>NOT(ISERROR(SEARCH('Listados Datos'!$T$4,AB188)))</xm:f>
            <xm:f>'Listados Datos'!$T$4</xm:f>
            <x14:dxf>
              <font>
                <b/>
                <i val="0"/>
                <color theme="0"/>
              </font>
              <fill>
                <patternFill>
                  <bgColor rgb="FFE26B0A"/>
                </patternFill>
              </fill>
            </x14:dxf>
          </x14:cfRule>
          <x14:cfRule type="containsText" priority="13889" operator="containsText" id="{5D3D97E5-37BF-4CF6-A4BE-A26D0DAF97DC}">
            <xm:f>NOT(ISERROR(SEARCH('Listados Datos'!$T$5,AB188)))</xm:f>
            <xm:f>'Listados Datos'!$T$5</xm:f>
            <x14:dxf>
              <font>
                <b/>
                <i val="0"/>
                <color auto="1"/>
              </font>
              <fill>
                <patternFill>
                  <bgColor rgb="FFFFFF00"/>
                </patternFill>
              </fill>
            </x14:dxf>
          </x14:cfRule>
          <x14:cfRule type="containsText" priority="1389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3877" operator="containsText" id="{B21E9491-E2C8-4FAE-9FF9-5A5C5DFE0589}">
            <xm:f>NOT(ISERROR(SEARCH('Listados Datos'!$P$3,Z188)))</xm:f>
            <xm:f>'Listados Datos'!$P$3</xm:f>
            <x14:dxf>
              <fill>
                <patternFill>
                  <bgColor rgb="FF99CC00"/>
                </patternFill>
              </fill>
            </x14:dxf>
          </x14:cfRule>
          <x14:cfRule type="containsText" priority="13878" operator="containsText" id="{533706F2-D6DA-4CD6-9F89-D5936081074C}">
            <xm:f>NOT(ISERROR(SEARCH('Listados Datos'!$P$4,Z188)))</xm:f>
            <xm:f>'Listados Datos'!$P$4</xm:f>
            <x14:dxf>
              <fill>
                <patternFill>
                  <bgColor rgb="FF33CC33"/>
                </patternFill>
              </fill>
            </x14:dxf>
          </x14:cfRule>
          <x14:cfRule type="containsText" priority="13879" operator="containsText" id="{505D3A4D-484D-41BB-9FAE-435317961C1B}">
            <xm:f>NOT(ISERROR(SEARCH('Listados Datos'!$P$5,Z188)))</xm:f>
            <xm:f>'Listados Datos'!$P$5</xm:f>
            <x14:dxf>
              <fill>
                <patternFill>
                  <bgColor rgb="FFFFFF00"/>
                </patternFill>
              </fill>
            </x14:dxf>
          </x14:cfRule>
          <x14:cfRule type="containsText" priority="13880" operator="containsText" id="{09C301A7-0E1F-47B6-AC63-D4BEB1F3CC44}">
            <xm:f>NOT(ISERROR(SEARCH('Listados Datos'!$P$6,Z188)))</xm:f>
            <xm:f>'Listados Datos'!$P$6</xm:f>
            <x14:dxf>
              <fill>
                <patternFill>
                  <bgColor rgb="FFFFC000"/>
                </patternFill>
              </fill>
            </x14:dxf>
          </x14:cfRule>
          <x14:cfRule type="containsText" priority="1388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3863" operator="containsText" id="{229B3561-A3A7-46C8-96C9-8C37D926C4A1}">
            <xm:f>NOT(ISERROR(SEARCH('Listados Datos'!$T$3,AT188)))</xm:f>
            <xm:f>'Listados Datos'!$T$3</xm:f>
            <x14:dxf>
              <fill>
                <patternFill patternType="solid">
                  <bgColor rgb="FFC00000"/>
                </patternFill>
              </fill>
            </x14:dxf>
          </x14:cfRule>
          <x14:cfRule type="containsText" priority="13864" operator="containsText" id="{84D5DF36-91D0-428F-BDDE-69AE147EB442}">
            <xm:f>NOT(ISERROR(SEARCH('Listados Datos'!$T$4,AT188)))</xm:f>
            <xm:f>'Listados Datos'!$T$4</xm:f>
            <x14:dxf>
              <font>
                <b/>
                <i val="0"/>
                <color theme="0"/>
              </font>
              <fill>
                <patternFill>
                  <bgColor rgb="FFE26B0A"/>
                </patternFill>
              </fill>
            </x14:dxf>
          </x14:cfRule>
          <x14:cfRule type="containsText" priority="13865" operator="containsText" id="{DF367FCF-E7A1-40B1-9727-C384A26D76CF}">
            <xm:f>NOT(ISERROR(SEARCH('Listados Datos'!$T$5,AT188)))</xm:f>
            <xm:f>'Listados Datos'!$T$5</xm:f>
            <x14:dxf>
              <font>
                <b/>
                <i val="0"/>
                <color auto="1"/>
              </font>
              <fill>
                <patternFill>
                  <bgColor rgb="FFFFFF00"/>
                </patternFill>
              </fill>
            </x14:dxf>
          </x14:cfRule>
          <x14:cfRule type="containsText" priority="1386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703" operator="containsText" id="{56776AA3-7E26-4B63-B344-65117AD1FCC2}">
            <xm:f>NOT(ISERROR(SEARCH('Listados Datos'!$P$3,AR193)))</xm:f>
            <xm:f>'Listados Datos'!$P$3</xm:f>
            <x14:dxf>
              <fill>
                <patternFill>
                  <bgColor rgb="FF99CC00"/>
                </patternFill>
              </fill>
            </x14:dxf>
          </x14:cfRule>
          <x14:cfRule type="containsText" priority="13704" operator="containsText" id="{79AD56A1-31C7-42D3-B36E-97C310DC87B9}">
            <xm:f>NOT(ISERROR(SEARCH('Listados Datos'!$P$4,AR193)))</xm:f>
            <xm:f>'Listados Datos'!$P$4</xm:f>
            <x14:dxf>
              <fill>
                <patternFill>
                  <bgColor rgb="FF33CC33"/>
                </patternFill>
              </fill>
            </x14:dxf>
          </x14:cfRule>
          <x14:cfRule type="containsText" priority="13705" operator="containsText" id="{DD7DC432-33FD-4226-A81E-38D69B1920A0}">
            <xm:f>NOT(ISERROR(SEARCH('Listados Datos'!$P$5,AR193)))</xm:f>
            <xm:f>'Listados Datos'!$P$5</xm:f>
            <x14:dxf>
              <fill>
                <patternFill>
                  <bgColor rgb="FFFFFF00"/>
                </patternFill>
              </fill>
            </x14:dxf>
          </x14:cfRule>
          <x14:cfRule type="containsText" priority="13706" operator="containsText" id="{A62E2972-4AF9-488B-91E6-0473858BA196}">
            <xm:f>NOT(ISERROR(SEARCH('Listados Datos'!$P$6,AR193)))</xm:f>
            <xm:f>'Listados Datos'!$P$6</xm:f>
            <x14:dxf>
              <fill>
                <patternFill>
                  <bgColor rgb="FFFFC000"/>
                </patternFill>
              </fill>
            </x14:dxf>
          </x14:cfRule>
          <x14:cfRule type="containsText" priority="1370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769" operator="containsText" id="{26BEEAF2-92C6-4F9B-8FE7-73744AB9D8AE}">
            <xm:f>NOT(ISERROR(SEARCH('Listados Datos'!$T$3,AT195)))</xm:f>
            <xm:f>'Listados Datos'!$T$3</xm:f>
            <x14:dxf>
              <fill>
                <patternFill patternType="solid">
                  <bgColor rgb="FFC00000"/>
                </patternFill>
              </fill>
            </x14:dxf>
          </x14:cfRule>
          <x14:cfRule type="containsText" priority="13770" operator="containsText" id="{76DC8800-F01F-4392-A719-EAE3D6C89637}">
            <xm:f>NOT(ISERROR(SEARCH('Listados Datos'!$T$4,AT195)))</xm:f>
            <xm:f>'Listados Datos'!$T$4</xm:f>
            <x14:dxf>
              <font>
                <b/>
                <i val="0"/>
                <color theme="0"/>
              </font>
              <fill>
                <patternFill>
                  <bgColor rgb="FFE26B0A"/>
                </patternFill>
              </fill>
            </x14:dxf>
          </x14:cfRule>
          <x14:cfRule type="containsText" priority="13771" operator="containsText" id="{817AAE05-AB0C-47B6-ACF8-50A465DD95B2}">
            <xm:f>NOT(ISERROR(SEARCH('Listados Datos'!$T$5,AT195)))</xm:f>
            <xm:f>'Listados Datos'!$T$5</xm:f>
            <x14:dxf>
              <font>
                <b/>
                <i val="0"/>
                <color auto="1"/>
              </font>
              <fill>
                <patternFill>
                  <bgColor rgb="FFFFFF00"/>
                </patternFill>
              </fill>
            </x14:dxf>
          </x14:cfRule>
          <x14:cfRule type="containsText" priority="1377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759" operator="containsText" id="{E48DBDD8-18E4-461A-B13D-580E82390DFA}">
            <xm:f>NOT(ISERROR(SEARCH('Listados Datos'!$P$3,AR195)))</xm:f>
            <xm:f>'Listados Datos'!$P$3</xm:f>
            <x14:dxf>
              <fill>
                <patternFill>
                  <bgColor rgb="FF99CC00"/>
                </patternFill>
              </fill>
            </x14:dxf>
          </x14:cfRule>
          <x14:cfRule type="containsText" priority="13760" operator="containsText" id="{CB8D9ADA-F245-4525-8A88-D6669B886474}">
            <xm:f>NOT(ISERROR(SEARCH('Listados Datos'!$P$4,AR195)))</xm:f>
            <xm:f>'Listados Datos'!$P$4</xm:f>
            <x14:dxf>
              <fill>
                <patternFill>
                  <bgColor rgb="FF33CC33"/>
                </patternFill>
              </fill>
            </x14:dxf>
          </x14:cfRule>
          <x14:cfRule type="containsText" priority="13761" operator="containsText" id="{9158313B-CD3A-49AE-97D7-359FAB801427}">
            <xm:f>NOT(ISERROR(SEARCH('Listados Datos'!$P$5,AR195)))</xm:f>
            <xm:f>'Listados Datos'!$P$5</xm:f>
            <x14:dxf>
              <fill>
                <patternFill>
                  <bgColor rgb="FFFFFF00"/>
                </patternFill>
              </fill>
            </x14:dxf>
          </x14:cfRule>
          <x14:cfRule type="containsText" priority="13762" operator="containsText" id="{08A5807F-72D7-42D1-AB3C-2A14F8B8BF45}">
            <xm:f>NOT(ISERROR(SEARCH('Listados Datos'!$P$6,AR195)))</xm:f>
            <xm:f>'Listados Datos'!$P$6</xm:f>
            <x14:dxf>
              <fill>
                <patternFill>
                  <bgColor rgb="FFFFC000"/>
                </patternFill>
              </fill>
            </x14:dxf>
          </x14:cfRule>
          <x14:cfRule type="containsText" priority="1376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727" operator="containsText" id="{B8177A68-EB7B-41D0-97C4-9F05DCC8AF53}">
            <xm:f>NOT(ISERROR(SEARCH('Listados Datos'!$T$3,AT192)))</xm:f>
            <xm:f>'Listados Datos'!$T$3</xm:f>
            <x14:dxf>
              <fill>
                <patternFill patternType="solid">
                  <bgColor rgb="FFC00000"/>
                </patternFill>
              </fill>
            </x14:dxf>
          </x14:cfRule>
          <x14:cfRule type="containsText" priority="13728" operator="containsText" id="{853A69AE-D784-498D-9D09-C7587B3ABFB0}">
            <xm:f>NOT(ISERROR(SEARCH('Listados Datos'!$T$4,AT192)))</xm:f>
            <xm:f>'Listados Datos'!$T$4</xm:f>
            <x14:dxf>
              <font>
                <b/>
                <i val="0"/>
                <color theme="0"/>
              </font>
              <fill>
                <patternFill>
                  <bgColor rgb="FFE26B0A"/>
                </patternFill>
              </fill>
            </x14:dxf>
          </x14:cfRule>
          <x14:cfRule type="containsText" priority="13729" operator="containsText" id="{FD090D66-0773-422C-82E7-E76967546FC0}">
            <xm:f>NOT(ISERROR(SEARCH('Listados Datos'!$T$5,AT192)))</xm:f>
            <xm:f>'Listados Datos'!$T$5</xm:f>
            <x14:dxf>
              <font>
                <b/>
                <i val="0"/>
                <color auto="1"/>
              </font>
              <fill>
                <patternFill>
                  <bgColor rgb="FFFFFF00"/>
                </patternFill>
              </fill>
            </x14:dxf>
          </x14:cfRule>
          <x14:cfRule type="containsText" priority="1373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717" operator="containsText" id="{827D1651-F5F7-435D-8AA7-B4CFA84BA9C9}">
            <xm:f>NOT(ISERROR(SEARCH('Listados Datos'!$P$3,AR192)))</xm:f>
            <xm:f>'Listados Datos'!$P$3</xm:f>
            <x14:dxf>
              <fill>
                <patternFill>
                  <bgColor rgb="FF99CC00"/>
                </patternFill>
              </fill>
            </x14:dxf>
          </x14:cfRule>
          <x14:cfRule type="containsText" priority="13718" operator="containsText" id="{642EAEF3-A1A9-4F9A-B8AC-90EEB71688E5}">
            <xm:f>NOT(ISERROR(SEARCH('Listados Datos'!$P$4,AR192)))</xm:f>
            <xm:f>'Listados Datos'!$P$4</xm:f>
            <x14:dxf>
              <fill>
                <patternFill>
                  <bgColor rgb="FF33CC33"/>
                </patternFill>
              </fill>
            </x14:dxf>
          </x14:cfRule>
          <x14:cfRule type="containsText" priority="13719" operator="containsText" id="{63822750-6F21-43E2-9EA1-8F004B2A7CDF}">
            <xm:f>NOT(ISERROR(SEARCH('Listados Datos'!$P$5,AR192)))</xm:f>
            <xm:f>'Listados Datos'!$P$5</xm:f>
            <x14:dxf>
              <fill>
                <patternFill>
                  <bgColor rgb="FFFFFF00"/>
                </patternFill>
              </fill>
            </x14:dxf>
          </x14:cfRule>
          <x14:cfRule type="containsText" priority="13720" operator="containsText" id="{19D47BDE-879B-4240-86C8-3E2F66C9D854}">
            <xm:f>NOT(ISERROR(SEARCH('Listados Datos'!$P$6,AR192)))</xm:f>
            <xm:f>'Listados Datos'!$P$6</xm:f>
            <x14:dxf>
              <fill>
                <patternFill>
                  <bgColor rgb="FFFFC000"/>
                </patternFill>
              </fill>
            </x14:dxf>
          </x14:cfRule>
          <x14:cfRule type="containsText" priority="1372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835" operator="containsText" id="{569FDC90-78CC-43D7-888D-7A250DF90A65}">
            <xm:f>NOT(ISERROR(SEARCH('Listados Datos'!$T$3,AF190)))</xm:f>
            <xm:f>'Listados Datos'!$T$3</xm:f>
            <x14:dxf>
              <fill>
                <patternFill patternType="solid">
                  <bgColor rgb="FFC00000"/>
                </patternFill>
              </fill>
            </x14:dxf>
          </x14:cfRule>
          <x14:cfRule type="containsText" priority="13836" operator="containsText" id="{66A1EC50-66E5-4B5B-A388-2266BFCF730C}">
            <xm:f>NOT(ISERROR(SEARCH('Listados Datos'!$T$4,AF190)))</xm:f>
            <xm:f>'Listados Datos'!$T$4</xm:f>
            <x14:dxf>
              <font>
                <b/>
                <i val="0"/>
                <color theme="0"/>
              </font>
              <fill>
                <patternFill>
                  <bgColor rgb="FFE26B0A"/>
                </patternFill>
              </fill>
            </x14:dxf>
          </x14:cfRule>
          <x14:cfRule type="containsText" priority="13837" operator="containsText" id="{B27F6C2C-9EF0-47C7-8DCE-28BD9EB21097}">
            <xm:f>NOT(ISERROR(SEARCH('Listados Datos'!$T$5,AF190)))</xm:f>
            <xm:f>'Listados Datos'!$T$5</xm:f>
            <x14:dxf>
              <font>
                <b/>
                <i val="0"/>
                <color auto="1"/>
              </font>
              <fill>
                <patternFill>
                  <bgColor rgb="FFFFFF00"/>
                </patternFill>
              </fill>
            </x14:dxf>
          </x14:cfRule>
          <x14:cfRule type="containsText" priority="1383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831" operator="containsText" id="{29F05CAF-A29C-49D0-A614-E2E6109BD3CA}">
            <xm:f>NOT(ISERROR(SEARCH('Listados Datos'!$T$3,AB190)))</xm:f>
            <xm:f>'Listados Datos'!$T$3</xm:f>
            <x14:dxf>
              <fill>
                <patternFill patternType="solid">
                  <bgColor rgb="FFC00000"/>
                </patternFill>
              </fill>
            </x14:dxf>
          </x14:cfRule>
          <x14:cfRule type="containsText" priority="13832" operator="containsText" id="{7DBDB76A-2BB0-4896-B52D-E11ADD6E187D}">
            <xm:f>NOT(ISERROR(SEARCH('Listados Datos'!$T$4,AB190)))</xm:f>
            <xm:f>'Listados Datos'!$T$4</xm:f>
            <x14:dxf>
              <font>
                <b/>
                <i val="0"/>
                <color theme="0"/>
              </font>
              <fill>
                <patternFill>
                  <bgColor rgb="FFE26B0A"/>
                </patternFill>
              </fill>
            </x14:dxf>
          </x14:cfRule>
          <x14:cfRule type="containsText" priority="13833" operator="containsText" id="{F5002D2C-098D-4F96-9617-3C46CAECD6B0}">
            <xm:f>NOT(ISERROR(SEARCH('Listados Datos'!$T$5,AB190)))</xm:f>
            <xm:f>'Listados Datos'!$T$5</xm:f>
            <x14:dxf>
              <font>
                <b/>
                <i val="0"/>
                <color auto="1"/>
              </font>
              <fill>
                <patternFill>
                  <bgColor rgb="FFFFFF00"/>
                </patternFill>
              </fill>
            </x14:dxf>
          </x14:cfRule>
          <x14:cfRule type="containsText" priority="1383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821" operator="containsText" id="{C6FCF2CA-7CD0-45F1-A9C4-99607AA57BC7}">
            <xm:f>NOT(ISERROR(SEARCH('Listados Datos'!$P$3,Z190)))</xm:f>
            <xm:f>'Listados Datos'!$P$3</xm:f>
            <x14:dxf>
              <fill>
                <patternFill>
                  <bgColor rgb="FF99CC00"/>
                </patternFill>
              </fill>
            </x14:dxf>
          </x14:cfRule>
          <x14:cfRule type="containsText" priority="13822" operator="containsText" id="{0B1FE066-A441-465B-8337-9505AB47C9D9}">
            <xm:f>NOT(ISERROR(SEARCH('Listados Datos'!$P$4,Z190)))</xm:f>
            <xm:f>'Listados Datos'!$P$4</xm:f>
            <x14:dxf>
              <fill>
                <patternFill>
                  <bgColor rgb="FF33CC33"/>
                </patternFill>
              </fill>
            </x14:dxf>
          </x14:cfRule>
          <x14:cfRule type="containsText" priority="13823" operator="containsText" id="{5C33E586-250D-4987-9077-49B34479DD46}">
            <xm:f>NOT(ISERROR(SEARCH('Listados Datos'!$P$5,Z190)))</xm:f>
            <xm:f>'Listados Datos'!$P$5</xm:f>
            <x14:dxf>
              <fill>
                <patternFill>
                  <bgColor rgb="FFFFFF00"/>
                </patternFill>
              </fill>
            </x14:dxf>
          </x14:cfRule>
          <x14:cfRule type="containsText" priority="13824" operator="containsText" id="{EBB20558-A287-466E-BC06-BDF1C033979E}">
            <xm:f>NOT(ISERROR(SEARCH('Listados Datos'!$P$6,Z190)))</xm:f>
            <xm:f>'Listados Datos'!$P$6</xm:f>
            <x14:dxf>
              <fill>
                <patternFill>
                  <bgColor rgb="FFFFC000"/>
                </patternFill>
              </fill>
            </x14:dxf>
          </x14:cfRule>
          <x14:cfRule type="containsText" priority="1382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797" operator="containsText" id="{5EC1F365-5149-428B-81AE-22734AEBFEBD}">
            <xm:f>NOT(ISERROR(SEARCH('Listados Datos'!$T$3,AT190)))</xm:f>
            <xm:f>'Listados Datos'!$T$3</xm:f>
            <x14:dxf>
              <fill>
                <patternFill patternType="solid">
                  <bgColor rgb="FFC00000"/>
                </patternFill>
              </fill>
            </x14:dxf>
          </x14:cfRule>
          <x14:cfRule type="containsText" priority="13798" operator="containsText" id="{49044DE3-A2B9-4562-9C8C-C6C76335CD7F}">
            <xm:f>NOT(ISERROR(SEARCH('Listados Datos'!$T$4,AT190)))</xm:f>
            <xm:f>'Listados Datos'!$T$4</xm:f>
            <x14:dxf>
              <font>
                <b/>
                <i val="0"/>
                <color theme="0"/>
              </font>
              <fill>
                <patternFill>
                  <bgColor rgb="FFE26B0A"/>
                </patternFill>
              </fill>
            </x14:dxf>
          </x14:cfRule>
          <x14:cfRule type="containsText" priority="13799" operator="containsText" id="{D25292C8-4AED-4C30-A57B-AB2295E5599F}">
            <xm:f>NOT(ISERROR(SEARCH('Listados Datos'!$T$5,AT190)))</xm:f>
            <xm:f>'Listados Datos'!$T$5</xm:f>
            <x14:dxf>
              <font>
                <b/>
                <i val="0"/>
                <color auto="1"/>
              </font>
              <fill>
                <patternFill>
                  <bgColor rgb="FFFFFF00"/>
                </patternFill>
              </fill>
            </x14:dxf>
          </x14:cfRule>
          <x14:cfRule type="containsText" priority="1380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787" operator="containsText" id="{59EC03D6-06DD-4D49-98C4-8735D1D4BF1D}">
            <xm:f>NOT(ISERROR(SEARCH('Listados Datos'!$P$3,AR190)))</xm:f>
            <xm:f>'Listados Datos'!$P$3</xm:f>
            <x14:dxf>
              <fill>
                <patternFill>
                  <bgColor rgb="FF99CC00"/>
                </patternFill>
              </fill>
            </x14:dxf>
          </x14:cfRule>
          <x14:cfRule type="containsText" priority="13788" operator="containsText" id="{1993BD5F-E310-441E-8ED8-C43DE2213DE1}">
            <xm:f>NOT(ISERROR(SEARCH('Listados Datos'!$P$4,AR190)))</xm:f>
            <xm:f>'Listados Datos'!$P$4</xm:f>
            <x14:dxf>
              <fill>
                <patternFill>
                  <bgColor rgb="FF33CC33"/>
                </patternFill>
              </fill>
            </x14:dxf>
          </x14:cfRule>
          <x14:cfRule type="containsText" priority="13789" operator="containsText" id="{F1573E79-F7B2-4503-9862-A4E10A74BA2B}">
            <xm:f>NOT(ISERROR(SEARCH('Listados Datos'!$P$5,AR190)))</xm:f>
            <xm:f>'Listados Datos'!$P$5</xm:f>
            <x14:dxf>
              <fill>
                <patternFill>
                  <bgColor rgb="FFFFFF00"/>
                </patternFill>
              </fill>
            </x14:dxf>
          </x14:cfRule>
          <x14:cfRule type="containsText" priority="13790" operator="containsText" id="{C3C9ACCD-5079-4BAE-8F69-3E687485C83F}">
            <xm:f>NOT(ISERROR(SEARCH('Listados Datos'!$P$6,AR190)))</xm:f>
            <xm:f>'Listados Datos'!$P$6</xm:f>
            <x14:dxf>
              <fill>
                <patternFill>
                  <bgColor rgb="FFFFC000"/>
                </patternFill>
              </fill>
            </x14:dxf>
          </x14:cfRule>
          <x14:cfRule type="containsText" priority="1379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783" operator="containsText" id="{B93F36AF-9B24-4CC9-B34A-5D1E69F69F11}">
            <xm:f>NOT(ISERROR(SEARCH('Listados Datos'!$T$3,AT191)))</xm:f>
            <xm:f>'Listados Datos'!$T$3</xm:f>
            <x14:dxf>
              <fill>
                <patternFill patternType="solid">
                  <bgColor rgb="FFC00000"/>
                </patternFill>
              </fill>
            </x14:dxf>
          </x14:cfRule>
          <x14:cfRule type="containsText" priority="13784" operator="containsText" id="{37A9519B-CE75-471D-B1B4-63A5BF4A8D83}">
            <xm:f>NOT(ISERROR(SEARCH('Listados Datos'!$T$4,AT191)))</xm:f>
            <xm:f>'Listados Datos'!$T$4</xm:f>
            <x14:dxf>
              <font>
                <b/>
                <i val="0"/>
                <color theme="0"/>
              </font>
              <fill>
                <patternFill>
                  <bgColor rgb="FFE26B0A"/>
                </patternFill>
              </fill>
            </x14:dxf>
          </x14:cfRule>
          <x14:cfRule type="containsText" priority="13785" operator="containsText" id="{8EFDA719-A7E0-4D38-AA18-F23B652A98AD}">
            <xm:f>NOT(ISERROR(SEARCH('Listados Datos'!$T$5,AT191)))</xm:f>
            <xm:f>'Listados Datos'!$T$5</xm:f>
            <x14:dxf>
              <font>
                <b/>
                <i val="0"/>
                <color auto="1"/>
              </font>
              <fill>
                <patternFill>
                  <bgColor rgb="FFFFFF00"/>
                </patternFill>
              </fill>
            </x14:dxf>
          </x14:cfRule>
          <x14:cfRule type="containsText" priority="1378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773" operator="containsText" id="{09EAF947-26CA-4E6D-8D20-ABD2312638FC}">
            <xm:f>NOT(ISERROR(SEARCH('Listados Datos'!$P$3,AR191)))</xm:f>
            <xm:f>'Listados Datos'!$P$3</xm:f>
            <x14:dxf>
              <fill>
                <patternFill>
                  <bgColor rgb="FF99CC00"/>
                </patternFill>
              </fill>
            </x14:dxf>
          </x14:cfRule>
          <x14:cfRule type="containsText" priority="13774" operator="containsText" id="{6701532F-3C3B-43DE-8EF1-A80B9572D688}">
            <xm:f>NOT(ISERROR(SEARCH('Listados Datos'!$P$4,AR191)))</xm:f>
            <xm:f>'Listados Datos'!$P$4</xm:f>
            <x14:dxf>
              <fill>
                <patternFill>
                  <bgColor rgb="FF33CC33"/>
                </patternFill>
              </fill>
            </x14:dxf>
          </x14:cfRule>
          <x14:cfRule type="containsText" priority="13775" operator="containsText" id="{FEF15940-9443-4FED-BF84-33CA7C890B8F}">
            <xm:f>NOT(ISERROR(SEARCH('Listados Datos'!$P$5,AR191)))</xm:f>
            <xm:f>'Listados Datos'!$P$5</xm:f>
            <x14:dxf>
              <fill>
                <patternFill>
                  <bgColor rgb="FFFFFF00"/>
                </patternFill>
              </fill>
            </x14:dxf>
          </x14:cfRule>
          <x14:cfRule type="containsText" priority="13776" operator="containsText" id="{F6AF6CF0-2AE9-41D6-8094-6D243086FB59}">
            <xm:f>NOT(ISERROR(SEARCH('Listados Datos'!$P$6,AR191)))</xm:f>
            <xm:f>'Listados Datos'!$P$6</xm:f>
            <x14:dxf>
              <fill>
                <patternFill>
                  <bgColor rgb="FFFFC000"/>
                </patternFill>
              </fill>
            </x14:dxf>
          </x14:cfRule>
          <x14:cfRule type="containsText" priority="1377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755" operator="containsText" id="{4C2E530B-EF61-4405-90AD-B2EED6DD43ED}">
            <xm:f>NOT(ISERROR(SEARCH('Listados Datos'!$T$3,AF192)))</xm:f>
            <xm:f>'Listados Datos'!$T$3</xm:f>
            <x14:dxf>
              <fill>
                <patternFill patternType="solid">
                  <bgColor rgb="FFC00000"/>
                </patternFill>
              </fill>
            </x14:dxf>
          </x14:cfRule>
          <x14:cfRule type="containsText" priority="13756" operator="containsText" id="{404CFF6B-EE6D-4A74-8BC5-71DC3CF77B5E}">
            <xm:f>NOT(ISERROR(SEARCH('Listados Datos'!$T$4,AF192)))</xm:f>
            <xm:f>'Listados Datos'!$T$4</xm:f>
            <x14:dxf>
              <font>
                <b/>
                <i val="0"/>
                <color theme="0"/>
              </font>
              <fill>
                <patternFill>
                  <bgColor rgb="FFE26B0A"/>
                </patternFill>
              </fill>
            </x14:dxf>
          </x14:cfRule>
          <x14:cfRule type="containsText" priority="13757" operator="containsText" id="{121B0C78-F803-4F5F-8E98-7C81C0A9A47E}">
            <xm:f>NOT(ISERROR(SEARCH('Listados Datos'!$T$5,AF192)))</xm:f>
            <xm:f>'Listados Datos'!$T$5</xm:f>
            <x14:dxf>
              <font>
                <b/>
                <i val="0"/>
                <color auto="1"/>
              </font>
              <fill>
                <patternFill>
                  <bgColor rgb="FFFFFF00"/>
                </patternFill>
              </fill>
            </x14:dxf>
          </x14:cfRule>
          <x14:cfRule type="containsText" priority="1375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751" operator="containsText" id="{4A295B7F-0BC7-4129-9A85-DD7AC28DB0E3}">
            <xm:f>NOT(ISERROR(SEARCH('Listados Datos'!$T$3,AB192)))</xm:f>
            <xm:f>'Listados Datos'!$T$3</xm:f>
            <x14:dxf>
              <fill>
                <patternFill patternType="solid">
                  <bgColor rgb="FFC00000"/>
                </patternFill>
              </fill>
            </x14:dxf>
          </x14:cfRule>
          <x14:cfRule type="containsText" priority="13752" operator="containsText" id="{8873D6AC-BFBB-49B7-BFC3-36E4B9889786}">
            <xm:f>NOT(ISERROR(SEARCH('Listados Datos'!$T$4,AB192)))</xm:f>
            <xm:f>'Listados Datos'!$T$4</xm:f>
            <x14:dxf>
              <font>
                <b/>
                <i val="0"/>
                <color theme="0"/>
              </font>
              <fill>
                <patternFill>
                  <bgColor rgb="FFE26B0A"/>
                </patternFill>
              </fill>
            </x14:dxf>
          </x14:cfRule>
          <x14:cfRule type="containsText" priority="13753" operator="containsText" id="{FD711D7C-4F9F-4704-99B9-748E7CF10504}">
            <xm:f>NOT(ISERROR(SEARCH('Listados Datos'!$T$5,AB192)))</xm:f>
            <xm:f>'Listados Datos'!$T$5</xm:f>
            <x14:dxf>
              <font>
                <b/>
                <i val="0"/>
                <color auto="1"/>
              </font>
              <fill>
                <patternFill>
                  <bgColor rgb="FFFFFF00"/>
                </patternFill>
              </fill>
            </x14:dxf>
          </x14:cfRule>
          <x14:cfRule type="containsText" priority="1375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741" operator="containsText" id="{30575BB1-F412-4571-A856-03B5C14887AF}">
            <xm:f>NOT(ISERROR(SEARCH('Listados Datos'!$P$3,Z192)))</xm:f>
            <xm:f>'Listados Datos'!$P$3</xm:f>
            <x14:dxf>
              <fill>
                <patternFill>
                  <bgColor rgb="FF99CC00"/>
                </patternFill>
              </fill>
            </x14:dxf>
          </x14:cfRule>
          <x14:cfRule type="containsText" priority="13742" operator="containsText" id="{33C17177-B6A6-4D36-BBAC-0F39DF1F76B1}">
            <xm:f>NOT(ISERROR(SEARCH('Listados Datos'!$P$4,Z192)))</xm:f>
            <xm:f>'Listados Datos'!$P$4</xm:f>
            <x14:dxf>
              <fill>
                <patternFill>
                  <bgColor rgb="FF33CC33"/>
                </patternFill>
              </fill>
            </x14:dxf>
          </x14:cfRule>
          <x14:cfRule type="containsText" priority="13743" operator="containsText" id="{E0D1398A-0514-4D3C-AAEE-7B30BCC90516}">
            <xm:f>NOT(ISERROR(SEARCH('Listados Datos'!$P$5,Z192)))</xm:f>
            <xm:f>'Listados Datos'!$P$5</xm:f>
            <x14:dxf>
              <fill>
                <patternFill>
                  <bgColor rgb="FFFFFF00"/>
                </patternFill>
              </fill>
            </x14:dxf>
          </x14:cfRule>
          <x14:cfRule type="containsText" priority="13744" operator="containsText" id="{2A48CCB7-A96C-462C-AD5E-22402A2A9D81}">
            <xm:f>NOT(ISERROR(SEARCH('Listados Datos'!$P$6,Z192)))</xm:f>
            <xm:f>'Listados Datos'!$P$6</xm:f>
            <x14:dxf>
              <fill>
                <patternFill>
                  <bgColor rgb="FFFFC000"/>
                </patternFill>
              </fill>
            </x14:dxf>
          </x14:cfRule>
          <x14:cfRule type="containsText" priority="1374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713" operator="containsText" id="{F91FFA1E-D8C5-44C8-B2CC-9A021745D687}">
            <xm:f>NOT(ISERROR(SEARCH('Listados Datos'!$T$3,AT193)))</xm:f>
            <xm:f>'Listados Datos'!$T$3</xm:f>
            <x14:dxf>
              <fill>
                <patternFill patternType="solid">
                  <bgColor rgb="FFC00000"/>
                </patternFill>
              </fill>
            </x14:dxf>
          </x14:cfRule>
          <x14:cfRule type="containsText" priority="13714" operator="containsText" id="{D16E86D5-4684-4BD1-8809-F05D97FC9DCD}">
            <xm:f>NOT(ISERROR(SEARCH('Listados Datos'!$T$4,AT193)))</xm:f>
            <xm:f>'Listados Datos'!$T$4</xm:f>
            <x14:dxf>
              <font>
                <b/>
                <i val="0"/>
                <color theme="0"/>
              </font>
              <fill>
                <patternFill>
                  <bgColor rgb="FFE26B0A"/>
                </patternFill>
              </fill>
            </x14:dxf>
          </x14:cfRule>
          <x14:cfRule type="containsText" priority="13715" operator="containsText" id="{CC97ADE9-9406-4365-8DDF-085827596A96}">
            <xm:f>NOT(ISERROR(SEARCH('Listados Datos'!$T$5,AT193)))</xm:f>
            <xm:f>'Listados Datos'!$T$5</xm:f>
            <x14:dxf>
              <font>
                <b/>
                <i val="0"/>
                <color auto="1"/>
              </font>
              <fill>
                <patternFill>
                  <bgColor rgb="FFFFFF00"/>
                </patternFill>
              </fill>
            </x14:dxf>
          </x14:cfRule>
          <x14:cfRule type="containsText" priority="1371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661" operator="containsText" id="{12F3BC7C-784A-4647-8ED8-841EABC14369}">
            <xm:f>NOT(ISERROR(SEARCH('Listados Datos'!$P$3,AR194)))</xm:f>
            <xm:f>'Listados Datos'!$P$3</xm:f>
            <x14:dxf>
              <fill>
                <patternFill>
                  <bgColor rgb="FF99CC00"/>
                </patternFill>
              </fill>
            </x14:dxf>
          </x14:cfRule>
          <x14:cfRule type="containsText" priority="13662" operator="containsText" id="{9BE9E830-3D5B-41A3-A049-A19CD1AF3F88}">
            <xm:f>NOT(ISERROR(SEARCH('Listados Datos'!$P$4,AR194)))</xm:f>
            <xm:f>'Listados Datos'!$P$4</xm:f>
            <x14:dxf>
              <fill>
                <patternFill>
                  <bgColor rgb="FF33CC33"/>
                </patternFill>
              </fill>
            </x14:dxf>
          </x14:cfRule>
          <x14:cfRule type="containsText" priority="13663" operator="containsText" id="{E958A6F8-1997-4A10-8ABA-FAD1E0252D15}">
            <xm:f>NOT(ISERROR(SEARCH('Listados Datos'!$P$5,AR194)))</xm:f>
            <xm:f>'Listados Datos'!$P$5</xm:f>
            <x14:dxf>
              <fill>
                <patternFill>
                  <bgColor rgb="FFFFFF00"/>
                </patternFill>
              </fill>
            </x14:dxf>
          </x14:cfRule>
          <x14:cfRule type="containsText" priority="13664" operator="containsText" id="{3EEB0F8E-75C4-449F-BEBE-5D09B43FF627}">
            <xm:f>NOT(ISERROR(SEARCH('Listados Datos'!$P$6,AR194)))</xm:f>
            <xm:f>'Listados Datos'!$P$6</xm:f>
            <x14:dxf>
              <fill>
                <patternFill>
                  <bgColor rgb="FFFFC000"/>
                </patternFill>
              </fill>
            </x14:dxf>
          </x14:cfRule>
          <x14:cfRule type="containsText" priority="1366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699" operator="containsText" id="{80CB39A2-9FCD-4A22-9547-F38F11624B70}">
            <xm:f>NOT(ISERROR(SEARCH('Listados Datos'!$T$3,AF194)))</xm:f>
            <xm:f>'Listados Datos'!$T$3</xm:f>
            <x14:dxf>
              <fill>
                <patternFill patternType="solid">
                  <bgColor rgb="FFC00000"/>
                </patternFill>
              </fill>
            </x14:dxf>
          </x14:cfRule>
          <x14:cfRule type="containsText" priority="13700" operator="containsText" id="{7240CBE2-5398-45E1-8853-5386BF265EAE}">
            <xm:f>NOT(ISERROR(SEARCH('Listados Datos'!$T$4,AF194)))</xm:f>
            <xm:f>'Listados Datos'!$T$4</xm:f>
            <x14:dxf>
              <font>
                <b/>
                <i val="0"/>
                <color theme="0"/>
              </font>
              <fill>
                <patternFill>
                  <bgColor rgb="FFE26B0A"/>
                </patternFill>
              </fill>
            </x14:dxf>
          </x14:cfRule>
          <x14:cfRule type="containsText" priority="13701" operator="containsText" id="{6648368B-9F7D-4760-A916-DE2E8C7E6246}">
            <xm:f>NOT(ISERROR(SEARCH('Listados Datos'!$T$5,AF194)))</xm:f>
            <xm:f>'Listados Datos'!$T$5</xm:f>
            <x14:dxf>
              <font>
                <b/>
                <i val="0"/>
                <color auto="1"/>
              </font>
              <fill>
                <patternFill>
                  <bgColor rgb="FFFFFF00"/>
                </patternFill>
              </fill>
            </x14:dxf>
          </x14:cfRule>
          <x14:cfRule type="containsText" priority="1370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695" operator="containsText" id="{FF66E5F3-7012-4B5F-889E-1C023DF39AE6}">
            <xm:f>NOT(ISERROR(SEARCH('Listados Datos'!$T$3,AB194)))</xm:f>
            <xm:f>'Listados Datos'!$T$3</xm:f>
            <x14:dxf>
              <fill>
                <patternFill patternType="solid">
                  <bgColor rgb="FFC00000"/>
                </patternFill>
              </fill>
            </x14:dxf>
          </x14:cfRule>
          <x14:cfRule type="containsText" priority="13696" operator="containsText" id="{06DB4316-C9E7-45F7-9D1F-4E7EFB6D5D61}">
            <xm:f>NOT(ISERROR(SEARCH('Listados Datos'!$T$4,AB194)))</xm:f>
            <xm:f>'Listados Datos'!$T$4</xm:f>
            <x14:dxf>
              <font>
                <b/>
                <i val="0"/>
                <color theme="0"/>
              </font>
              <fill>
                <patternFill>
                  <bgColor rgb="FFE26B0A"/>
                </patternFill>
              </fill>
            </x14:dxf>
          </x14:cfRule>
          <x14:cfRule type="containsText" priority="13697" operator="containsText" id="{F05D8730-B2CF-47F8-9BD5-93D30911F7D6}">
            <xm:f>NOT(ISERROR(SEARCH('Listados Datos'!$T$5,AB194)))</xm:f>
            <xm:f>'Listados Datos'!$T$5</xm:f>
            <x14:dxf>
              <font>
                <b/>
                <i val="0"/>
                <color auto="1"/>
              </font>
              <fill>
                <patternFill>
                  <bgColor rgb="FFFFFF00"/>
                </patternFill>
              </fill>
            </x14:dxf>
          </x14:cfRule>
          <x14:cfRule type="containsText" priority="1369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685" operator="containsText" id="{34B3E724-8B68-4A07-B438-001A15B931E7}">
            <xm:f>NOT(ISERROR(SEARCH('Listados Datos'!$P$3,Z194)))</xm:f>
            <xm:f>'Listados Datos'!$P$3</xm:f>
            <x14:dxf>
              <fill>
                <patternFill>
                  <bgColor rgb="FF99CC00"/>
                </patternFill>
              </fill>
            </x14:dxf>
          </x14:cfRule>
          <x14:cfRule type="containsText" priority="13686" operator="containsText" id="{7CF13D29-5189-4A23-A6F5-CE74A9386ADA}">
            <xm:f>NOT(ISERROR(SEARCH('Listados Datos'!$P$4,Z194)))</xm:f>
            <xm:f>'Listados Datos'!$P$4</xm:f>
            <x14:dxf>
              <fill>
                <patternFill>
                  <bgColor rgb="FF33CC33"/>
                </patternFill>
              </fill>
            </x14:dxf>
          </x14:cfRule>
          <x14:cfRule type="containsText" priority="13687" operator="containsText" id="{31A1D12F-8D37-4191-ADB7-17C2C70CB5E8}">
            <xm:f>NOT(ISERROR(SEARCH('Listados Datos'!$P$5,Z194)))</xm:f>
            <xm:f>'Listados Datos'!$P$5</xm:f>
            <x14:dxf>
              <fill>
                <patternFill>
                  <bgColor rgb="FFFFFF00"/>
                </patternFill>
              </fill>
            </x14:dxf>
          </x14:cfRule>
          <x14:cfRule type="containsText" priority="13688" operator="containsText" id="{1CE204E3-0650-436D-9B4D-29B3591AFD3B}">
            <xm:f>NOT(ISERROR(SEARCH('Listados Datos'!$P$6,Z194)))</xm:f>
            <xm:f>'Listados Datos'!$P$6</xm:f>
            <x14:dxf>
              <fill>
                <patternFill>
                  <bgColor rgb="FFFFC000"/>
                </patternFill>
              </fill>
            </x14:dxf>
          </x14:cfRule>
          <x14:cfRule type="containsText" priority="1368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671" operator="containsText" id="{E11863E8-9399-491B-B0C8-586C9AEE777D}">
            <xm:f>NOT(ISERROR(SEARCH('Listados Datos'!$T$3,AT194)))</xm:f>
            <xm:f>'Listados Datos'!$T$3</xm:f>
            <x14:dxf>
              <fill>
                <patternFill patternType="solid">
                  <bgColor rgb="FFC00000"/>
                </patternFill>
              </fill>
            </x14:dxf>
          </x14:cfRule>
          <x14:cfRule type="containsText" priority="13672" operator="containsText" id="{6118DA4C-756A-4B48-BD78-A96A6075A317}">
            <xm:f>NOT(ISERROR(SEARCH('Listados Datos'!$T$4,AT194)))</xm:f>
            <xm:f>'Listados Datos'!$T$4</xm:f>
            <x14:dxf>
              <font>
                <b/>
                <i val="0"/>
                <color theme="0"/>
              </font>
              <fill>
                <patternFill>
                  <bgColor rgb="FFE26B0A"/>
                </patternFill>
              </fill>
            </x14:dxf>
          </x14:cfRule>
          <x14:cfRule type="containsText" priority="13673" operator="containsText" id="{719BBF8D-AD53-4E0D-A428-0F9DC8FB73CD}">
            <xm:f>NOT(ISERROR(SEARCH('Listados Datos'!$T$5,AT194)))</xm:f>
            <xm:f>'Listados Datos'!$T$5</xm:f>
            <x14:dxf>
              <font>
                <b/>
                <i val="0"/>
                <color auto="1"/>
              </font>
              <fill>
                <patternFill>
                  <bgColor rgb="FFFFFF00"/>
                </patternFill>
              </fill>
            </x14:dxf>
          </x14:cfRule>
          <x14:cfRule type="containsText" priority="1367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431" operator="containsText" id="{1FADE5FD-EBBD-4AD9-8BF8-82430569AA83}">
            <xm:f>NOT(ISERROR(SEARCH('Listados Datos'!$P$3,AR207)))</xm:f>
            <xm:f>'Listados Datos'!$P$3</xm:f>
            <x14:dxf>
              <fill>
                <patternFill>
                  <bgColor rgb="FF99CC00"/>
                </patternFill>
              </fill>
            </x14:dxf>
          </x14:cfRule>
          <x14:cfRule type="containsText" priority="13432" operator="containsText" id="{DC6B773F-030A-46DF-BF6F-A5698EEE583F}">
            <xm:f>NOT(ISERROR(SEARCH('Listados Datos'!$P$4,AR207)))</xm:f>
            <xm:f>'Listados Datos'!$P$4</xm:f>
            <x14:dxf>
              <fill>
                <patternFill>
                  <bgColor rgb="FF33CC33"/>
                </patternFill>
              </fill>
            </x14:dxf>
          </x14:cfRule>
          <x14:cfRule type="containsText" priority="13433" operator="containsText" id="{190E0081-26CD-41E8-A10D-FE59D18FFFC3}">
            <xm:f>NOT(ISERROR(SEARCH('Listados Datos'!$P$5,AR207)))</xm:f>
            <xm:f>'Listados Datos'!$P$5</xm:f>
            <x14:dxf>
              <fill>
                <patternFill>
                  <bgColor rgb="FFFFFF00"/>
                </patternFill>
              </fill>
            </x14:dxf>
          </x14:cfRule>
          <x14:cfRule type="containsText" priority="13434" operator="containsText" id="{275AB1C9-A894-4DD6-8200-792C19A12202}">
            <xm:f>NOT(ISERROR(SEARCH('Listados Datos'!$P$6,AR207)))</xm:f>
            <xm:f>'Listados Datos'!$P$6</xm:f>
            <x14:dxf>
              <fill>
                <patternFill>
                  <bgColor rgb="FFFFC000"/>
                </patternFill>
              </fill>
            </x14:dxf>
          </x14:cfRule>
          <x14:cfRule type="containsText" priority="1343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441" operator="containsText" id="{2D054DCD-BCDE-43B4-84EB-1FB666869240}">
            <xm:f>NOT(ISERROR(SEARCH('Listados Datos'!$T$3,AT207)))</xm:f>
            <xm:f>'Listados Datos'!$T$3</xm:f>
            <x14:dxf>
              <fill>
                <patternFill patternType="solid">
                  <bgColor rgb="FFC00000"/>
                </patternFill>
              </fill>
            </x14:dxf>
          </x14:cfRule>
          <x14:cfRule type="containsText" priority="13442" operator="containsText" id="{03C69FBF-D072-40C9-B8C9-775F6651211F}">
            <xm:f>NOT(ISERROR(SEARCH('Listados Datos'!$T$4,AT207)))</xm:f>
            <xm:f>'Listados Datos'!$T$4</xm:f>
            <x14:dxf>
              <font>
                <b/>
                <i val="0"/>
                <color theme="0"/>
              </font>
              <fill>
                <patternFill>
                  <bgColor rgb="FFE26B0A"/>
                </patternFill>
              </fill>
            </x14:dxf>
          </x14:cfRule>
          <x14:cfRule type="containsText" priority="13443" operator="containsText" id="{A2C4871A-CC8A-4B24-81EF-D78D644853CB}">
            <xm:f>NOT(ISERROR(SEARCH('Listados Datos'!$T$5,AT207)))</xm:f>
            <xm:f>'Listados Datos'!$T$5</xm:f>
            <x14:dxf>
              <font>
                <b/>
                <i val="0"/>
                <color auto="1"/>
              </font>
              <fill>
                <patternFill>
                  <bgColor rgb="FFFFFF00"/>
                </patternFill>
              </fill>
            </x14:dxf>
          </x14:cfRule>
          <x14:cfRule type="containsText" priority="1344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399" operator="containsText" id="{50AD5FAD-56A3-4766-B3B1-B63D378DB01D}">
            <xm:f>NOT(ISERROR(SEARCH('Listados Datos'!$T$3,AT204)))</xm:f>
            <xm:f>'Listados Datos'!$T$3</xm:f>
            <x14:dxf>
              <fill>
                <patternFill patternType="solid">
                  <bgColor rgb="FFC00000"/>
                </patternFill>
              </fill>
            </x14:dxf>
          </x14:cfRule>
          <x14:cfRule type="containsText" priority="13400" operator="containsText" id="{20062A05-516E-45B9-99DE-0482DFEC3A08}">
            <xm:f>NOT(ISERROR(SEARCH('Listados Datos'!$T$4,AT204)))</xm:f>
            <xm:f>'Listados Datos'!$T$4</xm:f>
            <x14:dxf>
              <font>
                <b/>
                <i val="0"/>
                <color theme="0"/>
              </font>
              <fill>
                <patternFill>
                  <bgColor rgb="FFE26B0A"/>
                </patternFill>
              </fill>
            </x14:dxf>
          </x14:cfRule>
          <x14:cfRule type="containsText" priority="13401" operator="containsText" id="{E6B6A97A-1991-45C9-A555-B33CC4FD39F4}">
            <xm:f>NOT(ISERROR(SEARCH('Listados Datos'!$T$5,AT204)))</xm:f>
            <xm:f>'Listados Datos'!$T$5</xm:f>
            <x14:dxf>
              <font>
                <b/>
                <i val="0"/>
                <color auto="1"/>
              </font>
              <fill>
                <patternFill>
                  <bgColor rgb="FFFFFF00"/>
                </patternFill>
              </fill>
            </x14:dxf>
          </x14:cfRule>
          <x14:cfRule type="containsText" priority="1340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389" operator="containsText" id="{93C83D54-9A68-45FE-B748-509C16F1CA56}">
            <xm:f>NOT(ISERROR(SEARCH('Listados Datos'!$P$3,AR204)))</xm:f>
            <xm:f>'Listados Datos'!$P$3</xm:f>
            <x14:dxf>
              <fill>
                <patternFill>
                  <bgColor rgb="FF99CC00"/>
                </patternFill>
              </fill>
            </x14:dxf>
          </x14:cfRule>
          <x14:cfRule type="containsText" priority="13390" operator="containsText" id="{E28D44E4-F6A4-4BBD-BC59-321F0CF4F304}">
            <xm:f>NOT(ISERROR(SEARCH('Listados Datos'!$P$4,AR204)))</xm:f>
            <xm:f>'Listados Datos'!$P$4</xm:f>
            <x14:dxf>
              <fill>
                <patternFill>
                  <bgColor rgb="FF33CC33"/>
                </patternFill>
              </fill>
            </x14:dxf>
          </x14:cfRule>
          <x14:cfRule type="containsText" priority="13391" operator="containsText" id="{B85AFB57-E451-4A04-8F49-CB822C5832FC}">
            <xm:f>NOT(ISERROR(SEARCH('Listados Datos'!$P$5,AR204)))</xm:f>
            <xm:f>'Listados Datos'!$P$5</xm:f>
            <x14:dxf>
              <fill>
                <patternFill>
                  <bgColor rgb="FFFFFF00"/>
                </patternFill>
              </fill>
            </x14:dxf>
          </x14:cfRule>
          <x14:cfRule type="containsText" priority="13392" operator="containsText" id="{547A0659-2D84-43EC-9428-0483E00CC36D}">
            <xm:f>NOT(ISERROR(SEARCH('Listados Datos'!$P$6,AR204)))</xm:f>
            <xm:f>'Listados Datos'!$P$6</xm:f>
            <x14:dxf>
              <fill>
                <patternFill>
                  <bgColor rgb="FFFFC000"/>
                </patternFill>
              </fill>
            </x14:dxf>
          </x14:cfRule>
          <x14:cfRule type="containsText" priority="1339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507" operator="containsText" id="{ED72DFAC-0476-4189-A0EA-E42D5E941763}">
            <xm:f>NOT(ISERROR(SEARCH('Listados Datos'!$T$3,AF202)))</xm:f>
            <xm:f>'Listados Datos'!$T$3</xm:f>
            <x14:dxf>
              <fill>
                <patternFill patternType="solid">
                  <bgColor rgb="FFC00000"/>
                </patternFill>
              </fill>
            </x14:dxf>
          </x14:cfRule>
          <x14:cfRule type="containsText" priority="13508" operator="containsText" id="{9C8354AE-83C7-44D5-8BFB-77C7B59EEAE9}">
            <xm:f>NOT(ISERROR(SEARCH('Listados Datos'!$T$4,AF202)))</xm:f>
            <xm:f>'Listados Datos'!$T$4</xm:f>
            <x14:dxf>
              <font>
                <b/>
                <i val="0"/>
                <color theme="0"/>
              </font>
              <fill>
                <patternFill>
                  <bgColor rgb="FFE26B0A"/>
                </patternFill>
              </fill>
            </x14:dxf>
          </x14:cfRule>
          <x14:cfRule type="containsText" priority="13509" operator="containsText" id="{086675FF-9361-4030-BD27-9394BFBC195D}">
            <xm:f>NOT(ISERROR(SEARCH('Listados Datos'!$T$5,AF202)))</xm:f>
            <xm:f>'Listados Datos'!$T$5</xm:f>
            <x14:dxf>
              <font>
                <b/>
                <i val="0"/>
                <color auto="1"/>
              </font>
              <fill>
                <patternFill>
                  <bgColor rgb="FFFFFF00"/>
                </patternFill>
              </fill>
            </x14:dxf>
          </x14:cfRule>
          <x14:cfRule type="containsText" priority="1351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503" operator="containsText" id="{9C19C822-8AB8-4FD9-80C7-6DAFBE31E335}">
            <xm:f>NOT(ISERROR(SEARCH('Listados Datos'!$T$3,AB202)))</xm:f>
            <xm:f>'Listados Datos'!$T$3</xm:f>
            <x14:dxf>
              <fill>
                <patternFill patternType="solid">
                  <bgColor rgb="FFC00000"/>
                </patternFill>
              </fill>
            </x14:dxf>
          </x14:cfRule>
          <x14:cfRule type="containsText" priority="13504" operator="containsText" id="{AAE3DB56-144A-4824-AAD7-0F309F285F9C}">
            <xm:f>NOT(ISERROR(SEARCH('Listados Datos'!$T$4,AB202)))</xm:f>
            <xm:f>'Listados Datos'!$T$4</xm:f>
            <x14:dxf>
              <font>
                <b/>
                <i val="0"/>
                <color theme="0"/>
              </font>
              <fill>
                <patternFill>
                  <bgColor rgb="FFE26B0A"/>
                </patternFill>
              </fill>
            </x14:dxf>
          </x14:cfRule>
          <x14:cfRule type="containsText" priority="13505" operator="containsText" id="{FC5FFF01-C972-4BA6-B23A-B9B5F79368C0}">
            <xm:f>NOT(ISERROR(SEARCH('Listados Datos'!$T$5,AB202)))</xm:f>
            <xm:f>'Listados Datos'!$T$5</xm:f>
            <x14:dxf>
              <font>
                <b/>
                <i val="0"/>
                <color auto="1"/>
              </font>
              <fill>
                <patternFill>
                  <bgColor rgb="FFFFFF00"/>
                </patternFill>
              </fill>
            </x14:dxf>
          </x14:cfRule>
          <x14:cfRule type="containsText" priority="1350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493" operator="containsText" id="{5CED1082-B140-416A-842F-CE4AE7B4E85F}">
            <xm:f>NOT(ISERROR(SEARCH('Listados Datos'!$P$3,Z202)))</xm:f>
            <xm:f>'Listados Datos'!$P$3</xm:f>
            <x14:dxf>
              <fill>
                <patternFill>
                  <bgColor rgb="FF99CC00"/>
                </patternFill>
              </fill>
            </x14:dxf>
          </x14:cfRule>
          <x14:cfRule type="containsText" priority="13494" operator="containsText" id="{C87119E7-C7A0-4137-AF48-C0C06F1A8A4F}">
            <xm:f>NOT(ISERROR(SEARCH('Listados Datos'!$P$4,Z202)))</xm:f>
            <xm:f>'Listados Datos'!$P$4</xm:f>
            <x14:dxf>
              <fill>
                <patternFill>
                  <bgColor rgb="FF33CC33"/>
                </patternFill>
              </fill>
            </x14:dxf>
          </x14:cfRule>
          <x14:cfRule type="containsText" priority="13495" operator="containsText" id="{DFA624EE-D5BC-42A0-BC5D-EF81A8F25337}">
            <xm:f>NOT(ISERROR(SEARCH('Listados Datos'!$P$5,Z202)))</xm:f>
            <xm:f>'Listados Datos'!$P$5</xm:f>
            <x14:dxf>
              <fill>
                <patternFill>
                  <bgColor rgb="FFFFFF00"/>
                </patternFill>
              </fill>
            </x14:dxf>
          </x14:cfRule>
          <x14:cfRule type="containsText" priority="13496" operator="containsText" id="{84A40AF3-E5DE-4199-8EE0-D7D46B72EAAF}">
            <xm:f>NOT(ISERROR(SEARCH('Listados Datos'!$P$6,Z202)))</xm:f>
            <xm:f>'Listados Datos'!$P$6</xm:f>
            <x14:dxf>
              <fill>
                <patternFill>
                  <bgColor rgb="FFFFC000"/>
                </patternFill>
              </fill>
            </x14:dxf>
          </x14:cfRule>
          <x14:cfRule type="containsText" priority="1349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469" operator="containsText" id="{C3A691D8-A301-4410-9870-A0C3CCF4EE30}">
            <xm:f>NOT(ISERROR(SEARCH('Listados Datos'!$T$3,AT202)))</xm:f>
            <xm:f>'Listados Datos'!$T$3</xm:f>
            <x14:dxf>
              <fill>
                <patternFill patternType="solid">
                  <bgColor rgb="FFC00000"/>
                </patternFill>
              </fill>
            </x14:dxf>
          </x14:cfRule>
          <x14:cfRule type="containsText" priority="13470" operator="containsText" id="{258A5E11-4533-41C2-846F-B266CD0E8292}">
            <xm:f>NOT(ISERROR(SEARCH('Listados Datos'!$T$4,AT202)))</xm:f>
            <xm:f>'Listados Datos'!$T$4</xm:f>
            <x14:dxf>
              <font>
                <b/>
                <i val="0"/>
                <color theme="0"/>
              </font>
              <fill>
                <patternFill>
                  <bgColor rgb="FFE26B0A"/>
                </patternFill>
              </fill>
            </x14:dxf>
          </x14:cfRule>
          <x14:cfRule type="containsText" priority="13471" operator="containsText" id="{7D5C4822-7BB8-474D-AD35-8F8A13140699}">
            <xm:f>NOT(ISERROR(SEARCH('Listados Datos'!$T$5,AT202)))</xm:f>
            <xm:f>'Listados Datos'!$T$5</xm:f>
            <x14:dxf>
              <font>
                <b/>
                <i val="0"/>
                <color auto="1"/>
              </font>
              <fill>
                <patternFill>
                  <bgColor rgb="FFFFFF00"/>
                </patternFill>
              </fill>
            </x14:dxf>
          </x14:cfRule>
          <x14:cfRule type="containsText" priority="1347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459" operator="containsText" id="{59D92CA0-CC18-4647-A891-CEE4D2532294}">
            <xm:f>NOT(ISERROR(SEARCH('Listados Datos'!$P$3,AR202)))</xm:f>
            <xm:f>'Listados Datos'!$P$3</xm:f>
            <x14:dxf>
              <fill>
                <patternFill>
                  <bgColor rgb="FF99CC00"/>
                </patternFill>
              </fill>
            </x14:dxf>
          </x14:cfRule>
          <x14:cfRule type="containsText" priority="13460" operator="containsText" id="{0ED9E491-C01F-44C7-86DD-2B764D38A7E6}">
            <xm:f>NOT(ISERROR(SEARCH('Listados Datos'!$P$4,AR202)))</xm:f>
            <xm:f>'Listados Datos'!$P$4</xm:f>
            <x14:dxf>
              <fill>
                <patternFill>
                  <bgColor rgb="FF33CC33"/>
                </patternFill>
              </fill>
            </x14:dxf>
          </x14:cfRule>
          <x14:cfRule type="containsText" priority="13461" operator="containsText" id="{3D74A0C5-0955-4DF3-8199-A097B2EA8460}">
            <xm:f>NOT(ISERROR(SEARCH('Listados Datos'!$P$5,AR202)))</xm:f>
            <xm:f>'Listados Datos'!$P$5</xm:f>
            <x14:dxf>
              <fill>
                <patternFill>
                  <bgColor rgb="FFFFFF00"/>
                </patternFill>
              </fill>
            </x14:dxf>
          </x14:cfRule>
          <x14:cfRule type="containsText" priority="13462" operator="containsText" id="{A3E0ADBF-2110-4261-8C48-FEEF1E8101A1}">
            <xm:f>NOT(ISERROR(SEARCH('Listados Datos'!$P$6,AR202)))</xm:f>
            <xm:f>'Listados Datos'!$P$6</xm:f>
            <x14:dxf>
              <fill>
                <patternFill>
                  <bgColor rgb="FFFFC000"/>
                </patternFill>
              </fill>
            </x14:dxf>
          </x14:cfRule>
          <x14:cfRule type="containsText" priority="1346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455" operator="containsText" id="{7F7CB65A-03C3-4B91-806B-77A703A97690}">
            <xm:f>NOT(ISERROR(SEARCH('Listados Datos'!$T$3,AT203)))</xm:f>
            <xm:f>'Listados Datos'!$T$3</xm:f>
            <x14:dxf>
              <fill>
                <patternFill patternType="solid">
                  <bgColor rgb="FFC00000"/>
                </patternFill>
              </fill>
            </x14:dxf>
          </x14:cfRule>
          <x14:cfRule type="containsText" priority="13456" operator="containsText" id="{C5F732C9-4148-4905-8D47-1597022B0DD2}">
            <xm:f>NOT(ISERROR(SEARCH('Listados Datos'!$T$4,AT203)))</xm:f>
            <xm:f>'Listados Datos'!$T$4</xm:f>
            <x14:dxf>
              <font>
                <b/>
                <i val="0"/>
                <color theme="0"/>
              </font>
              <fill>
                <patternFill>
                  <bgColor rgb="FFE26B0A"/>
                </patternFill>
              </fill>
            </x14:dxf>
          </x14:cfRule>
          <x14:cfRule type="containsText" priority="13457" operator="containsText" id="{62AAC14C-E85F-4ABA-8AE7-B79FEB803B45}">
            <xm:f>NOT(ISERROR(SEARCH('Listados Datos'!$T$5,AT203)))</xm:f>
            <xm:f>'Listados Datos'!$T$5</xm:f>
            <x14:dxf>
              <font>
                <b/>
                <i val="0"/>
                <color auto="1"/>
              </font>
              <fill>
                <patternFill>
                  <bgColor rgb="FFFFFF00"/>
                </patternFill>
              </fill>
            </x14:dxf>
          </x14:cfRule>
          <x14:cfRule type="containsText" priority="1345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445" operator="containsText" id="{0993637F-F880-4921-8EDE-FA1548BB6182}">
            <xm:f>NOT(ISERROR(SEARCH('Listados Datos'!$P$3,AR203)))</xm:f>
            <xm:f>'Listados Datos'!$P$3</xm:f>
            <x14:dxf>
              <fill>
                <patternFill>
                  <bgColor rgb="FF99CC00"/>
                </patternFill>
              </fill>
            </x14:dxf>
          </x14:cfRule>
          <x14:cfRule type="containsText" priority="13446" operator="containsText" id="{B749AF08-8FB8-4272-90C7-E6EEFA4EA68F}">
            <xm:f>NOT(ISERROR(SEARCH('Listados Datos'!$P$4,AR203)))</xm:f>
            <xm:f>'Listados Datos'!$P$4</xm:f>
            <x14:dxf>
              <fill>
                <patternFill>
                  <bgColor rgb="FF33CC33"/>
                </patternFill>
              </fill>
            </x14:dxf>
          </x14:cfRule>
          <x14:cfRule type="containsText" priority="13447" operator="containsText" id="{938449C8-BDC0-4492-B206-30FE484F2B43}">
            <xm:f>NOT(ISERROR(SEARCH('Listados Datos'!$P$5,AR203)))</xm:f>
            <xm:f>'Listados Datos'!$P$5</xm:f>
            <x14:dxf>
              <fill>
                <patternFill>
                  <bgColor rgb="FFFFFF00"/>
                </patternFill>
              </fill>
            </x14:dxf>
          </x14:cfRule>
          <x14:cfRule type="containsText" priority="13448" operator="containsText" id="{918BD91E-DE42-4041-B524-650003C9744B}">
            <xm:f>NOT(ISERROR(SEARCH('Listados Datos'!$P$6,AR203)))</xm:f>
            <xm:f>'Listados Datos'!$P$6</xm:f>
            <x14:dxf>
              <fill>
                <patternFill>
                  <bgColor rgb="FFFFC000"/>
                </patternFill>
              </fill>
            </x14:dxf>
          </x14:cfRule>
          <x14:cfRule type="containsText" priority="1344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305" operator="containsText" id="{98A6A5E2-ED73-4B2B-8D56-AFEE1FF37526}">
            <xm:f>NOT(ISERROR(SEARCH('Listados Datos'!$T$3,AT213)))</xm:f>
            <xm:f>'Listados Datos'!$T$3</xm:f>
            <x14:dxf>
              <fill>
                <patternFill patternType="solid">
                  <bgColor rgb="FFC00000"/>
                </patternFill>
              </fill>
            </x14:dxf>
          </x14:cfRule>
          <x14:cfRule type="containsText" priority="13306" operator="containsText" id="{15AA4AE4-3747-48A6-B092-EAE099E03DD5}">
            <xm:f>NOT(ISERROR(SEARCH('Listados Datos'!$T$4,AT213)))</xm:f>
            <xm:f>'Listados Datos'!$T$4</xm:f>
            <x14:dxf>
              <font>
                <b/>
                <i val="0"/>
                <color theme="0"/>
              </font>
              <fill>
                <patternFill>
                  <bgColor rgb="FFE26B0A"/>
                </patternFill>
              </fill>
            </x14:dxf>
          </x14:cfRule>
          <x14:cfRule type="containsText" priority="13307" operator="containsText" id="{131BBBDE-18B2-4126-8E03-2873AA56CAFF}">
            <xm:f>NOT(ISERROR(SEARCH('Listados Datos'!$T$5,AT213)))</xm:f>
            <xm:f>'Listados Datos'!$T$5</xm:f>
            <x14:dxf>
              <font>
                <b/>
                <i val="0"/>
                <color auto="1"/>
              </font>
              <fill>
                <patternFill>
                  <bgColor rgb="FFFFFF00"/>
                </patternFill>
              </fill>
            </x14:dxf>
          </x14:cfRule>
          <x14:cfRule type="containsText" priority="1330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295" operator="containsText" id="{F1E686BA-E38C-4E6B-836F-33723CDA8B19}">
            <xm:f>NOT(ISERROR(SEARCH('Listados Datos'!$P$3,AR213)))</xm:f>
            <xm:f>'Listados Datos'!$P$3</xm:f>
            <x14:dxf>
              <fill>
                <patternFill>
                  <bgColor rgb="FF99CC00"/>
                </patternFill>
              </fill>
            </x14:dxf>
          </x14:cfRule>
          <x14:cfRule type="containsText" priority="13296" operator="containsText" id="{8CFD3D14-EEA0-4780-8D34-D88EA866ABE9}">
            <xm:f>NOT(ISERROR(SEARCH('Listados Datos'!$P$4,AR213)))</xm:f>
            <xm:f>'Listados Datos'!$P$4</xm:f>
            <x14:dxf>
              <fill>
                <patternFill>
                  <bgColor rgb="FF33CC33"/>
                </patternFill>
              </fill>
            </x14:dxf>
          </x14:cfRule>
          <x14:cfRule type="containsText" priority="13297" operator="containsText" id="{09589269-A104-40E3-866A-D02341E6048F}">
            <xm:f>NOT(ISERROR(SEARCH('Listados Datos'!$P$5,AR213)))</xm:f>
            <xm:f>'Listados Datos'!$P$5</xm:f>
            <x14:dxf>
              <fill>
                <patternFill>
                  <bgColor rgb="FFFFFF00"/>
                </patternFill>
              </fill>
            </x14:dxf>
          </x14:cfRule>
          <x14:cfRule type="containsText" priority="13298" operator="containsText" id="{C57C9F66-4EE1-435A-B59F-806E2ACB590E}">
            <xm:f>NOT(ISERROR(SEARCH('Listados Datos'!$P$6,AR213)))</xm:f>
            <xm:f>'Listados Datos'!$P$6</xm:f>
            <x14:dxf>
              <fill>
                <patternFill>
                  <bgColor rgb="FFFFC000"/>
                </patternFill>
              </fill>
            </x14:dxf>
          </x14:cfRule>
          <x14:cfRule type="containsText" priority="1329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427" operator="containsText" id="{BD27746E-0C49-42BD-90DF-29C37B86855B}">
            <xm:f>NOT(ISERROR(SEARCH('Listados Datos'!$T$3,AF204)))</xm:f>
            <xm:f>'Listados Datos'!$T$3</xm:f>
            <x14:dxf>
              <fill>
                <patternFill patternType="solid">
                  <bgColor rgb="FFC00000"/>
                </patternFill>
              </fill>
            </x14:dxf>
          </x14:cfRule>
          <x14:cfRule type="containsText" priority="13428" operator="containsText" id="{FD1188F6-C6A3-4E99-B57F-F0EE84BF971D}">
            <xm:f>NOT(ISERROR(SEARCH('Listados Datos'!$T$4,AF204)))</xm:f>
            <xm:f>'Listados Datos'!$T$4</xm:f>
            <x14:dxf>
              <font>
                <b/>
                <i val="0"/>
                <color theme="0"/>
              </font>
              <fill>
                <patternFill>
                  <bgColor rgb="FFE26B0A"/>
                </patternFill>
              </fill>
            </x14:dxf>
          </x14:cfRule>
          <x14:cfRule type="containsText" priority="13429" operator="containsText" id="{19AB41B3-59C0-45DE-806F-F9D5B6B5889F}">
            <xm:f>NOT(ISERROR(SEARCH('Listados Datos'!$T$5,AF204)))</xm:f>
            <xm:f>'Listados Datos'!$T$5</xm:f>
            <x14:dxf>
              <font>
                <b/>
                <i val="0"/>
                <color auto="1"/>
              </font>
              <fill>
                <patternFill>
                  <bgColor rgb="FFFFFF00"/>
                </patternFill>
              </fill>
            </x14:dxf>
          </x14:cfRule>
          <x14:cfRule type="containsText" priority="1343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423" operator="containsText" id="{321B2BA4-2231-4D76-8CA9-523EB1D637C5}">
            <xm:f>NOT(ISERROR(SEARCH('Listados Datos'!$T$3,AB204)))</xm:f>
            <xm:f>'Listados Datos'!$T$3</xm:f>
            <x14:dxf>
              <fill>
                <patternFill patternType="solid">
                  <bgColor rgb="FFC00000"/>
                </patternFill>
              </fill>
            </x14:dxf>
          </x14:cfRule>
          <x14:cfRule type="containsText" priority="13424" operator="containsText" id="{6D5D39E4-4043-4032-BE65-E3593CA25518}">
            <xm:f>NOT(ISERROR(SEARCH('Listados Datos'!$T$4,AB204)))</xm:f>
            <xm:f>'Listados Datos'!$T$4</xm:f>
            <x14:dxf>
              <font>
                <b/>
                <i val="0"/>
                <color theme="0"/>
              </font>
              <fill>
                <patternFill>
                  <bgColor rgb="FFE26B0A"/>
                </patternFill>
              </fill>
            </x14:dxf>
          </x14:cfRule>
          <x14:cfRule type="containsText" priority="13425" operator="containsText" id="{21711BEF-6169-4CFB-9FB7-8C6DC905B6DD}">
            <xm:f>NOT(ISERROR(SEARCH('Listados Datos'!$T$5,AB204)))</xm:f>
            <xm:f>'Listados Datos'!$T$5</xm:f>
            <x14:dxf>
              <font>
                <b/>
                <i val="0"/>
                <color auto="1"/>
              </font>
              <fill>
                <patternFill>
                  <bgColor rgb="FFFFFF00"/>
                </patternFill>
              </fill>
            </x14:dxf>
          </x14:cfRule>
          <x14:cfRule type="containsText" priority="1342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413" operator="containsText" id="{BB3F08F7-67DD-40CA-85E3-EE00877DCBB5}">
            <xm:f>NOT(ISERROR(SEARCH('Listados Datos'!$P$3,Z204)))</xm:f>
            <xm:f>'Listados Datos'!$P$3</xm:f>
            <x14:dxf>
              <fill>
                <patternFill>
                  <bgColor rgb="FF99CC00"/>
                </patternFill>
              </fill>
            </x14:dxf>
          </x14:cfRule>
          <x14:cfRule type="containsText" priority="13414" operator="containsText" id="{544773E9-7B69-4EC7-B9B0-D5A01BA5D1EC}">
            <xm:f>NOT(ISERROR(SEARCH('Listados Datos'!$P$4,Z204)))</xm:f>
            <xm:f>'Listados Datos'!$P$4</xm:f>
            <x14:dxf>
              <fill>
                <patternFill>
                  <bgColor rgb="FF33CC33"/>
                </patternFill>
              </fill>
            </x14:dxf>
          </x14:cfRule>
          <x14:cfRule type="containsText" priority="13415" operator="containsText" id="{DECB738C-B45D-4928-B33C-55AAB2B92BCD}">
            <xm:f>NOT(ISERROR(SEARCH('Listados Datos'!$P$5,Z204)))</xm:f>
            <xm:f>'Listados Datos'!$P$5</xm:f>
            <x14:dxf>
              <fill>
                <patternFill>
                  <bgColor rgb="FFFFFF00"/>
                </patternFill>
              </fill>
            </x14:dxf>
          </x14:cfRule>
          <x14:cfRule type="containsText" priority="13416" operator="containsText" id="{DDE7CD6F-7E9E-46A5-A12D-1F8A60A2EEDD}">
            <xm:f>NOT(ISERROR(SEARCH('Listados Datos'!$P$6,Z204)))</xm:f>
            <xm:f>'Listados Datos'!$P$6</xm:f>
            <x14:dxf>
              <fill>
                <patternFill>
                  <bgColor rgb="FFFFC000"/>
                </patternFill>
              </fill>
            </x14:dxf>
          </x14:cfRule>
          <x14:cfRule type="containsText" priority="1341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263" operator="containsText" id="{15281AE4-0C04-45E3-BDBC-FEA98EA1554A}">
            <xm:f>NOT(ISERROR(SEARCH('Listados Datos'!$T$3,AT210)))</xm:f>
            <xm:f>'Listados Datos'!$T$3</xm:f>
            <x14:dxf>
              <fill>
                <patternFill patternType="solid">
                  <bgColor rgb="FFC00000"/>
                </patternFill>
              </fill>
            </x14:dxf>
          </x14:cfRule>
          <x14:cfRule type="containsText" priority="13264" operator="containsText" id="{0EA288BA-D2EF-4447-B83C-CDFFE0A13156}">
            <xm:f>NOT(ISERROR(SEARCH('Listados Datos'!$T$4,AT210)))</xm:f>
            <xm:f>'Listados Datos'!$T$4</xm:f>
            <x14:dxf>
              <font>
                <b/>
                <i val="0"/>
                <color theme="0"/>
              </font>
              <fill>
                <patternFill>
                  <bgColor rgb="FFE26B0A"/>
                </patternFill>
              </fill>
            </x14:dxf>
          </x14:cfRule>
          <x14:cfRule type="containsText" priority="13265" operator="containsText" id="{13B0DDDE-F6C3-46DA-B587-97207F6293A8}">
            <xm:f>NOT(ISERROR(SEARCH('Listados Datos'!$T$5,AT210)))</xm:f>
            <xm:f>'Listados Datos'!$T$5</xm:f>
            <x14:dxf>
              <font>
                <b/>
                <i val="0"/>
                <color auto="1"/>
              </font>
              <fill>
                <patternFill>
                  <bgColor rgb="FFFFFF00"/>
                </patternFill>
              </fill>
            </x14:dxf>
          </x14:cfRule>
          <x14:cfRule type="containsText" priority="1326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253" operator="containsText" id="{9A1847B8-30C0-454F-A0B9-20C8CDA7058A}">
            <xm:f>NOT(ISERROR(SEARCH('Listados Datos'!$P$3,AR210)))</xm:f>
            <xm:f>'Listados Datos'!$P$3</xm:f>
            <x14:dxf>
              <fill>
                <patternFill>
                  <bgColor rgb="FF99CC00"/>
                </patternFill>
              </fill>
            </x14:dxf>
          </x14:cfRule>
          <x14:cfRule type="containsText" priority="13254" operator="containsText" id="{5F3728D6-DD51-45F1-B69C-30005CEB10FC}">
            <xm:f>NOT(ISERROR(SEARCH('Listados Datos'!$P$4,AR210)))</xm:f>
            <xm:f>'Listados Datos'!$P$4</xm:f>
            <x14:dxf>
              <fill>
                <patternFill>
                  <bgColor rgb="FF33CC33"/>
                </patternFill>
              </fill>
            </x14:dxf>
          </x14:cfRule>
          <x14:cfRule type="containsText" priority="13255" operator="containsText" id="{EE3CD104-2965-4A06-878A-E1418643D4A6}">
            <xm:f>NOT(ISERROR(SEARCH('Listados Datos'!$P$5,AR210)))</xm:f>
            <xm:f>'Listados Datos'!$P$5</xm:f>
            <x14:dxf>
              <fill>
                <patternFill>
                  <bgColor rgb="FFFFFF00"/>
                </patternFill>
              </fill>
            </x14:dxf>
          </x14:cfRule>
          <x14:cfRule type="containsText" priority="13256" operator="containsText" id="{3BD81E94-5CE3-4783-8827-9C270306D7AF}">
            <xm:f>NOT(ISERROR(SEARCH('Listados Datos'!$P$6,AR210)))</xm:f>
            <xm:f>'Listados Datos'!$P$6</xm:f>
            <x14:dxf>
              <fill>
                <patternFill>
                  <bgColor rgb="FFFFC000"/>
                </patternFill>
              </fill>
            </x14:dxf>
          </x14:cfRule>
          <x14:cfRule type="containsText" priority="1325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385" operator="containsText" id="{4F807BE4-7573-4D4F-8457-85A5DDABA975}">
            <xm:f>NOT(ISERROR(SEARCH('Listados Datos'!$T$3,AT205)))</xm:f>
            <xm:f>'Listados Datos'!$T$3</xm:f>
            <x14:dxf>
              <fill>
                <patternFill patternType="solid">
                  <bgColor rgb="FFC00000"/>
                </patternFill>
              </fill>
            </x14:dxf>
          </x14:cfRule>
          <x14:cfRule type="containsText" priority="13386" operator="containsText" id="{35643788-3972-4885-A1D1-A69CDED7DC43}">
            <xm:f>NOT(ISERROR(SEARCH('Listados Datos'!$T$4,AT205)))</xm:f>
            <xm:f>'Listados Datos'!$T$4</xm:f>
            <x14:dxf>
              <font>
                <b/>
                <i val="0"/>
                <color theme="0"/>
              </font>
              <fill>
                <patternFill>
                  <bgColor rgb="FFE26B0A"/>
                </patternFill>
              </fill>
            </x14:dxf>
          </x14:cfRule>
          <x14:cfRule type="containsText" priority="13387" operator="containsText" id="{55D46498-15C3-47F9-A279-1B95CB054788}">
            <xm:f>NOT(ISERROR(SEARCH('Listados Datos'!$T$5,AT205)))</xm:f>
            <xm:f>'Listados Datos'!$T$5</xm:f>
            <x14:dxf>
              <font>
                <b/>
                <i val="0"/>
                <color auto="1"/>
              </font>
              <fill>
                <patternFill>
                  <bgColor rgb="FFFFFF00"/>
                </patternFill>
              </fill>
            </x14:dxf>
          </x14:cfRule>
          <x14:cfRule type="containsText" priority="1338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375" operator="containsText" id="{705D358C-F8AD-4D53-8F5C-2C9CF449301E}">
            <xm:f>NOT(ISERROR(SEARCH('Listados Datos'!$P$3,AR205)))</xm:f>
            <xm:f>'Listados Datos'!$P$3</xm:f>
            <x14:dxf>
              <fill>
                <patternFill>
                  <bgColor rgb="FF99CC00"/>
                </patternFill>
              </fill>
            </x14:dxf>
          </x14:cfRule>
          <x14:cfRule type="containsText" priority="13376" operator="containsText" id="{31DF58BF-F09B-4F6B-8CD8-6EC2CBB1C3AC}">
            <xm:f>NOT(ISERROR(SEARCH('Listados Datos'!$P$4,AR205)))</xm:f>
            <xm:f>'Listados Datos'!$P$4</xm:f>
            <x14:dxf>
              <fill>
                <patternFill>
                  <bgColor rgb="FF33CC33"/>
                </patternFill>
              </fill>
            </x14:dxf>
          </x14:cfRule>
          <x14:cfRule type="containsText" priority="13377" operator="containsText" id="{E3B12C81-D278-499F-ADE4-32B2A7585B8F}">
            <xm:f>NOT(ISERROR(SEARCH('Listados Datos'!$P$5,AR205)))</xm:f>
            <xm:f>'Listados Datos'!$P$5</xm:f>
            <x14:dxf>
              <fill>
                <patternFill>
                  <bgColor rgb="FFFFFF00"/>
                </patternFill>
              </fill>
            </x14:dxf>
          </x14:cfRule>
          <x14:cfRule type="containsText" priority="13378" operator="containsText" id="{C3C0D340-05FA-43D1-9085-4039816BD557}">
            <xm:f>NOT(ISERROR(SEARCH('Listados Datos'!$P$6,AR205)))</xm:f>
            <xm:f>'Listados Datos'!$P$6</xm:f>
            <x14:dxf>
              <fill>
                <patternFill>
                  <bgColor rgb="FFFFC000"/>
                </patternFill>
              </fill>
            </x14:dxf>
          </x14:cfRule>
          <x14:cfRule type="containsText" priority="1337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371" operator="containsText" id="{4483621C-D0F8-449B-BF00-BB7BE410C957}">
            <xm:f>NOT(ISERROR(SEARCH('Listados Datos'!$T$3,AF208)))</xm:f>
            <xm:f>'Listados Datos'!$T$3</xm:f>
            <x14:dxf>
              <fill>
                <patternFill patternType="solid">
                  <bgColor rgb="FFC00000"/>
                </patternFill>
              </fill>
            </x14:dxf>
          </x14:cfRule>
          <x14:cfRule type="containsText" priority="13372" operator="containsText" id="{80D3F8FE-7C61-48B8-A7DB-737A65BA0EFA}">
            <xm:f>NOT(ISERROR(SEARCH('Listados Datos'!$T$4,AF208)))</xm:f>
            <xm:f>'Listados Datos'!$T$4</xm:f>
            <x14:dxf>
              <font>
                <b/>
                <i val="0"/>
                <color theme="0"/>
              </font>
              <fill>
                <patternFill>
                  <bgColor rgb="FFE26B0A"/>
                </patternFill>
              </fill>
            </x14:dxf>
          </x14:cfRule>
          <x14:cfRule type="containsText" priority="13373" operator="containsText" id="{98EB9864-66F5-457A-9EB3-A5E2CD5A868C}">
            <xm:f>NOT(ISERROR(SEARCH('Listados Datos'!$T$5,AF208)))</xm:f>
            <xm:f>'Listados Datos'!$T$5</xm:f>
            <x14:dxf>
              <font>
                <b/>
                <i val="0"/>
                <color auto="1"/>
              </font>
              <fill>
                <patternFill>
                  <bgColor rgb="FFFFFF00"/>
                </patternFill>
              </fill>
            </x14:dxf>
          </x14:cfRule>
          <x14:cfRule type="containsText" priority="1337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367" operator="containsText" id="{540305AC-0C73-4163-AB04-9353804001C3}">
            <xm:f>NOT(ISERROR(SEARCH('Listados Datos'!$T$3,AB208)))</xm:f>
            <xm:f>'Listados Datos'!$T$3</xm:f>
            <x14:dxf>
              <fill>
                <patternFill patternType="solid">
                  <bgColor rgb="FFC00000"/>
                </patternFill>
              </fill>
            </x14:dxf>
          </x14:cfRule>
          <x14:cfRule type="containsText" priority="13368" operator="containsText" id="{EF972A08-8DA5-4A98-A046-8FDAE79838A5}">
            <xm:f>NOT(ISERROR(SEARCH('Listados Datos'!$T$4,AB208)))</xm:f>
            <xm:f>'Listados Datos'!$T$4</xm:f>
            <x14:dxf>
              <font>
                <b/>
                <i val="0"/>
                <color theme="0"/>
              </font>
              <fill>
                <patternFill>
                  <bgColor rgb="FFE26B0A"/>
                </patternFill>
              </fill>
            </x14:dxf>
          </x14:cfRule>
          <x14:cfRule type="containsText" priority="13369" operator="containsText" id="{2183B6F9-23B9-4AB3-B4A9-2881AC5AA0AB}">
            <xm:f>NOT(ISERROR(SEARCH('Listados Datos'!$T$5,AB208)))</xm:f>
            <xm:f>'Listados Datos'!$T$5</xm:f>
            <x14:dxf>
              <font>
                <b/>
                <i val="0"/>
                <color auto="1"/>
              </font>
              <fill>
                <patternFill>
                  <bgColor rgb="FFFFFF00"/>
                </patternFill>
              </fill>
            </x14:dxf>
          </x14:cfRule>
          <x14:cfRule type="containsText" priority="1337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357" operator="containsText" id="{5C7BCA51-72CB-4670-9846-1903F01D1B39}">
            <xm:f>NOT(ISERROR(SEARCH('Listados Datos'!$P$3,Z208)))</xm:f>
            <xm:f>'Listados Datos'!$P$3</xm:f>
            <x14:dxf>
              <fill>
                <patternFill>
                  <bgColor rgb="FF99CC00"/>
                </patternFill>
              </fill>
            </x14:dxf>
          </x14:cfRule>
          <x14:cfRule type="containsText" priority="13358" operator="containsText" id="{6EFBB3CB-A8AF-49DE-BE85-A695A8B296BC}">
            <xm:f>NOT(ISERROR(SEARCH('Listados Datos'!$P$4,Z208)))</xm:f>
            <xm:f>'Listados Datos'!$P$4</xm:f>
            <x14:dxf>
              <fill>
                <patternFill>
                  <bgColor rgb="FF33CC33"/>
                </patternFill>
              </fill>
            </x14:dxf>
          </x14:cfRule>
          <x14:cfRule type="containsText" priority="13359" operator="containsText" id="{F58519C9-6627-429D-A239-84BECCDB29D2}">
            <xm:f>NOT(ISERROR(SEARCH('Listados Datos'!$P$5,Z208)))</xm:f>
            <xm:f>'Listados Datos'!$P$5</xm:f>
            <x14:dxf>
              <fill>
                <patternFill>
                  <bgColor rgb="FFFFFF00"/>
                </patternFill>
              </fill>
            </x14:dxf>
          </x14:cfRule>
          <x14:cfRule type="containsText" priority="13360" operator="containsText" id="{A18C4EDC-7AD6-4017-8798-37D57190CE29}">
            <xm:f>NOT(ISERROR(SEARCH('Listados Datos'!$P$6,Z208)))</xm:f>
            <xm:f>'Listados Datos'!$P$6</xm:f>
            <x14:dxf>
              <fill>
                <patternFill>
                  <bgColor rgb="FFFFC000"/>
                </patternFill>
              </fill>
            </x14:dxf>
          </x14:cfRule>
          <x14:cfRule type="containsText" priority="1336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333" operator="containsText" id="{1B47977B-67FD-4841-B447-D5344D3C99C6}">
            <xm:f>NOT(ISERROR(SEARCH('Listados Datos'!$T$3,AT208)))</xm:f>
            <xm:f>'Listados Datos'!$T$3</xm:f>
            <x14:dxf>
              <fill>
                <patternFill patternType="solid">
                  <bgColor rgb="FFC00000"/>
                </patternFill>
              </fill>
            </x14:dxf>
          </x14:cfRule>
          <x14:cfRule type="containsText" priority="13334" operator="containsText" id="{6A0815A1-3A90-4F2F-B0AA-DBA10F857F2B}">
            <xm:f>NOT(ISERROR(SEARCH('Listados Datos'!$T$4,AT208)))</xm:f>
            <xm:f>'Listados Datos'!$T$4</xm:f>
            <x14:dxf>
              <font>
                <b/>
                <i val="0"/>
                <color theme="0"/>
              </font>
              <fill>
                <patternFill>
                  <bgColor rgb="FFE26B0A"/>
                </patternFill>
              </fill>
            </x14:dxf>
          </x14:cfRule>
          <x14:cfRule type="containsText" priority="13335" operator="containsText" id="{765DAF9A-250D-4DBD-B7D8-C200CADAE032}">
            <xm:f>NOT(ISERROR(SEARCH('Listados Datos'!$T$5,AT208)))</xm:f>
            <xm:f>'Listados Datos'!$T$5</xm:f>
            <x14:dxf>
              <font>
                <b/>
                <i val="0"/>
                <color auto="1"/>
              </font>
              <fill>
                <patternFill>
                  <bgColor rgb="FFFFFF00"/>
                </patternFill>
              </fill>
            </x14:dxf>
          </x14:cfRule>
          <x14:cfRule type="containsText" priority="1333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323" operator="containsText" id="{FF3A99B7-0C70-48D3-93C4-06F96EEA12E1}">
            <xm:f>NOT(ISERROR(SEARCH('Listados Datos'!$P$3,AR208)))</xm:f>
            <xm:f>'Listados Datos'!$P$3</xm:f>
            <x14:dxf>
              <fill>
                <patternFill>
                  <bgColor rgb="FF99CC00"/>
                </patternFill>
              </fill>
            </x14:dxf>
          </x14:cfRule>
          <x14:cfRule type="containsText" priority="13324" operator="containsText" id="{A7FE3C3E-6D6E-463F-9A78-D99D56FBCBD9}">
            <xm:f>NOT(ISERROR(SEARCH('Listados Datos'!$P$4,AR208)))</xm:f>
            <xm:f>'Listados Datos'!$P$4</xm:f>
            <x14:dxf>
              <fill>
                <patternFill>
                  <bgColor rgb="FF33CC33"/>
                </patternFill>
              </fill>
            </x14:dxf>
          </x14:cfRule>
          <x14:cfRule type="containsText" priority="13325" operator="containsText" id="{B1D0EF8B-62E8-446E-AD04-DE8D116F4FF1}">
            <xm:f>NOT(ISERROR(SEARCH('Listados Datos'!$P$5,AR208)))</xm:f>
            <xm:f>'Listados Datos'!$P$5</xm:f>
            <x14:dxf>
              <fill>
                <patternFill>
                  <bgColor rgb="FFFFFF00"/>
                </patternFill>
              </fill>
            </x14:dxf>
          </x14:cfRule>
          <x14:cfRule type="containsText" priority="13326" operator="containsText" id="{2100AE67-9DD4-41B8-A74A-5C099F3BCE92}">
            <xm:f>NOT(ISERROR(SEARCH('Listados Datos'!$P$6,AR208)))</xm:f>
            <xm:f>'Listados Datos'!$P$6</xm:f>
            <x14:dxf>
              <fill>
                <patternFill>
                  <bgColor rgb="FFFFC000"/>
                </patternFill>
              </fill>
            </x14:dxf>
          </x14:cfRule>
          <x14:cfRule type="containsText" priority="1332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319" operator="containsText" id="{5BC78826-8302-49CE-98B3-CE697262721A}">
            <xm:f>NOT(ISERROR(SEARCH('Listados Datos'!$T$3,AT209)))</xm:f>
            <xm:f>'Listados Datos'!$T$3</xm:f>
            <x14:dxf>
              <fill>
                <patternFill patternType="solid">
                  <bgColor rgb="FFC00000"/>
                </patternFill>
              </fill>
            </x14:dxf>
          </x14:cfRule>
          <x14:cfRule type="containsText" priority="13320" operator="containsText" id="{97CFC054-A170-46C3-B346-51F0F3201059}">
            <xm:f>NOT(ISERROR(SEARCH('Listados Datos'!$T$4,AT209)))</xm:f>
            <xm:f>'Listados Datos'!$T$4</xm:f>
            <x14:dxf>
              <font>
                <b/>
                <i val="0"/>
                <color theme="0"/>
              </font>
              <fill>
                <patternFill>
                  <bgColor rgb="FFE26B0A"/>
                </patternFill>
              </fill>
            </x14:dxf>
          </x14:cfRule>
          <x14:cfRule type="containsText" priority="13321" operator="containsText" id="{FFD507A7-ECFF-46DB-86EF-B38FB813CB4E}">
            <xm:f>NOT(ISERROR(SEARCH('Listados Datos'!$T$5,AT209)))</xm:f>
            <xm:f>'Listados Datos'!$T$5</xm:f>
            <x14:dxf>
              <font>
                <b/>
                <i val="0"/>
                <color auto="1"/>
              </font>
              <fill>
                <patternFill>
                  <bgColor rgb="FFFFFF00"/>
                </patternFill>
              </fill>
            </x14:dxf>
          </x14:cfRule>
          <x14:cfRule type="containsText" priority="1332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309" operator="containsText" id="{00D2406F-B7C9-49B9-A6BD-46BC20F31EC4}">
            <xm:f>NOT(ISERROR(SEARCH('Listados Datos'!$P$3,AR209)))</xm:f>
            <xm:f>'Listados Datos'!$P$3</xm:f>
            <x14:dxf>
              <fill>
                <patternFill>
                  <bgColor rgb="FF99CC00"/>
                </patternFill>
              </fill>
            </x14:dxf>
          </x14:cfRule>
          <x14:cfRule type="containsText" priority="13310" operator="containsText" id="{3C3EB2DC-C9EF-4F0D-89E8-4764629F1C92}">
            <xm:f>NOT(ISERROR(SEARCH('Listados Datos'!$P$4,AR209)))</xm:f>
            <xm:f>'Listados Datos'!$P$4</xm:f>
            <x14:dxf>
              <fill>
                <patternFill>
                  <bgColor rgb="FF33CC33"/>
                </patternFill>
              </fill>
            </x14:dxf>
          </x14:cfRule>
          <x14:cfRule type="containsText" priority="13311" operator="containsText" id="{CD47D588-860C-4B54-B445-F488960F6550}">
            <xm:f>NOT(ISERROR(SEARCH('Listados Datos'!$P$5,AR209)))</xm:f>
            <xm:f>'Listados Datos'!$P$5</xm:f>
            <x14:dxf>
              <fill>
                <patternFill>
                  <bgColor rgb="FFFFFF00"/>
                </patternFill>
              </fill>
            </x14:dxf>
          </x14:cfRule>
          <x14:cfRule type="containsText" priority="13312" operator="containsText" id="{1D56DC55-C7FB-4B5B-8C5D-79312EBA0B07}">
            <xm:f>NOT(ISERROR(SEARCH('Listados Datos'!$P$6,AR209)))</xm:f>
            <xm:f>'Listados Datos'!$P$6</xm:f>
            <x14:dxf>
              <fill>
                <patternFill>
                  <bgColor rgb="FFFFC000"/>
                </patternFill>
              </fill>
            </x14:dxf>
          </x14:cfRule>
          <x14:cfRule type="containsText" priority="1331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169" operator="containsText" id="{5598AF3C-DE05-442A-AB44-3A6538866EE6}">
            <xm:f>NOT(ISERROR(SEARCH('Listados Datos'!$T$3,AT219)))</xm:f>
            <xm:f>'Listados Datos'!$T$3</xm:f>
            <x14:dxf>
              <fill>
                <patternFill patternType="solid">
                  <bgColor rgb="FFC00000"/>
                </patternFill>
              </fill>
            </x14:dxf>
          </x14:cfRule>
          <x14:cfRule type="containsText" priority="13170" operator="containsText" id="{6BB71F1E-9ADB-4879-932B-FF1F320FAEC9}">
            <xm:f>NOT(ISERROR(SEARCH('Listados Datos'!$T$4,AT219)))</xm:f>
            <xm:f>'Listados Datos'!$T$4</xm:f>
            <x14:dxf>
              <font>
                <b/>
                <i val="0"/>
                <color theme="0"/>
              </font>
              <fill>
                <patternFill>
                  <bgColor rgb="FFE26B0A"/>
                </patternFill>
              </fill>
            </x14:dxf>
          </x14:cfRule>
          <x14:cfRule type="containsText" priority="13171" operator="containsText" id="{BB56E39E-9409-4E55-A9E5-A682D66FE890}">
            <xm:f>NOT(ISERROR(SEARCH('Listados Datos'!$T$5,AT219)))</xm:f>
            <xm:f>'Listados Datos'!$T$5</xm:f>
            <x14:dxf>
              <font>
                <b/>
                <i val="0"/>
                <color auto="1"/>
              </font>
              <fill>
                <patternFill>
                  <bgColor rgb="FFFFFF00"/>
                </patternFill>
              </fill>
            </x14:dxf>
          </x14:cfRule>
          <x14:cfRule type="containsText" priority="1317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159" operator="containsText" id="{55DE5610-214D-4615-9C49-28D82003EF2E}">
            <xm:f>NOT(ISERROR(SEARCH('Listados Datos'!$P$3,AR219)))</xm:f>
            <xm:f>'Listados Datos'!$P$3</xm:f>
            <x14:dxf>
              <fill>
                <patternFill>
                  <bgColor rgb="FF99CC00"/>
                </patternFill>
              </fill>
            </x14:dxf>
          </x14:cfRule>
          <x14:cfRule type="containsText" priority="13160" operator="containsText" id="{A6E2F007-DBA0-450F-8CFB-0E945FC85979}">
            <xm:f>NOT(ISERROR(SEARCH('Listados Datos'!$P$4,AR219)))</xm:f>
            <xm:f>'Listados Datos'!$P$4</xm:f>
            <x14:dxf>
              <fill>
                <patternFill>
                  <bgColor rgb="FF33CC33"/>
                </patternFill>
              </fill>
            </x14:dxf>
          </x14:cfRule>
          <x14:cfRule type="containsText" priority="13161" operator="containsText" id="{173D13B9-E68E-4194-954B-B25DC1AD243B}">
            <xm:f>NOT(ISERROR(SEARCH('Listados Datos'!$P$5,AR219)))</xm:f>
            <xm:f>'Listados Datos'!$P$5</xm:f>
            <x14:dxf>
              <fill>
                <patternFill>
                  <bgColor rgb="FFFFFF00"/>
                </patternFill>
              </fill>
            </x14:dxf>
          </x14:cfRule>
          <x14:cfRule type="containsText" priority="13162" operator="containsText" id="{A384913B-50A8-46CE-93B8-616B93332223}">
            <xm:f>NOT(ISERROR(SEARCH('Listados Datos'!$P$6,AR219)))</xm:f>
            <xm:f>'Listados Datos'!$P$6</xm:f>
            <x14:dxf>
              <fill>
                <patternFill>
                  <bgColor rgb="FFFFC000"/>
                </patternFill>
              </fill>
            </x14:dxf>
          </x14:cfRule>
          <x14:cfRule type="containsText" priority="1316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291" operator="containsText" id="{C447D24C-E4A6-4A95-915F-EF6C9C4739D7}">
            <xm:f>NOT(ISERROR(SEARCH('Listados Datos'!$T$3,AF210)))</xm:f>
            <xm:f>'Listados Datos'!$T$3</xm:f>
            <x14:dxf>
              <fill>
                <patternFill patternType="solid">
                  <bgColor rgb="FFC00000"/>
                </patternFill>
              </fill>
            </x14:dxf>
          </x14:cfRule>
          <x14:cfRule type="containsText" priority="13292" operator="containsText" id="{64E8877E-53AC-482C-8D88-60739A29FAF0}">
            <xm:f>NOT(ISERROR(SEARCH('Listados Datos'!$T$4,AF210)))</xm:f>
            <xm:f>'Listados Datos'!$T$4</xm:f>
            <x14:dxf>
              <font>
                <b/>
                <i val="0"/>
                <color theme="0"/>
              </font>
              <fill>
                <patternFill>
                  <bgColor rgb="FFE26B0A"/>
                </patternFill>
              </fill>
            </x14:dxf>
          </x14:cfRule>
          <x14:cfRule type="containsText" priority="13293" operator="containsText" id="{9D21C068-25F5-49AB-BA5D-8D62262D9583}">
            <xm:f>NOT(ISERROR(SEARCH('Listados Datos'!$T$5,AF210)))</xm:f>
            <xm:f>'Listados Datos'!$T$5</xm:f>
            <x14:dxf>
              <font>
                <b/>
                <i val="0"/>
                <color auto="1"/>
              </font>
              <fill>
                <patternFill>
                  <bgColor rgb="FFFFFF00"/>
                </patternFill>
              </fill>
            </x14:dxf>
          </x14:cfRule>
          <x14:cfRule type="containsText" priority="1329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287" operator="containsText" id="{9273215D-AD5B-4E2D-993E-A686CD2676A4}">
            <xm:f>NOT(ISERROR(SEARCH('Listados Datos'!$T$3,AB210)))</xm:f>
            <xm:f>'Listados Datos'!$T$3</xm:f>
            <x14:dxf>
              <fill>
                <patternFill patternType="solid">
                  <bgColor rgb="FFC00000"/>
                </patternFill>
              </fill>
            </x14:dxf>
          </x14:cfRule>
          <x14:cfRule type="containsText" priority="13288" operator="containsText" id="{44D837B0-0C17-4C91-8644-70CD0E00188F}">
            <xm:f>NOT(ISERROR(SEARCH('Listados Datos'!$T$4,AB210)))</xm:f>
            <xm:f>'Listados Datos'!$T$4</xm:f>
            <x14:dxf>
              <font>
                <b/>
                <i val="0"/>
                <color theme="0"/>
              </font>
              <fill>
                <patternFill>
                  <bgColor rgb="FFE26B0A"/>
                </patternFill>
              </fill>
            </x14:dxf>
          </x14:cfRule>
          <x14:cfRule type="containsText" priority="13289" operator="containsText" id="{58A82FD4-1CA1-42DF-9FFE-B168A8AE088E}">
            <xm:f>NOT(ISERROR(SEARCH('Listados Datos'!$T$5,AB210)))</xm:f>
            <xm:f>'Listados Datos'!$T$5</xm:f>
            <x14:dxf>
              <font>
                <b/>
                <i val="0"/>
                <color auto="1"/>
              </font>
              <fill>
                <patternFill>
                  <bgColor rgb="FFFFFF00"/>
                </patternFill>
              </fill>
            </x14:dxf>
          </x14:cfRule>
          <x14:cfRule type="containsText" priority="1329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277" operator="containsText" id="{7F7AD1DD-2461-421E-9A77-534B9FFC23F4}">
            <xm:f>NOT(ISERROR(SEARCH('Listados Datos'!$P$3,Z210)))</xm:f>
            <xm:f>'Listados Datos'!$P$3</xm:f>
            <x14:dxf>
              <fill>
                <patternFill>
                  <bgColor rgb="FF99CC00"/>
                </patternFill>
              </fill>
            </x14:dxf>
          </x14:cfRule>
          <x14:cfRule type="containsText" priority="13278" operator="containsText" id="{8A38D476-71FC-48FB-BE1C-CD2CDFED3C8A}">
            <xm:f>NOT(ISERROR(SEARCH('Listados Datos'!$P$4,Z210)))</xm:f>
            <xm:f>'Listados Datos'!$P$4</xm:f>
            <x14:dxf>
              <fill>
                <patternFill>
                  <bgColor rgb="FF33CC33"/>
                </patternFill>
              </fill>
            </x14:dxf>
          </x14:cfRule>
          <x14:cfRule type="containsText" priority="13279" operator="containsText" id="{52E61671-938A-4487-BA6E-51C05C0389E4}">
            <xm:f>NOT(ISERROR(SEARCH('Listados Datos'!$P$5,Z210)))</xm:f>
            <xm:f>'Listados Datos'!$P$5</xm:f>
            <x14:dxf>
              <fill>
                <patternFill>
                  <bgColor rgb="FFFFFF00"/>
                </patternFill>
              </fill>
            </x14:dxf>
          </x14:cfRule>
          <x14:cfRule type="containsText" priority="13280" operator="containsText" id="{5825A7DB-49D3-46FB-9D4E-87ADBAEFC215}">
            <xm:f>NOT(ISERROR(SEARCH('Listados Datos'!$P$6,Z210)))</xm:f>
            <xm:f>'Listados Datos'!$P$6</xm:f>
            <x14:dxf>
              <fill>
                <patternFill>
                  <bgColor rgb="FFFFC000"/>
                </patternFill>
              </fill>
            </x14:dxf>
          </x14:cfRule>
          <x14:cfRule type="containsText" priority="1328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127" operator="containsText" id="{B3970FE2-A40C-44EF-B6E7-3607FF7B5524}">
            <xm:f>NOT(ISERROR(SEARCH('Listados Datos'!$T$3,AT216)))</xm:f>
            <xm:f>'Listados Datos'!$T$3</xm:f>
            <x14:dxf>
              <fill>
                <patternFill patternType="solid">
                  <bgColor rgb="FFC00000"/>
                </patternFill>
              </fill>
            </x14:dxf>
          </x14:cfRule>
          <x14:cfRule type="containsText" priority="13128" operator="containsText" id="{EB5BA305-C863-4A7A-9FAB-59119EF5CCF6}">
            <xm:f>NOT(ISERROR(SEARCH('Listados Datos'!$T$4,AT216)))</xm:f>
            <xm:f>'Listados Datos'!$T$4</xm:f>
            <x14:dxf>
              <font>
                <b/>
                <i val="0"/>
                <color theme="0"/>
              </font>
              <fill>
                <patternFill>
                  <bgColor rgb="FFE26B0A"/>
                </patternFill>
              </fill>
            </x14:dxf>
          </x14:cfRule>
          <x14:cfRule type="containsText" priority="13129" operator="containsText" id="{31A28941-0AF9-4269-BDEB-FB402E4DA5FF}">
            <xm:f>NOT(ISERROR(SEARCH('Listados Datos'!$T$5,AT216)))</xm:f>
            <xm:f>'Listados Datos'!$T$5</xm:f>
            <x14:dxf>
              <font>
                <b/>
                <i val="0"/>
                <color auto="1"/>
              </font>
              <fill>
                <patternFill>
                  <bgColor rgb="FFFFFF00"/>
                </patternFill>
              </fill>
            </x14:dxf>
          </x14:cfRule>
          <x14:cfRule type="containsText" priority="1313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117" operator="containsText" id="{07471733-D88F-48AE-8605-8BFB6A0134AF}">
            <xm:f>NOT(ISERROR(SEARCH('Listados Datos'!$P$3,AR216)))</xm:f>
            <xm:f>'Listados Datos'!$P$3</xm:f>
            <x14:dxf>
              <fill>
                <patternFill>
                  <bgColor rgb="FF99CC00"/>
                </patternFill>
              </fill>
            </x14:dxf>
          </x14:cfRule>
          <x14:cfRule type="containsText" priority="13118" operator="containsText" id="{A75CA4F4-23DC-4662-A8C7-745C5372F7E4}">
            <xm:f>NOT(ISERROR(SEARCH('Listados Datos'!$P$4,AR216)))</xm:f>
            <xm:f>'Listados Datos'!$P$4</xm:f>
            <x14:dxf>
              <fill>
                <patternFill>
                  <bgColor rgb="FF33CC33"/>
                </patternFill>
              </fill>
            </x14:dxf>
          </x14:cfRule>
          <x14:cfRule type="containsText" priority="13119" operator="containsText" id="{E49EF3FB-847F-45ED-9471-7822BC007DCF}">
            <xm:f>NOT(ISERROR(SEARCH('Listados Datos'!$P$5,AR216)))</xm:f>
            <xm:f>'Listados Datos'!$P$5</xm:f>
            <x14:dxf>
              <fill>
                <patternFill>
                  <bgColor rgb="FFFFFF00"/>
                </patternFill>
              </fill>
            </x14:dxf>
          </x14:cfRule>
          <x14:cfRule type="containsText" priority="13120" operator="containsText" id="{BAA62A06-07FE-463B-A5AA-56697E01C742}">
            <xm:f>NOT(ISERROR(SEARCH('Listados Datos'!$P$6,AR216)))</xm:f>
            <xm:f>'Listados Datos'!$P$6</xm:f>
            <x14:dxf>
              <fill>
                <patternFill>
                  <bgColor rgb="FFFFC000"/>
                </patternFill>
              </fill>
            </x14:dxf>
          </x14:cfRule>
          <x14:cfRule type="containsText" priority="1312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249" operator="containsText" id="{E50FD214-14AD-45C5-B2BA-519257ED10A4}">
            <xm:f>NOT(ISERROR(SEARCH('Listados Datos'!$T$3,AT211)))</xm:f>
            <xm:f>'Listados Datos'!$T$3</xm:f>
            <x14:dxf>
              <fill>
                <patternFill patternType="solid">
                  <bgColor rgb="FFC00000"/>
                </patternFill>
              </fill>
            </x14:dxf>
          </x14:cfRule>
          <x14:cfRule type="containsText" priority="13250" operator="containsText" id="{CB6CED45-E4B4-42E9-9C8D-211D052D5D1C}">
            <xm:f>NOT(ISERROR(SEARCH('Listados Datos'!$T$4,AT211)))</xm:f>
            <xm:f>'Listados Datos'!$T$4</xm:f>
            <x14:dxf>
              <font>
                <b/>
                <i val="0"/>
                <color theme="0"/>
              </font>
              <fill>
                <patternFill>
                  <bgColor rgb="FFE26B0A"/>
                </patternFill>
              </fill>
            </x14:dxf>
          </x14:cfRule>
          <x14:cfRule type="containsText" priority="13251" operator="containsText" id="{2B213ABE-BF18-4962-94FB-007B323FBD0B}">
            <xm:f>NOT(ISERROR(SEARCH('Listados Datos'!$T$5,AT211)))</xm:f>
            <xm:f>'Listados Datos'!$T$5</xm:f>
            <x14:dxf>
              <font>
                <b/>
                <i val="0"/>
                <color auto="1"/>
              </font>
              <fill>
                <patternFill>
                  <bgColor rgb="FFFFFF00"/>
                </patternFill>
              </fill>
            </x14:dxf>
          </x14:cfRule>
          <x14:cfRule type="containsText" priority="1325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239" operator="containsText" id="{5553DC66-1859-4283-8095-25F4F9609F5A}">
            <xm:f>NOT(ISERROR(SEARCH('Listados Datos'!$P$3,AR211)))</xm:f>
            <xm:f>'Listados Datos'!$P$3</xm:f>
            <x14:dxf>
              <fill>
                <patternFill>
                  <bgColor rgb="FF99CC00"/>
                </patternFill>
              </fill>
            </x14:dxf>
          </x14:cfRule>
          <x14:cfRule type="containsText" priority="13240" operator="containsText" id="{E7F4F5DF-D275-4F2D-AF03-F4E289ADD3E9}">
            <xm:f>NOT(ISERROR(SEARCH('Listados Datos'!$P$4,AR211)))</xm:f>
            <xm:f>'Listados Datos'!$P$4</xm:f>
            <x14:dxf>
              <fill>
                <patternFill>
                  <bgColor rgb="FF33CC33"/>
                </patternFill>
              </fill>
            </x14:dxf>
          </x14:cfRule>
          <x14:cfRule type="containsText" priority="13241" operator="containsText" id="{94C7B717-DB27-4AF4-A722-DB081C56D267}">
            <xm:f>NOT(ISERROR(SEARCH('Listados Datos'!$P$5,AR211)))</xm:f>
            <xm:f>'Listados Datos'!$P$5</xm:f>
            <x14:dxf>
              <fill>
                <patternFill>
                  <bgColor rgb="FFFFFF00"/>
                </patternFill>
              </fill>
            </x14:dxf>
          </x14:cfRule>
          <x14:cfRule type="containsText" priority="13242" operator="containsText" id="{6DF113A2-769D-4501-967B-96CE4E236B5A}">
            <xm:f>NOT(ISERROR(SEARCH('Listados Datos'!$P$6,AR211)))</xm:f>
            <xm:f>'Listados Datos'!$P$6</xm:f>
            <x14:dxf>
              <fill>
                <patternFill>
                  <bgColor rgb="FFFFC000"/>
                </patternFill>
              </fill>
            </x14:dxf>
          </x14:cfRule>
          <x14:cfRule type="containsText" priority="1324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103" operator="containsText" id="{7396C419-C35B-45EF-9A57-340E4776415A}">
            <xm:f>NOT(ISERROR(SEARCH('Listados Datos'!$P$3,AR217)))</xm:f>
            <xm:f>'Listados Datos'!$P$3</xm:f>
            <x14:dxf>
              <fill>
                <patternFill>
                  <bgColor rgb="FF99CC00"/>
                </patternFill>
              </fill>
            </x14:dxf>
          </x14:cfRule>
          <x14:cfRule type="containsText" priority="13104" operator="containsText" id="{69E42097-4841-4780-B92D-60A67D1727E4}">
            <xm:f>NOT(ISERROR(SEARCH('Listados Datos'!$P$4,AR217)))</xm:f>
            <xm:f>'Listados Datos'!$P$4</xm:f>
            <x14:dxf>
              <fill>
                <patternFill>
                  <bgColor rgb="FF33CC33"/>
                </patternFill>
              </fill>
            </x14:dxf>
          </x14:cfRule>
          <x14:cfRule type="containsText" priority="13105" operator="containsText" id="{0D73D6C4-E281-40BA-876F-FB084D710C85}">
            <xm:f>NOT(ISERROR(SEARCH('Listados Datos'!$P$5,AR217)))</xm:f>
            <xm:f>'Listados Datos'!$P$5</xm:f>
            <x14:dxf>
              <fill>
                <patternFill>
                  <bgColor rgb="FFFFFF00"/>
                </patternFill>
              </fill>
            </x14:dxf>
          </x14:cfRule>
          <x14:cfRule type="containsText" priority="13106" operator="containsText" id="{D6861403-2247-44AC-A94B-745CB7AD9F61}">
            <xm:f>NOT(ISERROR(SEARCH('Listados Datos'!$P$6,AR217)))</xm:f>
            <xm:f>'Listados Datos'!$P$6</xm:f>
            <x14:dxf>
              <fill>
                <patternFill>
                  <bgColor rgb="FFFFC000"/>
                </patternFill>
              </fill>
            </x14:dxf>
          </x14:cfRule>
          <x14:cfRule type="containsText" priority="1310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2967" operator="containsText" id="{942B3EF4-4598-41D9-A640-7FE6D31DCC5B}">
            <xm:f>NOT(ISERROR(SEARCH('Listados Datos'!$P$3,AR229)))</xm:f>
            <xm:f>'Listados Datos'!$P$3</xm:f>
            <x14:dxf>
              <fill>
                <patternFill>
                  <bgColor rgb="FF99CC00"/>
                </patternFill>
              </fill>
            </x14:dxf>
          </x14:cfRule>
          <x14:cfRule type="containsText" priority="12968" operator="containsText" id="{F56ECA1D-92AA-46F2-9B13-5E9F2EAA43CA}">
            <xm:f>NOT(ISERROR(SEARCH('Listados Datos'!$P$4,AR229)))</xm:f>
            <xm:f>'Listados Datos'!$P$4</xm:f>
            <x14:dxf>
              <fill>
                <patternFill>
                  <bgColor rgb="FF33CC33"/>
                </patternFill>
              </fill>
            </x14:dxf>
          </x14:cfRule>
          <x14:cfRule type="containsText" priority="12969" operator="containsText" id="{2E8CDB7A-F0A0-422D-8195-ECBBD8F98A4A}">
            <xm:f>NOT(ISERROR(SEARCH('Listados Datos'!$P$5,AR229)))</xm:f>
            <xm:f>'Listados Datos'!$P$5</xm:f>
            <x14:dxf>
              <fill>
                <patternFill>
                  <bgColor rgb="FFFFFF00"/>
                </patternFill>
              </fill>
            </x14:dxf>
          </x14:cfRule>
          <x14:cfRule type="containsText" priority="12970" operator="containsText" id="{3D1A69C4-1D1B-4C1B-902C-DF06C63CCA5C}">
            <xm:f>NOT(ISERROR(SEARCH('Listados Datos'!$P$6,AR229)))</xm:f>
            <xm:f>'Listados Datos'!$P$6</xm:f>
            <x14:dxf>
              <fill>
                <patternFill>
                  <bgColor rgb="FFFFC000"/>
                </patternFill>
              </fill>
            </x14:dxf>
          </x14:cfRule>
          <x14:cfRule type="containsText" priority="12971" operator="containsText" id="{9E9D423F-84ED-4CF4-932E-2E6D2F057828}">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3643" operator="containsText" id="{4484F9CA-6C88-4DC0-B188-7D442C16D321}">
            <xm:f>NOT(ISERROR(SEARCH('Listados Datos'!$T$3,AF196)))</xm:f>
            <xm:f>'Listados Datos'!$T$3</xm:f>
            <x14:dxf>
              <fill>
                <patternFill patternType="solid">
                  <bgColor rgb="FFC00000"/>
                </patternFill>
              </fill>
            </x14:dxf>
          </x14:cfRule>
          <x14:cfRule type="containsText" priority="13644" operator="containsText" id="{90E785CE-7345-42EC-9C5B-8DDEE203457B}">
            <xm:f>NOT(ISERROR(SEARCH('Listados Datos'!$T$4,AF196)))</xm:f>
            <xm:f>'Listados Datos'!$T$4</xm:f>
            <x14:dxf>
              <font>
                <b/>
                <i val="0"/>
                <color theme="0"/>
              </font>
              <fill>
                <patternFill>
                  <bgColor rgb="FFE26B0A"/>
                </patternFill>
              </fill>
            </x14:dxf>
          </x14:cfRule>
          <x14:cfRule type="containsText" priority="13645" operator="containsText" id="{2870D72C-5C67-4507-9BD7-B79433C3BF3C}">
            <xm:f>NOT(ISERROR(SEARCH('Listados Datos'!$T$5,AF196)))</xm:f>
            <xm:f>'Listados Datos'!$T$5</xm:f>
            <x14:dxf>
              <font>
                <b/>
                <i val="0"/>
                <color auto="1"/>
              </font>
              <fill>
                <patternFill>
                  <bgColor rgb="FFFFFF00"/>
                </patternFill>
              </fill>
            </x14:dxf>
          </x14:cfRule>
          <x14:cfRule type="containsText" priority="1364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639" operator="containsText" id="{97D42E79-EE4B-4F36-A140-5018EB23C8E7}">
            <xm:f>NOT(ISERROR(SEARCH('Listados Datos'!$T$3,AB196)))</xm:f>
            <xm:f>'Listados Datos'!$T$3</xm:f>
            <x14:dxf>
              <fill>
                <patternFill patternType="solid">
                  <bgColor rgb="FFC00000"/>
                </patternFill>
              </fill>
            </x14:dxf>
          </x14:cfRule>
          <x14:cfRule type="containsText" priority="13640" operator="containsText" id="{3C499443-5F5C-414D-9BE5-90B310745C7D}">
            <xm:f>NOT(ISERROR(SEARCH('Listados Datos'!$T$4,AB196)))</xm:f>
            <xm:f>'Listados Datos'!$T$4</xm:f>
            <x14:dxf>
              <font>
                <b/>
                <i val="0"/>
                <color theme="0"/>
              </font>
              <fill>
                <patternFill>
                  <bgColor rgb="FFE26B0A"/>
                </patternFill>
              </fill>
            </x14:dxf>
          </x14:cfRule>
          <x14:cfRule type="containsText" priority="13641" operator="containsText" id="{6179ABC5-92DD-4BEB-93E2-23C59BC09A4B}">
            <xm:f>NOT(ISERROR(SEARCH('Listados Datos'!$T$5,AB196)))</xm:f>
            <xm:f>'Listados Datos'!$T$5</xm:f>
            <x14:dxf>
              <font>
                <b/>
                <i val="0"/>
                <color auto="1"/>
              </font>
              <fill>
                <patternFill>
                  <bgColor rgb="FFFFFF00"/>
                </patternFill>
              </fill>
            </x14:dxf>
          </x14:cfRule>
          <x14:cfRule type="containsText" priority="1364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629" operator="containsText" id="{8C514D23-7715-4098-BE89-F4D30D658BB7}">
            <xm:f>NOT(ISERROR(SEARCH('Listados Datos'!$P$3,Z196)))</xm:f>
            <xm:f>'Listados Datos'!$P$3</xm:f>
            <x14:dxf>
              <fill>
                <patternFill>
                  <bgColor rgb="FF99CC00"/>
                </patternFill>
              </fill>
            </x14:dxf>
          </x14:cfRule>
          <x14:cfRule type="containsText" priority="13630" operator="containsText" id="{3F87262C-3869-441B-BED9-7E0068DD3B27}">
            <xm:f>NOT(ISERROR(SEARCH('Listados Datos'!$P$4,Z196)))</xm:f>
            <xm:f>'Listados Datos'!$P$4</xm:f>
            <x14:dxf>
              <fill>
                <patternFill>
                  <bgColor rgb="FF33CC33"/>
                </patternFill>
              </fill>
            </x14:dxf>
          </x14:cfRule>
          <x14:cfRule type="containsText" priority="13631" operator="containsText" id="{DCA76CEE-51B3-4F17-A5CB-F2BD9C734A76}">
            <xm:f>NOT(ISERROR(SEARCH('Listados Datos'!$P$5,Z196)))</xm:f>
            <xm:f>'Listados Datos'!$P$5</xm:f>
            <x14:dxf>
              <fill>
                <patternFill>
                  <bgColor rgb="FFFFFF00"/>
                </patternFill>
              </fill>
            </x14:dxf>
          </x14:cfRule>
          <x14:cfRule type="containsText" priority="13632" operator="containsText" id="{7F16F24A-8DC7-4875-97EE-C1CEBB5E7308}">
            <xm:f>NOT(ISERROR(SEARCH('Listados Datos'!$P$6,Z196)))</xm:f>
            <xm:f>'Listados Datos'!$P$6</xm:f>
            <x14:dxf>
              <fill>
                <patternFill>
                  <bgColor rgb="FFFFC000"/>
                </patternFill>
              </fill>
            </x14:dxf>
          </x14:cfRule>
          <x14:cfRule type="containsText" priority="1363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605" operator="containsText" id="{67FA8AFF-B794-4EC0-815A-4EF30973FD71}">
            <xm:f>NOT(ISERROR(SEARCH('Listados Datos'!$T$3,AT196)))</xm:f>
            <xm:f>'Listados Datos'!$T$3</xm:f>
            <x14:dxf>
              <fill>
                <patternFill patternType="solid">
                  <bgColor rgb="FFC00000"/>
                </patternFill>
              </fill>
            </x14:dxf>
          </x14:cfRule>
          <x14:cfRule type="containsText" priority="13606" operator="containsText" id="{33AD18E5-64D8-47A1-8E94-8970ACBAB0DA}">
            <xm:f>NOT(ISERROR(SEARCH('Listados Datos'!$T$4,AT196)))</xm:f>
            <xm:f>'Listados Datos'!$T$4</xm:f>
            <x14:dxf>
              <font>
                <b/>
                <i val="0"/>
                <color theme="0"/>
              </font>
              <fill>
                <patternFill>
                  <bgColor rgb="FFE26B0A"/>
                </patternFill>
              </fill>
            </x14:dxf>
          </x14:cfRule>
          <x14:cfRule type="containsText" priority="13607" operator="containsText" id="{8BE100B0-D41A-4D18-9651-8FD0D0F4ED23}">
            <xm:f>NOT(ISERROR(SEARCH('Listados Datos'!$T$5,AT196)))</xm:f>
            <xm:f>'Listados Datos'!$T$5</xm:f>
            <x14:dxf>
              <font>
                <b/>
                <i val="0"/>
                <color auto="1"/>
              </font>
              <fill>
                <patternFill>
                  <bgColor rgb="FFFFFF00"/>
                </patternFill>
              </fill>
            </x14:dxf>
          </x14:cfRule>
          <x14:cfRule type="containsText" priority="1360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595" operator="containsText" id="{72389004-E4D7-48CB-9EA4-697AE98243AD}">
            <xm:f>NOT(ISERROR(SEARCH('Listados Datos'!$P$3,AR196)))</xm:f>
            <xm:f>'Listados Datos'!$P$3</xm:f>
            <x14:dxf>
              <fill>
                <patternFill>
                  <bgColor rgb="FF99CC00"/>
                </patternFill>
              </fill>
            </x14:dxf>
          </x14:cfRule>
          <x14:cfRule type="containsText" priority="13596" operator="containsText" id="{9E37187F-6D49-4447-83F1-F56AD8D1DB59}">
            <xm:f>NOT(ISERROR(SEARCH('Listados Datos'!$P$4,AR196)))</xm:f>
            <xm:f>'Listados Datos'!$P$4</xm:f>
            <x14:dxf>
              <fill>
                <patternFill>
                  <bgColor rgb="FF33CC33"/>
                </patternFill>
              </fill>
            </x14:dxf>
          </x14:cfRule>
          <x14:cfRule type="containsText" priority="13597" operator="containsText" id="{5D4FD243-F4C7-46F5-8B2F-6B5EBFEFBCA1}">
            <xm:f>NOT(ISERROR(SEARCH('Listados Datos'!$P$5,AR196)))</xm:f>
            <xm:f>'Listados Datos'!$P$5</xm:f>
            <x14:dxf>
              <fill>
                <patternFill>
                  <bgColor rgb="FFFFFF00"/>
                </patternFill>
              </fill>
            </x14:dxf>
          </x14:cfRule>
          <x14:cfRule type="containsText" priority="13598" operator="containsText" id="{5DFBF8CA-CB1C-4066-BEAB-EE06D1B9602A}">
            <xm:f>NOT(ISERROR(SEARCH('Listados Datos'!$P$6,AR196)))</xm:f>
            <xm:f>'Listados Datos'!$P$6</xm:f>
            <x14:dxf>
              <fill>
                <patternFill>
                  <bgColor rgb="FFFFC000"/>
                </patternFill>
              </fill>
            </x14:dxf>
          </x14:cfRule>
          <x14:cfRule type="containsText" priority="1359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591" operator="containsText" id="{51E2F686-75E1-46F3-9863-248B311B78FA}">
            <xm:f>NOT(ISERROR(SEARCH('Listados Datos'!$T$3,AT197)))</xm:f>
            <xm:f>'Listados Datos'!$T$3</xm:f>
            <x14:dxf>
              <fill>
                <patternFill patternType="solid">
                  <bgColor rgb="FFC00000"/>
                </patternFill>
              </fill>
            </x14:dxf>
          </x14:cfRule>
          <x14:cfRule type="containsText" priority="13592" operator="containsText" id="{DAFEA719-68D2-4C92-BDFB-6C37D9BFD5F8}">
            <xm:f>NOT(ISERROR(SEARCH('Listados Datos'!$T$4,AT197)))</xm:f>
            <xm:f>'Listados Datos'!$T$4</xm:f>
            <x14:dxf>
              <font>
                <b/>
                <i val="0"/>
                <color theme="0"/>
              </font>
              <fill>
                <patternFill>
                  <bgColor rgb="FFE26B0A"/>
                </patternFill>
              </fill>
            </x14:dxf>
          </x14:cfRule>
          <x14:cfRule type="containsText" priority="13593" operator="containsText" id="{0087E002-5D8A-4479-B5B6-B713494CA459}">
            <xm:f>NOT(ISERROR(SEARCH('Listados Datos'!$T$5,AT197)))</xm:f>
            <xm:f>'Listados Datos'!$T$5</xm:f>
            <x14:dxf>
              <font>
                <b/>
                <i val="0"/>
                <color auto="1"/>
              </font>
              <fill>
                <patternFill>
                  <bgColor rgb="FFFFFF00"/>
                </patternFill>
              </fill>
            </x14:dxf>
          </x14:cfRule>
          <x14:cfRule type="containsText" priority="1359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581" operator="containsText" id="{839BD0A8-CDA6-4EC2-AEF3-20DF8C177DEF}">
            <xm:f>NOT(ISERROR(SEARCH('Listados Datos'!$P$3,AR197)))</xm:f>
            <xm:f>'Listados Datos'!$P$3</xm:f>
            <x14:dxf>
              <fill>
                <patternFill>
                  <bgColor rgb="FF99CC00"/>
                </patternFill>
              </fill>
            </x14:dxf>
          </x14:cfRule>
          <x14:cfRule type="containsText" priority="13582" operator="containsText" id="{DCD876C0-D24F-498B-8711-8173FE399D88}">
            <xm:f>NOT(ISERROR(SEARCH('Listados Datos'!$P$4,AR197)))</xm:f>
            <xm:f>'Listados Datos'!$P$4</xm:f>
            <x14:dxf>
              <fill>
                <patternFill>
                  <bgColor rgb="FF33CC33"/>
                </patternFill>
              </fill>
            </x14:dxf>
          </x14:cfRule>
          <x14:cfRule type="containsText" priority="13583" operator="containsText" id="{4BA6DC1D-468C-4548-9183-0A90E58BCC62}">
            <xm:f>NOT(ISERROR(SEARCH('Listados Datos'!$P$5,AR197)))</xm:f>
            <xm:f>'Listados Datos'!$P$5</xm:f>
            <x14:dxf>
              <fill>
                <patternFill>
                  <bgColor rgb="FFFFFF00"/>
                </patternFill>
              </fill>
            </x14:dxf>
          </x14:cfRule>
          <x14:cfRule type="containsText" priority="13584" operator="containsText" id="{C03C00D8-7DCD-41CC-A6C6-590A6E006051}">
            <xm:f>NOT(ISERROR(SEARCH('Listados Datos'!$P$6,AR197)))</xm:f>
            <xm:f>'Listados Datos'!$P$6</xm:f>
            <x14:dxf>
              <fill>
                <patternFill>
                  <bgColor rgb="FFFFC000"/>
                </patternFill>
              </fill>
            </x14:dxf>
          </x14:cfRule>
          <x14:cfRule type="containsText" priority="1358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577" operator="containsText" id="{ED71A4D8-A085-4C0A-86A7-F272C06873D4}">
            <xm:f>NOT(ISERROR(SEARCH('Listados Datos'!$T$3,AT201)))</xm:f>
            <xm:f>'Listados Datos'!$T$3</xm:f>
            <x14:dxf>
              <fill>
                <patternFill patternType="solid">
                  <bgColor rgb="FFC00000"/>
                </patternFill>
              </fill>
            </x14:dxf>
          </x14:cfRule>
          <x14:cfRule type="containsText" priority="13578" operator="containsText" id="{F4BC6A7B-E293-4E67-A1A4-87B4B30EE659}">
            <xm:f>NOT(ISERROR(SEARCH('Listados Datos'!$T$4,AT201)))</xm:f>
            <xm:f>'Listados Datos'!$T$4</xm:f>
            <x14:dxf>
              <font>
                <b/>
                <i val="0"/>
                <color theme="0"/>
              </font>
              <fill>
                <patternFill>
                  <bgColor rgb="FFE26B0A"/>
                </patternFill>
              </fill>
            </x14:dxf>
          </x14:cfRule>
          <x14:cfRule type="containsText" priority="13579" operator="containsText" id="{9B4DCD76-7F07-42BC-BCAC-5F4DC6E9CFB3}">
            <xm:f>NOT(ISERROR(SEARCH('Listados Datos'!$T$5,AT201)))</xm:f>
            <xm:f>'Listados Datos'!$T$5</xm:f>
            <x14:dxf>
              <font>
                <b/>
                <i val="0"/>
                <color auto="1"/>
              </font>
              <fill>
                <patternFill>
                  <bgColor rgb="FFFFFF00"/>
                </patternFill>
              </fill>
            </x14:dxf>
          </x14:cfRule>
          <x14:cfRule type="containsText" priority="1358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567" operator="containsText" id="{E4A3A3DC-0F86-443F-B6D1-688551BF7FB8}">
            <xm:f>NOT(ISERROR(SEARCH('Listados Datos'!$P$3,AR201)))</xm:f>
            <xm:f>'Listados Datos'!$P$3</xm:f>
            <x14:dxf>
              <fill>
                <patternFill>
                  <bgColor rgb="FF99CC00"/>
                </patternFill>
              </fill>
            </x14:dxf>
          </x14:cfRule>
          <x14:cfRule type="containsText" priority="13568" operator="containsText" id="{25592780-0B77-4789-9410-EADB86F0CF47}">
            <xm:f>NOT(ISERROR(SEARCH('Listados Datos'!$P$4,AR201)))</xm:f>
            <xm:f>'Listados Datos'!$P$4</xm:f>
            <x14:dxf>
              <fill>
                <patternFill>
                  <bgColor rgb="FF33CC33"/>
                </patternFill>
              </fill>
            </x14:dxf>
          </x14:cfRule>
          <x14:cfRule type="containsText" priority="13569" operator="containsText" id="{2177A102-58E7-42D3-8DA5-C8488D997196}">
            <xm:f>NOT(ISERROR(SEARCH('Listados Datos'!$P$5,AR201)))</xm:f>
            <xm:f>'Listados Datos'!$P$5</xm:f>
            <x14:dxf>
              <fill>
                <patternFill>
                  <bgColor rgb="FFFFFF00"/>
                </patternFill>
              </fill>
            </x14:dxf>
          </x14:cfRule>
          <x14:cfRule type="containsText" priority="13570" operator="containsText" id="{7A60B01A-DCD0-47F5-9EB5-2CF8D416CDDE}">
            <xm:f>NOT(ISERROR(SEARCH('Listados Datos'!$P$6,AR201)))</xm:f>
            <xm:f>'Listados Datos'!$P$6</xm:f>
            <x14:dxf>
              <fill>
                <patternFill>
                  <bgColor rgb="FFFFC000"/>
                </patternFill>
              </fill>
            </x14:dxf>
          </x14:cfRule>
          <x14:cfRule type="containsText" priority="1357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563" operator="containsText" id="{56535912-599C-490B-86EA-1799DA41A0A2}">
            <xm:f>NOT(ISERROR(SEARCH('Listados Datos'!$T$3,AF198)))</xm:f>
            <xm:f>'Listados Datos'!$T$3</xm:f>
            <x14:dxf>
              <fill>
                <patternFill patternType="solid">
                  <bgColor rgb="FFC00000"/>
                </patternFill>
              </fill>
            </x14:dxf>
          </x14:cfRule>
          <x14:cfRule type="containsText" priority="13564" operator="containsText" id="{A78776FB-04D8-4833-9827-DBF7C401E2A2}">
            <xm:f>NOT(ISERROR(SEARCH('Listados Datos'!$T$4,AF198)))</xm:f>
            <xm:f>'Listados Datos'!$T$4</xm:f>
            <x14:dxf>
              <font>
                <b/>
                <i val="0"/>
                <color theme="0"/>
              </font>
              <fill>
                <patternFill>
                  <bgColor rgb="FFE26B0A"/>
                </patternFill>
              </fill>
            </x14:dxf>
          </x14:cfRule>
          <x14:cfRule type="containsText" priority="13565" operator="containsText" id="{D6FBC42E-F2D9-4608-8F47-956C06DC573E}">
            <xm:f>NOT(ISERROR(SEARCH('Listados Datos'!$T$5,AF198)))</xm:f>
            <xm:f>'Listados Datos'!$T$5</xm:f>
            <x14:dxf>
              <font>
                <b/>
                <i val="0"/>
                <color auto="1"/>
              </font>
              <fill>
                <patternFill>
                  <bgColor rgb="FFFFFF00"/>
                </patternFill>
              </fill>
            </x14:dxf>
          </x14:cfRule>
          <x14:cfRule type="containsText" priority="1356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559" operator="containsText" id="{EE7DF6A3-FA91-428A-ACB7-158495C8FD70}">
            <xm:f>NOT(ISERROR(SEARCH('Listados Datos'!$T$3,AB198)))</xm:f>
            <xm:f>'Listados Datos'!$T$3</xm:f>
            <x14:dxf>
              <fill>
                <patternFill patternType="solid">
                  <bgColor rgb="FFC00000"/>
                </patternFill>
              </fill>
            </x14:dxf>
          </x14:cfRule>
          <x14:cfRule type="containsText" priority="13560" operator="containsText" id="{97610306-A297-4BDC-8A3D-1333BE7E3373}">
            <xm:f>NOT(ISERROR(SEARCH('Listados Datos'!$T$4,AB198)))</xm:f>
            <xm:f>'Listados Datos'!$T$4</xm:f>
            <x14:dxf>
              <font>
                <b/>
                <i val="0"/>
                <color theme="0"/>
              </font>
              <fill>
                <patternFill>
                  <bgColor rgb="FFE26B0A"/>
                </patternFill>
              </fill>
            </x14:dxf>
          </x14:cfRule>
          <x14:cfRule type="containsText" priority="13561" operator="containsText" id="{46CED676-9CD1-41D6-B31D-A1E0BDD4C4AD}">
            <xm:f>NOT(ISERROR(SEARCH('Listados Datos'!$T$5,AB198)))</xm:f>
            <xm:f>'Listados Datos'!$T$5</xm:f>
            <x14:dxf>
              <font>
                <b/>
                <i val="0"/>
                <color auto="1"/>
              </font>
              <fill>
                <patternFill>
                  <bgColor rgb="FFFFFF00"/>
                </patternFill>
              </fill>
            </x14:dxf>
          </x14:cfRule>
          <x14:cfRule type="containsText" priority="1356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549" operator="containsText" id="{FAF0675A-7282-4C5E-B31B-1C0DB6C6DEFF}">
            <xm:f>NOT(ISERROR(SEARCH('Listados Datos'!$P$3,Z198)))</xm:f>
            <xm:f>'Listados Datos'!$P$3</xm:f>
            <x14:dxf>
              <fill>
                <patternFill>
                  <bgColor rgb="FF99CC00"/>
                </patternFill>
              </fill>
            </x14:dxf>
          </x14:cfRule>
          <x14:cfRule type="containsText" priority="13550" operator="containsText" id="{12ED93CC-57BE-4BC4-93D3-25236958A630}">
            <xm:f>NOT(ISERROR(SEARCH('Listados Datos'!$P$4,Z198)))</xm:f>
            <xm:f>'Listados Datos'!$P$4</xm:f>
            <x14:dxf>
              <fill>
                <patternFill>
                  <bgColor rgb="FF33CC33"/>
                </patternFill>
              </fill>
            </x14:dxf>
          </x14:cfRule>
          <x14:cfRule type="containsText" priority="13551" operator="containsText" id="{B4430894-C63F-4304-A63C-B89C9BF9639B}">
            <xm:f>NOT(ISERROR(SEARCH('Listados Datos'!$P$5,Z198)))</xm:f>
            <xm:f>'Listados Datos'!$P$5</xm:f>
            <x14:dxf>
              <fill>
                <patternFill>
                  <bgColor rgb="FFFFFF00"/>
                </patternFill>
              </fill>
            </x14:dxf>
          </x14:cfRule>
          <x14:cfRule type="containsText" priority="13552" operator="containsText" id="{C7F20DD7-E5D8-460C-A122-B04E0AF32B35}">
            <xm:f>NOT(ISERROR(SEARCH('Listados Datos'!$P$6,Z198)))</xm:f>
            <xm:f>'Listados Datos'!$P$6</xm:f>
            <x14:dxf>
              <fill>
                <patternFill>
                  <bgColor rgb="FFFFC000"/>
                </patternFill>
              </fill>
            </x14:dxf>
          </x14:cfRule>
          <x14:cfRule type="containsText" priority="1355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535" operator="containsText" id="{742A4198-C1E9-4CB3-A609-3B800D1ACB47}">
            <xm:f>NOT(ISERROR(SEARCH('Listados Datos'!$T$3,AT198)))</xm:f>
            <xm:f>'Listados Datos'!$T$3</xm:f>
            <x14:dxf>
              <fill>
                <patternFill patternType="solid">
                  <bgColor rgb="FFC00000"/>
                </patternFill>
              </fill>
            </x14:dxf>
          </x14:cfRule>
          <x14:cfRule type="containsText" priority="13536" operator="containsText" id="{8286D2B6-BC99-402D-A4AA-6EB8B6842E8F}">
            <xm:f>NOT(ISERROR(SEARCH('Listados Datos'!$T$4,AT198)))</xm:f>
            <xm:f>'Listados Datos'!$T$4</xm:f>
            <x14:dxf>
              <font>
                <b/>
                <i val="0"/>
                <color theme="0"/>
              </font>
              <fill>
                <patternFill>
                  <bgColor rgb="FFE26B0A"/>
                </patternFill>
              </fill>
            </x14:dxf>
          </x14:cfRule>
          <x14:cfRule type="containsText" priority="13537" operator="containsText" id="{E2BC9DA1-AA21-4385-A212-268E5D623D07}">
            <xm:f>NOT(ISERROR(SEARCH('Listados Datos'!$T$5,AT198)))</xm:f>
            <xm:f>'Listados Datos'!$T$5</xm:f>
            <x14:dxf>
              <font>
                <b/>
                <i val="0"/>
                <color auto="1"/>
              </font>
              <fill>
                <patternFill>
                  <bgColor rgb="FFFFFF00"/>
                </patternFill>
              </fill>
            </x14:dxf>
          </x14:cfRule>
          <x14:cfRule type="containsText" priority="1353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525" operator="containsText" id="{155797F5-365A-4AB7-82D0-93B7D5B7BAC9}">
            <xm:f>NOT(ISERROR(SEARCH('Listados Datos'!$P$3,AR198)))</xm:f>
            <xm:f>'Listados Datos'!$P$3</xm:f>
            <x14:dxf>
              <fill>
                <patternFill>
                  <bgColor rgb="FF99CC00"/>
                </patternFill>
              </fill>
            </x14:dxf>
          </x14:cfRule>
          <x14:cfRule type="containsText" priority="13526" operator="containsText" id="{85985D7D-4653-4540-B51C-24F7B462FB34}">
            <xm:f>NOT(ISERROR(SEARCH('Listados Datos'!$P$4,AR198)))</xm:f>
            <xm:f>'Listados Datos'!$P$4</xm:f>
            <x14:dxf>
              <fill>
                <patternFill>
                  <bgColor rgb="FF33CC33"/>
                </patternFill>
              </fill>
            </x14:dxf>
          </x14:cfRule>
          <x14:cfRule type="containsText" priority="13527" operator="containsText" id="{6730E62B-2125-453A-94D0-997EB22532CF}">
            <xm:f>NOT(ISERROR(SEARCH('Listados Datos'!$P$5,AR198)))</xm:f>
            <xm:f>'Listados Datos'!$P$5</xm:f>
            <x14:dxf>
              <fill>
                <patternFill>
                  <bgColor rgb="FFFFFF00"/>
                </patternFill>
              </fill>
            </x14:dxf>
          </x14:cfRule>
          <x14:cfRule type="containsText" priority="13528" operator="containsText" id="{1AD8BF7C-286E-484C-AC5F-59C17498654F}">
            <xm:f>NOT(ISERROR(SEARCH('Listados Datos'!$P$6,AR198)))</xm:f>
            <xm:f>'Listados Datos'!$P$6</xm:f>
            <x14:dxf>
              <fill>
                <patternFill>
                  <bgColor rgb="FFFFC000"/>
                </patternFill>
              </fill>
            </x14:dxf>
          </x14:cfRule>
          <x14:cfRule type="containsText" priority="1352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521" operator="containsText" id="{68CA479B-849D-4702-A389-F387F2B04EFD}">
            <xm:f>NOT(ISERROR(SEARCH('Listados Datos'!$T$3,AT199)))</xm:f>
            <xm:f>'Listados Datos'!$T$3</xm:f>
            <x14:dxf>
              <fill>
                <patternFill patternType="solid">
                  <bgColor rgb="FFC00000"/>
                </patternFill>
              </fill>
            </x14:dxf>
          </x14:cfRule>
          <x14:cfRule type="containsText" priority="13522" operator="containsText" id="{6159BD33-4274-4A3E-AE29-81A291551C23}">
            <xm:f>NOT(ISERROR(SEARCH('Listados Datos'!$T$4,AT199)))</xm:f>
            <xm:f>'Listados Datos'!$T$4</xm:f>
            <x14:dxf>
              <font>
                <b/>
                <i val="0"/>
                <color theme="0"/>
              </font>
              <fill>
                <patternFill>
                  <bgColor rgb="FFE26B0A"/>
                </patternFill>
              </fill>
            </x14:dxf>
          </x14:cfRule>
          <x14:cfRule type="containsText" priority="13523" operator="containsText" id="{91F540EC-DEE1-49D1-8A8A-E1FA604ADF72}">
            <xm:f>NOT(ISERROR(SEARCH('Listados Datos'!$T$5,AT199)))</xm:f>
            <xm:f>'Listados Datos'!$T$5</xm:f>
            <x14:dxf>
              <font>
                <b/>
                <i val="0"/>
                <color auto="1"/>
              </font>
              <fill>
                <patternFill>
                  <bgColor rgb="FFFFFF00"/>
                </patternFill>
              </fill>
            </x14:dxf>
          </x14:cfRule>
          <x14:cfRule type="containsText" priority="1352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511" operator="containsText" id="{85C395E2-DD9A-4088-99F7-7581F81E0DAC}">
            <xm:f>NOT(ISERROR(SEARCH('Listados Datos'!$P$3,AR199)))</xm:f>
            <xm:f>'Listados Datos'!$P$3</xm:f>
            <x14:dxf>
              <fill>
                <patternFill>
                  <bgColor rgb="FF99CC00"/>
                </patternFill>
              </fill>
            </x14:dxf>
          </x14:cfRule>
          <x14:cfRule type="containsText" priority="13512" operator="containsText" id="{631E13EF-6C07-4E78-A3B2-E8B666BC3F8B}">
            <xm:f>NOT(ISERROR(SEARCH('Listados Datos'!$P$4,AR199)))</xm:f>
            <xm:f>'Listados Datos'!$P$4</xm:f>
            <x14:dxf>
              <fill>
                <patternFill>
                  <bgColor rgb="FF33CC33"/>
                </patternFill>
              </fill>
            </x14:dxf>
          </x14:cfRule>
          <x14:cfRule type="containsText" priority="13513" operator="containsText" id="{723B322A-8F2F-4B77-92EA-BC31D0852ABC}">
            <xm:f>NOT(ISERROR(SEARCH('Listados Datos'!$P$5,AR199)))</xm:f>
            <xm:f>'Listados Datos'!$P$5</xm:f>
            <x14:dxf>
              <fill>
                <patternFill>
                  <bgColor rgb="FFFFFF00"/>
                </patternFill>
              </fill>
            </x14:dxf>
          </x14:cfRule>
          <x14:cfRule type="containsText" priority="13514" operator="containsText" id="{D175517A-2085-4F4B-9CBC-A8E183717C20}">
            <xm:f>NOT(ISERROR(SEARCH('Listados Datos'!$P$6,AR199)))</xm:f>
            <xm:f>'Listados Datos'!$P$6</xm:f>
            <x14:dxf>
              <fill>
                <patternFill>
                  <bgColor rgb="FFFFC000"/>
                </patternFill>
              </fill>
            </x14:dxf>
          </x14:cfRule>
          <x14:cfRule type="containsText" priority="1351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235" operator="containsText" id="{93696715-37E2-479B-87BC-AD68D8A77886}">
            <xm:f>NOT(ISERROR(SEARCH('Listados Datos'!$T$3,AF214)))</xm:f>
            <xm:f>'Listados Datos'!$T$3</xm:f>
            <x14:dxf>
              <fill>
                <patternFill patternType="solid">
                  <bgColor rgb="FFC00000"/>
                </patternFill>
              </fill>
            </x14:dxf>
          </x14:cfRule>
          <x14:cfRule type="containsText" priority="13236" operator="containsText" id="{157A728C-0443-4D14-8378-3618DABCE010}">
            <xm:f>NOT(ISERROR(SEARCH('Listados Datos'!$T$4,AF214)))</xm:f>
            <xm:f>'Listados Datos'!$T$4</xm:f>
            <x14:dxf>
              <font>
                <b/>
                <i val="0"/>
                <color theme="0"/>
              </font>
              <fill>
                <patternFill>
                  <bgColor rgb="FFE26B0A"/>
                </patternFill>
              </fill>
            </x14:dxf>
          </x14:cfRule>
          <x14:cfRule type="containsText" priority="13237" operator="containsText" id="{B7A25FE8-6FB2-4E27-BFF3-E8690B694851}">
            <xm:f>NOT(ISERROR(SEARCH('Listados Datos'!$T$5,AF214)))</xm:f>
            <xm:f>'Listados Datos'!$T$5</xm:f>
            <x14:dxf>
              <font>
                <b/>
                <i val="0"/>
                <color auto="1"/>
              </font>
              <fill>
                <patternFill>
                  <bgColor rgb="FFFFFF00"/>
                </patternFill>
              </fill>
            </x14:dxf>
          </x14:cfRule>
          <x14:cfRule type="containsText" priority="1323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231" operator="containsText" id="{DBACE0D9-2BB1-4F4E-B8E9-003F6F8726FC}">
            <xm:f>NOT(ISERROR(SEARCH('Listados Datos'!$T$3,AB214)))</xm:f>
            <xm:f>'Listados Datos'!$T$3</xm:f>
            <x14:dxf>
              <fill>
                <patternFill patternType="solid">
                  <bgColor rgb="FFC00000"/>
                </patternFill>
              </fill>
            </x14:dxf>
          </x14:cfRule>
          <x14:cfRule type="containsText" priority="13232" operator="containsText" id="{47641654-4F45-469A-B47E-100E26D37B3C}">
            <xm:f>NOT(ISERROR(SEARCH('Listados Datos'!$T$4,AB214)))</xm:f>
            <xm:f>'Listados Datos'!$T$4</xm:f>
            <x14:dxf>
              <font>
                <b/>
                <i val="0"/>
                <color theme="0"/>
              </font>
              <fill>
                <patternFill>
                  <bgColor rgb="FFE26B0A"/>
                </patternFill>
              </fill>
            </x14:dxf>
          </x14:cfRule>
          <x14:cfRule type="containsText" priority="13233" operator="containsText" id="{B731625D-29EB-48C6-8C15-3CF36B629EDD}">
            <xm:f>NOT(ISERROR(SEARCH('Listados Datos'!$T$5,AB214)))</xm:f>
            <xm:f>'Listados Datos'!$T$5</xm:f>
            <x14:dxf>
              <font>
                <b/>
                <i val="0"/>
                <color auto="1"/>
              </font>
              <fill>
                <patternFill>
                  <bgColor rgb="FFFFFF00"/>
                </patternFill>
              </fill>
            </x14:dxf>
          </x14:cfRule>
          <x14:cfRule type="containsText" priority="1323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221" operator="containsText" id="{C6DB5389-0062-4BBB-A48B-06597BCA3FC8}">
            <xm:f>NOT(ISERROR(SEARCH('Listados Datos'!$P$3,Z214)))</xm:f>
            <xm:f>'Listados Datos'!$P$3</xm:f>
            <x14:dxf>
              <fill>
                <patternFill>
                  <bgColor rgb="FF99CC00"/>
                </patternFill>
              </fill>
            </x14:dxf>
          </x14:cfRule>
          <x14:cfRule type="containsText" priority="13222" operator="containsText" id="{ED1735F5-FA03-47BD-9AEC-2CD8E0DF3804}">
            <xm:f>NOT(ISERROR(SEARCH('Listados Datos'!$P$4,Z214)))</xm:f>
            <xm:f>'Listados Datos'!$P$4</xm:f>
            <x14:dxf>
              <fill>
                <patternFill>
                  <bgColor rgb="FF33CC33"/>
                </patternFill>
              </fill>
            </x14:dxf>
          </x14:cfRule>
          <x14:cfRule type="containsText" priority="13223" operator="containsText" id="{AC645E5F-D7AA-4A53-B2D2-AD500C05FFE7}">
            <xm:f>NOT(ISERROR(SEARCH('Listados Datos'!$P$5,Z214)))</xm:f>
            <xm:f>'Listados Datos'!$P$5</xm:f>
            <x14:dxf>
              <fill>
                <patternFill>
                  <bgColor rgb="FFFFFF00"/>
                </patternFill>
              </fill>
            </x14:dxf>
          </x14:cfRule>
          <x14:cfRule type="containsText" priority="13224" operator="containsText" id="{3AE6EA74-2CE7-4858-A7E1-E3C72ED9D3C1}">
            <xm:f>NOT(ISERROR(SEARCH('Listados Datos'!$P$6,Z214)))</xm:f>
            <xm:f>'Listados Datos'!$P$6</xm:f>
            <x14:dxf>
              <fill>
                <patternFill>
                  <bgColor rgb="FFFFC000"/>
                </patternFill>
              </fill>
            </x14:dxf>
          </x14:cfRule>
          <x14:cfRule type="containsText" priority="1322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197" operator="containsText" id="{882DF44F-7245-4EE4-89D1-46BF468A6B53}">
            <xm:f>NOT(ISERROR(SEARCH('Listados Datos'!$T$3,AT214)))</xm:f>
            <xm:f>'Listados Datos'!$T$3</xm:f>
            <x14:dxf>
              <fill>
                <patternFill patternType="solid">
                  <bgColor rgb="FFC00000"/>
                </patternFill>
              </fill>
            </x14:dxf>
          </x14:cfRule>
          <x14:cfRule type="containsText" priority="13198" operator="containsText" id="{33F847A7-15AC-4682-BDCF-2ADA4E66B686}">
            <xm:f>NOT(ISERROR(SEARCH('Listados Datos'!$T$4,AT214)))</xm:f>
            <xm:f>'Listados Datos'!$T$4</xm:f>
            <x14:dxf>
              <font>
                <b/>
                <i val="0"/>
                <color theme="0"/>
              </font>
              <fill>
                <patternFill>
                  <bgColor rgb="FFE26B0A"/>
                </patternFill>
              </fill>
            </x14:dxf>
          </x14:cfRule>
          <x14:cfRule type="containsText" priority="13199" operator="containsText" id="{A8C782A7-26FB-40F7-9BBB-9A6D5E2903FD}">
            <xm:f>NOT(ISERROR(SEARCH('Listados Datos'!$T$5,AT214)))</xm:f>
            <xm:f>'Listados Datos'!$T$5</xm:f>
            <x14:dxf>
              <font>
                <b/>
                <i val="0"/>
                <color auto="1"/>
              </font>
              <fill>
                <patternFill>
                  <bgColor rgb="FFFFFF00"/>
                </patternFill>
              </fill>
            </x14:dxf>
          </x14:cfRule>
          <x14:cfRule type="containsText" priority="1320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187" operator="containsText" id="{2E344032-60B7-4AD1-B56A-CF1F4C26DD33}">
            <xm:f>NOT(ISERROR(SEARCH('Listados Datos'!$P$3,AR214)))</xm:f>
            <xm:f>'Listados Datos'!$P$3</xm:f>
            <x14:dxf>
              <fill>
                <patternFill>
                  <bgColor rgb="FF99CC00"/>
                </patternFill>
              </fill>
            </x14:dxf>
          </x14:cfRule>
          <x14:cfRule type="containsText" priority="13188" operator="containsText" id="{155726B5-BC19-40B3-8406-CAFA8ACA0151}">
            <xm:f>NOT(ISERROR(SEARCH('Listados Datos'!$P$4,AR214)))</xm:f>
            <xm:f>'Listados Datos'!$P$4</xm:f>
            <x14:dxf>
              <fill>
                <patternFill>
                  <bgColor rgb="FF33CC33"/>
                </patternFill>
              </fill>
            </x14:dxf>
          </x14:cfRule>
          <x14:cfRule type="containsText" priority="13189" operator="containsText" id="{107A13F0-81A4-491F-881C-6014DEAAFE4C}">
            <xm:f>NOT(ISERROR(SEARCH('Listados Datos'!$P$5,AR214)))</xm:f>
            <xm:f>'Listados Datos'!$P$5</xm:f>
            <x14:dxf>
              <fill>
                <patternFill>
                  <bgColor rgb="FFFFFF00"/>
                </patternFill>
              </fill>
            </x14:dxf>
          </x14:cfRule>
          <x14:cfRule type="containsText" priority="13190" operator="containsText" id="{0D84B599-26E3-4DA5-961C-38228D347196}">
            <xm:f>NOT(ISERROR(SEARCH('Listados Datos'!$P$6,AR214)))</xm:f>
            <xm:f>'Listados Datos'!$P$6</xm:f>
            <x14:dxf>
              <fill>
                <patternFill>
                  <bgColor rgb="FFFFC000"/>
                </patternFill>
              </fill>
            </x14:dxf>
          </x14:cfRule>
          <x14:cfRule type="containsText" priority="1319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183" operator="containsText" id="{B926D623-69A5-44D8-86CE-FA52400B7E2D}">
            <xm:f>NOT(ISERROR(SEARCH('Listados Datos'!$T$3,AT215)))</xm:f>
            <xm:f>'Listados Datos'!$T$3</xm:f>
            <x14:dxf>
              <fill>
                <patternFill patternType="solid">
                  <bgColor rgb="FFC00000"/>
                </patternFill>
              </fill>
            </x14:dxf>
          </x14:cfRule>
          <x14:cfRule type="containsText" priority="13184" operator="containsText" id="{608F23AE-8701-41A1-A4C9-CFE33F1A4A8B}">
            <xm:f>NOT(ISERROR(SEARCH('Listados Datos'!$T$4,AT215)))</xm:f>
            <xm:f>'Listados Datos'!$T$4</xm:f>
            <x14:dxf>
              <font>
                <b/>
                <i val="0"/>
                <color theme="0"/>
              </font>
              <fill>
                <patternFill>
                  <bgColor rgb="FFE26B0A"/>
                </patternFill>
              </fill>
            </x14:dxf>
          </x14:cfRule>
          <x14:cfRule type="containsText" priority="13185" operator="containsText" id="{DCC988BD-5F55-4F82-BCB3-4C894DFC16B1}">
            <xm:f>NOT(ISERROR(SEARCH('Listados Datos'!$T$5,AT215)))</xm:f>
            <xm:f>'Listados Datos'!$T$5</xm:f>
            <x14:dxf>
              <font>
                <b/>
                <i val="0"/>
                <color auto="1"/>
              </font>
              <fill>
                <patternFill>
                  <bgColor rgb="FFFFFF00"/>
                </patternFill>
              </fill>
            </x14:dxf>
          </x14:cfRule>
          <x14:cfRule type="containsText" priority="1318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173" operator="containsText" id="{48DB9577-A80A-4EF7-B56A-1844EE4F2081}">
            <xm:f>NOT(ISERROR(SEARCH('Listados Datos'!$P$3,AR215)))</xm:f>
            <xm:f>'Listados Datos'!$P$3</xm:f>
            <x14:dxf>
              <fill>
                <patternFill>
                  <bgColor rgb="FF99CC00"/>
                </patternFill>
              </fill>
            </x14:dxf>
          </x14:cfRule>
          <x14:cfRule type="containsText" priority="13174" operator="containsText" id="{C3795518-71EF-489D-84F5-C8E8934C4051}">
            <xm:f>NOT(ISERROR(SEARCH('Listados Datos'!$P$4,AR215)))</xm:f>
            <xm:f>'Listados Datos'!$P$4</xm:f>
            <x14:dxf>
              <fill>
                <patternFill>
                  <bgColor rgb="FF33CC33"/>
                </patternFill>
              </fill>
            </x14:dxf>
          </x14:cfRule>
          <x14:cfRule type="containsText" priority="13175" operator="containsText" id="{A4A19022-67E5-4F09-A131-2792D1E77503}">
            <xm:f>NOT(ISERROR(SEARCH('Listados Datos'!$P$5,AR215)))</xm:f>
            <xm:f>'Listados Datos'!$P$5</xm:f>
            <x14:dxf>
              <fill>
                <patternFill>
                  <bgColor rgb="FFFFFF00"/>
                </patternFill>
              </fill>
            </x14:dxf>
          </x14:cfRule>
          <x14:cfRule type="containsText" priority="13176" operator="containsText" id="{97E6D83E-56D8-488F-8CFA-52F7780FC1B5}">
            <xm:f>NOT(ISERROR(SEARCH('Listados Datos'!$P$6,AR215)))</xm:f>
            <xm:f>'Listados Datos'!$P$6</xm:f>
            <x14:dxf>
              <fill>
                <patternFill>
                  <bgColor rgb="FFFFC000"/>
                </patternFill>
              </fill>
            </x14:dxf>
          </x14:cfRule>
          <x14:cfRule type="containsText" priority="1317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155" operator="containsText" id="{66FFF110-824B-4D66-87A9-0D8305616624}">
            <xm:f>NOT(ISERROR(SEARCH('Listados Datos'!$T$3,AF216)))</xm:f>
            <xm:f>'Listados Datos'!$T$3</xm:f>
            <x14:dxf>
              <fill>
                <patternFill patternType="solid">
                  <bgColor rgb="FFC00000"/>
                </patternFill>
              </fill>
            </x14:dxf>
          </x14:cfRule>
          <x14:cfRule type="containsText" priority="13156" operator="containsText" id="{2E0BAF37-3521-4A2D-BB19-C9B2726F8132}">
            <xm:f>NOT(ISERROR(SEARCH('Listados Datos'!$T$4,AF216)))</xm:f>
            <xm:f>'Listados Datos'!$T$4</xm:f>
            <x14:dxf>
              <font>
                <b/>
                <i val="0"/>
                <color theme="0"/>
              </font>
              <fill>
                <patternFill>
                  <bgColor rgb="FFE26B0A"/>
                </patternFill>
              </fill>
            </x14:dxf>
          </x14:cfRule>
          <x14:cfRule type="containsText" priority="13157" operator="containsText" id="{AF71789D-8AD7-413C-80E4-3E621C9222B3}">
            <xm:f>NOT(ISERROR(SEARCH('Listados Datos'!$T$5,AF216)))</xm:f>
            <xm:f>'Listados Datos'!$T$5</xm:f>
            <x14:dxf>
              <font>
                <b/>
                <i val="0"/>
                <color auto="1"/>
              </font>
              <fill>
                <patternFill>
                  <bgColor rgb="FFFFFF00"/>
                </patternFill>
              </fill>
            </x14:dxf>
          </x14:cfRule>
          <x14:cfRule type="containsText" priority="1315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151" operator="containsText" id="{E0232400-F5C5-4B1A-8517-B12755C6C051}">
            <xm:f>NOT(ISERROR(SEARCH('Listados Datos'!$T$3,AB216)))</xm:f>
            <xm:f>'Listados Datos'!$T$3</xm:f>
            <x14:dxf>
              <fill>
                <patternFill patternType="solid">
                  <bgColor rgb="FFC00000"/>
                </patternFill>
              </fill>
            </x14:dxf>
          </x14:cfRule>
          <x14:cfRule type="containsText" priority="13152" operator="containsText" id="{EBF72CC1-BDCE-4629-814A-BFE4BE42BF6F}">
            <xm:f>NOT(ISERROR(SEARCH('Listados Datos'!$T$4,AB216)))</xm:f>
            <xm:f>'Listados Datos'!$T$4</xm:f>
            <x14:dxf>
              <font>
                <b/>
                <i val="0"/>
                <color theme="0"/>
              </font>
              <fill>
                <patternFill>
                  <bgColor rgb="FFE26B0A"/>
                </patternFill>
              </fill>
            </x14:dxf>
          </x14:cfRule>
          <x14:cfRule type="containsText" priority="13153" operator="containsText" id="{A01E3F83-BEB7-46AA-BB17-9B96ECDD6E40}">
            <xm:f>NOT(ISERROR(SEARCH('Listados Datos'!$T$5,AB216)))</xm:f>
            <xm:f>'Listados Datos'!$T$5</xm:f>
            <x14:dxf>
              <font>
                <b/>
                <i val="0"/>
                <color auto="1"/>
              </font>
              <fill>
                <patternFill>
                  <bgColor rgb="FFFFFF00"/>
                </patternFill>
              </fill>
            </x14:dxf>
          </x14:cfRule>
          <x14:cfRule type="containsText" priority="1315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141" operator="containsText" id="{87E4C8E1-343A-429C-86AD-C388A38BDCD3}">
            <xm:f>NOT(ISERROR(SEARCH('Listados Datos'!$P$3,Z216)))</xm:f>
            <xm:f>'Listados Datos'!$P$3</xm:f>
            <x14:dxf>
              <fill>
                <patternFill>
                  <bgColor rgb="FF99CC00"/>
                </patternFill>
              </fill>
            </x14:dxf>
          </x14:cfRule>
          <x14:cfRule type="containsText" priority="13142" operator="containsText" id="{A3110231-F436-4AC8-BAE0-2A7D91209099}">
            <xm:f>NOT(ISERROR(SEARCH('Listados Datos'!$P$4,Z216)))</xm:f>
            <xm:f>'Listados Datos'!$P$4</xm:f>
            <x14:dxf>
              <fill>
                <patternFill>
                  <bgColor rgb="FF33CC33"/>
                </patternFill>
              </fill>
            </x14:dxf>
          </x14:cfRule>
          <x14:cfRule type="containsText" priority="13143" operator="containsText" id="{B7231758-ED55-4B25-871F-9E09BAEE64C5}">
            <xm:f>NOT(ISERROR(SEARCH('Listados Datos'!$P$5,Z216)))</xm:f>
            <xm:f>'Listados Datos'!$P$5</xm:f>
            <x14:dxf>
              <fill>
                <patternFill>
                  <bgColor rgb="FFFFFF00"/>
                </patternFill>
              </fill>
            </x14:dxf>
          </x14:cfRule>
          <x14:cfRule type="containsText" priority="13144" operator="containsText" id="{33660AD1-123C-40BD-AC4A-3BF043422AF3}">
            <xm:f>NOT(ISERROR(SEARCH('Listados Datos'!$P$6,Z216)))</xm:f>
            <xm:f>'Listados Datos'!$P$6</xm:f>
            <x14:dxf>
              <fill>
                <patternFill>
                  <bgColor rgb="FFFFC000"/>
                </patternFill>
              </fill>
            </x14:dxf>
          </x14:cfRule>
          <x14:cfRule type="containsText" priority="1314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113" operator="containsText" id="{216D2804-823C-46D1-BD59-CC5B3601645C}">
            <xm:f>NOT(ISERROR(SEARCH('Listados Datos'!$T$3,AT217)))</xm:f>
            <xm:f>'Listados Datos'!$T$3</xm:f>
            <x14:dxf>
              <fill>
                <patternFill patternType="solid">
                  <bgColor rgb="FFC00000"/>
                </patternFill>
              </fill>
            </x14:dxf>
          </x14:cfRule>
          <x14:cfRule type="containsText" priority="13114" operator="containsText" id="{44C40121-3082-43A7-82F7-5DA65F23A1BE}">
            <xm:f>NOT(ISERROR(SEARCH('Listados Datos'!$T$4,AT217)))</xm:f>
            <xm:f>'Listados Datos'!$T$4</xm:f>
            <x14:dxf>
              <font>
                <b/>
                <i val="0"/>
                <color theme="0"/>
              </font>
              <fill>
                <patternFill>
                  <bgColor rgb="FFE26B0A"/>
                </patternFill>
              </fill>
            </x14:dxf>
          </x14:cfRule>
          <x14:cfRule type="containsText" priority="13115" operator="containsText" id="{2A1E995A-A3AB-49D1-AE70-E6ACD89DB9E4}">
            <xm:f>NOT(ISERROR(SEARCH('Listados Datos'!$T$5,AT217)))</xm:f>
            <xm:f>'Listados Datos'!$T$5</xm:f>
            <x14:dxf>
              <font>
                <b/>
                <i val="0"/>
                <color auto="1"/>
              </font>
              <fill>
                <patternFill>
                  <bgColor rgb="FFFFFF00"/>
                </patternFill>
              </fill>
            </x14:dxf>
          </x14:cfRule>
          <x14:cfRule type="containsText" priority="1311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033" operator="containsText" id="{FB348937-8B4F-4BA4-A3CC-74B45B5F63E4}">
            <xm:f>NOT(ISERROR(SEARCH('Listados Datos'!$T$3,AT231)))</xm:f>
            <xm:f>'Listados Datos'!$T$3</xm:f>
            <x14:dxf>
              <fill>
                <patternFill patternType="solid">
                  <bgColor rgb="FFC00000"/>
                </patternFill>
              </fill>
            </x14:dxf>
          </x14:cfRule>
          <x14:cfRule type="containsText" priority="13034" operator="containsText" id="{AF14B4E9-6805-4734-A1B0-238A91A4DBF3}">
            <xm:f>NOT(ISERROR(SEARCH('Listados Datos'!$T$4,AT231)))</xm:f>
            <xm:f>'Listados Datos'!$T$4</xm:f>
            <x14:dxf>
              <font>
                <b/>
                <i val="0"/>
                <color theme="0"/>
              </font>
              <fill>
                <patternFill>
                  <bgColor rgb="FFE26B0A"/>
                </patternFill>
              </fill>
            </x14:dxf>
          </x14:cfRule>
          <x14:cfRule type="containsText" priority="13035" operator="containsText" id="{751DB1F1-1661-4D1D-B9F1-291628B1323B}">
            <xm:f>NOT(ISERROR(SEARCH('Listados Datos'!$T$5,AT231)))</xm:f>
            <xm:f>'Listados Datos'!$T$5</xm:f>
            <x14:dxf>
              <font>
                <b/>
                <i val="0"/>
                <color auto="1"/>
              </font>
              <fill>
                <patternFill>
                  <bgColor rgb="FFFFFF00"/>
                </patternFill>
              </fill>
            </x14:dxf>
          </x14:cfRule>
          <x14:cfRule type="containsText" priority="13036" operator="containsText" id="{88788AD5-6E2F-45DE-AF95-B5E0B8498620}">
            <xm:f>NOT(ISERROR(SEARCH('Listados Datos'!$T$6,AT231)))</xm:f>
            <xm:f>'Listados Datos'!$T$6</xm:f>
            <x14:dxf>
              <font>
                <b/>
                <i val="0"/>
              </font>
              <fill>
                <patternFill>
                  <bgColor rgb="FF92D050"/>
                </patternFill>
              </fill>
            </x14:dxf>
          </x14:cfRule>
          <xm:sqref>AT231</xm:sqref>
        </x14:conditionalFormatting>
        <x14:conditionalFormatting xmlns:xm="http://schemas.microsoft.com/office/excel/2006/main">
          <x14:cfRule type="containsText" priority="13023" operator="containsText" id="{F4A06AA9-A2D1-4C3E-9C08-15236B7366A8}">
            <xm:f>NOT(ISERROR(SEARCH('Listados Datos'!$P$3,AR231)))</xm:f>
            <xm:f>'Listados Datos'!$P$3</xm:f>
            <x14:dxf>
              <fill>
                <patternFill>
                  <bgColor rgb="FF99CC00"/>
                </patternFill>
              </fill>
            </x14:dxf>
          </x14:cfRule>
          <x14:cfRule type="containsText" priority="13024" operator="containsText" id="{3C523BB4-75E3-4EA1-81E1-3569B48E412D}">
            <xm:f>NOT(ISERROR(SEARCH('Listados Datos'!$P$4,AR231)))</xm:f>
            <xm:f>'Listados Datos'!$P$4</xm:f>
            <x14:dxf>
              <fill>
                <patternFill>
                  <bgColor rgb="FF33CC33"/>
                </patternFill>
              </fill>
            </x14:dxf>
          </x14:cfRule>
          <x14:cfRule type="containsText" priority="13025" operator="containsText" id="{82D90EF2-8230-4E92-8AED-A93EAB0EA0B3}">
            <xm:f>NOT(ISERROR(SEARCH('Listados Datos'!$P$5,AR231)))</xm:f>
            <xm:f>'Listados Datos'!$P$5</xm:f>
            <x14:dxf>
              <fill>
                <patternFill>
                  <bgColor rgb="FFFFFF00"/>
                </patternFill>
              </fill>
            </x14:dxf>
          </x14:cfRule>
          <x14:cfRule type="containsText" priority="13026" operator="containsText" id="{A6EB152B-9DD9-45A9-ADFD-BE9F159839AA}">
            <xm:f>NOT(ISERROR(SEARCH('Listados Datos'!$P$6,AR231)))</xm:f>
            <xm:f>'Listados Datos'!$P$6</xm:f>
            <x14:dxf>
              <fill>
                <patternFill>
                  <bgColor rgb="FFFFC000"/>
                </patternFill>
              </fill>
            </x14:dxf>
          </x14:cfRule>
          <x14:cfRule type="containsText" priority="13027" operator="containsText" id="{63418749-D925-43B3-9402-8501E693057B}">
            <xm:f>NOT(ISERROR(SEARCH('Listados Datos'!$P$7,AR231)))</xm:f>
            <xm:f>'Listados Datos'!$P$7</xm:f>
            <x14:dxf>
              <fill>
                <patternFill>
                  <bgColor rgb="FFFF0000"/>
                </patternFill>
              </fill>
            </x14:dxf>
          </x14:cfRule>
          <xm:sqref>AR231</xm:sqref>
        </x14:conditionalFormatting>
        <x14:conditionalFormatting xmlns:xm="http://schemas.microsoft.com/office/excel/2006/main">
          <x14:cfRule type="containsText" priority="12991" operator="containsText" id="{4EDE3B39-0113-4D1B-BBF7-03FE8FE2E56F}">
            <xm:f>NOT(ISERROR(SEARCH('Listados Datos'!$T$3,AT228)))</xm:f>
            <xm:f>'Listados Datos'!$T$3</xm:f>
            <x14:dxf>
              <fill>
                <patternFill patternType="solid">
                  <bgColor rgb="FFC00000"/>
                </patternFill>
              </fill>
            </x14:dxf>
          </x14:cfRule>
          <x14:cfRule type="containsText" priority="12992" operator="containsText" id="{A8EB1DB0-699A-487A-9F04-9D59544C59CF}">
            <xm:f>NOT(ISERROR(SEARCH('Listados Datos'!$T$4,AT228)))</xm:f>
            <xm:f>'Listados Datos'!$T$4</xm:f>
            <x14:dxf>
              <font>
                <b/>
                <i val="0"/>
                <color theme="0"/>
              </font>
              <fill>
                <patternFill>
                  <bgColor rgb="FFE26B0A"/>
                </patternFill>
              </fill>
            </x14:dxf>
          </x14:cfRule>
          <x14:cfRule type="containsText" priority="12993" operator="containsText" id="{9D08245D-4D02-4216-8C93-C5F6A6579AD3}">
            <xm:f>NOT(ISERROR(SEARCH('Listados Datos'!$T$5,AT228)))</xm:f>
            <xm:f>'Listados Datos'!$T$5</xm:f>
            <x14:dxf>
              <font>
                <b/>
                <i val="0"/>
                <color auto="1"/>
              </font>
              <fill>
                <patternFill>
                  <bgColor rgb="FFFFFF00"/>
                </patternFill>
              </fill>
            </x14:dxf>
          </x14:cfRule>
          <x14:cfRule type="containsText" priority="12994" operator="containsText" id="{B364DA58-8A50-4528-919B-0906C2D0C426}">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12981" operator="containsText" id="{729A19B1-C46E-4CD9-A3D4-614A846CBE75}">
            <xm:f>NOT(ISERROR(SEARCH('Listados Datos'!$P$3,AR228)))</xm:f>
            <xm:f>'Listados Datos'!$P$3</xm:f>
            <x14:dxf>
              <fill>
                <patternFill>
                  <bgColor rgb="FF99CC00"/>
                </patternFill>
              </fill>
            </x14:dxf>
          </x14:cfRule>
          <x14:cfRule type="containsText" priority="12982" operator="containsText" id="{B6252112-5CD1-4B2B-B25B-4A99B68CAACC}">
            <xm:f>NOT(ISERROR(SEARCH('Listados Datos'!$P$4,AR228)))</xm:f>
            <xm:f>'Listados Datos'!$P$4</xm:f>
            <x14:dxf>
              <fill>
                <patternFill>
                  <bgColor rgb="FF33CC33"/>
                </patternFill>
              </fill>
            </x14:dxf>
          </x14:cfRule>
          <x14:cfRule type="containsText" priority="12983" operator="containsText" id="{9EA16D8D-21A1-493C-8DCF-DCE5FF5D4A61}">
            <xm:f>NOT(ISERROR(SEARCH('Listados Datos'!$P$5,AR228)))</xm:f>
            <xm:f>'Listados Datos'!$P$5</xm:f>
            <x14:dxf>
              <fill>
                <patternFill>
                  <bgColor rgb="FFFFFF00"/>
                </patternFill>
              </fill>
            </x14:dxf>
          </x14:cfRule>
          <x14:cfRule type="containsText" priority="12984" operator="containsText" id="{5BA00031-C3EC-4C81-84E0-95A8F2E99E65}">
            <xm:f>NOT(ISERROR(SEARCH('Listados Datos'!$P$6,AR228)))</xm:f>
            <xm:f>'Listados Datos'!$P$6</xm:f>
            <x14:dxf>
              <fill>
                <patternFill>
                  <bgColor rgb="FFFFC000"/>
                </patternFill>
              </fill>
            </x14:dxf>
          </x14:cfRule>
          <x14:cfRule type="containsText" priority="12985" operator="containsText" id="{29BE8828-BB95-44E5-AB5B-042E1C2F6234}">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13099" operator="containsText" id="{46D0250E-7897-408C-A6D6-626E4DE34DBA}">
            <xm:f>NOT(ISERROR(SEARCH('Listados Datos'!$T$3,AF226)))</xm:f>
            <xm:f>'Listados Datos'!$T$3</xm:f>
            <x14:dxf>
              <fill>
                <patternFill patternType="solid">
                  <bgColor rgb="FFC00000"/>
                </patternFill>
              </fill>
            </x14:dxf>
          </x14:cfRule>
          <x14:cfRule type="containsText" priority="13100" operator="containsText" id="{5562B7CA-47FE-45E0-AA24-C3A5D20EFCB6}">
            <xm:f>NOT(ISERROR(SEARCH('Listados Datos'!$T$4,AF226)))</xm:f>
            <xm:f>'Listados Datos'!$T$4</xm:f>
            <x14:dxf>
              <font>
                <b/>
                <i val="0"/>
                <color theme="0"/>
              </font>
              <fill>
                <patternFill>
                  <bgColor rgb="FFE26B0A"/>
                </patternFill>
              </fill>
            </x14:dxf>
          </x14:cfRule>
          <x14:cfRule type="containsText" priority="13101" operator="containsText" id="{722AD8FA-9E07-4DC0-B5BA-C21B9B0B78E6}">
            <xm:f>NOT(ISERROR(SEARCH('Listados Datos'!$T$5,AF226)))</xm:f>
            <xm:f>'Listados Datos'!$T$5</xm:f>
            <x14:dxf>
              <font>
                <b/>
                <i val="0"/>
                <color auto="1"/>
              </font>
              <fill>
                <patternFill>
                  <bgColor rgb="FFFFFF00"/>
                </patternFill>
              </fill>
            </x14:dxf>
          </x14:cfRule>
          <x14:cfRule type="containsText" priority="13102" operator="containsText" id="{14451C81-CEA6-4BDD-8DD3-A16AC7E05888}">
            <xm:f>NOT(ISERROR(SEARCH('Listados Datos'!$T$6,AF226)))</xm:f>
            <xm:f>'Listados Datos'!$T$6</xm:f>
            <x14:dxf>
              <font>
                <b/>
                <i val="0"/>
              </font>
              <fill>
                <patternFill>
                  <bgColor rgb="FF92D050"/>
                </patternFill>
              </fill>
            </x14:dxf>
          </x14:cfRule>
          <xm:sqref>AF226:AF227 AF231</xm:sqref>
        </x14:conditionalFormatting>
        <x14:conditionalFormatting xmlns:xm="http://schemas.microsoft.com/office/excel/2006/main">
          <x14:cfRule type="containsText" priority="13095" operator="containsText" id="{0ADFF9F0-8971-4024-A9BA-2FB4471BCF14}">
            <xm:f>NOT(ISERROR(SEARCH('Listados Datos'!$T$3,AB226)))</xm:f>
            <xm:f>'Listados Datos'!$T$3</xm:f>
            <x14:dxf>
              <fill>
                <patternFill patternType="solid">
                  <bgColor rgb="FFC00000"/>
                </patternFill>
              </fill>
            </x14:dxf>
          </x14:cfRule>
          <x14:cfRule type="containsText" priority="13096" operator="containsText" id="{75A4A5D4-9008-41F8-B00A-FD16AE279672}">
            <xm:f>NOT(ISERROR(SEARCH('Listados Datos'!$T$4,AB226)))</xm:f>
            <xm:f>'Listados Datos'!$T$4</xm:f>
            <x14:dxf>
              <font>
                <b/>
                <i val="0"/>
                <color theme="0"/>
              </font>
              <fill>
                <patternFill>
                  <bgColor rgb="FFE26B0A"/>
                </patternFill>
              </fill>
            </x14:dxf>
          </x14:cfRule>
          <x14:cfRule type="containsText" priority="13097" operator="containsText" id="{87946ACA-D833-4BC1-8324-05DBC3846C6A}">
            <xm:f>NOT(ISERROR(SEARCH('Listados Datos'!$T$5,AB226)))</xm:f>
            <xm:f>'Listados Datos'!$T$5</xm:f>
            <x14:dxf>
              <font>
                <b/>
                <i val="0"/>
                <color auto="1"/>
              </font>
              <fill>
                <patternFill>
                  <bgColor rgb="FFFFFF00"/>
                </patternFill>
              </fill>
            </x14:dxf>
          </x14:cfRule>
          <x14:cfRule type="containsText" priority="13098" operator="containsText" id="{2EA61E88-002C-4C97-BF8C-14ED41D81466}">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3085" operator="containsText" id="{F4EBDCCA-C1FA-4685-9040-1009A3929C64}">
            <xm:f>NOT(ISERROR(SEARCH('Listados Datos'!$P$3,Z226)))</xm:f>
            <xm:f>'Listados Datos'!$P$3</xm:f>
            <x14:dxf>
              <fill>
                <patternFill>
                  <bgColor rgb="FF99CC00"/>
                </patternFill>
              </fill>
            </x14:dxf>
          </x14:cfRule>
          <x14:cfRule type="containsText" priority="13086" operator="containsText" id="{62EA1DF6-6A84-4E74-9E13-4D1F0B6FEC8B}">
            <xm:f>NOT(ISERROR(SEARCH('Listados Datos'!$P$4,Z226)))</xm:f>
            <xm:f>'Listados Datos'!$P$4</xm:f>
            <x14:dxf>
              <fill>
                <patternFill>
                  <bgColor rgb="FF33CC33"/>
                </patternFill>
              </fill>
            </x14:dxf>
          </x14:cfRule>
          <x14:cfRule type="containsText" priority="13087" operator="containsText" id="{E4BA1F46-4998-46D7-8FAA-1AC4D00231C3}">
            <xm:f>NOT(ISERROR(SEARCH('Listados Datos'!$P$5,Z226)))</xm:f>
            <xm:f>'Listados Datos'!$P$5</xm:f>
            <x14:dxf>
              <fill>
                <patternFill>
                  <bgColor rgb="FFFFFF00"/>
                </patternFill>
              </fill>
            </x14:dxf>
          </x14:cfRule>
          <x14:cfRule type="containsText" priority="13088" operator="containsText" id="{265C2227-5CB9-48E8-B17C-B21B0AE28A85}">
            <xm:f>NOT(ISERROR(SEARCH('Listados Datos'!$P$6,Z226)))</xm:f>
            <xm:f>'Listados Datos'!$P$6</xm:f>
            <x14:dxf>
              <fill>
                <patternFill>
                  <bgColor rgb="FFFFC000"/>
                </patternFill>
              </fill>
            </x14:dxf>
          </x14:cfRule>
          <x14:cfRule type="containsText" priority="13089" operator="containsText" id="{A43B5F18-0710-415C-8A4F-B16D63E923FF}">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3061" operator="containsText" id="{DF02CE3D-C181-44DA-A05A-F4860B8CD6F4}">
            <xm:f>NOT(ISERROR(SEARCH('Listados Datos'!$T$3,AT226)))</xm:f>
            <xm:f>'Listados Datos'!$T$3</xm:f>
            <x14:dxf>
              <fill>
                <patternFill patternType="solid">
                  <bgColor rgb="FFC00000"/>
                </patternFill>
              </fill>
            </x14:dxf>
          </x14:cfRule>
          <x14:cfRule type="containsText" priority="13062" operator="containsText" id="{E8F5AFD1-6114-44A5-84CD-CB35B5C3A2F7}">
            <xm:f>NOT(ISERROR(SEARCH('Listados Datos'!$T$4,AT226)))</xm:f>
            <xm:f>'Listados Datos'!$T$4</xm:f>
            <x14:dxf>
              <font>
                <b/>
                <i val="0"/>
                <color theme="0"/>
              </font>
              <fill>
                <patternFill>
                  <bgColor rgb="FFE26B0A"/>
                </patternFill>
              </fill>
            </x14:dxf>
          </x14:cfRule>
          <x14:cfRule type="containsText" priority="13063" operator="containsText" id="{37BD327B-C914-42F2-A2FF-1ACD3CE2B300}">
            <xm:f>NOT(ISERROR(SEARCH('Listados Datos'!$T$5,AT226)))</xm:f>
            <xm:f>'Listados Datos'!$T$5</xm:f>
            <x14:dxf>
              <font>
                <b/>
                <i val="0"/>
                <color auto="1"/>
              </font>
              <fill>
                <patternFill>
                  <bgColor rgb="FFFFFF00"/>
                </patternFill>
              </fill>
            </x14:dxf>
          </x14:cfRule>
          <x14:cfRule type="containsText" priority="13064" operator="containsText" id="{E4F60C94-0CD5-4F1F-A73B-93EFDF8F2805}">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3051" operator="containsText" id="{436BD6C8-DC05-45CA-8648-EE3F57FA4373}">
            <xm:f>NOT(ISERROR(SEARCH('Listados Datos'!$P$3,AR226)))</xm:f>
            <xm:f>'Listados Datos'!$P$3</xm:f>
            <x14:dxf>
              <fill>
                <patternFill>
                  <bgColor rgb="FF99CC00"/>
                </patternFill>
              </fill>
            </x14:dxf>
          </x14:cfRule>
          <x14:cfRule type="containsText" priority="13052" operator="containsText" id="{B76C1703-2A6B-49F3-AFF8-0938633DBC7B}">
            <xm:f>NOT(ISERROR(SEARCH('Listados Datos'!$P$4,AR226)))</xm:f>
            <xm:f>'Listados Datos'!$P$4</xm:f>
            <x14:dxf>
              <fill>
                <patternFill>
                  <bgColor rgb="FF33CC33"/>
                </patternFill>
              </fill>
            </x14:dxf>
          </x14:cfRule>
          <x14:cfRule type="containsText" priority="13053" operator="containsText" id="{104AF298-684D-42EC-A73F-829D1E08AEC6}">
            <xm:f>NOT(ISERROR(SEARCH('Listados Datos'!$P$5,AR226)))</xm:f>
            <xm:f>'Listados Datos'!$P$5</xm:f>
            <x14:dxf>
              <fill>
                <patternFill>
                  <bgColor rgb="FFFFFF00"/>
                </patternFill>
              </fill>
            </x14:dxf>
          </x14:cfRule>
          <x14:cfRule type="containsText" priority="13054" operator="containsText" id="{01D84BD7-AD0D-4DDA-B9F6-9477A829410C}">
            <xm:f>NOT(ISERROR(SEARCH('Listados Datos'!$P$6,AR226)))</xm:f>
            <xm:f>'Listados Datos'!$P$6</xm:f>
            <x14:dxf>
              <fill>
                <patternFill>
                  <bgColor rgb="FFFFC000"/>
                </patternFill>
              </fill>
            </x14:dxf>
          </x14:cfRule>
          <x14:cfRule type="containsText" priority="13055" operator="containsText" id="{ED718718-AF96-45C1-ACC2-CAB3B1965472}">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3047" operator="containsText" id="{765E0A01-2C24-4118-9C34-4C22D70C5E7A}">
            <xm:f>NOT(ISERROR(SEARCH('Listados Datos'!$T$3,AT227)))</xm:f>
            <xm:f>'Listados Datos'!$T$3</xm:f>
            <x14:dxf>
              <fill>
                <patternFill patternType="solid">
                  <bgColor rgb="FFC00000"/>
                </patternFill>
              </fill>
            </x14:dxf>
          </x14:cfRule>
          <x14:cfRule type="containsText" priority="13048" operator="containsText" id="{3F32532C-57A2-494D-B3D2-2E1AE8DE9CB6}">
            <xm:f>NOT(ISERROR(SEARCH('Listados Datos'!$T$4,AT227)))</xm:f>
            <xm:f>'Listados Datos'!$T$4</xm:f>
            <x14:dxf>
              <font>
                <b/>
                <i val="0"/>
                <color theme="0"/>
              </font>
              <fill>
                <patternFill>
                  <bgColor rgb="FFE26B0A"/>
                </patternFill>
              </fill>
            </x14:dxf>
          </x14:cfRule>
          <x14:cfRule type="containsText" priority="13049" operator="containsText" id="{E728ED4A-FDE8-4FE2-9D34-EA00A469542E}">
            <xm:f>NOT(ISERROR(SEARCH('Listados Datos'!$T$5,AT227)))</xm:f>
            <xm:f>'Listados Datos'!$T$5</xm:f>
            <x14:dxf>
              <font>
                <b/>
                <i val="0"/>
                <color auto="1"/>
              </font>
              <fill>
                <patternFill>
                  <bgColor rgb="FFFFFF00"/>
                </patternFill>
              </fill>
            </x14:dxf>
          </x14:cfRule>
          <x14:cfRule type="containsText" priority="13050" operator="containsText" id="{660F7CDA-8F95-4D7E-87A1-72A80A1E4F23}">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13037" operator="containsText" id="{0AE4386D-34BF-4E82-A0A6-5849539F0363}">
            <xm:f>NOT(ISERROR(SEARCH('Listados Datos'!$P$3,AR227)))</xm:f>
            <xm:f>'Listados Datos'!$P$3</xm:f>
            <x14:dxf>
              <fill>
                <patternFill>
                  <bgColor rgb="FF99CC00"/>
                </patternFill>
              </fill>
            </x14:dxf>
          </x14:cfRule>
          <x14:cfRule type="containsText" priority="13038" operator="containsText" id="{6145590C-7CBE-4F41-BA76-88BDB90E1F32}">
            <xm:f>NOT(ISERROR(SEARCH('Listados Datos'!$P$4,AR227)))</xm:f>
            <xm:f>'Listados Datos'!$P$4</xm:f>
            <x14:dxf>
              <fill>
                <patternFill>
                  <bgColor rgb="FF33CC33"/>
                </patternFill>
              </fill>
            </x14:dxf>
          </x14:cfRule>
          <x14:cfRule type="containsText" priority="13039" operator="containsText" id="{1C047F4D-E23E-460E-B9C6-366C62C48A57}">
            <xm:f>NOT(ISERROR(SEARCH('Listados Datos'!$P$5,AR227)))</xm:f>
            <xm:f>'Listados Datos'!$P$5</xm:f>
            <x14:dxf>
              <fill>
                <patternFill>
                  <bgColor rgb="FFFFFF00"/>
                </patternFill>
              </fill>
            </x14:dxf>
          </x14:cfRule>
          <x14:cfRule type="containsText" priority="13040" operator="containsText" id="{39CE8FCC-2861-4826-8A27-858E3BC1A5DB}">
            <xm:f>NOT(ISERROR(SEARCH('Listados Datos'!$P$6,AR227)))</xm:f>
            <xm:f>'Listados Datos'!$P$6</xm:f>
            <x14:dxf>
              <fill>
                <patternFill>
                  <bgColor rgb="FFFFC000"/>
                </patternFill>
              </fill>
            </x14:dxf>
          </x14:cfRule>
          <x14:cfRule type="containsText" priority="13041" operator="containsText" id="{3ADFCDD8-FB4F-4DCE-906E-F7D0E4A9BF5D}">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13019" operator="containsText" id="{11A0C9A5-12E1-4171-B69B-C270BF3C6D59}">
            <xm:f>NOT(ISERROR(SEARCH('Listados Datos'!$T$3,AF228)))</xm:f>
            <xm:f>'Listados Datos'!$T$3</xm:f>
            <x14:dxf>
              <fill>
                <patternFill patternType="solid">
                  <bgColor rgb="FFC00000"/>
                </patternFill>
              </fill>
            </x14:dxf>
          </x14:cfRule>
          <x14:cfRule type="containsText" priority="13020" operator="containsText" id="{E5FD7EBA-88DE-4E38-8274-D826F680EF9F}">
            <xm:f>NOT(ISERROR(SEARCH('Listados Datos'!$T$4,AF228)))</xm:f>
            <xm:f>'Listados Datos'!$T$4</xm:f>
            <x14:dxf>
              <font>
                <b/>
                <i val="0"/>
                <color theme="0"/>
              </font>
              <fill>
                <patternFill>
                  <bgColor rgb="FFE26B0A"/>
                </patternFill>
              </fill>
            </x14:dxf>
          </x14:cfRule>
          <x14:cfRule type="containsText" priority="13021" operator="containsText" id="{DC595752-1C0B-4880-BEF4-534B294548B6}">
            <xm:f>NOT(ISERROR(SEARCH('Listados Datos'!$T$5,AF228)))</xm:f>
            <xm:f>'Listados Datos'!$T$5</xm:f>
            <x14:dxf>
              <font>
                <b/>
                <i val="0"/>
                <color auto="1"/>
              </font>
              <fill>
                <patternFill>
                  <bgColor rgb="FFFFFF00"/>
                </patternFill>
              </fill>
            </x14:dxf>
          </x14:cfRule>
          <x14:cfRule type="containsText" priority="13022" operator="containsText" id="{4EF98BE3-1110-4C72-BB18-1A8B0137640F}">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13015" operator="containsText" id="{EA92B91A-F9EA-4E53-9D7F-1800CB9402FB}">
            <xm:f>NOT(ISERROR(SEARCH('Listados Datos'!$T$3,AB228)))</xm:f>
            <xm:f>'Listados Datos'!$T$3</xm:f>
            <x14:dxf>
              <fill>
                <patternFill patternType="solid">
                  <bgColor rgb="FFC00000"/>
                </patternFill>
              </fill>
            </x14:dxf>
          </x14:cfRule>
          <x14:cfRule type="containsText" priority="13016" operator="containsText" id="{8107606F-43FA-41FF-854D-5B67DDFC234C}">
            <xm:f>NOT(ISERROR(SEARCH('Listados Datos'!$T$4,AB228)))</xm:f>
            <xm:f>'Listados Datos'!$T$4</xm:f>
            <x14:dxf>
              <font>
                <b/>
                <i val="0"/>
                <color theme="0"/>
              </font>
              <fill>
                <patternFill>
                  <bgColor rgb="FFE26B0A"/>
                </patternFill>
              </fill>
            </x14:dxf>
          </x14:cfRule>
          <x14:cfRule type="containsText" priority="13017" operator="containsText" id="{FCA9A0B3-4069-4E2C-AEA2-006962E8C784}">
            <xm:f>NOT(ISERROR(SEARCH('Listados Datos'!$T$5,AB228)))</xm:f>
            <xm:f>'Listados Datos'!$T$5</xm:f>
            <x14:dxf>
              <font>
                <b/>
                <i val="0"/>
                <color auto="1"/>
              </font>
              <fill>
                <patternFill>
                  <bgColor rgb="FFFFFF00"/>
                </patternFill>
              </fill>
            </x14:dxf>
          </x14:cfRule>
          <x14:cfRule type="containsText" priority="13018" operator="containsText" id="{E9F6D3BF-636E-4100-94C8-6414E1C741F7}">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13005" operator="containsText" id="{94B640FF-09F1-4B28-BAFA-9B2134CF16B8}">
            <xm:f>NOT(ISERROR(SEARCH('Listados Datos'!$P$3,Z228)))</xm:f>
            <xm:f>'Listados Datos'!$P$3</xm:f>
            <x14:dxf>
              <fill>
                <patternFill>
                  <bgColor rgb="FF99CC00"/>
                </patternFill>
              </fill>
            </x14:dxf>
          </x14:cfRule>
          <x14:cfRule type="containsText" priority="13006" operator="containsText" id="{40A0D8C3-FA8C-4885-9EF0-3C6655356EB2}">
            <xm:f>NOT(ISERROR(SEARCH('Listados Datos'!$P$4,Z228)))</xm:f>
            <xm:f>'Listados Datos'!$P$4</xm:f>
            <x14:dxf>
              <fill>
                <patternFill>
                  <bgColor rgb="FF33CC33"/>
                </patternFill>
              </fill>
            </x14:dxf>
          </x14:cfRule>
          <x14:cfRule type="containsText" priority="13007" operator="containsText" id="{913109E0-46B2-4C9E-B11C-4971B70D8267}">
            <xm:f>NOT(ISERROR(SEARCH('Listados Datos'!$P$5,Z228)))</xm:f>
            <xm:f>'Listados Datos'!$P$5</xm:f>
            <x14:dxf>
              <fill>
                <patternFill>
                  <bgColor rgb="FFFFFF00"/>
                </patternFill>
              </fill>
            </x14:dxf>
          </x14:cfRule>
          <x14:cfRule type="containsText" priority="13008" operator="containsText" id="{4FEE5B53-C489-40F2-A1BA-D58813171587}">
            <xm:f>NOT(ISERROR(SEARCH('Listados Datos'!$P$6,Z228)))</xm:f>
            <xm:f>'Listados Datos'!$P$6</xm:f>
            <x14:dxf>
              <fill>
                <patternFill>
                  <bgColor rgb="FFFFC000"/>
                </patternFill>
              </fill>
            </x14:dxf>
          </x14:cfRule>
          <x14:cfRule type="containsText" priority="13009" operator="containsText" id="{2050FC6E-359D-4F35-94EF-7C4B5F73A615}">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12977" operator="containsText" id="{89EA5999-6FBF-4F5F-B8BF-E0370120C048}">
            <xm:f>NOT(ISERROR(SEARCH('Listados Datos'!$T$3,AT229)))</xm:f>
            <xm:f>'Listados Datos'!$T$3</xm:f>
            <x14:dxf>
              <fill>
                <patternFill patternType="solid">
                  <bgColor rgb="FFC00000"/>
                </patternFill>
              </fill>
            </x14:dxf>
          </x14:cfRule>
          <x14:cfRule type="containsText" priority="12978" operator="containsText" id="{0C6B85C2-43C2-449F-9F57-0161861EF442}">
            <xm:f>NOT(ISERROR(SEARCH('Listados Datos'!$T$4,AT229)))</xm:f>
            <xm:f>'Listados Datos'!$T$4</xm:f>
            <x14:dxf>
              <font>
                <b/>
                <i val="0"/>
                <color theme="0"/>
              </font>
              <fill>
                <patternFill>
                  <bgColor rgb="FFE26B0A"/>
                </patternFill>
              </fill>
            </x14:dxf>
          </x14:cfRule>
          <x14:cfRule type="containsText" priority="12979" operator="containsText" id="{0B080267-45AC-45C8-9196-A5B330A897DF}">
            <xm:f>NOT(ISERROR(SEARCH('Listados Datos'!$T$5,AT229)))</xm:f>
            <xm:f>'Listados Datos'!$T$5</xm:f>
            <x14:dxf>
              <font>
                <b/>
                <i val="0"/>
                <color auto="1"/>
              </font>
              <fill>
                <patternFill>
                  <bgColor rgb="FFFFFF00"/>
                </patternFill>
              </fill>
            </x14:dxf>
          </x14:cfRule>
          <x14:cfRule type="containsText" priority="12980" operator="containsText" id="{C21B9F45-5DF6-4347-A3E9-2913AD8A597D}">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2897" operator="containsText" id="{F044D8A1-D4EB-46D8-8D36-85FAA7162463}">
            <xm:f>NOT(ISERROR(SEARCH('Listados Datos'!$T$3,AT225)))</xm:f>
            <xm:f>'Listados Datos'!$T$3</xm:f>
            <x14:dxf>
              <fill>
                <patternFill patternType="solid">
                  <bgColor rgb="FFC00000"/>
                </patternFill>
              </fill>
            </x14:dxf>
          </x14:cfRule>
          <x14:cfRule type="containsText" priority="12898" operator="containsText" id="{EF8B843F-1DEE-4F37-AB1C-4FDE4FAFCF61}">
            <xm:f>NOT(ISERROR(SEARCH('Listados Datos'!$T$4,AT225)))</xm:f>
            <xm:f>'Listados Datos'!$T$4</xm:f>
            <x14:dxf>
              <font>
                <b/>
                <i val="0"/>
                <color theme="0"/>
              </font>
              <fill>
                <patternFill>
                  <bgColor rgb="FFE26B0A"/>
                </patternFill>
              </fill>
            </x14:dxf>
          </x14:cfRule>
          <x14:cfRule type="containsText" priority="12899" operator="containsText" id="{DD3F87BF-DEC7-4FB5-A055-C86826F62A56}">
            <xm:f>NOT(ISERROR(SEARCH('Listados Datos'!$T$5,AT225)))</xm:f>
            <xm:f>'Listados Datos'!$T$5</xm:f>
            <x14:dxf>
              <font>
                <b/>
                <i val="0"/>
                <color auto="1"/>
              </font>
              <fill>
                <patternFill>
                  <bgColor rgb="FFFFFF00"/>
                </patternFill>
              </fill>
            </x14:dxf>
          </x14:cfRule>
          <x14:cfRule type="containsText" priority="12900" operator="containsText" id="{8020C5B5-C487-4CEF-A676-CBDB4DD3006D}">
            <xm:f>NOT(ISERROR(SEARCH('Listados Datos'!$T$6,AT225)))</xm:f>
            <xm:f>'Listados Datos'!$T$6</xm:f>
            <x14:dxf>
              <font>
                <b/>
                <i val="0"/>
              </font>
              <fill>
                <patternFill>
                  <bgColor rgb="FF92D050"/>
                </patternFill>
              </fill>
            </x14:dxf>
          </x14:cfRule>
          <xm:sqref>AT225</xm:sqref>
        </x14:conditionalFormatting>
        <x14:conditionalFormatting xmlns:xm="http://schemas.microsoft.com/office/excel/2006/main">
          <x14:cfRule type="containsText" priority="12887" operator="containsText" id="{74A1DFA3-1692-440A-9775-8AC951337752}">
            <xm:f>NOT(ISERROR(SEARCH('Listados Datos'!$P$3,AR225)))</xm:f>
            <xm:f>'Listados Datos'!$P$3</xm:f>
            <x14:dxf>
              <fill>
                <patternFill>
                  <bgColor rgb="FF99CC00"/>
                </patternFill>
              </fill>
            </x14:dxf>
          </x14:cfRule>
          <x14:cfRule type="containsText" priority="12888" operator="containsText" id="{FE45B8E2-1A8C-4400-B20F-A32D12F4E241}">
            <xm:f>NOT(ISERROR(SEARCH('Listados Datos'!$P$4,AR225)))</xm:f>
            <xm:f>'Listados Datos'!$P$4</xm:f>
            <x14:dxf>
              <fill>
                <patternFill>
                  <bgColor rgb="FF33CC33"/>
                </patternFill>
              </fill>
            </x14:dxf>
          </x14:cfRule>
          <x14:cfRule type="containsText" priority="12889" operator="containsText" id="{19FD61AC-B940-48F9-AF34-705FCD3E31AC}">
            <xm:f>NOT(ISERROR(SEARCH('Listados Datos'!$P$5,AR225)))</xm:f>
            <xm:f>'Listados Datos'!$P$5</xm:f>
            <x14:dxf>
              <fill>
                <patternFill>
                  <bgColor rgb="FFFFFF00"/>
                </patternFill>
              </fill>
            </x14:dxf>
          </x14:cfRule>
          <x14:cfRule type="containsText" priority="12890" operator="containsText" id="{E0B05398-8C3E-4A9E-AC1D-D7F041A6F104}">
            <xm:f>NOT(ISERROR(SEARCH('Listados Datos'!$P$6,AR225)))</xm:f>
            <xm:f>'Listados Datos'!$P$6</xm:f>
            <x14:dxf>
              <fill>
                <patternFill>
                  <bgColor rgb="FFFFC000"/>
                </patternFill>
              </fill>
            </x14:dxf>
          </x14:cfRule>
          <x14:cfRule type="containsText" priority="12891" operator="containsText" id="{B1AE925E-A88C-4B7C-AD3F-0EC0031D456F}">
            <xm:f>NOT(ISERROR(SEARCH('Listados Datos'!$P$7,AR225)))</xm:f>
            <xm:f>'Listados Datos'!$P$7</xm:f>
            <x14:dxf>
              <fill>
                <patternFill>
                  <bgColor rgb="FFFF0000"/>
                </patternFill>
              </fill>
            </x14:dxf>
          </x14:cfRule>
          <xm:sqref>AR225</xm:sqref>
        </x14:conditionalFormatting>
        <x14:conditionalFormatting xmlns:xm="http://schemas.microsoft.com/office/excel/2006/main">
          <x14:cfRule type="containsText" priority="12855" operator="containsText" id="{29BE0FEF-B9AE-4170-963D-C799C5109903}">
            <xm:f>NOT(ISERROR(SEARCH('Listados Datos'!$T$3,AT222)))</xm:f>
            <xm:f>'Listados Datos'!$T$3</xm:f>
            <x14:dxf>
              <fill>
                <patternFill patternType="solid">
                  <bgColor rgb="FFC00000"/>
                </patternFill>
              </fill>
            </x14:dxf>
          </x14:cfRule>
          <x14:cfRule type="containsText" priority="12856" operator="containsText" id="{A83A2C52-E507-4ECB-9E33-11021835404C}">
            <xm:f>NOT(ISERROR(SEARCH('Listados Datos'!$T$4,AT222)))</xm:f>
            <xm:f>'Listados Datos'!$T$4</xm:f>
            <x14:dxf>
              <font>
                <b/>
                <i val="0"/>
                <color theme="0"/>
              </font>
              <fill>
                <patternFill>
                  <bgColor rgb="FFE26B0A"/>
                </patternFill>
              </fill>
            </x14:dxf>
          </x14:cfRule>
          <x14:cfRule type="containsText" priority="12857" operator="containsText" id="{42F0B094-3017-48A2-94F7-E041069AA618}">
            <xm:f>NOT(ISERROR(SEARCH('Listados Datos'!$T$5,AT222)))</xm:f>
            <xm:f>'Listados Datos'!$T$5</xm:f>
            <x14:dxf>
              <font>
                <b/>
                <i val="0"/>
                <color auto="1"/>
              </font>
              <fill>
                <patternFill>
                  <bgColor rgb="FFFFFF00"/>
                </patternFill>
              </fill>
            </x14:dxf>
          </x14:cfRule>
          <x14:cfRule type="containsText" priority="1285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2845" operator="containsText" id="{B2039D40-0773-45FC-8F17-37BF7C663477}">
            <xm:f>NOT(ISERROR(SEARCH('Listados Datos'!$P$3,AR222)))</xm:f>
            <xm:f>'Listados Datos'!$P$3</xm:f>
            <x14:dxf>
              <fill>
                <patternFill>
                  <bgColor rgb="FF99CC00"/>
                </patternFill>
              </fill>
            </x14:dxf>
          </x14:cfRule>
          <x14:cfRule type="containsText" priority="12846" operator="containsText" id="{ECC787E7-BED3-4798-BF92-3A4F01BD1A34}">
            <xm:f>NOT(ISERROR(SEARCH('Listados Datos'!$P$4,AR222)))</xm:f>
            <xm:f>'Listados Datos'!$P$4</xm:f>
            <x14:dxf>
              <fill>
                <patternFill>
                  <bgColor rgb="FF33CC33"/>
                </patternFill>
              </fill>
            </x14:dxf>
          </x14:cfRule>
          <x14:cfRule type="containsText" priority="12847" operator="containsText" id="{B71BE51C-B422-4F00-A421-EDB83F1241CB}">
            <xm:f>NOT(ISERROR(SEARCH('Listados Datos'!$P$5,AR222)))</xm:f>
            <xm:f>'Listados Datos'!$P$5</xm:f>
            <x14:dxf>
              <fill>
                <patternFill>
                  <bgColor rgb="FFFFFF00"/>
                </patternFill>
              </fill>
            </x14:dxf>
          </x14:cfRule>
          <x14:cfRule type="containsText" priority="12848" operator="containsText" id="{0AC0DDCE-DED1-4A2C-B003-8E94BC2FD898}">
            <xm:f>NOT(ISERROR(SEARCH('Listados Datos'!$P$6,AR222)))</xm:f>
            <xm:f>'Listados Datos'!$P$6</xm:f>
            <x14:dxf>
              <fill>
                <patternFill>
                  <bgColor rgb="FFFFC000"/>
                </patternFill>
              </fill>
            </x14:dxf>
          </x14:cfRule>
          <x14:cfRule type="containsText" priority="1284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831" operator="containsText" id="{46C13E28-E5E1-491E-8B85-8635FDC582DD}">
            <xm:f>NOT(ISERROR(SEARCH('Listados Datos'!$P$3,AR223)))</xm:f>
            <xm:f>'Listados Datos'!$P$3</xm:f>
            <x14:dxf>
              <fill>
                <patternFill>
                  <bgColor rgb="FF99CC00"/>
                </patternFill>
              </fill>
            </x14:dxf>
          </x14:cfRule>
          <x14:cfRule type="containsText" priority="12832" operator="containsText" id="{CA4ADF1B-2E65-4011-9E86-FAB806035602}">
            <xm:f>NOT(ISERROR(SEARCH('Listados Datos'!$P$4,AR223)))</xm:f>
            <xm:f>'Listados Datos'!$P$4</xm:f>
            <x14:dxf>
              <fill>
                <patternFill>
                  <bgColor rgb="FF33CC33"/>
                </patternFill>
              </fill>
            </x14:dxf>
          </x14:cfRule>
          <x14:cfRule type="containsText" priority="12833" operator="containsText" id="{C85A4DDA-F855-49C7-88F3-26083209C30C}">
            <xm:f>NOT(ISERROR(SEARCH('Listados Datos'!$P$5,AR223)))</xm:f>
            <xm:f>'Listados Datos'!$P$5</xm:f>
            <x14:dxf>
              <fill>
                <patternFill>
                  <bgColor rgb="FFFFFF00"/>
                </patternFill>
              </fill>
            </x14:dxf>
          </x14:cfRule>
          <x14:cfRule type="containsText" priority="12834" operator="containsText" id="{E9A7B49C-1E76-4932-BD40-140CCC98A4B0}">
            <xm:f>NOT(ISERROR(SEARCH('Listados Datos'!$P$6,AR223)))</xm:f>
            <xm:f>'Listados Datos'!$P$6</xm:f>
            <x14:dxf>
              <fill>
                <patternFill>
                  <bgColor rgb="FFFFC000"/>
                </patternFill>
              </fill>
            </x14:dxf>
          </x14:cfRule>
          <x14:cfRule type="containsText" priority="1283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2963" operator="containsText" id="{E5AA5044-962E-421D-A5A2-5434763158A4}">
            <xm:f>NOT(ISERROR(SEARCH('Listados Datos'!$T$3,AF220)))</xm:f>
            <xm:f>'Listados Datos'!$T$3</xm:f>
            <x14:dxf>
              <fill>
                <patternFill patternType="solid">
                  <bgColor rgb="FFC00000"/>
                </patternFill>
              </fill>
            </x14:dxf>
          </x14:cfRule>
          <x14:cfRule type="containsText" priority="12964" operator="containsText" id="{6C4CEEB3-3354-4493-9F78-E397C0EDDA90}">
            <xm:f>NOT(ISERROR(SEARCH('Listados Datos'!$T$4,AF220)))</xm:f>
            <xm:f>'Listados Datos'!$T$4</xm:f>
            <x14:dxf>
              <font>
                <b/>
                <i val="0"/>
                <color theme="0"/>
              </font>
              <fill>
                <patternFill>
                  <bgColor rgb="FFE26B0A"/>
                </patternFill>
              </fill>
            </x14:dxf>
          </x14:cfRule>
          <x14:cfRule type="containsText" priority="12965" operator="containsText" id="{DE19E388-2BA2-4A0C-9BDD-358CB2C43A6D}">
            <xm:f>NOT(ISERROR(SEARCH('Listados Datos'!$T$5,AF220)))</xm:f>
            <xm:f>'Listados Datos'!$T$5</xm:f>
            <x14:dxf>
              <font>
                <b/>
                <i val="0"/>
                <color auto="1"/>
              </font>
              <fill>
                <patternFill>
                  <bgColor rgb="FFFFFF00"/>
                </patternFill>
              </fill>
            </x14:dxf>
          </x14:cfRule>
          <x14:cfRule type="containsText" priority="12966" operator="containsText" id="{7C0A3BB6-7515-4B98-831B-09C6FCBE6558}">
            <xm:f>NOT(ISERROR(SEARCH('Listados Datos'!$T$6,AF220)))</xm:f>
            <xm:f>'Listados Datos'!$T$6</xm:f>
            <x14:dxf>
              <font>
                <b/>
                <i val="0"/>
              </font>
              <fill>
                <patternFill>
                  <bgColor rgb="FF92D050"/>
                </patternFill>
              </fill>
            </x14:dxf>
          </x14:cfRule>
          <xm:sqref>AF220:AF221 AF225</xm:sqref>
        </x14:conditionalFormatting>
        <x14:conditionalFormatting xmlns:xm="http://schemas.microsoft.com/office/excel/2006/main">
          <x14:cfRule type="containsText" priority="12959" operator="containsText" id="{8B105F6F-C127-4C40-913B-9595B8122E74}">
            <xm:f>NOT(ISERROR(SEARCH('Listados Datos'!$T$3,AB220)))</xm:f>
            <xm:f>'Listados Datos'!$T$3</xm:f>
            <x14:dxf>
              <fill>
                <patternFill patternType="solid">
                  <bgColor rgb="FFC00000"/>
                </patternFill>
              </fill>
            </x14:dxf>
          </x14:cfRule>
          <x14:cfRule type="containsText" priority="12960" operator="containsText" id="{B4A89C12-192B-4C50-8E4F-F8F46C09C220}">
            <xm:f>NOT(ISERROR(SEARCH('Listados Datos'!$T$4,AB220)))</xm:f>
            <xm:f>'Listados Datos'!$T$4</xm:f>
            <x14:dxf>
              <font>
                <b/>
                <i val="0"/>
                <color theme="0"/>
              </font>
              <fill>
                <patternFill>
                  <bgColor rgb="FFE26B0A"/>
                </patternFill>
              </fill>
            </x14:dxf>
          </x14:cfRule>
          <x14:cfRule type="containsText" priority="12961" operator="containsText" id="{22D01E3F-2DAA-4C65-82FD-FFBF0D320801}">
            <xm:f>NOT(ISERROR(SEARCH('Listados Datos'!$T$5,AB220)))</xm:f>
            <xm:f>'Listados Datos'!$T$5</xm:f>
            <x14:dxf>
              <font>
                <b/>
                <i val="0"/>
                <color auto="1"/>
              </font>
              <fill>
                <patternFill>
                  <bgColor rgb="FFFFFF00"/>
                </patternFill>
              </fill>
            </x14:dxf>
          </x14:cfRule>
          <x14:cfRule type="containsText" priority="1296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2949" operator="containsText" id="{3DFB252F-A9C4-4956-B3FF-EC03434D795F}">
            <xm:f>NOT(ISERROR(SEARCH('Listados Datos'!$P$3,Z220)))</xm:f>
            <xm:f>'Listados Datos'!$P$3</xm:f>
            <x14:dxf>
              <fill>
                <patternFill>
                  <bgColor rgb="FF99CC00"/>
                </patternFill>
              </fill>
            </x14:dxf>
          </x14:cfRule>
          <x14:cfRule type="containsText" priority="12950" operator="containsText" id="{BB4C7CA1-E0F6-4444-AE55-AD7621EF1241}">
            <xm:f>NOT(ISERROR(SEARCH('Listados Datos'!$P$4,Z220)))</xm:f>
            <xm:f>'Listados Datos'!$P$4</xm:f>
            <x14:dxf>
              <fill>
                <patternFill>
                  <bgColor rgb="FF33CC33"/>
                </patternFill>
              </fill>
            </x14:dxf>
          </x14:cfRule>
          <x14:cfRule type="containsText" priority="12951" operator="containsText" id="{1DC22BD1-3BF3-4A11-B798-42FEBC4C3097}">
            <xm:f>NOT(ISERROR(SEARCH('Listados Datos'!$P$5,Z220)))</xm:f>
            <xm:f>'Listados Datos'!$P$5</xm:f>
            <x14:dxf>
              <fill>
                <patternFill>
                  <bgColor rgb="FFFFFF00"/>
                </patternFill>
              </fill>
            </x14:dxf>
          </x14:cfRule>
          <x14:cfRule type="containsText" priority="12952" operator="containsText" id="{783368F1-CF84-44EE-BEDB-76B272A08A83}">
            <xm:f>NOT(ISERROR(SEARCH('Listados Datos'!$P$6,Z220)))</xm:f>
            <xm:f>'Listados Datos'!$P$6</xm:f>
            <x14:dxf>
              <fill>
                <patternFill>
                  <bgColor rgb="FFFFC000"/>
                </patternFill>
              </fill>
            </x14:dxf>
          </x14:cfRule>
          <x14:cfRule type="containsText" priority="1295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2925" operator="containsText" id="{F719B9A0-83CF-4E99-BE84-69F3D8B3E2E0}">
            <xm:f>NOT(ISERROR(SEARCH('Listados Datos'!$T$3,AT220)))</xm:f>
            <xm:f>'Listados Datos'!$T$3</xm:f>
            <x14:dxf>
              <fill>
                <patternFill patternType="solid">
                  <bgColor rgb="FFC00000"/>
                </patternFill>
              </fill>
            </x14:dxf>
          </x14:cfRule>
          <x14:cfRule type="containsText" priority="12926" operator="containsText" id="{44ADBBC5-575B-461C-960A-689D2529F6CC}">
            <xm:f>NOT(ISERROR(SEARCH('Listados Datos'!$T$4,AT220)))</xm:f>
            <xm:f>'Listados Datos'!$T$4</xm:f>
            <x14:dxf>
              <font>
                <b/>
                <i val="0"/>
                <color theme="0"/>
              </font>
              <fill>
                <patternFill>
                  <bgColor rgb="FFE26B0A"/>
                </patternFill>
              </fill>
            </x14:dxf>
          </x14:cfRule>
          <x14:cfRule type="containsText" priority="12927" operator="containsText" id="{D80C9331-710C-498F-A5AC-548C02C85D2C}">
            <xm:f>NOT(ISERROR(SEARCH('Listados Datos'!$T$5,AT220)))</xm:f>
            <xm:f>'Listados Datos'!$T$5</xm:f>
            <x14:dxf>
              <font>
                <b/>
                <i val="0"/>
                <color auto="1"/>
              </font>
              <fill>
                <patternFill>
                  <bgColor rgb="FFFFFF00"/>
                </patternFill>
              </fill>
            </x14:dxf>
          </x14:cfRule>
          <x14:cfRule type="containsText" priority="1292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2915" operator="containsText" id="{5B62C7D8-A873-4DB4-9103-BAABA9F7E049}">
            <xm:f>NOT(ISERROR(SEARCH('Listados Datos'!$P$3,AR220)))</xm:f>
            <xm:f>'Listados Datos'!$P$3</xm:f>
            <x14:dxf>
              <fill>
                <patternFill>
                  <bgColor rgb="FF99CC00"/>
                </patternFill>
              </fill>
            </x14:dxf>
          </x14:cfRule>
          <x14:cfRule type="containsText" priority="12916" operator="containsText" id="{8FF36DE2-9481-45A6-A940-5141421EE610}">
            <xm:f>NOT(ISERROR(SEARCH('Listados Datos'!$P$4,AR220)))</xm:f>
            <xm:f>'Listados Datos'!$P$4</xm:f>
            <x14:dxf>
              <fill>
                <patternFill>
                  <bgColor rgb="FF33CC33"/>
                </patternFill>
              </fill>
            </x14:dxf>
          </x14:cfRule>
          <x14:cfRule type="containsText" priority="12917" operator="containsText" id="{84FF6BE5-A57E-4520-A4F2-3F44B33A3912}">
            <xm:f>NOT(ISERROR(SEARCH('Listados Datos'!$P$5,AR220)))</xm:f>
            <xm:f>'Listados Datos'!$P$5</xm:f>
            <x14:dxf>
              <fill>
                <patternFill>
                  <bgColor rgb="FFFFFF00"/>
                </patternFill>
              </fill>
            </x14:dxf>
          </x14:cfRule>
          <x14:cfRule type="containsText" priority="12918" operator="containsText" id="{CDAE577E-E076-4275-A391-947611C77604}">
            <xm:f>NOT(ISERROR(SEARCH('Listados Datos'!$P$6,AR220)))</xm:f>
            <xm:f>'Listados Datos'!$P$6</xm:f>
            <x14:dxf>
              <fill>
                <patternFill>
                  <bgColor rgb="FFFFC000"/>
                </patternFill>
              </fill>
            </x14:dxf>
          </x14:cfRule>
          <x14:cfRule type="containsText" priority="1291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2911" operator="containsText" id="{34431ED2-E3F9-4B18-BF89-A7DBA12CD0BF}">
            <xm:f>NOT(ISERROR(SEARCH('Listados Datos'!$T$3,AT221)))</xm:f>
            <xm:f>'Listados Datos'!$T$3</xm:f>
            <x14:dxf>
              <fill>
                <patternFill patternType="solid">
                  <bgColor rgb="FFC00000"/>
                </patternFill>
              </fill>
            </x14:dxf>
          </x14:cfRule>
          <x14:cfRule type="containsText" priority="12912" operator="containsText" id="{DBA19C94-8ECA-4B6E-BC56-49B07A67AE00}">
            <xm:f>NOT(ISERROR(SEARCH('Listados Datos'!$T$4,AT221)))</xm:f>
            <xm:f>'Listados Datos'!$T$4</xm:f>
            <x14:dxf>
              <font>
                <b/>
                <i val="0"/>
                <color theme="0"/>
              </font>
              <fill>
                <patternFill>
                  <bgColor rgb="FFE26B0A"/>
                </patternFill>
              </fill>
            </x14:dxf>
          </x14:cfRule>
          <x14:cfRule type="containsText" priority="12913" operator="containsText" id="{8F1CC6ED-BB1E-494D-80BE-FEF8B1543DED}">
            <xm:f>NOT(ISERROR(SEARCH('Listados Datos'!$T$5,AT221)))</xm:f>
            <xm:f>'Listados Datos'!$T$5</xm:f>
            <x14:dxf>
              <font>
                <b/>
                <i val="0"/>
                <color auto="1"/>
              </font>
              <fill>
                <patternFill>
                  <bgColor rgb="FFFFFF00"/>
                </patternFill>
              </fill>
            </x14:dxf>
          </x14:cfRule>
          <x14:cfRule type="containsText" priority="1291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2901" operator="containsText" id="{4E6FA427-2AE9-4888-81A2-425C42CC7245}">
            <xm:f>NOT(ISERROR(SEARCH('Listados Datos'!$P$3,AR221)))</xm:f>
            <xm:f>'Listados Datos'!$P$3</xm:f>
            <x14:dxf>
              <fill>
                <patternFill>
                  <bgColor rgb="FF99CC00"/>
                </patternFill>
              </fill>
            </x14:dxf>
          </x14:cfRule>
          <x14:cfRule type="containsText" priority="12902" operator="containsText" id="{E19DBD1A-A828-415D-A688-2C406498223C}">
            <xm:f>NOT(ISERROR(SEARCH('Listados Datos'!$P$4,AR221)))</xm:f>
            <xm:f>'Listados Datos'!$P$4</xm:f>
            <x14:dxf>
              <fill>
                <patternFill>
                  <bgColor rgb="FF33CC33"/>
                </patternFill>
              </fill>
            </x14:dxf>
          </x14:cfRule>
          <x14:cfRule type="containsText" priority="12903" operator="containsText" id="{9190DCBE-7539-48B1-857E-E2FEAA8FAD36}">
            <xm:f>NOT(ISERROR(SEARCH('Listados Datos'!$P$5,AR221)))</xm:f>
            <xm:f>'Listados Datos'!$P$5</xm:f>
            <x14:dxf>
              <fill>
                <patternFill>
                  <bgColor rgb="FFFFFF00"/>
                </patternFill>
              </fill>
            </x14:dxf>
          </x14:cfRule>
          <x14:cfRule type="containsText" priority="12904" operator="containsText" id="{E019EEE3-BCFD-42FA-9DA1-571E3D1687FF}">
            <xm:f>NOT(ISERROR(SEARCH('Listados Datos'!$P$6,AR221)))</xm:f>
            <xm:f>'Listados Datos'!$P$6</xm:f>
            <x14:dxf>
              <fill>
                <patternFill>
                  <bgColor rgb="FFFFC000"/>
                </patternFill>
              </fill>
            </x14:dxf>
          </x14:cfRule>
          <x14:cfRule type="containsText" priority="1290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2883" operator="containsText" id="{04DD4462-7FBF-4F08-B464-4E466A298F78}">
            <xm:f>NOT(ISERROR(SEARCH('Listados Datos'!$T$3,AF222)))</xm:f>
            <xm:f>'Listados Datos'!$T$3</xm:f>
            <x14:dxf>
              <fill>
                <patternFill patternType="solid">
                  <bgColor rgb="FFC00000"/>
                </patternFill>
              </fill>
            </x14:dxf>
          </x14:cfRule>
          <x14:cfRule type="containsText" priority="12884" operator="containsText" id="{0C2D0E7F-501D-4961-9078-FCF0D5752B2D}">
            <xm:f>NOT(ISERROR(SEARCH('Listados Datos'!$T$4,AF222)))</xm:f>
            <xm:f>'Listados Datos'!$T$4</xm:f>
            <x14:dxf>
              <font>
                <b/>
                <i val="0"/>
                <color theme="0"/>
              </font>
              <fill>
                <patternFill>
                  <bgColor rgb="FFE26B0A"/>
                </patternFill>
              </fill>
            </x14:dxf>
          </x14:cfRule>
          <x14:cfRule type="containsText" priority="12885" operator="containsText" id="{D22F7DE3-45BC-419A-9C32-A8E697EF11DC}">
            <xm:f>NOT(ISERROR(SEARCH('Listados Datos'!$T$5,AF222)))</xm:f>
            <xm:f>'Listados Datos'!$T$5</xm:f>
            <x14:dxf>
              <font>
                <b/>
                <i val="0"/>
                <color auto="1"/>
              </font>
              <fill>
                <patternFill>
                  <bgColor rgb="FFFFFF00"/>
                </patternFill>
              </fill>
            </x14:dxf>
          </x14:cfRule>
          <x14:cfRule type="containsText" priority="1288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2879" operator="containsText" id="{A5FA51D3-222C-4B55-A640-24A68855491B}">
            <xm:f>NOT(ISERROR(SEARCH('Listados Datos'!$T$3,AB222)))</xm:f>
            <xm:f>'Listados Datos'!$T$3</xm:f>
            <x14:dxf>
              <fill>
                <patternFill patternType="solid">
                  <bgColor rgb="FFC00000"/>
                </patternFill>
              </fill>
            </x14:dxf>
          </x14:cfRule>
          <x14:cfRule type="containsText" priority="12880" operator="containsText" id="{D7B44D06-4B49-4056-BB5E-175AA71C331C}">
            <xm:f>NOT(ISERROR(SEARCH('Listados Datos'!$T$4,AB222)))</xm:f>
            <xm:f>'Listados Datos'!$T$4</xm:f>
            <x14:dxf>
              <font>
                <b/>
                <i val="0"/>
                <color theme="0"/>
              </font>
              <fill>
                <patternFill>
                  <bgColor rgb="FFE26B0A"/>
                </patternFill>
              </fill>
            </x14:dxf>
          </x14:cfRule>
          <x14:cfRule type="containsText" priority="12881" operator="containsText" id="{059CBE1C-D23A-403E-8273-4795024ADAAC}">
            <xm:f>NOT(ISERROR(SEARCH('Listados Datos'!$T$5,AB222)))</xm:f>
            <xm:f>'Listados Datos'!$T$5</xm:f>
            <x14:dxf>
              <font>
                <b/>
                <i val="0"/>
                <color auto="1"/>
              </font>
              <fill>
                <patternFill>
                  <bgColor rgb="FFFFFF00"/>
                </patternFill>
              </fill>
            </x14:dxf>
          </x14:cfRule>
          <x14:cfRule type="containsText" priority="1288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2869" operator="containsText" id="{098DD292-A231-4E67-A040-151A96D1E336}">
            <xm:f>NOT(ISERROR(SEARCH('Listados Datos'!$P$3,Z222)))</xm:f>
            <xm:f>'Listados Datos'!$P$3</xm:f>
            <x14:dxf>
              <fill>
                <patternFill>
                  <bgColor rgb="FF99CC00"/>
                </patternFill>
              </fill>
            </x14:dxf>
          </x14:cfRule>
          <x14:cfRule type="containsText" priority="12870" operator="containsText" id="{9B790A0C-DAD1-4A8D-921D-CA6B3B4812BC}">
            <xm:f>NOT(ISERROR(SEARCH('Listados Datos'!$P$4,Z222)))</xm:f>
            <xm:f>'Listados Datos'!$P$4</xm:f>
            <x14:dxf>
              <fill>
                <patternFill>
                  <bgColor rgb="FF33CC33"/>
                </patternFill>
              </fill>
            </x14:dxf>
          </x14:cfRule>
          <x14:cfRule type="containsText" priority="12871" operator="containsText" id="{25344AB0-82A0-4CD8-B3F6-BD3A5A971C3D}">
            <xm:f>NOT(ISERROR(SEARCH('Listados Datos'!$P$5,Z222)))</xm:f>
            <xm:f>'Listados Datos'!$P$5</xm:f>
            <x14:dxf>
              <fill>
                <patternFill>
                  <bgColor rgb="FFFFFF00"/>
                </patternFill>
              </fill>
            </x14:dxf>
          </x14:cfRule>
          <x14:cfRule type="containsText" priority="12872" operator="containsText" id="{9C059F3D-F8FE-4463-8A3A-EAEEC3C7CFD2}">
            <xm:f>NOT(ISERROR(SEARCH('Listados Datos'!$P$6,Z222)))</xm:f>
            <xm:f>'Listados Datos'!$P$6</xm:f>
            <x14:dxf>
              <fill>
                <patternFill>
                  <bgColor rgb="FFFFC000"/>
                </patternFill>
              </fill>
            </x14:dxf>
          </x14:cfRule>
          <x14:cfRule type="containsText" priority="1287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2841" operator="containsText" id="{FC3EE289-D275-4E0D-86FD-482FF5EEAC2A}">
            <xm:f>NOT(ISERROR(SEARCH('Listados Datos'!$T$3,AT223)))</xm:f>
            <xm:f>'Listados Datos'!$T$3</xm:f>
            <x14:dxf>
              <fill>
                <patternFill patternType="solid">
                  <bgColor rgb="FFC00000"/>
                </patternFill>
              </fill>
            </x14:dxf>
          </x14:cfRule>
          <x14:cfRule type="containsText" priority="12842" operator="containsText" id="{F4D73624-0820-483E-A165-BD09F6E82635}">
            <xm:f>NOT(ISERROR(SEARCH('Listados Datos'!$T$4,AT223)))</xm:f>
            <xm:f>'Listados Datos'!$T$4</xm:f>
            <x14:dxf>
              <font>
                <b/>
                <i val="0"/>
                <color theme="0"/>
              </font>
              <fill>
                <patternFill>
                  <bgColor rgb="FFE26B0A"/>
                </patternFill>
              </fill>
            </x14:dxf>
          </x14:cfRule>
          <x14:cfRule type="containsText" priority="12843" operator="containsText" id="{BA9AF171-24A5-4D35-BCE3-83F472F82D80}">
            <xm:f>NOT(ISERROR(SEARCH('Listados Datos'!$T$5,AT223)))</xm:f>
            <xm:f>'Listados Datos'!$T$5</xm:f>
            <x14:dxf>
              <font>
                <b/>
                <i val="0"/>
                <color auto="1"/>
              </font>
              <fill>
                <patternFill>
                  <bgColor rgb="FFFFFF00"/>
                </patternFill>
              </fill>
            </x14:dxf>
          </x14:cfRule>
          <x14:cfRule type="containsText" priority="1284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579" operator="containsText" id="{376B84CD-8AEE-4712-8C3A-1F66403C4420}">
            <xm:f>NOT(ISERROR(SEARCH('Listados Datos'!$P$3,AR230)))</xm:f>
            <xm:f>'Listados Datos'!$P$3</xm:f>
            <x14:dxf>
              <fill>
                <patternFill>
                  <bgColor rgb="FF99CC00"/>
                </patternFill>
              </fill>
            </x14:dxf>
          </x14:cfRule>
          <x14:cfRule type="containsText" priority="12580" operator="containsText" id="{49E81DDB-953A-47BF-AB2F-B88458675555}">
            <xm:f>NOT(ISERROR(SEARCH('Listados Datos'!$P$4,AR230)))</xm:f>
            <xm:f>'Listados Datos'!$P$4</xm:f>
            <x14:dxf>
              <fill>
                <patternFill>
                  <bgColor rgb="FF33CC33"/>
                </patternFill>
              </fill>
            </x14:dxf>
          </x14:cfRule>
          <x14:cfRule type="containsText" priority="12581" operator="containsText" id="{0914F1EA-00C0-4EA2-90B4-4791A042245F}">
            <xm:f>NOT(ISERROR(SEARCH('Listados Datos'!$P$5,AR230)))</xm:f>
            <xm:f>'Listados Datos'!$P$5</xm:f>
            <x14:dxf>
              <fill>
                <patternFill>
                  <bgColor rgb="FFFFFF00"/>
                </patternFill>
              </fill>
            </x14:dxf>
          </x14:cfRule>
          <x14:cfRule type="containsText" priority="12582" operator="containsText" id="{A18A29C2-20AC-4D07-8DF5-2D6605B5A1D3}">
            <xm:f>NOT(ISERROR(SEARCH('Listados Datos'!$P$6,AR230)))</xm:f>
            <xm:f>'Listados Datos'!$P$6</xm:f>
            <x14:dxf>
              <fill>
                <patternFill>
                  <bgColor rgb="FFFFC000"/>
                </patternFill>
              </fill>
            </x14:dxf>
          </x14:cfRule>
          <x14:cfRule type="containsText" priority="12583" operator="containsText" id="{69BE2BD1-B852-4E5C-A662-79783010CC33}">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12827" operator="containsText" id="{44346297-865F-4FFA-A83B-DC4A4690DC9D}">
            <xm:f>NOT(ISERROR(SEARCH('Listados Datos'!$T$3,AF200)))</xm:f>
            <xm:f>'Listados Datos'!$T$3</xm:f>
            <x14:dxf>
              <fill>
                <patternFill patternType="solid">
                  <bgColor rgb="FFC00000"/>
                </patternFill>
              </fill>
            </x14:dxf>
          </x14:cfRule>
          <x14:cfRule type="containsText" priority="12828" operator="containsText" id="{2A8427D5-CEA7-4107-87F4-689F2110E86F}">
            <xm:f>NOT(ISERROR(SEARCH('Listados Datos'!$T$4,AF200)))</xm:f>
            <xm:f>'Listados Datos'!$T$4</xm:f>
            <x14:dxf>
              <font>
                <b/>
                <i val="0"/>
                <color theme="0"/>
              </font>
              <fill>
                <patternFill>
                  <bgColor rgb="FFE26B0A"/>
                </patternFill>
              </fill>
            </x14:dxf>
          </x14:cfRule>
          <x14:cfRule type="containsText" priority="12829" operator="containsText" id="{7DF8C8A8-63C3-4E7D-843D-9E143D938612}">
            <xm:f>NOT(ISERROR(SEARCH('Listados Datos'!$T$5,AF200)))</xm:f>
            <xm:f>'Listados Datos'!$T$5</xm:f>
            <x14:dxf>
              <font>
                <b/>
                <i val="0"/>
                <color auto="1"/>
              </font>
              <fill>
                <patternFill>
                  <bgColor rgb="FFFFFF00"/>
                </patternFill>
              </fill>
            </x14:dxf>
          </x14:cfRule>
          <x14:cfRule type="containsText" priority="1283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823" operator="containsText" id="{57C66852-1F4E-41F7-ABA4-F417F77A596D}">
            <xm:f>NOT(ISERROR(SEARCH('Listados Datos'!$T$3,AB200)))</xm:f>
            <xm:f>'Listados Datos'!$T$3</xm:f>
            <x14:dxf>
              <fill>
                <patternFill patternType="solid">
                  <bgColor rgb="FFC00000"/>
                </patternFill>
              </fill>
            </x14:dxf>
          </x14:cfRule>
          <x14:cfRule type="containsText" priority="12824" operator="containsText" id="{2CA2429F-74CF-48E2-B835-B7699A11B9BF}">
            <xm:f>NOT(ISERROR(SEARCH('Listados Datos'!$T$4,AB200)))</xm:f>
            <xm:f>'Listados Datos'!$T$4</xm:f>
            <x14:dxf>
              <font>
                <b/>
                <i val="0"/>
                <color theme="0"/>
              </font>
              <fill>
                <patternFill>
                  <bgColor rgb="FFE26B0A"/>
                </patternFill>
              </fill>
            </x14:dxf>
          </x14:cfRule>
          <x14:cfRule type="containsText" priority="12825" operator="containsText" id="{8E325276-FD8A-4A70-92CD-A8C1C8270B19}">
            <xm:f>NOT(ISERROR(SEARCH('Listados Datos'!$T$5,AB200)))</xm:f>
            <xm:f>'Listados Datos'!$T$5</xm:f>
            <x14:dxf>
              <font>
                <b/>
                <i val="0"/>
                <color auto="1"/>
              </font>
              <fill>
                <patternFill>
                  <bgColor rgb="FFFFFF00"/>
                </patternFill>
              </fill>
            </x14:dxf>
          </x14:cfRule>
          <x14:cfRule type="containsText" priority="1282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813" operator="containsText" id="{5F7211FC-1F3B-4939-9ECB-42ABE98933A7}">
            <xm:f>NOT(ISERROR(SEARCH('Listados Datos'!$P$3,Z200)))</xm:f>
            <xm:f>'Listados Datos'!$P$3</xm:f>
            <x14:dxf>
              <fill>
                <patternFill>
                  <bgColor rgb="FF99CC00"/>
                </patternFill>
              </fill>
            </x14:dxf>
          </x14:cfRule>
          <x14:cfRule type="containsText" priority="12814" operator="containsText" id="{FA37A062-59DF-4720-8102-19CFA0E3F6E1}">
            <xm:f>NOT(ISERROR(SEARCH('Listados Datos'!$P$4,Z200)))</xm:f>
            <xm:f>'Listados Datos'!$P$4</xm:f>
            <x14:dxf>
              <fill>
                <patternFill>
                  <bgColor rgb="FF33CC33"/>
                </patternFill>
              </fill>
            </x14:dxf>
          </x14:cfRule>
          <x14:cfRule type="containsText" priority="12815" operator="containsText" id="{9974B2C2-11AE-42C7-985B-D452FABCBA22}">
            <xm:f>NOT(ISERROR(SEARCH('Listados Datos'!$P$5,Z200)))</xm:f>
            <xm:f>'Listados Datos'!$P$5</xm:f>
            <x14:dxf>
              <fill>
                <patternFill>
                  <bgColor rgb="FFFFFF00"/>
                </patternFill>
              </fill>
            </x14:dxf>
          </x14:cfRule>
          <x14:cfRule type="containsText" priority="12816" operator="containsText" id="{52B6AE18-E19A-4975-A17F-DE5424A91D73}">
            <xm:f>NOT(ISERROR(SEARCH('Listados Datos'!$P$6,Z200)))</xm:f>
            <xm:f>'Listados Datos'!$P$6</xm:f>
            <x14:dxf>
              <fill>
                <patternFill>
                  <bgColor rgb="FFFFC000"/>
                </patternFill>
              </fill>
            </x14:dxf>
          </x14:cfRule>
          <x14:cfRule type="containsText" priority="1281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799" operator="containsText" id="{C15E5614-2C2C-4A8E-BFCD-F18E2E42A747}">
            <xm:f>NOT(ISERROR(SEARCH('Listados Datos'!$T$3,AT200)))</xm:f>
            <xm:f>'Listados Datos'!$T$3</xm:f>
            <x14:dxf>
              <fill>
                <patternFill patternType="solid">
                  <bgColor rgb="FFC00000"/>
                </patternFill>
              </fill>
            </x14:dxf>
          </x14:cfRule>
          <x14:cfRule type="containsText" priority="12800" operator="containsText" id="{8BE4EBDE-FCF6-454A-A1E8-D89E9941FA34}">
            <xm:f>NOT(ISERROR(SEARCH('Listados Datos'!$T$4,AT200)))</xm:f>
            <xm:f>'Listados Datos'!$T$4</xm:f>
            <x14:dxf>
              <font>
                <b/>
                <i val="0"/>
                <color theme="0"/>
              </font>
              <fill>
                <patternFill>
                  <bgColor rgb="FFE26B0A"/>
                </patternFill>
              </fill>
            </x14:dxf>
          </x14:cfRule>
          <x14:cfRule type="containsText" priority="12801" operator="containsText" id="{DD1DBE7A-5833-4188-A391-A2062BD91056}">
            <xm:f>NOT(ISERROR(SEARCH('Listados Datos'!$T$5,AT200)))</xm:f>
            <xm:f>'Listados Datos'!$T$5</xm:f>
            <x14:dxf>
              <font>
                <b/>
                <i val="0"/>
                <color auto="1"/>
              </font>
              <fill>
                <patternFill>
                  <bgColor rgb="FFFFFF00"/>
                </patternFill>
              </fill>
            </x14:dxf>
          </x14:cfRule>
          <x14:cfRule type="containsText" priority="1280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789" operator="containsText" id="{4B7CA89F-7A7F-40A5-87AF-5B0D79E35165}">
            <xm:f>NOT(ISERROR(SEARCH('Listados Datos'!$P$3,AR200)))</xm:f>
            <xm:f>'Listados Datos'!$P$3</xm:f>
            <x14:dxf>
              <fill>
                <patternFill>
                  <bgColor rgb="FF99CC00"/>
                </patternFill>
              </fill>
            </x14:dxf>
          </x14:cfRule>
          <x14:cfRule type="containsText" priority="12790" operator="containsText" id="{45D586D7-2801-4E0B-A0DB-C8D337A02AB2}">
            <xm:f>NOT(ISERROR(SEARCH('Listados Datos'!$P$4,AR200)))</xm:f>
            <xm:f>'Listados Datos'!$P$4</xm:f>
            <x14:dxf>
              <fill>
                <patternFill>
                  <bgColor rgb="FF33CC33"/>
                </patternFill>
              </fill>
            </x14:dxf>
          </x14:cfRule>
          <x14:cfRule type="containsText" priority="12791" operator="containsText" id="{31BE53C9-DF2A-44E8-BE19-855A68BD72FF}">
            <xm:f>NOT(ISERROR(SEARCH('Listados Datos'!$P$5,AR200)))</xm:f>
            <xm:f>'Listados Datos'!$P$5</xm:f>
            <x14:dxf>
              <fill>
                <patternFill>
                  <bgColor rgb="FFFFFF00"/>
                </patternFill>
              </fill>
            </x14:dxf>
          </x14:cfRule>
          <x14:cfRule type="containsText" priority="12792" operator="containsText" id="{81A9902D-C94F-4D1D-82EB-F4A803F2E7FB}">
            <xm:f>NOT(ISERROR(SEARCH('Listados Datos'!$P$6,AR200)))</xm:f>
            <xm:f>'Listados Datos'!$P$6</xm:f>
            <x14:dxf>
              <fill>
                <patternFill>
                  <bgColor rgb="FFFFC000"/>
                </patternFill>
              </fill>
            </x14:dxf>
          </x14:cfRule>
          <x14:cfRule type="containsText" priority="1279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785" operator="containsText" id="{4EDA0193-F020-4E23-BCC5-0D393A6BECE8}">
            <xm:f>NOT(ISERROR(SEARCH('Listados Datos'!$T$3,AF206)))</xm:f>
            <xm:f>'Listados Datos'!$T$3</xm:f>
            <x14:dxf>
              <fill>
                <patternFill patternType="solid">
                  <bgColor rgb="FFC00000"/>
                </patternFill>
              </fill>
            </x14:dxf>
          </x14:cfRule>
          <x14:cfRule type="containsText" priority="12786" operator="containsText" id="{D82D6442-F0A2-472E-80CF-C5CA1D8462F1}">
            <xm:f>NOT(ISERROR(SEARCH('Listados Datos'!$T$4,AF206)))</xm:f>
            <xm:f>'Listados Datos'!$T$4</xm:f>
            <x14:dxf>
              <font>
                <b/>
                <i val="0"/>
                <color theme="0"/>
              </font>
              <fill>
                <patternFill>
                  <bgColor rgb="FFE26B0A"/>
                </patternFill>
              </fill>
            </x14:dxf>
          </x14:cfRule>
          <x14:cfRule type="containsText" priority="12787" operator="containsText" id="{2062B725-7F87-4603-9EE7-38B32D9938B6}">
            <xm:f>NOT(ISERROR(SEARCH('Listados Datos'!$T$5,AF206)))</xm:f>
            <xm:f>'Listados Datos'!$T$5</xm:f>
            <x14:dxf>
              <font>
                <b/>
                <i val="0"/>
                <color auto="1"/>
              </font>
              <fill>
                <patternFill>
                  <bgColor rgb="FFFFFF00"/>
                </patternFill>
              </fill>
            </x14:dxf>
          </x14:cfRule>
          <x14:cfRule type="containsText" priority="1278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781" operator="containsText" id="{D83DDDD7-0D42-40A7-9592-FC18221C019E}">
            <xm:f>NOT(ISERROR(SEARCH('Listados Datos'!$T$3,AB206)))</xm:f>
            <xm:f>'Listados Datos'!$T$3</xm:f>
            <x14:dxf>
              <fill>
                <patternFill patternType="solid">
                  <bgColor rgb="FFC00000"/>
                </patternFill>
              </fill>
            </x14:dxf>
          </x14:cfRule>
          <x14:cfRule type="containsText" priority="12782" operator="containsText" id="{E07BA3A1-0F2E-4E63-82FF-187DD1ADA70B}">
            <xm:f>NOT(ISERROR(SEARCH('Listados Datos'!$T$4,AB206)))</xm:f>
            <xm:f>'Listados Datos'!$T$4</xm:f>
            <x14:dxf>
              <font>
                <b/>
                <i val="0"/>
                <color theme="0"/>
              </font>
              <fill>
                <patternFill>
                  <bgColor rgb="FFE26B0A"/>
                </patternFill>
              </fill>
            </x14:dxf>
          </x14:cfRule>
          <x14:cfRule type="containsText" priority="12783" operator="containsText" id="{86FAD4B7-6630-447F-9BBA-A30F89BEC8E4}">
            <xm:f>NOT(ISERROR(SEARCH('Listados Datos'!$T$5,AB206)))</xm:f>
            <xm:f>'Listados Datos'!$T$5</xm:f>
            <x14:dxf>
              <font>
                <b/>
                <i val="0"/>
                <color auto="1"/>
              </font>
              <fill>
                <patternFill>
                  <bgColor rgb="FFFFFF00"/>
                </patternFill>
              </fill>
            </x14:dxf>
          </x14:cfRule>
          <x14:cfRule type="containsText" priority="1278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771" operator="containsText" id="{EFCB6B23-AD7B-4E0C-818F-A68CD190A8F5}">
            <xm:f>NOT(ISERROR(SEARCH('Listados Datos'!$P$3,Z206)))</xm:f>
            <xm:f>'Listados Datos'!$P$3</xm:f>
            <x14:dxf>
              <fill>
                <patternFill>
                  <bgColor rgb="FF99CC00"/>
                </patternFill>
              </fill>
            </x14:dxf>
          </x14:cfRule>
          <x14:cfRule type="containsText" priority="12772" operator="containsText" id="{FA5B2B6C-2BF8-44E6-9D0C-5BB39E603553}">
            <xm:f>NOT(ISERROR(SEARCH('Listados Datos'!$P$4,Z206)))</xm:f>
            <xm:f>'Listados Datos'!$P$4</xm:f>
            <x14:dxf>
              <fill>
                <patternFill>
                  <bgColor rgb="FF33CC33"/>
                </patternFill>
              </fill>
            </x14:dxf>
          </x14:cfRule>
          <x14:cfRule type="containsText" priority="12773" operator="containsText" id="{886A801D-B77D-4258-95A8-DBF206787AFD}">
            <xm:f>NOT(ISERROR(SEARCH('Listados Datos'!$P$5,Z206)))</xm:f>
            <xm:f>'Listados Datos'!$P$5</xm:f>
            <x14:dxf>
              <fill>
                <patternFill>
                  <bgColor rgb="FFFFFF00"/>
                </patternFill>
              </fill>
            </x14:dxf>
          </x14:cfRule>
          <x14:cfRule type="containsText" priority="12774" operator="containsText" id="{06C645D3-159D-4BC3-88FD-2C6B73EAC229}">
            <xm:f>NOT(ISERROR(SEARCH('Listados Datos'!$P$6,Z206)))</xm:f>
            <xm:f>'Listados Datos'!$P$6</xm:f>
            <x14:dxf>
              <fill>
                <patternFill>
                  <bgColor rgb="FFFFC000"/>
                </patternFill>
              </fill>
            </x14:dxf>
          </x14:cfRule>
          <x14:cfRule type="containsText" priority="1277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757" operator="containsText" id="{094B38C5-8E26-4C0A-9312-251A4B3BCDA6}">
            <xm:f>NOT(ISERROR(SEARCH('Listados Datos'!$T$3,AT206)))</xm:f>
            <xm:f>'Listados Datos'!$T$3</xm:f>
            <x14:dxf>
              <fill>
                <patternFill patternType="solid">
                  <bgColor rgb="FFC00000"/>
                </patternFill>
              </fill>
            </x14:dxf>
          </x14:cfRule>
          <x14:cfRule type="containsText" priority="12758" operator="containsText" id="{BDC7C641-71EF-4EA0-9E67-C7E2C50F2972}">
            <xm:f>NOT(ISERROR(SEARCH('Listados Datos'!$T$4,AT206)))</xm:f>
            <xm:f>'Listados Datos'!$T$4</xm:f>
            <x14:dxf>
              <font>
                <b/>
                <i val="0"/>
                <color theme="0"/>
              </font>
              <fill>
                <patternFill>
                  <bgColor rgb="FFE26B0A"/>
                </patternFill>
              </fill>
            </x14:dxf>
          </x14:cfRule>
          <x14:cfRule type="containsText" priority="12759" operator="containsText" id="{44AD44BB-984F-42E8-8CD8-7F0AF4AFEACA}">
            <xm:f>NOT(ISERROR(SEARCH('Listados Datos'!$T$5,AT206)))</xm:f>
            <xm:f>'Listados Datos'!$T$5</xm:f>
            <x14:dxf>
              <font>
                <b/>
                <i val="0"/>
                <color auto="1"/>
              </font>
              <fill>
                <patternFill>
                  <bgColor rgb="FFFFFF00"/>
                </patternFill>
              </fill>
            </x14:dxf>
          </x14:cfRule>
          <x14:cfRule type="containsText" priority="1276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747" operator="containsText" id="{46F19B1C-B001-4F02-8D45-E9FF8C702174}">
            <xm:f>NOT(ISERROR(SEARCH('Listados Datos'!$P$3,AR206)))</xm:f>
            <xm:f>'Listados Datos'!$P$3</xm:f>
            <x14:dxf>
              <fill>
                <patternFill>
                  <bgColor rgb="FF99CC00"/>
                </patternFill>
              </fill>
            </x14:dxf>
          </x14:cfRule>
          <x14:cfRule type="containsText" priority="12748" operator="containsText" id="{699228F7-AF83-4892-9699-8FC83E4F2B82}">
            <xm:f>NOT(ISERROR(SEARCH('Listados Datos'!$P$4,AR206)))</xm:f>
            <xm:f>'Listados Datos'!$P$4</xm:f>
            <x14:dxf>
              <fill>
                <patternFill>
                  <bgColor rgb="FF33CC33"/>
                </patternFill>
              </fill>
            </x14:dxf>
          </x14:cfRule>
          <x14:cfRule type="containsText" priority="12749" operator="containsText" id="{ADD3AF69-4165-45A8-9DBA-53E73931C730}">
            <xm:f>NOT(ISERROR(SEARCH('Listados Datos'!$P$5,AR206)))</xm:f>
            <xm:f>'Listados Datos'!$P$5</xm:f>
            <x14:dxf>
              <fill>
                <patternFill>
                  <bgColor rgb="FFFFFF00"/>
                </patternFill>
              </fill>
            </x14:dxf>
          </x14:cfRule>
          <x14:cfRule type="containsText" priority="12750" operator="containsText" id="{B0A32114-4E5B-4265-88CA-72482E1D366F}">
            <xm:f>NOT(ISERROR(SEARCH('Listados Datos'!$P$6,AR206)))</xm:f>
            <xm:f>'Listados Datos'!$P$6</xm:f>
            <x14:dxf>
              <fill>
                <patternFill>
                  <bgColor rgb="FFFFC000"/>
                </patternFill>
              </fill>
            </x14:dxf>
          </x14:cfRule>
          <x14:cfRule type="containsText" priority="1275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743" operator="containsText" id="{5C437F17-E1C6-4719-B0D9-C828FE022120}">
            <xm:f>NOT(ISERROR(SEARCH('Listados Datos'!$T$3,AF212)))</xm:f>
            <xm:f>'Listados Datos'!$T$3</xm:f>
            <x14:dxf>
              <fill>
                <patternFill patternType="solid">
                  <bgColor rgb="FFC00000"/>
                </patternFill>
              </fill>
            </x14:dxf>
          </x14:cfRule>
          <x14:cfRule type="containsText" priority="12744" operator="containsText" id="{BD0BB834-E6C9-4489-BFAB-EDDBEF07BC7A}">
            <xm:f>NOT(ISERROR(SEARCH('Listados Datos'!$T$4,AF212)))</xm:f>
            <xm:f>'Listados Datos'!$T$4</xm:f>
            <x14:dxf>
              <font>
                <b/>
                <i val="0"/>
                <color theme="0"/>
              </font>
              <fill>
                <patternFill>
                  <bgColor rgb="FFE26B0A"/>
                </patternFill>
              </fill>
            </x14:dxf>
          </x14:cfRule>
          <x14:cfRule type="containsText" priority="12745" operator="containsText" id="{21A31CF8-7353-4BEE-BB7C-453078B06723}">
            <xm:f>NOT(ISERROR(SEARCH('Listados Datos'!$T$5,AF212)))</xm:f>
            <xm:f>'Listados Datos'!$T$5</xm:f>
            <x14:dxf>
              <font>
                <b/>
                <i val="0"/>
                <color auto="1"/>
              </font>
              <fill>
                <patternFill>
                  <bgColor rgb="FFFFFF00"/>
                </patternFill>
              </fill>
            </x14:dxf>
          </x14:cfRule>
          <x14:cfRule type="containsText" priority="1274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739" operator="containsText" id="{7A737570-6F46-48EA-A469-6AAFE0C4C454}">
            <xm:f>NOT(ISERROR(SEARCH('Listados Datos'!$T$3,AB212)))</xm:f>
            <xm:f>'Listados Datos'!$T$3</xm:f>
            <x14:dxf>
              <fill>
                <patternFill patternType="solid">
                  <bgColor rgb="FFC00000"/>
                </patternFill>
              </fill>
            </x14:dxf>
          </x14:cfRule>
          <x14:cfRule type="containsText" priority="12740" operator="containsText" id="{0AE3EFD3-7A11-4BF8-BCF8-46A2D4302095}">
            <xm:f>NOT(ISERROR(SEARCH('Listados Datos'!$T$4,AB212)))</xm:f>
            <xm:f>'Listados Datos'!$T$4</xm:f>
            <x14:dxf>
              <font>
                <b/>
                <i val="0"/>
                <color theme="0"/>
              </font>
              <fill>
                <patternFill>
                  <bgColor rgb="FFE26B0A"/>
                </patternFill>
              </fill>
            </x14:dxf>
          </x14:cfRule>
          <x14:cfRule type="containsText" priority="12741" operator="containsText" id="{A58BF1F7-5ADA-4493-90F0-E79E89B3EBBE}">
            <xm:f>NOT(ISERROR(SEARCH('Listados Datos'!$T$5,AB212)))</xm:f>
            <xm:f>'Listados Datos'!$T$5</xm:f>
            <x14:dxf>
              <font>
                <b/>
                <i val="0"/>
                <color auto="1"/>
              </font>
              <fill>
                <patternFill>
                  <bgColor rgb="FFFFFF00"/>
                </patternFill>
              </fill>
            </x14:dxf>
          </x14:cfRule>
          <x14:cfRule type="containsText" priority="1274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729" operator="containsText" id="{E2B9B2D0-8EA3-4CC5-8B9E-2C994938CED0}">
            <xm:f>NOT(ISERROR(SEARCH('Listados Datos'!$P$3,Z212)))</xm:f>
            <xm:f>'Listados Datos'!$P$3</xm:f>
            <x14:dxf>
              <fill>
                <patternFill>
                  <bgColor rgb="FF99CC00"/>
                </patternFill>
              </fill>
            </x14:dxf>
          </x14:cfRule>
          <x14:cfRule type="containsText" priority="12730" operator="containsText" id="{4F9F972B-B068-412B-B19B-83E4EB89BE74}">
            <xm:f>NOT(ISERROR(SEARCH('Listados Datos'!$P$4,Z212)))</xm:f>
            <xm:f>'Listados Datos'!$P$4</xm:f>
            <x14:dxf>
              <fill>
                <patternFill>
                  <bgColor rgb="FF33CC33"/>
                </patternFill>
              </fill>
            </x14:dxf>
          </x14:cfRule>
          <x14:cfRule type="containsText" priority="12731" operator="containsText" id="{32706F4E-8DF5-43F5-AD19-CF4BBA38B8D1}">
            <xm:f>NOT(ISERROR(SEARCH('Listados Datos'!$P$5,Z212)))</xm:f>
            <xm:f>'Listados Datos'!$P$5</xm:f>
            <x14:dxf>
              <fill>
                <patternFill>
                  <bgColor rgb="FFFFFF00"/>
                </patternFill>
              </fill>
            </x14:dxf>
          </x14:cfRule>
          <x14:cfRule type="containsText" priority="12732" operator="containsText" id="{BF4E2FCB-EBCE-437F-9495-AB771D44335D}">
            <xm:f>NOT(ISERROR(SEARCH('Listados Datos'!$P$6,Z212)))</xm:f>
            <xm:f>'Listados Datos'!$P$6</xm:f>
            <x14:dxf>
              <fill>
                <patternFill>
                  <bgColor rgb="FFFFC000"/>
                </patternFill>
              </fill>
            </x14:dxf>
          </x14:cfRule>
          <x14:cfRule type="containsText" priority="1273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715" operator="containsText" id="{BEB2623D-B52B-48CC-938C-76FEFF97A478}">
            <xm:f>NOT(ISERROR(SEARCH('Listados Datos'!$T$3,AT212)))</xm:f>
            <xm:f>'Listados Datos'!$T$3</xm:f>
            <x14:dxf>
              <fill>
                <patternFill patternType="solid">
                  <bgColor rgb="FFC00000"/>
                </patternFill>
              </fill>
            </x14:dxf>
          </x14:cfRule>
          <x14:cfRule type="containsText" priority="12716" operator="containsText" id="{79AE8A48-AF5F-4269-9E70-12ECACF56890}">
            <xm:f>NOT(ISERROR(SEARCH('Listados Datos'!$T$4,AT212)))</xm:f>
            <xm:f>'Listados Datos'!$T$4</xm:f>
            <x14:dxf>
              <font>
                <b/>
                <i val="0"/>
                <color theme="0"/>
              </font>
              <fill>
                <patternFill>
                  <bgColor rgb="FFE26B0A"/>
                </patternFill>
              </fill>
            </x14:dxf>
          </x14:cfRule>
          <x14:cfRule type="containsText" priority="12717" operator="containsText" id="{44380680-852F-419F-8DA6-C6C8AE95F92A}">
            <xm:f>NOT(ISERROR(SEARCH('Listados Datos'!$T$5,AT212)))</xm:f>
            <xm:f>'Listados Datos'!$T$5</xm:f>
            <x14:dxf>
              <font>
                <b/>
                <i val="0"/>
                <color auto="1"/>
              </font>
              <fill>
                <patternFill>
                  <bgColor rgb="FFFFFF00"/>
                </patternFill>
              </fill>
            </x14:dxf>
          </x14:cfRule>
          <x14:cfRule type="containsText" priority="1271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705" operator="containsText" id="{A6F06C3C-1BC3-4C51-A17F-9A3E55224B4A}">
            <xm:f>NOT(ISERROR(SEARCH('Listados Datos'!$P$3,AR212)))</xm:f>
            <xm:f>'Listados Datos'!$P$3</xm:f>
            <x14:dxf>
              <fill>
                <patternFill>
                  <bgColor rgb="FF99CC00"/>
                </patternFill>
              </fill>
            </x14:dxf>
          </x14:cfRule>
          <x14:cfRule type="containsText" priority="12706" operator="containsText" id="{A996CBCF-A340-464E-9DD0-5B80366644A6}">
            <xm:f>NOT(ISERROR(SEARCH('Listados Datos'!$P$4,AR212)))</xm:f>
            <xm:f>'Listados Datos'!$P$4</xm:f>
            <x14:dxf>
              <fill>
                <patternFill>
                  <bgColor rgb="FF33CC33"/>
                </patternFill>
              </fill>
            </x14:dxf>
          </x14:cfRule>
          <x14:cfRule type="containsText" priority="12707" operator="containsText" id="{9085C5A9-C73F-47D3-9328-E76D3504A03A}">
            <xm:f>NOT(ISERROR(SEARCH('Listados Datos'!$P$5,AR212)))</xm:f>
            <xm:f>'Listados Datos'!$P$5</xm:f>
            <x14:dxf>
              <fill>
                <patternFill>
                  <bgColor rgb="FFFFFF00"/>
                </patternFill>
              </fill>
            </x14:dxf>
          </x14:cfRule>
          <x14:cfRule type="containsText" priority="12708" operator="containsText" id="{C3CA4B3C-EB18-473D-9CB2-719B7EF2CE1D}">
            <xm:f>NOT(ISERROR(SEARCH('Listados Datos'!$P$6,AR212)))</xm:f>
            <xm:f>'Listados Datos'!$P$6</xm:f>
            <x14:dxf>
              <fill>
                <patternFill>
                  <bgColor rgb="FFFFC000"/>
                </patternFill>
              </fill>
            </x14:dxf>
          </x14:cfRule>
          <x14:cfRule type="containsText" priority="1270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663" operator="containsText" id="{0B73894B-F805-48AD-AAD7-4FFB61F8BEF2}">
            <xm:f>NOT(ISERROR(SEARCH('Listados Datos'!$P$3,AR218)))</xm:f>
            <xm:f>'Listados Datos'!$P$3</xm:f>
            <x14:dxf>
              <fill>
                <patternFill>
                  <bgColor rgb="FF99CC00"/>
                </patternFill>
              </fill>
            </x14:dxf>
          </x14:cfRule>
          <x14:cfRule type="containsText" priority="12664" operator="containsText" id="{915C227D-BC8D-41DA-A359-C5759C28302F}">
            <xm:f>NOT(ISERROR(SEARCH('Listados Datos'!$P$4,AR218)))</xm:f>
            <xm:f>'Listados Datos'!$P$4</xm:f>
            <x14:dxf>
              <fill>
                <patternFill>
                  <bgColor rgb="FF33CC33"/>
                </patternFill>
              </fill>
            </x14:dxf>
          </x14:cfRule>
          <x14:cfRule type="containsText" priority="12665" operator="containsText" id="{4014A61F-B903-4679-8931-B39612241213}">
            <xm:f>NOT(ISERROR(SEARCH('Listados Datos'!$P$5,AR218)))</xm:f>
            <xm:f>'Listados Datos'!$P$5</xm:f>
            <x14:dxf>
              <fill>
                <patternFill>
                  <bgColor rgb="FFFFFF00"/>
                </patternFill>
              </fill>
            </x14:dxf>
          </x14:cfRule>
          <x14:cfRule type="containsText" priority="12666" operator="containsText" id="{959F3E3C-4A7C-4074-8967-45AF755F3884}">
            <xm:f>NOT(ISERROR(SEARCH('Listados Datos'!$P$6,AR218)))</xm:f>
            <xm:f>'Listados Datos'!$P$6</xm:f>
            <x14:dxf>
              <fill>
                <patternFill>
                  <bgColor rgb="FFFFC000"/>
                </patternFill>
              </fill>
            </x14:dxf>
          </x14:cfRule>
          <x14:cfRule type="containsText" priority="1266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701" operator="containsText" id="{5B7644BF-A9B2-4AB0-85D5-1DAB6B2EEAE0}">
            <xm:f>NOT(ISERROR(SEARCH('Listados Datos'!$T$3,AF218)))</xm:f>
            <xm:f>'Listados Datos'!$T$3</xm:f>
            <x14:dxf>
              <fill>
                <patternFill patternType="solid">
                  <bgColor rgb="FFC00000"/>
                </patternFill>
              </fill>
            </x14:dxf>
          </x14:cfRule>
          <x14:cfRule type="containsText" priority="12702" operator="containsText" id="{81C86172-9A05-40C6-9026-248CE08E4DBA}">
            <xm:f>NOT(ISERROR(SEARCH('Listados Datos'!$T$4,AF218)))</xm:f>
            <xm:f>'Listados Datos'!$T$4</xm:f>
            <x14:dxf>
              <font>
                <b/>
                <i val="0"/>
                <color theme="0"/>
              </font>
              <fill>
                <patternFill>
                  <bgColor rgb="FFE26B0A"/>
                </patternFill>
              </fill>
            </x14:dxf>
          </x14:cfRule>
          <x14:cfRule type="containsText" priority="12703" operator="containsText" id="{F5D533C5-F98F-45A8-8204-A43C9EBBCE25}">
            <xm:f>NOT(ISERROR(SEARCH('Listados Datos'!$T$5,AF218)))</xm:f>
            <xm:f>'Listados Datos'!$T$5</xm:f>
            <x14:dxf>
              <font>
                <b/>
                <i val="0"/>
                <color auto="1"/>
              </font>
              <fill>
                <patternFill>
                  <bgColor rgb="FFFFFF00"/>
                </patternFill>
              </fill>
            </x14:dxf>
          </x14:cfRule>
          <x14:cfRule type="containsText" priority="1270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697" operator="containsText" id="{9E10FC88-37A3-4A46-B2B2-D92EB2436224}">
            <xm:f>NOT(ISERROR(SEARCH('Listados Datos'!$T$3,AB218)))</xm:f>
            <xm:f>'Listados Datos'!$T$3</xm:f>
            <x14:dxf>
              <fill>
                <patternFill patternType="solid">
                  <bgColor rgb="FFC00000"/>
                </patternFill>
              </fill>
            </x14:dxf>
          </x14:cfRule>
          <x14:cfRule type="containsText" priority="12698" operator="containsText" id="{4F0D1085-9B55-4E5C-8526-A5A0B852A646}">
            <xm:f>NOT(ISERROR(SEARCH('Listados Datos'!$T$4,AB218)))</xm:f>
            <xm:f>'Listados Datos'!$T$4</xm:f>
            <x14:dxf>
              <font>
                <b/>
                <i val="0"/>
                <color theme="0"/>
              </font>
              <fill>
                <patternFill>
                  <bgColor rgb="FFE26B0A"/>
                </patternFill>
              </fill>
            </x14:dxf>
          </x14:cfRule>
          <x14:cfRule type="containsText" priority="12699" operator="containsText" id="{A8680B84-3E6A-415B-AF74-71AB30B09D39}">
            <xm:f>NOT(ISERROR(SEARCH('Listados Datos'!$T$5,AB218)))</xm:f>
            <xm:f>'Listados Datos'!$T$5</xm:f>
            <x14:dxf>
              <font>
                <b/>
                <i val="0"/>
                <color auto="1"/>
              </font>
              <fill>
                <patternFill>
                  <bgColor rgb="FFFFFF00"/>
                </patternFill>
              </fill>
            </x14:dxf>
          </x14:cfRule>
          <x14:cfRule type="containsText" priority="1270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687" operator="containsText" id="{AE489BA1-9E82-4B1E-8C9D-14CE3845E26A}">
            <xm:f>NOT(ISERROR(SEARCH('Listados Datos'!$P$3,Z218)))</xm:f>
            <xm:f>'Listados Datos'!$P$3</xm:f>
            <x14:dxf>
              <fill>
                <patternFill>
                  <bgColor rgb="FF99CC00"/>
                </patternFill>
              </fill>
            </x14:dxf>
          </x14:cfRule>
          <x14:cfRule type="containsText" priority="12688" operator="containsText" id="{2A4E5E87-554A-46E0-BD66-4CA6F734C366}">
            <xm:f>NOT(ISERROR(SEARCH('Listados Datos'!$P$4,Z218)))</xm:f>
            <xm:f>'Listados Datos'!$P$4</xm:f>
            <x14:dxf>
              <fill>
                <patternFill>
                  <bgColor rgb="FF33CC33"/>
                </patternFill>
              </fill>
            </x14:dxf>
          </x14:cfRule>
          <x14:cfRule type="containsText" priority="12689" operator="containsText" id="{DDACEF78-A3D6-4066-B788-BB80089E6BC0}">
            <xm:f>NOT(ISERROR(SEARCH('Listados Datos'!$P$5,Z218)))</xm:f>
            <xm:f>'Listados Datos'!$P$5</xm:f>
            <x14:dxf>
              <fill>
                <patternFill>
                  <bgColor rgb="FFFFFF00"/>
                </patternFill>
              </fill>
            </x14:dxf>
          </x14:cfRule>
          <x14:cfRule type="containsText" priority="12690" operator="containsText" id="{AC607C2C-AAE1-4228-B78A-EA6EC0385A28}">
            <xm:f>NOT(ISERROR(SEARCH('Listados Datos'!$P$6,Z218)))</xm:f>
            <xm:f>'Listados Datos'!$P$6</xm:f>
            <x14:dxf>
              <fill>
                <patternFill>
                  <bgColor rgb="FFFFC000"/>
                </patternFill>
              </fill>
            </x14:dxf>
          </x14:cfRule>
          <x14:cfRule type="containsText" priority="1269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673" operator="containsText" id="{CB4236AF-47EE-4982-8B8F-52C5EBACF122}">
            <xm:f>NOT(ISERROR(SEARCH('Listados Datos'!$T$3,AT218)))</xm:f>
            <xm:f>'Listados Datos'!$T$3</xm:f>
            <x14:dxf>
              <fill>
                <patternFill patternType="solid">
                  <bgColor rgb="FFC00000"/>
                </patternFill>
              </fill>
            </x14:dxf>
          </x14:cfRule>
          <x14:cfRule type="containsText" priority="12674" operator="containsText" id="{7C9568EF-E365-4C81-9205-76D2F815DFF0}">
            <xm:f>NOT(ISERROR(SEARCH('Listados Datos'!$T$4,AT218)))</xm:f>
            <xm:f>'Listados Datos'!$T$4</xm:f>
            <x14:dxf>
              <font>
                <b/>
                <i val="0"/>
                <color theme="0"/>
              </font>
              <fill>
                <patternFill>
                  <bgColor rgb="FFE26B0A"/>
                </patternFill>
              </fill>
            </x14:dxf>
          </x14:cfRule>
          <x14:cfRule type="containsText" priority="12675" operator="containsText" id="{775835A3-7386-44D9-B844-D8446AD5370C}">
            <xm:f>NOT(ISERROR(SEARCH('Listados Datos'!$T$5,AT218)))</xm:f>
            <xm:f>'Listados Datos'!$T$5</xm:f>
            <x14:dxf>
              <font>
                <b/>
                <i val="0"/>
                <color auto="1"/>
              </font>
              <fill>
                <patternFill>
                  <bgColor rgb="FFFFFF00"/>
                </patternFill>
              </fill>
            </x14:dxf>
          </x14:cfRule>
          <x14:cfRule type="containsText" priority="1267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621" operator="containsText" id="{2C563921-2DFD-4831-8CEF-63977F7A6FD0}">
            <xm:f>NOT(ISERROR(SEARCH('Listados Datos'!$P$3,AR224)))</xm:f>
            <xm:f>'Listados Datos'!$P$3</xm:f>
            <x14:dxf>
              <fill>
                <patternFill>
                  <bgColor rgb="FF99CC00"/>
                </patternFill>
              </fill>
            </x14:dxf>
          </x14:cfRule>
          <x14:cfRule type="containsText" priority="12622" operator="containsText" id="{DFF32F0C-CA04-4864-8C77-A434B421E0C5}">
            <xm:f>NOT(ISERROR(SEARCH('Listados Datos'!$P$4,AR224)))</xm:f>
            <xm:f>'Listados Datos'!$P$4</xm:f>
            <x14:dxf>
              <fill>
                <patternFill>
                  <bgColor rgb="FF33CC33"/>
                </patternFill>
              </fill>
            </x14:dxf>
          </x14:cfRule>
          <x14:cfRule type="containsText" priority="12623" operator="containsText" id="{30E99076-DB74-44D2-8AFC-6E47D76C9A91}">
            <xm:f>NOT(ISERROR(SEARCH('Listados Datos'!$P$5,AR224)))</xm:f>
            <xm:f>'Listados Datos'!$P$5</xm:f>
            <x14:dxf>
              <fill>
                <patternFill>
                  <bgColor rgb="FFFFFF00"/>
                </patternFill>
              </fill>
            </x14:dxf>
          </x14:cfRule>
          <x14:cfRule type="containsText" priority="12624" operator="containsText" id="{C31C1E39-267B-4C5B-8AE8-E49BFA5A3D3B}">
            <xm:f>NOT(ISERROR(SEARCH('Listados Datos'!$P$6,AR224)))</xm:f>
            <xm:f>'Listados Datos'!$P$6</xm:f>
            <x14:dxf>
              <fill>
                <patternFill>
                  <bgColor rgb="FFFFC000"/>
                </patternFill>
              </fill>
            </x14:dxf>
          </x14:cfRule>
          <x14:cfRule type="containsText" priority="1262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659" operator="containsText" id="{E81FD979-8DDE-4D82-8E6F-B47563C0CE1B}">
            <xm:f>NOT(ISERROR(SEARCH('Listados Datos'!$T$3,AF224)))</xm:f>
            <xm:f>'Listados Datos'!$T$3</xm:f>
            <x14:dxf>
              <fill>
                <patternFill patternType="solid">
                  <bgColor rgb="FFC00000"/>
                </patternFill>
              </fill>
            </x14:dxf>
          </x14:cfRule>
          <x14:cfRule type="containsText" priority="12660" operator="containsText" id="{450E48FE-DDF2-4973-97BE-DB84CB73D8A0}">
            <xm:f>NOT(ISERROR(SEARCH('Listados Datos'!$T$4,AF224)))</xm:f>
            <xm:f>'Listados Datos'!$T$4</xm:f>
            <x14:dxf>
              <font>
                <b/>
                <i val="0"/>
                <color theme="0"/>
              </font>
              <fill>
                <patternFill>
                  <bgColor rgb="FFE26B0A"/>
                </patternFill>
              </fill>
            </x14:dxf>
          </x14:cfRule>
          <x14:cfRule type="containsText" priority="12661" operator="containsText" id="{E118821E-3D34-4C5F-927C-3C76DBD638DB}">
            <xm:f>NOT(ISERROR(SEARCH('Listados Datos'!$T$5,AF224)))</xm:f>
            <xm:f>'Listados Datos'!$T$5</xm:f>
            <x14:dxf>
              <font>
                <b/>
                <i val="0"/>
                <color auto="1"/>
              </font>
              <fill>
                <patternFill>
                  <bgColor rgb="FFFFFF00"/>
                </patternFill>
              </fill>
            </x14:dxf>
          </x14:cfRule>
          <x14:cfRule type="containsText" priority="1266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655" operator="containsText" id="{A032AD86-DD9E-43EE-BAF6-A7177212A8D2}">
            <xm:f>NOT(ISERROR(SEARCH('Listados Datos'!$T$3,AB224)))</xm:f>
            <xm:f>'Listados Datos'!$T$3</xm:f>
            <x14:dxf>
              <fill>
                <patternFill patternType="solid">
                  <bgColor rgb="FFC00000"/>
                </patternFill>
              </fill>
            </x14:dxf>
          </x14:cfRule>
          <x14:cfRule type="containsText" priority="12656" operator="containsText" id="{E58C9800-FDF3-4F22-9EEF-CA19E330D04E}">
            <xm:f>NOT(ISERROR(SEARCH('Listados Datos'!$T$4,AB224)))</xm:f>
            <xm:f>'Listados Datos'!$T$4</xm:f>
            <x14:dxf>
              <font>
                <b/>
                <i val="0"/>
                <color theme="0"/>
              </font>
              <fill>
                <patternFill>
                  <bgColor rgb="FFE26B0A"/>
                </patternFill>
              </fill>
            </x14:dxf>
          </x14:cfRule>
          <x14:cfRule type="containsText" priority="12657" operator="containsText" id="{03EC4A6C-197A-43ED-98E7-A92B951A293A}">
            <xm:f>NOT(ISERROR(SEARCH('Listados Datos'!$T$5,AB224)))</xm:f>
            <xm:f>'Listados Datos'!$T$5</xm:f>
            <x14:dxf>
              <font>
                <b/>
                <i val="0"/>
                <color auto="1"/>
              </font>
              <fill>
                <patternFill>
                  <bgColor rgb="FFFFFF00"/>
                </patternFill>
              </fill>
            </x14:dxf>
          </x14:cfRule>
          <x14:cfRule type="containsText" priority="1265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645" operator="containsText" id="{FA475C1E-CD29-4489-88DE-13ED0AC58BE4}">
            <xm:f>NOT(ISERROR(SEARCH('Listados Datos'!$P$3,Z224)))</xm:f>
            <xm:f>'Listados Datos'!$P$3</xm:f>
            <x14:dxf>
              <fill>
                <patternFill>
                  <bgColor rgb="FF99CC00"/>
                </patternFill>
              </fill>
            </x14:dxf>
          </x14:cfRule>
          <x14:cfRule type="containsText" priority="12646" operator="containsText" id="{A5C77DE3-EBDD-4ADF-AAD2-0322E9ECCDA5}">
            <xm:f>NOT(ISERROR(SEARCH('Listados Datos'!$P$4,Z224)))</xm:f>
            <xm:f>'Listados Datos'!$P$4</xm:f>
            <x14:dxf>
              <fill>
                <patternFill>
                  <bgColor rgb="FF33CC33"/>
                </patternFill>
              </fill>
            </x14:dxf>
          </x14:cfRule>
          <x14:cfRule type="containsText" priority="12647" operator="containsText" id="{CD20C816-B849-4FC1-B21A-361D66473ABC}">
            <xm:f>NOT(ISERROR(SEARCH('Listados Datos'!$P$5,Z224)))</xm:f>
            <xm:f>'Listados Datos'!$P$5</xm:f>
            <x14:dxf>
              <fill>
                <patternFill>
                  <bgColor rgb="FFFFFF00"/>
                </patternFill>
              </fill>
            </x14:dxf>
          </x14:cfRule>
          <x14:cfRule type="containsText" priority="12648" operator="containsText" id="{818C85C5-F437-4A83-8380-DB34731E8BBC}">
            <xm:f>NOT(ISERROR(SEARCH('Listados Datos'!$P$6,Z224)))</xm:f>
            <xm:f>'Listados Datos'!$P$6</xm:f>
            <x14:dxf>
              <fill>
                <patternFill>
                  <bgColor rgb="FFFFC000"/>
                </patternFill>
              </fill>
            </x14:dxf>
          </x14:cfRule>
          <x14:cfRule type="containsText" priority="1264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631" operator="containsText" id="{1F50CDF9-ED25-402E-8962-A94529DE7DF9}">
            <xm:f>NOT(ISERROR(SEARCH('Listados Datos'!$T$3,AT224)))</xm:f>
            <xm:f>'Listados Datos'!$T$3</xm:f>
            <x14:dxf>
              <fill>
                <patternFill patternType="solid">
                  <bgColor rgb="FFC00000"/>
                </patternFill>
              </fill>
            </x14:dxf>
          </x14:cfRule>
          <x14:cfRule type="containsText" priority="12632" operator="containsText" id="{A01D8B07-63E2-45C4-A38D-8F71F07DC598}">
            <xm:f>NOT(ISERROR(SEARCH('Listados Datos'!$T$4,AT224)))</xm:f>
            <xm:f>'Listados Datos'!$T$4</xm:f>
            <x14:dxf>
              <font>
                <b/>
                <i val="0"/>
                <color theme="0"/>
              </font>
              <fill>
                <patternFill>
                  <bgColor rgb="FFE26B0A"/>
                </patternFill>
              </fill>
            </x14:dxf>
          </x14:cfRule>
          <x14:cfRule type="containsText" priority="12633" operator="containsText" id="{B69F962E-80DE-4C2C-9818-6A646719D5E0}">
            <xm:f>NOT(ISERROR(SEARCH('Listados Datos'!$T$5,AT224)))</xm:f>
            <xm:f>'Listados Datos'!$T$5</xm:f>
            <x14:dxf>
              <font>
                <b/>
                <i val="0"/>
                <color auto="1"/>
              </font>
              <fill>
                <patternFill>
                  <bgColor rgb="FFFFFF00"/>
                </patternFill>
              </fill>
            </x14:dxf>
          </x14:cfRule>
          <x14:cfRule type="containsText" priority="1263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617" operator="containsText" id="{C0C9AF0A-180F-4227-BC04-A755C8C45228}">
            <xm:f>NOT(ISERROR(SEARCH('Listados Datos'!$T$3,AF230)))</xm:f>
            <xm:f>'Listados Datos'!$T$3</xm:f>
            <x14:dxf>
              <fill>
                <patternFill patternType="solid">
                  <bgColor rgb="FFC00000"/>
                </patternFill>
              </fill>
            </x14:dxf>
          </x14:cfRule>
          <x14:cfRule type="containsText" priority="12618" operator="containsText" id="{9E9F202F-035B-49E5-A561-78C6231A7DBB}">
            <xm:f>NOT(ISERROR(SEARCH('Listados Datos'!$T$4,AF230)))</xm:f>
            <xm:f>'Listados Datos'!$T$4</xm:f>
            <x14:dxf>
              <font>
                <b/>
                <i val="0"/>
                <color theme="0"/>
              </font>
              <fill>
                <patternFill>
                  <bgColor rgb="FFE26B0A"/>
                </patternFill>
              </fill>
            </x14:dxf>
          </x14:cfRule>
          <x14:cfRule type="containsText" priority="12619" operator="containsText" id="{D542A649-135D-4185-A85D-150272005DFE}">
            <xm:f>NOT(ISERROR(SEARCH('Listados Datos'!$T$5,AF230)))</xm:f>
            <xm:f>'Listados Datos'!$T$5</xm:f>
            <x14:dxf>
              <font>
                <b/>
                <i val="0"/>
                <color auto="1"/>
              </font>
              <fill>
                <patternFill>
                  <bgColor rgb="FFFFFF00"/>
                </patternFill>
              </fill>
            </x14:dxf>
          </x14:cfRule>
          <x14:cfRule type="containsText" priority="12620" operator="containsText" id="{3DC649C4-6B69-4DCA-A2C0-5B1BE0A31C55}">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12613" operator="containsText" id="{F4DA17F1-10D2-4217-ADC6-569C9335919F}">
            <xm:f>NOT(ISERROR(SEARCH('Listados Datos'!$T$3,AB230)))</xm:f>
            <xm:f>'Listados Datos'!$T$3</xm:f>
            <x14:dxf>
              <fill>
                <patternFill patternType="solid">
                  <bgColor rgb="FFC00000"/>
                </patternFill>
              </fill>
            </x14:dxf>
          </x14:cfRule>
          <x14:cfRule type="containsText" priority="12614" operator="containsText" id="{5A6E52C2-2B35-4210-86A0-467B08BFE04D}">
            <xm:f>NOT(ISERROR(SEARCH('Listados Datos'!$T$4,AB230)))</xm:f>
            <xm:f>'Listados Datos'!$T$4</xm:f>
            <x14:dxf>
              <font>
                <b/>
                <i val="0"/>
                <color theme="0"/>
              </font>
              <fill>
                <patternFill>
                  <bgColor rgb="FFE26B0A"/>
                </patternFill>
              </fill>
            </x14:dxf>
          </x14:cfRule>
          <x14:cfRule type="containsText" priority="12615" operator="containsText" id="{BDCA1A11-422F-4FA3-A97E-69AED7FB496F}">
            <xm:f>NOT(ISERROR(SEARCH('Listados Datos'!$T$5,AB230)))</xm:f>
            <xm:f>'Listados Datos'!$T$5</xm:f>
            <x14:dxf>
              <font>
                <b/>
                <i val="0"/>
                <color auto="1"/>
              </font>
              <fill>
                <patternFill>
                  <bgColor rgb="FFFFFF00"/>
                </patternFill>
              </fill>
            </x14:dxf>
          </x14:cfRule>
          <x14:cfRule type="containsText" priority="12616" operator="containsText" id="{363F03BE-F294-421D-92C6-8DF7CD166CF2}">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12603" operator="containsText" id="{3FFAA173-5D4F-49A2-92DA-B8C752B674BA}">
            <xm:f>NOT(ISERROR(SEARCH('Listados Datos'!$P$3,Z230)))</xm:f>
            <xm:f>'Listados Datos'!$P$3</xm:f>
            <x14:dxf>
              <fill>
                <patternFill>
                  <bgColor rgb="FF99CC00"/>
                </patternFill>
              </fill>
            </x14:dxf>
          </x14:cfRule>
          <x14:cfRule type="containsText" priority="12604" operator="containsText" id="{1CBC3E82-1CEA-417F-9F0B-DC7247CBF4A7}">
            <xm:f>NOT(ISERROR(SEARCH('Listados Datos'!$P$4,Z230)))</xm:f>
            <xm:f>'Listados Datos'!$P$4</xm:f>
            <x14:dxf>
              <fill>
                <patternFill>
                  <bgColor rgb="FF33CC33"/>
                </patternFill>
              </fill>
            </x14:dxf>
          </x14:cfRule>
          <x14:cfRule type="containsText" priority="12605" operator="containsText" id="{D7AD1EA6-B519-4D4A-A9E6-082B64593BA9}">
            <xm:f>NOT(ISERROR(SEARCH('Listados Datos'!$P$5,Z230)))</xm:f>
            <xm:f>'Listados Datos'!$P$5</xm:f>
            <x14:dxf>
              <fill>
                <patternFill>
                  <bgColor rgb="FFFFFF00"/>
                </patternFill>
              </fill>
            </x14:dxf>
          </x14:cfRule>
          <x14:cfRule type="containsText" priority="12606" operator="containsText" id="{6445AF80-0F1E-4C56-B385-81F486E39CEF}">
            <xm:f>NOT(ISERROR(SEARCH('Listados Datos'!$P$6,Z230)))</xm:f>
            <xm:f>'Listados Datos'!$P$6</xm:f>
            <x14:dxf>
              <fill>
                <patternFill>
                  <bgColor rgb="FFFFC000"/>
                </patternFill>
              </fill>
            </x14:dxf>
          </x14:cfRule>
          <x14:cfRule type="containsText" priority="12607" operator="containsText" id="{8177EDC5-E87D-49D3-BACF-8EE2D1A2145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2589" operator="containsText" id="{9205A549-3509-4731-8698-6E81B952AF6D}">
            <xm:f>NOT(ISERROR(SEARCH('Listados Datos'!$T$3,AT230)))</xm:f>
            <xm:f>'Listados Datos'!$T$3</xm:f>
            <x14:dxf>
              <fill>
                <patternFill patternType="solid">
                  <bgColor rgb="FFC00000"/>
                </patternFill>
              </fill>
            </x14:dxf>
          </x14:cfRule>
          <x14:cfRule type="containsText" priority="12590" operator="containsText" id="{91AC5C8F-9813-46D1-82F8-8AABA2969C9E}">
            <xm:f>NOT(ISERROR(SEARCH('Listados Datos'!$T$4,AT230)))</xm:f>
            <xm:f>'Listados Datos'!$T$4</xm:f>
            <x14:dxf>
              <font>
                <b/>
                <i val="0"/>
                <color theme="0"/>
              </font>
              <fill>
                <patternFill>
                  <bgColor rgb="FFE26B0A"/>
                </patternFill>
              </fill>
            </x14:dxf>
          </x14:cfRule>
          <x14:cfRule type="containsText" priority="12591" operator="containsText" id="{5F79C267-9CA6-45BC-8CD4-C53F598CFF78}">
            <xm:f>NOT(ISERROR(SEARCH('Listados Datos'!$T$5,AT230)))</xm:f>
            <xm:f>'Listados Datos'!$T$5</xm:f>
            <x14:dxf>
              <font>
                <b/>
                <i val="0"/>
                <color auto="1"/>
              </font>
              <fill>
                <patternFill>
                  <bgColor rgb="FFFFFF00"/>
                </patternFill>
              </fill>
            </x14:dxf>
          </x14:cfRule>
          <x14:cfRule type="containsText" priority="12592" operator="containsText" id="{94FD60A2-8956-40B9-BA96-A6EC5ACB7A34}">
            <xm:f>NOT(ISERROR(SEARCH('Listados Datos'!$T$6,AT230)))</xm:f>
            <xm:f>'Listados Datos'!$T$6</xm:f>
            <x14:dxf>
              <font>
                <b/>
                <i val="0"/>
              </font>
              <fill>
                <patternFill>
                  <bgColor rgb="FF92D050"/>
                </patternFill>
              </fill>
            </x14:dxf>
          </x14:cfRule>
          <xm:sqref>AT230</xm:sqref>
        </x14:conditionalFormatting>
        <x14:conditionalFormatting xmlns:xm="http://schemas.microsoft.com/office/excel/2006/main">
          <x14:cfRule type="containsText" priority="12415" operator="containsText" id="{105DD0C0-8332-4FB6-8FF5-7151B9AC4597}">
            <xm:f>NOT(ISERROR(SEARCH('Listados Datos'!$P$3,AR241)))</xm:f>
            <xm:f>'Listados Datos'!$P$3</xm:f>
            <x14:dxf>
              <fill>
                <patternFill>
                  <bgColor rgb="FF99CC00"/>
                </patternFill>
              </fill>
            </x14:dxf>
          </x14:cfRule>
          <x14:cfRule type="containsText" priority="12416" operator="containsText" id="{61D599DB-724A-4FCE-A4AF-21D008F8D7EA}">
            <xm:f>NOT(ISERROR(SEARCH('Listados Datos'!$P$4,AR241)))</xm:f>
            <xm:f>'Listados Datos'!$P$4</xm:f>
            <x14:dxf>
              <fill>
                <patternFill>
                  <bgColor rgb="FF33CC33"/>
                </patternFill>
              </fill>
            </x14:dxf>
          </x14:cfRule>
          <x14:cfRule type="containsText" priority="12417" operator="containsText" id="{8A141A5E-A419-47FC-A7CB-E1648A6C64BC}">
            <xm:f>NOT(ISERROR(SEARCH('Listados Datos'!$P$5,AR241)))</xm:f>
            <xm:f>'Listados Datos'!$P$5</xm:f>
            <x14:dxf>
              <fill>
                <patternFill>
                  <bgColor rgb="FFFFFF00"/>
                </patternFill>
              </fill>
            </x14:dxf>
          </x14:cfRule>
          <x14:cfRule type="containsText" priority="12418" operator="containsText" id="{2F8A55AB-8FE2-4D13-B852-E82266B02C6D}">
            <xm:f>NOT(ISERROR(SEARCH('Listados Datos'!$P$6,AR241)))</xm:f>
            <xm:f>'Listados Datos'!$P$6</xm:f>
            <x14:dxf>
              <fill>
                <patternFill>
                  <bgColor rgb="FFFFC000"/>
                </patternFill>
              </fill>
            </x14:dxf>
          </x14:cfRule>
          <x14:cfRule type="containsText" priority="12419" operator="containsText" id="{EE3B5A77-E3A8-4607-9EE6-500A2BB1A491}">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481" operator="containsText" id="{DFF72E7B-18A2-4AF2-99F7-4F63619B4BD6}">
            <xm:f>NOT(ISERROR(SEARCH('Listados Datos'!$T$3,AT243)))</xm:f>
            <xm:f>'Listados Datos'!$T$3</xm:f>
            <x14:dxf>
              <fill>
                <patternFill patternType="solid">
                  <bgColor rgb="FFC00000"/>
                </patternFill>
              </fill>
            </x14:dxf>
          </x14:cfRule>
          <x14:cfRule type="containsText" priority="12482" operator="containsText" id="{329EDB66-EA66-4902-9395-1379AC5BD202}">
            <xm:f>NOT(ISERROR(SEARCH('Listados Datos'!$T$4,AT243)))</xm:f>
            <xm:f>'Listados Datos'!$T$4</xm:f>
            <x14:dxf>
              <font>
                <b/>
                <i val="0"/>
                <color theme="0"/>
              </font>
              <fill>
                <patternFill>
                  <bgColor rgb="FFE26B0A"/>
                </patternFill>
              </fill>
            </x14:dxf>
          </x14:cfRule>
          <x14:cfRule type="containsText" priority="12483" operator="containsText" id="{91AA7926-4DF9-4AF2-A7BF-214F3B750499}">
            <xm:f>NOT(ISERROR(SEARCH('Listados Datos'!$T$5,AT243)))</xm:f>
            <xm:f>'Listados Datos'!$T$5</xm:f>
            <x14:dxf>
              <font>
                <b/>
                <i val="0"/>
                <color auto="1"/>
              </font>
              <fill>
                <patternFill>
                  <bgColor rgb="FFFFFF00"/>
                </patternFill>
              </fill>
            </x14:dxf>
          </x14:cfRule>
          <x14:cfRule type="containsText" priority="12484" operator="containsText" id="{E6F131E8-D990-4B9F-AF51-30627CD05646}">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471" operator="containsText" id="{5362542B-4358-4379-B7A6-D9F7291F0DA6}">
            <xm:f>NOT(ISERROR(SEARCH('Listados Datos'!$P$3,AR243)))</xm:f>
            <xm:f>'Listados Datos'!$P$3</xm:f>
            <x14:dxf>
              <fill>
                <patternFill>
                  <bgColor rgb="FF99CC00"/>
                </patternFill>
              </fill>
            </x14:dxf>
          </x14:cfRule>
          <x14:cfRule type="containsText" priority="12472" operator="containsText" id="{51C08D20-167F-4154-9ACE-06F22FDF924E}">
            <xm:f>NOT(ISERROR(SEARCH('Listados Datos'!$P$4,AR243)))</xm:f>
            <xm:f>'Listados Datos'!$P$4</xm:f>
            <x14:dxf>
              <fill>
                <patternFill>
                  <bgColor rgb="FF33CC33"/>
                </patternFill>
              </fill>
            </x14:dxf>
          </x14:cfRule>
          <x14:cfRule type="containsText" priority="12473" operator="containsText" id="{A9C70EF1-E304-4041-85D1-73D2B36637B5}">
            <xm:f>NOT(ISERROR(SEARCH('Listados Datos'!$P$5,AR243)))</xm:f>
            <xm:f>'Listados Datos'!$P$5</xm:f>
            <x14:dxf>
              <fill>
                <patternFill>
                  <bgColor rgb="FFFFFF00"/>
                </patternFill>
              </fill>
            </x14:dxf>
          </x14:cfRule>
          <x14:cfRule type="containsText" priority="12474" operator="containsText" id="{89D44728-3491-486D-B2C7-268F41161139}">
            <xm:f>NOT(ISERROR(SEARCH('Listados Datos'!$P$6,AR243)))</xm:f>
            <xm:f>'Listados Datos'!$P$6</xm:f>
            <x14:dxf>
              <fill>
                <patternFill>
                  <bgColor rgb="FFFFC000"/>
                </patternFill>
              </fill>
            </x14:dxf>
          </x14:cfRule>
          <x14:cfRule type="containsText" priority="12475" operator="containsText" id="{09EDA327-DE46-4B12-8C31-0FBEA293CF17}">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39" operator="containsText" id="{332ED09B-CFD7-4C9A-B8FF-D69577476BD4}">
            <xm:f>NOT(ISERROR(SEARCH('Listados Datos'!$T$3,AT240)))</xm:f>
            <xm:f>'Listados Datos'!$T$3</xm:f>
            <x14:dxf>
              <fill>
                <patternFill patternType="solid">
                  <bgColor rgb="FFC00000"/>
                </patternFill>
              </fill>
            </x14:dxf>
          </x14:cfRule>
          <x14:cfRule type="containsText" priority="12440" operator="containsText" id="{0A4EC7C6-C3DE-4E58-8B5D-C28BC1671EF8}">
            <xm:f>NOT(ISERROR(SEARCH('Listados Datos'!$T$4,AT240)))</xm:f>
            <xm:f>'Listados Datos'!$T$4</xm:f>
            <x14:dxf>
              <font>
                <b/>
                <i val="0"/>
                <color theme="0"/>
              </font>
              <fill>
                <patternFill>
                  <bgColor rgb="FFE26B0A"/>
                </patternFill>
              </fill>
            </x14:dxf>
          </x14:cfRule>
          <x14:cfRule type="containsText" priority="12441" operator="containsText" id="{7A780A66-0C30-4652-A722-412D70830FF9}">
            <xm:f>NOT(ISERROR(SEARCH('Listados Datos'!$T$5,AT240)))</xm:f>
            <xm:f>'Listados Datos'!$T$5</xm:f>
            <x14:dxf>
              <font>
                <b/>
                <i val="0"/>
                <color auto="1"/>
              </font>
              <fill>
                <patternFill>
                  <bgColor rgb="FFFFFF00"/>
                </patternFill>
              </fill>
            </x14:dxf>
          </x14:cfRule>
          <x14:cfRule type="containsText" priority="12442" operator="containsText" id="{72E724A4-D651-4A2A-9BE4-D71031C049F1}">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429" operator="containsText" id="{8356CA96-6B65-4201-AE85-01BBD5070B70}">
            <xm:f>NOT(ISERROR(SEARCH('Listados Datos'!$P$3,AR240)))</xm:f>
            <xm:f>'Listados Datos'!$P$3</xm:f>
            <x14:dxf>
              <fill>
                <patternFill>
                  <bgColor rgb="FF99CC00"/>
                </patternFill>
              </fill>
            </x14:dxf>
          </x14:cfRule>
          <x14:cfRule type="containsText" priority="12430" operator="containsText" id="{A2ED11D1-41D7-40AE-AFF6-3D0597996722}">
            <xm:f>NOT(ISERROR(SEARCH('Listados Datos'!$P$4,AR240)))</xm:f>
            <xm:f>'Listados Datos'!$P$4</xm:f>
            <x14:dxf>
              <fill>
                <patternFill>
                  <bgColor rgb="FF33CC33"/>
                </patternFill>
              </fill>
            </x14:dxf>
          </x14:cfRule>
          <x14:cfRule type="containsText" priority="12431" operator="containsText" id="{E8883B80-4CC9-47E2-9AD3-A913296DDD9E}">
            <xm:f>NOT(ISERROR(SEARCH('Listados Datos'!$P$5,AR240)))</xm:f>
            <xm:f>'Listados Datos'!$P$5</xm:f>
            <x14:dxf>
              <fill>
                <patternFill>
                  <bgColor rgb="FFFFFF00"/>
                </patternFill>
              </fill>
            </x14:dxf>
          </x14:cfRule>
          <x14:cfRule type="containsText" priority="12432" operator="containsText" id="{3DF82F01-5245-4DCE-A017-5B0E12107893}">
            <xm:f>NOT(ISERROR(SEARCH('Listados Datos'!$P$6,AR240)))</xm:f>
            <xm:f>'Listados Datos'!$P$6</xm:f>
            <x14:dxf>
              <fill>
                <patternFill>
                  <bgColor rgb="FFFFC000"/>
                </patternFill>
              </fill>
            </x14:dxf>
          </x14:cfRule>
          <x14:cfRule type="containsText" priority="12433" operator="containsText" id="{A4F418CA-C15A-4875-A71B-132B141C9C76}">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47" operator="containsText" id="{4B4D689D-64FF-4832-9D4A-00A83CD8F6FC}">
            <xm:f>NOT(ISERROR(SEARCH('Listados Datos'!$T$3,AF238)))</xm:f>
            <xm:f>'Listados Datos'!$T$3</xm:f>
            <x14:dxf>
              <fill>
                <patternFill patternType="solid">
                  <bgColor rgb="FFC00000"/>
                </patternFill>
              </fill>
            </x14:dxf>
          </x14:cfRule>
          <x14:cfRule type="containsText" priority="12548" operator="containsText" id="{3EE60E92-28AA-4010-9CA9-DAA2E5798998}">
            <xm:f>NOT(ISERROR(SEARCH('Listados Datos'!$T$4,AF238)))</xm:f>
            <xm:f>'Listados Datos'!$T$4</xm:f>
            <x14:dxf>
              <font>
                <b/>
                <i val="0"/>
                <color theme="0"/>
              </font>
              <fill>
                <patternFill>
                  <bgColor rgb="FFE26B0A"/>
                </patternFill>
              </fill>
            </x14:dxf>
          </x14:cfRule>
          <x14:cfRule type="containsText" priority="12549" operator="containsText" id="{4F5089B1-13A6-4F42-B69C-30C957C5FC23}">
            <xm:f>NOT(ISERROR(SEARCH('Listados Datos'!$T$5,AF238)))</xm:f>
            <xm:f>'Listados Datos'!$T$5</xm:f>
            <x14:dxf>
              <font>
                <b/>
                <i val="0"/>
                <color auto="1"/>
              </font>
              <fill>
                <patternFill>
                  <bgColor rgb="FFFFFF00"/>
                </patternFill>
              </fill>
            </x14:dxf>
          </x14:cfRule>
          <x14:cfRule type="containsText" priority="12550" operator="containsText" id="{B01E3CFB-C5DF-4E63-8F9C-2E94DABD39CB}">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43" operator="containsText" id="{C926EF30-AE86-45A5-91A2-89AB172E250F}">
            <xm:f>NOT(ISERROR(SEARCH('Listados Datos'!$T$3,AB238)))</xm:f>
            <xm:f>'Listados Datos'!$T$3</xm:f>
            <x14:dxf>
              <fill>
                <patternFill patternType="solid">
                  <bgColor rgb="FFC00000"/>
                </patternFill>
              </fill>
            </x14:dxf>
          </x14:cfRule>
          <x14:cfRule type="containsText" priority="12544" operator="containsText" id="{FEE57F1C-FDF4-43AC-84A7-52DDA894779A}">
            <xm:f>NOT(ISERROR(SEARCH('Listados Datos'!$T$4,AB238)))</xm:f>
            <xm:f>'Listados Datos'!$T$4</xm:f>
            <x14:dxf>
              <font>
                <b/>
                <i val="0"/>
                <color theme="0"/>
              </font>
              <fill>
                <patternFill>
                  <bgColor rgb="FFE26B0A"/>
                </patternFill>
              </fill>
            </x14:dxf>
          </x14:cfRule>
          <x14:cfRule type="containsText" priority="12545" operator="containsText" id="{567C83D9-9183-405E-922E-CD3C1564CD91}">
            <xm:f>NOT(ISERROR(SEARCH('Listados Datos'!$T$5,AB238)))</xm:f>
            <xm:f>'Listados Datos'!$T$5</xm:f>
            <x14:dxf>
              <font>
                <b/>
                <i val="0"/>
                <color auto="1"/>
              </font>
              <fill>
                <patternFill>
                  <bgColor rgb="FFFFFF00"/>
                </patternFill>
              </fill>
            </x14:dxf>
          </x14:cfRule>
          <x14:cfRule type="containsText" priority="12546" operator="containsText" id="{5B4E3BFD-D867-40CA-BBA4-895275D1EBCB}">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33" operator="containsText" id="{06F5B138-39A4-4C0D-A03F-A2BD6184CBDB}">
            <xm:f>NOT(ISERROR(SEARCH('Listados Datos'!$P$3,Z238)))</xm:f>
            <xm:f>'Listados Datos'!$P$3</xm:f>
            <x14:dxf>
              <fill>
                <patternFill>
                  <bgColor rgb="FF99CC00"/>
                </patternFill>
              </fill>
            </x14:dxf>
          </x14:cfRule>
          <x14:cfRule type="containsText" priority="12534" operator="containsText" id="{7D9A3448-8E7E-495E-833D-EF6D7A6319E6}">
            <xm:f>NOT(ISERROR(SEARCH('Listados Datos'!$P$4,Z238)))</xm:f>
            <xm:f>'Listados Datos'!$P$4</xm:f>
            <x14:dxf>
              <fill>
                <patternFill>
                  <bgColor rgb="FF33CC33"/>
                </patternFill>
              </fill>
            </x14:dxf>
          </x14:cfRule>
          <x14:cfRule type="containsText" priority="12535" operator="containsText" id="{862EFAEB-B035-4C5F-AD3A-04CA80D97FF8}">
            <xm:f>NOT(ISERROR(SEARCH('Listados Datos'!$P$5,Z238)))</xm:f>
            <xm:f>'Listados Datos'!$P$5</xm:f>
            <x14:dxf>
              <fill>
                <patternFill>
                  <bgColor rgb="FFFFFF00"/>
                </patternFill>
              </fill>
            </x14:dxf>
          </x14:cfRule>
          <x14:cfRule type="containsText" priority="12536" operator="containsText" id="{74D9C73A-082D-40AC-8C36-5045B5132419}">
            <xm:f>NOT(ISERROR(SEARCH('Listados Datos'!$P$6,Z238)))</xm:f>
            <xm:f>'Listados Datos'!$P$6</xm:f>
            <x14:dxf>
              <fill>
                <patternFill>
                  <bgColor rgb="FFFFC000"/>
                </patternFill>
              </fill>
            </x14:dxf>
          </x14:cfRule>
          <x14:cfRule type="containsText" priority="12537" operator="containsText" id="{E59D62EE-6F02-4E7E-BE4A-59C47B62DDEA}">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509" operator="containsText" id="{1CAE0228-F1B2-4F71-8118-669B547CDEA0}">
            <xm:f>NOT(ISERROR(SEARCH('Listados Datos'!$T$3,AT238)))</xm:f>
            <xm:f>'Listados Datos'!$T$3</xm:f>
            <x14:dxf>
              <fill>
                <patternFill patternType="solid">
                  <bgColor rgb="FFC00000"/>
                </patternFill>
              </fill>
            </x14:dxf>
          </x14:cfRule>
          <x14:cfRule type="containsText" priority="12510" operator="containsText" id="{D068D817-47BA-43C6-888D-59103C381A35}">
            <xm:f>NOT(ISERROR(SEARCH('Listados Datos'!$T$4,AT238)))</xm:f>
            <xm:f>'Listados Datos'!$T$4</xm:f>
            <x14:dxf>
              <font>
                <b/>
                <i val="0"/>
                <color theme="0"/>
              </font>
              <fill>
                <patternFill>
                  <bgColor rgb="FFE26B0A"/>
                </patternFill>
              </fill>
            </x14:dxf>
          </x14:cfRule>
          <x14:cfRule type="containsText" priority="12511" operator="containsText" id="{58967945-D461-4D68-A46F-D26E5F13AD7C}">
            <xm:f>NOT(ISERROR(SEARCH('Listados Datos'!$T$5,AT238)))</xm:f>
            <xm:f>'Listados Datos'!$T$5</xm:f>
            <x14:dxf>
              <font>
                <b/>
                <i val="0"/>
                <color auto="1"/>
              </font>
              <fill>
                <patternFill>
                  <bgColor rgb="FFFFFF00"/>
                </patternFill>
              </fill>
            </x14:dxf>
          </x14:cfRule>
          <x14:cfRule type="containsText" priority="12512" operator="containsText" id="{FB9872A8-68D0-45B7-9242-53E851A581D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499" operator="containsText" id="{D3E389AB-EE73-4A45-AC98-4F3848E5A5BC}">
            <xm:f>NOT(ISERROR(SEARCH('Listados Datos'!$P$3,AR238)))</xm:f>
            <xm:f>'Listados Datos'!$P$3</xm:f>
            <x14:dxf>
              <fill>
                <patternFill>
                  <bgColor rgb="FF99CC00"/>
                </patternFill>
              </fill>
            </x14:dxf>
          </x14:cfRule>
          <x14:cfRule type="containsText" priority="12500" operator="containsText" id="{3464492F-CCE5-4965-AF15-BA29D2B47E5A}">
            <xm:f>NOT(ISERROR(SEARCH('Listados Datos'!$P$4,AR238)))</xm:f>
            <xm:f>'Listados Datos'!$P$4</xm:f>
            <x14:dxf>
              <fill>
                <patternFill>
                  <bgColor rgb="FF33CC33"/>
                </patternFill>
              </fill>
            </x14:dxf>
          </x14:cfRule>
          <x14:cfRule type="containsText" priority="12501" operator="containsText" id="{376A649E-B3A1-4964-A99B-40CA8DC3FE83}">
            <xm:f>NOT(ISERROR(SEARCH('Listados Datos'!$P$5,AR238)))</xm:f>
            <xm:f>'Listados Datos'!$P$5</xm:f>
            <x14:dxf>
              <fill>
                <patternFill>
                  <bgColor rgb="FFFFFF00"/>
                </patternFill>
              </fill>
            </x14:dxf>
          </x14:cfRule>
          <x14:cfRule type="containsText" priority="12502" operator="containsText" id="{8CFB7ED9-A9AB-429A-A84D-00B2D6444257}">
            <xm:f>NOT(ISERROR(SEARCH('Listados Datos'!$P$6,AR238)))</xm:f>
            <xm:f>'Listados Datos'!$P$6</xm:f>
            <x14:dxf>
              <fill>
                <patternFill>
                  <bgColor rgb="FFFFC000"/>
                </patternFill>
              </fill>
            </x14:dxf>
          </x14:cfRule>
          <x14:cfRule type="containsText" priority="12503" operator="containsText" id="{C73B1237-AA93-4E9D-AACA-5E5DF22203C3}">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495" operator="containsText" id="{C31873BE-A854-4E92-937C-2ED945896C66}">
            <xm:f>NOT(ISERROR(SEARCH('Listados Datos'!$T$3,AT239)))</xm:f>
            <xm:f>'Listados Datos'!$T$3</xm:f>
            <x14:dxf>
              <fill>
                <patternFill patternType="solid">
                  <bgColor rgb="FFC00000"/>
                </patternFill>
              </fill>
            </x14:dxf>
          </x14:cfRule>
          <x14:cfRule type="containsText" priority="12496" operator="containsText" id="{CF862DE3-698F-4EA8-8CF4-3006A4F9A3A1}">
            <xm:f>NOT(ISERROR(SEARCH('Listados Datos'!$T$4,AT239)))</xm:f>
            <xm:f>'Listados Datos'!$T$4</xm:f>
            <x14:dxf>
              <font>
                <b/>
                <i val="0"/>
                <color theme="0"/>
              </font>
              <fill>
                <patternFill>
                  <bgColor rgb="FFE26B0A"/>
                </patternFill>
              </fill>
            </x14:dxf>
          </x14:cfRule>
          <x14:cfRule type="containsText" priority="12497" operator="containsText" id="{465AEEF5-FFE7-48D7-9C6E-4889F0BCE3D0}">
            <xm:f>NOT(ISERROR(SEARCH('Listados Datos'!$T$5,AT239)))</xm:f>
            <xm:f>'Listados Datos'!$T$5</xm:f>
            <x14:dxf>
              <font>
                <b/>
                <i val="0"/>
                <color auto="1"/>
              </font>
              <fill>
                <patternFill>
                  <bgColor rgb="FFFFFF00"/>
                </patternFill>
              </fill>
            </x14:dxf>
          </x14:cfRule>
          <x14:cfRule type="containsText" priority="12498" operator="containsText" id="{950498A4-A457-4F68-BF3F-863FB7C76B9B}">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485" operator="containsText" id="{C73679D3-51BF-4690-843D-8D08D8063506}">
            <xm:f>NOT(ISERROR(SEARCH('Listados Datos'!$P$3,AR239)))</xm:f>
            <xm:f>'Listados Datos'!$P$3</xm:f>
            <x14:dxf>
              <fill>
                <patternFill>
                  <bgColor rgb="FF99CC00"/>
                </patternFill>
              </fill>
            </x14:dxf>
          </x14:cfRule>
          <x14:cfRule type="containsText" priority="12486" operator="containsText" id="{C5B22B10-7D57-4C8D-AFE6-5212BFB744D8}">
            <xm:f>NOT(ISERROR(SEARCH('Listados Datos'!$P$4,AR239)))</xm:f>
            <xm:f>'Listados Datos'!$P$4</xm:f>
            <x14:dxf>
              <fill>
                <patternFill>
                  <bgColor rgb="FF33CC33"/>
                </patternFill>
              </fill>
            </x14:dxf>
          </x14:cfRule>
          <x14:cfRule type="containsText" priority="12487" operator="containsText" id="{FDBFE192-F3C9-4F0F-ABF1-FEC5ED9C9C35}">
            <xm:f>NOT(ISERROR(SEARCH('Listados Datos'!$P$5,AR239)))</xm:f>
            <xm:f>'Listados Datos'!$P$5</xm:f>
            <x14:dxf>
              <fill>
                <patternFill>
                  <bgColor rgb="FFFFFF00"/>
                </patternFill>
              </fill>
            </x14:dxf>
          </x14:cfRule>
          <x14:cfRule type="containsText" priority="12488" operator="containsText" id="{9AA32B4A-A923-458F-8FA2-0FB91FC50FF4}">
            <xm:f>NOT(ISERROR(SEARCH('Listados Datos'!$P$6,AR239)))</xm:f>
            <xm:f>'Listados Datos'!$P$6</xm:f>
            <x14:dxf>
              <fill>
                <patternFill>
                  <bgColor rgb="FFFFC000"/>
                </patternFill>
              </fill>
            </x14:dxf>
          </x14:cfRule>
          <x14:cfRule type="containsText" priority="12489" operator="containsText" id="{882484CF-B364-4339-8417-095A4D54468A}">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67" operator="containsText" id="{63E21751-D2E6-4DC0-B1E0-ACCD305E6B3A}">
            <xm:f>NOT(ISERROR(SEARCH('Listados Datos'!$T$3,AF240)))</xm:f>
            <xm:f>'Listados Datos'!$T$3</xm:f>
            <x14:dxf>
              <fill>
                <patternFill patternType="solid">
                  <bgColor rgb="FFC00000"/>
                </patternFill>
              </fill>
            </x14:dxf>
          </x14:cfRule>
          <x14:cfRule type="containsText" priority="12468" operator="containsText" id="{EBC83A73-B0DD-459B-BEA5-2E3CFED2B59C}">
            <xm:f>NOT(ISERROR(SEARCH('Listados Datos'!$T$4,AF240)))</xm:f>
            <xm:f>'Listados Datos'!$T$4</xm:f>
            <x14:dxf>
              <font>
                <b/>
                <i val="0"/>
                <color theme="0"/>
              </font>
              <fill>
                <patternFill>
                  <bgColor rgb="FFE26B0A"/>
                </patternFill>
              </fill>
            </x14:dxf>
          </x14:cfRule>
          <x14:cfRule type="containsText" priority="12469" operator="containsText" id="{16D89729-AF40-4C57-B9DD-C7E7D2552580}">
            <xm:f>NOT(ISERROR(SEARCH('Listados Datos'!$T$5,AF240)))</xm:f>
            <xm:f>'Listados Datos'!$T$5</xm:f>
            <x14:dxf>
              <font>
                <b/>
                <i val="0"/>
                <color auto="1"/>
              </font>
              <fill>
                <patternFill>
                  <bgColor rgb="FFFFFF00"/>
                </patternFill>
              </fill>
            </x14:dxf>
          </x14:cfRule>
          <x14:cfRule type="containsText" priority="12470" operator="containsText" id="{99D6BC95-B916-49E7-82E3-F19CC2503F62}">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63" operator="containsText" id="{4894936B-DC77-4FEB-9CD9-6502C1055E12}">
            <xm:f>NOT(ISERROR(SEARCH('Listados Datos'!$T$3,AB240)))</xm:f>
            <xm:f>'Listados Datos'!$T$3</xm:f>
            <x14:dxf>
              <fill>
                <patternFill patternType="solid">
                  <bgColor rgb="FFC00000"/>
                </patternFill>
              </fill>
            </x14:dxf>
          </x14:cfRule>
          <x14:cfRule type="containsText" priority="12464" operator="containsText" id="{5697F7A3-3E05-4068-85EB-FFC6A750C320}">
            <xm:f>NOT(ISERROR(SEARCH('Listados Datos'!$T$4,AB240)))</xm:f>
            <xm:f>'Listados Datos'!$T$4</xm:f>
            <x14:dxf>
              <font>
                <b/>
                <i val="0"/>
                <color theme="0"/>
              </font>
              <fill>
                <patternFill>
                  <bgColor rgb="FFE26B0A"/>
                </patternFill>
              </fill>
            </x14:dxf>
          </x14:cfRule>
          <x14:cfRule type="containsText" priority="12465" operator="containsText" id="{26140981-F47A-4F08-9875-56FFE801E9A7}">
            <xm:f>NOT(ISERROR(SEARCH('Listados Datos'!$T$5,AB240)))</xm:f>
            <xm:f>'Listados Datos'!$T$5</xm:f>
            <x14:dxf>
              <font>
                <b/>
                <i val="0"/>
                <color auto="1"/>
              </font>
              <fill>
                <patternFill>
                  <bgColor rgb="FFFFFF00"/>
                </patternFill>
              </fill>
            </x14:dxf>
          </x14:cfRule>
          <x14:cfRule type="containsText" priority="12466" operator="containsText" id="{F002B941-BA84-4F8B-8A19-3D76646387E7}">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53" operator="containsText" id="{EB4E5F31-2C25-4D93-91B6-12D435A9EA0D}">
            <xm:f>NOT(ISERROR(SEARCH('Listados Datos'!$P$3,Z240)))</xm:f>
            <xm:f>'Listados Datos'!$P$3</xm:f>
            <x14:dxf>
              <fill>
                <patternFill>
                  <bgColor rgb="FF99CC00"/>
                </patternFill>
              </fill>
            </x14:dxf>
          </x14:cfRule>
          <x14:cfRule type="containsText" priority="12454" operator="containsText" id="{B5F1E48F-5E01-4646-A58B-4A5E00B0AC42}">
            <xm:f>NOT(ISERROR(SEARCH('Listados Datos'!$P$4,Z240)))</xm:f>
            <xm:f>'Listados Datos'!$P$4</xm:f>
            <x14:dxf>
              <fill>
                <patternFill>
                  <bgColor rgb="FF33CC33"/>
                </patternFill>
              </fill>
            </x14:dxf>
          </x14:cfRule>
          <x14:cfRule type="containsText" priority="12455" operator="containsText" id="{00C45565-FF71-469A-8198-94484A464E83}">
            <xm:f>NOT(ISERROR(SEARCH('Listados Datos'!$P$5,Z240)))</xm:f>
            <xm:f>'Listados Datos'!$P$5</xm:f>
            <x14:dxf>
              <fill>
                <patternFill>
                  <bgColor rgb="FFFFFF00"/>
                </patternFill>
              </fill>
            </x14:dxf>
          </x14:cfRule>
          <x14:cfRule type="containsText" priority="12456" operator="containsText" id="{8497F74F-502B-4C3E-A1DF-06656E62DC75}">
            <xm:f>NOT(ISERROR(SEARCH('Listados Datos'!$P$6,Z240)))</xm:f>
            <xm:f>'Listados Datos'!$P$6</xm:f>
            <x14:dxf>
              <fill>
                <patternFill>
                  <bgColor rgb="FFFFC000"/>
                </patternFill>
              </fill>
            </x14:dxf>
          </x14:cfRule>
          <x14:cfRule type="containsText" priority="12457" operator="containsText" id="{6FF5E224-66BD-4C9F-BDC8-43CB125CFFD5}">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425" operator="containsText" id="{0021C415-490C-457A-9A07-36FB283C7BE8}">
            <xm:f>NOT(ISERROR(SEARCH('Listados Datos'!$T$3,AT241)))</xm:f>
            <xm:f>'Listados Datos'!$T$3</xm:f>
            <x14:dxf>
              <fill>
                <patternFill patternType="solid">
                  <bgColor rgb="FFC00000"/>
                </patternFill>
              </fill>
            </x14:dxf>
          </x14:cfRule>
          <x14:cfRule type="containsText" priority="12426" operator="containsText" id="{533217E9-654F-43F5-86DB-79C820B5C48B}">
            <xm:f>NOT(ISERROR(SEARCH('Listados Datos'!$T$4,AT241)))</xm:f>
            <xm:f>'Listados Datos'!$T$4</xm:f>
            <x14:dxf>
              <font>
                <b/>
                <i val="0"/>
                <color theme="0"/>
              </font>
              <fill>
                <patternFill>
                  <bgColor rgb="FFE26B0A"/>
                </patternFill>
              </fill>
            </x14:dxf>
          </x14:cfRule>
          <x14:cfRule type="containsText" priority="12427" operator="containsText" id="{0283C657-4EDE-4204-AD32-E9FB45B005F9}">
            <xm:f>NOT(ISERROR(SEARCH('Listados Datos'!$T$5,AT241)))</xm:f>
            <xm:f>'Listados Datos'!$T$5</xm:f>
            <x14:dxf>
              <font>
                <b/>
                <i val="0"/>
                <color auto="1"/>
              </font>
              <fill>
                <patternFill>
                  <bgColor rgb="FFFFFF00"/>
                </patternFill>
              </fill>
            </x14:dxf>
          </x14:cfRule>
          <x14:cfRule type="containsText" priority="12428" operator="containsText" id="{5B626862-B852-4000-949B-0303629A7046}">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373" operator="containsText" id="{957CAD94-646D-48AB-B054-861DC1F25FB7}">
            <xm:f>NOT(ISERROR(SEARCH('Listados Datos'!$P$3,AR242)))</xm:f>
            <xm:f>'Listados Datos'!$P$3</xm:f>
            <x14:dxf>
              <fill>
                <patternFill>
                  <bgColor rgb="FF99CC00"/>
                </patternFill>
              </fill>
            </x14:dxf>
          </x14:cfRule>
          <x14:cfRule type="containsText" priority="12374" operator="containsText" id="{9B4314BC-221C-4D42-B769-B5427634879E}">
            <xm:f>NOT(ISERROR(SEARCH('Listados Datos'!$P$4,AR242)))</xm:f>
            <xm:f>'Listados Datos'!$P$4</xm:f>
            <x14:dxf>
              <fill>
                <patternFill>
                  <bgColor rgb="FF33CC33"/>
                </patternFill>
              </fill>
            </x14:dxf>
          </x14:cfRule>
          <x14:cfRule type="containsText" priority="12375" operator="containsText" id="{9F00F1B2-2EFD-4BDE-A848-32BD1B5E5022}">
            <xm:f>NOT(ISERROR(SEARCH('Listados Datos'!$P$5,AR242)))</xm:f>
            <xm:f>'Listados Datos'!$P$5</xm:f>
            <x14:dxf>
              <fill>
                <patternFill>
                  <bgColor rgb="FFFFFF00"/>
                </patternFill>
              </fill>
            </x14:dxf>
          </x14:cfRule>
          <x14:cfRule type="containsText" priority="12376" operator="containsText" id="{5B70A6B2-D10F-43BB-867A-C53328C41C7B}">
            <xm:f>NOT(ISERROR(SEARCH('Listados Datos'!$P$6,AR242)))</xm:f>
            <xm:f>'Listados Datos'!$P$6</xm:f>
            <x14:dxf>
              <fill>
                <patternFill>
                  <bgColor rgb="FFFFC000"/>
                </patternFill>
              </fill>
            </x14:dxf>
          </x14:cfRule>
          <x14:cfRule type="containsText" priority="12377" operator="containsText" id="{CB164F08-E86B-4C72-8723-954C5590889B}">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411" operator="containsText" id="{70A89CBB-9860-48AB-9745-2BD99B93E713}">
            <xm:f>NOT(ISERROR(SEARCH('Listados Datos'!$T$3,AF242)))</xm:f>
            <xm:f>'Listados Datos'!$T$3</xm:f>
            <x14:dxf>
              <fill>
                <patternFill patternType="solid">
                  <bgColor rgb="FFC00000"/>
                </patternFill>
              </fill>
            </x14:dxf>
          </x14:cfRule>
          <x14:cfRule type="containsText" priority="12412" operator="containsText" id="{BC716AA9-0CCF-4E34-9E53-2FA34B6DF77D}">
            <xm:f>NOT(ISERROR(SEARCH('Listados Datos'!$T$4,AF242)))</xm:f>
            <xm:f>'Listados Datos'!$T$4</xm:f>
            <x14:dxf>
              <font>
                <b/>
                <i val="0"/>
                <color theme="0"/>
              </font>
              <fill>
                <patternFill>
                  <bgColor rgb="FFE26B0A"/>
                </patternFill>
              </fill>
            </x14:dxf>
          </x14:cfRule>
          <x14:cfRule type="containsText" priority="12413" operator="containsText" id="{6B3E694C-E9EA-4C62-9887-FECEEE846A91}">
            <xm:f>NOT(ISERROR(SEARCH('Listados Datos'!$T$5,AF242)))</xm:f>
            <xm:f>'Listados Datos'!$T$5</xm:f>
            <x14:dxf>
              <font>
                <b/>
                <i val="0"/>
                <color auto="1"/>
              </font>
              <fill>
                <patternFill>
                  <bgColor rgb="FFFFFF00"/>
                </patternFill>
              </fill>
            </x14:dxf>
          </x14:cfRule>
          <x14:cfRule type="containsText" priority="12414" operator="containsText" id="{0FAF253B-0E78-40D6-AAF2-6AA386E5987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407" operator="containsText" id="{F39A77AD-9449-41CA-891D-3FF92AE1FC63}">
            <xm:f>NOT(ISERROR(SEARCH('Listados Datos'!$T$3,AB242)))</xm:f>
            <xm:f>'Listados Datos'!$T$3</xm:f>
            <x14:dxf>
              <fill>
                <patternFill patternType="solid">
                  <bgColor rgb="FFC00000"/>
                </patternFill>
              </fill>
            </x14:dxf>
          </x14:cfRule>
          <x14:cfRule type="containsText" priority="12408" operator="containsText" id="{02D1CB91-AD5C-427A-BF30-CF59DA48D82C}">
            <xm:f>NOT(ISERROR(SEARCH('Listados Datos'!$T$4,AB242)))</xm:f>
            <xm:f>'Listados Datos'!$T$4</xm:f>
            <x14:dxf>
              <font>
                <b/>
                <i val="0"/>
                <color theme="0"/>
              </font>
              <fill>
                <patternFill>
                  <bgColor rgb="FFE26B0A"/>
                </patternFill>
              </fill>
            </x14:dxf>
          </x14:cfRule>
          <x14:cfRule type="containsText" priority="12409" operator="containsText" id="{A150DC8B-429A-47B2-A87E-8A7B0290739A}">
            <xm:f>NOT(ISERROR(SEARCH('Listados Datos'!$T$5,AB242)))</xm:f>
            <xm:f>'Listados Datos'!$T$5</xm:f>
            <x14:dxf>
              <font>
                <b/>
                <i val="0"/>
                <color auto="1"/>
              </font>
              <fill>
                <patternFill>
                  <bgColor rgb="FFFFFF00"/>
                </patternFill>
              </fill>
            </x14:dxf>
          </x14:cfRule>
          <x14:cfRule type="containsText" priority="12410" operator="containsText" id="{46746BD4-514B-4973-AFEF-E3F4CA9BB6C3}">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397" operator="containsText" id="{284CC195-88C3-4426-B2AD-E7C0B2D9B49F}">
            <xm:f>NOT(ISERROR(SEARCH('Listados Datos'!$P$3,Z242)))</xm:f>
            <xm:f>'Listados Datos'!$P$3</xm:f>
            <x14:dxf>
              <fill>
                <patternFill>
                  <bgColor rgb="FF99CC00"/>
                </patternFill>
              </fill>
            </x14:dxf>
          </x14:cfRule>
          <x14:cfRule type="containsText" priority="12398" operator="containsText" id="{ABAD1F2B-3C95-406C-8505-BB04594010E6}">
            <xm:f>NOT(ISERROR(SEARCH('Listados Datos'!$P$4,Z242)))</xm:f>
            <xm:f>'Listados Datos'!$P$4</xm:f>
            <x14:dxf>
              <fill>
                <patternFill>
                  <bgColor rgb="FF33CC33"/>
                </patternFill>
              </fill>
            </x14:dxf>
          </x14:cfRule>
          <x14:cfRule type="containsText" priority="12399" operator="containsText" id="{057BBD82-A2C6-4CCC-B8E9-CEDDD949B68B}">
            <xm:f>NOT(ISERROR(SEARCH('Listados Datos'!$P$5,Z242)))</xm:f>
            <xm:f>'Listados Datos'!$P$5</xm:f>
            <x14:dxf>
              <fill>
                <patternFill>
                  <bgColor rgb="FFFFFF00"/>
                </patternFill>
              </fill>
            </x14:dxf>
          </x14:cfRule>
          <x14:cfRule type="containsText" priority="12400" operator="containsText" id="{5F9180EC-C1BF-4396-B42B-88C449EA6066}">
            <xm:f>NOT(ISERROR(SEARCH('Listados Datos'!$P$6,Z242)))</xm:f>
            <xm:f>'Listados Datos'!$P$6</xm:f>
            <x14:dxf>
              <fill>
                <patternFill>
                  <bgColor rgb="FFFFC000"/>
                </patternFill>
              </fill>
            </x14:dxf>
          </x14:cfRule>
          <x14:cfRule type="containsText" priority="12401" operator="containsText" id="{1433F37B-F227-4DB0-AF6C-DA60560CEA7A}">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383" operator="containsText" id="{43F44F33-D411-4078-BC40-14EF492890C3}">
            <xm:f>NOT(ISERROR(SEARCH('Listados Datos'!$T$3,AT242)))</xm:f>
            <xm:f>'Listados Datos'!$T$3</xm:f>
            <x14:dxf>
              <fill>
                <patternFill patternType="solid">
                  <bgColor rgb="FFC00000"/>
                </patternFill>
              </fill>
            </x14:dxf>
          </x14:cfRule>
          <x14:cfRule type="containsText" priority="12384" operator="containsText" id="{33C04862-E938-4113-9E07-9C45FEEC030B}">
            <xm:f>NOT(ISERROR(SEARCH('Listados Datos'!$T$4,AT242)))</xm:f>
            <xm:f>'Listados Datos'!$T$4</xm:f>
            <x14:dxf>
              <font>
                <b/>
                <i val="0"/>
                <color theme="0"/>
              </font>
              <fill>
                <patternFill>
                  <bgColor rgb="FFE26B0A"/>
                </patternFill>
              </fill>
            </x14:dxf>
          </x14:cfRule>
          <x14:cfRule type="containsText" priority="12385" operator="containsText" id="{03144625-AE09-4CF5-869F-DDFAE4F4236F}">
            <xm:f>NOT(ISERROR(SEARCH('Listados Datos'!$T$5,AT242)))</xm:f>
            <xm:f>'Listados Datos'!$T$5</xm:f>
            <x14:dxf>
              <font>
                <b/>
                <i val="0"/>
                <color auto="1"/>
              </font>
              <fill>
                <patternFill>
                  <bgColor rgb="FFFFFF00"/>
                </patternFill>
              </fill>
            </x14:dxf>
          </x14:cfRule>
          <x14:cfRule type="containsText" priority="12386" operator="containsText" id="{AD357F2D-D7A1-44B2-8211-3D40661EDBFA}">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223" operator="containsText" id="{6D00D5E7-CEEE-4B85-9A2A-8C6B25C43F20}">
            <xm:f>NOT(ISERROR(SEARCH('Listados Datos'!$P$3,AR235)))</xm:f>
            <xm:f>'Listados Datos'!$P$3</xm:f>
            <x14:dxf>
              <fill>
                <patternFill>
                  <bgColor rgb="FF99CC00"/>
                </patternFill>
              </fill>
            </x14:dxf>
          </x14:cfRule>
          <x14:cfRule type="containsText" priority="12224" operator="containsText" id="{D60EAE93-5F19-4EBA-AD91-06EF0AB5606E}">
            <xm:f>NOT(ISERROR(SEARCH('Listados Datos'!$P$4,AR235)))</xm:f>
            <xm:f>'Listados Datos'!$P$4</xm:f>
            <x14:dxf>
              <fill>
                <patternFill>
                  <bgColor rgb="FF33CC33"/>
                </patternFill>
              </fill>
            </x14:dxf>
          </x14:cfRule>
          <x14:cfRule type="containsText" priority="12225" operator="containsText" id="{CBB6552F-1CDD-4333-9C48-27A1DFF67144}">
            <xm:f>NOT(ISERROR(SEARCH('Listados Datos'!$P$5,AR235)))</xm:f>
            <xm:f>'Listados Datos'!$P$5</xm:f>
            <x14:dxf>
              <fill>
                <patternFill>
                  <bgColor rgb="FFFFFF00"/>
                </patternFill>
              </fill>
            </x14:dxf>
          </x14:cfRule>
          <x14:cfRule type="containsText" priority="12226" operator="containsText" id="{DD74016C-6179-4CAC-B97C-A6CFD3333CBE}">
            <xm:f>NOT(ISERROR(SEARCH('Listados Datos'!$P$6,AR235)))</xm:f>
            <xm:f>'Listados Datos'!$P$6</xm:f>
            <x14:dxf>
              <fill>
                <patternFill>
                  <bgColor rgb="FFFFC000"/>
                </patternFill>
              </fill>
            </x14:dxf>
          </x14:cfRule>
          <x14:cfRule type="containsText" priority="12227" operator="containsText" id="{07EB850B-4789-434B-8098-A62D9FDBDA7B}">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2289" operator="containsText" id="{91DB7918-1D1A-4D3A-8D9B-2503A44449FC}">
            <xm:f>NOT(ISERROR(SEARCH('Listados Datos'!$T$3,AT237)))</xm:f>
            <xm:f>'Listados Datos'!$T$3</xm:f>
            <x14:dxf>
              <fill>
                <patternFill patternType="solid">
                  <bgColor rgb="FFC00000"/>
                </patternFill>
              </fill>
            </x14:dxf>
          </x14:cfRule>
          <x14:cfRule type="containsText" priority="12290" operator="containsText" id="{9D96B4A9-32C2-4BD7-9555-34A92A52B060}">
            <xm:f>NOT(ISERROR(SEARCH('Listados Datos'!$T$4,AT237)))</xm:f>
            <xm:f>'Listados Datos'!$T$4</xm:f>
            <x14:dxf>
              <font>
                <b/>
                <i val="0"/>
                <color theme="0"/>
              </font>
              <fill>
                <patternFill>
                  <bgColor rgb="FFE26B0A"/>
                </patternFill>
              </fill>
            </x14:dxf>
          </x14:cfRule>
          <x14:cfRule type="containsText" priority="12291" operator="containsText" id="{CB348E46-C908-47D9-81C6-CE9F45668886}">
            <xm:f>NOT(ISERROR(SEARCH('Listados Datos'!$T$5,AT237)))</xm:f>
            <xm:f>'Listados Datos'!$T$5</xm:f>
            <x14:dxf>
              <font>
                <b/>
                <i val="0"/>
                <color auto="1"/>
              </font>
              <fill>
                <patternFill>
                  <bgColor rgb="FFFFFF00"/>
                </patternFill>
              </fill>
            </x14:dxf>
          </x14:cfRule>
          <x14:cfRule type="containsText" priority="12292" operator="containsText" id="{D7E5905C-38D4-47F3-B91E-24D85752744D}">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2279" operator="containsText" id="{BDEC6E95-4276-4A2F-A2AA-F53E467D0DD4}">
            <xm:f>NOT(ISERROR(SEARCH('Listados Datos'!$P$3,AR237)))</xm:f>
            <xm:f>'Listados Datos'!$P$3</xm:f>
            <x14:dxf>
              <fill>
                <patternFill>
                  <bgColor rgb="FF99CC00"/>
                </patternFill>
              </fill>
            </x14:dxf>
          </x14:cfRule>
          <x14:cfRule type="containsText" priority="12280" operator="containsText" id="{842A76F9-D83E-4D38-AFB8-4B36F41D52AB}">
            <xm:f>NOT(ISERROR(SEARCH('Listados Datos'!$P$4,AR237)))</xm:f>
            <xm:f>'Listados Datos'!$P$4</xm:f>
            <x14:dxf>
              <fill>
                <patternFill>
                  <bgColor rgb="FF33CC33"/>
                </patternFill>
              </fill>
            </x14:dxf>
          </x14:cfRule>
          <x14:cfRule type="containsText" priority="12281" operator="containsText" id="{06DDC3A9-5C96-4493-99B8-0BEA689BC10A}">
            <xm:f>NOT(ISERROR(SEARCH('Listados Datos'!$P$5,AR237)))</xm:f>
            <xm:f>'Listados Datos'!$P$5</xm:f>
            <x14:dxf>
              <fill>
                <patternFill>
                  <bgColor rgb="FFFFFF00"/>
                </patternFill>
              </fill>
            </x14:dxf>
          </x14:cfRule>
          <x14:cfRule type="containsText" priority="12282" operator="containsText" id="{2516E0CD-BE2E-43F3-8DB2-890AFFD3AF37}">
            <xm:f>NOT(ISERROR(SEARCH('Listados Datos'!$P$6,AR237)))</xm:f>
            <xm:f>'Listados Datos'!$P$6</xm:f>
            <x14:dxf>
              <fill>
                <patternFill>
                  <bgColor rgb="FFFFC000"/>
                </patternFill>
              </fill>
            </x14:dxf>
          </x14:cfRule>
          <x14:cfRule type="containsText" priority="12283" operator="containsText" id="{90535FFF-10D3-43DD-88E2-9D6A64CC8A31}">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2247" operator="containsText" id="{7C543610-0160-4E3E-AC25-6B0BBE020855}">
            <xm:f>NOT(ISERROR(SEARCH('Listados Datos'!$T$3,AT234)))</xm:f>
            <xm:f>'Listados Datos'!$T$3</xm:f>
            <x14:dxf>
              <fill>
                <patternFill patternType="solid">
                  <bgColor rgb="FFC00000"/>
                </patternFill>
              </fill>
            </x14:dxf>
          </x14:cfRule>
          <x14:cfRule type="containsText" priority="12248" operator="containsText" id="{520A4517-C370-4BAB-8F93-71F928C3FBA9}">
            <xm:f>NOT(ISERROR(SEARCH('Listados Datos'!$T$4,AT234)))</xm:f>
            <xm:f>'Listados Datos'!$T$4</xm:f>
            <x14:dxf>
              <font>
                <b/>
                <i val="0"/>
                <color theme="0"/>
              </font>
              <fill>
                <patternFill>
                  <bgColor rgb="FFE26B0A"/>
                </patternFill>
              </fill>
            </x14:dxf>
          </x14:cfRule>
          <x14:cfRule type="containsText" priority="12249" operator="containsText" id="{94D608B1-9209-4B5A-BF8B-44A688B500E2}">
            <xm:f>NOT(ISERROR(SEARCH('Listados Datos'!$T$5,AT234)))</xm:f>
            <xm:f>'Listados Datos'!$T$5</xm:f>
            <x14:dxf>
              <font>
                <b/>
                <i val="0"/>
                <color auto="1"/>
              </font>
              <fill>
                <patternFill>
                  <bgColor rgb="FFFFFF00"/>
                </patternFill>
              </fill>
            </x14:dxf>
          </x14:cfRule>
          <x14:cfRule type="containsText" priority="12250" operator="containsText" id="{E4031E9C-6E1D-4487-B632-9124C6539182}">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2237" operator="containsText" id="{DC589B85-B076-4FB8-BC22-F78BEC8F1B1F}">
            <xm:f>NOT(ISERROR(SEARCH('Listados Datos'!$P$3,AR234)))</xm:f>
            <xm:f>'Listados Datos'!$P$3</xm:f>
            <x14:dxf>
              <fill>
                <patternFill>
                  <bgColor rgb="FF99CC00"/>
                </patternFill>
              </fill>
            </x14:dxf>
          </x14:cfRule>
          <x14:cfRule type="containsText" priority="12238" operator="containsText" id="{3CE172C9-A138-4F68-9D93-F580D1FCBB8F}">
            <xm:f>NOT(ISERROR(SEARCH('Listados Datos'!$P$4,AR234)))</xm:f>
            <xm:f>'Listados Datos'!$P$4</xm:f>
            <x14:dxf>
              <fill>
                <patternFill>
                  <bgColor rgb="FF33CC33"/>
                </patternFill>
              </fill>
            </x14:dxf>
          </x14:cfRule>
          <x14:cfRule type="containsText" priority="12239" operator="containsText" id="{CF0361FC-0198-4818-93E6-248B736F24C4}">
            <xm:f>NOT(ISERROR(SEARCH('Listados Datos'!$P$5,AR234)))</xm:f>
            <xm:f>'Listados Datos'!$P$5</xm:f>
            <x14:dxf>
              <fill>
                <patternFill>
                  <bgColor rgb="FFFFFF00"/>
                </patternFill>
              </fill>
            </x14:dxf>
          </x14:cfRule>
          <x14:cfRule type="containsText" priority="12240" operator="containsText" id="{1B2E6676-673E-41B3-9477-1EBBB8D4695C}">
            <xm:f>NOT(ISERROR(SEARCH('Listados Datos'!$P$6,AR234)))</xm:f>
            <xm:f>'Listados Datos'!$P$6</xm:f>
            <x14:dxf>
              <fill>
                <patternFill>
                  <bgColor rgb="FFFFC000"/>
                </patternFill>
              </fill>
            </x14:dxf>
          </x14:cfRule>
          <x14:cfRule type="containsText" priority="12241" operator="containsText" id="{1195B04F-12B6-4431-AF7B-2B88BFFAE0C7}">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2355" operator="containsText" id="{FA4FDF2F-5E5F-4C57-A886-AC73CCDC5677}">
            <xm:f>NOT(ISERROR(SEARCH('Listados Datos'!$T$3,AF232)))</xm:f>
            <xm:f>'Listados Datos'!$T$3</xm:f>
            <x14:dxf>
              <fill>
                <patternFill patternType="solid">
                  <bgColor rgb="FFC00000"/>
                </patternFill>
              </fill>
            </x14:dxf>
          </x14:cfRule>
          <x14:cfRule type="containsText" priority="12356" operator="containsText" id="{BEBB84D0-6305-42E9-A56F-715BADEEA5CF}">
            <xm:f>NOT(ISERROR(SEARCH('Listados Datos'!$T$4,AF232)))</xm:f>
            <xm:f>'Listados Datos'!$T$4</xm:f>
            <x14:dxf>
              <font>
                <b/>
                <i val="0"/>
                <color theme="0"/>
              </font>
              <fill>
                <patternFill>
                  <bgColor rgb="FFE26B0A"/>
                </patternFill>
              </fill>
            </x14:dxf>
          </x14:cfRule>
          <x14:cfRule type="containsText" priority="12357" operator="containsText" id="{48B220D1-1E85-4E41-A6AA-577EAB9C4F83}">
            <xm:f>NOT(ISERROR(SEARCH('Listados Datos'!$T$5,AF232)))</xm:f>
            <xm:f>'Listados Datos'!$T$5</xm:f>
            <x14:dxf>
              <font>
                <b/>
                <i val="0"/>
                <color auto="1"/>
              </font>
              <fill>
                <patternFill>
                  <bgColor rgb="FFFFFF00"/>
                </patternFill>
              </fill>
            </x14:dxf>
          </x14:cfRule>
          <x14:cfRule type="containsText" priority="12358" operator="containsText" id="{15A041B3-900C-414F-86CE-23399FA199D9}">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2351" operator="containsText" id="{9EC651DF-0663-4BEB-BFCD-641EF3F41438}">
            <xm:f>NOT(ISERROR(SEARCH('Listados Datos'!$T$3,AB232)))</xm:f>
            <xm:f>'Listados Datos'!$T$3</xm:f>
            <x14:dxf>
              <fill>
                <patternFill patternType="solid">
                  <bgColor rgb="FFC00000"/>
                </patternFill>
              </fill>
            </x14:dxf>
          </x14:cfRule>
          <x14:cfRule type="containsText" priority="12352" operator="containsText" id="{A696E952-9443-48A6-861B-5CA9929207B4}">
            <xm:f>NOT(ISERROR(SEARCH('Listados Datos'!$T$4,AB232)))</xm:f>
            <xm:f>'Listados Datos'!$T$4</xm:f>
            <x14:dxf>
              <font>
                <b/>
                <i val="0"/>
                <color theme="0"/>
              </font>
              <fill>
                <patternFill>
                  <bgColor rgb="FFE26B0A"/>
                </patternFill>
              </fill>
            </x14:dxf>
          </x14:cfRule>
          <x14:cfRule type="containsText" priority="12353" operator="containsText" id="{1F0A60DC-5EE8-48F9-B7F2-15D54BA590D6}">
            <xm:f>NOT(ISERROR(SEARCH('Listados Datos'!$T$5,AB232)))</xm:f>
            <xm:f>'Listados Datos'!$T$5</xm:f>
            <x14:dxf>
              <font>
                <b/>
                <i val="0"/>
                <color auto="1"/>
              </font>
              <fill>
                <patternFill>
                  <bgColor rgb="FFFFFF00"/>
                </patternFill>
              </fill>
            </x14:dxf>
          </x14:cfRule>
          <x14:cfRule type="containsText" priority="12354" operator="containsText" id="{A07A0F04-6E25-4D56-A361-304A75EFCC17}">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2341" operator="containsText" id="{44554680-01D7-4621-ABEC-B93492EAE4E4}">
            <xm:f>NOT(ISERROR(SEARCH('Listados Datos'!$P$3,Z232)))</xm:f>
            <xm:f>'Listados Datos'!$P$3</xm:f>
            <x14:dxf>
              <fill>
                <patternFill>
                  <bgColor rgb="FF99CC00"/>
                </patternFill>
              </fill>
            </x14:dxf>
          </x14:cfRule>
          <x14:cfRule type="containsText" priority="12342" operator="containsText" id="{188BCEA0-7ABA-435D-A579-18DB5E90D759}">
            <xm:f>NOT(ISERROR(SEARCH('Listados Datos'!$P$4,Z232)))</xm:f>
            <xm:f>'Listados Datos'!$P$4</xm:f>
            <x14:dxf>
              <fill>
                <patternFill>
                  <bgColor rgb="FF33CC33"/>
                </patternFill>
              </fill>
            </x14:dxf>
          </x14:cfRule>
          <x14:cfRule type="containsText" priority="12343" operator="containsText" id="{92B64A3E-061C-41A4-8E55-D1AE28E20B2C}">
            <xm:f>NOT(ISERROR(SEARCH('Listados Datos'!$P$5,Z232)))</xm:f>
            <xm:f>'Listados Datos'!$P$5</xm:f>
            <x14:dxf>
              <fill>
                <patternFill>
                  <bgColor rgb="FFFFFF00"/>
                </patternFill>
              </fill>
            </x14:dxf>
          </x14:cfRule>
          <x14:cfRule type="containsText" priority="12344" operator="containsText" id="{3FD3026C-DCE6-4810-B026-D58A8C298626}">
            <xm:f>NOT(ISERROR(SEARCH('Listados Datos'!$P$6,Z232)))</xm:f>
            <xm:f>'Listados Datos'!$P$6</xm:f>
            <x14:dxf>
              <fill>
                <patternFill>
                  <bgColor rgb="FFFFC000"/>
                </patternFill>
              </fill>
            </x14:dxf>
          </x14:cfRule>
          <x14:cfRule type="containsText" priority="12345" operator="containsText" id="{DA4C65C3-FA38-4B71-891C-5493C127032B}">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2317" operator="containsText" id="{769B6BF1-6E1B-4806-BA24-C48CD638FD3F}">
            <xm:f>NOT(ISERROR(SEARCH('Listados Datos'!$T$3,AT232)))</xm:f>
            <xm:f>'Listados Datos'!$T$3</xm:f>
            <x14:dxf>
              <fill>
                <patternFill patternType="solid">
                  <bgColor rgb="FFC00000"/>
                </patternFill>
              </fill>
            </x14:dxf>
          </x14:cfRule>
          <x14:cfRule type="containsText" priority="12318" operator="containsText" id="{AD0F24D4-4716-4577-98C7-76D11183D292}">
            <xm:f>NOT(ISERROR(SEARCH('Listados Datos'!$T$4,AT232)))</xm:f>
            <xm:f>'Listados Datos'!$T$4</xm:f>
            <x14:dxf>
              <font>
                <b/>
                <i val="0"/>
                <color theme="0"/>
              </font>
              <fill>
                <patternFill>
                  <bgColor rgb="FFE26B0A"/>
                </patternFill>
              </fill>
            </x14:dxf>
          </x14:cfRule>
          <x14:cfRule type="containsText" priority="12319" operator="containsText" id="{65E4444E-2DCA-42A3-99BF-D21DEC6489AB}">
            <xm:f>NOT(ISERROR(SEARCH('Listados Datos'!$T$5,AT232)))</xm:f>
            <xm:f>'Listados Datos'!$T$5</xm:f>
            <x14:dxf>
              <font>
                <b/>
                <i val="0"/>
                <color auto="1"/>
              </font>
              <fill>
                <patternFill>
                  <bgColor rgb="FFFFFF00"/>
                </patternFill>
              </fill>
            </x14:dxf>
          </x14:cfRule>
          <x14:cfRule type="containsText" priority="12320" operator="containsText" id="{11891642-72B9-4906-BE16-BF23183B02CD}">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2307" operator="containsText" id="{A204309E-4467-4D4B-89FE-AEBFB38F7C4E}">
            <xm:f>NOT(ISERROR(SEARCH('Listados Datos'!$P$3,AR232)))</xm:f>
            <xm:f>'Listados Datos'!$P$3</xm:f>
            <x14:dxf>
              <fill>
                <patternFill>
                  <bgColor rgb="FF99CC00"/>
                </patternFill>
              </fill>
            </x14:dxf>
          </x14:cfRule>
          <x14:cfRule type="containsText" priority="12308" operator="containsText" id="{CAEDF27A-5C6E-46B5-954E-ED290A0B5BE8}">
            <xm:f>NOT(ISERROR(SEARCH('Listados Datos'!$P$4,AR232)))</xm:f>
            <xm:f>'Listados Datos'!$P$4</xm:f>
            <x14:dxf>
              <fill>
                <patternFill>
                  <bgColor rgb="FF33CC33"/>
                </patternFill>
              </fill>
            </x14:dxf>
          </x14:cfRule>
          <x14:cfRule type="containsText" priority="12309" operator="containsText" id="{C4390739-D9F9-4ED9-B142-BD2BB614A6FF}">
            <xm:f>NOT(ISERROR(SEARCH('Listados Datos'!$P$5,AR232)))</xm:f>
            <xm:f>'Listados Datos'!$P$5</xm:f>
            <x14:dxf>
              <fill>
                <patternFill>
                  <bgColor rgb="FFFFFF00"/>
                </patternFill>
              </fill>
            </x14:dxf>
          </x14:cfRule>
          <x14:cfRule type="containsText" priority="12310" operator="containsText" id="{93D274C1-8C88-4AB0-9483-8771A05297D8}">
            <xm:f>NOT(ISERROR(SEARCH('Listados Datos'!$P$6,AR232)))</xm:f>
            <xm:f>'Listados Datos'!$P$6</xm:f>
            <x14:dxf>
              <fill>
                <patternFill>
                  <bgColor rgb="FFFFC000"/>
                </patternFill>
              </fill>
            </x14:dxf>
          </x14:cfRule>
          <x14:cfRule type="containsText" priority="12311" operator="containsText" id="{5A44D747-CA9C-44EF-A1CD-C602BB316757}">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2303" operator="containsText" id="{E4F7C12F-09DA-46A2-9818-14F447E1B4EC}">
            <xm:f>NOT(ISERROR(SEARCH('Listados Datos'!$T$3,AT233)))</xm:f>
            <xm:f>'Listados Datos'!$T$3</xm:f>
            <x14:dxf>
              <fill>
                <patternFill patternType="solid">
                  <bgColor rgb="FFC00000"/>
                </patternFill>
              </fill>
            </x14:dxf>
          </x14:cfRule>
          <x14:cfRule type="containsText" priority="12304" operator="containsText" id="{B515E104-6EC5-4791-AA6C-CEE2D509C677}">
            <xm:f>NOT(ISERROR(SEARCH('Listados Datos'!$T$4,AT233)))</xm:f>
            <xm:f>'Listados Datos'!$T$4</xm:f>
            <x14:dxf>
              <font>
                <b/>
                <i val="0"/>
                <color theme="0"/>
              </font>
              <fill>
                <patternFill>
                  <bgColor rgb="FFE26B0A"/>
                </patternFill>
              </fill>
            </x14:dxf>
          </x14:cfRule>
          <x14:cfRule type="containsText" priority="12305" operator="containsText" id="{51EC2193-9C3F-48B5-99C7-EE467499236A}">
            <xm:f>NOT(ISERROR(SEARCH('Listados Datos'!$T$5,AT233)))</xm:f>
            <xm:f>'Listados Datos'!$T$5</xm:f>
            <x14:dxf>
              <font>
                <b/>
                <i val="0"/>
                <color auto="1"/>
              </font>
              <fill>
                <patternFill>
                  <bgColor rgb="FFFFFF00"/>
                </patternFill>
              </fill>
            </x14:dxf>
          </x14:cfRule>
          <x14:cfRule type="containsText" priority="12306" operator="containsText" id="{6FF4F03B-58E5-459D-B2AC-6233A5714125}">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2293" operator="containsText" id="{1F9FC643-63D4-486E-830A-8896F9CB84E5}">
            <xm:f>NOT(ISERROR(SEARCH('Listados Datos'!$P$3,AR233)))</xm:f>
            <xm:f>'Listados Datos'!$P$3</xm:f>
            <x14:dxf>
              <fill>
                <patternFill>
                  <bgColor rgb="FF99CC00"/>
                </patternFill>
              </fill>
            </x14:dxf>
          </x14:cfRule>
          <x14:cfRule type="containsText" priority="12294" operator="containsText" id="{98D3EB14-D384-4FF9-92F8-15DDFFB86B46}">
            <xm:f>NOT(ISERROR(SEARCH('Listados Datos'!$P$4,AR233)))</xm:f>
            <xm:f>'Listados Datos'!$P$4</xm:f>
            <x14:dxf>
              <fill>
                <patternFill>
                  <bgColor rgb="FF33CC33"/>
                </patternFill>
              </fill>
            </x14:dxf>
          </x14:cfRule>
          <x14:cfRule type="containsText" priority="12295" operator="containsText" id="{FBF1FDCE-69DA-485E-B2EB-AAB9A7584E50}">
            <xm:f>NOT(ISERROR(SEARCH('Listados Datos'!$P$5,AR233)))</xm:f>
            <xm:f>'Listados Datos'!$P$5</xm:f>
            <x14:dxf>
              <fill>
                <patternFill>
                  <bgColor rgb="FFFFFF00"/>
                </patternFill>
              </fill>
            </x14:dxf>
          </x14:cfRule>
          <x14:cfRule type="containsText" priority="12296" operator="containsText" id="{D576D82B-0E8F-4894-A432-5980E2D6FD03}">
            <xm:f>NOT(ISERROR(SEARCH('Listados Datos'!$P$6,AR233)))</xm:f>
            <xm:f>'Listados Datos'!$P$6</xm:f>
            <x14:dxf>
              <fill>
                <patternFill>
                  <bgColor rgb="FFFFC000"/>
                </patternFill>
              </fill>
            </x14:dxf>
          </x14:cfRule>
          <x14:cfRule type="containsText" priority="12297" operator="containsText" id="{115063EB-C75A-43FC-B632-D98726F08EC2}">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2275" operator="containsText" id="{5353B879-D898-4BC0-92D1-D5C00607A8FE}">
            <xm:f>NOT(ISERROR(SEARCH('Listados Datos'!$T$3,AF234)))</xm:f>
            <xm:f>'Listados Datos'!$T$3</xm:f>
            <x14:dxf>
              <fill>
                <patternFill patternType="solid">
                  <bgColor rgb="FFC00000"/>
                </patternFill>
              </fill>
            </x14:dxf>
          </x14:cfRule>
          <x14:cfRule type="containsText" priority="12276" operator="containsText" id="{3073B216-C5AE-431E-9942-64B7C4EAC5C8}">
            <xm:f>NOT(ISERROR(SEARCH('Listados Datos'!$T$4,AF234)))</xm:f>
            <xm:f>'Listados Datos'!$T$4</xm:f>
            <x14:dxf>
              <font>
                <b/>
                <i val="0"/>
                <color theme="0"/>
              </font>
              <fill>
                <patternFill>
                  <bgColor rgb="FFE26B0A"/>
                </patternFill>
              </fill>
            </x14:dxf>
          </x14:cfRule>
          <x14:cfRule type="containsText" priority="12277" operator="containsText" id="{EA21DCDC-46D9-4DD6-A397-077EA02E49A7}">
            <xm:f>NOT(ISERROR(SEARCH('Listados Datos'!$T$5,AF234)))</xm:f>
            <xm:f>'Listados Datos'!$T$5</xm:f>
            <x14:dxf>
              <font>
                <b/>
                <i val="0"/>
                <color auto="1"/>
              </font>
              <fill>
                <patternFill>
                  <bgColor rgb="FFFFFF00"/>
                </patternFill>
              </fill>
            </x14:dxf>
          </x14:cfRule>
          <x14:cfRule type="containsText" priority="12278" operator="containsText" id="{12464781-96E9-440D-85E5-A4CEEACE5F03}">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2271" operator="containsText" id="{C7738062-4DD1-4DE3-8D83-0EE4C2149ED7}">
            <xm:f>NOT(ISERROR(SEARCH('Listados Datos'!$T$3,AB234)))</xm:f>
            <xm:f>'Listados Datos'!$T$3</xm:f>
            <x14:dxf>
              <fill>
                <patternFill patternType="solid">
                  <bgColor rgb="FFC00000"/>
                </patternFill>
              </fill>
            </x14:dxf>
          </x14:cfRule>
          <x14:cfRule type="containsText" priority="12272" operator="containsText" id="{B8D2592C-4B43-433C-9F7A-D12C2A1E76D1}">
            <xm:f>NOT(ISERROR(SEARCH('Listados Datos'!$T$4,AB234)))</xm:f>
            <xm:f>'Listados Datos'!$T$4</xm:f>
            <x14:dxf>
              <font>
                <b/>
                <i val="0"/>
                <color theme="0"/>
              </font>
              <fill>
                <patternFill>
                  <bgColor rgb="FFE26B0A"/>
                </patternFill>
              </fill>
            </x14:dxf>
          </x14:cfRule>
          <x14:cfRule type="containsText" priority="12273" operator="containsText" id="{6113D47D-AF58-4C84-94D0-81FE0794E5CE}">
            <xm:f>NOT(ISERROR(SEARCH('Listados Datos'!$T$5,AB234)))</xm:f>
            <xm:f>'Listados Datos'!$T$5</xm:f>
            <x14:dxf>
              <font>
                <b/>
                <i val="0"/>
                <color auto="1"/>
              </font>
              <fill>
                <patternFill>
                  <bgColor rgb="FFFFFF00"/>
                </patternFill>
              </fill>
            </x14:dxf>
          </x14:cfRule>
          <x14:cfRule type="containsText" priority="12274" operator="containsText" id="{58B90A82-014C-4911-9395-55B4CCA063B9}">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2261" operator="containsText" id="{44A2AF18-8190-48F8-B413-A768913A4FDB}">
            <xm:f>NOT(ISERROR(SEARCH('Listados Datos'!$P$3,Z234)))</xm:f>
            <xm:f>'Listados Datos'!$P$3</xm:f>
            <x14:dxf>
              <fill>
                <patternFill>
                  <bgColor rgb="FF99CC00"/>
                </patternFill>
              </fill>
            </x14:dxf>
          </x14:cfRule>
          <x14:cfRule type="containsText" priority="12262" operator="containsText" id="{BE69BA65-B578-4ACD-A223-3819E45BBDC8}">
            <xm:f>NOT(ISERROR(SEARCH('Listados Datos'!$P$4,Z234)))</xm:f>
            <xm:f>'Listados Datos'!$P$4</xm:f>
            <x14:dxf>
              <fill>
                <patternFill>
                  <bgColor rgb="FF33CC33"/>
                </patternFill>
              </fill>
            </x14:dxf>
          </x14:cfRule>
          <x14:cfRule type="containsText" priority="12263" operator="containsText" id="{B247921A-93AE-408E-A70A-0128794A4581}">
            <xm:f>NOT(ISERROR(SEARCH('Listados Datos'!$P$5,Z234)))</xm:f>
            <xm:f>'Listados Datos'!$P$5</xm:f>
            <x14:dxf>
              <fill>
                <patternFill>
                  <bgColor rgb="FFFFFF00"/>
                </patternFill>
              </fill>
            </x14:dxf>
          </x14:cfRule>
          <x14:cfRule type="containsText" priority="12264" operator="containsText" id="{8B434C2A-6C1C-46F5-BDE4-EA0F66DF4601}">
            <xm:f>NOT(ISERROR(SEARCH('Listados Datos'!$P$6,Z234)))</xm:f>
            <xm:f>'Listados Datos'!$P$6</xm:f>
            <x14:dxf>
              <fill>
                <patternFill>
                  <bgColor rgb="FFFFC000"/>
                </patternFill>
              </fill>
            </x14:dxf>
          </x14:cfRule>
          <x14:cfRule type="containsText" priority="12265" operator="containsText" id="{B58C0A38-8A9B-41BA-9F28-48D9A0A2402D}">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2233" operator="containsText" id="{C87BF5A0-8FBC-48E6-B6D4-03EAF1A53343}">
            <xm:f>NOT(ISERROR(SEARCH('Listados Datos'!$T$3,AT235)))</xm:f>
            <xm:f>'Listados Datos'!$T$3</xm:f>
            <x14:dxf>
              <fill>
                <patternFill patternType="solid">
                  <bgColor rgb="FFC00000"/>
                </patternFill>
              </fill>
            </x14:dxf>
          </x14:cfRule>
          <x14:cfRule type="containsText" priority="12234" operator="containsText" id="{16F86871-08AD-4779-8E11-34B4163D21C8}">
            <xm:f>NOT(ISERROR(SEARCH('Listados Datos'!$T$4,AT235)))</xm:f>
            <xm:f>'Listados Datos'!$T$4</xm:f>
            <x14:dxf>
              <font>
                <b/>
                <i val="0"/>
                <color theme="0"/>
              </font>
              <fill>
                <patternFill>
                  <bgColor rgb="FFE26B0A"/>
                </patternFill>
              </fill>
            </x14:dxf>
          </x14:cfRule>
          <x14:cfRule type="containsText" priority="12235" operator="containsText" id="{944E108C-7FE7-4D37-B71B-2C11D9D5A39B}">
            <xm:f>NOT(ISERROR(SEARCH('Listados Datos'!$T$5,AT235)))</xm:f>
            <xm:f>'Listados Datos'!$T$5</xm:f>
            <x14:dxf>
              <font>
                <b/>
                <i val="0"/>
                <color auto="1"/>
              </font>
              <fill>
                <patternFill>
                  <bgColor rgb="FFFFFF00"/>
                </patternFill>
              </fill>
            </x14:dxf>
          </x14:cfRule>
          <x14:cfRule type="containsText" priority="12236" operator="containsText" id="{185D64A4-DC0B-4260-AB2A-F557F707D78E}">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2181" operator="containsText" id="{2A8B2127-22E8-4880-B1B6-257EA2EF74A7}">
            <xm:f>NOT(ISERROR(SEARCH('Listados Datos'!$P$3,AR236)))</xm:f>
            <xm:f>'Listados Datos'!$P$3</xm:f>
            <x14:dxf>
              <fill>
                <patternFill>
                  <bgColor rgb="FF99CC00"/>
                </patternFill>
              </fill>
            </x14:dxf>
          </x14:cfRule>
          <x14:cfRule type="containsText" priority="12182" operator="containsText" id="{DEAA3D80-1B76-4C7F-A89C-9FCEC7299D78}">
            <xm:f>NOT(ISERROR(SEARCH('Listados Datos'!$P$4,AR236)))</xm:f>
            <xm:f>'Listados Datos'!$P$4</xm:f>
            <x14:dxf>
              <fill>
                <patternFill>
                  <bgColor rgb="FF33CC33"/>
                </patternFill>
              </fill>
            </x14:dxf>
          </x14:cfRule>
          <x14:cfRule type="containsText" priority="12183" operator="containsText" id="{7AA42EF2-984A-4A9C-9EA8-D24116E80914}">
            <xm:f>NOT(ISERROR(SEARCH('Listados Datos'!$P$5,AR236)))</xm:f>
            <xm:f>'Listados Datos'!$P$5</xm:f>
            <x14:dxf>
              <fill>
                <patternFill>
                  <bgColor rgb="FFFFFF00"/>
                </patternFill>
              </fill>
            </x14:dxf>
          </x14:cfRule>
          <x14:cfRule type="containsText" priority="12184" operator="containsText" id="{760A0E6D-01CF-45EB-9409-1CFF18F9F830}">
            <xm:f>NOT(ISERROR(SEARCH('Listados Datos'!$P$6,AR236)))</xm:f>
            <xm:f>'Listados Datos'!$P$6</xm:f>
            <x14:dxf>
              <fill>
                <patternFill>
                  <bgColor rgb="FFFFC000"/>
                </patternFill>
              </fill>
            </x14:dxf>
          </x14:cfRule>
          <x14:cfRule type="containsText" priority="12185" operator="containsText" id="{AF4638D6-7CE2-4D72-AEB7-77BB0CD6716F}">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219" operator="containsText" id="{7CE0A812-C796-49EB-80E3-4D10247B19B6}">
            <xm:f>NOT(ISERROR(SEARCH('Listados Datos'!$T$3,AF236)))</xm:f>
            <xm:f>'Listados Datos'!$T$3</xm:f>
            <x14:dxf>
              <fill>
                <patternFill patternType="solid">
                  <bgColor rgb="FFC00000"/>
                </patternFill>
              </fill>
            </x14:dxf>
          </x14:cfRule>
          <x14:cfRule type="containsText" priority="12220" operator="containsText" id="{25E17D3D-3E62-4FA2-A517-F85CBEB25DD0}">
            <xm:f>NOT(ISERROR(SEARCH('Listados Datos'!$T$4,AF236)))</xm:f>
            <xm:f>'Listados Datos'!$T$4</xm:f>
            <x14:dxf>
              <font>
                <b/>
                <i val="0"/>
                <color theme="0"/>
              </font>
              <fill>
                <patternFill>
                  <bgColor rgb="FFE26B0A"/>
                </patternFill>
              </fill>
            </x14:dxf>
          </x14:cfRule>
          <x14:cfRule type="containsText" priority="12221" operator="containsText" id="{044EAB8E-33D0-42A0-BE18-B1DE80173C23}">
            <xm:f>NOT(ISERROR(SEARCH('Listados Datos'!$T$5,AF236)))</xm:f>
            <xm:f>'Listados Datos'!$T$5</xm:f>
            <x14:dxf>
              <font>
                <b/>
                <i val="0"/>
                <color auto="1"/>
              </font>
              <fill>
                <patternFill>
                  <bgColor rgb="FFFFFF00"/>
                </patternFill>
              </fill>
            </x14:dxf>
          </x14:cfRule>
          <x14:cfRule type="containsText" priority="12222" operator="containsText" id="{236EA6FA-94BB-4283-9F80-58D945638E4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215" operator="containsText" id="{F1473576-E815-4FCE-BB69-98AF13015850}">
            <xm:f>NOT(ISERROR(SEARCH('Listados Datos'!$T$3,AB236)))</xm:f>
            <xm:f>'Listados Datos'!$T$3</xm:f>
            <x14:dxf>
              <fill>
                <patternFill patternType="solid">
                  <bgColor rgb="FFC00000"/>
                </patternFill>
              </fill>
            </x14:dxf>
          </x14:cfRule>
          <x14:cfRule type="containsText" priority="12216" operator="containsText" id="{CCCA567C-660A-4AB8-86CE-BF5CB05B85C1}">
            <xm:f>NOT(ISERROR(SEARCH('Listados Datos'!$T$4,AB236)))</xm:f>
            <xm:f>'Listados Datos'!$T$4</xm:f>
            <x14:dxf>
              <font>
                <b/>
                <i val="0"/>
                <color theme="0"/>
              </font>
              <fill>
                <patternFill>
                  <bgColor rgb="FFE26B0A"/>
                </patternFill>
              </fill>
            </x14:dxf>
          </x14:cfRule>
          <x14:cfRule type="containsText" priority="12217" operator="containsText" id="{F0D2A1F6-682C-4A9C-9D7A-6113DA5CBF78}">
            <xm:f>NOT(ISERROR(SEARCH('Listados Datos'!$T$5,AB236)))</xm:f>
            <xm:f>'Listados Datos'!$T$5</xm:f>
            <x14:dxf>
              <font>
                <b/>
                <i val="0"/>
                <color auto="1"/>
              </font>
              <fill>
                <patternFill>
                  <bgColor rgb="FFFFFF00"/>
                </patternFill>
              </fill>
            </x14:dxf>
          </x14:cfRule>
          <x14:cfRule type="containsText" priority="12218" operator="containsText" id="{793C67EA-98CB-4E19-8730-B1F3754284C7}">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205" operator="containsText" id="{B3DF9BCA-211E-4FE8-991E-BC0ACF2B79E4}">
            <xm:f>NOT(ISERROR(SEARCH('Listados Datos'!$P$3,Z236)))</xm:f>
            <xm:f>'Listados Datos'!$P$3</xm:f>
            <x14:dxf>
              <fill>
                <patternFill>
                  <bgColor rgb="FF99CC00"/>
                </patternFill>
              </fill>
            </x14:dxf>
          </x14:cfRule>
          <x14:cfRule type="containsText" priority="12206" operator="containsText" id="{0131A1F7-9E03-4391-B610-267F1D8EB3F2}">
            <xm:f>NOT(ISERROR(SEARCH('Listados Datos'!$P$4,Z236)))</xm:f>
            <xm:f>'Listados Datos'!$P$4</xm:f>
            <x14:dxf>
              <fill>
                <patternFill>
                  <bgColor rgb="FF33CC33"/>
                </patternFill>
              </fill>
            </x14:dxf>
          </x14:cfRule>
          <x14:cfRule type="containsText" priority="12207" operator="containsText" id="{B4810947-EE77-4C07-BB30-05A39E71F8BC}">
            <xm:f>NOT(ISERROR(SEARCH('Listados Datos'!$P$5,Z236)))</xm:f>
            <xm:f>'Listados Datos'!$P$5</xm:f>
            <x14:dxf>
              <fill>
                <patternFill>
                  <bgColor rgb="FFFFFF00"/>
                </patternFill>
              </fill>
            </x14:dxf>
          </x14:cfRule>
          <x14:cfRule type="containsText" priority="12208" operator="containsText" id="{3971CB72-A43C-4936-A34E-34D0A6EE49C2}">
            <xm:f>NOT(ISERROR(SEARCH('Listados Datos'!$P$6,Z236)))</xm:f>
            <xm:f>'Listados Datos'!$P$6</xm:f>
            <x14:dxf>
              <fill>
                <patternFill>
                  <bgColor rgb="FFFFC000"/>
                </patternFill>
              </fill>
            </x14:dxf>
          </x14:cfRule>
          <x14:cfRule type="containsText" priority="12209" operator="containsText" id="{8619B654-69E5-4E89-B08B-26F4B8C2696E}">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191" operator="containsText" id="{3F2528B0-3217-4217-B32A-D52F9B81071D}">
            <xm:f>NOT(ISERROR(SEARCH('Listados Datos'!$T$3,AT236)))</xm:f>
            <xm:f>'Listados Datos'!$T$3</xm:f>
            <x14:dxf>
              <fill>
                <patternFill patternType="solid">
                  <bgColor rgb="FFC00000"/>
                </patternFill>
              </fill>
            </x14:dxf>
          </x14:cfRule>
          <x14:cfRule type="containsText" priority="12192" operator="containsText" id="{9CD69BA1-7FFF-48E2-8768-F248FA9D3C93}">
            <xm:f>NOT(ISERROR(SEARCH('Listados Datos'!$T$4,AT236)))</xm:f>
            <xm:f>'Listados Datos'!$T$4</xm:f>
            <x14:dxf>
              <font>
                <b/>
                <i val="0"/>
                <color theme="0"/>
              </font>
              <fill>
                <patternFill>
                  <bgColor rgb="FFE26B0A"/>
                </patternFill>
              </fill>
            </x14:dxf>
          </x14:cfRule>
          <x14:cfRule type="containsText" priority="12193" operator="containsText" id="{E8D98A12-0754-4909-B352-C2C1FE866374}">
            <xm:f>NOT(ISERROR(SEARCH('Listados Datos'!$T$5,AT236)))</xm:f>
            <xm:f>'Listados Datos'!$T$5</xm:f>
            <x14:dxf>
              <font>
                <b/>
                <i val="0"/>
                <color auto="1"/>
              </font>
              <fill>
                <patternFill>
                  <bgColor rgb="FFFFFF00"/>
                </patternFill>
              </fill>
            </x14:dxf>
          </x14:cfRule>
          <x14:cfRule type="containsText" priority="12194" operator="containsText" id="{C3EAA0E9-1F38-4D4B-89EE-6028B35803FB}">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031" operator="containsText" id="{99435C53-D62B-4FC9-B679-40878255F473}">
            <xm:f>NOT(ISERROR(SEARCH('Listados Datos'!$P$3,AR247)))</xm:f>
            <xm:f>'Listados Datos'!$P$3</xm:f>
            <x14:dxf>
              <fill>
                <patternFill>
                  <bgColor rgb="FF99CC00"/>
                </patternFill>
              </fill>
            </x14:dxf>
          </x14:cfRule>
          <x14:cfRule type="containsText" priority="12032" operator="containsText" id="{86F3906D-3969-44DE-B9EE-C74A79142CEA}">
            <xm:f>NOT(ISERROR(SEARCH('Listados Datos'!$P$4,AR247)))</xm:f>
            <xm:f>'Listados Datos'!$P$4</xm:f>
            <x14:dxf>
              <fill>
                <patternFill>
                  <bgColor rgb="FF33CC33"/>
                </patternFill>
              </fill>
            </x14:dxf>
          </x14:cfRule>
          <x14:cfRule type="containsText" priority="12033" operator="containsText" id="{53220F37-2986-49B5-92A3-37C27B478066}">
            <xm:f>NOT(ISERROR(SEARCH('Listados Datos'!$P$5,AR247)))</xm:f>
            <xm:f>'Listados Datos'!$P$5</xm:f>
            <x14:dxf>
              <fill>
                <patternFill>
                  <bgColor rgb="FFFFFF00"/>
                </patternFill>
              </fill>
            </x14:dxf>
          </x14:cfRule>
          <x14:cfRule type="containsText" priority="12034" operator="containsText" id="{633F598E-D2E6-4F58-AEC6-CD8C185F4B62}">
            <xm:f>NOT(ISERROR(SEARCH('Listados Datos'!$P$6,AR247)))</xm:f>
            <xm:f>'Listados Datos'!$P$6</xm:f>
            <x14:dxf>
              <fill>
                <patternFill>
                  <bgColor rgb="FFFFC000"/>
                </patternFill>
              </fill>
            </x14:dxf>
          </x14:cfRule>
          <x14:cfRule type="containsText" priority="12035" operator="containsText" id="{C98BF8A8-AFD3-4B9A-BA0F-3ED3F997CE40}">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097" operator="containsText" id="{71853097-36A3-4628-AF76-151CFE167FFD}">
            <xm:f>NOT(ISERROR(SEARCH('Listados Datos'!$T$3,AT249)))</xm:f>
            <xm:f>'Listados Datos'!$T$3</xm:f>
            <x14:dxf>
              <fill>
                <patternFill patternType="solid">
                  <bgColor rgb="FFC00000"/>
                </patternFill>
              </fill>
            </x14:dxf>
          </x14:cfRule>
          <x14:cfRule type="containsText" priority="12098" operator="containsText" id="{9F7F72B4-56FC-4070-B968-020704EC83B0}">
            <xm:f>NOT(ISERROR(SEARCH('Listados Datos'!$T$4,AT249)))</xm:f>
            <xm:f>'Listados Datos'!$T$4</xm:f>
            <x14:dxf>
              <font>
                <b/>
                <i val="0"/>
                <color theme="0"/>
              </font>
              <fill>
                <patternFill>
                  <bgColor rgb="FFE26B0A"/>
                </patternFill>
              </fill>
            </x14:dxf>
          </x14:cfRule>
          <x14:cfRule type="containsText" priority="12099" operator="containsText" id="{9EDCD7D4-11B0-4A95-A85C-0D645E0E990A}">
            <xm:f>NOT(ISERROR(SEARCH('Listados Datos'!$T$5,AT249)))</xm:f>
            <xm:f>'Listados Datos'!$T$5</xm:f>
            <x14:dxf>
              <font>
                <b/>
                <i val="0"/>
                <color auto="1"/>
              </font>
              <fill>
                <patternFill>
                  <bgColor rgb="FFFFFF00"/>
                </patternFill>
              </fill>
            </x14:dxf>
          </x14:cfRule>
          <x14:cfRule type="containsText" priority="12100" operator="containsText" id="{D323BB9A-9D8D-4D45-AF4B-D5DDF3418CBB}">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087" operator="containsText" id="{A0C224B2-6BA3-49E9-A8B5-A5ED58F8D745}">
            <xm:f>NOT(ISERROR(SEARCH('Listados Datos'!$P$3,AR249)))</xm:f>
            <xm:f>'Listados Datos'!$P$3</xm:f>
            <x14:dxf>
              <fill>
                <patternFill>
                  <bgColor rgb="FF99CC00"/>
                </patternFill>
              </fill>
            </x14:dxf>
          </x14:cfRule>
          <x14:cfRule type="containsText" priority="12088" operator="containsText" id="{1246252F-122C-40B1-92A6-C87FCD0E23DF}">
            <xm:f>NOT(ISERROR(SEARCH('Listados Datos'!$P$4,AR249)))</xm:f>
            <xm:f>'Listados Datos'!$P$4</xm:f>
            <x14:dxf>
              <fill>
                <patternFill>
                  <bgColor rgb="FF33CC33"/>
                </patternFill>
              </fill>
            </x14:dxf>
          </x14:cfRule>
          <x14:cfRule type="containsText" priority="12089" operator="containsText" id="{B55C3E62-7DD7-4A1C-82D0-0244A18C4804}">
            <xm:f>NOT(ISERROR(SEARCH('Listados Datos'!$P$5,AR249)))</xm:f>
            <xm:f>'Listados Datos'!$P$5</xm:f>
            <x14:dxf>
              <fill>
                <patternFill>
                  <bgColor rgb="FFFFFF00"/>
                </patternFill>
              </fill>
            </x14:dxf>
          </x14:cfRule>
          <x14:cfRule type="containsText" priority="12090" operator="containsText" id="{685BBD94-5EDC-46BC-BE88-3C41A1B27062}">
            <xm:f>NOT(ISERROR(SEARCH('Listados Datos'!$P$6,AR249)))</xm:f>
            <xm:f>'Listados Datos'!$P$6</xm:f>
            <x14:dxf>
              <fill>
                <patternFill>
                  <bgColor rgb="FFFFC000"/>
                </patternFill>
              </fill>
            </x14:dxf>
          </x14:cfRule>
          <x14:cfRule type="containsText" priority="12091" operator="containsText" id="{7BBF8454-5993-45C4-BCB9-81855A063459}">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055" operator="containsText" id="{2108D630-736B-4139-A9E5-3772337F6C06}">
            <xm:f>NOT(ISERROR(SEARCH('Listados Datos'!$T$3,AT246)))</xm:f>
            <xm:f>'Listados Datos'!$T$3</xm:f>
            <x14:dxf>
              <fill>
                <patternFill patternType="solid">
                  <bgColor rgb="FFC00000"/>
                </patternFill>
              </fill>
            </x14:dxf>
          </x14:cfRule>
          <x14:cfRule type="containsText" priority="12056" operator="containsText" id="{B9589289-B2BB-4A9B-9FE3-2630CC3A79C8}">
            <xm:f>NOT(ISERROR(SEARCH('Listados Datos'!$T$4,AT246)))</xm:f>
            <xm:f>'Listados Datos'!$T$4</xm:f>
            <x14:dxf>
              <font>
                <b/>
                <i val="0"/>
                <color theme="0"/>
              </font>
              <fill>
                <patternFill>
                  <bgColor rgb="FFE26B0A"/>
                </patternFill>
              </fill>
            </x14:dxf>
          </x14:cfRule>
          <x14:cfRule type="containsText" priority="12057" operator="containsText" id="{F30CA54D-E155-430A-9EBE-E1512164A714}">
            <xm:f>NOT(ISERROR(SEARCH('Listados Datos'!$T$5,AT246)))</xm:f>
            <xm:f>'Listados Datos'!$T$5</xm:f>
            <x14:dxf>
              <font>
                <b/>
                <i val="0"/>
                <color auto="1"/>
              </font>
              <fill>
                <patternFill>
                  <bgColor rgb="FFFFFF00"/>
                </patternFill>
              </fill>
            </x14:dxf>
          </x14:cfRule>
          <x14:cfRule type="containsText" priority="12058" operator="containsText" id="{803E3D71-23D8-498E-B796-3B3778407C7A}">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045" operator="containsText" id="{D2241D5C-297E-47C9-BA1A-C63361498B93}">
            <xm:f>NOT(ISERROR(SEARCH('Listados Datos'!$P$3,AR246)))</xm:f>
            <xm:f>'Listados Datos'!$P$3</xm:f>
            <x14:dxf>
              <fill>
                <patternFill>
                  <bgColor rgb="FF99CC00"/>
                </patternFill>
              </fill>
            </x14:dxf>
          </x14:cfRule>
          <x14:cfRule type="containsText" priority="12046" operator="containsText" id="{67AF6FD6-9997-4C0E-8C88-E7D1A2B17A05}">
            <xm:f>NOT(ISERROR(SEARCH('Listados Datos'!$P$4,AR246)))</xm:f>
            <xm:f>'Listados Datos'!$P$4</xm:f>
            <x14:dxf>
              <fill>
                <patternFill>
                  <bgColor rgb="FF33CC33"/>
                </patternFill>
              </fill>
            </x14:dxf>
          </x14:cfRule>
          <x14:cfRule type="containsText" priority="12047" operator="containsText" id="{E73D2A82-25AD-4197-95A7-9909A31E215A}">
            <xm:f>NOT(ISERROR(SEARCH('Listados Datos'!$P$5,AR246)))</xm:f>
            <xm:f>'Listados Datos'!$P$5</xm:f>
            <x14:dxf>
              <fill>
                <patternFill>
                  <bgColor rgb="FFFFFF00"/>
                </patternFill>
              </fill>
            </x14:dxf>
          </x14:cfRule>
          <x14:cfRule type="containsText" priority="12048" operator="containsText" id="{C8766F69-3223-4237-B362-B6690DB36366}">
            <xm:f>NOT(ISERROR(SEARCH('Listados Datos'!$P$6,AR246)))</xm:f>
            <xm:f>'Listados Datos'!$P$6</xm:f>
            <x14:dxf>
              <fill>
                <patternFill>
                  <bgColor rgb="FFFFC000"/>
                </patternFill>
              </fill>
            </x14:dxf>
          </x14:cfRule>
          <x14:cfRule type="containsText" priority="12049" operator="containsText" id="{BA75EF83-60F7-43E1-903B-B5419D9021F7}">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163" operator="containsText" id="{7B14518B-5AFA-4D85-AAC9-003E4132BC3E}">
            <xm:f>NOT(ISERROR(SEARCH('Listados Datos'!$T$3,AF244)))</xm:f>
            <xm:f>'Listados Datos'!$T$3</xm:f>
            <x14:dxf>
              <fill>
                <patternFill patternType="solid">
                  <bgColor rgb="FFC00000"/>
                </patternFill>
              </fill>
            </x14:dxf>
          </x14:cfRule>
          <x14:cfRule type="containsText" priority="12164" operator="containsText" id="{F345EC54-73F0-4EEE-9B0B-BE8AAE02FE7D}">
            <xm:f>NOT(ISERROR(SEARCH('Listados Datos'!$T$4,AF244)))</xm:f>
            <xm:f>'Listados Datos'!$T$4</xm:f>
            <x14:dxf>
              <font>
                <b/>
                <i val="0"/>
                <color theme="0"/>
              </font>
              <fill>
                <patternFill>
                  <bgColor rgb="FFE26B0A"/>
                </patternFill>
              </fill>
            </x14:dxf>
          </x14:cfRule>
          <x14:cfRule type="containsText" priority="12165" operator="containsText" id="{5A2291A7-7E84-4023-9864-C0BE35858636}">
            <xm:f>NOT(ISERROR(SEARCH('Listados Datos'!$T$5,AF244)))</xm:f>
            <xm:f>'Listados Datos'!$T$5</xm:f>
            <x14:dxf>
              <font>
                <b/>
                <i val="0"/>
                <color auto="1"/>
              </font>
              <fill>
                <patternFill>
                  <bgColor rgb="FFFFFF00"/>
                </patternFill>
              </fill>
            </x14:dxf>
          </x14:cfRule>
          <x14:cfRule type="containsText" priority="12166" operator="containsText" id="{A0BA6711-049C-4D9F-B157-54480852C201}">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159" operator="containsText" id="{14395C3D-F32D-4F92-B6F7-5B58C43E72BB}">
            <xm:f>NOT(ISERROR(SEARCH('Listados Datos'!$T$3,AB244)))</xm:f>
            <xm:f>'Listados Datos'!$T$3</xm:f>
            <x14:dxf>
              <fill>
                <patternFill patternType="solid">
                  <bgColor rgb="FFC00000"/>
                </patternFill>
              </fill>
            </x14:dxf>
          </x14:cfRule>
          <x14:cfRule type="containsText" priority="12160" operator="containsText" id="{E6FD6FB3-A9B4-4ADA-9829-A0927AEDAE40}">
            <xm:f>NOT(ISERROR(SEARCH('Listados Datos'!$T$4,AB244)))</xm:f>
            <xm:f>'Listados Datos'!$T$4</xm:f>
            <x14:dxf>
              <font>
                <b/>
                <i val="0"/>
                <color theme="0"/>
              </font>
              <fill>
                <patternFill>
                  <bgColor rgb="FFE26B0A"/>
                </patternFill>
              </fill>
            </x14:dxf>
          </x14:cfRule>
          <x14:cfRule type="containsText" priority="12161" operator="containsText" id="{3043A5E6-1D2B-4169-A880-7CBB4A1422ED}">
            <xm:f>NOT(ISERROR(SEARCH('Listados Datos'!$T$5,AB244)))</xm:f>
            <xm:f>'Listados Datos'!$T$5</xm:f>
            <x14:dxf>
              <font>
                <b/>
                <i val="0"/>
                <color auto="1"/>
              </font>
              <fill>
                <patternFill>
                  <bgColor rgb="FFFFFF00"/>
                </patternFill>
              </fill>
            </x14:dxf>
          </x14:cfRule>
          <x14:cfRule type="containsText" priority="12162" operator="containsText" id="{2603E8A9-930C-4965-A09E-A295A5427340}">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149" operator="containsText" id="{A20BDB3E-CFC3-4A61-8363-9A699C38CCC6}">
            <xm:f>NOT(ISERROR(SEARCH('Listados Datos'!$P$3,Z244)))</xm:f>
            <xm:f>'Listados Datos'!$P$3</xm:f>
            <x14:dxf>
              <fill>
                <patternFill>
                  <bgColor rgb="FF99CC00"/>
                </patternFill>
              </fill>
            </x14:dxf>
          </x14:cfRule>
          <x14:cfRule type="containsText" priority="12150" operator="containsText" id="{A59A18BA-3693-4346-AAF3-63E420FAEA04}">
            <xm:f>NOT(ISERROR(SEARCH('Listados Datos'!$P$4,Z244)))</xm:f>
            <xm:f>'Listados Datos'!$P$4</xm:f>
            <x14:dxf>
              <fill>
                <patternFill>
                  <bgColor rgb="FF33CC33"/>
                </patternFill>
              </fill>
            </x14:dxf>
          </x14:cfRule>
          <x14:cfRule type="containsText" priority="12151" operator="containsText" id="{BBDFD50A-0AEB-45EB-A166-8D003AA5BBB1}">
            <xm:f>NOT(ISERROR(SEARCH('Listados Datos'!$P$5,Z244)))</xm:f>
            <xm:f>'Listados Datos'!$P$5</xm:f>
            <x14:dxf>
              <fill>
                <patternFill>
                  <bgColor rgb="FFFFFF00"/>
                </patternFill>
              </fill>
            </x14:dxf>
          </x14:cfRule>
          <x14:cfRule type="containsText" priority="12152" operator="containsText" id="{27D0AC18-3377-4BA5-BD36-A142087DBD2A}">
            <xm:f>NOT(ISERROR(SEARCH('Listados Datos'!$P$6,Z244)))</xm:f>
            <xm:f>'Listados Datos'!$P$6</xm:f>
            <x14:dxf>
              <fill>
                <patternFill>
                  <bgColor rgb="FFFFC000"/>
                </patternFill>
              </fill>
            </x14:dxf>
          </x14:cfRule>
          <x14:cfRule type="containsText" priority="12153" operator="containsText" id="{BB0B3485-12C7-4C5A-8EF4-268F0EF7D4EF}">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125" operator="containsText" id="{387E0E0B-4D62-4E5C-8C66-70F0C1C28F2B}">
            <xm:f>NOT(ISERROR(SEARCH('Listados Datos'!$T$3,AT244)))</xm:f>
            <xm:f>'Listados Datos'!$T$3</xm:f>
            <x14:dxf>
              <fill>
                <patternFill patternType="solid">
                  <bgColor rgb="FFC00000"/>
                </patternFill>
              </fill>
            </x14:dxf>
          </x14:cfRule>
          <x14:cfRule type="containsText" priority="12126" operator="containsText" id="{9F70B772-C620-47FE-92AB-732268A9ACA9}">
            <xm:f>NOT(ISERROR(SEARCH('Listados Datos'!$T$4,AT244)))</xm:f>
            <xm:f>'Listados Datos'!$T$4</xm:f>
            <x14:dxf>
              <font>
                <b/>
                <i val="0"/>
                <color theme="0"/>
              </font>
              <fill>
                <patternFill>
                  <bgColor rgb="FFE26B0A"/>
                </patternFill>
              </fill>
            </x14:dxf>
          </x14:cfRule>
          <x14:cfRule type="containsText" priority="12127" operator="containsText" id="{77D8D4F0-A287-43A8-BF33-83C3809CAE86}">
            <xm:f>NOT(ISERROR(SEARCH('Listados Datos'!$T$5,AT244)))</xm:f>
            <xm:f>'Listados Datos'!$T$5</xm:f>
            <x14:dxf>
              <font>
                <b/>
                <i val="0"/>
                <color auto="1"/>
              </font>
              <fill>
                <patternFill>
                  <bgColor rgb="FFFFFF00"/>
                </patternFill>
              </fill>
            </x14:dxf>
          </x14:cfRule>
          <x14:cfRule type="containsText" priority="12128" operator="containsText" id="{1970BA03-FA49-430B-A3C8-CEF2D3ABE279}">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115" operator="containsText" id="{A9D7E630-949A-4513-8C1E-8208F9D08C89}">
            <xm:f>NOT(ISERROR(SEARCH('Listados Datos'!$P$3,AR244)))</xm:f>
            <xm:f>'Listados Datos'!$P$3</xm:f>
            <x14:dxf>
              <fill>
                <patternFill>
                  <bgColor rgb="FF99CC00"/>
                </patternFill>
              </fill>
            </x14:dxf>
          </x14:cfRule>
          <x14:cfRule type="containsText" priority="12116" operator="containsText" id="{3A254B27-4E34-4DC7-A6D6-8AA101A973A3}">
            <xm:f>NOT(ISERROR(SEARCH('Listados Datos'!$P$4,AR244)))</xm:f>
            <xm:f>'Listados Datos'!$P$4</xm:f>
            <x14:dxf>
              <fill>
                <patternFill>
                  <bgColor rgb="FF33CC33"/>
                </patternFill>
              </fill>
            </x14:dxf>
          </x14:cfRule>
          <x14:cfRule type="containsText" priority="12117" operator="containsText" id="{C6FADC52-BF4B-4C0E-A71C-B3366315EB2F}">
            <xm:f>NOT(ISERROR(SEARCH('Listados Datos'!$P$5,AR244)))</xm:f>
            <xm:f>'Listados Datos'!$P$5</xm:f>
            <x14:dxf>
              <fill>
                <patternFill>
                  <bgColor rgb="FFFFFF00"/>
                </patternFill>
              </fill>
            </x14:dxf>
          </x14:cfRule>
          <x14:cfRule type="containsText" priority="12118" operator="containsText" id="{181FD32D-9B7A-4A41-AB5E-55643E670EEE}">
            <xm:f>NOT(ISERROR(SEARCH('Listados Datos'!$P$6,AR244)))</xm:f>
            <xm:f>'Listados Datos'!$P$6</xm:f>
            <x14:dxf>
              <fill>
                <patternFill>
                  <bgColor rgb="FFFFC000"/>
                </patternFill>
              </fill>
            </x14:dxf>
          </x14:cfRule>
          <x14:cfRule type="containsText" priority="12119" operator="containsText" id="{2B0A846E-255E-49FC-8752-20E92D27B750}">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111" operator="containsText" id="{9E8F2B89-C5CD-41FB-8FFC-65244E54CA99}">
            <xm:f>NOT(ISERROR(SEARCH('Listados Datos'!$T$3,AT245)))</xm:f>
            <xm:f>'Listados Datos'!$T$3</xm:f>
            <x14:dxf>
              <fill>
                <patternFill patternType="solid">
                  <bgColor rgb="FFC00000"/>
                </patternFill>
              </fill>
            </x14:dxf>
          </x14:cfRule>
          <x14:cfRule type="containsText" priority="12112" operator="containsText" id="{89398C30-973C-45B5-A997-2E074976B1C8}">
            <xm:f>NOT(ISERROR(SEARCH('Listados Datos'!$T$4,AT245)))</xm:f>
            <xm:f>'Listados Datos'!$T$4</xm:f>
            <x14:dxf>
              <font>
                <b/>
                <i val="0"/>
                <color theme="0"/>
              </font>
              <fill>
                <patternFill>
                  <bgColor rgb="FFE26B0A"/>
                </patternFill>
              </fill>
            </x14:dxf>
          </x14:cfRule>
          <x14:cfRule type="containsText" priority="12113" operator="containsText" id="{63516286-9D2B-455A-8B5D-C17EA97C216C}">
            <xm:f>NOT(ISERROR(SEARCH('Listados Datos'!$T$5,AT245)))</xm:f>
            <xm:f>'Listados Datos'!$T$5</xm:f>
            <x14:dxf>
              <font>
                <b/>
                <i val="0"/>
                <color auto="1"/>
              </font>
              <fill>
                <patternFill>
                  <bgColor rgb="FFFFFF00"/>
                </patternFill>
              </fill>
            </x14:dxf>
          </x14:cfRule>
          <x14:cfRule type="containsText" priority="12114" operator="containsText" id="{C490252F-4E87-47B0-A0A5-17FF6F23C85E}">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101" operator="containsText" id="{41D2DDB5-B1E4-431B-9494-E239246F64B9}">
            <xm:f>NOT(ISERROR(SEARCH('Listados Datos'!$P$3,AR245)))</xm:f>
            <xm:f>'Listados Datos'!$P$3</xm:f>
            <x14:dxf>
              <fill>
                <patternFill>
                  <bgColor rgb="FF99CC00"/>
                </patternFill>
              </fill>
            </x14:dxf>
          </x14:cfRule>
          <x14:cfRule type="containsText" priority="12102" operator="containsText" id="{7E3238B5-C09F-4C57-B0C2-FAA8B0CF5A57}">
            <xm:f>NOT(ISERROR(SEARCH('Listados Datos'!$P$4,AR245)))</xm:f>
            <xm:f>'Listados Datos'!$P$4</xm:f>
            <x14:dxf>
              <fill>
                <patternFill>
                  <bgColor rgb="FF33CC33"/>
                </patternFill>
              </fill>
            </x14:dxf>
          </x14:cfRule>
          <x14:cfRule type="containsText" priority="12103" operator="containsText" id="{1D9B1690-974D-4C05-AC9F-986596EB669B}">
            <xm:f>NOT(ISERROR(SEARCH('Listados Datos'!$P$5,AR245)))</xm:f>
            <xm:f>'Listados Datos'!$P$5</xm:f>
            <x14:dxf>
              <fill>
                <patternFill>
                  <bgColor rgb="FFFFFF00"/>
                </patternFill>
              </fill>
            </x14:dxf>
          </x14:cfRule>
          <x14:cfRule type="containsText" priority="12104" operator="containsText" id="{13518A03-6391-453D-8518-424E63C9957D}">
            <xm:f>NOT(ISERROR(SEARCH('Listados Datos'!$P$6,AR245)))</xm:f>
            <xm:f>'Listados Datos'!$P$6</xm:f>
            <x14:dxf>
              <fill>
                <patternFill>
                  <bgColor rgb="FFFFC000"/>
                </patternFill>
              </fill>
            </x14:dxf>
          </x14:cfRule>
          <x14:cfRule type="containsText" priority="12105" operator="containsText" id="{0D1A68C6-8D4D-4DF8-ACB4-8AC4649D63BC}">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083" operator="containsText" id="{0859E7CF-8D1A-43C0-9B02-7D443AE56BD4}">
            <xm:f>NOT(ISERROR(SEARCH('Listados Datos'!$T$3,AF246)))</xm:f>
            <xm:f>'Listados Datos'!$T$3</xm:f>
            <x14:dxf>
              <fill>
                <patternFill patternType="solid">
                  <bgColor rgb="FFC00000"/>
                </patternFill>
              </fill>
            </x14:dxf>
          </x14:cfRule>
          <x14:cfRule type="containsText" priority="12084" operator="containsText" id="{849AF546-D0C9-4265-A2DA-D65B4091D1EC}">
            <xm:f>NOT(ISERROR(SEARCH('Listados Datos'!$T$4,AF246)))</xm:f>
            <xm:f>'Listados Datos'!$T$4</xm:f>
            <x14:dxf>
              <font>
                <b/>
                <i val="0"/>
                <color theme="0"/>
              </font>
              <fill>
                <patternFill>
                  <bgColor rgb="FFE26B0A"/>
                </patternFill>
              </fill>
            </x14:dxf>
          </x14:cfRule>
          <x14:cfRule type="containsText" priority="12085" operator="containsText" id="{F03D267D-1392-49BC-9A7E-36749C8DB2D7}">
            <xm:f>NOT(ISERROR(SEARCH('Listados Datos'!$T$5,AF246)))</xm:f>
            <xm:f>'Listados Datos'!$T$5</xm:f>
            <x14:dxf>
              <font>
                <b/>
                <i val="0"/>
                <color auto="1"/>
              </font>
              <fill>
                <patternFill>
                  <bgColor rgb="FFFFFF00"/>
                </patternFill>
              </fill>
            </x14:dxf>
          </x14:cfRule>
          <x14:cfRule type="containsText" priority="12086" operator="containsText" id="{A17E9264-801E-487E-81B2-F509BAB9A6F4}">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079" operator="containsText" id="{C385807F-E631-44B3-B633-8E7AB2443896}">
            <xm:f>NOT(ISERROR(SEARCH('Listados Datos'!$T$3,AB246)))</xm:f>
            <xm:f>'Listados Datos'!$T$3</xm:f>
            <x14:dxf>
              <fill>
                <patternFill patternType="solid">
                  <bgColor rgb="FFC00000"/>
                </patternFill>
              </fill>
            </x14:dxf>
          </x14:cfRule>
          <x14:cfRule type="containsText" priority="12080" operator="containsText" id="{4F51F093-0B58-41B5-B5A0-ADAFACDD9511}">
            <xm:f>NOT(ISERROR(SEARCH('Listados Datos'!$T$4,AB246)))</xm:f>
            <xm:f>'Listados Datos'!$T$4</xm:f>
            <x14:dxf>
              <font>
                <b/>
                <i val="0"/>
                <color theme="0"/>
              </font>
              <fill>
                <patternFill>
                  <bgColor rgb="FFE26B0A"/>
                </patternFill>
              </fill>
            </x14:dxf>
          </x14:cfRule>
          <x14:cfRule type="containsText" priority="12081" operator="containsText" id="{DC2FDC28-5D0E-4D46-A098-7C0A4250F37F}">
            <xm:f>NOT(ISERROR(SEARCH('Listados Datos'!$T$5,AB246)))</xm:f>
            <xm:f>'Listados Datos'!$T$5</xm:f>
            <x14:dxf>
              <font>
                <b/>
                <i val="0"/>
                <color auto="1"/>
              </font>
              <fill>
                <patternFill>
                  <bgColor rgb="FFFFFF00"/>
                </patternFill>
              </fill>
            </x14:dxf>
          </x14:cfRule>
          <x14:cfRule type="containsText" priority="12082" operator="containsText" id="{CD3C88D9-8F76-4306-980E-CE601054FC62}">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069" operator="containsText" id="{E6925582-250D-4641-A140-B36295FA5C65}">
            <xm:f>NOT(ISERROR(SEARCH('Listados Datos'!$P$3,Z246)))</xm:f>
            <xm:f>'Listados Datos'!$P$3</xm:f>
            <x14:dxf>
              <fill>
                <patternFill>
                  <bgColor rgb="FF99CC00"/>
                </patternFill>
              </fill>
            </x14:dxf>
          </x14:cfRule>
          <x14:cfRule type="containsText" priority="12070" operator="containsText" id="{719D696F-06FC-42E8-858C-8FBC691D9FC0}">
            <xm:f>NOT(ISERROR(SEARCH('Listados Datos'!$P$4,Z246)))</xm:f>
            <xm:f>'Listados Datos'!$P$4</xm:f>
            <x14:dxf>
              <fill>
                <patternFill>
                  <bgColor rgb="FF33CC33"/>
                </patternFill>
              </fill>
            </x14:dxf>
          </x14:cfRule>
          <x14:cfRule type="containsText" priority="12071" operator="containsText" id="{BFD6EBA3-91B9-4508-A482-DB2B3C45774B}">
            <xm:f>NOT(ISERROR(SEARCH('Listados Datos'!$P$5,Z246)))</xm:f>
            <xm:f>'Listados Datos'!$P$5</xm:f>
            <x14:dxf>
              <fill>
                <patternFill>
                  <bgColor rgb="FFFFFF00"/>
                </patternFill>
              </fill>
            </x14:dxf>
          </x14:cfRule>
          <x14:cfRule type="containsText" priority="12072" operator="containsText" id="{D6C8C2D2-7C36-456E-B551-E3A4520D23DF}">
            <xm:f>NOT(ISERROR(SEARCH('Listados Datos'!$P$6,Z246)))</xm:f>
            <xm:f>'Listados Datos'!$P$6</xm:f>
            <x14:dxf>
              <fill>
                <patternFill>
                  <bgColor rgb="FFFFC000"/>
                </patternFill>
              </fill>
            </x14:dxf>
          </x14:cfRule>
          <x14:cfRule type="containsText" priority="12073" operator="containsText" id="{258465CB-1E34-4BD3-9542-B97B3F607CBE}">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041" operator="containsText" id="{33444117-0D42-4C30-B8FD-73DF42AA9128}">
            <xm:f>NOT(ISERROR(SEARCH('Listados Datos'!$T$3,AT247)))</xm:f>
            <xm:f>'Listados Datos'!$T$3</xm:f>
            <x14:dxf>
              <fill>
                <patternFill patternType="solid">
                  <bgColor rgb="FFC00000"/>
                </patternFill>
              </fill>
            </x14:dxf>
          </x14:cfRule>
          <x14:cfRule type="containsText" priority="12042" operator="containsText" id="{A173FEA8-496A-4082-8A48-F242478B7268}">
            <xm:f>NOT(ISERROR(SEARCH('Listados Datos'!$T$4,AT247)))</xm:f>
            <xm:f>'Listados Datos'!$T$4</xm:f>
            <x14:dxf>
              <font>
                <b/>
                <i val="0"/>
                <color theme="0"/>
              </font>
              <fill>
                <patternFill>
                  <bgColor rgb="FFE26B0A"/>
                </patternFill>
              </fill>
            </x14:dxf>
          </x14:cfRule>
          <x14:cfRule type="containsText" priority="12043" operator="containsText" id="{A759B074-3397-43FA-8D87-9E962AC8B1A7}">
            <xm:f>NOT(ISERROR(SEARCH('Listados Datos'!$T$5,AT247)))</xm:f>
            <xm:f>'Listados Datos'!$T$5</xm:f>
            <x14:dxf>
              <font>
                <b/>
                <i val="0"/>
                <color auto="1"/>
              </font>
              <fill>
                <patternFill>
                  <bgColor rgb="FFFFFF00"/>
                </patternFill>
              </fill>
            </x14:dxf>
          </x14:cfRule>
          <x14:cfRule type="containsText" priority="12044" operator="containsText" id="{52DEAA7E-515E-4BAD-B3E0-5F9717B35754}">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1989" operator="containsText" id="{2651BC07-F256-4D2B-BAC2-8755D1DAD760}">
            <xm:f>NOT(ISERROR(SEARCH('Listados Datos'!$P$3,AR248)))</xm:f>
            <xm:f>'Listados Datos'!$P$3</xm:f>
            <x14:dxf>
              <fill>
                <patternFill>
                  <bgColor rgb="FF99CC00"/>
                </patternFill>
              </fill>
            </x14:dxf>
          </x14:cfRule>
          <x14:cfRule type="containsText" priority="11990" operator="containsText" id="{8178D086-D8AA-467E-ADDF-C7665A304BB3}">
            <xm:f>NOT(ISERROR(SEARCH('Listados Datos'!$P$4,AR248)))</xm:f>
            <xm:f>'Listados Datos'!$P$4</xm:f>
            <x14:dxf>
              <fill>
                <patternFill>
                  <bgColor rgb="FF33CC33"/>
                </patternFill>
              </fill>
            </x14:dxf>
          </x14:cfRule>
          <x14:cfRule type="containsText" priority="11991" operator="containsText" id="{AEDA4B4E-1DC6-4AFA-8475-BDA9D72F3592}">
            <xm:f>NOT(ISERROR(SEARCH('Listados Datos'!$P$5,AR248)))</xm:f>
            <xm:f>'Listados Datos'!$P$5</xm:f>
            <x14:dxf>
              <fill>
                <patternFill>
                  <bgColor rgb="FFFFFF00"/>
                </patternFill>
              </fill>
            </x14:dxf>
          </x14:cfRule>
          <x14:cfRule type="containsText" priority="11992" operator="containsText" id="{3FD868E0-F3AE-42FE-9EBA-898CD6BAF2D9}">
            <xm:f>NOT(ISERROR(SEARCH('Listados Datos'!$P$6,AR248)))</xm:f>
            <xm:f>'Listados Datos'!$P$6</xm:f>
            <x14:dxf>
              <fill>
                <patternFill>
                  <bgColor rgb="FFFFC000"/>
                </patternFill>
              </fill>
            </x14:dxf>
          </x14:cfRule>
          <x14:cfRule type="containsText" priority="11993" operator="containsText" id="{75265455-5D8B-4CE4-8EE5-680E1F70394A}">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027" operator="containsText" id="{41023793-973C-432A-AD68-7C9F343B551E}">
            <xm:f>NOT(ISERROR(SEARCH('Listados Datos'!$T$3,AF248)))</xm:f>
            <xm:f>'Listados Datos'!$T$3</xm:f>
            <x14:dxf>
              <fill>
                <patternFill patternType="solid">
                  <bgColor rgb="FFC00000"/>
                </patternFill>
              </fill>
            </x14:dxf>
          </x14:cfRule>
          <x14:cfRule type="containsText" priority="12028" operator="containsText" id="{F6C98EBB-D715-4E15-A6E8-9ED5AD4B2F15}">
            <xm:f>NOT(ISERROR(SEARCH('Listados Datos'!$T$4,AF248)))</xm:f>
            <xm:f>'Listados Datos'!$T$4</xm:f>
            <x14:dxf>
              <font>
                <b/>
                <i val="0"/>
                <color theme="0"/>
              </font>
              <fill>
                <patternFill>
                  <bgColor rgb="FFE26B0A"/>
                </patternFill>
              </fill>
            </x14:dxf>
          </x14:cfRule>
          <x14:cfRule type="containsText" priority="12029" operator="containsText" id="{0207BFF6-892C-4D0D-9EAE-D1E2886A77FA}">
            <xm:f>NOT(ISERROR(SEARCH('Listados Datos'!$T$5,AF248)))</xm:f>
            <xm:f>'Listados Datos'!$T$5</xm:f>
            <x14:dxf>
              <font>
                <b/>
                <i val="0"/>
                <color auto="1"/>
              </font>
              <fill>
                <patternFill>
                  <bgColor rgb="FFFFFF00"/>
                </patternFill>
              </fill>
            </x14:dxf>
          </x14:cfRule>
          <x14:cfRule type="containsText" priority="12030" operator="containsText" id="{15D81867-3943-4E62-B45B-16742C148991}">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023" operator="containsText" id="{2D365116-DE3E-4AE5-BF3A-D32EF124FB60}">
            <xm:f>NOT(ISERROR(SEARCH('Listados Datos'!$T$3,AB248)))</xm:f>
            <xm:f>'Listados Datos'!$T$3</xm:f>
            <x14:dxf>
              <fill>
                <patternFill patternType="solid">
                  <bgColor rgb="FFC00000"/>
                </patternFill>
              </fill>
            </x14:dxf>
          </x14:cfRule>
          <x14:cfRule type="containsText" priority="12024" operator="containsText" id="{5098719B-D8B6-480B-9403-E5971B910658}">
            <xm:f>NOT(ISERROR(SEARCH('Listados Datos'!$T$4,AB248)))</xm:f>
            <xm:f>'Listados Datos'!$T$4</xm:f>
            <x14:dxf>
              <font>
                <b/>
                <i val="0"/>
                <color theme="0"/>
              </font>
              <fill>
                <patternFill>
                  <bgColor rgb="FFE26B0A"/>
                </patternFill>
              </fill>
            </x14:dxf>
          </x14:cfRule>
          <x14:cfRule type="containsText" priority="12025" operator="containsText" id="{F06AAE77-8D70-43CB-B700-0084D02A2770}">
            <xm:f>NOT(ISERROR(SEARCH('Listados Datos'!$T$5,AB248)))</xm:f>
            <xm:f>'Listados Datos'!$T$5</xm:f>
            <x14:dxf>
              <font>
                <b/>
                <i val="0"/>
                <color auto="1"/>
              </font>
              <fill>
                <patternFill>
                  <bgColor rgb="FFFFFF00"/>
                </patternFill>
              </fill>
            </x14:dxf>
          </x14:cfRule>
          <x14:cfRule type="containsText" priority="12026" operator="containsText" id="{10E4ACCD-1F21-4EFC-9AB6-9F15DDFD607C}">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013" operator="containsText" id="{E8180ED2-3C18-479A-A04D-C247E7D6DB70}">
            <xm:f>NOT(ISERROR(SEARCH('Listados Datos'!$P$3,Z248)))</xm:f>
            <xm:f>'Listados Datos'!$P$3</xm:f>
            <x14:dxf>
              <fill>
                <patternFill>
                  <bgColor rgb="FF99CC00"/>
                </patternFill>
              </fill>
            </x14:dxf>
          </x14:cfRule>
          <x14:cfRule type="containsText" priority="12014" operator="containsText" id="{F0D1BFD5-3BB0-43CE-BD8B-A0B742DFEDA3}">
            <xm:f>NOT(ISERROR(SEARCH('Listados Datos'!$P$4,Z248)))</xm:f>
            <xm:f>'Listados Datos'!$P$4</xm:f>
            <x14:dxf>
              <fill>
                <patternFill>
                  <bgColor rgb="FF33CC33"/>
                </patternFill>
              </fill>
            </x14:dxf>
          </x14:cfRule>
          <x14:cfRule type="containsText" priority="12015" operator="containsText" id="{BBC0284E-0046-4E9E-B0E4-E296F0547ACD}">
            <xm:f>NOT(ISERROR(SEARCH('Listados Datos'!$P$5,Z248)))</xm:f>
            <xm:f>'Listados Datos'!$P$5</xm:f>
            <x14:dxf>
              <fill>
                <patternFill>
                  <bgColor rgb="FFFFFF00"/>
                </patternFill>
              </fill>
            </x14:dxf>
          </x14:cfRule>
          <x14:cfRule type="containsText" priority="12016" operator="containsText" id="{B74EEA2F-0E85-4D3F-A793-5C720FE7241F}">
            <xm:f>NOT(ISERROR(SEARCH('Listados Datos'!$P$6,Z248)))</xm:f>
            <xm:f>'Listados Datos'!$P$6</xm:f>
            <x14:dxf>
              <fill>
                <patternFill>
                  <bgColor rgb="FFFFC000"/>
                </patternFill>
              </fill>
            </x14:dxf>
          </x14:cfRule>
          <x14:cfRule type="containsText" priority="12017" operator="containsText" id="{B7041E6C-9B23-4303-ADEC-6ABC0751E242}">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1999" operator="containsText" id="{B62EEB0F-4C34-41D6-95D0-76A531E92180}">
            <xm:f>NOT(ISERROR(SEARCH('Listados Datos'!$T$3,AT248)))</xm:f>
            <xm:f>'Listados Datos'!$T$3</xm:f>
            <x14:dxf>
              <fill>
                <patternFill patternType="solid">
                  <bgColor rgb="FFC00000"/>
                </patternFill>
              </fill>
            </x14:dxf>
          </x14:cfRule>
          <x14:cfRule type="containsText" priority="12000" operator="containsText" id="{C26D3E1F-E763-44D4-BED2-FA496CFF8444}">
            <xm:f>NOT(ISERROR(SEARCH('Listados Datos'!$T$4,AT248)))</xm:f>
            <xm:f>'Listados Datos'!$T$4</xm:f>
            <x14:dxf>
              <font>
                <b/>
                <i val="0"/>
                <color theme="0"/>
              </font>
              <fill>
                <patternFill>
                  <bgColor rgb="FFE26B0A"/>
                </patternFill>
              </fill>
            </x14:dxf>
          </x14:cfRule>
          <x14:cfRule type="containsText" priority="12001" operator="containsText" id="{73FA96F3-F5D1-4AF5-96AE-10EC06870BBA}">
            <xm:f>NOT(ISERROR(SEARCH('Listados Datos'!$T$5,AT248)))</xm:f>
            <xm:f>'Listados Datos'!$T$5</xm:f>
            <x14:dxf>
              <font>
                <b/>
                <i val="0"/>
                <color auto="1"/>
              </font>
              <fill>
                <patternFill>
                  <bgColor rgb="FFFFFF00"/>
                </patternFill>
              </fill>
            </x14:dxf>
          </x14:cfRule>
          <x14:cfRule type="containsText" priority="12002" operator="containsText" id="{09FEBEEA-3A69-407E-85EE-96E90D53250E}">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1839" operator="containsText" id="{4B7438DB-C985-4724-A276-D50AE410E30D}">
            <xm:f>NOT(ISERROR(SEARCH('Listados Datos'!$P$3,AR253)))</xm:f>
            <xm:f>'Listados Datos'!$P$3</xm:f>
            <x14:dxf>
              <fill>
                <patternFill>
                  <bgColor rgb="FF99CC00"/>
                </patternFill>
              </fill>
            </x14:dxf>
          </x14:cfRule>
          <x14:cfRule type="containsText" priority="11840" operator="containsText" id="{C9F5B23F-B183-4D7D-A4FE-4E92E1723C00}">
            <xm:f>NOT(ISERROR(SEARCH('Listados Datos'!$P$4,AR253)))</xm:f>
            <xm:f>'Listados Datos'!$P$4</xm:f>
            <x14:dxf>
              <fill>
                <patternFill>
                  <bgColor rgb="FF33CC33"/>
                </patternFill>
              </fill>
            </x14:dxf>
          </x14:cfRule>
          <x14:cfRule type="containsText" priority="11841" operator="containsText" id="{981CA000-06E3-4401-B274-2EF3D5E7418E}">
            <xm:f>NOT(ISERROR(SEARCH('Listados Datos'!$P$5,AR253)))</xm:f>
            <xm:f>'Listados Datos'!$P$5</xm:f>
            <x14:dxf>
              <fill>
                <patternFill>
                  <bgColor rgb="FFFFFF00"/>
                </patternFill>
              </fill>
            </x14:dxf>
          </x14:cfRule>
          <x14:cfRule type="containsText" priority="11842" operator="containsText" id="{89AA55E8-0926-4BA9-936B-8FFBCB384E1D}">
            <xm:f>NOT(ISERROR(SEARCH('Listados Datos'!$P$6,AR253)))</xm:f>
            <xm:f>'Listados Datos'!$P$6</xm:f>
            <x14:dxf>
              <fill>
                <patternFill>
                  <bgColor rgb="FFFFC000"/>
                </patternFill>
              </fill>
            </x14:dxf>
          </x14:cfRule>
          <x14:cfRule type="containsText" priority="11843" operator="containsText" id="{328D4E78-5274-44A0-A3BF-331924D07CCF}">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1905" operator="containsText" id="{6FA7C7A1-29BF-4FD4-9F52-E87B6DB523F5}">
            <xm:f>NOT(ISERROR(SEARCH('Listados Datos'!$T$3,AT255)))</xm:f>
            <xm:f>'Listados Datos'!$T$3</xm:f>
            <x14:dxf>
              <fill>
                <patternFill patternType="solid">
                  <bgColor rgb="FFC00000"/>
                </patternFill>
              </fill>
            </x14:dxf>
          </x14:cfRule>
          <x14:cfRule type="containsText" priority="11906" operator="containsText" id="{DC849EAB-4103-41EE-AD3B-E312A5EFBAFC}">
            <xm:f>NOT(ISERROR(SEARCH('Listados Datos'!$T$4,AT255)))</xm:f>
            <xm:f>'Listados Datos'!$T$4</xm:f>
            <x14:dxf>
              <font>
                <b/>
                <i val="0"/>
                <color theme="0"/>
              </font>
              <fill>
                <patternFill>
                  <bgColor rgb="FFE26B0A"/>
                </patternFill>
              </fill>
            </x14:dxf>
          </x14:cfRule>
          <x14:cfRule type="containsText" priority="11907" operator="containsText" id="{9D648A3E-E05A-4CFC-BC85-AB6FA5E9E7D8}">
            <xm:f>NOT(ISERROR(SEARCH('Listados Datos'!$T$5,AT255)))</xm:f>
            <xm:f>'Listados Datos'!$T$5</xm:f>
            <x14:dxf>
              <font>
                <b/>
                <i val="0"/>
                <color auto="1"/>
              </font>
              <fill>
                <patternFill>
                  <bgColor rgb="FFFFFF00"/>
                </patternFill>
              </fill>
            </x14:dxf>
          </x14:cfRule>
          <x14:cfRule type="containsText" priority="11908" operator="containsText" id="{CF8EF97E-6BB1-4D90-96D3-9562EB9B3782}">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1895" operator="containsText" id="{0C60BCA2-267E-4786-AFF7-99DB133FAA0A}">
            <xm:f>NOT(ISERROR(SEARCH('Listados Datos'!$P$3,AR255)))</xm:f>
            <xm:f>'Listados Datos'!$P$3</xm:f>
            <x14:dxf>
              <fill>
                <patternFill>
                  <bgColor rgb="FF99CC00"/>
                </patternFill>
              </fill>
            </x14:dxf>
          </x14:cfRule>
          <x14:cfRule type="containsText" priority="11896" operator="containsText" id="{DF3EC77E-669E-45E7-9131-F7FA8927D3FA}">
            <xm:f>NOT(ISERROR(SEARCH('Listados Datos'!$P$4,AR255)))</xm:f>
            <xm:f>'Listados Datos'!$P$4</xm:f>
            <x14:dxf>
              <fill>
                <patternFill>
                  <bgColor rgb="FF33CC33"/>
                </patternFill>
              </fill>
            </x14:dxf>
          </x14:cfRule>
          <x14:cfRule type="containsText" priority="11897" operator="containsText" id="{636E60B5-660D-482C-82FC-0D1A9A3E7887}">
            <xm:f>NOT(ISERROR(SEARCH('Listados Datos'!$P$5,AR255)))</xm:f>
            <xm:f>'Listados Datos'!$P$5</xm:f>
            <x14:dxf>
              <fill>
                <patternFill>
                  <bgColor rgb="FFFFFF00"/>
                </patternFill>
              </fill>
            </x14:dxf>
          </x14:cfRule>
          <x14:cfRule type="containsText" priority="11898" operator="containsText" id="{B151FD48-7085-4AFA-B04B-87981C8C24E4}">
            <xm:f>NOT(ISERROR(SEARCH('Listados Datos'!$P$6,AR255)))</xm:f>
            <xm:f>'Listados Datos'!$P$6</xm:f>
            <x14:dxf>
              <fill>
                <patternFill>
                  <bgColor rgb="FFFFC000"/>
                </patternFill>
              </fill>
            </x14:dxf>
          </x14:cfRule>
          <x14:cfRule type="containsText" priority="11899" operator="containsText" id="{0F7BDCA3-E2D1-43D3-A57E-A46B2E50CC2A}">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1863" operator="containsText" id="{CF58CF10-49A1-446E-A362-DE9D4345E16D}">
            <xm:f>NOT(ISERROR(SEARCH('Listados Datos'!$T$3,AT252)))</xm:f>
            <xm:f>'Listados Datos'!$T$3</xm:f>
            <x14:dxf>
              <fill>
                <patternFill patternType="solid">
                  <bgColor rgb="FFC00000"/>
                </patternFill>
              </fill>
            </x14:dxf>
          </x14:cfRule>
          <x14:cfRule type="containsText" priority="11864" operator="containsText" id="{B019C23F-186C-474C-800F-184BA2D2C084}">
            <xm:f>NOT(ISERROR(SEARCH('Listados Datos'!$T$4,AT252)))</xm:f>
            <xm:f>'Listados Datos'!$T$4</xm:f>
            <x14:dxf>
              <font>
                <b/>
                <i val="0"/>
                <color theme="0"/>
              </font>
              <fill>
                <patternFill>
                  <bgColor rgb="FFE26B0A"/>
                </patternFill>
              </fill>
            </x14:dxf>
          </x14:cfRule>
          <x14:cfRule type="containsText" priority="11865" operator="containsText" id="{0212C98E-924D-4753-8CC4-130AC9B862D3}">
            <xm:f>NOT(ISERROR(SEARCH('Listados Datos'!$T$5,AT252)))</xm:f>
            <xm:f>'Listados Datos'!$T$5</xm:f>
            <x14:dxf>
              <font>
                <b/>
                <i val="0"/>
                <color auto="1"/>
              </font>
              <fill>
                <patternFill>
                  <bgColor rgb="FFFFFF00"/>
                </patternFill>
              </fill>
            </x14:dxf>
          </x14:cfRule>
          <x14:cfRule type="containsText" priority="11866" operator="containsText" id="{F94EE68A-D646-43B4-863D-13213D17F054}">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1853" operator="containsText" id="{94B40416-2269-4584-9309-3651E7B1AA0D}">
            <xm:f>NOT(ISERROR(SEARCH('Listados Datos'!$P$3,AR252)))</xm:f>
            <xm:f>'Listados Datos'!$P$3</xm:f>
            <x14:dxf>
              <fill>
                <patternFill>
                  <bgColor rgb="FF99CC00"/>
                </patternFill>
              </fill>
            </x14:dxf>
          </x14:cfRule>
          <x14:cfRule type="containsText" priority="11854" operator="containsText" id="{B97C068A-1E7E-45D8-8C1E-022D659176CE}">
            <xm:f>NOT(ISERROR(SEARCH('Listados Datos'!$P$4,AR252)))</xm:f>
            <xm:f>'Listados Datos'!$P$4</xm:f>
            <x14:dxf>
              <fill>
                <patternFill>
                  <bgColor rgb="FF33CC33"/>
                </patternFill>
              </fill>
            </x14:dxf>
          </x14:cfRule>
          <x14:cfRule type="containsText" priority="11855" operator="containsText" id="{2EA0C4F8-859A-4AA0-B294-FA8C287D75FC}">
            <xm:f>NOT(ISERROR(SEARCH('Listados Datos'!$P$5,AR252)))</xm:f>
            <xm:f>'Listados Datos'!$P$5</xm:f>
            <x14:dxf>
              <fill>
                <patternFill>
                  <bgColor rgb="FFFFFF00"/>
                </patternFill>
              </fill>
            </x14:dxf>
          </x14:cfRule>
          <x14:cfRule type="containsText" priority="11856" operator="containsText" id="{2595B3CF-5423-4090-BA2E-3217F810EB78}">
            <xm:f>NOT(ISERROR(SEARCH('Listados Datos'!$P$6,AR252)))</xm:f>
            <xm:f>'Listados Datos'!$P$6</xm:f>
            <x14:dxf>
              <fill>
                <patternFill>
                  <bgColor rgb="FFFFC000"/>
                </patternFill>
              </fill>
            </x14:dxf>
          </x14:cfRule>
          <x14:cfRule type="containsText" priority="11857" operator="containsText" id="{88EB315E-05CE-4B7F-BFB3-0C1D9FFE9786}">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1971" operator="containsText" id="{8CC51AAC-35B6-4604-A486-ACBEB98CAF68}">
            <xm:f>NOT(ISERROR(SEARCH('Listados Datos'!$T$3,AF250)))</xm:f>
            <xm:f>'Listados Datos'!$T$3</xm:f>
            <x14:dxf>
              <fill>
                <patternFill patternType="solid">
                  <bgColor rgb="FFC00000"/>
                </patternFill>
              </fill>
            </x14:dxf>
          </x14:cfRule>
          <x14:cfRule type="containsText" priority="11972" operator="containsText" id="{46AA9541-63C7-4463-A960-1EE80E943BFA}">
            <xm:f>NOT(ISERROR(SEARCH('Listados Datos'!$T$4,AF250)))</xm:f>
            <xm:f>'Listados Datos'!$T$4</xm:f>
            <x14:dxf>
              <font>
                <b/>
                <i val="0"/>
                <color theme="0"/>
              </font>
              <fill>
                <patternFill>
                  <bgColor rgb="FFE26B0A"/>
                </patternFill>
              </fill>
            </x14:dxf>
          </x14:cfRule>
          <x14:cfRule type="containsText" priority="11973" operator="containsText" id="{27D0A423-2F4D-4D8E-819B-628E053B199A}">
            <xm:f>NOT(ISERROR(SEARCH('Listados Datos'!$T$5,AF250)))</xm:f>
            <xm:f>'Listados Datos'!$T$5</xm:f>
            <x14:dxf>
              <font>
                <b/>
                <i val="0"/>
                <color auto="1"/>
              </font>
              <fill>
                <patternFill>
                  <bgColor rgb="FFFFFF00"/>
                </patternFill>
              </fill>
            </x14:dxf>
          </x14:cfRule>
          <x14:cfRule type="containsText" priority="11974" operator="containsText" id="{7E11CA83-BF6B-4E78-BA62-29337B7F7F69}">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1967" operator="containsText" id="{CF655011-6B30-4F48-94DF-B65650EB2AEF}">
            <xm:f>NOT(ISERROR(SEARCH('Listados Datos'!$T$3,AB250)))</xm:f>
            <xm:f>'Listados Datos'!$T$3</xm:f>
            <x14:dxf>
              <fill>
                <patternFill patternType="solid">
                  <bgColor rgb="FFC00000"/>
                </patternFill>
              </fill>
            </x14:dxf>
          </x14:cfRule>
          <x14:cfRule type="containsText" priority="11968" operator="containsText" id="{592480ED-F3A8-4603-AB23-AFB606A0026C}">
            <xm:f>NOT(ISERROR(SEARCH('Listados Datos'!$T$4,AB250)))</xm:f>
            <xm:f>'Listados Datos'!$T$4</xm:f>
            <x14:dxf>
              <font>
                <b/>
                <i val="0"/>
                <color theme="0"/>
              </font>
              <fill>
                <patternFill>
                  <bgColor rgb="FFE26B0A"/>
                </patternFill>
              </fill>
            </x14:dxf>
          </x14:cfRule>
          <x14:cfRule type="containsText" priority="11969" operator="containsText" id="{11743136-5B5E-4306-8AA8-5B38AA161A9A}">
            <xm:f>NOT(ISERROR(SEARCH('Listados Datos'!$T$5,AB250)))</xm:f>
            <xm:f>'Listados Datos'!$T$5</xm:f>
            <x14:dxf>
              <font>
                <b/>
                <i val="0"/>
                <color auto="1"/>
              </font>
              <fill>
                <patternFill>
                  <bgColor rgb="FFFFFF00"/>
                </patternFill>
              </fill>
            </x14:dxf>
          </x14:cfRule>
          <x14:cfRule type="containsText" priority="11970" operator="containsText" id="{466F9735-86D4-46A7-A1A2-985D9AD0F62E}">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1957" operator="containsText" id="{7BFF9F15-3649-4E7E-BDCF-6D92F77DE853}">
            <xm:f>NOT(ISERROR(SEARCH('Listados Datos'!$P$3,Z250)))</xm:f>
            <xm:f>'Listados Datos'!$P$3</xm:f>
            <x14:dxf>
              <fill>
                <patternFill>
                  <bgColor rgb="FF99CC00"/>
                </patternFill>
              </fill>
            </x14:dxf>
          </x14:cfRule>
          <x14:cfRule type="containsText" priority="11958" operator="containsText" id="{B7792FF4-782B-437F-BCFC-F40EBF9D5252}">
            <xm:f>NOT(ISERROR(SEARCH('Listados Datos'!$P$4,Z250)))</xm:f>
            <xm:f>'Listados Datos'!$P$4</xm:f>
            <x14:dxf>
              <fill>
                <patternFill>
                  <bgColor rgb="FF33CC33"/>
                </patternFill>
              </fill>
            </x14:dxf>
          </x14:cfRule>
          <x14:cfRule type="containsText" priority="11959" operator="containsText" id="{B8331804-9C15-423E-B1D1-FF2C3381E2C2}">
            <xm:f>NOT(ISERROR(SEARCH('Listados Datos'!$P$5,Z250)))</xm:f>
            <xm:f>'Listados Datos'!$P$5</xm:f>
            <x14:dxf>
              <fill>
                <patternFill>
                  <bgColor rgb="FFFFFF00"/>
                </patternFill>
              </fill>
            </x14:dxf>
          </x14:cfRule>
          <x14:cfRule type="containsText" priority="11960" operator="containsText" id="{3475E630-4FAB-43B0-88F4-937D42416E99}">
            <xm:f>NOT(ISERROR(SEARCH('Listados Datos'!$P$6,Z250)))</xm:f>
            <xm:f>'Listados Datos'!$P$6</xm:f>
            <x14:dxf>
              <fill>
                <patternFill>
                  <bgColor rgb="FFFFC000"/>
                </patternFill>
              </fill>
            </x14:dxf>
          </x14:cfRule>
          <x14:cfRule type="containsText" priority="11961" operator="containsText" id="{0519D1CC-621B-40AF-B962-36829FF20BBE}">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1933" operator="containsText" id="{BB0308F3-9FEF-436D-86BF-27371F5DC53C}">
            <xm:f>NOT(ISERROR(SEARCH('Listados Datos'!$T$3,AT250)))</xm:f>
            <xm:f>'Listados Datos'!$T$3</xm:f>
            <x14:dxf>
              <fill>
                <patternFill patternType="solid">
                  <bgColor rgb="FFC00000"/>
                </patternFill>
              </fill>
            </x14:dxf>
          </x14:cfRule>
          <x14:cfRule type="containsText" priority="11934" operator="containsText" id="{AE18D933-87B6-424E-BB6B-B1C75774C115}">
            <xm:f>NOT(ISERROR(SEARCH('Listados Datos'!$T$4,AT250)))</xm:f>
            <xm:f>'Listados Datos'!$T$4</xm:f>
            <x14:dxf>
              <font>
                <b/>
                <i val="0"/>
                <color theme="0"/>
              </font>
              <fill>
                <patternFill>
                  <bgColor rgb="FFE26B0A"/>
                </patternFill>
              </fill>
            </x14:dxf>
          </x14:cfRule>
          <x14:cfRule type="containsText" priority="11935" operator="containsText" id="{059463FF-1121-497C-AF71-D23233F45D96}">
            <xm:f>NOT(ISERROR(SEARCH('Listados Datos'!$T$5,AT250)))</xm:f>
            <xm:f>'Listados Datos'!$T$5</xm:f>
            <x14:dxf>
              <font>
                <b/>
                <i val="0"/>
                <color auto="1"/>
              </font>
              <fill>
                <patternFill>
                  <bgColor rgb="FFFFFF00"/>
                </patternFill>
              </fill>
            </x14:dxf>
          </x14:cfRule>
          <x14:cfRule type="containsText" priority="11936" operator="containsText" id="{A9EAE6DD-77E9-47DB-9DFE-6A9C47410D2C}">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1923" operator="containsText" id="{425F3389-A5F5-4375-8E57-51E8F49DC49D}">
            <xm:f>NOT(ISERROR(SEARCH('Listados Datos'!$P$3,AR250)))</xm:f>
            <xm:f>'Listados Datos'!$P$3</xm:f>
            <x14:dxf>
              <fill>
                <patternFill>
                  <bgColor rgb="FF99CC00"/>
                </patternFill>
              </fill>
            </x14:dxf>
          </x14:cfRule>
          <x14:cfRule type="containsText" priority="11924" operator="containsText" id="{7E23C218-1D95-4BCF-A6F7-CAF0B3EA102A}">
            <xm:f>NOT(ISERROR(SEARCH('Listados Datos'!$P$4,AR250)))</xm:f>
            <xm:f>'Listados Datos'!$P$4</xm:f>
            <x14:dxf>
              <fill>
                <patternFill>
                  <bgColor rgb="FF33CC33"/>
                </patternFill>
              </fill>
            </x14:dxf>
          </x14:cfRule>
          <x14:cfRule type="containsText" priority="11925" operator="containsText" id="{CEB04228-CFA7-4C31-A5F9-B6283DD2F185}">
            <xm:f>NOT(ISERROR(SEARCH('Listados Datos'!$P$5,AR250)))</xm:f>
            <xm:f>'Listados Datos'!$P$5</xm:f>
            <x14:dxf>
              <fill>
                <patternFill>
                  <bgColor rgb="FFFFFF00"/>
                </patternFill>
              </fill>
            </x14:dxf>
          </x14:cfRule>
          <x14:cfRule type="containsText" priority="11926" operator="containsText" id="{ADDC8E99-E3DB-4ED7-BFDF-7906604AB3E6}">
            <xm:f>NOT(ISERROR(SEARCH('Listados Datos'!$P$6,AR250)))</xm:f>
            <xm:f>'Listados Datos'!$P$6</xm:f>
            <x14:dxf>
              <fill>
                <patternFill>
                  <bgColor rgb="FFFFC000"/>
                </patternFill>
              </fill>
            </x14:dxf>
          </x14:cfRule>
          <x14:cfRule type="containsText" priority="11927" operator="containsText" id="{63DC17A5-1405-44D1-845B-D3689D829717}">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1919" operator="containsText" id="{CB23E691-CF49-4B3B-A7BA-DD68844E8800}">
            <xm:f>NOT(ISERROR(SEARCH('Listados Datos'!$T$3,AT251)))</xm:f>
            <xm:f>'Listados Datos'!$T$3</xm:f>
            <x14:dxf>
              <fill>
                <patternFill patternType="solid">
                  <bgColor rgb="FFC00000"/>
                </patternFill>
              </fill>
            </x14:dxf>
          </x14:cfRule>
          <x14:cfRule type="containsText" priority="11920" operator="containsText" id="{E7E30F6E-D343-45BD-9645-6337E20881DF}">
            <xm:f>NOT(ISERROR(SEARCH('Listados Datos'!$T$4,AT251)))</xm:f>
            <xm:f>'Listados Datos'!$T$4</xm:f>
            <x14:dxf>
              <font>
                <b/>
                <i val="0"/>
                <color theme="0"/>
              </font>
              <fill>
                <patternFill>
                  <bgColor rgb="FFE26B0A"/>
                </patternFill>
              </fill>
            </x14:dxf>
          </x14:cfRule>
          <x14:cfRule type="containsText" priority="11921" operator="containsText" id="{E27C14E0-F088-4916-BEB7-17B58130EC4C}">
            <xm:f>NOT(ISERROR(SEARCH('Listados Datos'!$T$5,AT251)))</xm:f>
            <xm:f>'Listados Datos'!$T$5</xm:f>
            <x14:dxf>
              <font>
                <b/>
                <i val="0"/>
                <color auto="1"/>
              </font>
              <fill>
                <patternFill>
                  <bgColor rgb="FFFFFF00"/>
                </patternFill>
              </fill>
            </x14:dxf>
          </x14:cfRule>
          <x14:cfRule type="containsText" priority="11922" operator="containsText" id="{828CA65C-0F6C-4C89-897A-C6E39D3BD9E3}">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1909" operator="containsText" id="{4BEA0A07-83A7-4474-BFB4-53F44A0C7EB7}">
            <xm:f>NOT(ISERROR(SEARCH('Listados Datos'!$P$3,AR251)))</xm:f>
            <xm:f>'Listados Datos'!$P$3</xm:f>
            <x14:dxf>
              <fill>
                <patternFill>
                  <bgColor rgb="FF99CC00"/>
                </patternFill>
              </fill>
            </x14:dxf>
          </x14:cfRule>
          <x14:cfRule type="containsText" priority="11910" operator="containsText" id="{C8B9366E-C12A-41F5-833E-004DFA4FCDD9}">
            <xm:f>NOT(ISERROR(SEARCH('Listados Datos'!$P$4,AR251)))</xm:f>
            <xm:f>'Listados Datos'!$P$4</xm:f>
            <x14:dxf>
              <fill>
                <patternFill>
                  <bgColor rgb="FF33CC33"/>
                </patternFill>
              </fill>
            </x14:dxf>
          </x14:cfRule>
          <x14:cfRule type="containsText" priority="11911" operator="containsText" id="{CE3BEA5C-B862-47EA-ABD3-A94771EFFB18}">
            <xm:f>NOT(ISERROR(SEARCH('Listados Datos'!$P$5,AR251)))</xm:f>
            <xm:f>'Listados Datos'!$P$5</xm:f>
            <x14:dxf>
              <fill>
                <patternFill>
                  <bgColor rgb="FFFFFF00"/>
                </patternFill>
              </fill>
            </x14:dxf>
          </x14:cfRule>
          <x14:cfRule type="containsText" priority="11912" operator="containsText" id="{C3A3C970-4EDC-4C70-8A5E-CAF8E817B0AB}">
            <xm:f>NOT(ISERROR(SEARCH('Listados Datos'!$P$6,AR251)))</xm:f>
            <xm:f>'Listados Datos'!$P$6</xm:f>
            <x14:dxf>
              <fill>
                <patternFill>
                  <bgColor rgb="FFFFC000"/>
                </patternFill>
              </fill>
            </x14:dxf>
          </x14:cfRule>
          <x14:cfRule type="containsText" priority="11913" operator="containsText" id="{2DF2A334-5F59-49EB-A496-A586EAA63148}">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1891" operator="containsText" id="{7715A7ED-7C7D-4C68-8E09-47F7571296CC}">
            <xm:f>NOT(ISERROR(SEARCH('Listados Datos'!$T$3,AF252)))</xm:f>
            <xm:f>'Listados Datos'!$T$3</xm:f>
            <x14:dxf>
              <fill>
                <patternFill patternType="solid">
                  <bgColor rgb="FFC00000"/>
                </patternFill>
              </fill>
            </x14:dxf>
          </x14:cfRule>
          <x14:cfRule type="containsText" priority="11892" operator="containsText" id="{800A9FF7-B2A7-4136-B62F-FF56EDCF8730}">
            <xm:f>NOT(ISERROR(SEARCH('Listados Datos'!$T$4,AF252)))</xm:f>
            <xm:f>'Listados Datos'!$T$4</xm:f>
            <x14:dxf>
              <font>
                <b/>
                <i val="0"/>
                <color theme="0"/>
              </font>
              <fill>
                <patternFill>
                  <bgColor rgb="FFE26B0A"/>
                </patternFill>
              </fill>
            </x14:dxf>
          </x14:cfRule>
          <x14:cfRule type="containsText" priority="11893" operator="containsText" id="{BEE7D0F4-C285-44E1-87DD-66C0C123C7E0}">
            <xm:f>NOT(ISERROR(SEARCH('Listados Datos'!$T$5,AF252)))</xm:f>
            <xm:f>'Listados Datos'!$T$5</xm:f>
            <x14:dxf>
              <font>
                <b/>
                <i val="0"/>
                <color auto="1"/>
              </font>
              <fill>
                <patternFill>
                  <bgColor rgb="FFFFFF00"/>
                </patternFill>
              </fill>
            </x14:dxf>
          </x14:cfRule>
          <x14:cfRule type="containsText" priority="11894" operator="containsText" id="{A169E796-634F-48A3-A8CE-605CAA0B18C2}">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1887" operator="containsText" id="{6A39076C-E930-4815-AE25-193B24C4B003}">
            <xm:f>NOT(ISERROR(SEARCH('Listados Datos'!$T$3,AB252)))</xm:f>
            <xm:f>'Listados Datos'!$T$3</xm:f>
            <x14:dxf>
              <fill>
                <patternFill patternType="solid">
                  <bgColor rgb="FFC00000"/>
                </patternFill>
              </fill>
            </x14:dxf>
          </x14:cfRule>
          <x14:cfRule type="containsText" priority="11888" operator="containsText" id="{79D60C0A-4B6D-46EE-AD1C-E6D04436B558}">
            <xm:f>NOT(ISERROR(SEARCH('Listados Datos'!$T$4,AB252)))</xm:f>
            <xm:f>'Listados Datos'!$T$4</xm:f>
            <x14:dxf>
              <font>
                <b/>
                <i val="0"/>
                <color theme="0"/>
              </font>
              <fill>
                <patternFill>
                  <bgColor rgb="FFE26B0A"/>
                </patternFill>
              </fill>
            </x14:dxf>
          </x14:cfRule>
          <x14:cfRule type="containsText" priority="11889" operator="containsText" id="{2A5841FA-9F64-4F8A-9F62-BC6CC203FBBC}">
            <xm:f>NOT(ISERROR(SEARCH('Listados Datos'!$T$5,AB252)))</xm:f>
            <xm:f>'Listados Datos'!$T$5</xm:f>
            <x14:dxf>
              <font>
                <b/>
                <i val="0"/>
                <color auto="1"/>
              </font>
              <fill>
                <patternFill>
                  <bgColor rgb="FFFFFF00"/>
                </patternFill>
              </fill>
            </x14:dxf>
          </x14:cfRule>
          <x14:cfRule type="containsText" priority="11890" operator="containsText" id="{EF4BC7AF-43C2-46BF-B3F5-14B3CBF3A79F}">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1877" operator="containsText" id="{85C620D2-E481-4028-B557-ED470DB2AFE4}">
            <xm:f>NOT(ISERROR(SEARCH('Listados Datos'!$P$3,Z252)))</xm:f>
            <xm:f>'Listados Datos'!$P$3</xm:f>
            <x14:dxf>
              <fill>
                <patternFill>
                  <bgColor rgb="FF99CC00"/>
                </patternFill>
              </fill>
            </x14:dxf>
          </x14:cfRule>
          <x14:cfRule type="containsText" priority="11878" operator="containsText" id="{E8098EFE-4616-41E7-A367-0331668C71C1}">
            <xm:f>NOT(ISERROR(SEARCH('Listados Datos'!$P$4,Z252)))</xm:f>
            <xm:f>'Listados Datos'!$P$4</xm:f>
            <x14:dxf>
              <fill>
                <patternFill>
                  <bgColor rgb="FF33CC33"/>
                </patternFill>
              </fill>
            </x14:dxf>
          </x14:cfRule>
          <x14:cfRule type="containsText" priority="11879" operator="containsText" id="{388A266C-3285-490E-95D2-463993937244}">
            <xm:f>NOT(ISERROR(SEARCH('Listados Datos'!$P$5,Z252)))</xm:f>
            <xm:f>'Listados Datos'!$P$5</xm:f>
            <x14:dxf>
              <fill>
                <patternFill>
                  <bgColor rgb="FFFFFF00"/>
                </patternFill>
              </fill>
            </x14:dxf>
          </x14:cfRule>
          <x14:cfRule type="containsText" priority="11880" operator="containsText" id="{A2D4B817-8CB7-4A40-B3D0-CC47FF33E94A}">
            <xm:f>NOT(ISERROR(SEARCH('Listados Datos'!$P$6,Z252)))</xm:f>
            <xm:f>'Listados Datos'!$P$6</xm:f>
            <x14:dxf>
              <fill>
                <patternFill>
                  <bgColor rgb="FFFFC000"/>
                </patternFill>
              </fill>
            </x14:dxf>
          </x14:cfRule>
          <x14:cfRule type="containsText" priority="11881" operator="containsText" id="{52BA7484-0D1E-4D9D-A45C-159C435718B9}">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1849" operator="containsText" id="{5DC43928-CEDD-4E5B-A502-55B2D88E7F87}">
            <xm:f>NOT(ISERROR(SEARCH('Listados Datos'!$T$3,AT253)))</xm:f>
            <xm:f>'Listados Datos'!$T$3</xm:f>
            <x14:dxf>
              <fill>
                <patternFill patternType="solid">
                  <bgColor rgb="FFC00000"/>
                </patternFill>
              </fill>
            </x14:dxf>
          </x14:cfRule>
          <x14:cfRule type="containsText" priority="11850" operator="containsText" id="{1346B188-E804-45BE-8C23-D743C8D5AFF6}">
            <xm:f>NOT(ISERROR(SEARCH('Listados Datos'!$T$4,AT253)))</xm:f>
            <xm:f>'Listados Datos'!$T$4</xm:f>
            <x14:dxf>
              <font>
                <b/>
                <i val="0"/>
                <color theme="0"/>
              </font>
              <fill>
                <patternFill>
                  <bgColor rgb="FFE26B0A"/>
                </patternFill>
              </fill>
            </x14:dxf>
          </x14:cfRule>
          <x14:cfRule type="containsText" priority="11851" operator="containsText" id="{CA91813B-763F-458C-9B93-6D15058E3C67}">
            <xm:f>NOT(ISERROR(SEARCH('Listados Datos'!$T$5,AT253)))</xm:f>
            <xm:f>'Listados Datos'!$T$5</xm:f>
            <x14:dxf>
              <font>
                <b/>
                <i val="0"/>
                <color auto="1"/>
              </font>
              <fill>
                <patternFill>
                  <bgColor rgb="FFFFFF00"/>
                </patternFill>
              </fill>
            </x14:dxf>
          </x14:cfRule>
          <x14:cfRule type="containsText" priority="11852" operator="containsText" id="{FB3C1CB0-2444-4ACC-A277-FDF617A2E0AA}">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1797" operator="containsText" id="{CE9C4AF2-5B86-4923-A9CE-3875F40736FF}">
            <xm:f>NOT(ISERROR(SEARCH('Listados Datos'!$P$3,AR254)))</xm:f>
            <xm:f>'Listados Datos'!$P$3</xm:f>
            <x14:dxf>
              <fill>
                <patternFill>
                  <bgColor rgb="FF99CC00"/>
                </patternFill>
              </fill>
            </x14:dxf>
          </x14:cfRule>
          <x14:cfRule type="containsText" priority="11798" operator="containsText" id="{7D0E645D-13B9-48FA-ACBF-AE670B20E72F}">
            <xm:f>NOT(ISERROR(SEARCH('Listados Datos'!$P$4,AR254)))</xm:f>
            <xm:f>'Listados Datos'!$P$4</xm:f>
            <x14:dxf>
              <fill>
                <patternFill>
                  <bgColor rgb="FF33CC33"/>
                </patternFill>
              </fill>
            </x14:dxf>
          </x14:cfRule>
          <x14:cfRule type="containsText" priority="11799" operator="containsText" id="{7E713682-0B6E-4E71-A97D-ACDE982252B7}">
            <xm:f>NOT(ISERROR(SEARCH('Listados Datos'!$P$5,AR254)))</xm:f>
            <xm:f>'Listados Datos'!$P$5</xm:f>
            <x14:dxf>
              <fill>
                <patternFill>
                  <bgColor rgb="FFFFFF00"/>
                </patternFill>
              </fill>
            </x14:dxf>
          </x14:cfRule>
          <x14:cfRule type="containsText" priority="11800" operator="containsText" id="{41CF477A-64D4-48E1-83EA-AC8EEC4731F9}">
            <xm:f>NOT(ISERROR(SEARCH('Listados Datos'!$P$6,AR254)))</xm:f>
            <xm:f>'Listados Datos'!$P$6</xm:f>
            <x14:dxf>
              <fill>
                <patternFill>
                  <bgColor rgb="FFFFC000"/>
                </patternFill>
              </fill>
            </x14:dxf>
          </x14:cfRule>
          <x14:cfRule type="containsText" priority="11801" operator="containsText" id="{167DB02D-36D8-410B-80B0-DAE9FF67F3D5}">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1835" operator="containsText" id="{2D298106-5A64-4997-A113-33900D8135D7}">
            <xm:f>NOT(ISERROR(SEARCH('Listados Datos'!$T$3,AF254)))</xm:f>
            <xm:f>'Listados Datos'!$T$3</xm:f>
            <x14:dxf>
              <fill>
                <patternFill patternType="solid">
                  <bgColor rgb="FFC00000"/>
                </patternFill>
              </fill>
            </x14:dxf>
          </x14:cfRule>
          <x14:cfRule type="containsText" priority="11836" operator="containsText" id="{65866314-B231-4175-9742-FBF81079B292}">
            <xm:f>NOT(ISERROR(SEARCH('Listados Datos'!$T$4,AF254)))</xm:f>
            <xm:f>'Listados Datos'!$T$4</xm:f>
            <x14:dxf>
              <font>
                <b/>
                <i val="0"/>
                <color theme="0"/>
              </font>
              <fill>
                <patternFill>
                  <bgColor rgb="FFE26B0A"/>
                </patternFill>
              </fill>
            </x14:dxf>
          </x14:cfRule>
          <x14:cfRule type="containsText" priority="11837" operator="containsText" id="{2B99160E-1669-4B1D-9F9C-3819513D9483}">
            <xm:f>NOT(ISERROR(SEARCH('Listados Datos'!$T$5,AF254)))</xm:f>
            <xm:f>'Listados Datos'!$T$5</xm:f>
            <x14:dxf>
              <font>
                <b/>
                <i val="0"/>
                <color auto="1"/>
              </font>
              <fill>
                <patternFill>
                  <bgColor rgb="FFFFFF00"/>
                </patternFill>
              </fill>
            </x14:dxf>
          </x14:cfRule>
          <x14:cfRule type="containsText" priority="11838" operator="containsText" id="{A20B07D4-1834-4AB3-B8BC-1AC5533AF056}">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1831" operator="containsText" id="{4C538937-4C66-4DDF-B76C-445AEBC1E5A1}">
            <xm:f>NOT(ISERROR(SEARCH('Listados Datos'!$T$3,AB254)))</xm:f>
            <xm:f>'Listados Datos'!$T$3</xm:f>
            <x14:dxf>
              <fill>
                <patternFill patternType="solid">
                  <bgColor rgb="FFC00000"/>
                </patternFill>
              </fill>
            </x14:dxf>
          </x14:cfRule>
          <x14:cfRule type="containsText" priority="11832" operator="containsText" id="{BBE3F556-0C39-4DAF-BE99-D2C1B66ED583}">
            <xm:f>NOT(ISERROR(SEARCH('Listados Datos'!$T$4,AB254)))</xm:f>
            <xm:f>'Listados Datos'!$T$4</xm:f>
            <x14:dxf>
              <font>
                <b/>
                <i val="0"/>
                <color theme="0"/>
              </font>
              <fill>
                <patternFill>
                  <bgColor rgb="FFE26B0A"/>
                </patternFill>
              </fill>
            </x14:dxf>
          </x14:cfRule>
          <x14:cfRule type="containsText" priority="11833" operator="containsText" id="{A566E728-8E82-4350-B954-12953BFD40FD}">
            <xm:f>NOT(ISERROR(SEARCH('Listados Datos'!$T$5,AB254)))</xm:f>
            <xm:f>'Listados Datos'!$T$5</xm:f>
            <x14:dxf>
              <font>
                <b/>
                <i val="0"/>
                <color auto="1"/>
              </font>
              <fill>
                <patternFill>
                  <bgColor rgb="FFFFFF00"/>
                </patternFill>
              </fill>
            </x14:dxf>
          </x14:cfRule>
          <x14:cfRule type="containsText" priority="11834" operator="containsText" id="{74D962CE-1549-4128-89E6-727DF1A4292A}">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1821" operator="containsText" id="{132B5291-972C-464F-8B97-789F1D2C1CE6}">
            <xm:f>NOT(ISERROR(SEARCH('Listados Datos'!$P$3,Z254)))</xm:f>
            <xm:f>'Listados Datos'!$P$3</xm:f>
            <x14:dxf>
              <fill>
                <patternFill>
                  <bgColor rgb="FF99CC00"/>
                </patternFill>
              </fill>
            </x14:dxf>
          </x14:cfRule>
          <x14:cfRule type="containsText" priority="11822" operator="containsText" id="{78673589-36DB-44DE-B135-FF9EF9A7ECE3}">
            <xm:f>NOT(ISERROR(SEARCH('Listados Datos'!$P$4,Z254)))</xm:f>
            <xm:f>'Listados Datos'!$P$4</xm:f>
            <x14:dxf>
              <fill>
                <patternFill>
                  <bgColor rgb="FF33CC33"/>
                </patternFill>
              </fill>
            </x14:dxf>
          </x14:cfRule>
          <x14:cfRule type="containsText" priority="11823" operator="containsText" id="{39C5D18B-EFF4-4FCF-A178-D88E345832F2}">
            <xm:f>NOT(ISERROR(SEARCH('Listados Datos'!$P$5,Z254)))</xm:f>
            <xm:f>'Listados Datos'!$P$5</xm:f>
            <x14:dxf>
              <fill>
                <patternFill>
                  <bgColor rgb="FFFFFF00"/>
                </patternFill>
              </fill>
            </x14:dxf>
          </x14:cfRule>
          <x14:cfRule type="containsText" priority="11824" operator="containsText" id="{21978061-322B-424F-902C-4C4DF4F8E546}">
            <xm:f>NOT(ISERROR(SEARCH('Listados Datos'!$P$6,Z254)))</xm:f>
            <xm:f>'Listados Datos'!$P$6</xm:f>
            <x14:dxf>
              <fill>
                <patternFill>
                  <bgColor rgb="FFFFC000"/>
                </patternFill>
              </fill>
            </x14:dxf>
          </x14:cfRule>
          <x14:cfRule type="containsText" priority="11825" operator="containsText" id="{6F2A5F85-A6F8-4C13-97E7-395DA50031DD}">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1807" operator="containsText" id="{BCEB0754-7682-4BA8-BE6B-CE2415CBC90D}">
            <xm:f>NOT(ISERROR(SEARCH('Listados Datos'!$T$3,AT254)))</xm:f>
            <xm:f>'Listados Datos'!$T$3</xm:f>
            <x14:dxf>
              <fill>
                <patternFill patternType="solid">
                  <bgColor rgb="FFC00000"/>
                </patternFill>
              </fill>
            </x14:dxf>
          </x14:cfRule>
          <x14:cfRule type="containsText" priority="11808" operator="containsText" id="{699863CB-37D2-4F6B-B422-51EB32AA0933}">
            <xm:f>NOT(ISERROR(SEARCH('Listados Datos'!$T$4,AT254)))</xm:f>
            <xm:f>'Listados Datos'!$T$4</xm:f>
            <x14:dxf>
              <font>
                <b/>
                <i val="0"/>
                <color theme="0"/>
              </font>
              <fill>
                <patternFill>
                  <bgColor rgb="FFE26B0A"/>
                </patternFill>
              </fill>
            </x14:dxf>
          </x14:cfRule>
          <x14:cfRule type="containsText" priority="11809" operator="containsText" id="{BE54D701-9DEF-48B1-9C2E-461957CFF501}">
            <xm:f>NOT(ISERROR(SEARCH('Listados Datos'!$T$5,AT254)))</xm:f>
            <xm:f>'Listados Datos'!$T$5</xm:f>
            <x14:dxf>
              <font>
                <b/>
                <i val="0"/>
                <color auto="1"/>
              </font>
              <fill>
                <patternFill>
                  <bgColor rgb="FFFFFF00"/>
                </patternFill>
              </fill>
            </x14:dxf>
          </x14:cfRule>
          <x14:cfRule type="containsText" priority="11810" operator="containsText" id="{BB0804ED-D76D-46A1-9583-D540CE9C6CC4}">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567" operator="containsText" id="{7A9E9158-3C73-4045-85A1-F55650FA389D}">
            <xm:f>NOT(ISERROR(SEARCH('Listados Datos'!$P$3,AR267)))</xm:f>
            <xm:f>'Listados Datos'!$P$3</xm:f>
            <x14:dxf>
              <fill>
                <patternFill>
                  <bgColor rgb="FF99CC00"/>
                </patternFill>
              </fill>
            </x14:dxf>
          </x14:cfRule>
          <x14:cfRule type="containsText" priority="11568" operator="containsText" id="{40ABD078-6429-4EF3-837C-289B494B122C}">
            <xm:f>NOT(ISERROR(SEARCH('Listados Datos'!$P$4,AR267)))</xm:f>
            <xm:f>'Listados Datos'!$P$4</xm:f>
            <x14:dxf>
              <fill>
                <patternFill>
                  <bgColor rgb="FF33CC33"/>
                </patternFill>
              </fill>
            </x14:dxf>
          </x14:cfRule>
          <x14:cfRule type="containsText" priority="11569" operator="containsText" id="{2D806636-1EB5-4F83-878D-794B99DFCB26}">
            <xm:f>NOT(ISERROR(SEARCH('Listados Datos'!$P$5,AR267)))</xm:f>
            <xm:f>'Listados Datos'!$P$5</xm:f>
            <x14:dxf>
              <fill>
                <patternFill>
                  <bgColor rgb="FFFFFF00"/>
                </patternFill>
              </fill>
            </x14:dxf>
          </x14:cfRule>
          <x14:cfRule type="containsText" priority="11570" operator="containsText" id="{FB378CA3-3FA1-4D48-BF02-317BEA651DB2}">
            <xm:f>NOT(ISERROR(SEARCH('Listados Datos'!$P$6,AR267)))</xm:f>
            <xm:f>'Listados Datos'!$P$6</xm:f>
            <x14:dxf>
              <fill>
                <patternFill>
                  <bgColor rgb="FFFFC000"/>
                </patternFill>
              </fill>
            </x14:dxf>
          </x14:cfRule>
          <x14:cfRule type="containsText" priority="11571" operator="containsText" id="{C0ECA2EC-9D23-4A3B-8D59-0696E113E126}">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577" operator="containsText" id="{A6B8E2A3-E14C-4BF1-AB31-EB506A6A6960}">
            <xm:f>NOT(ISERROR(SEARCH('Listados Datos'!$T$3,AT267)))</xm:f>
            <xm:f>'Listados Datos'!$T$3</xm:f>
            <x14:dxf>
              <fill>
                <patternFill patternType="solid">
                  <bgColor rgb="FFC00000"/>
                </patternFill>
              </fill>
            </x14:dxf>
          </x14:cfRule>
          <x14:cfRule type="containsText" priority="11578" operator="containsText" id="{088C8146-20E8-4A83-9FB7-720B6D2BDED1}">
            <xm:f>NOT(ISERROR(SEARCH('Listados Datos'!$T$4,AT267)))</xm:f>
            <xm:f>'Listados Datos'!$T$4</xm:f>
            <x14:dxf>
              <font>
                <b/>
                <i val="0"/>
                <color theme="0"/>
              </font>
              <fill>
                <patternFill>
                  <bgColor rgb="FFE26B0A"/>
                </patternFill>
              </fill>
            </x14:dxf>
          </x14:cfRule>
          <x14:cfRule type="containsText" priority="11579" operator="containsText" id="{44F5D187-213F-4F64-9460-F784995161E8}">
            <xm:f>NOT(ISERROR(SEARCH('Listados Datos'!$T$5,AT267)))</xm:f>
            <xm:f>'Listados Datos'!$T$5</xm:f>
            <x14:dxf>
              <font>
                <b/>
                <i val="0"/>
                <color auto="1"/>
              </font>
              <fill>
                <patternFill>
                  <bgColor rgb="FFFFFF00"/>
                </patternFill>
              </fill>
            </x14:dxf>
          </x14:cfRule>
          <x14:cfRule type="containsText" priority="11580" operator="containsText" id="{2E818E63-AF3A-48D3-8BC7-89EECE76380F}">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535" operator="containsText" id="{CAE8282C-153D-49BD-95E2-19236A5D026F}">
            <xm:f>NOT(ISERROR(SEARCH('Listados Datos'!$T$3,AT264)))</xm:f>
            <xm:f>'Listados Datos'!$T$3</xm:f>
            <x14:dxf>
              <fill>
                <patternFill patternType="solid">
                  <bgColor rgb="FFC00000"/>
                </patternFill>
              </fill>
            </x14:dxf>
          </x14:cfRule>
          <x14:cfRule type="containsText" priority="11536" operator="containsText" id="{DA8DAFF6-1239-4CC3-A594-D228A3241C36}">
            <xm:f>NOT(ISERROR(SEARCH('Listados Datos'!$T$4,AT264)))</xm:f>
            <xm:f>'Listados Datos'!$T$4</xm:f>
            <x14:dxf>
              <font>
                <b/>
                <i val="0"/>
                <color theme="0"/>
              </font>
              <fill>
                <patternFill>
                  <bgColor rgb="FFE26B0A"/>
                </patternFill>
              </fill>
            </x14:dxf>
          </x14:cfRule>
          <x14:cfRule type="containsText" priority="11537" operator="containsText" id="{AE7967EE-884A-4476-A09C-D13AD690FF35}">
            <xm:f>NOT(ISERROR(SEARCH('Listados Datos'!$T$5,AT264)))</xm:f>
            <xm:f>'Listados Datos'!$T$5</xm:f>
            <x14:dxf>
              <font>
                <b/>
                <i val="0"/>
                <color auto="1"/>
              </font>
              <fill>
                <patternFill>
                  <bgColor rgb="FFFFFF00"/>
                </patternFill>
              </fill>
            </x14:dxf>
          </x14:cfRule>
          <x14:cfRule type="containsText" priority="11538" operator="containsText" id="{F47A8AE1-5433-4056-828D-881279AFA74E}">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525" operator="containsText" id="{5CD149D2-B869-4E62-93B4-7B165A121F52}">
            <xm:f>NOT(ISERROR(SEARCH('Listados Datos'!$P$3,AR264)))</xm:f>
            <xm:f>'Listados Datos'!$P$3</xm:f>
            <x14:dxf>
              <fill>
                <patternFill>
                  <bgColor rgb="FF99CC00"/>
                </patternFill>
              </fill>
            </x14:dxf>
          </x14:cfRule>
          <x14:cfRule type="containsText" priority="11526" operator="containsText" id="{CE66A3EB-3256-476F-AD03-5672749E3D4E}">
            <xm:f>NOT(ISERROR(SEARCH('Listados Datos'!$P$4,AR264)))</xm:f>
            <xm:f>'Listados Datos'!$P$4</xm:f>
            <x14:dxf>
              <fill>
                <patternFill>
                  <bgColor rgb="FF33CC33"/>
                </patternFill>
              </fill>
            </x14:dxf>
          </x14:cfRule>
          <x14:cfRule type="containsText" priority="11527" operator="containsText" id="{13DA1ECB-E088-495C-ACF9-98B33F301879}">
            <xm:f>NOT(ISERROR(SEARCH('Listados Datos'!$P$5,AR264)))</xm:f>
            <xm:f>'Listados Datos'!$P$5</xm:f>
            <x14:dxf>
              <fill>
                <patternFill>
                  <bgColor rgb="FFFFFF00"/>
                </patternFill>
              </fill>
            </x14:dxf>
          </x14:cfRule>
          <x14:cfRule type="containsText" priority="11528" operator="containsText" id="{E54C8E31-6FF4-4A3B-B9FF-626A18A5618D}">
            <xm:f>NOT(ISERROR(SEARCH('Listados Datos'!$P$6,AR264)))</xm:f>
            <xm:f>'Listados Datos'!$P$6</xm:f>
            <x14:dxf>
              <fill>
                <patternFill>
                  <bgColor rgb="FFFFC000"/>
                </patternFill>
              </fill>
            </x14:dxf>
          </x14:cfRule>
          <x14:cfRule type="containsText" priority="11529" operator="containsText" id="{CF476CE3-43C0-4017-AF03-498C0D4F2590}">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643" operator="containsText" id="{830FA8A3-457D-4542-B2AB-61246306E61A}">
            <xm:f>NOT(ISERROR(SEARCH('Listados Datos'!$T$3,AF262)))</xm:f>
            <xm:f>'Listados Datos'!$T$3</xm:f>
            <x14:dxf>
              <fill>
                <patternFill patternType="solid">
                  <bgColor rgb="FFC00000"/>
                </patternFill>
              </fill>
            </x14:dxf>
          </x14:cfRule>
          <x14:cfRule type="containsText" priority="11644" operator="containsText" id="{334020C5-3B0A-4684-8B30-2D30EE055C16}">
            <xm:f>NOT(ISERROR(SEARCH('Listados Datos'!$T$4,AF262)))</xm:f>
            <xm:f>'Listados Datos'!$T$4</xm:f>
            <x14:dxf>
              <font>
                <b/>
                <i val="0"/>
                <color theme="0"/>
              </font>
              <fill>
                <patternFill>
                  <bgColor rgb="FFE26B0A"/>
                </patternFill>
              </fill>
            </x14:dxf>
          </x14:cfRule>
          <x14:cfRule type="containsText" priority="11645" operator="containsText" id="{DF8A8753-1B1A-4D6C-8E11-F64192F03999}">
            <xm:f>NOT(ISERROR(SEARCH('Listados Datos'!$T$5,AF262)))</xm:f>
            <xm:f>'Listados Datos'!$T$5</xm:f>
            <x14:dxf>
              <font>
                <b/>
                <i val="0"/>
                <color auto="1"/>
              </font>
              <fill>
                <patternFill>
                  <bgColor rgb="FFFFFF00"/>
                </patternFill>
              </fill>
            </x14:dxf>
          </x14:cfRule>
          <x14:cfRule type="containsText" priority="11646" operator="containsText" id="{B8431F54-7AB1-4EBE-8EFE-B58F081D2CC3}">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639" operator="containsText" id="{7D0A023F-7781-4E17-AC70-3357B671E686}">
            <xm:f>NOT(ISERROR(SEARCH('Listados Datos'!$T$3,AB262)))</xm:f>
            <xm:f>'Listados Datos'!$T$3</xm:f>
            <x14:dxf>
              <fill>
                <patternFill patternType="solid">
                  <bgColor rgb="FFC00000"/>
                </patternFill>
              </fill>
            </x14:dxf>
          </x14:cfRule>
          <x14:cfRule type="containsText" priority="11640" operator="containsText" id="{5C99DCC5-2C08-4279-ACF9-3AD5B5414BA0}">
            <xm:f>NOT(ISERROR(SEARCH('Listados Datos'!$T$4,AB262)))</xm:f>
            <xm:f>'Listados Datos'!$T$4</xm:f>
            <x14:dxf>
              <font>
                <b/>
                <i val="0"/>
                <color theme="0"/>
              </font>
              <fill>
                <patternFill>
                  <bgColor rgb="FFE26B0A"/>
                </patternFill>
              </fill>
            </x14:dxf>
          </x14:cfRule>
          <x14:cfRule type="containsText" priority="11641" operator="containsText" id="{E4B6E5FD-9E0E-4DD2-94B8-753553BB3743}">
            <xm:f>NOT(ISERROR(SEARCH('Listados Datos'!$T$5,AB262)))</xm:f>
            <xm:f>'Listados Datos'!$T$5</xm:f>
            <x14:dxf>
              <font>
                <b/>
                <i val="0"/>
                <color auto="1"/>
              </font>
              <fill>
                <patternFill>
                  <bgColor rgb="FFFFFF00"/>
                </patternFill>
              </fill>
            </x14:dxf>
          </x14:cfRule>
          <x14:cfRule type="containsText" priority="11642" operator="containsText" id="{50247D54-D53A-4FF7-A0D3-7CA9C7DA099C}">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629" operator="containsText" id="{3C45EAB2-7F96-4095-B4D5-55ACCC762552}">
            <xm:f>NOT(ISERROR(SEARCH('Listados Datos'!$P$3,Z262)))</xm:f>
            <xm:f>'Listados Datos'!$P$3</xm:f>
            <x14:dxf>
              <fill>
                <patternFill>
                  <bgColor rgb="FF99CC00"/>
                </patternFill>
              </fill>
            </x14:dxf>
          </x14:cfRule>
          <x14:cfRule type="containsText" priority="11630" operator="containsText" id="{9A8A7571-C9AF-4320-AA68-42A7073687A7}">
            <xm:f>NOT(ISERROR(SEARCH('Listados Datos'!$P$4,Z262)))</xm:f>
            <xm:f>'Listados Datos'!$P$4</xm:f>
            <x14:dxf>
              <fill>
                <patternFill>
                  <bgColor rgb="FF33CC33"/>
                </patternFill>
              </fill>
            </x14:dxf>
          </x14:cfRule>
          <x14:cfRule type="containsText" priority="11631" operator="containsText" id="{180745C7-19C0-400B-BE65-A2E8F13918A2}">
            <xm:f>NOT(ISERROR(SEARCH('Listados Datos'!$P$5,Z262)))</xm:f>
            <xm:f>'Listados Datos'!$P$5</xm:f>
            <x14:dxf>
              <fill>
                <patternFill>
                  <bgColor rgb="FFFFFF00"/>
                </patternFill>
              </fill>
            </x14:dxf>
          </x14:cfRule>
          <x14:cfRule type="containsText" priority="11632" operator="containsText" id="{3D9714F8-D9C4-47AD-8AFC-286663B469BA}">
            <xm:f>NOT(ISERROR(SEARCH('Listados Datos'!$P$6,Z262)))</xm:f>
            <xm:f>'Listados Datos'!$P$6</xm:f>
            <x14:dxf>
              <fill>
                <patternFill>
                  <bgColor rgb="FFFFC000"/>
                </patternFill>
              </fill>
            </x14:dxf>
          </x14:cfRule>
          <x14:cfRule type="containsText" priority="11633" operator="containsText" id="{A088BE80-5343-4D8D-A55F-E17D09DFBEF4}">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605" operator="containsText" id="{23594F8C-2165-44F0-94A2-D8E8DF6BD338}">
            <xm:f>NOT(ISERROR(SEARCH('Listados Datos'!$T$3,AT262)))</xm:f>
            <xm:f>'Listados Datos'!$T$3</xm:f>
            <x14:dxf>
              <fill>
                <patternFill patternType="solid">
                  <bgColor rgb="FFC00000"/>
                </patternFill>
              </fill>
            </x14:dxf>
          </x14:cfRule>
          <x14:cfRule type="containsText" priority="11606" operator="containsText" id="{C8106660-85EC-47A8-9828-EBCA99F3D4E5}">
            <xm:f>NOT(ISERROR(SEARCH('Listados Datos'!$T$4,AT262)))</xm:f>
            <xm:f>'Listados Datos'!$T$4</xm:f>
            <x14:dxf>
              <font>
                <b/>
                <i val="0"/>
                <color theme="0"/>
              </font>
              <fill>
                <patternFill>
                  <bgColor rgb="FFE26B0A"/>
                </patternFill>
              </fill>
            </x14:dxf>
          </x14:cfRule>
          <x14:cfRule type="containsText" priority="11607" operator="containsText" id="{4CA747CB-7BFA-4D9B-B8D2-B03BF6870551}">
            <xm:f>NOT(ISERROR(SEARCH('Listados Datos'!$T$5,AT262)))</xm:f>
            <xm:f>'Listados Datos'!$T$5</xm:f>
            <x14:dxf>
              <font>
                <b/>
                <i val="0"/>
                <color auto="1"/>
              </font>
              <fill>
                <patternFill>
                  <bgColor rgb="FFFFFF00"/>
                </patternFill>
              </fill>
            </x14:dxf>
          </x14:cfRule>
          <x14:cfRule type="containsText" priority="11608" operator="containsText" id="{C4CF9192-2F21-4240-87C1-E37E5D55F9B3}">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595" operator="containsText" id="{A3B53F04-3F05-4C26-A2C1-C34EE2874A90}">
            <xm:f>NOT(ISERROR(SEARCH('Listados Datos'!$P$3,AR262)))</xm:f>
            <xm:f>'Listados Datos'!$P$3</xm:f>
            <x14:dxf>
              <fill>
                <patternFill>
                  <bgColor rgb="FF99CC00"/>
                </patternFill>
              </fill>
            </x14:dxf>
          </x14:cfRule>
          <x14:cfRule type="containsText" priority="11596" operator="containsText" id="{6634AC0E-80E1-471D-A933-B7A7421A5AE4}">
            <xm:f>NOT(ISERROR(SEARCH('Listados Datos'!$P$4,AR262)))</xm:f>
            <xm:f>'Listados Datos'!$P$4</xm:f>
            <x14:dxf>
              <fill>
                <patternFill>
                  <bgColor rgb="FF33CC33"/>
                </patternFill>
              </fill>
            </x14:dxf>
          </x14:cfRule>
          <x14:cfRule type="containsText" priority="11597" operator="containsText" id="{1CE16EA6-EC19-42E4-9EA3-A66D99594C34}">
            <xm:f>NOT(ISERROR(SEARCH('Listados Datos'!$P$5,AR262)))</xm:f>
            <xm:f>'Listados Datos'!$P$5</xm:f>
            <x14:dxf>
              <fill>
                <patternFill>
                  <bgColor rgb="FFFFFF00"/>
                </patternFill>
              </fill>
            </x14:dxf>
          </x14:cfRule>
          <x14:cfRule type="containsText" priority="11598" operator="containsText" id="{6BA5FF04-D03E-4E1D-B38D-45DF5F972E4A}">
            <xm:f>NOT(ISERROR(SEARCH('Listados Datos'!$P$6,AR262)))</xm:f>
            <xm:f>'Listados Datos'!$P$6</xm:f>
            <x14:dxf>
              <fill>
                <patternFill>
                  <bgColor rgb="FFFFC000"/>
                </patternFill>
              </fill>
            </x14:dxf>
          </x14:cfRule>
          <x14:cfRule type="containsText" priority="11599" operator="containsText" id="{37455DDA-B048-4028-B031-C97DB94F0B99}">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591" operator="containsText" id="{DEF46B12-A315-4881-95B5-FDAE8C447EB7}">
            <xm:f>NOT(ISERROR(SEARCH('Listados Datos'!$T$3,AT263)))</xm:f>
            <xm:f>'Listados Datos'!$T$3</xm:f>
            <x14:dxf>
              <fill>
                <patternFill patternType="solid">
                  <bgColor rgb="FFC00000"/>
                </patternFill>
              </fill>
            </x14:dxf>
          </x14:cfRule>
          <x14:cfRule type="containsText" priority="11592" operator="containsText" id="{4E14F35F-87EB-4F4A-B5DA-BE0CBF9465B3}">
            <xm:f>NOT(ISERROR(SEARCH('Listados Datos'!$T$4,AT263)))</xm:f>
            <xm:f>'Listados Datos'!$T$4</xm:f>
            <x14:dxf>
              <font>
                <b/>
                <i val="0"/>
                <color theme="0"/>
              </font>
              <fill>
                <patternFill>
                  <bgColor rgb="FFE26B0A"/>
                </patternFill>
              </fill>
            </x14:dxf>
          </x14:cfRule>
          <x14:cfRule type="containsText" priority="11593" operator="containsText" id="{67E081D3-A8FA-43C4-911B-5A75B599F645}">
            <xm:f>NOT(ISERROR(SEARCH('Listados Datos'!$T$5,AT263)))</xm:f>
            <xm:f>'Listados Datos'!$T$5</xm:f>
            <x14:dxf>
              <font>
                <b/>
                <i val="0"/>
                <color auto="1"/>
              </font>
              <fill>
                <patternFill>
                  <bgColor rgb="FFFFFF00"/>
                </patternFill>
              </fill>
            </x14:dxf>
          </x14:cfRule>
          <x14:cfRule type="containsText" priority="11594" operator="containsText" id="{415DFC06-5DEC-4F03-B367-C0E91183F078}">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581" operator="containsText" id="{1BB24B29-E0F3-435C-BC81-E9778AFC6477}">
            <xm:f>NOT(ISERROR(SEARCH('Listados Datos'!$P$3,AR263)))</xm:f>
            <xm:f>'Listados Datos'!$P$3</xm:f>
            <x14:dxf>
              <fill>
                <patternFill>
                  <bgColor rgb="FF99CC00"/>
                </patternFill>
              </fill>
            </x14:dxf>
          </x14:cfRule>
          <x14:cfRule type="containsText" priority="11582" operator="containsText" id="{C1EFB570-0E59-43DB-A66D-5010C7C4F23E}">
            <xm:f>NOT(ISERROR(SEARCH('Listados Datos'!$P$4,AR263)))</xm:f>
            <xm:f>'Listados Datos'!$P$4</xm:f>
            <x14:dxf>
              <fill>
                <patternFill>
                  <bgColor rgb="FF33CC33"/>
                </patternFill>
              </fill>
            </x14:dxf>
          </x14:cfRule>
          <x14:cfRule type="containsText" priority="11583" operator="containsText" id="{CB65EC2A-AD59-4595-AFDD-0BF012397C99}">
            <xm:f>NOT(ISERROR(SEARCH('Listados Datos'!$P$5,AR263)))</xm:f>
            <xm:f>'Listados Datos'!$P$5</xm:f>
            <x14:dxf>
              <fill>
                <patternFill>
                  <bgColor rgb="FFFFFF00"/>
                </patternFill>
              </fill>
            </x14:dxf>
          </x14:cfRule>
          <x14:cfRule type="containsText" priority="11584" operator="containsText" id="{4B856776-CD45-4D89-A9B4-28FDE763C083}">
            <xm:f>NOT(ISERROR(SEARCH('Listados Datos'!$P$6,AR263)))</xm:f>
            <xm:f>'Listados Datos'!$P$6</xm:f>
            <x14:dxf>
              <fill>
                <patternFill>
                  <bgColor rgb="FFFFC000"/>
                </patternFill>
              </fill>
            </x14:dxf>
          </x14:cfRule>
          <x14:cfRule type="containsText" priority="11585" operator="containsText" id="{F4A15681-C1E8-4093-855F-F86B6AEAFE62}">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441" operator="containsText" id="{C10E4535-E27D-49EB-8BAD-9F47752E292F}">
            <xm:f>NOT(ISERROR(SEARCH('Listados Datos'!$T$3,AT273)))</xm:f>
            <xm:f>'Listados Datos'!$T$3</xm:f>
            <x14:dxf>
              <fill>
                <patternFill patternType="solid">
                  <bgColor rgb="FFC00000"/>
                </patternFill>
              </fill>
            </x14:dxf>
          </x14:cfRule>
          <x14:cfRule type="containsText" priority="11442" operator="containsText" id="{804F6DFA-B915-48CE-B75B-6048EF160694}">
            <xm:f>NOT(ISERROR(SEARCH('Listados Datos'!$T$4,AT273)))</xm:f>
            <xm:f>'Listados Datos'!$T$4</xm:f>
            <x14:dxf>
              <font>
                <b/>
                <i val="0"/>
                <color theme="0"/>
              </font>
              <fill>
                <patternFill>
                  <bgColor rgb="FFE26B0A"/>
                </patternFill>
              </fill>
            </x14:dxf>
          </x14:cfRule>
          <x14:cfRule type="containsText" priority="11443" operator="containsText" id="{B6C9B399-CC80-48EE-B243-C4BB108117D9}">
            <xm:f>NOT(ISERROR(SEARCH('Listados Datos'!$T$5,AT273)))</xm:f>
            <xm:f>'Listados Datos'!$T$5</xm:f>
            <x14:dxf>
              <font>
                <b/>
                <i val="0"/>
                <color auto="1"/>
              </font>
              <fill>
                <patternFill>
                  <bgColor rgb="FFFFFF00"/>
                </patternFill>
              </fill>
            </x14:dxf>
          </x14:cfRule>
          <x14:cfRule type="containsText" priority="11444" operator="containsText" id="{A7CF1AE9-0B43-462B-A3CB-95506E31A6D5}">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431" operator="containsText" id="{CADFE0AE-7D6C-48EB-BDB3-51A159B1A52D}">
            <xm:f>NOT(ISERROR(SEARCH('Listados Datos'!$P$3,AR273)))</xm:f>
            <xm:f>'Listados Datos'!$P$3</xm:f>
            <x14:dxf>
              <fill>
                <patternFill>
                  <bgColor rgb="FF99CC00"/>
                </patternFill>
              </fill>
            </x14:dxf>
          </x14:cfRule>
          <x14:cfRule type="containsText" priority="11432" operator="containsText" id="{F06FC36A-3FE3-4FE9-B32B-9276D7660362}">
            <xm:f>NOT(ISERROR(SEARCH('Listados Datos'!$P$4,AR273)))</xm:f>
            <xm:f>'Listados Datos'!$P$4</xm:f>
            <x14:dxf>
              <fill>
                <patternFill>
                  <bgColor rgb="FF33CC33"/>
                </patternFill>
              </fill>
            </x14:dxf>
          </x14:cfRule>
          <x14:cfRule type="containsText" priority="11433" operator="containsText" id="{2E670101-CCF8-42E5-BB81-26DB9D4E3061}">
            <xm:f>NOT(ISERROR(SEARCH('Listados Datos'!$P$5,AR273)))</xm:f>
            <xm:f>'Listados Datos'!$P$5</xm:f>
            <x14:dxf>
              <fill>
                <patternFill>
                  <bgColor rgb="FFFFFF00"/>
                </patternFill>
              </fill>
            </x14:dxf>
          </x14:cfRule>
          <x14:cfRule type="containsText" priority="11434" operator="containsText" id="{ED46F744-48C2-4440-AFAE-9CF77435A762}">
            <xm:f>NOT(ISERROR(SEARCH('Listados Datos'!$P$6,AR273)))</xm:f>
            <xm:f>'Listados Datos'!$P$6</xm:f>
            <x14:dxf>
              <fill>
                <patternFill>
                  <bgColor rgb="FFFFC000"/>
                </patternFill>
              </fill>
            </x14:dxf>
          </x14:cfRule>
          <x14:cfRule type="containsText" priority="11435" operator="containsText" id="{FF9AF060-836A-46D7-94B3-AE9AFEB61A4B}">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563" operator="containsText" id="{0008FEA1-4233-48EF-8146-642E7BABAF5E}">
            <xm:f>NOT(ISERROR(SEARCH('Listados Datos'!$T$3,AF264)))</xm:f>
            <xm:f>'Listados Datos'!$T$3</xm:f>
            <x14:dxf>
              <fill>
                <patternFill patternType="solid">
                  <bgColor rgb="FFC00000"/>
                </patternFill>
              </fill>
            </x14:dxf>
          </x14:cfRule>
          <x14:cfRule type="containsText" priority="11564" operator="containsText" id="{BCE2B75E-4633-4115-BD0E-4CFFCA82606B}">
            <xm:f>NOT(ISERROR(SEARCH('Listados Datos'!$T$4,AF264)))</xm:f>
            <xm:f>'Listados Datos'!$T$4</xm:f>
            <x14:dxf>
              <font>
                <b/>
                <i val="0"/>
                <color theme="0"/>
              </font>
              <fill>
                <patternFill>
                  <bgColor rgb="FFE26B0A"/>
                </patternFill>
              </fill>
            </x14:dxf>
          </x14:cfRule>
          <x14:cfRule type="containsText" priority="11565" operator="containsText" id="{DB6805FE-7103-4C5D-A090-0AA32EFD1DC3}">
            <xm:f>NOT(ISERROR(SEARCH('Listados Datos'!$T$5,AF264)))</xm:f>
            <xm:f>'Listados Datos'!$T$5</xm:f>
            <x14:dxf>
              <font>
                <b/>
                <i val="0"/>
                <color auto="1"/>
              </font>
              <fill>
                <patternFill>
                  <bgColor rgb="FFFFFF00"/>
                </patternFill>
              </fill>
            </x14:dxf>
          </x14:cfRule>
          <x14:cfRule type="containsText" priority="11566" operator="containsText" id="{5ACB7780-D92D-4520-BB88-253D690CBE90}">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559" operator="containsText" id="{7A008EFB-C5A8-443D-BDA8-D89D2010EB12}">
            <xm:f>NOT(ISERROR(SEARCH('Listados Datos'!$T$3,AB264)))</xm:f>
            <xm:f>'Listados Datos'!$T$3</xm:f>
            <x14:dxf>
              <fill>
                <patternFill patternType="solid">
                  <bgColor rgb="FFC00000"/>
                </patternFill>
              </fill>
            </x14:dxf>
          </x14:cfRule>
          <x14:cfRule type="containsText" priority="11560" operator="containsText" id="{5C5BF5B9-B1A9-4531-B165-31228FD541D2}">
            <xm:f>NOT(ISERROR(SEARCH('Listados Datos'!$T$4,AB264)))</xm:f>
            <xm:f>'Listados Datos'!$T$4</xm:f>
            <x14:dxf>
              <font>
                <b/>
                <i val="0"/>
                <color theme="0"/>
              </font>
              <fill>
                <patternFill>
                  <bgColor rgb="FFE26B0A"/>
                </patternFill>
              </fill>
            </x14:dxf>
          </x14:cfRule>
          <x14:cfRule type="containsText" priority="11561" operator="containsText" id="{C982FF81-8B20-44CE-871F-CEA2A9D54C97}">
            <xm:f>NOT(ISERROR(SEARCH('Listados Datos'!$T$5,AB264)))</xm:f>
            <xm:f>'Listados Datos'!$T$5</xm:f>
            <x14:dxf>
              <font>
                <b/>
                <i val="0"/>
                <color auto="1"/>
              </font>
              <fill>
                <patternFill>
                  <bgColor rgb="FFFFFF00"/>
                </patternFill>
              </fill>
            </x14:dxf>
          </x14:cfRule>
          <x14:cfRule type="containsText" priority="11562" operator="containsText" id="{5CC7D813-538F-4DD8-922C-9FE965497ADC}">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549" operator="containsText" id="{31025FA1-DA08-4D4F-8E80-CA2151F08CE9}">
            <xm:f>NOT(ISERROR(SEARCH('Listados Datos'!$P$3,Z264)))</xm:f>
            <xm:f>'Listados Datos'!$P$3</xm:f>
            <x14:dxf>
              <fill>
                <patternFill>
                  <bgColor rgb="FF99CC00"/>
                </patternFill>
              </fill>
            </x14:dxf>
          </x14:cfRule>
          <x14:cfRule type="containsText" priority="11550" operator="containsText" id="{ADAF9840-4678-4774-B953-70BBD4869B49}">
            <xm:f>NOT(ISERROR(SEARCH('Listados Datos'!$P$4,Z264)))</xm:f>
            <xm:f>'Listados Datos'!$P$4</xm:f>
            <x14:dxf>
              <fill>
                <patternFill>
                  <bgColor rgb="FF33CC33"/>
                </patternFill>
              </fill>
            </x14:dxf>
          </x14:cfRule>
          <x14:cfRule type="containsText" priority="11551" operator="containsText" id="{7CA90EC8-A790-453E-A73D-6177DE3ADC4B}">
            <xm:f>NOT(ISERROR(SEARCH('Listados Datos'!$P$5,Z264)))</xm:f>
            <xm:f>'Listados Datos'!$P$5</xm:f>
            <x14:dxf>
              <fill>
                <patternFill>
                  <bgColor rgb="FFFFFF00"/>
                </patternFill>
              </fill>
            </x14:dxf>
          </x14:cfRule>
          <x14:cfRule type="containsText" priority="11552" operator="containsText" id="{C2E072AD-1F30-4339-AA4C-402C6EB99F4D}">
            <xm:f>NOT(ISERROR(SEARCH('Listados Datos'!$P$6,Z264)))</xm:f>
            <xm:f>'Listados Datos'!$P$6</xm:f>
            <x14:dxf>
              <fill>
                <patternFill>
                  <bgColor rgb="FFFFC000"/>
                </patternFill>
              </fill>
            </x14:dxf>
          </x14:cfRule>
          <x14:cfRule type="containsText" priority="11553" operator="containsText" id="{2DE00F3C-E5AA-4261-B05B-6165FE28A011}">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399" operator="containsText" id="{01D2FEDE-13C8-4E64-94AC-693C028B1B0C}">
            <xm:f>NOT(ISERROR(SEARCH('Listados Datos'!$T$3,AT270)))</xm:f>
            <xm:f>'Listados Datos'!$T$3</xm:f>
            <x14:dxf>
              <fill>
                <patternFill patternType="solid">
                  <bgColor rgb="FFC00000"/>
                </patternFill>
              </fill>
            </x14:dxf>
          </x14:cfRule>
          <x14:cfRule type="containsText" priority="11400" operator="containsText" id="{3365F95F-53A3-46A7-A83A-7C9EC1FBBAB8}">
            <xm:f>NOT(ISERROR(SEARCH('Listados Datos'!$T$4,AT270)))</xm:f>
            <xm:f>'Listados Datos'!$T$4</xm:f>
            <x14:dxf>
              <font>
                <b/>
                <i val="0"/>
                <color theme="0"/>
              </font>
              <fill>
                <patternFill>
                  <bgColor rgb="FFE26B0A"/>
                </patternFill>
              </fill>
            </x14:dxf>
          </x14:cfRule>
          <x14:cfRule type="containsText" priority="11401" operator="containsText" id="{158F11FB-4DDE-4D68-A9AF-9C0BEDB6E88E}">
            <xm:f>NOT(ISERROR(SEARCH('Listados Datos'!$T$5,AT270)))</xm:f>
            <xm:f>'Listados Datos'!$T$5</xm:f>
            <x14:dxf>
              <font>
                <b/>
                <i val="0"/>
                <color auto="1"/>
              </font>
              <fill>
                <patternFill>
                  <bgColor rgb="FFFFFF00"/>
                </patternFill>
              </fill>
            </x14:dxf>
          </x14:cfRule>
          <x14:cfRule type="containsText" priority="11402" operator="containsText" id="{3499F628-0FD7-40D5-8825-1E5DDFA8195A}">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389" operator="containsText" id="{07CA96E8-A562-4716-B42E-0E804AAC9459}">
            <xm:f>NOT(ISERROR(SEARCH('Listados Datos'!$P$3,AR270)))</xm:f>
            <xm:f>'Listados Datos'!$P$3</xm:f>
            <x14:dxf>
              <fill>
                <patternFill>
                  <bgColor rgb="FF99CC00"/>
                </patternFill>
              </fill>
            </x14:dxf>
          </x14:cfRule>
          <x14:cfRule type="containsText" priority="11390" operator="containsText" id="{764FD279-22AF-4140-B06A-D32CB51AFEC4}">
            <xm:f>NOT(ISERROR(SEARCH('Listados Datos'!$P$4,AR270)))</xm:f>
            <xm:f>'Listados Datos'!$P$4</xm:f>
            <x14:dxf>
              <fill>
                <patternFill>
                  <bgColor rgb="FF33CC33"/>
                </patternFill>
              </fill>
            </x14:dxf>
          </x14:cfRule>
          <x14:cfRule type="containsText" priority="11391" operator="containsText" id="{3186470D-5DDE-4290-9FC2-54399D9A84CF}">
            <xm:f>NOT(ISERROR(SEARCH('Listados Datos'!$P$5,AR270)))</xm:f>
            <xm:f>'Listados Datos'!$P$5</xm:f>
            <x14:dxf>
              <fill>
                <patternFill>
                  <bgColor rgb="FFFFFF00"/>
                </patternFill>
              </fill>
            </x14:dxf>
          </x14:cfRule>
          <x14:cfRule type="containsText" priority="11392" operator="containsText" id="{2598F921-2C88-4F59-B198-E9A20BF5D186}">
            <xm:f>NOT(ISERROR(SEARCH('Listados Datos'!$P$6,AR270)))</xm:f>
            <xm:f>'Listados Datos'!$P$6</xm:f>
            <x14:dxf>
              <fill>
                <patternFill>
                  <bgColor rgb="FFFFC000"/>
                </patternFill>
              </fill>
            </x14:dxf>
          </x14:cfRule>
          <x14:cfRule type="containsText" priority="11393" operator="containsText" id="{4BBFE0C1-AED4-4D54-855D-3525CF17CAF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521" operator="containsText" id="{AC4AB9C2-93B1-4B1B-B09D-42B092B1E1D6}">
            <xm:f>NOT(ISERROR(SEARCH('Listados Datos'!$T$3,AT265)))</xm:f>
            <xm:f>'Listados Datos'!$T$3</xm:f>
            <x14:dxf>
              <fill>
                <patternFill patternType="solid">
                  <bgColor rgb="FFC00000"/>
                </patternFill>
              </fill>
            </x14:dxf>
          </x14:cfRule>
          <x14:cfRule type="containsText" priority="11522" operator="containsText" id="{5839A98B-FE97-48A9-B98E-87FC5BB8A42C}">
            <xm:f>NOT(ISERROR(SEARCH('Listados Datos'!$T$4,AT265)))</xm:f>
            <xm:f>'Listados Datos'!$T$4</xm:f>
            <x14:dxf>
              <font>
                <b/>
                <i val="0"/>
                <color theme="0"/>
              </font>
              <fill>
                <patternFill>
                  <bgColor rgb="FFE26B0A"/>
                </patternFill>
              </fill>
            </x14:dxf>
          </x14:cfRule>
          <x14:cfRule type="containsText" priority="11523" operator="containsText" id="{1C6A5FC8-9E03-41CD-AE7D-E926E07D676F}">
            <xm:f>NOT(ISERROR(SEARCH('Listados Datos'!$T$5,AT265)))</xm:f>
            <xm:f>'Listados Datos'!$T$5</xm:f>
            <x14:dxf>
              <font>
                <b/>
                <i val="0"/>
                <color auto="1"/>
              </font>
              <fill>
                <patternFill>
                  <bgColor rgb="FFFFFF00"/>
                </patternFill>
              </fill>
            </x14:dxf>
          </x14:cfRule>
          <x14:cfRule type="containsText" priority="11524" operator="containsText" id="{B16D7987-E0EC-4E04-80D4-2FE036345910}">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511" operator="containsText" id="{3EED3E91-FDEB-4FB5-B7D4-0DED306E26AD}">
            <xm:f>NOT(ISERROR(SEARCH('Listados Datos'!$P$3,AR265)))</xm:f>
            <xm:f>'Listados Datos'!$P$3</xm:f>
            <x14:dxf>
              <fill>
                <patternFill>
                  <bgColor rgb="FF99CC00"/>
                </patternFill>
              </fill>
            </x14:dxf>
          </x14:cfRule>
          <x14:cfRule type="containsText" priority="11512" operator="containsText" id="{D4E60FC7-48AC-4AF3-8EB0-893481A3D95E}">
            <xm:f>NOT(ISERROR(SEARCH('Listados Datos'!$P$4,AR265)))</xm:f>
            <xm:f>'Listados Datos'!$P$4</xm:f>
            <x14:dxf>
              <fill>
                <patternFill>
                  <bgColor rgb="FF33CC33"/>
                </patternFill>
              </fill>
            </x14:dxf>
          </x14:cfRule>
          <x14:cfRule type="containsText" priority="11513" operator="containsText" id="{18A85636-F1D0-4A85-973F-47BD720260FD}">
            <xm:f>NOT(ISERROR(SEARCH('Listados Datos'!$P$5,AR265)))</xm:f>
            <xm:f>'Listados Datos'!$P$5</xm:f>
            <x14:dxf>
              <fill>
                <patternFill>
                  <bgColor rgb="FFFFFF00"/>
                </patternFill>
              </fill>
            </x14:dxf>
          </x14:cfRule>
          <x14:cfRule type="containsText" priority="11514" operator="containsText" id="{58C055B2-523A-4DA4-A42E-5E23E7412C54}">
            <xm:f>NOT(ISERROR(SEARCH('Listados Datos'!$P$6,AR265)))</xm:f>
            <xm:f>'Listados Datos'!$P$6</xm:f>
            <x14:dxf>
              <fill>
                <patternFill>
                  <bgColor rgb="FFFFC000"/>
                </patternFill>
              </fill>
            </x14:dxf>
          </x14:cfRule>
          <x14:cfRule type="containsText" priority="11515" operator="containsText" id="{6017A994-738D-4497-A2A1-26E79F9CE33B}">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07" operator="containsText" id="{578D61C4-D26B-4C7A-8D93-74AC2572C6DA}">
            <xm:f>NOT(ISERROR(SEARCH('Listados Datos'!$T$3,AF268)))</xm:f>
            <xm:f>'Listados Datos'!$T$3</xm:f>
            <x14:dxf>
              <fill>
                <patternFill patternType="solid">
                  <bgColor rgb="FFC00000"/>
                </patternFill>
              </fill>
            </x14:dxf>
          </x14:cfRule>
          <x14:cfRule type="containsText" priority="11508" operator="containsText" id="{F456E989-DE6F-4094-AF56-519B244FF998}">
            <xm:f>NOT(ISERROR(SEARCH('Listados Datos'!$T$4,AF268)))</xm:f>
            <xm:f>'Listados Datos'!$T$4</xm:f>
            <x14:dxf>
              <font>
                <b/>
                <i val="0"/>
                <color theme="0"/>
              </font>
              <fill>
                <patternFill>
                  <bgColor rgb="FFE26B0A"/>
                </patternFill>
              </fill>
            </x14:dxf>
          </x14:cfRule>
          <x14:cfRule type="containsText" priority="11509" operator="containsText" id="{8BAF04D5-779D-4B5A-B88E-795BA5A8788E}">
            <xm:f>NOT(ISERROR(SEARCH('Listados Datos'!$T$5,AF268)))</xm:f>
            <xm:f>'Listados Datos'!$T$5</xm:f>
            <x14:dxf>
              <font>
                <b/>
                <i val="0"/>
                <color auto="1"/>
              </font>
              <fill>
                <patternFill>
                  <bgColor rgb="FFFFFF00"/>
                </patternFill>
              </fill>
            </x14:dxf>
          </x14:cfRule>
          <x14:cfRule type="containsText" priority="11510" operator="containsText" id="{D371D0A5-8D48-492A-B5ED-1994A1FCCDE7}">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503" operator="containsText" id="{F56EC34F-500D-4EE9-813E-EEBBA259CC63}">
            <xm:f>NOT(ISERROR(SEARCH('Listados Datos'!$T$3,AB268)))</xm:f>
            <xm:f>'Listados Datos'!$T$3</xm:f>
            <x14:dxf>
              <fill>
                <patternFill patternType="solid">
                  <bgColor rgb="FFC00000"/>
                </patternFill>
              </fill>
            </x14:dxf>
          </x14:cfRule>
          <x14:cfRule type="containsText" priority="11504" operator="containsText" id="{C988A6DC-CA74-4F04-8DCC-F0B4407FB34D}">
            <xm:f>NOT(ISERROR(SEARCH('Listados Datos'!$T$4,AB268)))</xm:f>
            <xm:f>'Listados Datos'!$T$4</xm:f>
            <x14:dxf>
              <font>
                <b/>
                <i val="0"/>
                <color theme="0"/>
              </font>
              <fill>
                <patternFill>
                  <bgColor rgb="FFE26B0A"/>
                </patternFill>
              </fill>
            </x14:dxf>
          </x14:cfRule>
          <x14:cfRule type="containsText" priority="11505" operator="containsText" id="{B2D67F0C-887C-4460-815B-BF8E3B0AA5D1}">
            <xm:f>NOT(ISERROR(SEARCH('Listados Datos'!$T$5,AB268)))</xm:f>
            <xm:f>'Listados Datos'!$T$5</xm:f>
            <x14:dxf>
              <font>
                <b/>
                <i val="0"/>
                <color auto="1"/>
              </font>
              <fill>
                <patternFill>
                  <bgColor rgb="FFFFFF00"/>
                </patternFill>
              </fill>
            </x14:dxf>
          </x14:cfRule>
          <x14:cfRule type="containsText" priority="11506" operator="containsText" id="{13BDF180-8E2C-482A-B562-705514F8DD4F}">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493" operator="containsText" id="{2CE5FDFB-3F1F-4EDD-8E6C-21B9C50BAF29}">
            <xm:f>NOT(ISERROR(SEARCH('Listados Datos'!$P$3,Z268)))</xm:f>
            <xm:f>'Listados Datos'!$P$3</xm:f>
            <x14:dxf>
              <fill>
                <patternFill>
                  <bgColor rgb="FF99CC00"/>
                </patternFill>
              </fill>
            </x14:dxf>
          </x14:cfRule>
          <x14:cfRule type="containsText" priority="11494" operator="containsText" id="{D77364CF-9D80-41D3-833F-DE18146FDAFC}">
            <xm:f>NOT(ISERROR(SEARCH('Listados Datos'!$P$4,Z268)))</xm:f>
            <xm:f>'Listados Datos'!$P$4</xm:f>
            <x14:dxf>
              <fill>
                <patternFill>
                  <bgColor rgb="FF33CC33"/>
                </patternFill>
              </fill>
            </x14:dxf>
          </x14:cfRule>
          <x14:cfRule type="containsText" priority="11495" operator="containsText" id="{3AB28B26-18ED-47D0-94BF-B9FD60DA73C7}">
            <xm:f>NOT(ISERROR(SEARCH('Listados Datos'!$P$5,Z268)))</xm:f>
            <xm:f>'Listados Datos'!$P$5</xm:f>
            <x14:dxf>
              <fill>
                <patternFill>
                  <bgColor rgb="FFFFFF00"/>
                </patternFill>
              </fill>
            </x14:dxf>
          </x14:cfRule>
          <x14:cfRule type="containsText" priority="11496" operator="containsText" id="{0D570A77-5438-4A61-8D79-240932BF664C}">
            <xm:f>NOT(ISERROR(SEARCH('Listados Datos'!$P$6,Z268)))</xm:f>
            <xm:f>'Listados Datos'!$P$6</xm:f>
            <x14:dxf>
              <fill>
                <patternFill>
                  <bgColor rgb="FFFFC000"/>
                </patternFill>
              </fill>
            </x14:dxf>
          </x14:cfRule>
          <x14:cfRule type="containsText" priority="11497" operator="containsText" id="{B57C4205-608E-45B3-850A-5437FA2077BD}">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469" operator="containsText" id="{396D6E6C-3565-473B-A108-43CC8A3A1AA8}">
            <xm:f>NOT(ISERROR(SEARCH('Listados Datos'!$T$3,AT268)))</xm:f>
            <xm:f>'Listados Datos'!$T$3</xm:f>
            <x14:dxf>
              <fill>
                <patternFill patternType="solid">
                  <bgColor rgb="FFC00000"/>
                </patternFill>
              </fill>
            </x14:dxf>
          </x14:cfRule>
          <x14:cfRule type="containsText" priority="11470" operator="containsText" id="{A91E8118-7362-4FFC-856C-EB325AF64A79}">
            <xm:f>NOT(ISERROR(SEARCH('Listados Datos'!$T$4,AT268)))</xm:f>
            <xm:f>'Listados Datos'!$T$4</xm:f>
            <x14:dxf>
              <font>
                <b/>
                <i val="0"/>
                <color theme="0"/>
              </font>
              <fill>
                <patternFill>
                  <bgColor rgb="FFE26B0A"/>
                </patternFill>
              </fill>
            </x14:dxf>
          </x14:cfRule>
          <x14:cfRule type="containsText" priority="11471" operator="containsText" id="{89DEE9F2-637C-40BC-9827-2D8F32A19C69}">
            <xm:f>NOT(ISERROR(SEARCH('Listados Datos'!$T$5,AT268)))</xm:f>
            <xm:f>'Listados Datos'!$T$5</xm:f>
            <x14:dxf>
              <font>
                <b/>
                <i val="0"/>
                <color auto="1"/>
              </font>
              <fill>
                <patternFill>
                  <bgColor rgb="FFFFFF00"/>
                </patternFill>
              </fill>
            </x14:dxf>
          </x14:cfRule>
          <x14:cfRule type="containsText" priority="11472" operator="containsText" id="{BDADABBA-8EBC-4A0B-A323-5A2185B4D8C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459" operator="containsText" id="{AB918DC9-D1B2-41E3-BAE0-780F0E776B5A}">
            <xm:f>NOT(ISERROR(SEARCH('Listados Datos'!$P$3,AR268)))</xm:f>
            <xm:f>'Listados Datos'!$P$3</xm:f>
            <x14:dxf>
              <fill>
                <patternFill>
                  <bgColor rgb="FF99CC00"/>
                </patternFill>
              </fill>
            </x14:dxf>
          </x14:cfRule>
          <x14:cfRule type="containsText" priority="11460" operator="containsText" id="{4DFB6D60-64B8-462F-9290-AABF0449FFDF}">
            <xm:f>NOT(ISERROR(SEARCH('Listados Datos'!$P$4,AR268)))</xm:f>
            <xm:f>'Listados Datos'!$P$4</xm:f>
            <x14:dxf>
              <fill>
                <patternFill>
                  <bgColor rgb="FF33CC33"/>
                </patternFill>
              </fill>
            </x14:dxf>
          </x14:cfRule>
          <x14:cfRule type="containsText" priority="11461" operator="containsText" id="{99D58DF0-C38F-4791-B30A-8A754916EFA3}">
            <xm:f>NOT(ISERROR(SEARCH('Listados Datos'!$P$5,AR268)))</xm:f>
            <xm:f>'Listados Datos'!$P$5</xm:f>
            <x14:dxf>
              <fill>
                <patternFill>
                  <bgColor rgb="FFFFFF00"/>
                </patternFill>
              </fill>
            </x14:dxf>
          </x14:cfRule>
          <x14:cfRule type="containsText" priority="11462" operator="containsText" id="{C9FD8042-1032-470A-87C8-AFD59D5E134F}">
            <xm:f>NOT(ISERROR(SEARCH('Listados Datos'!$P$6,AR268)))</xm:f>
            <xm:f>'Listados Datos'!$P$6</xm:f>
            <x14:dxf>
              <fill>
                <patternFill>
                  <bgColor rgb="FFFFC000"/>
                </patternFill>
              </fill>
            </x14:dxf>
          </x14:cfRule>
          <x14:cfRule type="containsText" priority="11463" operator="containsText" id="{E3346AE4-124E-48DE-886B-20860D21E42C}">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455" operator="containsText" id="{0A4977AC-2DA5-41F2-871F-F2C168804914}">
            <xm:f>NOT(ISERROR(SEARCH('Listados Datos'!$T$3,AT269)))</xm:f>
            <xm:f>'Listados Datos'!$T$3</xm:f>
            <x14:dxf>
              <fill>
                <patternFill patternType="solid">
                  <bgColor rgb="FFC00000"/>
                </patternFill>
              </fill>
            </x14:dxf>
          </x14:cfRule>
          <x14:cfRule type="containsText" priority="11456" operator="containsText" id="{842FE26A-2713-4DF2-863D-0A953D2D569D}">
            <xm:f>NOT(ISERROR(SEARCH('Listados Datos'!$T$4,AT269)))</xm:f>
            <xm:f>'Listados Datos'!$T$4</xm:f>
            <x14:dxf>
              <font>
                <b/>
                <i val="0"/>
                <color theme="0"/>
              </font>
              <fill>
                <patternFill>
                  <bgColor rgb="FFE26B0A"/>
                </patternFill>
              </fill>
            </x14:dxf>
          </x14:cfRule>
          <x14:cfRule type="containsText" priority="11457" operator="containsText" id="{7E9BD8BF-C667-43F0-B0A8-F84AF364A07A}">
            <xm:f>NOT(ISERROR(SEARCH('Listados Datos'!$T$5,AT269)))</xm:f>
            <xm:f>'Listados Datos'!$T$5</xm:f>
            <x14:dxf>
              <font>
                <b/>
                <i val="0"/>
                <color auto="1"/>
              </font>
              <fill>
                <patternFill>
                  <bgColor rgb="FFFFFF00"/>
                </patternFill>
              </fill>
            </x14:dxf>
          </x14:cfRule>
          <x14:cfRule type="containsText" priority="11458" operator="containsText" id="{04843872-98C5-4EC8-AD24-B475A125DF80}">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445" operator="containsText" id="{413C61A4-31F8-4789-8FA7-9E72723E59C9}">
            <xm:f>NOT(ISERROR(SEARCH('Listados Datos'!$P$3,AR269)))</xm:f>
            <xm:f>'Listados Datos'!$P$3</xm:f>
            <x14:dxf>
              <fill>
                <patternFill>
                  <bgColor rgb="FF99CC00"/>
                </patternFill>
              </fill>
            </x14:dxf>
          </x14:cfRule>
          <x14:cfRule type="containsText" priority="11446" operator="containsText" id="{9504D316-E5FC-4948-9E73-6C2580664570}">
            <xm:f>NOT(ISERROR(SEARCH('Listados Datos'!$P$4,AR269)))</xm:f>
            <xm:f>'Listados Datos'!$P$4</xm:f>
            <x14:dxf>
              <fill>
                <patternFill>
                  <bgColor rgb="FF33CC33"/>
                </patternFill>
              </fill>
            </x14:dxf>
          </x14:cfRule>
          <x14:cfRule type="containsText" priority="11447" operator="containsText" id="{E7FCDE91-44ED-4119-A9FD-25E2ADAC1790}">
            <xm:f>NOT(ISERROR(SEARCH('Listados Datos'!$P$5,AR269)))</xm:f>
            <xm:f>'Listados Datos'!$P$5</xm:f>
            <x14:dxf>
              <fill>
                <patternFill>
                  <bgColor rgb="FFFFFF00"/>
                </patternFill>
              </fill>
            </x14:dxf>
          </x14:cfRule>
          <x14:cfRule type="containsText" priority="11448" operator="containsText" id="{583192FA-781C-4929-9351-EEC634243BDD}">
            <xm:f>NOT(ISERROR(SEARCH('Listados Datos'!$P$6,AR269)))</xm:f>
            <xm:f>'Listados Datos'!$P$6</xm:f>
            <x14:dxf>
              <fill>
                <patternFill>
                  <bgColor rgb="FFFFC000"/>
                </patternFill>
              </fill>
            </x14:dxf>
          </x14:cfRule>
          <x14:cfRule type="containsText" priority="11449" operator="containsText" id="{50840B33-130A-4FC4-A7D7-7162AB4B01B9}">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305" operator="containsText" id="{0DE067FE-A59F-4A33-B397-3BE91ACE3C39}">
            <xm:f>NOT(ISERROR(SEARCH('Listados Datos'!$T$3,AT279)))</xm:f>
            <xm:f>'Listados Datos'!$T$3</xm:f>
            <x14:dxf>
              <fill>
                <patternFill patternType="solid">
                  <bgColor rgb="FFC00000"/>
                </patternFill>
              </fill>
            </x14:dxf>
          </x14:cfRule>
          <x14:cfRule type="containsText" priority="11306" operator="containsText" id="{913D4814-293C-4563-8F53-861F0E5042FA}">
            <xm:f>NOT(ISERROR(SEARCH('Listados Datos'!$T$4,AT279)))</xm:f>
            <xm:f>'Listados Datos'!$T$4</xm:f>
            <x14:dxf>
              <font>
                <b/>
                <i val="0"/>
                <color theme="0"/>
              </font>
              <fill>
                <patternFill>
                  <bgColor rgb="FFE26B0A"/>
                </patternFill>
              </fill>
            </x14:dxf>
          </x14:cfRule>
          <x14:cfRule type="containsText" priority="11307" operator="containsText" id="{8474217D-1214-4C74-98D4-56FA1731E53C}">
            <xm:f>NOT(ISERROR(SEARCH('Listados Datos'!$T$5,AT279)))</xm:f>
            <xm:f>'Listados Datos'!$T$5</xm:f>
            <x14:dxf>
              <font>
                <b/>
                <i val="0"/>
                <color auto="1"/>
              </font>
              <fill>
                <patternFill>
                  <bgColor rgb="FFFFFF00"/>
                </patternFill>
              </fill>
            </x14:dxf>
          </x14:cfRule>
          <x14:cfRule type="containsText" priority="11308" operator="containsText" id="{54F38C87-AA4A-4166-A361-123EB39CF894}">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295" operator="containsText" id="{FF8ADCD7-9191-458B-85DF-FFFBF952FD7D}">
            <xm:f>NOT(ISERROR(SEARCH('Listados Datos'!$P$3,AR279)))</xm:f>
            <xm:f>'Listados Datos'!$P$3</xm:f>
            <x14:dxf>
              <fill>
                <patternFill>
                  <bgColor rgb="FF99CC00"/>
                </patternFill>
              </fill>
            </x14:dxf>
          </x14:cfRule>
          <x14:cfRule type="containsText" priority="11296" operator="containsText" id="{FF4CC6DF-5625-4925-81F4-4FACB3DF1D6D}">
            <xm:f>NOT(ISERROR(SEARCH('Listados Datos'!$P$4,AR279)))</xm:f>
            <xm:f>'Listados Datos'!$P$4</xm:f>
            <x14:dxf>
              <fill>
                <patternFill>
                  <bgColor rgb="FF33CC33"/>
                </patternFill>
              </fill>
            </x14:dxf>
          </x14:cfRule>
          <x14:cfRule type="containsText" priority="11297" operator="containsText" id="{BC676777-B89D-48A2-B987-29EA46790C83}">
            <xm:f>NOT(ISERROR(SEARCH('Listados Datos'!$P$5,AR279)))</xm:f>
            <xm:f>'Listados Datos'!$P$5</xm:f>
            <x14:dxf>
              <fill>
                <patternFill>
                  <bgColor rgb="FFFFFF00"/>
                </patternFill>
              </fill>
            </x14:dxf>
          </x14:cfRule>
          <x14:cfRule type="containsText" priority="11298" operator="containsText" id="{F63C252B-D96C-4DDA-9E34-6A2E1BBF0076}">
            <xm:f>NOT(ISERROR(SEARCH('Listados Datos'!$P$6,AR279)))</xm:f>
            <xm:f>'Listados Datos'!$P$6</xm:f>
            <x14:dxf>
              <fill>
                <patternFill>
                  <bgColor rgb="FFFFC000"/>
                </patternFill>
              </fill>
            </x14:dxf>
          </x14:cfRule>
          <x14:cfRule type="containsText" priority="11299" operator="containsText" id="{2B2FFAF5-B63D-47D4-9E72-2B8D87CCAD05}">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427" operator="containsText" id="{06DA6C2D-3630-4E1F-9631-43C415316061}">
            <xm:f>NOT(ISERROR(SEARCH('Listados Datos'!$T$3,AF270)))</xm:f>
            <xm:f>'Listados Datos'!$T$3</xm:f>
            <x14:dxf>
              <fill>
                <patternFill patternType="solid">
                  <bgColor rgb="FFC00000"/>
                </patternFill>
              </fill>
            </x14:dxf>
          </x14:cfRule>
          <x14:cfRule type="containsText" priority="11428" operator="containsText" id="{CEF94A1A-0ADE-43E3-B943-1ED766D98C5A}">
            <xm:f>NOT(ISERROR(SEARCH('Listados Datos'!$T$4,AF270)))</xm:f>
            <xm:f>'Listados Datos'!$T$4</xm:f>
            <x14:dxf>
              <font>
                <b/>
                <i val="0"/>
                <color theme="0"/>
              </font>
              <fill>
                <patternFill>
                  <bgColor rgb="FFE26B0A"/>
                </patternFill>
              </fill>
            </x14:dxf>
          </x14:cfRule>
          <x14:cfRule type="containsText" priority="11429" operator="containsText" id="{2E734F26-DCD5-412E-99E7-D9925E4F7D26}">
            <xm:f>NOT(ISERROR(SEARCH('Listados Datos'!$T$5,AF270)))</xm:f>
            <xm:f>'Listados Datos'!$T$5</xm:f>
            <x14:dxf>
              <font>
                <b/>
                <i val="0"/>
                <color auto="1"/>
              </font>
              <fill>
                <patternFill>
                  <bgColor rgb="FFFFFF00"/>
                </patternFill>
              </fill>
            </x14:dxf>
          </x14:cfRule>
          <x14:cfRule type="containsText" priority="11430" operator="containsText" id="{5D3E395C-5A98-4D2E-AE62-18E28D1A38BC}">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423" operator="containsText" id="{B34EF044-E415-40BF-A136-EBC60405EDD1}">
            <xm:f>NOT(ISERROR(SEARCH('Listados Datos'!$T$3,AB270)))</xm:f>
            <xm:f>'Listados Datos'!$T$3</xm:f>
            <x14:dxf>
              <fill>
                <patternFill patternType="solid">
                  <bgColor rgb="FFC00000"/>
                </patternFill>
              </fill>
            </x14:dxf>
          </x14:cfRule>
          <x14:cfRule type="containsText" priority="11424" operator="containsText" id="{731E8DE0-80D0-452D-B038-EAC737F231CD}">
            <xm:f>NOT(ISERROR(SEARCH('Listados Datos'!$T$4,AB270)))</xm:f>
            <xm:f>'Listados Datos'!$T$4</xm:f>
            <x14:dxf>
              <font>
                <b/>
                <i val="0"/>
                <color theme="0"/>
              </font>
              <fill>
                <patternFill>
                  <bgColor rgb="FFE26B0A"/>
                </patternFill>
              </fill>
            </x14:dxf>
          </x14:cfRule>
          <x14:cfRule type="containsText" priority="11425" operator="containsText" id="{06041D8D-CFFC-47E2-9FCF-9485E7DEF1EF}">
            <xm:f>NOT(ISERROR(SEARCH('Listados Datos'!$T$5,AB270)))</xm:f>
            <xm:f>'Listados Datos'!$T$5</xm:f>
            <x14:dxf>
              <font>
                <b/>
                <i val="0"/>
                <color auto="1"/>
              </font>
              <fill>
                <patternFill>
                  <bgColor rgb="FFFFFF00"/>
                </patternFill>
              </fill>
            </x14:dxf>
          </x14:cfRule>
          <x14:cfRule type="containsText" priority="11426" operator="containsText" id="{CFE34C5C-33B7-4671-9FD8-C6801FD939E2}">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413" operator="containsText" id="{C63DAE35-FBEA-4B8A-898F-BE70A39FDC04}">
            <xm:f>NOT(ISERROR(SEARCH('Listados Datos'!$P$3,Z270)))</xm:f>
            <xm:f>'Listados Datos'!$P$3</xm:f>
            <x14:dxf>
              <fill>
                <patternFill>
                  <bgColor rgb="FF99CC00"/>
                </patternFill>
              </fill>
            </x14:dxf>
          </x14:cfRule>
          <x14:cfRule type="containsText" priority="11414" operator="containsText" id="{1A122003-948C-4DB5-BA9A-8A9757F76D72}">
            <xm:f>NOT(ISERROR(SEARCH('Listados Datos'!$P$4,Z270)))</xm:f>
            <xm:f>'Listados Datos'!$P$4</xm:f>
            <x14:dxf>
              <fill>
                <patternFill>
                  <bgColor rgb="FF33CC33"/>
                </patternFill>
              </fill>
            </x14:dxf>
          </x14:cfRule>
          <x14:cfRule type="containsText" priority="11415" operator="containsText" id="{CD468B4F-E28F-42BB-9802-ADD711DF73B3}">
            <xm:f>NOT(ISERROR(SEARCH('Listados Datos'!$P$5,Z270)))</xm:f>
            <xm:f>'Listados Datos'!$P$5</xm:f>
            <x14:dxf>
              <fill>
                <patternFill>
                  <bgColor rgb="FFFFFF00"/>
                </patternFill>
              </fill>
            </x14:dxf>
          </x14:cfRule>
          <x14:cfRule type="containsText" priority="11416" operator="containsText" id="{D3D7EAC2-52EF-410A-BC9B-A5D4D9DC4276}">
            <xm:f>NOT(ISERROR(SEARCH('Listados Datos'!$P$6,Z270)))</xm:f>
            <xm:f>'Listados Datos'!$P$6</xm:f>
            <x14:dxf>
              <fill>
                <patternFill>
                  <bgColor rgb="FFFFC000"/>
                </patternFill>
              </fill>
            </x14:dxf>
          </x14:cfRule>
          <x14:cfRule type="containsText" priority="11417" operator="containsText" id="{77F922EF-CD07-482E-AD44-BF44247C13A7}">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263" operator="containsText" id="{0310C267-5BF0-4FEE-825C-2ECBAB148B7E}">
            <xm:f>NOT(ISERROR(SEARCH('Listados Datos'!$T$3,AT276)))</xm:f>
            <xm:f>'Listados Datos'!$T$3</xm:f>
            <x14:dxf>
              <fill>
                <patternFill patternType="solid">
                  <bgColor rgb="FFC00000"/>
                </patternFill>
              </fill>
            </x14:dxf>
          </x14:cfRule>
          <x14:cfRule type="containsText" priority="11264" operator="containsText" id="{D28EDD41-5FBF-44DB-8B88-86454714E12C}">
            <xm:f>NOT(ISERROR(SEARCH('Listados Datos'!$T$4,AT276)))</xm:f>
            <xm:f>'Listados Datos'!$T$4</xm:f>
            <x14:dxf>
              <font>
                <b/>
                <i val="0"/>
                <color theme="0"/>
              </font>
              <fill>
                <patternFill>
                  <bgColor rgb="FFE26B0A"/>
                </patternFill>
              </fill>
            </x14:dxf>
          </x14:cfRule>
          <x14:cfRule type="containsText" priority="11265" operator="containsText" id="{1EBE626C-4C36-4902-A010-BB7F54E64D37}">
            <xm:f>NOT(ISERROR(SEARCH('Listados Datos'!$T$5,AT276)))</xm:f>
            <xm:f>'Listados Datos'!$T$5</xm:f>
            <x14:dxf>
              <font>
                <b/>
                <i val="0"/>
                <color auto="1"/>
              </font>
              <fill>
                <patternFill>
                  <bgColor rgb="FFFFFF00"/>
                </patternFill>
              </fill>
            </x14:dxf>
          </x14:cfRule>
          <x14:cfRule type="containsText" priority="11266" operator="containsText" id="{4D4FA175-C751-46EE-AE28-C0E66A0BE645}">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253" operator="containsText" id="{84CFB56E-CFA9-4699-A8CF-85277DCCAC86}">
            <xm:f>NOT(ISERROR(SEARCH('Listados Datos'!$P$3,AR276)))</xm:f>
            <xm:f>'Listados Datos'!$P$3</xm:f>
            <x14:dxf>
              <fill>
                <patternFill>
                  <bgColor rgb="FF99CC00"/>
                </patternFill>
              </fill>
            </x14:dxf>
          </x14:cfRule>
          <x14:cfRule type="containsText" priority="11254" operator="containsText" id="{914BF096-A992-484B-B13F-E641A1CABC59}">
            <xm:f>NOT(ISERROR(SEARCH('Listados Datos'!$P$4,AR276)))</xm:f>
            <xm:f>'Listados Datos'!$P$4</xm:f>
            <x14:dxf>
              <fill>
                <patternFill>
                  <bgColor rgb="FF33CC33"/>
                </patternFill>
              </fill>
            </x14:dxf>
          </x14:cfRule>
          <x14:cfRule type="containsText" priority="11255" operator="containsText" id="{97B64815-B6C7-45E8-B7DC-8E00401ABA6B}">
            <xm:f>NOT(ISERROR(SEARCH('Listados Datos'!$P$5,AR276)))</xm:f>
            <xm:f>'Listados Datos'!$P$5</xm:f>
            <x14:dxf>
              <fill>
                <patternFill>
                  <bgColor rgb="FFFFFF00"/>
                </patternFill>
              </fill>
            </x14:dxf>
          </x14:cfRule>
          <x14:cfRule type="containsText" priority="11256" operator="containsText" id="{9B051A73-1FDC-4970-95B1-E90EF3A904A2}">
            <xm:f>NOT(ISERROR(SEARCH('Listados Datos'!$P$6,AR276)))</xm:f>
            <xm:f>'Listados Datos'!$P$6</xm:f>
            <x14:dxf>
              <fill>
                <patternFill>
                  <bgColor rgb="FFFFC000"/>
                </patternFill>
              </fill>
            </x14:dxf>
          </x14:cfRule>
          <x14:cfRule type="containsText" priority="11257" operator="containsText" id="{9C62916F-6BFF-49D8-8DC7-0D1DA7C2A599}">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385" operator="containsText" id="{F32E2113-CCC7-4C59-946B-5A2E4BB49D4B}">
            <xm:f>NOT(ISERROR(SEARCH('Listados Datos'!$T$3,AT271)))</xm:f>
            <xm:f>'Listados Datos'!$T$3</xm:f>
            <x14:dxf>
              <fill>
                <patternFill patternType="solid">
                  <bgColor rgb="FFC00000"/>
                </patternFill>
              </fill>
            </x14:dxf>
          </x14:cfRule>
          <x14:cfRule type="containsText" priority="11386" operator="containsText" id="{F601EDD2-71DA-4605-9ACC-05A4073B5BDC}">
            <xm:f>NOT(ISERROR(SEARCH('Listados Datos'!$T$4,AT271)))</xm:f>
            <xm:f>'Listados Datos'!$T$4</xm:f>
            <x14:dxf>
              <font>
                <b/>
                <i val="0"/>
                <color theme="0"/>
              </font>
              <fill>
                <patternFill>
                  <bgColor rgb="FFE26B0A"/>
                </patternFill>
              </fill>
            </x14:dxf>
          </x14:cfRule>
          <x14:cfRule type="containsText" priority="11387" operator="containsText" id="{4F962ABC-927F-4AC0-90CF-FCCF6A582CC3}">
            <xm:f>NOT(ISERROR(SEARCH('Listados Datos'!$T$5,AT271)))</xm:f>
            <xm:f>'Listados Datos'!$T$5</xm:f>
            <x14:dxf>
              <font>
                <b/>
                <i val="0"/>
                <color auto="1"/>
              </font>
              <fill>
                <patternFill>
                  <bgColor rgb="FFFFFF00"/>
                </patternFill>
              </fill>
            </x14:dxf>
          </x14:cfRule>
          <x14:cfRule type="containsText" priority="11388" operator="containsText" id="{B9492CF3-CC03-4A9F-A653-B6B60594EB29}">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375" operator="containsText" id="{3398ECFB-D26A-476D-A999-75B6A84BE286}">
            <xm:f>NOT(ISERROR(SEARCH('Listados Datos'!$P$3,AR271)))</xm:f>
            <xm:f>'Listados Datos'!$P$3</xm:f>
            <x14:dxf>
              <fill>
                <patternFill>
                  <bgColor rgb="FF99CC00"/>
                </patternFill>
              </fill>
            </x14:dxf>
          </x14:cfRule>
          <x14:cfRule type="containsText" priority="11376" operator="containsText" id="{C51A6D42-A8E3-44AF-A706-7515F147972E}">
            <xm:f>NOT(ISERROR(SEARCH('Listados Datos'!$P$4,AR271)))</xm:f>
            <xm:f>'Listados Datos'!$P$4</xm:f>
            <x14:dxf>
              <fill>
                <patternFill>
                  <bgColor rgb="FF33CC33"/>
                </patternFill>
              </fill>
            </x14:dxf>
          </x14:cfRule>
          <x14:cfRule type="containsText" priority="11377" operator="containsText" id="{7B5098C0-C307-445A-B031-DD78DB2D6076}">
            <xm:f>NOT(ISERROR(SEARCH('Listados Datos'!$P$5,AR271)))</xm:f>
            <xm:f>'Listados Datos'!$P$5</xm:f>
            <x14:dxf>
              <fill>
                <patternFill>
                  <bgColor rgb="FFFFFF00"/>
                </patternFill>
              </fill>
            </x14:dxf>
          </x14:cfRule>
          <x14:cfRule type="containsText" priority="11378" operator="containsText" id="{45ADC314-D9BA-4746-97CE-959867C2DABE}">
            <xm:f>NOT(ISERROR(SEARCH('Listados Datos'!$P$6,AR271)))</xm:f>
            <xm:f>'Listados Datos'!$P$6</xm:f>
            <x14:dxf>
              <fill>
                <patternFill>
                  <bgColor rgb="FFFFC000"/>
                </patternFill>
              </fill>
            </x14:dxf>
          </x14:cfRule>
          <x14:cfRule type="containsText" priority="11379" operator="containsText" id="{81E7DC9B-2179-498C-8397-E598F372814A}">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239" operator="containsText" id="{6FB3EE23-DA8B-4A84-B73C-55EDF4516840}">
            <xm:f>NOT(ISERROR(SEARCH('Listados Datos'!$P$3,AR277)))</xm:f>
            <xm:f>'Listados Datos'!$P$3</xm:f>
            <x14:dxf>
              <fill>
                <patternFill>
                  <bgColor rgb="FF99CC00"/>
                </patternFill>
              </fill>
            </x14:dxf>
          </x14:cfRule>
          <x14:cfRule type="containsText" priority="11240" operator="containsText" id="{54321919-6E34-4E33-9D64-BF73C554FD8E}">
            <xm:f>NOT(ISERROR(SEARCH('Listados Datos'!$P$4,AR277)))</xm:f>
            <xm:f>'Listados Datos'!$P$4</xm:f>
            <x14:dxf>
              <fill>
                <patternFill>
                  <bgColor rgb="FF33CC33"/>
                </patternFill>
              </fill>
            </x14:dxf>
          </x14:cfRule>
          <x14:cfRule type="containsText" priority="11241" operator="containsText" id="{CCE35D73-6B6D-4039-8155-AEA0EDEADE7E}">
            <xm:f>NOT(ISERROR(SEARCH('Listados Datos'!$P$5,AR277)))</xm:f>
            <xm:f>'Listados Datos'!$P$5</xm:f>
            <x14:dxf>
              <fill>
                <patternFill>
                  <bgColor rgb="FFFFFF00"/>
                </patternFill>
              </fill>
            </x14:dxf>
          </x14:cfRule>
          <x14:cfRule type="containsText" priority="11242" operator="containsText" id="{AB55EB94-61CD-443B-BE48-A07FE7162678}">
            <xm:f>NOT(ISERROR(SEARCH('Listados Datos'!$P$6,AR277)))</xm:f>
            <xm:f>'Listados Datos'!$P$6</xm:f>
            <x14:dxf>
              <fill>
                <patternFill>
                  <bgColor rgb="FFFFC000"/>
                </patternFill>
              </fill>
            </x14:dxf>
          </x14:cfRule>
          <x14:cfRule type="containsText" priority="11243" operator="containsText" id="{028CD0B3-8D22-44B1-BFB6-5057E4DC9F1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103" operator="containsText" id="{1604C38E-67A1-42B4-9C99-4F8CA9104B6C}">
            <xm:f>NOT(ISERROR(SEARCH('Listados Datos'!$P$3,AR289)))</xm:f>
            <xm:f>'Listados Datos'!$P$3</xm:f>
            <x14:dxf>
              <fill>
                <patternFill>
                  <bgColor rgb="FF99CC00"/>
                </patternFill>
              </fill>
            </x14:dxf>
          </x14:cfRule>
          <x14:cfRule type="containsText" priority="11104" operator="containsText" id="{06B11004-A756-4A7C-9B47-CCFC6155DDE5}">
            <xm:f>NOT(ISERROR(SEARCH('Listados Datos'!$P$4,AR289)))</xm:f>
            <xm:f>'Listados Datos'!$P$4</xm:f>
            <x14:dxf>
              <fill>
                <patternFill>
                  <bgColor rgb="FF33CC33"/>
                </patternFill>
              </fill>
            </x14:dxf>
          </x14:cfRule>
          <x14:cfRule type="containsText" priority="11105" operator="containsText" id="{ED609906-4595-4CF1-8F02-03B0B36BA22E}">
            <xm:f>NOT(ISERROR(SEARCH('Listados Datos'!$P$5,AR289)))</xm:f>
            <xm:f>'Listados Datos'!$P$5</xm:f>
            <x14:dxf>
              <fill>
                <patternFill>
                  <bgColor rgb="FFFFFF00"/>
                </patternFill>
              </fill>
            </x14:dxf>
          </x14:cfRule>
          <x14:cfRule type="containsText" priority="11106" operator="containsText" id="{3301C659-404F-4E3A-8480-07FA4A98A484}">
            <xm:f>NOT(ISERROR(SEARCH('Listados Datos'!$P$6,AR289)))</xm:f>
            <xm:f>'Listados Datos'!$P$6</xm:f>
            <x14:dxf>
              <fill>
                <patternFill>
                  <bgColor rgb="FFFFC000"/>
                </patternFill>
              </fill>
            </x14:dxf>
          </x14:cfRule>
          <x14:cfRule type="containsText" priority="11107" operator="containsText" id="{B8AADE05-7969-44C0-A669-361630EAE3A8}">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779" operator="containsText" id="{9AC7295B-ECF0-46A1-B66D-8BEEA0A4EC8D}">
            <xm:f>NOT(ISERROR(SEARCH('Listados Datos'!$T$3,AF256)))</xm:f>
            <xm:f>'Listados Datos'!$T$3</xm:f>
            <x14:dxf>
              <fill>
                <patternFill patternType="solid">
                  <bgColor rgb="FFC00000"/>
                </patternFill>
              </fill>
            </x14:dxf>
          </x14:cfRule>
          <x14:cfRule type="containsText" priority="11780" operator="containsText" id="{CCA91CF4-8548-4E84-9660-F78B2608F157}">
            <xm:f>NOT(ISERROR(SEARCH('Listados Datos'!$T$4,AF256)))</xm:f>
            <xm:f>'Listados Datos'!$T$4</xm:f>
            <x14:dxf>
              <font>
                <b/>
                <i val="0"/>
                <color theme="0"/>
              </font>
              <fill>
                <patternFill>
                  <bgColor rgb="FFE26B0A"/>
                </patternFill>
              </fill>
            </x14:dxf>
          </x14:cfRule>
          <x14:cfRule type="containsText" priority="11781" operator="containsText" id="{DC8FFA41-B142-41D4-A814-2AD365C57074}">
            <xm:f>NOT(ISERROR(SEARCH('Listados Datos'!$T$5,AF256)))</xm:f>
            <xm:f>'Listados Datos'!$T$5</xm:f>
            <x14:dxf>
              <font>
                <b/>
                <i val="0"/>
                <color auto="1"/>
              </font>
              <fill>
                <patternFill>
                  <bgColor rgb="FFFFFF00"/>
                </patternFill>
              </fill>
            </x14:dxf>
          </x14:cfRule>
          <x14:cfRule type="containsText" priority="11782" operator="containsText" id="{9C82A2B9-3E13-4028-BE76-285CC865DF28}">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1775" operator="containsText" id="{7EE7B354-AACE-46D5-A004-CCFE013B77F2}">
            <xm:f>NOT(ISERROR(SEARCH('Listados Datos'!$T$3,AB256)))</xm:f>
            <xm:f>'Listados Datos'!$T$3</xm:f>
            <x14:dxf>
              <fill>
                <patternFill patternType="solid">
                  <bgColor rgb="FFC00000"/>
                </patternFill>
              </fill>
            </x14:dxf>
          </x14:cfRule>
          <x14:cfRule type="containsText" priority="11776" operator="containsText" id="{454AB20F-033D-4168-8A98-CF41D342EDF2}">
            <xm:f>NOT(ISERROR(SEARCH('Listados Datos'!$T$4,AB256)))</xm:f>
            <xm:f>'Listados Datos'!$T$4</xm:f>
            <x14:dxf>
              <font>
                <b/>
                <i val="0"/>
                <color theme="0"/>
              </font>
              <fill>
                <patternFill>
                  <bgColor rgb="FFE26B0A"/>
                </patternFill>
              </fill>
            </x14:dxf>
          </x14:cfRule>
          <x14:cfRule type="containsText" priority="11777" operator="containsText" id="{680782A8-C513-4835-BDD1-E685E6B61E83}">
            <xm:f>NOT(ISERROR(SEARCH('Listados Datos'!$T$5,AB256)))</xm:f>
            <xm:f>'Listados Datos'!$T$5</xm:f>
            <x14:dxf>
              <font>
                <b/>
                <i val="0"/>
                <color auto="1"/>
              </font>
              <fill>
                <patternFill>
                  <bgColor rgb="FFFFFF00"/>
                </patternFill>
              </fill>
            </x14:dxf>
          </x14:cfRule>
          <x14:cfRule type="containsText" priority="11778" operator="containsText" id="{43028847-E010-49FE-BDDF-97C6A6201C0D}">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1765" operator="containsText" id="{11134C47-D091-4FC7-8491-506183FC3C4B}">
            <xm:f>NOT(ISERROR(SEARCH('Listados Datos'!$P$3,Z256)))</xm:f>
            <xm:f>'Listados Datos'!$P$3</xm:f>
            <x14:dxf>
              <fill>
                <patternFill>
                  <bgColor rgb="FF99CC00"/>
                </patternFill>
              </fill>
            </x14:dxf>
          </x14:cfRule>
          <x14:cfRule type="containsText" priority="11766" operator="containsText" id="{26F9E386-AA1A-4042-AFEE-F1BDBDCEC50C}">
            <xm:f>NOT(ISERROR(SEARCH('Listados Datos'!$P$4,Z256)))</xm:f>
            <xm:f>'Listados Datos'!$P$4</xm:f>
            <x14:dxf>
              <fill>
                <patternFill>
                  <bgColor rgb="FF33CC33"/>
                </patternFill>
              </fill>
            </x14:dxf>
          </x14:cfRule>
          <x14:cfRule type="containsText" priority="11767" operator="containsText" id="{502AD634-9B83-4045-BBE5-2E7D7358B392}">
            <xm:f>NOT(ISERROR(SEARCH('Listados Datos'!$P$5,Z256)))</xm:f>
            <xm:f>'Listados Datos'!$P$5</xm:f>
            <x14:dxf>
              <fill>
                <patternFill>
                  <bgColor rgb="FFFFFF00"/>
                </patternFill>
              </fill>
            </x14:dxf>
          </x14:cfRule>
          <x14:cfRule type="containsText" priority="11768" operator="containsText" id="{F928DAC1-C261-4C95-BC4D-F24EC121133F}">
            <xm:f>NOT(ISERROR(SEARCH('Listados Datos'!$P$6,Z256)))</xm:f>
            <xm:f>'Listados Datos'!$P$6</xm:f>
            <x14:dxf>
              <fill>
                <patternFill>
                  <bgColor rgb="FFFFC000"/>
                </patternFill>
              </fill>
            </x14:dxf>
          </x14:cfRule>
          <x14:cfRule type="containsText" priority="11769" operator="containsText" id="{81A3E446-9E54-4A24-973A-731B25ECFC72}">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1741" operator="containsText" id="{8D127E86-A488-4ABD-A28B-C299417B6609}">
            <xm:f>NOT(ISERROR(SEARCH('Listados Datos'!$T$3,AT256)))</xm:f>
            <xm:f>'Listados Datos'!$T$3</xm:f>
            <x14:dxf>
              <fill>
                <patternFill patternType="solid">
                  <bgColor rgb="FFC00000"/>
                </patternFill>
              </fill>
            </x14:dxf>
          </x14:cfRule>
          <x14:cfRule type="containsText" priority="11742" operator="containsText" id="{9349F861-F8B6-4D32-9D29-5344886402D6}">
            <xm:f>NOT(ISERROR(SEARCH('Listados Datos'!$T$4,AT256)))</xm:f>
            <xm:f>'Listados Datos'!$T$4</xm:f>
            <x14:dxf>
              <font>
                <b/>
                <i val="0"/>
                <color theme="0"/>
              </font>
              <fill>
                <patternFill>
                  <bgColor rgb="FFE26B0A"/>
                </patternFill>
              </fill>
            </x14:dxf>
          </x14:cfRule>
          <x14:cfRule type="containsText" priority="11743" operator="containsText" id="{FAC04102-5CE7-466D-A7E7-52689D4EBFA1}">
            <xm:f>NOT(ISERROR(SEARCH('Listados Datos'!$T$5,AT256)))</xm:f>
            <xm:f>'Listados Datos'!$T$5</xm:f>
            <x14:dxf>
              <font>
                <b/>
                <i val="0"/>
                <color auto="1"/>
              </font>
              <fill>
                <patternFill>
                  <bgColor rgb="FFFFFF00"/>
                </patternFill>
              </fill>
            </x14:dxf>
          </x14:cfRule>
          <x14:cfRule type="containsText" priority="11744" operator="containsText" id="{3C0CF576-2AEF-4EC1-98CF-C499548B0BBB}">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1731" operator="containsText" id="{93BE4273-FDC5-4491-B561-AAF1255830EB}">
            <xm:f>NOT(ISERROR(SEARCH('Listados Datos'!$P$3,AR256)))</xm:f>
            <xm:f>'Listados Datos'!$P$3</xm:f>
            <x14:dxf>
              <fill>
                <patternFill>
                  <bgColor rgb="FF99CC00"/>
                </patternFill>
              </fill>
            </x14:dxf>
          </x14:cfRule>
          <x14:cfRule type="containsText" priority="11732" operator="containsText" id="{6D0829B9-7147-42A8-8712-B87995426945}">
            <xm:f>NOT(ISERROR(SEARCH('Listados Datos'!$P$4,AR256)))</xm:f>
            <xm:f>'Listados Datos'!$P$4</xm:f>
            <x14:dxf>
              <fill>
                <patternFill>
                  <bgColor rgb="FF33CC33"/>
                </patternFill>
              </fill>
            </x14:dxf>
          </x14:cfRule>
          <x14:cfRule type="containsText" priority="11733" operator="containsText" id="{B15B288D-F056-45F9-8B63-2D0CF1FD4815}">
            <xm:f>NOT(ISERROR(SEARCH('Listados Datos'!$P$5,AR256)))</xm:f>
            <xm:f>'Listados Datos'!$P$5</xm:f>
            <x14:dxf>
              <fill>
                <patternFill>
                  <bgColor rgb="FFFFFF00"/>
                </patternFill>
              </fill>
            </x14:dxf>
          </x14:cfRule>
          <x14:cfRule type="containsText" priority="11734" operator="containsText" id="{BDE76579-9DCF-4B4F-9D7D-23006F2EB16F}">
            <xm:f>NOT(ISERROR(SEARCH('Listados Datos'!$P$6,AR256)))</xm:f>
            <xm:f>'Listados Datos'!$P$6</xm:f>
            <x14:dxf>
              <fill>
                <patternFill>
                  <bgColor rgb="FFFFC000"/>
                </patternFill>
              </fill>
            </x14:dxf>
          </x14:cfRule>
          <x14:cfRule type="containsText" priority="11735" operator="containsText" id="{06C7D9EB-D151-401C-A14B-E40CD9FA0ADA}">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1727" operator="containsText" id="{FD5A7B7A-EBD2-48C3-8C73-99B4F69D73D0}">
            <xm:f>NOT(ISERROR(SEARCH('Listados Datos'!$T$3,AT257)))</xm:f>
            <xm:f>'Listados Datos'!$T$3</xm:f>
            <x14:dxf>
              <fill>
                <patternFill patternType="solid">
                  <bgColor rgb="FFC00000"/>
                </patternFill>
              </fill>
            </x14:dxf>
          </x14:cfRule>
          <x14:cfRule type="containsText" priority="11728" operator="containsText" id="{79118C99-6351-4524-847D-699AE27BE1EB}">
            <xm:f>NOT(ISERROR(SEARCH('Listados Datos'!$T$4,AT257)))</xm:f>
            <xm:f>'Listados Datos'!$T$4</xm:f>
            <x14:dxf>
              <font>
                <b/>
                <i val="0"/>
                <color theme="0"/>
              </font>
              <fill>
                <patternFill>
                  <bgColor rgb="FFE26B0A"/>
                </patternFill>
              </fill>
            </x14:dxf>
          </x14:cfRule>
          <x14:cfRule type="containsText" priority="11729" operator="containsText" id="{6FB06998-0222-4E8E-9C02-15067693497F}">
            <xm:f>NOT(ISERROR(SEARCH('Listados Datos'!$T$5,AT257)))</xm:f>
            <xm:f>'Listados Datos'!$T$5</xm:f>
            <x14:dxf>
              <font>
                <b/>
                <i val="0"/>
                <color auto="1"/>
              </font>
              <fill>
                <patternFill>
                  <bgColor rgb="FFFFFF00"/>
                </patternFill>
              </fill>
            </x14:dxf>
          </x14:cfRule>
          <x14:cfRule type="containsText" priority="11730" operator="containsText" id="{3F67786A-7D58-4A57-BF84-324F356E8B0A}">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1717" operator="containsText" id="{1270EB4F-F57D-4D6C-A28F-4DD540CB455C}">
            <xm:f>NOT(ISERROR(SEARCH('Listados Datos'!$P$3,AR257)))</xm:f>
            <xm:f>'Listados Datos'!$P$3</xm:f>
            <x14:dxf>
              <fill>
                <patternFill>
                  <bgColor rgb="FF99CC00"/>
                </patternFill>
              </fill>
            </x14:dxf>
          </x14:cfRule>
          <x14:cfRule type="containsText" priority="11718" operator="containsText" id="{D0F68D64-4ED1-46E6-A3FF-11B8514A2FCB}">
            <xm:f>NOT(ISERROR(SEARCH('Listados Datos'!$P$4,AR257)))</xm:f>
            <xm:f>'Listados Datos'!$P$4</xm:f>
            <x14:dxf>
              <fill>
                <patternFill>
                  <bgColor rgb="FF33CC33"/>
                </patternFill>
              </fill>
            </x14:dxf>
          </x14:cfRule>
          <x14:cfRule type="containsText" priority="11719" operator="containsText" id="{287D9CE3-15EB-4950-8EBB-9685F8E973CC}">
            <xm:f>NOT(ISERROR(SEARCH('Listados Datos'!$P$5,AR257)))</xm:f>
            <xm:f>'Listados Datos'!$P$5</xm:f>
            <x14:dxf>
              <fill>
                <patternFill>
                  <bgColor rgb="FFFFFF00"/>
                </patternFill>
              </fill>
            </x14:dxf>
          </x14:cfRule>
          <x14:cfRule type="containsText" priority="11720" operator="containsText" id="{B7A99A2C-E00D-4338-982D-5835F143A7FA}">
            <xm:f>NOT(ISERROR(SEARCH('Listados Datos'!$P$6,AR257)))</xm:f>
            <xm:f>'Listados Datos'!$P$6</xm:f>
            <x14:dxf>
              <fill>
                <patternFill>
                  <bgColor rgb="FFFFC000"/>
                </patternFill>
              </fill>
            </x14:dxf>
          </x14:cfRule>
          <x14:cfRule type="containsText" priority="11721" operator="containsText" id="{C379B6EB-425D-4E12-A5D8-B8B2E04289D6}">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1713" operator="containsText" id="{C1722B59-1813-4811-A42F-673BDD3C480F}">
            <xm:f>NOT(ISERROR(SEARCH('Listados Datos'!$T$3,AT261)))</xm:f>
            <xm:f>'Listados Datos'!$T$3</xm:f>
            <x14:dxf>
              <fill>
                <patternFill patternType="solid">
                  <bgColor rgb="FFC00000"/>
                </patternFill>
              </fill>
            </x14:dxf>
          </x14:cfRule>
          <x14:cfRule type="containsText" priority="11714" operator="containsText" id="{AA5D2D7A-7D24-4D53-9808-39B8D7A156FE}">
            <xm:f>NOT(ISERROR(SEARCH('Listados Datos'!$T$4,AT261)))</xm:f>
            <xm:f>'Listados Datos'!$T$4</xm:f>
            <x14:dxf>
              <font>
                <b/>
                <i val="0"/>
                <color theme="0"/>
              </font>
              <fill>
                <patternFill>
                  <bgColor rgb="FFE26B0A"/>
                </patternFill>
              </fill>
            </x14:dxf>
          </x14:cfRule>
          <x14:cfRule type="containsText" priority="11715" operator="containsText" id="{6520D9E0-C29D-41C2-A0FA-5DEA7516468F}">
            <xm:f>NOT(ISERROR(SEARCH('Listados Datos'!$T$5,AT261)))</xm:f>
            <xm:f>'Listados Datos'!$T$5</xm:f>
            <x14:dxf>
              <font>
                <b/>
                <i val="0"/>
                <color auto="1"/>
              </font>
              <fill>
                <patternFill>
                  <bgColor rgb="FFFFFF00"/>
                </patternFill>
              </fill>
            </x14:dxf>
          </x14:cfRule>
          <x14:cfRule type="containsText" priority="11716" operator="containsText" id="{1BC0FA4D-9CF5-4B75-9287-488C4ABA9DD5}">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1703" operator="containsText" id="{95FE9663-D95D-4646-8D85-71B1E9F85B24}">
            <xm:f>NOT(ISERROR(SEARCH('Listados Datos'!$P$3,AR261)))</xm:f>
            <xm:f>'Listados Datos'!$P$3</xm:f>
            <x14:dxf>
              <fill>
                <patternFill>
                  <bgColor rgb="FF99CC00"/>
                </patternFill>
              </fill>
            </x14:dxf>
          </x14:cfRule>
          <x14:cfRule type="containsText" priority="11704" operator="containsText" id="{208F87A8-56B3-4260-8186-85CAFA5768E2}">
            <xm:f>NOT(ISERROR(SEARCH('Listados Datos'!$P$4,AR261)))</xm:f>
            <xm:f>'Listados Datos'!$P$4</xm:f>
            <x14:dxf>
              <fill>
                <patternFill>
                  <bgColor rgb="FF33CC33"/>
                </patternFill>
              </fill>
            </x14:dxf>
          </x14:cfRule>
          <x14:cfRule type="containsText" priority="11705" operator="containsText" id="{A4A1A9F5-C0D1-4E3C-B49D-32B7BCAD542B}">
            <xm:f>NOT(ISERROR(SEARCH('Listados Datos'!$P$5,AR261)))</xm:f>
            <xm:f>'Listados Datos'!$P$5</xm:f>
            <x14:dxf>
              <fill>
                <patternFill>
                  <bgColor rgb="FFFFFF00"/>
                </patternFill>
              </fill>
            </x14:dxf>
          </x14:cfRule>
          <x14:cfRule type="containsText" priority="11706" operator="containsText" id="{797295D4-8256-4936-9536-5EC7ECEB95B0}">
            <xm:f>NOT(ISERROR(SEARCH('Listados Datos'!$P$6,AR261)))</xm:f>
            <xm:f>'Listados Datos'!$P$6</xm:f>
            <x14:dxf>
              <fill>
                <patternFill>
                  <bgColor rgb="FFFFC000"/>
                </patternFill>
              </fill>
            </x14:dxf>
          </x14:cfRule>
          <x14:cfRule type="containsText" priority="11707" operator="containsText" id="{A916AFFF-D01F-49B4-A58D-4C9AD64C22E5}">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1699" operator="containsText" id="{8F1662BC-C591-427B-9FF5-33E60EADC883}">
            <xm:f>NOT(ISERROR(SEARCH('Listados Datos'!$T$3,AF258)))</xm:f>
            <xm:f>'Listados Datos'!$T$3</xm:f>
            <x14:dxf>
              <fill>
                <patternFill patternType="solid">
                  <bgColor rgb="FFC00000"/>
                </patternFill>
              </fill>
            </x14:dxf>
          </x14:cfRule>
          <x14:cfRule type="containsText" priority="11700" operator="containsText" id="{36CDE637-FA13-44A2-8091-D68826BB7AD8}">
            <xm:f>NOT(ISERROR(SEARCH('Listados Datos'!$T$4,AF258)))</xm:f>
            <xm:f>'Listados Datos'!$T$4</xm:f>
            <x14:dxf>
              <font>
                <b/>
                <i val="0"/>
                <color theme="0"/>
              </font>
              <fill>
                <patternFill>
                  <bgColor rgb="FFE26B0A"/>
                </patternFill>
              </fill>
            </x14:dxf>
          </x14:cfRule>
          <x14:cfRule type="containsText" priority="11701" operator="containsText" id="{0C132FAE-2ADE-42C1-A893-CA2C7407838A}">
            <xm:f>NOT(ISERROR(SEARCH('Listados Datos'!$T$5,AF258)))</xm:f>
            <xm:f>'Listados Datos'!$T$5</xm:f>
            <x14:dxf>
              <font>
                <b/>
                <i val="0"/>
                <color auto="1"/>
              </font>
              <fill>
                <patternFill>
                  <bgColor rgb="FFFFFF00"/>
                </patternFill>
              </fill>
            </x14:dxf>
          </x14:cfRule>
          <x14:cfRule type="containsText" priority="11702" operator="containsText" id="{EBE920B4-7EF0-45CB-9E08-D42EC00D2E67}">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1695" operator="containsText" id="{4D1A3DE6-0C0D-4795-8F71-1675175A7812}">
            <xm:f>NOT(ISERROR(SEARCH('Listados Datos'!$T$3,AB258)))</xm:f>
            <xm:f>'Listados Datos'!$T$3</xm:f>
            <x14:dxf>
              <fill>
                <patternFill patternType="solid">
                  <bgColor rgb="FFC00000"/>
                </patternFill>
              </fill>
            </x14:dxf>
          </x14:cfRule>
          <x14:cfRule type="containsText" priority="11696" operator="containsText" id="{3EF92800-A7B9-4CF2-A95B-2D69E13968F5}">
            <xm:f>NOT(ISERROR(SEARCH('Listados Datos'!$T$4,AB258)))</xm:f>
            <xm:f>'Listados Datos'!$T$4</xm:f>
            <x14:dxf>
              <font>
                <b/>
                <i val="0"/>
                <color theme="0"/>
              </font>
              <fill>
                <patternFill>
                  <bgColor rgb="FFE26B0A"/>
                </patternFill>
              </fill>
            </x14:dxf>
          </x14:cfRule>
          <x14:cfRule type="containsText" priority="11697" operator="containsText" id="{1E3A6791-D720-4B2D-9B2E-1E7A457822A6}">
            <xm:f>NOT(ISERROR(SEARCH('Listados Datos'!$T$5,AB258)))</xm:f>
            <xm:f>'Listados Datos'!$T$5</xm:f>
            <x14:dxf>
              <font>
                <b/>
                <i val="0"/>
                <color auto="1"/>
              </font>
              <fill>
                <patternFill>
                  <bgColor rgb="FFFFFF00"/>
                </patternFill>
              </fill>
            </x14:dxf>
          </x14:cfRule>
          <x14:cfRule type="containsText" priority="11698" operator="containsText" id="{3F91C015-5C51-4A78-A32A-6BB6C6C8886D}">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1685" operator="containsText" id="{6781D4CA-B170-4669-9436-068128E49EEA}">
            <xm:f>NOT(ISERROR(SEARCH('Listados Datos'!$P$3,Z258)))</xm:f>
            <xm:f>'Listados Datos'!$P$3</xm:f>
            <x14:dxf>
              <fill>
                <patternFill>
                  <bgColor rgb="FF99CC00"/>
                </patternFill>
              </fill>
            </x14:dxf>
          </x14:cfRule>
          <x14:cfRule type="containsText" priority="11686" operator="containsText" id="{29E1FB0F-A6C3-4E33-A495-C475E7DDA672}">
            <xm:f>NOT(ISERROR(SEARCH('Listados Datos'!$P$4,Z258)))</xm:f>
            <xm:f>'Listados Datos'!$P$4</xm:f>
            <x14:dxf>
              <fill>
                <patternFill>
                  <bgColor rgb="FF33CC33"/>
                </patternFill>
              </fill>
            </x14:dxf>
          </x14:cfRule>
          <x14:cfRule type="containsText" priority="11687" operator="containsText" id="{BE3A484F-9092-4A16-9F9E-822BC3679CD8}">
            <xm:f>NOT(ISERROR(SEARCH('Listados Datos'!$P$5,Z258)))</xm:f>
            <xm:f>'Listados Datos'!$P$5</xm:f>
            <x14:dxf>
              <fill>
                <patternFill>
                  <bgColor rgb="FFFFFF00"/>
                </patternFill>
              </fill>
            </x14:dxf>
          </x14:cfRule>
          <x14:cfRule type="containsText" priority="11688" operator="containsText" id="{CC345E6A-843F-4E9A-99AC-4FCADEC7C9C5}">
            <xm:f>NOT(ISERROR(SEARCH('Listados Datos'!$P$6,Z258)))</xm:f>
            <xm:f>'Listados Datos'!$P$6</xm:f>
            <x14:dxf>
              <fill>
                <patternFill>
                  <bgColor rgb="FFFFC000"/>
                </patternFill>
              </fill>
            </x14:dxf>
          </x14:cfRule>
          <x14:cfRule type="containsText" priority="11689" operator="containsText" id="{531ADB33-8313-489E-9214-23B32A26F1CB}">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1671" operator="containsText" id="{1383191F-4D20-4694-A9A4-251EA0A194D8}">
            <xm:f>NOT(ISERROR(SEARCH('Listados Datos'!$T$3,AT258)))</xm:f>
            <xm:f>'Listados Datos'!$T$3</xm:f>
            <x14:dxf>
              <fill>
                <patternFill patternType="solid">
                  <bgColor rgb="FFC00000"/>
                </patternFill>
              </fill>
            </x14:dxf>
          </x14:cfRule>
          <x14:cfRule type="containsText" priority="11672" operator="containsText" id="{AE732398-D699-449D-869F-70E2731F2DB9}">
            <xm:f>NOT(ISERROR(SEARCH('Listados Datos'!$T$4,AT258)))</xm:f>
            <xm:f>'Listados Datos'!$T$4</xm:f>
            <x14:dxf>
              <font>
                <b/>
                <i val="0"/>
                <color theme="0"/>
              </font>
              <fill>
                <patternFill>
                  <bgColor rgb="FFE26B0A"/>
                </patternFill>
              </fill>
            </x14:dxf>
          </x14:cfRule>
          <x14:cfRule type="containsText" priority="11673" operator="containsText" id="{932BF990-D396-4226-B670-234C58C49DFE}">
            <xm:f>NOT(ISERROR(SEARCH('Listados Datos'!$T$5,AT258)))</xm:f>
            <xm:f>'Listados Datos'!$T$5</xm:f>
            <x14:dxf>
              <font>
                <b/>
                <i val="0"/>
                <color auto="1"/>
              </font>
              <fill>
                <patternFill>
                  <bgColor rgb="FFFFFF00"/>
                </patternFill>
              </fill>
            </x14:dxf>
          </x14:cfRule>
          <x14:cfRule type="containsText" priority="11674" operator="containsText" id="{DE876ECE-CD8B-4ABC-9626-0AB47CB31EF0}">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1661" operator="containsText" id="{50D60D81-D0C5-4562-A2C0-D627AB28D36F}">
            <xm:f>NOT(ISERROR(SEARCH('Listados Datos'!$P$3,AR258)))</xm:f>
            <xm:f>'Listados Datos'!$P$3</xm:f>
            <x14:dxf>
              <fill>
                <patternFill>
                  <bgColor rgb="FF99CC00"/>
                </patternFill>
              </fill>
            </x14:dxf>
          </x14:cfRule>
          <x14:cfRule type="containsText" priority="11662" operator="containsText" id="{77B4AE19-2A48-44B2-9962-C8DD751D0EC0}">
            <xm:f>NOT(ISERROR(SEARCH('Listados Datos'!$P$4,AR258)))</xm:f>
            <xm:f>'Listados Datos'!$P$4</xm:f>
            <x14:dxf>
              <fill>
                <patternFill>
                  <bgColor rgb="FF33CC33"/>
                </patternFill>
              </fill>
            </x14:dxf>
          </x14:cfRule>
          <x14:cfRule type="containsText" priority="11663" operator="containsText" id="{C578FE72-4490-493E-A230-9DDB40EF8E43}">
            <xm:f>NOT(ISERROR(SEARCH('Listados Datos'!$P$5,AR258)))</xm:f>
            <xm:f>'Listados Datos'!$P$5</xm:f>
            <x14:dxf>
              <fill>
                <patternFill>
                  <bgColor rgb="FFFFFF00"/>
                </patternFill>
              </fill>
            </x14:dxf>
          </x14:cfRule>
          <x14:cfRule type="containsText" priority="11664" operator="containsText" id="{C625C872-F1CA-4898-B503-A690E07B5D0F}">
            <xm:f>NOT(ISERROR(SEARCH('Listados Datos'!$P$6,AR258)))</xm:f>
            <xm:f>'Listados Datos'!$P$6</xm:f>
            <x14:dxf>
              <fill>
                <patternFill>
                  <bgColor rgb="FFFFC000"/>
                </patternFill>
              </fill>
            </x14:dxf>
          </x14:cfRule>
          <x14:cfRule type="containsText" priority="11665" operator="containsText" id="{0A8B9EBC-3B85-48EB-8A75-6C8365DD3A32}">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1657" operator="containsText" id="{3EB5DA37-B4E1-45C8-ABF5-442111D701FE}">
            <xm:f>NOT(ISERROR(SEARCH('Listados Datos'!$T$3,AT259)))</xm:f>
            <xm:f>'Listados Datos'!$T$3</xm:f>
            <x14:dxf>
              <fill>
                <patternFill patternType="solid">
                  <bgColor rgb="FFC00000"/>
                </patternFill>
              </fill>
            </x14:dxf>
          </x14:cfRule>
          <x14:cfRule type="containsText" priority="11658" operator="containsText" id="{46F70E84-7D5D-48A1-A9E3-BA08878FE10A}">
            <xm:f>NOT(ISERROR(SEARCH('Listados Datos'!$T$4,AT259)))</xm:f>
            <xm:f>'Listados Datos'!$T$4</xm:f>
            <x14:dxf>
              <font>
                <b/>
                <i val="0"/>
                <color theme="0"/>
              </font>
              <fill>
                <patternFill>
                  <bgColor rgb="FFE26B0A"/>
                </patternFill>
              </fill>
            </x14:dxf>
          </x14:cfRule>
          <x14:cfRule type="containsText" priority="11659" operator="containsText" id="{E1B136F9-AF04-42B6-A952-A77D3AEAEEA4}">
            <xm:f>NOT(ISERROR(SEARCH('Listados Datos'!$T$5,AT259)))</xm:f>
            <xm:f>'Listados Datos'!$T$5</xm:f>
            <x14:dxf>
              <font>
                <b/>
                <i val="0"/>
                <color auto="1"/>
              </font>
              <fill>
                <patternFill>
                  <bgColor rgb="FFFFFF00"/>
                </patternFill>
              </fill>
            </x14:dxf>
          </x14:cfRule>
          <x14:cfRule type="containsText" priority="11660" operator="containsText" id="{FCF5089A-08B9-46C7-A3F9-0964D9789A24}">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647" operator="containsText" id="{B1892D5E-E81F-4808-A53E-4E0A22C21482}">
            <xm:f>NOT(ISERROR(SEARCH('Listados Datos'!$P$3,AR259)))</xm:f>
            <xm:f>'Listados Datos'!$P$3</xm:f>
            <x14:dxf>
              <fill>
                <patternFill>
                  <bgColor rgb="FF99CC00"/>
                </patternFill>
              </fill>
            </x14:dxf>
          </x14:cfRule>
          <x14:cfRule type="containsText" priority="11648" operator="containsText" id="{FCEEC9FA-E109-4C49-ACC4-5A29F0ED91E2}">
            <xm:f>NOT(ISERROR(SEARCH('Listados Datos'!$P$4,AR259)))</xm:f>
            <xm:f>'Listados Datos'!$P$4</xm:f>
            <x14:dxf>
              <fill>
                <patternFill>
                  <bgColor rgb="FF33CC33"/>
                </patternFill>
              </fill>
            </x14:dxf>
          </x14:cfRule>
          <x14:cfRule type="containsText" priority="11649" operator="containsText" id="{CB2F0AC5-8A88-4D3E-81DD-E5A001E32BDF}">
            <xm:f>NOT(ISERROR(SEARCH('Listados Datos'!$P$5,AR259)))</xm:f>
            <xm:f>'Listados Datos'!$P$5</xm:f>
            <x14:dxf>
              <fill>
                <patternFill>
                  <bgColor rgb="FFFFFF00"/>
                </patternFill>
              </fill>
            </x14:dxf>
          </x14:cfRule>
          <x14:cfRule type="containsText" priority="11650" operator="containsText" id="{E1DEAC71-193C-4B76-AA01-7D9ED5EEA944}">
            <xm:f>NOT(ISERROR(SEARCH('Listados Datos'!$P$6,AR259)))</xm:f>
            <xm:f>'Listados Datos'!$P$6</xm:f>
            <x14:dxf>
              <fill>
                <patternFill>
                  <bgColor rgb="FFFFC000"/>
                </patternFill>
              </fill>
            </x14:dxf>
          </x14:cfRule>
          <x14:cfRule type="containsText" priority="11651" operator="containsText" id="{A84C6D56-0C15-4BAB-8FA6-88B12DED7B5C}">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1371" operator="containsText" id="{F550884E-9394-4B40-8CF2-1DABC338E56E}">
            <xm:f>NOT(ISERROR(SEARCH('Listados Datos'!$T$3,AF274)))</xm:f>
            <xm:f>'Listados Datos'!$T$3</xm:f>
            <x14:dxf>
              <fill>
                <patternFill patternType="solid">
                  <bgColor rgb="FFC00000"/>
                </patternFill>
              </fill>
            </x14:dxf>
          </x14:cfRule>
          <x14:cfRule type="containsText" priority="11372" operator="containsText" id="{029F6518-E21E-427C-A0EB-9515A3B99CD7}">
            <xm:f>NOT(ISERROR(SEARCH('Listados Datos'!$T$4,AF274)))</xm:f>
            <xm:f>'Listados Datos'!$T$4</xm:f>
            <x14:dxf>
              <font>
                <b/>
                <i val="0"/>
                <color theme="0"/>
              </font>
              <fill>
                <patternFill>
                  <bgColor rgb="FFE26B0A"/>
                </patternFill>
              </fill>
            </x14:dxf>
          </x14:cfRule>
          <x14:cfRule type="containsText" priority="11373" operator="containsText" id="{1EACFB88-7F0F-4FE1-9B6A-86882BCD9D6D}">
            <xm:f>NOT(ISERROR(SEARCH('Listados Datos'!$T$5,AF274)))</xm:f>
            <xm:f>'Listados Datos'!$T$5</xm:f>
            <x14:dxf>
              <font>
                <b/>
                <i val="0"/>
                <color auto="1"/>
              </font>
              <fill>
                <patternFill>
                  <bgColor rgb="FFFFFF00"/>
                </patternFill>
              </fill>
            </x14:dxf>
          </x14:cfRule>
          <x14:cfRule type="containsText" priority="11374" operator="containsText" id="{635DAC8F-FE8C-4CEB-9851-A916C53A9FB6}">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367" operator="containsText" id="{3E7CD9A0-5C56-4A6D-B695-F9396E655DD2}">
            <xm:f>NOT(ISERROR(SEARCH('Listados Datos'!$T$3,AB274)))</xm:f>
            <xm:f>'Listados Datos'!$T$3</xm:f>
            <x14:dxf>
              <fill>
                <patternFill patternType="solid">
                  <bgColor rgb="FFC00000"/>
                </patternFill>
              </fill>
            </x14:dxf>
          </x14:cfRule>
          <x14:cfRule type="containsText" priority="11368" operator="containsText" id="{BBDCD7A3-8909-4E60-BC6A-CF520627A308}">
            <xm:f>NOT(ISERROR(SEARCH('Listados Datos'!$T$4,AB274)))</xm:f>
            <xm:f>'Listados Datos'!$T$4</xm:f>
            <x14:dxf>
              <font>
                <b/>
                <i val="0"/>
                <color theme="0"/>
              </font>
              <fill>
                <patternFill>
                  <bgColor rgb="FFE26B0A"/>
                </patternFill>
              </fill>
            </x14:dxf>
          </x14:cfRule>
          <x14:cfRule type="containsText" priority="11369" operator="containsText" id="{2CBF78E7-8336-4489-A147-0F043C089D06}">
            <xm:f>NOT(ISERROR(SEARCH('Listados Datos'!$T$5,AB274)))</xm:f>
            <xm:f>'Listados Datos'!$T$5</xm:f>
            <x14:dxf>
              <font>
                <b/>
                <i val="0"/>
                <color auto="1"/>
              </font>
              <fill>
                <patternFill>
                  <bgColor rgb="FFFFFF00"/>
                </patternFill>
              </fill>
            </x14:dxf>
          </x14:cfRule>
          <x14:cfRule type="containsText" priority="11370" operator="containsText" id="{F86720C8-EEAD-4D0D-9AF2-D5D5B4897034}">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357" operator="containsText" id="{1005FF6F-5BC0-451C-9B7A-635A565FD142}">
            <xm:f>NOT(ISERROR(SEARCH('Listados Datos'!$P$3,Z274)))</xm:f>
            <xm:f>'Listados Datos'!$P$3</xm:f>
            <x14:dxf>
              <fill>
                <patternFill>
                  <bgColor rgb="FF99CC00"/>
                </patternFill>
              </fill>
            </x14:dxf>
          </x14:cfRule>
          <x14:cfRule type="containsText" priority="11358" operator="containsText" id="{D808765E-7125-42AA-9EE6-D8941919F444}">
            <xm:f>NOT(ISERROR(SEARCH('Listados Datos'!$P$4,Z274)))</xm:f>
            <xm:f>'Listados Datos'!$P$4</xm:f>
            <x14:dxf>
              <fill>
                <patternFill>
                  <bgColor rgb="FF33CC33"/>
                </patternFill>
              </fill>
            </x14:dxf>
          </x14:cfRule>
          <x14:cfRule type="containsText" priority="11359" operator="containsText" id="{90D3BBF7-9E02-4D65-865B-F3CFD5D1A9A4}">
            <xm:f>NOT(ISERROR(SEARCH('Listados Datos'!$P$5,Z274)))</xm:f>
            <xm:f>'Listados Datos'!$P$5</xm:f>
            <x14:dxf>
              <fill>
                <patternFill>
                  <bgColor rgb="FFFFFF00"/>
                </patternFill>
              </fill>
            </x14:dxf>
          </x14:cfRule>
          <x14:cfRule type="containsText" priority="11360" operator="containsText" id="{5E4FEB7A-BC40-425A-BAA9-E546A83A0A58}">
            <xm:f>NOT(ISERROR(SEARCH('Listados Datos'!$P$6,Z274)))</xm:f>
            <xm:f>'Listados Datos'!$P$6</xm:f>
            <x14:dxf>
              <fill>
                <patternFill>
                  <bgColor rgb="FFFFC000"/>
                </patternFill>
              </fill>
            </x14:dxf>
          </x14:cfRule>
          <x14:cfRule type="containsText" priority="11361" operator="containsText" id="{C0241559-A168-4548-ACE8-F1AAA796E2D3}">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333" operator="containsText" id="{D0D7F1D3-3431-4E7A-A686-DA2037EBF215}">
            <xm:f>NOT(ISERROR(SEARCH('Listados Datos'!$T$3,AT274)))</xm:f>
            <xm:f>'Listados Datos'!$T$3</xm:f>
            <x14:dxf>
              <fill>
                <patternFill patternType="solid">
                  <bgColor rgb="FFC00000"/>
                </patternFill>
              </fill>
            </x14:dxf>
          </x14:cfRule>
          <x14:cfRule type="containsText" priority="11334" operator="containsText" id="{A9F85D48-0C7F-4705-9B66-E70250EA58B8}">
            <xm:f>NOT(ISERROR(SEARCH('Listados Datos'!$T$4,AT274)))</xm:f>
            <xm:f>'Listados Datos'!$T$4</xm:f>
            <x14:dxf>
              <font>
                <b/>
                <i val="0"/>
                <color theme="0"/>
              </font>
              <fill>
                <patternFill>
                  <bgColor rgb="FFE26B0A"/>
                </patternFill>
              </fill>
            </x14:dxf>
          </x14:cfRule>
          <x14:cfRule type="containsText" priority="11335" operator="containsText" id="{7FE2AC0B-DACC-4E92-89AF-214C6F90EAA1}">
            <xm:f>NOT(ISERROR(SEARCH('Listados Datos'!$T$5,AT274)))</xm:f>
            <xm:f>'Listados Datos'!$T$5</xm:f>
            <x14:dxf>
              <font>
                <b/>
                <i val="0"/>
                <color auto="1"/>
              </font>
              <fill>
                <patternFill>
                  <bgColor rgb="FFFFFF00"/>
                </patternFill>
              </fill>
            </x14:dxf>
          </x14:cfRule>
          <x14:cfRule type="containsText" priority="11336" operator="containsText" id="{86505523-9139-4F0D-95F4-3EEDA2BE8BD2}">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323" operator="containsText" id="{46983330-A2FF-488E-9612-2DCF0808DD9C}">
            <xm:f>NOT(ISERROR(SEARCH('Listados Datos'!$P$3,AR274)))</xm:f>
            <xm:f>'Listados Datos'!$P$3</xm:f>
            <x14:dxf>
              <fill>
                <patternFill>
                  <bgColor rgb="FF99CC00"/>
                </patternFill>
              </fill>
            </x14:dxf>
          </x14:cfRule>
          <x14:cfRule type="containsText" priority="11324" operator="containsText" id="{DBC8894C-0EFB-4B72-B4A5-F0AAAC64D665}">
            <xm:f>NOT(ISERROR(SEARCH('Listados Datos'!$P$4,AR274)))</xm:f>
            <xm:f>'Listados Datos'!$P$4</xm:f>
            <x14:dxf>
              <fill>
                <patternFill>
                  <bgColor rgb="FF33CC33"/>
                </patternFill>
              </fill>
            </x14:dxf>
          </x14:cfRule>
          <x14:cfRule type="containsText" priority="11325" operator="containsText" id="{91B1E04E-77DE-42F3-85B2-31FB9F970B78}">
            <xm:f>NOT(ISERROR(SEARCH('Listados Datos'!$P$5,AR274)))</xm:f>
            <xm:f>'Listados Datos'!$P$5</xm:f>
            <x14:dxf>
              <fill>
                <patternFill>
                  <bgColor rgb="FFFFFF00"/>
                </patternFill>
              </fill>
            </x14:dxf>
          </x14:cfRule>
          <x14:cfRule type="containsText" priority="11326" operator="containsText" id="{23426026-7BA0-4B09-B24B-637E71A74FD1}">
            <xm:f>NOT(ISERROR(SEARCH('Listados Datos'!$P$6,AR274)))</xm:f>
            <xm:f>'Listados Datos'!$P$6</xm:f>
            <x14:dxf>
              <fill>
                <patternFill>
                  <bgColor rgb="FFFFC000"/>
                </patternFill>
              </fill>
            </x14:dxf>
          </x14:cfRule>
          <x14:cfRule type="containsText" priority="11327" operator="containsText" id="{A57093BA-5216-49B3-8158-29FF13E60EE2}">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319" operator="containsText" id="{4CB3E7FD-9F82-4143-8EA7-CDBD43F91BB6}">
            <xm:f>NOT(ISERROR(SEARCH('Listados Datos'!$T$3,AT275)))</xm:f>
            <xm:f>'Listados Datos'!$T$3</xm:f>
            <x14:dxf>
              <fill>
                <patternFill patternType="solid">
                  <bgColor rgb="FFC00000"/>
                </patternFill>
              </fill>
            </x14:dxf>
          </x14:cfRule>
          <x14:cfRule type="containsText" priority="11320" operator="containsText" id="{FB4F7F29-5D87-4F62-9698-BC76B6E37119}">
            <xm:f>NOT(ISERROR(SEARCH('Listados Datos'!$T$4,AT275)))</xm:f>
            <xm:f>'Listados Datos'!$T$4</xm:f>
            <x14:dxf>
              <font>
                <b/>
                <i val="0"/>
                <color theme="0"/>
              </font>
              <fill>
                <patternFill>
                  <bgColor rgb="FFE26B0A"/>
                </patternFill>
              </fill>
            </x14:dxf>
          </x14:cfRule>
          <x14:cfRule type="containsText" priority="11321" operator="containsText" id="{29C962EF-6BE3-4CB2-A51A-CA5EBF36BC97}">
            <xm:f>NOT(ISERROR(SEARCH('Listados Datos'!$T$5,AT275)))</xm:f>
            <xm:f>'Listados Datos'!$T$5</xm:f>
            <x14:dxf>
              <font>
                <b/>
                <i val="0"/>
                <color auto="1"/>
              </font>
              <fill>
                <patternFill>
                  <bgColor rgb="FFFFFF00"/>
                </patternFill>
              </fill>
            </x14:dxf>
          </x14:cfRule>
          <x14:cfRule type="containsText" priority="11322" operator="containsText" id="{A59AF6B8-2861-4E29-A423-1345895A2ADF}">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309" operator="containsText" id="{B3C9CE01-ECBA-4FFC-9DB2-19426370918B}">
            <xm:f>NOT(ISERROR(SEARCH('Listados Datos'!$P$3,AR275)))</xm:f>
            <xm:f>'Listados Datos'!$P$3</xm:f>
            <x14:dxf>
              <fill>
                <patternFill>
                  <bgColor rgb="FF99CC00"/>
                </patternFill>
              </fill>
            </x14:dxf>
          </x14:cfRule>
          <x14:cfRule type="containsText" priority="11310" operator="containsText" id="{E2FEB674-CB7D-4460-8A76-CB00D9FAE3F2}">
            <xm:f>NOT(ISERROR(SEARCH('Listados Datos'!$P$4,AR275)))</xm:f>
            <xm:f>'Listados Datos'!$P$4</xm:f>
            <x14:dxf>
              <fill>
                <patternFill>
                  <bgColor rgb="FF33CC33"/>
                </patternFill>
              </fill>
            </x14:dxf>
          </x14:cfRule>
          <x14:cfRule type="containsText" priority="11311" operator="containsText" id="{BD3B2906-A254-48C1-80F0-BB18CA44AE0F}">
            <xm:f>NOT(ISERROR(SEARCH('Listados Datos'!$P$5,AR275)))</xm:f>
            <xm:f>'Listados Datos'!$P$5</xm:f>
            <x14:dxf>
              <fill>
                <patternFill>
                  <bgColor rgb="FFFFFF00"/>
                </patternFill>
              </fill>
            </x14:dxf>
          </x14:cfRule>
          <x14:cfRule type="containsText" priority="11312" operator="containsText" id="{0EAF8034-BF90-4623-9654-FFA779D0CEDE}">
            <xm:f>NOT(ISERROR(SEARCH('Listados Datos'!$P$6,AR275)))</xm:f>
            <xm:f>'Listados Datos'!$P$6</xm:f>
            <x14:dxf>
              <fill>
                <patternFill>
                  <bgColor rgb="FFFFC000"/>
                </patternFill>
              </fill>
            </x14:dxf>
          </x14:cfRule>
          <x14:cfRule type="containsText" priority="11313" operator="containsText" id="{EC8A6190-9D6F-4CF3-B717-10FC381252D0}">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291" operator="containsText" id="{986BD636-D784-4F7E-BA71-FA97EC2CD27D}">
            <xm:f>NOT(ISERROR(SEARCH('Listados Datos'!$T$3,AF276)))</xm:f>
            <xm:f>'Listados Datos'!$T$3</xm:f>
            <x14:dxf>
              <fill>
                <patternFill patternType="solid">
                  <bgColor rgb="FFC00000"/>
                </patternFill>
              </fill>
            </x14:dxf>
          </x14:cfRule>
          <x14:cfRule type="containsText" priority="11292" operator="containsText" id="{639D33E2-60ED-495A-A555-769C8CFBA15F}">
            <xm:f>NOT(ISERROR(SEARCH('Listados Datos'!$T$4,AF276)))</xm:f>
            <xm:f>'Listados Datos'!$T$4</xm:f>
            <x14:dxf>
              <font>
                <b/>
                <i val="0"/>
                <color theme="0"/>
              </font>
              <fill>
                <patternFill>
                  <bgColor rgb="FFE26B0A"/>
                </patternFill>
              </fill>
            </x14:dxf>
          </x14:cfRule>
          <x14:cfRule type="containsText" priority="11293" operator="containsText" id="{D56DA78A-5DAC-4AD8-9F43-BEB93FA9E76C}">
            <xm:f>NOT(ISERROR(SEARCH('Listados Datos'!$T$5,AF276)))</xm:f>
            <xm:f>'Listados Datos'!$T$5</xm:f>
            <x14:dxf>
              <font>
                <b/>
                <i val="0"/>
                <color auto="1"/>
              </font>
              <fill>
                <patternFill>
                  <bgColor rgb="FFFFFF00"/>
                </patternFill>
              </fill>
            </x14:dxf>
          </x14:cfRule>
          <x14:cfRule type="containsText" priority="11294" operator="containsText" id="{34CC7C65-70B8-47FB-A2A7-FE2715480E11}">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287" operator="containsText" id="{B00026CE-D2E6-4C5A-B442-8926F65D9DAC}">
            <xm:f>NOT(ISERROR(SEARCH('Listados Datos'!$T$3,AB276)))</xm:f>
            <xm:f>'Listados Datos'!$T$3</xm:f>
            <x14:dxf>
              <fill>
                <patternFill patternType="solid">
                  <bgColor rgb="FFC00000"/>
                </patternFill>
              </fill>
            </x14:dxf>
          </x14:cfRule>
          <x14:cfRule type="containsText" priority="11288" operator="containsText" id="{F158CC26-2617-48FA-9CDE-DE177F5EBAC4}">
            <xm:f>NOT(ISERROR(SEARCH('Listados Datos'!$T$4,AB276)))</xm:f>
            <xm:f>'Listados Datos'!$T$4</xm:f>
            <x14:dxf>
              <font>
                <b/>
                <i val="0"/>
                <color theme="0"/>
              </font>
              <fill>
                <patternFill>
                  <bgColor rgb="FFE26B0A"/>
                </patternFill>
              </fill>
            </x14:dxf>
          </x14:cfRule>
          <x14:cfRule type="containsText" priority="11289" operator="containsText" id="{55906D4F-4445-4414-A325-BDA483DEFC45}">
            <xm:f>NOT(ISERROR(SEARCH('Listados Datos'!$T$5,AB276)))</xm:f>
            <xm:f>'Listados Datos'!$T$5</xm:f>
            <x14:dxf>
              <font>
                <b/>
                <i val="0"/>
                <color auto="1"/>
              </font>
              <fill>
                <patternFill>
                  <bgColor rgb="FFFFFF00"/>
                </patternFill>
              </fill>
            </x14:dxf>
          </x14:cfRule>
          <x14:cfRule type="containsText" priority="11290" operator="containsText" id="{C1722145-5463-460E-BB9B-35376028FF5C}">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277" operator="containsText" id="{1DE754D6-EB22-4E11-B208-A802C928A084}">
            <xm:f>NOT(ISERROR(SEARCH('Listados Datos'!$P$3,Z276)))</xm:f>
            <xm:f>'Listados Datos'!$P$3</xm:f>
            <x14:dxf>
              <fill>
                <patternFill>
                  <bgColor rgb="FF99CC00"/>
                </patternFill>
              </fill>
            </x14:dxf>
          </x14:cfRule>
          <x14:cfRule type="containsText" priority="11278" operator="containsText" id="{02E1468A-4334-4901-B79B-EC01F85029F3}">
            <xm:f>NOT(ISERROR(SEARCH('Listados Datos'!$P$4,Z276)))</xm:f>
            <xm:f>'Listados Datos'!$P$4</xm:f>
            <x14:dxf>
              <fill>
                <patternFill>
                  <bgColor rgb="FF33CC33"/>
                </patternFill>
              </fill>
            </x14:dxf>
          </x14:cfRule>
          <x14:cfRule type="containsText" priority="11279" operator="containsText" id="{2A89C21D-B892-4877-939F-A0EC949A7F0C}">
            <xm:f>NOT(ISERROR(SEARCH('Listados Datos'!$P$5,Z276)))</xm:f>
            <xm:f>'Listados Datos'!$P$5</xm:f>
            <x14:dxf>
              <fill>
                <patternFill>
                  <bgColor rgb="FFFFFF00"/>
                </patternFill>
              </fill>
            </x14:dxf>
          </x14:cfRule>
          <x14:cfRule type="containsText" priority="11280" operator="containsText" id="{CC1126C2-3DA5-4BDE-B7A0-C9434535129D}">
            <xm:f>NOT(ISERROR(SEARCH('Listados Datos'!$P$6,Z276)))</xm:f>
            <xm:f>'Listados Datos'!$P$6</xm:f>
            <x14:dxf>
              <fill>
                <patternFill>
                  <bgColor rgb="FFFFC000"/>
                </patternFill>
              </fill>
            </x14:dxf>
          </x14:cfRule>
          <x14:cfRule type="containsText" priority="11281" operator="containsText" id="{9CB31BAB-D14C-44B7-BCDE-CC533A50B7EF}">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249" operator="containsText" id="{B8A10258-D630-4FDC-B48B-66AF292C55E2}">
            <xm:f>NOT(ISERROR(SEARCH('Listados Datos'!$T$3,AT277)))</xm:f>
            <xm:f>'Listados Datos'!$T$3</xm:f>
            <x14:dxf>
              <fill>
                <patternFill patternType="solid">
                  <bgColor rgb="FFC00000"/>
                </patternFill>
              </fill>
            </x14:dxf>
          </x14:cfRule>
          <x14:cfRule type="containsText" priority="11250" operator="containsText" id="{3C126980-44B7-4188-B939-CE6AC9478EDA}">
            <xm:f>NOT(ISERROR(SEARCH('Listados Datos'!$T$4,AT277)))</xm:f>
            <xm:f>'Listados Datos'!$T$4</xm:f>
            <x14:dxf>
              <font>
                <b/>
                <i val="0"/>
                <color theme="0"/>
              </font>
              <fill>
                <patternFill>
                  <bgColor rgb="FFE26B0A"/>
                </patternFill>
              </fill>
            </x14:dxf>
          </x14:cfRule>
          <x14:cfRule type="containsText" priority="11251" operator="containsText" id="{03A4E01C-8A57-46E0-9052-D691A21EC66E}">
            <xm:f>NOT(ISERROR(SEARCH('Listados Datos'!$T$5,AT277)))</xm:f>
            <xm:f>'Listados Datos'!$T$5</xm:f>
            <x14:dxf>
              <font>
                <b/>
                <i val="0"/>
                <color auto="1"/>
              </font>
              <fill>
                <patternFill>
                  <bgColor rgb="FFFFFF00"/>
                </patternFill>
              </fill>
            </x14:dxf>
          </x14:cfRule>
          <x14:cfRule type="containsText" priority="11252" operator="containsText" id="{4FDADBA3-27B0-4C33-8A67-CBCBC0F5ABF4}">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169" operator="containsText" id="{1F925520-0456-4FC8-85E5-BFE55C1B8D8F}">
            <xm:f>NOT(ISERROR(SEARCH('Listados Datos'!$T$3,AT291)))</xm:f>
            <xm:f>'Listados Datos'!$T$3</xm:f>
            <x14:dxf>
              <fill>
                <patternFill patternType="solid">
                  <bgColor rgb="FFC00000"/>
                </patternFill>
              </fill>
            </x14:dxf>
          </x14:cfRule>
          <x14:cfRule type="containsText" priority="11170" operator="containsText" id="{40435741-750D-4EBB-96EC-5D6684C0E0AC}">
            <xm:f>NOT(ISERROR(SEARCH('Listados Datos'!$T$4,AT291)))</xm:f>
            <xm:f>'Listados Datos'!$T$4</xm:f>
            <x14:dxf>
              <font>
                <b/>
                <i val="0"/>
                <color theme="0"/>
              </font>
              <fill>
                <patternFill>
                  <bgColor rgb="FFE26B0A"/>
                </patternFill>
              </fill>
            </x14:dxf>
          </x14:cfRule>
          <x14:cfRule type="containsText" priority="11171" operator="containsText" id="{11D4D1C0-C1D7-41B3-9CC0-9D4130390690}">
            <xm:f>NOT(ISERROR(SEARCH('Listados Datos'!$T$5,AT291)))</xm:f>
            <xm:f>'Listados Datos'!$T$5</xm:f>
            <x14:dxf>
              <font>
                <b/>
                <i val="0"/>
                <color auto="1"/>
              </font>
              <fill>
                <patternFill>
                  <bgColor rgb="FFFFFF00"/>
                </patternFill>
              </fill>
            </x14:dxf>
          </x14:cfRule>
          <x14:cfRule type="containsText" priority="11172" operator="containsText" id="{BAB2A860-62AF-44D0-8C78-252D84CF0C35}">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59" operator="containsText" id="{27A48739-7C75-428C-977A-C52378F50670}">
            <xm:f>NOT(ISERROR(SEARCH('Listados Datos'!$P$3,AR291)))</xm:f>
            <xm:f>'Listados Datos'!$P$3</xm:f>
            <x14:dxf>
              <fill>
                <patternFill>
                  <bgColor rgb="FF99CC00"/>
                </patternFill>
              </fill>
            </x14:dxf>
          </x14:cfRule>
          <x14:cfRule type="containsText" priority="11160" operator="containsText" id="{8B8446D2-039F-49B3-9EB1-8BFF0CA9D2AC}">
            <xm:f>NOT(ISERROR(SEARCH('Listados Datos'!$P$4,AR291)))</xm:f>
            <xm:f>'Listados Datos'!$P$4</xm:f>
            <x14:dxf>
              <fill>
                <patternFill>
                  <bgColor rgb="FF33CC33"/>
                </patternFill>
              </fill>
            </x14:dxf>
          </x14:cfRule>
          <x14:cfRule type="containsText" priority="11161" operator="containsText" id="{BA4B7AD7-A618-44E1-952A-E5D60FD5DF47}">
            <xm:f>NOT(ISERROR(SEARCH('Listados Datos'!$P$5,AR291)))</xm:f>
            <xm:f>'Listados Datos'!$P$5</xm:f>
            <x14:dxf>
              <fill>
                <patternFill>
                  <bgColor rgb="FFFFFF00"/>
                </patternFill>
              </fill>
            </x14:dxf>
          </x14:cfRule>
          <x14:cfRule type="containsText" priority="11162" operator="containsText" id="{310FD264-129A-437E-9F15-E617F6DB29E4}">
            <xm:f>NOT(ISERROR(SEARCH('Listados Datos'!$P$6,AR291)))</xm:f>
            <xm:f>'Listados Datos'!$P$6</xm:f>
            <x14:dxf>
              <fill>
                <patternFill>
                  <bgColor rgb="FFFFC000"/>
                </patternFill>
              </fill>
            </x14:dxf>
          </x14:cfRule>
          <x14:cfRule type="containsText" priority="11163" operator="containsText" id="{749DF23E-B820-4368-9601-8225E11071AE}">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27" operator="containsText" id="{D066FE70-D24A-406D-BC71-D369DDF0C0AB}">
            <xm:f>NOT(ISERROR(SEARCH('Listados Datos'!$T$3,AT288)))</xm:f>
            <xm:f>'Listados Datos'!$T$3</xm:f>
            <x14:dxf>
              <fill>
                <patternFill patternType="solid">
                  <bgColor rgb="FFC00000"/>
                </patternFill>
              </fill>
            </x14:dxf>
          </x14:cfRule>
          <x14:cfRule type="containsText" priority="11128" operator="containsText" id="{D147A63F-77FC-45B6-BAC4-85B6A1F6B5DB}">
            <xm:f>NOT(ISERROR(SEARCH('Listados Datos'!$T$4,AT288)))</xm:f>
            <xm:f>'Listados Datos'!$T$4</xm:f>
            <x14:dxf>
              <font>
                <b/>
                <i val="0"/>
                <color theme="0"/>
              </font>
              <fill>
                <patternFill>
                  <bgColor rgb="FFE26B0A"/>
                </patternFill>
              </fill>
            </x14:dxf>
          </x14:cfRule>
          <x14:cfRule type="containsText" priority="11129" operator="containsText" id="{81A27700-6146-4CC2-8411-0834CDD67998}">
            <xm:f>NOT(ISERROR(SEARCH('Listados Datos'!$T$5,AT288)))</xm:f>
            <xm:f>'Listados Datos'!$T$5</xm:f>
            <x14:dxf>
              <font>
                <b/>
                <i val="0"/>
                <color auto="1"/>
              </font>
              <fill>
                <patternFill>
                  <bgColor rgb="FFFFFF00"/>
                </patternFill>
              </fill>
            </x14:dxf>
          </x14:cfRule>
          <x14:cfRule type="containsText" priority="11130" operator="containsText" id="{6EC7575A-E655-4E28-9746-A232EF431EAB}">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17" operator="containsText" id="{C2328CEA-1CA0-4A4F-803F-8047100B15BC}">
            <xm:f>NOT(ISERROR(SEARCH('Listados Datos'!$P$3,AR288)))</xm:f>
            <xm:f>'Listados Datos'!$P$3</xm:f>
            <x14:dxf>
              <fill>
                <patternFill>
                  <bgColor rgb="FF99CC00"/>
                </patternFill>
              </fill>
            </x14:dxf>
          </x14:cfRule>
          <x14:cfRule type="containsText" priority="11118" operator="containsText" id="{0F40200A-0C49-4458-989A-F242E7FE0844}">
            <xm:f>NOT(ISERROR(SEARCH('Listados Datos'!$P$4,AR288)))</xm:f>
            <xm:f>'Listados Datos'!$P$4</xm:f>
            <x14:dxf>
              <fill>
                <patternFill>
                  <bgColor rgb="FF33CC33"/>
                </patternFill>
              </fill>
            </x14:dxf>
          </x14:cfRule>
          <x14:cfRule type="containsText" priority="11119" operator="containsText" id="{F44AC235-5AEE-4A66-B435-59FF61236FB7}">
            <xm:f>NOT(ISERROR(SEARCH('Listados Datos'!$P$5,AR288)))</xm:f>
            <xm:f>'Listados Datos'!$P$5</xm:f>
            <x14:dxf>
              <fill>
                <patternFill>
                  <bgColor rgb="FFFFFF00"/>
                </patternFill>
              </fill>
            </x14:dxf>
          </x14:cfRule>
          <x14:cfRule type="containsText" priority="11120" operator="containsText" id="{AEC164E3-D8A5-48EB-8289-56D58FED6564}">
            <xm:f>NOT(ISERROR(SEARCH('Listados Datos'!$P$6,AR288)))</xm:f>
            <xm:f>'Listados Datos'!$P$6</xm:f>
            <x14:dxf>
              <fill>
                <patternFill>
                  <bgColor rgb="FFFFC000"/>
                </patternFill>
              </fill>
            </x14:dxf>
          </x14:cfRule>
          <x14:cfRule type="containsText" priority="11121" operator="containsText" id="{4E0FD448-1FCF-403C-8337-69FB1966B4B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235" operator="containsText" id="{FDB8A4FD-AA9A-451C-951B-F5F7B82BBF6D}">
            <xm:f>NOT(ISERROR(SEARCH('Listados Datos'!$T$3,AF286)))</xm:f>
            <xm:f>'Listados Datos'!$T$3</xm:f>
            <x14:dxf>
              <fill>
                <patternFill patternType="solid">
                  <bgColor rgb="FFC00000"/>
                </patternFill>
              </fill>
            </x14:dxf>
          </x14:cfRule>
          <x14:cfRule type="containsText" priority="11236" operator="containsText" id="{3E983F07-43D2-4F5D-9B63-7BBC9EAA7A16}">
            <xm:f>NOT(ISERROR(SEARCH('Listados Datos'!$T$4,AF286)))</xm:f>
            <xm:f>'Listados Datos'!$T$4</xm:f>
            <x14:dxf>
              <font>
                <b/>
                <i val="0"/>
                <color theme="0"/>
              </font>
              <fill>
                <patternFill>
                  <bgColor rgb="FFE26B0A"/>
                </patternFill>
              </fill>
            </x14:dxf>
          </x14:cfRule>
          <x14:cfRule type="containsText" priority="11237" operator="containsText" id="{BEE126A0-4435-4053-8987-48FFF259E7FB}">
            <xm:f>NOT(ISERROR(SEARCH('Listados Datos'!$T$5,AF286)))</xm:f>
            <xm:f>'Listados Datos'!$T$5</xm:f>
            <x14:dxf>
              <font>
                <b/>
                <i val="0"/>
                <color auto="1"/>
              </font>
              <fill>
                <patternFill>
                  <bgColor rgb="FFFFFF00"/>
                </patternFill>
              </fill>
            </x14:dxf>
          </x14:cfRule>
          <x14:cfRule type="containsText" priority="11238" operator="containsText" id="{8E5600A2-F539-42FD-A740-DB8B285FCFA3}">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31" operator="containsText" id="{51C6E613-A7BA-4EBC-9867-8E0458B4F346}">
            <xm:f>NOT(ISERROR(SEARCH('Listados Datos'!$T$3,AB286)))</xm:f>
            <xm:f>'Listados Datos'!$T$3</xm:f>
            <x14:dxf>
              <fill>
                <patternFill patternType="solid">
                  <bgColor rgb="FFC00000"/>
                </patternFill>
              </fill>
            </x14:dxf>
          </x14:cfRule>
          <x14:cfRule type="containsText" priority="11232" operator="containsText" id="{EB7897CD-3DA0-4BDF-B3BA-1463F09165B5}">
            <xm:f>NOT(ISERROR(SEARCH('Listados Datos'!$T$4,AB286)))</xm:f>
            <xm:f>'Listados Datos'!$T$4</xm:f>
            <x14:dxf>
              <font>
                <b/>
                <i val="0"/>
                <color theme="0"/>
              </font>
              <fill>
                <patternFill>
                  <bgColor rgb="FFE26B0A"/>
                </patternFill>
              </fill>
            </x14:dxf>
          </x14:cfRule>
          <x14:cfRule type="containsText" priority="11233" operator="containsText" id="{096F9339-04E9-4144-AA3A-F0550A7765CC}">
            <xm:f>NOT(ISERROR(SEARCH('Listados Datos'!$T$5,AB286)))</xm:f>
            <xm:f>'Listados Datos'!$T$5</xm:f>
            <x14:dxf>
              <font>
                <b/>
                <i val="0"/>
                <color auto="1"/>
              </font>
              <fill>
                <patternFill>
                  <bgColor rgb="FFFFFF00"/>
                </patternFill>
              </fill>
            </x14:dxf>
          </x14:cfRule>
          <x14:cfRule type="containsText" priority="11234" operator="containsText" id="{9C82CCBA-F736-4A63-90B0-48C053B8CCD8}">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21" operator="containsText" id="{0B6C7048-DEEC-4BDB-B92D-DFC4F34E4121}">
            <xm:f>NOT(ISERROR(SEARCH('Listados Datos'!$P$3,Z286)))</xm:f>
            <xm:f>'Listados Datos'!$P$3</xm:f>
            <x14:dxf>
              <fill>
                <patternFill>
                  <bgColor rgb="FF99CC00"/>
                </patternFill>
              </fill>
            </x14:dxf>
          </x14:cfRule>
          <x14:cfRule type="containsText" priority="11222" operator="containsText" id="{DF7F42A4-67BA-4876-A2A8-171204E59A1B}">
            <xm:f>NOT(ISERROR(SEARCH('Listados Datos'!$P$4,Z286)))</xm:f>
            <xm:f>'Listados Datos'!$P$4</xm:f>
            <x14:dxf>
              <fill>
                <patternFill>
                  <bgColor rgb="FF33CC33"/>
                </patternFill>
              </fill>
            </x14:dxf>
          </x14:cfRule>
          <x14:cfRule type="containsText" priority="11223" operator="containsText" id="{F3F58385-317A-4E96-BAD4-CBCD79ED4605}">
            <xm:f>NOT(ISERROR(SEARCH('Listados Datos'!$P$5,Z286)))</xm:f>
            <xm:f>'Listados Datos'!$P$5</xm:f>
            <x14:dxf>
              <fill>
                <patternFill>
                  <bgColor rgb="FFFFFF00"/>
                </patternFill>
              </fill>
            </x14:dxf>
          </x14:cfRule>
          <x14:cfRule type="containsText" priority="11224" operator="containsText" id="{C22AE676-3DE3-4FBA-82BA-D4C5E4D79522}">
            <xm:f>NOT(ISERROR(SEARCH('Listados Datos'!$P$6,Z286)))</xm:f>
            <xm:f>'Listados Datos'!$P$6</xm:f>
            <x14:dxf>
              <fill>
                <patternFill>
                  <bgColor rgb="FFFFC000"/>
                </patternFill>
              </fill>
            </x14:dxf>
          </x14:cfRule>
          <x14:cfRule type="containsText" priority="11225" operator="containsText" id="{5438B946-ABCC-463B-8693-16790BD815D0}">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197" operator="containsText" id="{2AEC6C9C-7227-42E8-8746-E9882F1D7AC8}">
            <xm:f>NOT(ISERROR(SEARCH('Listados Datos'!$T$3,AT286)))</xm:f>
            <xm:f>'Listados Datos'!$T$3</xm:f>
            <x14:dxf>
              <fill>
                <patternFill patternType="solid">
                  <bgColor rgb="FFC00000"/>
                </patternFill>
              </fill>
            </x14:dxf>
          </x14:cfRule>
          <x14:cfRule type="containsText" priority="11198" operator="containsText" id="{0481675D-757B-4BF8-898C-A01BF5ADAD45}">
            <xm:f>NOT(ISERROR(SEARCH('Listados Datos'!$T$4,AT286)))</xm:f>
            <xm:f>'Listados Datos'!$T$4</xm:f>
            <x14:dxf>
              <font>
                <b/>
                <i val="0"/>
                <color theme="0"/>
              </font>
              <fill>
                <patternFill>
                  <bgColor rgb="FFE26B0A"/>
                </patternFill>
              </fill>
            </x14:dxf>
          </x14:cfRule>
          <x14:cfRule type="containsText" priority="11199" operator="containsText" id="{2D83442D-1FE7-47C3-9DA7-A882051C6490}">
            <xm:f>NOT(ISERROR(SEARCH('Listados Datos'!$T$5,AT286)))</xm:f>
            <xm:f>'Listados Datos'!$T$5</xm:f>
            <x14:dxf>
              <font>
                <b/>
                <i val="0"/>
                <color auto="1"/>
              </font>
              <fill>
                <patternFill>
                  <bgColor rgb="FFFFFF00"/>
                </patternFill>
              </fill>
            </x14:dxf>
          </x14:cfRule>
          <x14:cfRule type="containsText" priority="11200" operator="containsText" id="{4F3D70E1-7526-4931-B8B5-E42DD67FB130}">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187" operator="containsText" id="{C9F20068-7C34-41E3-8726-7A073B1D5170}">
            <xm:f>NOT(ISERROR(SEARCH('Listados Datos'!$P$3,AR286)))</xm:f>
            <xm:f>'Listados Datos'!$P$3</xm:f>
            <x14:dxf>
              <fill>
                <patternFill>
                  <bgColor rgb="FF99CC00"/>
                </patternFill>
              </fill>
            </x14:dxf>
          </x14:cfRule>
          <x14:cfRule type="containsText" priority="11188" operator="containsText" id="{79E7208B-C026-449C-80C7-D5282B6B4C95}">
            <xm:f>NOT(ISERROR(SEARCH('Listados Datos'!$P$4,AR286)))</xm:f>
            <xm:f>'Listados Datos'!$P$4</xm:f>
            <x14:dxf>
              <fill>
                <patternFill>
                  <bgColor rgb="FF33CC33"/>
                </patternFill>
              </fill>
            </x14:dxf>
          </x14:cfRule>
          <x14:cfRule type="containsText" priority="11189" operator="containsText" id="{8278B7E6-1B74-46BF-B529-D7F4D6C39438}">
            <xm:f>NOT(ISERROR(SEARCH('Listados Datos'!$P$5,AR286)))</xm:f>
            <xm:f>'Listados Datos'!$P$5</xm:f>
            <x14:dxf>
              <fill>
                <patternFill>
                  <bgColor rgb="FFFFFF00"/>
                </patternFill>
              </fill>
            </x14:dxf>
          </x14:cfRule>
          <x14:cfRule type="containsText" priority="11190" operator="containsText" id="{B27917EF-3B5F-400B-ADF1-F7E0E5C8A6CB}">
            <xm:f>NOT(ISERROR(SEARCH('Listados Datos'!$P$6,AR286)))</xm:f>
            <xm:f>'Listados Datos'!$P$6</xm:f>
            <x14:dxf>
              <fill>
                <patternFill>
                  <bgColor rgb="FFFFC000"/>
                </patternFill>
              </fill>
            </x14:dxf>
          </x14:cfRule>
          <x14:cfRule type="containsText" priority="11191" operator="containsText" id="{84C1ED3C-0C4A-44FC-BBB6-C3D2D7194E09}">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183" operator="containsText" id="{E060B4B0-20C0-4039-A61D-209413516FD4}">
            <xm:f>NOT(ISERROR(SEARCH('Listados Datos'!$T$3,AT287)))</xm:f>
            <xm:f>'Listados Datos'!$T$3</xm:f>
            <x14:dxf>
              <fill>
                <patternFill patternType="solid">
                  <bgColor rgb="FFC00000"/>
                </patternFill>
              </fill>
            </x14:dxf>
          </x14:cfRule>
          <x14:cfRule type="containsText" priority="11184" operator="containsText" id="{21F77A78-34FD-4BD9-BE8E-3A620F57C880}">
            <xm:f>NOT(ISERROR(SEARCH('Listados Datos'!$T$4,AT287)))</xm:f>
            <xm:f>'Listados Datos'!$T$4</xm:f>
            <x14:dxf>
              <font>
                <b/>
                <i val="0"/>
                <color theme="0"/>
              </font>
              <fill>
                <patternFill>
                  <bgColor rgb="FFE26B0A"/>
                </patternFill>
              </fill>
            </x14:dxf>
          </x14:cfRule>
          <x14:cfRule type="containsText" priority="11185" operator="containsText" id="{741E16D8-94C8-4193-B4B0-809C92B289BF}">
            <xm:f>NOT(ISERROR(SEARCH('Listados Datos'!$T$5,AT287)))</xm:f>
            <xm:f>'Listados Datos'!$T$5</xm:f>
            <x14:dxf>
              <font>
                <b/>
                <i val="0"/>
                <color auto="1"/>
              </font>
              <fill>
                <patternFill>
                  <bgColor rgb="FFFFFF00"/>
                </patternFill>
              </fill>
            </x14:dxf>
          </x14:cfRule>
          <x14:cfRule type="containsText" priority="11186" operator="containsText" id="{75DDDAAE-EBAE-4AE8-9CEA-29CE154B4E2D}">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173" operator="containsText" id="{4E436A68-DAA2-4BEC-BDFD-0165BD7F4322}">
            <xm:f>NOT(ISERROR(SEARCH('Listados Datos'!$P$3,AR287)))</xm:f>
            <xm:f>'Listados Datos'!$P$3</xm:f>
            <x14:dxf>
              <fill>
                <patternFill>
                  <bgColor rgb="FF99CC00"/>
                </patternFill>
              </fill>
            </x14:dxf>
          </x14:cfRule>
          <x14:cfRule type="containsText" priority="11174" operator="containsText" id="{7CBE4778-CFBE-4B84-92A4-4672CF08518E}">
            <xm:f>NOT(ISERROR(SEARCH('Listados Datos'!$P$4,AR287)))</xm:f>
            <xm:f>'Listados Datos'!$P$4</xm:f>
            <x14:dxf>
              <fill>
                <patternFill>
                  <bgColor rgb="FF33CC33"/>
                </patternFill>
              </fill>
            </x14:dxf>
          </x14:cfRule>
          <x14:cfRule type="containsText" priority="11175" operator="containsText" id="{583B6813-A6E1-49A5-AA12-59F405F4F9CE}">
            <xm:f>NOT(ISERROR(SEARCH('Listados Datos'!$P$5,AR287)))</xm:f>
            <xm:f>'Listados Datos'!$P$5</xm:f>
            <x14:dxf>
              <fill>
                <patternFill>
                  <bgColor rgb="FFFFFF00"/>
                </patternFill>
              </fill>
            </x14:dxf>
          </x14:cfRule>
          <x14:cfRule type="containsText" priority="11176" operator="containsText" id="{6A41C515-CA0A-4578-9C20-94ACD9BAEA97}">
            <xm:f>NOT(ISERROR(SEARCH('Listados Datos'!$P$6,AR287)))</xm:f>
            <xm:f>'Listados Datos'!$P$6</xm:f>
            <x14:dxf>
              <fill>
                <patternFill>
                  <bgColor rgb="FFFFC000"/>
                </patternFill>
              </fill>
            </x14:dxf>
          </x14:cfRule>
          <x14:cfRule type="containsText" priority="11177" operator="containsText" id="{09E00A7A-BF74-465F-9FD2-B0A8D96C1F64}">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55" operator="containsText" id="{465E4BE2-70C7-4266-8575-F6681431E818}">
            <xm:f>NOT(ISERROR(SEARCH('Listados Datos'!$T$3,AF288)))</xm:f>
            <xm:f>'Listados Datos'!$T$3</xm:f>
            <x14:dxf>
              <fill>
                <patternFill patternType="solid">
                  <bgColor rgb="FFC00000"/>
                </patternFill>
              </fill>
            </x14:dxf>
          </x14:cfRule>
          <x14:cfRule type="containsText" priority="11156" operator="containsText" id="{C5E97D70-D2FE-43CB-958D-5EF2A9478794}">
            <xm:f>NOT(ISERROR(SEARCH('Listados Datos'!$T$4,AF288)))</xm:f>
            <xm:f>'Listados Datos'!$T$4</xm:f>
            <x14:dxf>
              <font>
                <b/>
                <i val="0"/>
                <color theme="0"/>
              </font>
              <fill>
                <patternFill>
                  <bgColor rgb="FFE26B0A"/>
                </patternFill>
              </fill>
            </x14:dxf>
          </x14:cfRule>
          <x14:cfRule type="containsText" priority="11157" operator="containsText" id="{DAB5FE0F-D5DF-4A90-A754-5051D3F2D566}">
            <xm:f>NOT(ISERROR(SEARCH('Listados Datos'!$T$5,AF288)))</xm:f>
            <xm:f>'Listados Datos'!$T$5</xm:f>
            <x14:dxf>
              <font>
                <b/>
                <i val="0"/>
                <color auto="1"/>
              </font>
              <fill>
                <patternFill>
                  <bgColor rgb="FFFFFF00"/>
                </patternFill>
              </fill>
            </x14:dxf>
          </x14:cfRule>
          <x14:cfRule type="containsText" priority="11158" operator="containsText" id="{89AA1F80-F380-4DA4-B7C5-78574579B61C}">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51" operator="containsText" id="{07A7FCEF-63D1-4C7D-8ED4-E0F2BD35E1E7}">
            <xm:f>NOT(ISERROR(SEARCH('Listados Datos'!$T$3,AB288)))</xm:f>
            <xm:f>'Listados Datos'!$T$3</xm:f>
            <x14:dxf>
              <fill>
                <patternFill patternType="solid">
                  <bgColor rgb="FFC00000"/>
                </patternFill>
              </fill>
            </x14:dxf>
          </x14:cfRule>
          <x14:cfRule type="containsText" priority="11152" operator="containsText" id="{17BA41AF-F99A-43F7-B5B5-7B0DE479CD45}">
            <xm:f>NOT(ISERROR(SEARCH('Listados Datos'!$T$4,AB288)))</xm:f>
            <xm:f>'Listados Datos'!$T$4</xm:f>
            <x14:dxf>
              <font>
                <b/>
                <i val="0"/>
                <color theme="0"/>
              </font>
              <fill>
                <patternFill>
                  <bgColor rgb="FFE26B0A"/>
                </patternFill>
              </fill>
            </x14:dxf>
          </x14:cfRule>
          <x14:cfRule type="containsText" priority="11153" operator="containsText" id="{4A11FC39-5405-4544-95D5-369C9AD2895C}">
            <xm:f>NOT(ISERROR(SEARCH('Listados Datos'!$T$5,AB288)))</xm:f>
            <xm:f>'Listados Datos'!$T$5</xm:f>
            <x14:dxf>
              <font>
                <b/>
                <i val="0"/>
                <color auto="1"/>
              </font>
              <fill>
                <patternFill>
                  <bgColor rgb="FFFFFF00"/>
                </patternFill>
              </fill>
            </x14:dxf>
          </x14:cfRule>
          <x14:cfRule type="containsText" priority="11154" operator="containsText" id="{4C4009AC-00AA-4488-B935-CA349E4794F0}">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41" operator="containsText" id="{87B334D2-0859-4DAB-846E-FA1F1EB0F1C6}">
            <xm:f>NOT(ISERROR(SEARCH('Listados Datos'!$P$3,Z288)))</xm:f>
            <xm:f>'Listados Datos'!$P$3</xm:f>
            <x14:dxf>
              <fill>
                <patternFill>
                  <bgColor rgb="FF99CC00"/>
                </patternFill>
              </fill>
            </x14:dxf>
          </x14:cfRule>
          <x14:cfRule type="containsText" priority="11142" operator="containsText" id="{D5E1F669-6912-487B-BE37-5A175DCFC748}">
            <xm:f>NOT(ISERROR(SEARCH('Listados Datos'!$P$4,Z288)))</xm:f>
            <xm:f>'Listados Datos'!$P$4</xm:f>
            <x14:dxf>
              <fill>
                <patternFill>
                  <bgColor rgb="FF33CC33"/>
                </patternFill>
              </fill>
            </x14:dxf>
          </x14:cfRule>
          <x14:cfRule type="containsText" priority="11143" operator="containsText" id="{79557E7B-681A-4434-9B3C-1ED41B610774}">
            <xm:f>NOT(ISERROR(SEARCH('Listados Datos'!$P$5,Z288)))</xm:f>
            <xm:f>'Listados Datos'!$P$5</xm:f>
            <x14:dxf>
              <fill>
                <patternFill>
                  <bgColor rgb="FFFFFF00"/>
                </patternFill>
              </fill>
            </x14:dxf>
          </x14:cfRule>
          <x14:cfRule type="containsText" priority="11144" operator="containsText" id="{379719EB-63C1-4136-BA7D-DCA2D7166A0A}">
            <xm:f>NOT(ISERROR(SEARCH('Listados Datos'!$P$6,Z288)))</xm:f>
            <xm:f>'Listados Datos'!$P$6</xm:f>
            <x14:dxf>
              <fill>
                <patternFill>
                  <bgColor rgb="FFFFC000"/>
                </patternFill>
              </fill>
            </x14:dxf>
          </x14:cfRule>
          <x14:cfRule type="containsText" priority="11145" operator="containsText" id="{BF12438B-7190-4A3F-8E09-F483D110D58B}">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13" operator="containsText" id="{0B8BE876-6615-4ED3-A4B6-DDD1F3513D4A}">
            <xm:f>NOT(ISERROR(SEARCH('Listados Datos'!$T$3,AT289)))</xm:f>
            <xm:f>'Listados Datos'!$T$3</xm:f>
            <x14:dxf>
              <fill>
                <patternFill patternType="solid">
                  <bgColor rgb="FFC00000"/>
                </patternFill>
              </fill>
            </x14:dxf>
          </x14:cfRule>
          <x14:cfRule type="containsText" priority="11114" operator="containsText" id="{EC632B4E-1F90-4B60-B5F4-05BBF5701562}">
            <xm:f>NOT(ISERROR(SEARCH('Listados Datos'!$T$4,AT289)))</xm:f>
            <xm:f>'Listados Datos'!$T$4</xm:f>
            <x14:dxf>
              <font>
                <b/>
                <i val="0"/>
                <color theme="0"/>
              </font>
              <fill>
                <patternFill>
                  <bgColor rgb="FFE26B0A"/>
                </patternFill>
              </fill>
            </x14:dxf>
          </x14:cfRule>
          <x14:cfRule type="containsText" priority="11115" operator="containsText" id="{D9B6494E-BFAF-47F0-B460-04615A35CBB3}">
            <xm:f>NOT(ISERROR(SEARCH('Listados Datos'!$T$5,AT289)))</xm:f>
            <xm:f>'Listados Datos'!$T$5</xm:f>
            <x14:dxf>
              <font>
                <b/>
                <i val="0"/>
                <color auto="1"/>
              </font>
              <fill>
                <patternFill>
                  <bgColor rgb="FFFFFF00"/>
                </patternFill>
              </fill>
            </x14:dxf>
          </x14:cfRule>
          <x14:cfRule type="containsText" priority="11116" operator="containsText" id="{F8BF8763-0B94-4BF1-989B-BD8112D59562}">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1033" operator="containsText" id="{53AD7C41-EA10-4BA9-AEF8-CDCD4958E7F8}">
            <xm:f>NOT(ISERROR(SEARCH('Listados Datos'!$T$3,AT285)))</xm:f>
            <xm:f>'Listados Datos'!$T$3</xm:f>
            <x14:dxf>
              <fill>
                <patternFill patternType="solid">
                  <bgColor rgb="FFC00000"/>
                </patternFill>
              </fill>
            </x14:dxf>
          </x14:cfRule>
          <x14:cfRule type="containsText" priority="11034" operator="containsText" id="{5467A189-9233-4940-9549-CD7D213C1346}">
            <xm:f>NOT(ISERROR(SEARCH('Listados Datos'!$T$4,AT285)))</xm:f>
            <xm:f>'Listados Datos'!$T$4</xm:f>
            <x14:dxf>
              <font>
                <b/>
                <i val="0"/>
                <color theme="0"/>
              </font>
              <fill>
                <patternFill>
                  <bgColor rgb="FFE26B0A"/>
                </patternFill>
              </fill>
            </x14:dxf>
          </x14:cfRule>
          <x14:cfRule type="containsText" priority="11035" operator="containsText" id="{1E9B6EC2-8D56-4C29-9280-A142BFFDD78F}">
            <xm:f>NOT(ISERROR(SEARCH('Listados Datos'!$T$5,AT285)))</xm:f>
            <xm:f>'Listados Datos'!$T$5</xm:f>
            <x14:dxf>
              <font>
                <b/>
                <i val="0"/>
                <color auto="1"/>
              </font>
              <fill>
                <patternFill>
                  <bgColor rgb="FFFFFF00"/>
                </patternFill>
              </fill>
            </x14:dxf>
          </x14:cfRule>
          <x14:cfRule type="containsText" priority="11036" operator="containsText" id="{D81EB68B-9937-421E-8092-C029946414B2}">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023" operator="containsText" id="{C5D3CC1A-F266-45C4-98AF-A029E6EE303A}">
            <xm:f>NOT(ISERROR(SEARCH('Listados Datos'!$P$3,AR285)))</xm:f>
            <xm:f>'Listados Datos'!$P$3</xm:f>
            <x14:dxf>
              <fill>
                <patternFill>
                  <bgColor rgb="FF99CC00"/>
                </patternFill>
              </fill>
            </x14:dxf>
          </x14:cfRule>
          <x14:cfRule type="containsText" priority="11024" operator="containsText" id="{3DCF10DD-A780-4102-A118-3644EE06DF4F}">
            <xm:f>NOT(ISERROR(SEARCH('Listados Datos'!$P$4,AR285)))</xm:f>
            <xm:f>'Listados Datos'!$P$4</xm:f>
            <x14:dxf>
              <fill>
                <patternFill>
                  <bgColor rgb="FF33CC33"/>
                </patternFill>
              </fill>
            </x14:dxf>
          </x14:cfRule>
          <x14:cfRule type="containsText" priority="11025" operator="containsText" id="{B33F8DC5-98E6-416C-BBE2-57E4FB0A8127}">
            <xm:f>NOT(ISERROR(SEARCH('Listados Datos'!$P$5,AR285)))</xm:f>
            <xm:f>'Listados Datos'!$P$5</xm:f>
            <x14:dxf>
              <fill>
                <patternFill>
                  <bgColor rgb="FFFFFF00"/>
                </patternFill>
              </fill>
            </x14:dxf>
          </x14:cfRule>
          <x14:cfRule type="containsText" priority="11026" operator="containsText" id="{AA703E9B-8C73-401C-9712-543F3F923943}">
            <xm:f>NOT(ISERROR(SEARCH('Listados Datos'!$P$6,AR285)))</xm:f>
            <xm:f>'Listados Datos'!$P$6</xm:f>
            <x14:dxf>
              <fill>
                <patternFill>
                  <bgColor rgb="FFFFC000"/>
                </patternFill>
              </fill>
            </x14:dxf>
          </x14:cfRule>
          <x14:cfRule type="containsText" priority="11027" operator="containsText" id="{09E2D3AB-A174-45C9-9DD3-CEE1E535FDA1}">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0991" operator="containsText" id="{E0154852-8924-49C6-81BA-0D4D1A91A849}">
            <xm:f>NOT(ISERROR(SEARCH('Listados Datos'!$T$3,AT282)))</xm:f>
            <xm:f>'Listados Datos'!$T$3</xm:f>
            <x14:dxf>
              <fill>
                <patternFill patternType="solid">
                  <bgColor rgb="FFC00000"/>
                </patternFill>
              </fill>
            </x14:dxf>
          </x14:cfRule>
          <x14:cfRule type="containsText" priority="10992" operator="containsText" id="{2406BCCB-F46C-4C2B-8E03-339BB3C4FC85}">
            <xm:f>NOT(ISERROR(SEARCH('Listados Datos'!$T$4,AT282)))</xm:f>
            <xm:f>'Listados Datos'!$T$4</xm:f>
            <x14:dxf>
              <font>
                <b/>
                <i val="0"/>
                <color theme="0"/>
              </font>
              <fill>
                <patternFill>
                  <bgColor rgb="FFE26B0A"/>
                </patternFill>
              </fill>
            </x14:dxf>
          </x14:cfRule>
          <x14:cfRule type="containsText" priority="10993" operator="containsText" id="{92B5965C-17A7-4D61-ABE7-5A0078DD7F2C}">
            <xm:f>NOT(ISERROR(SEARCH('Listados Datos'!$T$5,AT282)))</xm:f>
            <xm:f>'Listados Datos'!$T$5</xm:f>
            <x14:dxf>
              <font>
                <b/>
                <i val="0"/>
                <color auto="1"/>
              </font>
              <fill>
                <patternFill>
                  <bgColor rgb="FFFFFF00"/>
                </patternFill>
              </fill>
            </x14:dxf>
          </x14:cfRule>
          <x14:cfRule type="containsText" priority="10994" operator="containsText" id="{EC79ED6A-01DB-45EF-9D99-40965E09BA92}">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0981" operator="containsText" id="{D966D737-3578-4051-ABA7-0AE30D8E3E27}">
            <xm:f>NOT(ISERROR(SEARCH('Listados Datos'!$P$3,AR282)))</xm:f>
            <xm:f>'Listados Datos'!$P$3</xm:f>
            <x14:dxf>
              <fill>
                <patternFill>
                  <bgColor rgb="FF99CC00"/>
                </patternFill>
              </fill>
            </x14:dxf>
          </x14:cfRule>
          <x14:cfRule type="containsText" priority="10982" operator="containsText" id="{416A300C-7CBF-4372-9B94-12EC2D64E6EC}">
            <xm:f>NOT(ISERROR(SEARCH('Listados Datos'!$P$4,AR282)))</xm:f>
            <xm:f>'Listados Datos'!$P$4</xm:f>
            <x14:dxf>
              <fill>
                <patternFill>
                  <bgColor rgb="FF33CC33"/>
                </patternFill>
              </fill>
            </x14:dxf>
          </x14:cfRule>
          <x14:cfRule type="containsText" priority="10983" operator="containsText" id="{0CAA9E63-6D06-420E-8696-242471AEE081}">
            <xm:f>NOT(ISERROR(SEARCH('Listados Datos'!$P$5,AR282)))</xm:f>
            <xm:f>'Listados Datos'!$P$5</xm:f>
            <x14:dxf>
              <fill>
                <patternFill>
                  <bgColor rgb="FFFFFF00"/>
                </patternFill>
              </fill>
            </x14:dxf>
          </x14:cfRule>
          <x14:cfRule type="containsText" priority="10984" operator="containsText" id="{78F8C1C4-DC8B-4EA5-A2CD-A568AF74DDDA}">
            <xm:f>NOT(ISERROR(SEARCH('Listados Datos'!$P$6,AR282)))</xm:f>
            <xm:f>'Listados Datos'!$P$6</xm:f>
            <x14:dxf>
              <fill>
                <patternFill>
                  <bgColor rgb="FFFFC000"/>
                </patternFill>
              </fill>
            </x14:dxf>
          </x14:cfRule>
          <x14:cfRule type="containsText" priority="10985" operator="containsText" id="{9C2F8C26-E9E8-4DAC-8438-226A12F04514}">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0967" operator="containsText" id="{AA36C91B-7A96-4A1C-9C7B-069FE05D0304}">
            <xm:f>NOT(ISERROR(SEARCH('Listados Datos'!$P$3,AR283)))</xm:f>
            <xm:f>'Listados Datos'!$P$3</xm:f>
            <x14:dxf>
              <fill>
                <patternFill>
                  <bgColor rgb="FF99CC00"/>
                </patternFill>
              </fill>
            </x14:dxf>
          </x14:cfRule>
          <x14:cfRule type="containsText" priority="10968" operator="containsText" id="{447DB34B-944A-48EC-9721-ECC3576FE94F}">
            <xm:f>NOT(ISERROR(SEARCH('Listados Datos'!$P$4,AR283)))</xm:f>
            <xm:f>'Listados Datos'!$P$4</xm:f>
            <x14:dxf>
              <fill>
                <patternFill>
                  <bgColor rgb="FF33CC33"/>
                </patternFill>
              </fill>
            </x14:dxf>
          </x14:cfRule>
          <x14:cfRule type="containsText" priority="10969" operator="containsText" id="{253D407A-5A77-4FE4-93E4-FE4A56C8FFA2}">
            <xm:f>NOT(ISERROR(SEARCH('Listados Datos'!$P$5,AR283)))</xm:f>
            <xm:f>'Listados Datos'!$P$5</xm:f>
            <x14:dxf>
              <fill>
                <patternFill>
                  <bgColor rgb="FFFFFF00"/>
                </patternFill>
              </fill>
            </x14:dxf>
          </x14:cfRule>
          <x14:cfRule type="containsText" priority="10970" operator="containsText" id="{4EE24B54-BF3A-4C9E-B16C-C4664700531C}">
            <xm:f>NOT(ISERROR(SEARCH('Listados Datos'!$P$6,AR283)))</xm:f>
            <xm:f>'Listados Datos'!$P$6</xm:f>
            <x14:dxf>
              <fill>
                <patternFill>
                  <bgColor rgb="FFFFC000"/>
                </patternFill>
              </fill>
            </x14:dxf>
          </x14:cfRule>
          <x14:cfRule type="containsText" priority="10971" operator="containsText" id="{85292C69-A9E0-4092-9768-86C605D410F3}">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099" operator="containsText" id="{9B5C483F-AF58-42CE-A3C7-20EF2B2BAFCF}">
            <xm:f>NOT(ISERROR(SEARCH('Listados Datos'!$T$3,AF280)))</xm:f>
            <xm:f>'Listados Datos'!$T$3</xm:f>
            <x14:dxf>
              <fill>
                <patternFill patternType="solid">
                  <bgColor rgb="FFC00000"/>
                </patternFill>
              </fill>
            </x14:dxf>
          </x14:cfRule>
          <x14:cfRule type="containsText" priority="11100" operator="containsText" id="{BA429702-8669-4AC3-B3DC-6F9F4F3EB5BB}">
            <xm:f>NOT(ISERROR(SEARCH('Listados Datos'!$T$4,AF280)))</xm:f>
            <xm:f>'Listados Datos'!$T$4</xm:f>
            <x14:dxf>
              <font>
                <b/>
                <i val="0"/>
                <color theme="0"/>
              </font>
              <fill>
                <patternFill>
                  <bgColor rgb="FFE26B0A"/>
                </patternFill>
              </fill>
            </x14:dxf>
          </x14:cfRule>
          <x14:cfRule type="containsText" priority="11101" operator="containsText" id="{58CE9F39-0D3F-4AF9-9E61-E867BFC2AA15}">
            <xm:f>NOT(ISERROR(SEARCH('Listados Datos'!$T$5,AF280)))</xm:f>
            <xm:f>'Listados Datos'!$T$5</xm:f>
            <x14:dxf>
              <font>
                <b/>
                <i val="0"/>
                <color auto="1"/>
              </font>
              <fill>
                <patternFill>
                  <bgColor rgb="FFFFFF00"/>
                </patternFill>
              </fill>
            </x14:dxf>
          </x14:cfRule>
          <x14:cfRule type="containsText" priority="11102" operator="containsText" id="{72337C9B-B534-4BC9-A455-B2C7BBAA4AFE}">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095" operator="containsText" id="{6A1ABD20-2CE9-4249-B7E6-79289A4A4C3A}">
            <xm:f>NOT(ISERROR(SEARCH('Listados Datos'!$T$3,AB280)))</xm:f>
            <xm:f>'Listados Datos'!$T$3</xm:f>
            <x14:dxf>
              <fill>
                <patternFill patternType="solid">
                  <bgColor rgb="FFC00000"/>
                </patternFill>
              </fill>
            </x14:dxf>
          </x14:cfRule>
          <x14:cfRule type="containsText" priority="11096" operator="containsText" id="{664FB9C9-6E2F-4DC2-BBD3-465E4C14BDE1}">
            <xm:f>NOT(ISERROR(SEARCH('Listados Datos'!$T$4,AB280)))</xm:f>
            <xm:f>'Listados Datos'!$T$4</xm:f>
            <x14:dxf>
              <font>
                <b/>
                <i val="0"/>
                <color theme="0"/>
              </font>
              <fill>
                <patternFill>
                  <bgColor rgb="FFE26B0A"/>
                </patternFill>
              </fill>
            </x14:dxf>
          </x14:cfRule>
          <x14:cfRule type="containsText" priority="11097" operator="containsText" id="{E888A92A-3743-460A-B976-A7518646040F}">
            <xm:f>NOT(ISERROR(SEARCH('Listados Datos'!$T$5,AB280)))</xm:f>
            <xm:f>'Listados Datos'!$T$5</xm:f>
            <x14:dxf>
              <font>
                <b/>
                <i val="0"/>
                <color auto="1"/>
              </font>
              <fill>
                <patternFill>
                  <bgColor rgb="FFFFFF00"/>
                </patternFill>
              </fill>
            </x14:dxf>
          </x14:cfRule>
          <x14:cfRule type="containsText" priority="11098" operator="containsText" id="{3B232110-4D72-4C3A-A41B-F8B14DEC4B5B}">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085" operator="containsText" id="{7042735A-9553-434E-9AEF-4E5D479F837A}">
            <xm:f>NOT(ISERROR(SEARCH('Listados Datos'!$P$3,Z280)))</xm:f>
            <xm:f>'Listados Datos'!$P$3</xm:f>
            <x14:dxf>
              <fill>
                <patternFill>
                  <bgColor rgb="FF99CC00"/>
                </patternFill>
              </fill>
            </x14:dxf>
          </x14:cfRule>
          <x14:cfRule type="containsText" priority="11086" operator="containsText" id="{713EFA31-6736-4BF1-BACC-63789B4D3158}">
            <xm:f>NOT(ISERROR(SEARCH('Listados Datos'!$P$4,Z280)))</xm:f>
            <xm:f>'Listados Datos'!$P$4</xm:f>
            <x14:dxf>
              <fill>
                <patternFill>
                  <bgColor rgb="FF33CC33"/>
                </patternFill>
              </fill>
            </x14:dxf>
          </x14:cfRule>
          <x14:cfRule type="containsText" priority="11087" operator="containsText" id="{AD81B88B-542D-4C06-874F-C15B9EA298FF}">
            <xm:f>NOT(ISERROR(SEARCH('Listados Datos'!$P$5,Z280)))</xm:f>
            <xm:f>'Listados Datos'!$P$5</xm:f>
            <x14:dxf>
              <fill>
                <patternFill>
                  <bgColor rgb="FFFFFF00"/>
                </patternFill>
              </fill>
            </x14:dxf>
          </x14:cfRule>
          <x14:cfRule type="containsText" priority="11088" operator="containsText" id="{0583F398-C594-497B-B77E-F1723006121F}">
            <xm:f>NOT(ISERROR(SEARCH('Listados Datos'!$P$6,Z280)))</xm:f>
            <xm:f>'Listados Datos'!$P$6</xm:f>
            <x14:dxf>
              <fill>
                <patternFill>
                  <bgColor rgb="FFFFC000"/>
                </patternFill>
              </fill>
            </x14:dxf>
          </x14:cfRule>
          <x14:cfRule type="containsText" priority="11089" operator="containsText" id="{7C6A1DF5-DD8C-46E4-8698-039350B5A6DB}">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061" operator="containsText" id="{6665B963-B27D-41E0-A07D-CD39C39612BB}">
            <xm:f>NOT(ISERROR(SEARCH('Listados Datos'!$T$3,AT280)))</xm:f>
            <xm:f>'Listados Datos'!$T$3</xm:f>
            <x14:dxf>
              <fill>
                <patternFill patternType="solid">
                  <bgColor rgb="FFC00000"/>
                </patternFill>
              </fill>
            </x14:dxf>
          </x14:cfRule>
          <x14:cfRule type="containsText" priority="11062" operator="containsText" id="{9FA9CDEC-054B-4AAE-9435-027FD5510534}">
            <xm:f>NOT(ISERROR(SEARCH('Listados Datos'!$T$4,AT280)))</xm:f>
            <xm:f>'Listados Datos'!$T$4</xm:f>
            <x14:dxf>
              <font>
                <b/>
                <i val="0"/>
                <color theme="0"/>
              </font>
              <fill>
                <patternFill>
                  <bgColor rgb="FFE26B0A"/>
                </patternFill>
              </fill>
            </x14:dxf>
          </x14:cfRule>
          <x14:cfRule type="containsText" priority="11063" operator="containsText" id="{8EE70007-B025-476A-B97C-2DE4B7644174}">
            <xm:f>NOT(ISERROR(SEARCH('Listados Datos'!$T$5,AT280)))</xm:f>
            <xm:f>'Listados Datos'!$T$5</xm:f>
            <x14:dxf>
              <font>
                <b/>
                <i val="0"/>
                <color auto="1"/>
              </font>
              <fill>
                <patternFill>
                  <bgColor rgb="FFFFFF00"/>
                </patternFill>
              </fill>
            </x14:dxf>
          </x14:cfRule>
          <x14:cfRule type="containsText" priority="11064" operator="containsText" id="{5415122F-28BD-4829-8211-C68419C40557}">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051" operator="containsText" id="{E5C72229-84A3-4AF4-8F5F-E7B74BE072E6}">
            <xm:f>NOT(ISERROR(SEARCH('Listados Datos'!$P$3,AR280)))</xm:f>
            <xm:f>'Listados Datos'!$P$3</xm:f>
            <x14:dxf>
              <fill>
                <patternFill>
                  <bgColor rgb="FF99CC00"/>
                </patternFill>
              </fill>
            </x14:dxf>
          </x14:cfRule>
          <x14:cfRule type="containsText" priority="11052" operator="containsText" id="{8B6CC11D-5430-43B0-9344-5E7557DC9C87}">
            <xm:f>NOT(ISERROR(SEARCH('Listados Datos'!$P$4,AR280)))</xm:f>
            <xm:f>'Listados Datos'!$P$4</xm:f>
            <x14:dxf>
              <fill>
                <patternFill>
                  <bgColor rgb="FF33CC33"/>
                </patternFill>
              </fill>
            </x14:dxf>
          </x14:cfRule>
          <x14:cfRule type="containsText" priority="11053" operator="containsText" id="{981415DA-3826-4304-A445-40101528FC0D}">
            <xm:f>NOT(ISERROR(SEARCH('Listados Datos'!$P$5,AR280)))</xm:f>
            <xm:f>'Listados Datos'!$P$5</xm:f>
            <x14:dxf>
              <fill>
                <patternFill>
                  <bgColor rgb="FFFFFF00"/>
                </patternFill>
              </fill>
            </x14:dxf>
          </x14:cfRule>
          <x14:cfRule type="containsText" priority="11054" operator="containsText" id="{0C269543-A49C-489C-BD2D-A5C4CF0DCABD}">
            <xm:f>NOT(ISERROR(SEARCH('Listados Datos'!$P$6,AR280)))</xm:f>
            <xm:f>'Listados Datos'!$P$6</xm:f>
            <x14:dxf>
              <fill>
                <patternFill>
                  <bgColor rgb="FFFFC000"/>
                </patternFill>
              </fill>
            </x14:dxf>
          </x14:cfRule>
          <x14:cfRule type="containsText" priority="11055" operator="containsText" id="{27839D11-03A0-4735-9B42-AB60827BAB7D}">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047" operator="containsText" id="{DBCD0E42-7141-4D95-BE56-979F9F05B7EE}">
            <xm:f>NOT(ISERROR(SEARCH('Listados Datos'!$T$3,AT281)))</xm:f>
            <xm:f>'Listados Datos'!$T$3</xm:f>
            <x14:dxf>
              <fill>
                <patternFill patternType="solid">
                  <bgColor rgb="FFC00000"/>
                </patternFill>
              </fill>
            </x14:dxf>
          </x14:cfRule>
          <x14:cfRule type="containsText" priority="11048" operator="containsText" id="{CB944285-2BB4-4F28-9353-084906E56E9D}">
            <xm:f>NOT(ISERROR(SEARCH('Listados Datos'!$T$4,AT281)))</xm:f>
            <xm:f>'Listados Datos'!$T$4</xm:f>
            <x14:dxf>
              <font>
                <b/>
                <i val="0"/>
                <color theme="0"/>
              </font>
              <fill>
                <patternFill>
                  <bgColor rgb="FFE26B0A"/>
                </patternFill>
              </fill>
            </x14:dxf>
          </x14:cfRule>
          <x14:cfRule type="containsText" priority="11049" operator="containsText" id="{AB7A7C50-0098-4D22-B1C4-0B26CC725BF2}">
            <xm:f>NOT(ISERROR(SEARCH('Listados Datos'!$T$5,AT281)))</xm:f>
            <xm:f>'Listados Datos'!$T$5</xm:f>
            <x14:dxf>
              <font>
                <b/>
                <i val="0"/>
                <color auto="1"/>
              </font>
              <fill>
                <patternFill>
                  <bgColor rgb="FFFFFF00"/>
                </patternFill>
              </fill>
            </x14:dxf>
          </x14:cfRule>
          <x14:cfRule type="containsText" priority="11050" operator="containsText" id="{1CFEC976-DB48-4A14-A091-664C798885C7}">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037" operator="containsText" id="{60D669DF-89EA-440D-AA6F-6216ECF2C7B9}">
            <xm:f>NOT(ISERROR(SEARCH('Listados Datos'!$P$3,AR281)))</xm:f>
            <xm:f>'Listados Datos'!$P$3</xm:f>
            <x14:dxf>
              <fill>
                <patternFill>
                  <bgColor rgb="FF99CC00"/>
                </patternFill>
              </fill>
            </x14:dxf>
          </x14:cfRule>
          <x14:cfRule type="containsText" priority="11038" operator="containsText" id="{B6D7A521-0FD1-44B3-89B7-543723FFE583}">
            <xm:f>NOT(ISERROR(SEARCH('Listados Datos'!$P$4,AR281)))</xm:f>
            <xm:f>'Listados Datos'!$P$4</xm:f>
            <x14:dxf>
              <fill>
                <patternFill>
                  <bgColor rgb="FF33CC33"/>
                </patternFill>
              </fill>
            </x14:dxf>
          </x14:cfRule>
          <x14:cfRule type="containsText" priority="11039" operator="containsText" id="{C16ED06E-807D-4886-B34C-1CA48105A646}">
            <xm:f>NOT(ISERROR(SEARCH('Listados Datos'!$P$5,AR281)))</xm:f>
            <xm:f>'Listados Datos'!$P$5</xm:f>
            <x14:dxf>
              <fill>
                <patternFill>
                  <bgColor rgb="FFFFFF00"/>
                </patternFill>
              </fill>
            </x14:dxf>
          </x14:cfRule>
          <x14:cfRule type="containsText" priority="11040" operator="containsText" id="{CD1BDE9B-F415-4A9B-9ED8-5C4D6B70F732}">
            <xm:f>NOT(ISERROR(SEARCH('Listados Datos'!$P$6,AR281)))</xm:f>
            <xm:f>'Listados Datos'!$P$6</xm:f>
            <x14:dxf>
              <fill>
                <patternFill>
                  <bgColor rgb="FFFFC000"/>
                </patternFill>
              </fill>
            </x14:dxf>
          </x14:cfRule>
          <x14:cfRule type="containsText" priority="11041" operator="containsText" id="{2A2FEF40-707F-4E86-A557-DF388E42B90C}">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019" operator="containsText" id="{74427A99-1A1C-4C6E-874F-EA4FD7372D6F}">
            <xm:f>NOT(ISERROR(SEARCH('Listados Datos'!$T$3,AF282)))</xm:f>
            <xm:f>'Listados Datos'!$T$3</xm:f>
            <x14:dxf>
              <fill>
                <patternFill patternType="solid">
                  <bgColor rgb="FFC00000"/>
                </patternFill>
              </fill>
            </x14:dxf>
          </x14:cfRule>
          <x14:cfRule type="containsText" priority="11020" operator="containsText" id="{918E595F-995D-43C4-BE4A-84F60CFDF776}">
            <xm:f>NOT(ISERROR(SEARCH('Listados Datos'!$T$4,AF282)))</xm:f>
            <xm:f>'Listados Datos'!$T$4</xm:f>
            <x14:dxf>
              <font>
                <b/>
                <i val="0"/>
                <color theme="0"/>
              </font>
              <fill>
                <patternFill>
                  <bgColor rgb="FFE26B0A"/>
                </patternFill>
              </fill>
            </x14:dxf>
          </x14:cfRule>
          <x14:cfRule type="containsText" priority="11021" operator="containsText" id="{D1E34A74-18BA-4802-B3DB-17D13AD06115}">
            <xm:f>NOT(ISERROR(SEARCH('Listados Datos'!$T$5,AF282)))</xm:f>
            <xm:f>'Listados Datos'!$T$5</xm:f>
            <x14:dxf>
              <font>
                <b/>
                <i val="0"/>
                <color auto="1"/>
              </font>
              <fill>
                <patternFill>
                  <bgColor rgb="FFFFFF00"/>
                </patternFill>
              </fill>
            </x14:dxf>
          </x14:cfRule>
          <x14:cfRule type="containsText" priority="11022" operator="containsText" id="{D9382BC3-8D08-4F2C-8E4C-D4E370599D55}">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015" operator="containsText" id="{0ACD4720-B078-4C45-A41E-A48D7A8E86CB}">
            <xm:f>NOT(ISERROR(SEARCH('Listados Datos'!$T$3,AB282)))</xm:f>
            <xm:f>'Listados Datos'!$T$3</xm:f>
            <x14:dxf>
              <fill>
                <patternFill patternType="solid">
                  <bgColor rgb="FFC00000"/>
                </patternFill>
              </fill>
            </x14:dxf>
          </x14:cfRule>
          <x14:cfRule type="containsText" priority="11016" operator="containsText" id="{719B4339-04B1-49A7-8BB7-C0DE9A0BC466}">
            <xm:f>NOT(ISERROR(SEARCH('Listados Datos'!$T$4,AB282)))</xm:f>
            <xm:f>'Listados Datos'!$T$4</xm:f>
            <x14:dxf>
              <font>
                <b/>
                <i val="0"/>
                <color theme="0"/>
              </font>
              <fill>
                <patternFill>
                  <bgColor rgb="FFE26B0A"/>
                </patternFill>
              </fill>
            </x14:dxf>
          </x14:cfRule>
          <x14:cfRule type="containsText" priority="11017" operator="containsText" id="{535A902B-2F19-4D0D-B678-4452A10DE44D}">
            <xm:f>NOT(ISERROR(SEARCH('Listados Datos'!$T$5,AB282)))</xm:f>
            <xm:f>'Listados Datos'!$T$5</xm:f>
            <x14:dxf>
              <font>
                <b/>
                <i val="0"/>
                <color auto="1"/>
              </font>
              <fill>
                <patternFill>
                  <bgColor rgb="FFFFFF00"/>
                </patternFill>
              </fill>
            </x14:dxf>
          </x14:cfRule>
          <x14:cfRule type="containsText" priority="11018" operator="containsText" id="{9D71C6AC-4D18-44E4-A02C-14CBA8D3A694}">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005" operator="containsText" id="{838FD8AF-8155-491A-85B6-B7C0095D0A9D}">
            <xm:f>NOT(ISERROR(SEARCH('Listados Datos'!$P$3,Z282)))</xm:f>
            <xm:f>'Listados Datos'!$P$3</xm:f>
            <x14:dxf>
              <fill>
                <patternFill>
                  <bgColor rgb="FF99CC00"/>
                </patternFill>
              </fill>
            </x14:dxf>
          </x14:cfRule>
          <x14:cfRule type="containsText" priority="11006" operator="containsText" id="{14FF49A9-F406-4C2E-AFE7-62E2F7FBE0CD}">
            <xm:f>NOT(ISERROR(SEARCH('Listados Datos'!$P$4,Z282)))</xm:f>
            <xm:f>'Listados Datos'!$P$4</xm:f>
            <x14:dxf>
              <fill>
                <patternFill>
                  <bgColor rgb="FF33CC33"/>
                </patternFill>
              </fill>
            </x14:dxf>
          </x14:cfRule>
          <x14:cfRule type="containsText" priority="11007" operator="containsText" id="{892B6531-26C0-4AC8-9052-821236535E34}">
            <xm:f>NOT(ISERROR(SEARCH('Listados Datos'!$P$5,Z282)))</xm:f>
            <xm:f>'Listados Datos'!$P$5</xm:f>
            <x14:dxf>
              <fill>
                <patternFill>
                  <bgColor rgb="FFFFFF00"/>
                </patternFill>
              </fill>
            </x14:dxf>
          </x14:cfRule>
          <x14:cfRule type="containsText" priority="11008" operator="containsText" id="{37006B56-BEFA-4C9D-A18B-526EE961AAB8}">
            <xm:f>NOT(ISERROR(SEARCH('Listados Datos'!$P$6,Z282)))</xm:f>
            <xm:f>'Listados Datos'!$P$6</xm:f>
            <x14:dxf>
              <fill>
                <patternFill>
                  <bgColor rgb="FFFFC000"/>
                </patternFill>
              </fill>
            </x14:dxf>
          </x14:cfRule>
          <x14:cfRule type="containsText" priority="11009" operator="containsText" id="{C74C9295-EC0A-41B6-8085-063EF3506654}">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0977" operator="containsText" id="{14D167DF-CBD4-4F4B-86A6-A12E8A68EED2}">
            <xm:f>NOT(ISERROR(SEARCH('Listados Datos'!$T$3,AT283)))</xm:f>
            <xm:f>'Listados Datos'!$T$3</xm:f>
            <x14:dxf>
              <fill>
                <patternFill patternType="solid">
                  <bgColor rgb="FFC00000"/>
                </patternFill>
              </fill>
            </x14:dxf>
          </x14:cfRule>
          <x14:cfRule type="containsText" priority="10978" operator="containsText" id="{080CCC0D-0B53-4192-BA5D-6BB868AD0497}">
            <xm:f>NOT(ISERROR(SEARCH('Listados Datos'!$T$4,AT283)))</xm:f>
            <xm:f>'Listados Datos'!$T$4</xm:f>
            <x14:dxf>
              <font>
                <b/>
                <i val="0"/>
                <color theme="0"/>
              </font>
              <fill>
                <patternFill>
                  <bgColor rgb="FFE26B0A"/>
                </patternFill>
              </fill>
            </x14:dxf>
          </x14:cfRule>
          <x14:cfRule type="containsText" priority="10979" operator="containsText" id="{29592412-4EBB-4714-8460-873B6904535C}">
            <xm:f>NOT(ISERROR(SEARCH('Listados Datos'!$T$5,AT283)))</xm:f>
            <xm:f>'Listados Datos'!$T$5</xm:f>
            <x14:dxf>
              <font>
                <b/>
                <i val="0"/>
                <color auto="1"/>
              </font>
              <fill>
                <patternFill>
                  <bgColor rgb="FFFFFF00"/>
                </patternFill>
              </fill>
            </x14:dxf>
          </x14:cfRule>
          <x14:cfRule type="containsText" priority="10980" operator="containsText" id="{750C92D9-5991-4624-9DE4-6721F01174E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0715" operator="containsText" id="{65253B60-2AB8-40EC-92C0-CE4DC0A3794F}">
            <xm:f>NOT(ISERROR(SEARCH('Listados Datos'!$P$3,AR290)))</xm:f>
            <xm:f>'Listados Datos'!$P$3</xm:f>
            <x14:dxf>
              <fill>
                <patternFill>
                  <bgColor rgb="FF99CC00"/>
                </patternFill>
              </fill>
            </x14:dxf>
          </x14:cfRule>
          <x14:cfRule type="containsText" priority="10716" operator="containsText" id="{CA56476E-98D8-48C0-BDB9-D185EA305597}">
            <xm:f>NOT(ISERROR(SEARCH('Listados Datos'!$P$4,AR290)))</xm:f>
            <xm:f>'Listados Datos'!$P$4</xm:f>
            <x14:dxf>
              <fill>
                <patternFill>
                  <bgColor rgb="FF33CC33"/>
                </patternFill>
              </fill>
            </x14:dxf>
          </x14:cfRule>
          <x14:cfRule type="containsText" priority="10717" operator="containsText" id="{0F43D69A-49EF-4CC0-859B-EEF4A7A7FCED}">
            <xm:f>NOT(ISERROR(SEARCH('Listados Datos'!$P$5,AR290)))</xm:f>
            <xm:f>'Listados Datos'!$P$5</xm:f>
            <x14:dxf>
              <fill>
                <patternFill>
                  <bgColor rgb="FFFFFF00"/>
                </patternFill>
              </fill>
            </x14:dxf>
          </x14:cfRule>
          <x14:cfRule type="containsText" priority="10718" operator="containsText" id="{D2EB3DF7-A148-4AF4-8AA0-2CDD8E5474DE}">
            <xm:f>NOT(ISERROR(SEARCH('Listados Datos'!$P$6,AR290)))</xm:f>
            <xm:f>'Listados Datos'!$P$6</xm:f>
            <x14:dxf>
              <fill>
                <patternFill>
                  <bgColor rgb="FFFFC000"/>
                </patternFill>
              </fill>
            </x14:dxf>
          </x14:cfRule>
          <x14:cfRule type="containsText" priority="10719" operator="containsText" id="{75F8B13D-EB4A-4700-B16A-61CDFCA7C8E4}">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63" operator="containsText" id="{17FEFE7B-513B-4061-B8E7-0088ACDA4385}">
            <xm:f>NOT(ISERROR(SEARCH('Listados Datos'!$T$3,AF260)))</xm:f>
            <xm:f>'Listados Datos'!$T$3</xm:f>
            <x14:dxf>
              <fill>
                <patternFill patternType="solid">
                  <bgColor rgb="FFC00000"/>
                </patternFill>
              </fill>
            </x14:dxf>
          </x14:cfRule>
          <x14:cfRule type="containsText" priority="10964" operator="containsText" id="{AA435CE8-59B2-467B-9C6A-3555BB2980A4}">
            <xm:f>NOT(ISERROR(SEARCH('Listados Datos'!$T$4,AF260)))</xm:f>
            <xm:f>'Listados Datos'!$T$4</xm:f>
            <x14:dxf>
              <font>
                <b/>
                <i val="0"/>
                <color theme="0"/>
              </font>
              <fill>
                <patternFill>
                  <bgColor rgb="FFE26B0A"/>
                </patternFill>
              </fill>
            </x14:dxf>
          </x14:cfRule>
          <x14:cfRule type="containsText" priority="10965" operator="containsText" id="{BDC2D3F3-9F33-4BFF-B30D-B942C48875AC}">
            <xm:f>NOT(ISERROR(SEARCH('Listados Datos'!$T$5,AF260)))</xm:f>
            <xm:f>'Listados Datos'!$T$5</xm:f>
            <x14:dxf>
              <font>
                <b/>
                <i val="0"/>
                <color auto="1"/>
              </font>
              <fill>
                <patternFill>
                  <bgColor rgb="FFFFFF00"/>
                </patternFill>
              </fill>
            </x14:dxf>
          </x14:cfRule>
          <x14:cfRule type="containsText" priority="10966" operator="containsText" id="{0CE67EB2-9EB0-4D61-955D-D7B1C32F2A4E}">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0959" operator="containsText" id="{6AC5EC78-E869-4B13-9869-6305F115F907}">
            <xm:f>NOT(ISERROR(SEARCH('Listados Datos'!$T$3,AB260)))</xm:f>
            <xm:f>'Listados Datos'!$T$3</xm:f>
            <x14:dxf>
              <fill>
                <patternFill patternType="solid">
                  <bgColor rgb="FFC00000"/>
                </patternFill>
              </fill>
            </x14:dxf>
          </x14:cfRule>
          <x14:cfRule type="containsText" priority="10960" operator="containsText" id="{F67430FC-D1DE-4C44-95B1-B7447D11D866}">
            <xm:f>NOT(ISERROR(SEARCH('Listados Datos'!$T$4,AB260)))</xm:f>
            <xm:f>'Listados Datos'!$T$4</xm:f>
            <x14:dxf>
              <font>
                <b/>
                <i val="0"/>
                <color theme="0"/>
              </font>
              <fill>
                <patternFill>
                  <bgColor rgb="FFE26B0A"/>
                </patternFill>
              </fill>
            </x14:dxf>
          </x14:cfRule>
          <x14:cfRule type="containsText" priority="10961" operator="containsText" id="{0681003E-AE2D-43DB-96DE-3EC41F91EBA3}">
            <xm:f>NOT(ISERROR(SEARCH('Listados Datos'!$T$5,AB260)))</xm:f>
            <xm:f>'Listados Datos'!$T$5</xm:f>
            <x14:dxf>
              <font>
                <b/>
                <i val="0"/>
                <color auto="1"/>
              </font>
              <fill>
                <patternFill>
                  <bgColor rgb="FFFFFF00"/>
                </patternFill>
              </fill>
            </x14:dxf>
          </x14:cfRule>
          <x14:cfRule type="containsText" priority="10962" operator="containsText" id="{69200592-F599-4CBF-A145-CAFFF65E1B71}">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0949" operator="containsText" id="{0580D0F6-6786-42CC-BCE4-CA5EFFDB12C7}">
            <xm:f>NOT(ISERROR(SEARCH('Listados Datos'!$P$3,Z260)))</xm:f>
            <xm:f>'Listados Datos'!$P$3</xm:f>
            <x14:dxf>
              <fill>
                <patternFill>
                  <bgColor rgb="FF99CC00"/>
                </patternFill>
              </fill>
            </x14:dxf>
          </x14:cfRule>
          <x14:cfRule type="containsText" priority="10950" operator="containsText" id="{FF5B834B-37E6-4042-9A11-3DCEE2E34D97}">
            <xm:f>NOT(ISERROR(SEARCH('Listados Datos'!$P$4,Z260)))</xm:f>
            <xm:f>'Listados Datos'!$P$4</xm:f>
            <x14:dxf>
              <fill>
                <patternFill>
                  <bgColor rgb="FF33CC33"/>
                </patternFill>
              </fill>
            </x14:dxf>
          </x14:cfRule>
          <x14:cfRule type="containsText" priority="10951" operator="containsText" id="{AAD1D246-ECEC-4614-A1D2-053E2CA68623}">
            <xm:f>NOT(ISERROR(SEARCH('Listados Datos'!$P$5,Z260)))</xm:f>
            <xm:f>'Listados Datos'!$P$5</xm:f>
            <x14:dxf>
              <fill>
                <patternFill>
                  <bgColor rgb="FFFFFF00"/>
                </patternFill>
              </fill>
            </x14:dxf>
          </x14:cfRule>
          <x14:cfRule type="containsText" priority="10952" operator="containsText" id="{A69B7C12-898B-48E2-B823-73DFDD8D4868}">
            <xm:f>NOT(ISERROR(SEARCH('Listados Datos'!$P$6,Z260)))</xm:f>
            <xm:f>'Listados Datos'!$P$6</xm:f>
            <x14:dxf>
              <fill>
                <patternFill>
                  <bgColor rgb="FFFFC000"/>
                </patternFill>
              </fill>
            </x14:dxf>
          </x14:cfRule>
          <x14:cfRule type="containsText" priority="10953" operator="containsText" id="{C7AA1109-6709-47CA-9C10-9A481783CB18}">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0935" operator="containsText" id="{B1E1CAE8-CC42-4A13-9F78-EBE743933425}">
            <xm:f>NOT(ISERROR(SEARCH('Listados Datos'!$T$3,AT260)))</xm:f>
            <xm:f>'Listados Datos'!$T$3</xm:f>
            <x14:dxf>
              <fill>
                <patternFill patternType="solid">
                  <bgColor rgb="FFC00000"/>
                </patternFill>
              </fill>
            </x14:dxf>
          </x14:cfRule>
          <x14:cfRule type="containsText" priority="10936" operator="containsText" id="{784AFD24-11FE-4A11-8612-23179E46D656}">
            <xm:f>NOT(ISERROR(SEARCH('Listados Datos'!$T$4,AT260)))</xm:f>
            <xm:f>'Listados Datos'!$T$4</xm:f>
            <x14:dxf>
              <font>
                <b/>
                <i val="0"/>
                <color theme="0"/>
              </font>
              <fill>
                <patternFill>
                  <bgColor rgb="FFE26B0A"/>
                </patternFill>
              </fill>
            </x14:dxf>
          </x14:cfRule>
          <x14:cfRule type="containsText" priority="10937" operator="containsText" id="{B4A267F6-68BF-4769-964B-511D262A1286}">
            <xm:f>NOT(ISERROR(SEARCH('Listados Datos'!$T$5,AT260)))</xm:f>
            <xm:f>'Listados Datos'!$T$5</xm:f>
            <x14:dxf>
              <font>
                <b/>
                <i val="0"/>
                <color auto="1"/>
              </font>
              <fill>
                <patternFill>
                  <bgColor rgb="FFFFFF00"/>
                </patternFill>
              </fill>
            </x14:dxf>
          </x14:cfRule>
          <x14:cfRule type="containsText" priority="10938" operator="containsText" id="{337AFE60-E994-4EE0-AD87-7CA9A08FBE7F}">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0925" operator="containsText" id="{93993ED5-DA0D-4CF3-9A8C-294EDFBE9998}">
            <xm:f>NOT(ISERROR(SEARCH('Listados Datos'!$P$3,AR260)))</xm:f>
            <xm:f>'Listados Datos'!$P$3</xm:f>
            <x14:dxf>
              <fill>
                <patternFill>
                  <bgColor rgb="FF99CC00"/>
                </patternFill>
              </fill>
            </x14:dxf>
          </x14:cfRule>
          <x14:cfRule type="containsText" priority="10926" operator="containsText" id="{E08A6321-2B9B-4385-80A6-E84475739898}">
            <xm:f>NOT(ISERROR(SEARCH('Listados Datos'!$P$4,AR260)))</xm:f>
            <xm:f>'Listados Datos'!$P$4</xm:f>
            <x14:dxf>
              <fill>
                <patternFill>
                  <bgColor rgb="FF33CC33"/>
                </patternFill>
              </fill>
            </x14:dxf>
          </x14:cfRule>
          <x14:cfRule type="containsText" priority="10927" operator="containsText" id="{7FB79F1F-CFFA-442F-9C3F-094B15DF52A3}">
            <xm:f>NOT(ISERROR(SEARCH('Listados Datos'!$P$5,AR260)))</xm:f>
            <xm:f>'Listados Datos'!$P$5</xm:f>
            <x14:dxf>
              <fill>
                <patternFill>
                  <bgColor rgb="FFFFFF00"/>
                </patternFill>
              </fill>
            </x14:dxf>
          </x14:cfRule>
          <x14:cfRule type="containsText" priority="10928" operator="containsText" id="{877F6801-40C4-46BB-976D-99ED08E44F23}">
            <xm:f>NOT(ISERROR(SEARCH('Listados Datos'!$P$6,AR260)))</xm:f>
            <xm:f>'Listados Datos'!$P$6</xm:f>
            <x14:dxf>
              <fill>
                <patternFill>
                  <bgColor rgb="FFFFC000"/>
                </patternFill>
              </fill>
            </x14:dxf>
          </x14:cfRule>
          <x14:cfRule type="containsText" priority="10929" operator="containsText" id="{05B6B29B-EF1C-47CE-ACEC-B9425E69A417}">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0921" operator="containsText" id="{DA8D3614-E614-4DEE-A4F3-E50B69723B08}">
            <xm:f>NOT(ISERROR(SEARCH('Listados Datos'!$T$3,AF266)))</xm:f>
            <xm:f>'Listados Datos'!$T$3</xm:f>
            <x14:dxf>
              <fill>
                <patternFill patternType="solid">
                  <bgColor rgb="FFC00000"/>
                </patternFill>
              </fill>
            </x14:dxf>
          </x14:cfRule>
          <x14:cfRule type="containsText" priority="10922" operator="containsText" id="{F44D6F10-C7F0-4B3A-B8FE-B0D748D092A1}">
            <xm:f>NOT(ISERROR(SEARCH('Listados Datos'!$T$4,AF266)))</xm:f>
            <xm:f>'Listados Datos'!$T$4</xm:f>
            <x14:dxf>
              <font>
                <b/>
                <i val="0"/>
                <color theme="0"/>
              </font>
              <fill>
                <patternFill>
                  <bgColor rgb="FFE26B0A"/>
                </patternFill>
              </fill>
            </x14:dxf>
          </x14:cfRule>
          <x14:cfRule type="containsText" priority="10923" operator="containsText" id="{900347D1-1848-40B4-AA92-DA73F85D7642}">
            <xm:f>NOT(ISERROR(SEARCH('Listados Datos'!$T$5,AF266)))</xm:f>
            <xm:f>'Listados Datos'!$T$5</xm:f>
            <x14:dxf>
              <font>
                <b/>
                <i val="0"/>
                <color auto="1"/>
              </font>
              <fill>
                <patternFill>
                  <bgColor rgb="FFFFFF00"/>
                </patternFill>
              </fill>
            </x14:dxf>
          </x14:cfRule>
          <x14:cfRule type="containsText" priority="10924" operator="containsText" id="{DDE174B7-5E56-4D76-9994-2947712E85EA}">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0917" operator="containsText" id="{43298741-A72D-4249-A476-36FF20465124}">
            <xm:f>NOT(ISERROR(SEARCH('Listados Datos'!$T$3,AB266)))</xm:f>
            <xm:f>'Listados Datos'!$T$3</xm:f>
            <x14:dxf>
              <fill>
                <patternFill patternType="solid">
                  <bgColor rgb="FFC00000"/>
                </patternFill>
              </fill>
            </x14:dxf>
          </x14:cfRule>
          <x14:cfRule type="containsText" priority="10918" operator="containsText" id="{8D765095-DD61-436F-91DE-29D35B54B875}">
            <xm:f>NOT(ISERROR(SEARCH('Listados Datos'!$T$4,AB266)))</xm:f>
            <xm:f>'Listados Datos'!$T$4</xm:f>
            <x14:dxf>
              <font>
                <b/>
                <i val="0"/>
                <color theme="0"/>
              </font>
              <fill>
                <patternFill>
                  <bgColor rgb="FFE26B0A"/>
                </patternFill>
              </fill>
            </x14:dxf>
          </x14:cfRule>
          <x14:cfRule type="containsText" priority="10919" operator="containsText" id="{A8DD3231-1837-42DB-AA49-0769BEF4C421}">
            <xm:f>NOT(ISERROR(SEARCH('Listados Datos'!$T$5,AB266)))</xm:f>
            <xm:f>'Listados Datos'!$T$5</xm:f>
            <x14:dxf>
              <font>
                <b/>
                <i val="0"/>
                <color auto="1"/>
              </font>
              <fill>
                <patternFill>
                  <bgColor rgb="FFFFFF00"/>
                </patternFill>
              </fill>
            </x14:dxf>
          </x14:cfRule>
          <x14:cfRule type="containsText" priority="10920" operator="containsText" id="{5E9FCE35-818F-4245-B094-B57162E33377}">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0907" operator="containsText" id="{CDB69613-B9DF-4B6E-94E9-82FA34E71944}">
            <xm:f>NOT(ISERROR(SEARCH('Listados Datos'!$P$3,Z266)))</xm:f>
            <xm:f>'Listados Datos'!$P$3</xm:f>
            <x14:dxf>
              <fill>
                <patternFill>
                  <bgColor rgb="FF99CC00"/>
                </patternFill>
              </fill>
            </x14:dxf>
          </x14:cfRule>
          <x14:cfRule type="containsText" priority="10908" operator="containsText" id="{607FA120-BCB4-47E3-AC51-B27CEAE0F99C}">
            <xm:f>NOT(ISERROR(SEARCH('Listados Datos'!$P$4,Z266)))</xm:f>
            <xm:f>'Listados Datos'!$P$4</xm:f>
            <x14:dxf>
              <fill>
                <patternFill>
                  <bgColor rgb="FF33CC33"/>
                </patternFill>
              </fill>
            </x14:dxf>
          </x14:cfRule>
          <x14:cfRule type="containsText" priority="10909" operator="containsText" id="{4964D586-19AA-4676-9B31-1C94B28BDA05}">
            <xm:f>NOT(ISERROR(SEARCH('Listados Datos'!$P$5,Z266)))</xm:f>
            <xm:f>'Listados Datos'!$P$5</xm:f>
            <x14:dxf>
              <fill>
                <patternFill>
                  <bgColor rgb="FFFFFF00"/>
                </patternFill>
              </fill>
            </x14:dxf>
          </x14:cfRule>
          <x14:cfRule type="containsText" priority="10910" operator="containsText" id="{4D56556A-A8B0-4D58-B993-83BDD20CBA30}">
            <xm:f>NOT(ISERROR(SEARCH('Listados Datos'!$P$6,Z266)))</xm:f>
            <xm:f>'Listados Datos'!$P$6</xm:f>
            <x14:dxf>
              <fill>
                <patternFill>
                  <bgColor rgb="FFFFC000"/>
                </patternFill>
              </fill>
            </x14:dxf>
          </x14:cfRule>
          <x14:cfRule type="containsText" priority="10911" operator="containsText" id="{01CFCA30-6EFB-48DC-9F30-AD017D54999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0893" operator="containsText" id="{6C6BCF98-26B3-4E99-82AE-449CF309D258}">
            <xm:f>NOT(ISERROR(SEARCH('Listados Datos'!$T$3,AT266)))</xm:f>
            <xm:f>'Listados Datos'!$T$3</xm:f>
            <x14:dxf>
              <fill>
                <patternFill patternType="solid">
                  <bgColor rgb="FFC00000"/>
                </patternFill>
              </fill>
            </x14:dxf>
          </x14:cfRule>
          <x14:cfRule type="containsText" priority="10894" operator="containsText" id="{A2065CAE-6BD0-49AA-AA61-AE94CEFE3E79}">
            <xm:f>NOT(ISERROR(SEARCH('Listados Datos'!$T$4,AT266)))</xm:f>
            <xm:f>'Listados Datos'!$T$4</xm:f>
            <x14:dxf>
              <font>
                <b/>
                <i val="0"/>
                <color theme="0"/>
              </font>
              <fill>
                <patternFill>
                  <bgColor rgb="FFE26B0A"/>
                </patternFill>
              </fill>
            </x14:dxf>
          </x14:cfRule>
          <x14:cfRule type="containsText" priority="10895" operator="containsText" id="{86BD0916-68E1-419B-BAAD-F85BCB47EBAB}">
            <xm:f>NOT(ISERROR(SEARCH('Listados Datos'!$T$5,AT266)))</xm:f>
            <xm:f>'Listados Datos'!$T$5</xm:f>
            <x14:dxf>
              <font>
                <b/>
                <i val="0"/>
                <color auto="1"/>
              </font>
              <fill>
                <patternFill>
                  <bgColor rgb="FFFFFF00"/>
                </patternFill>
              </fill>
            </x14:dxf>
          </x14:cfRule>
          <x14:cfRule type="containsText" priority="10896" operator="containsText" id="{2952BAA7-5DA9-4499-8A89-AB5EE918C90E}">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0883" operator="containsText" id="{82D6C0D3-01D9-47BE-B3A3-07175A4E0F39}">
            <xm:f>NOT(ISERROR(SEARCH('Listados Datos'!$P$3,AR266)))</xm:f>
            <xm:f>'Listados Datos'!$P$3</xm:f>
            <x14:dxf>
              <fill>
                <patternFill>
                  <bgColor rgb="FF99CC00"/>
                </patternFill>
              </fill>
            </x14:dxf>
          </x14:cfRule>
          <x14:cfRule type="containsText" priority="10884" operator="containsText" id="{FB7C5098-F10E-488A-B22E-6BA5BE02370E}">
            <xm:f>NOT(ISERROR(SEARCH('Listados Datos'!$P$4,AR266)))</xm:f>
            <xm:f>'Listados Datos'!$P$4</xm:f>
            <x14:dxf>
              <fill>
                <patternFill>
                  <bgColor rgb="FF33CC33"/>
                </patternFill>
              </fill>
            </x14:dxf>
          </x14:cfRule>
          <x14:cfRule type="containsText" priority="10885" operator="containsText" id="{8AA3E37F-5E65-4C91-ABF5-D971109741D0}">
            <xm:f>NOT(ISERROR(SEARCH('Listados Datos'!$P$5,AR266)))</xm:f>
            <xm:f>'Listados Datos'!$P$5</xm:f>
            <x14:dxf>
              <fill>
                <patternFill>
                  <bgColor rgb="FFFFFF00"/>
                </patternFill>
              </fill>
            </x14:dxf>
          </x14:cfRule>
          <x14:cfRule type="containsText" priority="10886" operator="containsText" id="{9149F78A-10F6-4674-85BE-026230C5A1A9}">
            <xm:f>NOT(ISERROR(SEARCH('Listados Datos'!$P$6,AR266)))</xm:f>
            <xm:f>'Listados Datos'!$P$6</xm:f>
            <x14:dxf>
              <fill>
                <patternFill>
                  <bgColor rgb="FFFFC000"/>
                </patternFill>
              </fill>
            </x14:dxf>
          </x14:cfRule>
          <x14:cfRule type="containsText" priority="10887" operator="containsText" id="{8667ED6D-E0AE-4579-A018-16E224509A80}">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0879" operator="containsText" id="{6D0835EF-9A8E-4F0B-B328-B4C481295B29}">
            <xm:f>NOT(ISERROR(SEARCH('Listados Datos'!$T$3,AF272)))</xm:f>
            <xm:f>'Listados Datos'!$T$3</xm:f>
            <x14:dxf>
              <fill>
                <patternFill patternType="solid">
                  <bgColor rgb="FFC00000"/>
                </patternFill>
              </fill>
            </x14:dxf>
          </x14:cfRule>
          <x14:cfRule type="containsText" priority="10880" operator="containsText" id="{2CF15039-C7FE-4C74-879F-3257F7661C5F}">
            <xm:f>NOT(ISERROR(SEARCH('Listados Datos'!$T$4,AF272)))</xm:f>
            <xm:f>'Listados Datos'!$T$4</xm:f>
            <x14:dxf>
              <font>
                <b/>
                <i val="0"/>
                <color theme="0"/>
              </font>
              <fill>
                <patternFill>
                  <bgColor rgb="FFE26B0A"/>
                </patternFill>
              </fill>
            </x14:dxf>
          </x14:cfRule>
          <x14:cfRule type="containsText" priority="10881" operator="containsText" id="{9428C936-866C-482F-ACF3-F7A2FD0A728B}">
            <xm:f>NOT(ISERROR(SEARCH('Listados Datos'!$T$5,AF272)))</xm:f>
            <xm:f>'Listados Datos'!$T$5</xm:f>
            <x14:dxf>
              <font>
                <b/>
                <i val="0"/>
                <color auto="1"/>
              </font>
              <fill>
                <patternFill>
                  <bgColor rgb="FFFFFF00"/>
                </patternFill>
              </fill>
            </x14:dxf>
          </x14:cfRule>
          <x14:cfRule type="containsText" priority="10882" operator="containsText" id="{74C06D1E-A95E-47C0-894E-BD9D97742E3D}">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0875" operator="containsText" id="{EE2DACA8-8103-4E74-8EDF-CE3DE1924D34}">
            <xm:f>NOT(ISERROR(SEARCH('Listados Datos'!$T$3,AB272)))</xm:f>
            <xm:f>'Listados Datos'!$T$3</xm:f>
            <x14:dxf>
              <fill>
                <patternFill patternType="solid">
                  <bgColor rgb="FFC00000"/>
                </patternFill>
              </fill>
            </x14:dxf>
          </x14:cfRule>
          <x14:cfRule type="containsText" priority="10876" operator="containsText" id="{6E62D85E-0297-41E9-AF21-1D2C847D4ED6}">
            <xm:f>NOT(ISERROR(SEARCH('Listados Datos'!$T$4,AB272)))</xm:f>
            <xm:f>'Listados Datos'!$T$4</xm:f>
            <x14:dxf>
              <font>
                <b/>
                <i val="0"/>
                <color theme="0"/>
              </font>
              <fill>
                <patternFill>
                  <bgColor rgb="FFE26B0A"/>
                </patternFill>
              </fill>
            </x14:dxf>
          </x14:cfRule>
          <x14:cfRule type="containsText" priority="10877" operator="containsText" id="{9208CDCA-C878-4711-998A-953438645133}">
            <xm:f>NOT(ISERROR(SEARCH('Listados Datos'!$T$5,AB272)))</xm:f>
            <xm:f>'Listados Datos'!$T$5</xm:f>
            <x14:dxf>
              <font>
                <b/>
                <i val="0"/>
                <color auto="1"/>
              </font>
              <fill>
                <patternFill>
                  <bgColor rgb="FFFFFF00"/>
                </patternFill>
              </fill>
            </x14:dxf>
          </x14:cfRule>
          <x14:cfRule type="containsText" priority="10878" operator="containsText" id="{683845CD-B238-4452-A1CB-F286F474D918}">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0865" operator="containsText" id="{BBA3EC21-AF7D-4ED7-B164-0D710FDE29A1}">
            <xm:f>NOT(ISERROR(SEARCH('Listados Datos'!$P$3,Z272)))</xm:f>
            <xm:f>'Listados Datos'!$P$3</xm:f>
            <x14:dxf>
              <fill>
                <patternFill>
                  <bgColor rgb="FF99CC00"/>
                </patternFill>
              </fill>
            </x14:dxf>
          </x14:cfRule>
          <x14:cfRule type="containsText" priority="10866" operator="containsText" id="{DA571307-4A27-4D71-B9E5-DFD58992D3A2}">
            <xm:f>NOT(ISERROR(SEARCH('Listados Datos'!$P$4,Z272)))</xm:f>
            <xm:f>'Listados Datos'!$P$4</xm:f>
            <x14:dxf>
              <fill>
                <patternFill>
                  <bgColor rgb="FF33CC33"/>
                </patternFill>
              </fill>
            </x14:dxf>
          </x14:cfRule>
          <x14:cfRule type="containsText" priority="10867" operator="containsText" id="{D6D9389E-7866-4621-A65F-6B78C6A7D928}">
            <xm:f>NOT(ISERROR(SEARCH('Listados Datos'!$P$5,Z272)))</xm:f>
            <xm:f>'Listados Datos'!$P$5</xm:f>
            <x14:dxf>
              <fill>
                <patternFill>
                  <bgColor rgb="FFFFFF00"/>
                </patternFill>
              </fill>
            </x14:dxf>
          </x14:cfRule>
          <x14:cfRule type="containsText" priority="10868" operator="containsText" id="{7409F6A1-6FE8-40E1-ABEF-6C9C6A47F12F}">
            <xm:f>NOT(ISERROR(SEARCH('Listados Datos'!$P$6,Z272)))</xm:f>
            <xm:f>'Listados Datos'!$P$6</xm:f>
            <x14:dxf>
              <fill>
                <patternFill>
                  <bgColor rgb="FFFFC000"/>
                </patternFill>
              </fill>
            </x14:dxf>
          </x14:cfRule>
          <x14:cfRule type="containsText" priority="10869" operator="containsText" id="{0CE683B0-F376-4B2B-B341-9DCEC6C12FE3}">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0851" operator="containsText" id="{C33B9589-B8CF-4203-BB98-071A06FBF013}">
            <xm:f>NOT(ISERROR(SEARCH('Listados Datos'!$T$3,AT272)))</xm:f>
            <xm:f>'Listados Datos'!$T$3</xm:f>
            <x14:dxf>
              <fill>
                <patternFill patternType="solid">
                  <bgColor rgb="FFC00000"/>
                </patternFill>
              </fill>
            </x14:dxf>
          </x14:cfRule>
          <x14:cfRule type="containsText" priority="10852" operator="containsText" id="{AA388559-AEF6-4939-9015-981E2CC3B5A8}">
            <xm:f>NOT(ISERROR(SEARCH('Listados Datos'!$T$4,AT272)))</xm:f>
            <xm:f>'Listados Datos'!$T$4</xm:f>
            <x14:dxf>
              <font>
                <b/>
                <i val="0"/>
                <color theme="0"/>
              </font>
              <fill>
                <patternFill>
                  <bgColor rgb="FFE26B0A"/>
                </patternFill>
              </fill>
            </x14:dxf>
          </x14:cfRule>
          <x14:cfRule type="containsText" priority="10853" operator="containsText" id="{232C222B-F383-4881-8B95-FD28BF57B00C}">
            <xm:f>NOT(ISERROR(SEARCH('Listados Datos'!$T$5,AT272)))</xm:f>
            <xm:f>'Listados Datos'!$T$5</xm:f>
            <x14:dxf>
              <font>
                <b/>
                <i val="0"/>
                <color auto="1"/>
              </font>
              <fill>
                <patternFill>
                  <bgColor rgb="FFFFFF00"/>
                </patternFill>
              </fill>
            </x14:dxf>
          </x14:cfRule>
          <x14:cfRule type="containsText" priority="10854" operator="containsText" id="{48D1439B-B643-4BE1-B9FB-E00F5F4005ED}">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0841" operator="containsText" id="{365B2ACF-4866-418D-BCBD-CAD0ACF279C4}">
            <xm:f>NOT(ISERROR(SEARCH('Listados Datos'!$P$3,AR272)))</xm:f>
            <xm:f>'Listados Datos'!$P$3</xm:f>
            <x14:dxf>
              <fill>
                <patternFill>
                  <bgColor rgb="FF99CC00"/>
                </patternFill>
              </fill>
            </x14:dxf>
          </x14:cfRule>
          <x14:cfRule type="containsText" priority="10842" operator="containsText" id="{0DB3134A-FE5A-4DB0-84B7-D6054064A357}">
            <xm:f>NOT(ISERROR(SEARCH('Listados Datos'!$P$4,AR272)))</xm:f>
            <xm:f>'Listados Datos'!$P$4</xm:f>
            <x14:dxf>
              <fill>
                <patternFill>
                  <bgColor rgb="FF33CC33"/>
                </patternFill>
              </fill>
            </x14:dxf>
          </x14:cfRule>
          <x14:cfRule type="containsText" priority="10843" operator="containsText" id="{331490C2-AD12-490D-A516-5C65BF0EDF79}">
            <xm:f>NOT(ISERROR(SEARCH('Listados Datos'!$P$5,AR272)))</xm:f>
            <xm:f>'Listados Datos'!$P$5</xm:f>
            <x14:dxf>
              <fill>
                <patternFill>
                  <bgColor rgb="FFFFFF00"/>
                </patternFill>
              </fill>
            </x14:dxf>
          </x14:cfRule>
          <x14:cfRule type="containsText" priority="10844" operator="containsText" id="{024C4387-A439-43B6-937D-561BDF9D29E6}">
            <xm:f>NOT(ISERROR(SEARCH('Listados Datos'!$P$6,AR272)))</xm:f>
            <xm:f>'Listados Datos'!$P$6</xm:f>
            <x14:dxf>
              <fill>
                <patternFill>
                  <bgColor rgb="FFFFC000"/>
                </patternFill>
              </fill>
            </x14:dxf>
          </x14:cfRule>
          <x14:cfRule type="containsText" priority="10845" operator="containsText" id="{31D20974-5C6A-4C98-9EA0-EA9911025E72}">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0799" operator="containsText" id="{97B1DE82-3BA4-403A-AC46-6280FF190098}">
            <xm:f>NOT(ISERROR(SEARCH('Listados Datos'!$P$3,AR278)))</xm:f>
            <xm:f>'Listados Datos'!$P$3</xm:f>
            <x14:dxf>
              <fill>
                <patternFill>
                  <bgColor rgb="FF99CC00"/>
                </patternFill>
              </fill>
            </x14:dxf>
          </x14:cfRule>
          <x14:cfRule type="containsText" priority="10800" operator="containsText" id="{0791681E-A25A-42D2-8502-C02ED2D6F894}">
            <xm:f>NOT(ISERROR(SEARCH('Listados Datos'!$P$4,AR278)))</xm:f>
            <xm:f>'Listados Datos'!$P$4</xm:f>
            <x14:dxf>
              <fill>
                <patternFill>
                  <bgColor rgb="FF33CC33"/>
                </patternFill>
              </fill>
            </x14:dxf>
          </x14:cfRule>
          <x14:cfRule type="containsText" priority="10801" operator="containsText" id="{782091E7-D1A6-40F8-BDFB-0184A17FDB6D}">
            <xm:f>NOT(ISERROR(SEARCH('Listados Datos'!$P$5,AR278)))</xm:f>
            <xm:f>'Listados Datos'!$P$5</xm:f>
            <x14:dxf>
              <fill>
                <patternFill>
                  <bgColor rgb="FFFFFF00"/>
                </patternFill>
              </fill>
            </x14:dxf>
          </x14:cfRule>
          <x14:cfRule type="containsText" priority="10802" operator="containsText" id="{92F00BF9-FE04-4AEB-8B1F-383446DAAC64}">
            <xm:f>NOT(ISERROR(SEARCH('Listados Datos'!$P$6,AR278)))</xm:f>
            <xm:f>'Listados Datos'!$P$6</xm:f>
            <x14:dxf>
              <fill>
                <patternFill>
                  <bgColor rgb="FFFFC000"/>
                </patternFill>
              </fill>
            </x14:dxf>
          </x14:cfRule>
          <x14:cfRule type="containsText" priority="10803" operator="containsText" id="{BFB1C84A-F316-40CC-A0F9-7080E1AF6E8F}">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837" operator="containsText" id="{57B2E29C-5824-4F56-9C65-4CEF463A6E70}">
            <xm:f>NOT(ISERROR(SEARCH('Listados Datos'!$T$3,AF278)))</xm:f>
            <xm:f>'Listados Datos'!$T$3</xm:f>
            <x14:dxf>
              <fill>
                <patternFill patternType="solid">
                  <bgColor rgb="FFC00000"/>
                </patternFill>
              </fill>
            </x14:dxf>
          </x14:cfRule>
          <x14:cfRule type="containsText" priority="10838" operator="containsText" id="{0937A089-D159-4015-885A-45C6EC5A00AE}">
            <xm:f>NOT(ISERROR(SEARCH('Listados Datos'!$T$4,AF278)))</xm:f>
            <xm:f>'Listados Datos'!$T$4</xm:f>
            <x14:dxf>
              <font>
                <b/>
                <i val="0"/>
                <color theme="0"/>
              </font>
              <fill>
                <patternFill>
                  <bgColor rgb="FFE26B0A"/>
                </patternFill>
              </fill>
            </x14:dxf>
          </x14:cfRule>
          <x14:cfRule type="containsText" priority="10839" operator="containsText" id="{843E404F-617D-45BD-8E28-BE3B55865661}">
            <xm:f>NOT(ISERROR(SEARCH('Listados Datos'!$T$5,AF278)))</xm:f>
            <xm:f>'Listados Datos'!$T$5</xm:f>
            <x14:dxf>
              <font>
                <b/>
                <i val="0"/>
                <color auto="1"/>
              </font>
              <fill>
                <patternFill>
                  <bgColor rgb="FFFFFF00"/>
                </patternFill>
              </fill>
            </x14:dxf>
          </x14:cfRule>
          <x14:cfRule type="containsText" priority="10840" operator="containsText" id="{69ADD384-883E-4A5E-90F8-EC14CCD366EA}">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0833" operator="containsText" id="{D76E75F0-42F3-4562-99B7-A9B53ED6EA6A}">
            <xm:f>NOT(ISERROR(SEARCH('Listados Datos'!$T$3,AB278)))</xm:f>
            <xm:f>'Listados Datos'!$T$3</xm:f>
            <x14:dxf>
              <fill>
                <patternFill patternType="solid">
                  <bgColor rgb="FFC00000"/>
                </patternFill>
              </fill>
            </x14:dxf>
          </x14:cfRule>
          <x14:cfRule type="containsText" priority="10834" operator="containsText" id="{8B3EA98F-E8BB-46DC-BD08-3E3EFDA0564D}">
            <xm:f>NOT(ISERROR(SEARCH('Listados Datos'!$T$4,AB278)))</xm:f>
            <xm:f>'Listados Datos'!$T$4</xm:f>
            <x14:dxf>
              <font>
                <b/>
                <i val="0"/>
                <color theme="0"/>
              </font>
              <fill>
                <patternFill>
                  <bgColor rgb="FFE26B0A"/>
                </patternFill>
              </fill>
            </x14:dxf>
          </x14:cfRule>
          <x14:cfRule type="containsText" priority="10835" operator="containsText" id="{25FD50C9-FC34-469C-8A69-C61F20C9EB94}">
            <xm:f>NOT(ISERROR(SEARCH('Listados Datos'!$T$5,AB278)))</xm:f>
            <xm:f>'Listados Datos'!$T$5</xm:f>
            <x14:dxf>
              <font>
                <b/>
                <i val="0"/>
                <color auto="1"/>
              </font>
              <fill>
                <patternFill>
                  <bgColor rgb="FFFFFF00"/>
                </patternFill>
              </fill>
            </x14:dxf>
          </x14:cfRule>
          <x14:cfRule type="containsText" priority="10836" operator="containsText" id="{D566223E-C3FF-459A-92E3-2A3909C5ECDD}">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0823" operator="containsText" id="{F7366BC5-86F5-4BBA-8C3A-EA2E89171129}">
            <xm:f>NOT(ISERROR(SEARCH('Listados Datos'!$P$3,Z278)))</xm:f>
            <xm:f>'Listados Datos'!$P$3</xm:f>
            <x14:dxf>
              <fill>
                <patternFill>
                  <bgColor rgb="FF99CC00"/>
                </patternFill>
              </fill>
            </x14:dxf>
          </x14:cfRule>
          <x14:cfRule type="containsText" priority="10824" operator="containsText" id="{16D38A43-70A6-415E-A336-37887469C510}">
            <xm:f>NOT(ISERROR(SEARCH('Listados Datos'!$P$4,Z278)))</xm:f>
            <xm:f>'Listados Datos'!$P$4</xm:f>
            <x14:dxf>
              <fill>
                <patternFill>
                  <bgColor rgb="FF33CC33"/>
                </patternFill>
              </fill>
            </x14:dxf>
          </x14:cfRule>
          <x14:cfRule type="containsText" priority="10825" operator="containsText" id="{43C77F08-D187-4A75-818B-470B4E738CAA}">
            <xm:f>NOT(ISERROR(SEARCH('Listados Datos'!$P$5,Z278)))</xm:f>
            <xm:f>'Listados Datos'!$P$5</xm:f>
            <x14:dxf>
              <fill>
                <patternFill>
                  <bgColor rgb="FFFFFF00"/>
                </patternFill>
              </fill>
            </x14:dxf>
          </x14:cfRule>
          <x14:cfRule type="containsText" priority="10826" operator="containsText" id="{5F74E411-41AB-440B-9BCC-132758409AB0}">
            <xm:f>NOT(ISERROR(SEARCH('Listados Datos'!$P$6,Z278)))</xm:f>
            <xm:f>'Listados Datos'!$P$6</xm:f>
            <x14:dxf>
              <fill>
                <patternFill>
                  <bgColor rgb="FFFFC000"/>
                </patternFill>
              </fill>
            </x14:dxf>
          </x14:cfRule>
          <x14:cfRule type="containsText" priority="10827" operator="containsText" id="{43A7A1B2-74C8-4D96-94CD-B21D1903B3E2}">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0809" operator="containsText" id="{6CDE9F72-8F1D-4584-9849-02383F118D66}">
            <xm:f>NOT(ISERROR(SEARCH('Listados Datos'!$T$3,AT278)))</xm:f>
            <xm:f>'Listados Datos'!$T$3</xm:f>
            <x14:dxf>
              <fill>
                <patternFill patternType="solid">
                  <bgColor rgb="FFC00000"/>
                </patternFill>
              </fill>
            </x14:dxf>
          </x14:cfRule>
          <x14:cfRule type="containsText" priority="10810" operator="containsText" id="{93C1B81A-B13B-4BA2-BE13-8A9D051C5224}">
            <xm:f>NOT(ISERROR(SEARCH('Listados Datos'!$T$4,AT278)))</xm:f>
            <xm:f>'Listados Datos'!$T$4</xm:f>
            <x14:dxf>
              <font>
                <b/>
                <i val="0"/>
                <color theme="0"/>
              </font>
              <fill>
                <patternFill>
                  <bgColor rgb="FFE26B0A"/>
                </patternFill>
              </fill>
            </x14:dxf>
          </x14:cfRule>
          <x14:cfRule type="containsText" priority="10811" operator="containsText" id="{26CDC693-8F38-47CE-9569-DF5F535C8593}">
            <xm:f>NOT(ISERROR(SEARCH('Listados Datos'!$T$5,AT278)))</xm:f>
            <xm:f>'Listados Datos'!$T$5</xm:f>
            <x14:dxf>
              <font>
                <b/>
                <i val="0"/>
                <color auto="1"/>
              </font>
              <fill>
                <patternFill>
                  <bgColor rgb="FFFFFF00"/>
                </patternFill>
              </fill>
            </x14:dxf>
          </x14:cfRule>
          <x14:cfRule type="containsText" priority="10812" operator="containsText" id="{8981ACEC-6689-4616-8DD5-D3A0EC413DAE}">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0757" operator="containsText" id="{104986AE-0728-45EF-B8D1-8D52C1A74ACC}">
            <xm:f>NOT(ISERROR(SEARCH('Listados Datos'!$P$3,AR284)))</xm:f>
            <xm:f>'Listados Datos'!$P$3</xm:f>
            <x14:dxf>
              <fill>
                <patternFill>
                  <bgColor rgb="FF99CC00"/>
                </patternFill>
              </fill>
            </x14:dxf>
          </x14:cfRule>
          <x14:cfRule type="containsText" priority="10758" operator="containsText" id="{BA22FD5D-B399-4899-996A-52186C1BD266}">
            <xm:f>NOT(ISERROR(SEARCH('Listados Datos'!$P$4,AR284)))</xm:f>
            <xm:f>'Listados Datos'!$P$4</xm:f>
            <x14:dxf>
              <fill>
                <patternFill>
                  <bgColor rgb="FF33CC33"/>
                </patternFill>
              </fill>
            </x14:dxf>
          </x14:cfRule>
          <x14:cfRule type="containsText" priority="10759" operator="containsText" id="{FFDA5667-2668-4970-BDF2-4E4CC646C095}">
            <xm:f>NOT(ISERROR(SEARCH('Listados Datos'!$P$5,AR284)))</xm:f>
            <xm:f>'Listados Datos'!$P$5</xm:f>
            <x14:dxf>
              <fill>
                <patternFill>
                  <bgColor rgb="FFFFFF00"/>
                </patternFill>
              </fill>
            </x14:dxf>
          </x14:cfRule>
          <x14:cfRule type="containsText" priority="10760" operator="containsText" id="{34BA09D3-D219-4EE8-AD4B-21718383D036}">
            <xm:f>NOT(ISERROR(SEARCH('Listados Datos'!$P$6,AR284)))</xm:f>
            <xm:f>'Listados Datos'!$P$6</xm:f>
            <x14:dxf>
              <fill>
                <patternFill>
                  <bgColor rgb="FFFFC000"/>
                </patternFill>
              </fill>
            </x14:dxf>
          </x14:cfRule>
          <x14:cfRule type="containsText" priority="10761" operator="containsText" id="{1374C2B5-3255-4080-8EA8-ADFF7098BD1E}">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795" operator="containsText" id="{ADC09E3E-8F9D-4D56-99EA-67AD7E62C038}">
            <xm:f>NOT(ISERROR(SEARCH('Listados Datos'!$T$3,AF284)))</xm:f>
            <xm:f>'Listados Datos'!$T$3</xm:f>
            <x14:dxf>
              <fill>
                <patternFill patternType="solid">
                  <bgColor rgb="FFC00000"/>
                </patternFill>
              </fill>
            </x14:dxf>
          </x14:cfRule>
          <x14:cfRule type="containsText" priority="10796" operator="containsText" id="{A06F9BD6-1387-4D9E-94CE-EC852F0F0FE4}">
            <xm:f>NOT(ISERROR(SEARCH('Listados Datos'!$T$4,AF284)))</xm:f>
            <xm:f>'Listados Datos'!$T$4</xm:f>
            <x14:dxf>
              <font>
                <b/>
                <i val="0"/>
                <color theme="0"/>
              </font>
              <fill>
                <patternFill>
                  <bgColor rgb="FFE26B0A"/>
                </patternFill>
              </fill>
            </x14:dxf>
          </x14:cfRule>
          <x14:cfRule type="containsText" priority="10797" operator="containsText" id="{64E33BF5-25DF-4F66-9C0D-4127F0317999}">
            <xm:f>NOT(ISERROR(SEARCH('Listados Datos'!$T$5,AF284)))</xm:f>
            <xm:f>'Listados Datos'!$T$5</xm:f>
            <x14:dxf>
              <font>
                <b/>
                <i val="0"/>
                <color auto="1"/>
              </font>
              <fill>
                <patternFill>
                  <bgColor rgb="FFFFFF00"/>
                </patternFill>
              </fill>
            </x14:dxf>
          </x14:cfRule>
          <x14:cfRule type="containsText" priority="10798" operator="containsText" id="{A078B699-879B-4C1F-930D-D61F599B88C6}">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791" operator="containsText" id="{A0F5D259-C7AF-4C75-B499-10CA38BA68A8}">
            <xm:f>NOT(ISERROR(SEARCH('Listados Datos'!$T$3,AB284)))</xm:f>
            <xm:f>'Listados Datos'!$T$3</xm:f>
            <x14:dxf>
              <fill>
                <patternFill patternType="solid">
                  <bgColor rgb="FFC00000"/>
                </patternFill>
              </fill>
            </x14:dxf>
          </x14:cfRule>
          <x14:cfRule type="containsText" priority="10792" operator="containsText" id="{58DA5CAA-317E-46F7-980B-69B9B9A1BD9E}">
            <xm:f>NOT(ISERROR(SEARCH('Listados Datos'!$T$4,AB284)))</xm:f>
            <xm:f>'Listados Datos'!$T$4</xm:f>
            <x14:dxf>
              <font>
                <b/>
                <i val="0"/>
                <color theme="0"/>
              </font>
              <fill>
                <patternFill>
                  <bgColor rgb="FFE26B0A"/>
                </patternFill>
              </fill>
            </x14:dxf>
          </x14:cfRule>
          <x14:cfRule type="containsText" priority="10793" operator="containsText" id="{19B736E1-FC7F-412F-89E1-31F7E1C092B1}">
            <xm:f>NOT(ISERROR(SEARCH('Listados Datos'!$T$5,AB284)))</xm:f>
            <xm:f>'Listados Datos'!$T$5</xm:f>
            <x14:dxf>
              <font>
                <b/>
                <i val="0"/>
                <color auto="1"/>
              </font>
              <fill>
                <patternFill>
                  <bgColor rgb="FFFFFF00"/>
                </patternFill>
              </fill>
            </x14:dxf>
          </x14:cfRule>
          <x14:cfRule type="containsText" priority="10794" operator="containsText" id="{AE860286-E3BB-4C68-9A39-70A181AF9219}">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781" operator="containsText" id="{5495473E-00E9-4042-9496-EC60D3879441}">
            <xm:f>NOT(ISERROR(SEARCH('Listados Datos'!$P$3,Z284)))</xm:f>
            <xm:f>'Listados Datos'!$P$3</xm:f>
            <x14:dxf>
              <fill>
                <patternFill>
                  <bgColor rgb="FF99CC00"/>
                </patternFill>
              </fill>
            </x14:dxf>
          </x14:cfRule>
          <x14:cfRule type="containsText" priority="10782" operator="containsText" id="{C1BBB0DD-8D55-4438-A265-5FFF27C99620}">
            <xm:f>NOT(ISERROR(SEARCH('Listados Datos'!$P$4,Z284)))</xm:f>
            <xm:f>'Listados Datos'!$P$4</xm:f>
            <x14:dxf>
              <fill>
                <patternFill>
                  <bgColor rgb="FF33CC33"/>
                </patternFill>
              </fill>
            </x14:dxf>
          </x14:cfRule>
          <x14:cfRule type="containsText" priority="10783" operator="containsText" id="{5F041E43-4010-4E24-AD33-28F670520ACB}">
            <xm:f>NOT(ISERROR(SEARCH('Listados Datos'!$P$5,Z284)))</xm:f>
            <xm:f>'Listados Datos'!$P$5</xm:f>
            <x14:dxf>
              <fill>
                <patternFill>
                  <bgColor rgb="FFFFFF00"/>
                </patternFill>
              </fill>
            </x14:dxf>
          </x14:cfRule>
          <x14:cfRule type="containsText" priority="10784" operator="containsText" id="{A8441BBE-B9D6-441B-84CC-46DFBEB107E1}">
            <xm:f>NOT(ISERROR(SEARCH('Listados Datos'!$P$6,Z284)))</xm:f>
            <xm:f>'Listados Datos'!$P$6</xm:f>
            <x14:dxf>
              <fill>
                <patternFill>
                  <bgColor rgb="FFFFC000"/>
                </patternFill>
              </fill>
            </x14:dxf>
          </x14:cfRule>
          <x14:cfRule type="containsText" priority="10785" operator="containsText" id="{C3A307E7-8C48-40C2-B5C5-2D0B92D01909}">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767" operator="containsText" id="{985B68AD-01A6-405F-8A87-FB157A2AF435}">
            <xm:f>NOT(ISERROR(SEARCH('Listados Datos'!$T$3,AT284)))</xm:f>
            <xm:f>'Listados Datos'!$T$3</xm:f>
            <x14:dxf>
              <fill>
                <patternFill patternType="solid">
                  <bgColor rgb="FFC00000"/>
                </patternFill>
              </fill>
            </x14:dxf>
          </x14:cfRule>
          <x14:cfRule type="containsText" priority="10768" operator="containsText" id="{58C76C88-8B46-4E4E-9823-FF21366479C9}">
            <xm:f>NOT(ISERROR(SEARCH('Listados Datos'!$T$4,AT284)))</xm:f>
            <xm:f>'Listados Datos'!$T$4</xm:f>
            <x14:dxf>
              <font>
                <b/>
                <i val="0"/>
                <color theme="0"/>
              </font>
              <fill>
                <patternFill>
                  <bgColor rgb="FFE26B0A"/>
                </patternFill>
              </fill>
            </x14:dxf>
          </x14:cfRule>
          <x14:cfRule type="containsText" priority="10769" operator="containsText" id="{1F5CDDA0-DBF4-44F0-9C23-DEED210B0300}">
            <xm:f>NOT(ISERROR(SEARCH('Listados Datos'!$T$5,AT284)))</xm:f>
            <xm:f>'Listados Datos'!$T$5</xm:f>
            <x14:dxf>
              <font>
                <b/>
                <i val="0"/>
                <color auto="1"/>
              </font>
              <fill>
                <patternFill>
                  <bgColor rgb="FFFFFF00"/>
                </patternFill>
              </fill>
            </x14:dxf>
          </x14:cfRule>
          <x14:cfRule type="containsText" priority="10770" operator="containsText" id="{B2C6F964-49F3-4DAB-B7D3-00F455204611}">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753" operator="containsText" id="{7922448F-E787-48C5-9813-D1CE2908751E}">
            <xm:f>NOT(ISERROR(SEARCH('Listados Datos'!$T$3,AF290)))</xm:f>
            <xm:f>'Listados Datos'!$T$3</xm:f>
            <x14:dxf>
              <fill>
                <patternFill patternType="solid">
                  <bgColor rgb="FFC00000"/>
                </patternFill>
              </fill>
            </x14:dxf>
          </x14:cfRule>
          <x14:cfRule type="containsText" priority="10754" operator="containsText" id="{A355880B-305F-4D09-BF21-006CBFD62E3F}">
            <xm:f>NOT(ISERROR(SEARCH('Listados Datos'!$T$4,AF290)))</xm:f>
            <xm:f>'Listados Datos'!$T$4</xm:f>
            <x14:dxf>
              <font>
                <b/>
                <i val="0"/>
                <color theme="0"/>
              </font>
              <fill>
                <patternFill>
                  <bgColor rgb="FFE26B0A"/>
                </patternFill>
              </fill>
            </x14:dxf>
          </x14:cfRule>
          <x14:cfRule type="containsText" priority="10755" operator="containsText" id="{6AB78781-BAE2-46F5-9866-F4CDCB093A61}">
            <xm:f>NOT(ISERROR(SEARCH('Listados Datos'!$T$5,AF290)))</xm:f>
            <xm:f>'Listados Datos'!$T$5</xm:f>
            <x14:dxf>
              <font>
                <b/>
                <i val="0"/>
                <color auto="1"/>
              </font>
              <fill>
                <patternFill>
                  <bgColor rgb="FFFFFF00"/>
                </patternFill>
              </fill>
            </x14:dxf>
          </x14:cfRule>
          <x14:cfRule type="containsText" priority="10756" operator="containsText" id="{B53C8EBF-9C53-4491-96C8-1BA728DB6779}">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749" operator="containsText" id="{264CE067-F62A-4AE4-B7DB-C12E0607A270}">
            <xm:f>NOT(ISERROR(SEARCH('Listados Datos'!$T$3,AB290)))</xm:f>
            <xm:f>'Listados Datos'!$T$3</xm:f>
            <x14:dxf>
              <fill>
                <patternFill patternType="solid">
                  <bgColor rgb="FFC00000"/>
                </patternFill>
              </fill>
            </x14:dxf>
          </x14:cfRule>
          <x14:cfRule type="containsText" priority="10750" operator="containsText" id="{17A1282B-D36F-42D3-9A83-C67276531B05}">
            <xm:f>NOT(ISERROR(SEARCH('Listados Datos'!$T$4,AB290)))</xm:f>
            <xm:f>'Listados Datos'!$T$4</xm:f>
            <x14:dxf>
              <font>
                <b/>
                <i val="0"/>
                <color theme="0"/>
              </font>
              <fill>
                <patternFill>
                  <bgColor rgb="FFE26B0A"/>
                </patternFill>
              </fill>
            </x14:dxf>
          </x14:cfRule>
          <x14:cfRule type="containsText" priority="10751" operator="containsText" id="{8FD40FBD-D0D4-4F8B-8796-F366531E6DCA}">
            <xm:f>NOT(ISERROR(SEARCH('Listados Datos'!$T$5,AB290)))</xm:f>
            <xm:f>'Listados Datos'!$T$5</xm:f>
            <x14:dxf>
              <font>
                <b/>
                <i val="0"/>
                <color auto="1"/>
              </font>
              <fill>
                <patternFill>
                  <bgColor rgb="FFFFFF00"/>
                </patternFill>
              </fill>
            </x14:dxf>
          </x14:cfRule>
          <x14:cfRule type="containsText" priority="10752" operator="containsText" id="{C0E457DA-CA04-424C-AB21-D954AFD0DB3D}">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739" operator="containsText" id="{C7E34B7B-1C4B-45AA-A313-FBEC1E7B2032}">
            <xm:f>NOT(ISERROR(SEARCH('Listados Datos'!$P$3,Z290)))</xm:f>
            <xm:f>'Listados Datos'!$P$3</xm:f>
            <x14:dxf>
              <fill>
                <patternFill>
                  <bgColor rgb="FF99CC00"/>
                </patternFill>
              </fill>
            </x14:dxf>
          </x14:cfRule>
          <x14:cfRule type="containsText" priority="10740" operator="containsText" id="{71625774-9EE3-4F50-B52D-7BB1F9E4D01A}">
            <xm:f>NOT(ISERROR(SEARCH('Listados Datos'!$P$4,Z290)))</xm:f>
            <xm:f>'Listados Datos'!$P$4</xm:f>
            <x14:dxf>
              <fill>
                <patternFill>
                  <bgColor rgb="FF33CC33"/>
                </patternFill>
              </fill>
            </x14:dxf>
          </x14:cfRule>
          <x14:cfRule type="containsText" priority="10741" operator="containsText" id="{27524BC9-99D2-4715-91F0-AA9C8D8052C6}">
            <xm:f>NOT(ISERROR(SEARCH('Listados Datos'!$P$5,Z290)))</xm:f>
            <xm:f>'Listados Datos'!$P$5</xm:f>
            <x14:dxf>
              <fill>
                <patternFill>
                  <bgColor rgb="FFFFFF00"/>
                </patternFill>
              </fill>
            </x14:dxf>
          </x14:cfRule>
          <x14:cfRule type="containsText" priority="10742" operator="containsText" id="{C4E2385D-879E-4C51-B1EA-2862173661F9}">
            <xm:f>NOT(ISERROR(SEARCH('Listados Datos'!$P$6,Z290)))</xm:f>
            <xm:f>'Listados Datos'!$P$6</xm:f>
            <x14:dxf>
              <fill>
                <patternFill>
                  <bgColor rgb="FFFFC000"/>
                </patternFill>
              </fill>
            </x14:dxf>
          </x14:cfRule>
          <x14:cfRule type="containsText" priority="10743" operator="containsText" id="{B0FA399A-3476-44E4-89C7-1208A41D178F}">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725" operator="containsText" id="{0AFAA191-BA99-4F35-B6ED-84A1F98919AF}">
            <xm:f>NOT(ISERROR(SEARCH('Listados Datos'!$T$3,AT290)))</xm:f>
            <xm:f>'Listados Datos'!$T$3</xm:f>
            <x14:dxf>
              <fill>
                <patternFill patternType="solid">
                  <bgColor rgb="FFC00000"/>
                </patternFill>
              </fill>
            </x14:dxf>
          </x14:cfRule>
          <x14:cfRule type="containsText" priority="10726" operator="containsText" id="{C62AAB7F-3316-49F7-A8E1-73C303C3209B}">
            <xm:f>NOT(ISERROR(SEARCH('Listados Datos'!$T$4,AT290)))</xm:f>
            <xm:f>'Listados Datos'!$T$4</xm:f>
            <x14:dxf>
              <font>
                <b/>
                <i val="0"/>
                <color theme="0"/>
              </font>
              <fill>
                <patternFill>
                  <bgColor rgb="FFE26B0A"/>
                </patternFill>
              </fill>
            </x14:dxf>
          </x14:cfRule>
          <x14:cfRule type="containsText" priority="10727" operator="containsText" id="{46A8C97C-D36E-4FB8-B32E-AA4B2B8B4BD1}">
            <xm:f>NOT(ISERROR(SEARCH('Listados Datos'!$T$5,AT290)))</xm:f>
            <xm:f>'Listados Datos'!$T$5</xm:f>
            <x14:dxf>
              <font>
                <b/>
                <i val="0"/>
                <color auto="1"/>
              </font>
              <fill>
                <patternFill>
                  <bgColor rgb="FFFFFF00"/>
                </patternFill>
              </fill>
            </x14:dxf>
          </x14:cfRule>
          <x14:cfRule type="containsText" priority="10728" operator="containsText" id="{228360FC-DAC1-45A6-A4DA-786B37C7E17C}">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551" operator="containsText" id="{2FAEF724-5EB2-4286-8286-D05CF436DFCA}">
            <xm:f>NOT(ISERROR(SEARCH('Listados Datos'!$P$3,AR301)))</xm:f>
            <xm:f>'Listados Datos'!$P$3</xm:f>
            <x14:dxf>
              <fill>
                <patternFill>
                  <bgColor rgb="FF99CC00"/>
                </patternFill>
              </fill>
            </x14:dxf>
          </x14:cfRule>
          <x14:cfRule type="containsText" priority="10552" operator="containsText" id="{4F54FAB2-A7B6-425C-8B8D-16E8391F2136}">
            <xm:f>NOT(ISERROR(SEARCH('Listados Datos'!$P$4,AR301)))</xm:f>
            <xm:f>'Listados Datos'!$P$4</xm:f>
            <x14:dxf>
              <fill>
                <patternFill>
                  <bgColor rgb="FF33CC33"/>
                </patternFill>
              </fill>
            </x14:dxf>
          </x14:cfRule>
          <x14:cfRule type="containsText" priority="10553" operator="containsText" id="{933C8227-23DC-4FF0-B643-F86092349C6F}">
            <xm:f>NOT(ISERROR(SEARCH('Listados Datos'!$P$5,AR301)))</xm:f>
            <xm:f>'Listados Datos'!$P$5</xm:f>
            <x14:dxf>
              <fill>
                <patternFill>
                  <bgColor rgb="FFFFFF00"/>
                </patternFill>
              </fill>
            </x14:dxf>
          </x14:cfRule>
          <x14:cfRule type="containsText" priority="10554" operator="containsText" id="{9AD3FE0D-2CA1-4B06-A1DB-83EE9B26A5F0}">
            <xm:f>NOT(ISERROR(SEARCH('Listados Datos'!$P$6,AR301)))</xm:f>
            <xm:f>'Listados Datos'!$P$6</xm:f>
            <x14:dxf>
              <fill>
                <patternFill>
                  <bgColor rgb="FFFFC000"/>
                </patternFill>
              </fill>
            </x14:dxf>
          </x14:cfRule>
          <x14:cfRule type="containsText" priority="10555" operator="containsText" id="{5F18D588-69DB-4153-AC85-E070A6B6B28C}">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617" operator="containsText" id="{0216525B-97E2-4B44-BB9A-1D65E387013B}">
            <xm:f>NOT(ISERROR(SEARCH('Listados Datos'!$T$3,AT303)))</xm:f>
            <xm:f>'Listados Datos'!$T$3</xm:f>
            <x14:dxf>
              <fill>
                <patternFill patternType="solid">
                  <bgColor rgb="FFC00000"/>
                </patternFill>
              </fill>
            </x14:dxf>
          </x14:cfRule>
          <x14:cfRule type="containsText" priority="10618" operator="containsText" id="{EADAC9F3-F7E6-428F-851A-766DA0E73BC2}">
            <xm:f>NOT(ISERROR(SEARCH('Listados Datos'!$T$4,AT303)))</xm:f>
            <xm:f>'Listados Datos'!$T$4</xm:f>
            <x14:dxf>
              <font>
                <b/>
                <i val="0"/>
                <color theme="0"/>
              </font>
              <fill>
                <patternFill>
                  <bgColor rgb="FFE26B0A"/>
                </patternFill>
              </fill>
            </x14:dxf>
          </x14:cfRule>
          <x14:cfRule type="containsText" priority="10619" operator="containsText" id="{6217B485-46B0-4DAF-A9D1-5854E13186AF}">
            <xm:f>NOT(ISERROR(SEARCH('Listados Datos'!$T$5,AT303)))</xm:f>
            <xm:f>'Listados Datos'!$T$5</xm:f>
            <x14:dxf>
              <font>
                <b/>
                <i val="0"/>
                <color auto="1"/>
              </font>
              <fill>
                <patternFill>
                  <bgColor rgb="FFFFFF00"/>
                </patternFill>
              </fill>
            </x14:dxf>
          </x14:cfRule>
          <x14:cfRule type="containsText" priority="10620" operator="containsText" id="{77D7F1FB-8A9A-46A0-BC42-D8C0E493A9C7}">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607" operator="containsText" id="{48487577-2BF8-49C2-B20D-C9805DE7FADE}">
            <xm:f>NOT(ISERROR(SEARCH('Listados Datos'!$P$3,AR303)))</xm:f>
            <xm:f>'Listados Datos'!$P$3</xm:f>
            <x14:dxf>
              <fill>
                <patternFill>
                  <bgColor rgb="FF99CC00"/>
                </patternFill>
              </fill>
            </x14:dxf>
          </x14:cfRule>
          <x14:cfRule type="containsText" priority="10608" operator="containsText" id="{4A5891EA-BD66-4CF8-82C1-256898252AF5}">
            <xm:f>NOT(ISERROR(SEARCH('Listados Datos'!$P$4,AR303)))</xm:f>
            <xm:f>'Listados Datos'!$P$4</xm:f>
            <x14:dxf>
              <fill>
                <patternFill>
                  <bgColor rgb="FF33CC33"/>
                </patternFill>
              </fill>
            </x14:dxf>
          </x14:cfRule>
          <x14:cfRule type="containsText" priority="10609" operator="containsText" id="{108021FB-C49B-43F8-9A8B-2F72F3496E2A}">
            <xm:f>NOT(ISERROR(SEARCH('Listados Datos'!$P$5,AR303)))</xm:f>
            <xm:f>'Listados Datos'!$P$5</xm:f>
            <x14:dxf>
              <fill>
                <patternFill>
                  <bgColor rgb="FFFFFF00"/>
                </patternFill>
              </fill>
            </x14:dxf>
          </x14:cfRule>
          <x14:cfRule type="containsText" priority="10610" operator="containsText" id="{AB72E40C-9A0A-4F02-B779-57F2EC724561}">
            <xm:f>NOT(ISERROR(SEARCH('Listados Datos'!$P$6,AR303)))</xm:f>
            <xm:f>'Listados Datos'!$P$6</xm:f>
            <x14:dxf>
              <fill>
                <patternFill>
                  <bgColor rgb="FFFFC000"/>
                </patternFill>
              </fill>
            </x14:dxf>
          </x14:cfRule>
          <x14:cfRule type="containsText" priority="10611" operator="containsText" id="{C723CC66-90AD-4F1F-8F29-98E8C7377EA9}">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575" operator="containsText" id="{722CC564-293A-4BB4-ABD0-2AA5F185CBB0}">
            <xm:f>NOT(ISERROR(SEARCH('Listados Datos'!$T$3,AT300)))</xm:f>
            <xm:f>'Listados Datos'!$T$3</xm:f>
            <x14:dxf>
              <fill>
                <patternFill patternType="solid">
                  <bgColor rgb="FFC00000"/>
                </patternFill>
              </fill>
            </x14:dxf>
          </x14:cfRule>
          <x14:cfRule type="containsText" priority="10576" operator="containsText" id="{E6096B74-DB67-4057-926E-C86F8102090E}">
            <xm:f>NOT(ISERROR(SEARCH('Listados Datos'!$T$4,AT300)))</xm:f>
            <xm:f>'Listados Datos'!$T$4</xm:f>
            <x14:dxf>
              <font>
                <b/>
                <i val="0"/>
                <color theme="0"/>
              </font>
              <fill>
                <patternFill>
                  <bgColor rgb="FFE26B0A"/>
                </patternFill>
              </fill>
            </x14:dxf>
          </x14:cfRule>
          <x14:cfRule type="containsText" priority="10577" operator="containsText" id="{7A7D5EC0-A5E8-4835-9301-B76C0699F26F}">
            <xm:f>NOT(ISERROR(SEARCH('Listados Datos'!$T$5,AT300)))</xm:f>
            <xm:f>'Listados Datos'!$T$5</xm:f>
            <x14:dxf>
              <font>
                <b/>
                <i val="0"/>
                <color auto="1"/>
              </font>
              <fill>
                <patternFill>
                  <bgColor rgb="FFFFFF00"/>
                </patternFill>
              </fill>
            </x14:dxf>
          </x14:cfRule>
          <x14:cfRule type="containsText" priority="10578" operator="containsText" id="{F1E63BB0-ACFF-4D7C-9481-7E4BF58F3A2A}">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65" operator="containsText" id="{86299C08-7421-4963-816B-9B1707F438DC}">
            <xm:f>NOT(ISERROR(SEARCH('Listados Datos'!$P$3,AR300)))</xm:f>
            <xm:f>'Listados Datos'!$P$3</xm:f>
            <x14:dxf>
              <fill>
                <patternFill>
                  <bgColor rgb="FF99CC00"/>
                </patternFill>
              </fill>
            </x14:dxf>
          </x14:cfRule>
          <x14:cfRule type="containsText" priority="10566" operator="containsText" id="{7723D670-07EF-45DA-A0B9-10AE2F931C5C}">
            <xm:f>NOT(ISERROR(SEARCH('Listados Datos'!$P$4,AR300)))</xm:f>
            <xm:f>'Listados Datos'!$P$4</xm:f>
            <x14:dxf>
              <fill>
                <patternFill>
                  <bgColor rgb="FF33CC33"/>
                </patternFill>
              </fill>
            </x14:dxf>
          </x14:cfRule>
          <x14:cfRule type="containsText" priority="10567" operator="containsText" id="{4CC74BDB-C679-46F5-B1F5-63FF0DDC3AB6}">
            <xm:f>NOT(ISERROR(SEARCH('Listados Datos'!$P$5,AR300)))</xm:f>
            <xm:f>'Listados Datos'!$P$5</xm:f>
            <x14:dxf>
              <fill>
                <patternFill>
                  <bgColor rgb="FFFFFF00"/>
                </patternFill>
              </fill>
            </x14:dxf>
          </x14:cfRule>
          <x14:cfRule type="containsText" priority="10568" operator="containsText" id="{31007F1F-699A-495B-96B2-A7D6CAC1B734}">
            <xm:f>NOT(ISERROR(SEARCH('Listados Datos'!$P$6,AR300)))</xm:f>
            <xm:f>'Listados Datos'!$P$6</xm:f>
            <x14:dxf>
              <fill>
                <patternFill>
                  <bgColor rgb="FFFFC000"/>
                </patternFill>
              </fill>
            </x14:dxf>
          </x14:cfRule>
          <x14:cfRule type="containsText" priority="10569" operator="containsText" id="{E1DCBB7B-12CD-40B8-B86E-BEAC330F7FD6}">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683" operator="containsText" id="{780F6E6D-F2A4-430F-9D98-9FD96F88FFDB}">
            <xm:f>NOT(ISERROR(SEARCH('Listados Datos'!$T$3,AF298)))</xm:f>
            <xm:f>'Listados Datos'!$T$3</xm:f>
            <x14:dxf>
              <fill>
                <patternFill patternType="solid">
                  <bgColor rgb="FFC00000"/>
                </patternFill>
              </fill>
            </x14:dxf>
          </x14:cfRule>
          <x14:cfRule type="containsText" priority="10684" operator="containsText" id="{061E3BE1-5E3D-4969-9474-5DFD464161D3}">
            <xm:f>NOT(ISERROR(SEARCH('Listados Datos'!$T$4,AF298)))</xm:f>
            <xm:f>'Listados Datos'!$T$4</xm:f>
            <x14:dxf>
              <font>
                <b/>
                <i val="0"/>
                <color theme="0"/>
              </font>
              <fill>
                <patternFill>
                  <bgColor rgb="FFE26B0A"/>
                </patternFill>
              </fill>
            </x14:dxf>
          </x14:cfRule>
          <x14:cfRule type="containsText" priority="10685" operator="containsText" id="{AA20635E-7E09-490D-B334-96F405D77378}">
            <xm:f>NOT(ISERROR(SEARCH('Listados Datos'!$T$5,AF298)))</xm:f>
            <xm:f>'Listados Datos'!$T$5</xm:f>
            <x14:dxf>
              <font>
                <b/>
                <i val="0"/>
                <color auto="1"/>
              </font>
              <fill>
                <patternFill>
                  <bgColor rgb="FFFFFF00"/>
                </patternFill>
              </fill>
            </x14:dxf>
          </x14:cfRule>
          <x14:cfRule type="containsText" priority="10686" operator="containsText" id="{B056F0CA-8384-4AB6-857F-612C74255F0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679" operator="containsText" id="{D6B4558D-D3B1-4C8C-9C45-58CDE30F16D6}">
            <xm:f>NOT(ISERROR(SEARCH('Listados Datos'!$T$3,AB298)))</xm:f>
            <xm:f>'Listados Datos'!$T$3</xm:f>
            <x14:dxf>
              <fill>
                <patternFill patternType="solid">
                  <bgColor rgb="FFC00000"/>
                </patternFill>
              </fill>
            </x14:dxf>
          </x14:cfRule>
          <x14:cfRule type="containsText" priority="10680" operator="containsText" id="{D145C915-4962-44A0-972B-57578CB405A8}">
            <xm:f>NOT(ISERROR(SEARCH('Listados Datos'!$T$4,AB298)))</xm:f>
            <xm:f>'Listados Datos'!$T$4</xm:f>
            <x14:dxf>
              <font>
                <b/>
                <i val="0"/>
                <color theme="0"/>
              </font>
              <fill>
                <patternFill>
                  <bgColor rgb="FFE26B0A"/>
                </patternFill>
              </fill>
            </x14:dxf>
          </x14:cfRule>
          <x14:cfRule type="containsText" priority="10681" operator="containsText" id="{85533CC0-C26E-4A87-ACE6-FE918B9679C2}">
            <xm:f>NOT(ISERROR(SEARCH('Listados Datos'!$T$5,AB298)))</xm:f>
            <xm:f>'Listados Datos'!$T$5</xm:f>
            <x14:dxf>
              <font>
                <b/>
                <i val="0"/>
                <color auto="1"/>
              </font>
              <fill>
                <patternFill>
                  <bgColor rgb="FFFFFF00"/>
                </patternFill>
              </fill>
            </x14:dxf>
          </x14:cfRule>
          <x14:cfRule type="containsText" priority="10682" operator="containsText" id="{108B4FBC-A7F6-471D-AE79-5BDB9D09711D}">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69" operator="containsText" id="{FAD79FA8-4B3C-41AA-B49E-69B5509CDCEE}">
            <xm:f>NOT(ISERROR(SEARCH('Listados Datos'!$P$3,Z298)))</xm:f>
            <xm:f>'Listados Datos'!$P$3</xm:f>
            <x14:dxf>
              <fill>
                <patternFill>
                  <bgColor rgb="FF99CC00"/>
                </patternFill>
              </fill>
            </x14:dxf>
          </x14:cfRule>
          <x14:cfRule type="containsText" priority="10670" operator="containsText" id="{20CABEF4-B8B7-427E-AC7F-2FB1F9443B85}">
            <xm:f>NOT(ISERROR(SEARCH('Listados Datos'!$P$4,Z298)))</xm:f>
            <xm:f>'Listados Datos'!$P$4</xm:f>
            <x14:dxf>
              <fill>
                <patternFill>
                  <bgColor rgb="FF33CC33"/>
                </patternFill>
              </fill>
            </x14:dxf>
          </x14:cfRule>
          <x14:cfRule type="containsText" priority="10671" operator="containsText" id="{AFD3FE4C-7C88-443B-996E-B1FB11803484}">
            <xm:f>NOT(ISERROR(SEARCH('Listados Datos'!$P$5,Z298)))</xm:f>
            <xm:f>'Listados Datos'!$P$5</xm:f>
            <x14:dxf>
              <fill>
                <patternFill>
                  <bgColor rgb="FFFFFF00"/>
                </patternFill>
              </fill>
            </x14:dxf>
          </x14:cfRule>
          <x14:cfRule type="containsText" priority="10672" operator="containsText" id="{87BFE005-99D1-4D22-AE14-CCF28FC4E070}">
            <xm:f>NOT(ISERROR(SEARCH('Listados Datos'!$P$6,Z298)))</xm:f>
            <xm:f>'Listados Datos'!$P$6</xm:f>
            <x14:dxf>
              <fill>
                <patternFill>
                  <bgColor rgb="FFFFC000"/>
                </patternFill>
              </fill>
            </x14:dxf>
          </x14:cfRule>
          <x14:cfRule type="containsText" priority="10673" operator="containsText" id="{5F7AC134-22A7-46A9-B0A4-793C69928D78}">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45" operator="containsText" id="{9A4A1950-EF2E-4C89-8866-824E11ADBEC4}">
            <xm:f>NOT(ISERROR(SEARCH('Listados Datos'!$T$3,AT298)))</xm:f>
            <xm:f>'Listados Datos'!$T$3</xm:f>
            <x14:dxf>
              <fill>
                <patternFill patternType="solid">
                  <bgColor rgb="FFC00000"/>
                </patternFill>
              </fill>
            </x14:dxf>
          </x14:cfRule>
          <x14:cfRule type="containsText" priority="10646" operator="containsText" id="{A0CAF63D-CC72-40CF-BE59-73FD5C7FE310}">
            <xm:f>NOT(ISERROR(SEARCH('Listados Datos'!$T$4,AT298)))</xm:f>
            <xm:f>'Listados Datos'!$T$4</xm:f>
            <x14:dxf>
              <font>
                <b/>
                <i val="0"/>
                <color theme="0"/>
              </font>
              <fill>
                <patternFill>
                  <bgColor rgb="FFE26B0A"/>
                </patternFill>
              </fill>
            </x14:dxf>
          </x14:cfRule>
          <x14:cfRule type="containsText" priority="10647" operator="containsText" id="{997B488E-2278-4FF0-94BA-032FAC2AA1F3}">
            <xm:f>NOT(ISERROR(SEARCH('Listados Datos'!$T$5,AT298)))</xm:f>
            <xm:f>'Listados Datos'!$T$5</xm:f>
            <x14:dxf>
              <font>
                <b/>
                <i val="0"/>
                <color auto="1"/>
              </font>
              <fill>
                <patternFill>
                  <bgColor rgb="FFFFFF00"/>
                </patternFill>
              </fill>
            </x14:dxf>
          </x14:cfRule>
          <x14:cfRule type="containsText" priority="10648" operator="containsText" id="{A0E2D6C5-B4A2-434B-ACFB-4D0E8B4BF7C1}">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35" operator="containsText" id="{D37EE02E-74D5-435D-9C21-F3A3794A0331}">
            <xm:f>NOT(ISERROR(SEARCH('Listados Datos'!$P$3,AR298)))</xm:f>
            <xm:f>'Listados Datos'!$P$3</xm:f>
            <x14:dxf>
              <fill>
                <patternFill>
                  <bgColor rgb="FF99CC00"/>
                </patternFill>
              </fill>
            </x14:dxf>
          </x14:cfRule>
          <x14:cfRule type="containsText" priority="10636" operator="containsText" id="{94D23321-CABC-493A-ABD9-84040B42E0D8}">
            <xm:f>NOT(ISERROR(SEARCH('Listados Datos'!$P$4,AR298)))</xm:f>
            <xm:f>'Listados Datos'!$P$4</xm:f>
            <x14:dxf>
              <fill>
                <patternFill>
                  <bgColor rgb="FF33CC33"/>
                </patternFill>
              </fill>
            </x14:dxf>
          </x14:cfRule>
          <x14:cfRule type="containsText" priority="10637" operator="containsText" id="{F0B66E27-B576-44C6-B1A5-0F66A5AB353A}">
            <xm:f>NOT(ISERROR(SEARCH('Listados Datos'!$P$5,AR298)))</xm:f>
            <xm:f>'Listados Datos'!$P$5</xm:f>
            <x14:dxf>
              <fill>
                <patternFill>
                  <bgColor rgb="FFFFFF00"/>
                </patternFill>
              </fill>
            </x14:dxf>
          </x14:cfRule>
          <x14:cfRule type="containsText" priority="10638" operator="containsText" id="{6085B243-225E-4C52-836C-FF4B40EE359D}">
            <xm:f>NOT(ISERROR(SEARCH('Listados Datos'!$P$6,AR298)))</xm:f>
            <xm:f>'Listados Datos'!$P$6</xm:f>
            <x14:dxf>
              <fill>
                <patternFill>
                  <bgColor rgb="FFFFC000"/>
                </patternFill>
              </fill>
            </x14:dxf>
          </x14:cfRule>
          <x14:cfRule type="containsText" priority="10639" operator="containsText" id="{9105C307-01F1-403B-92A8-56C1839D2A9C}">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631" operator="containsText" id="{C37B3DCA-F0F2-490F-8C07-EBE87C904698}">
            <xm:f>NOT(ISERROR(SEARCH('Listados Datos'!$T$3,AT299)))</xm:f>
            <xm:f>'Listados Datos'!$T$3</xm:f>
            <x14:dxf>
              <fill>
                <patternFill patternType="solid">
                  <bgColor rgb="FFC00000"/>
                </patternFill>
              </fill>
            </x14:dxf>
          </x14:cfRule>
          <x14:cfRule type="containsText" priority="10632" operator="containsText" id="{AF3C10BE-8285-43D3-9B88-39637827C6DA}">
            <xm:f>NOT(ISERROR(SEARCH('Listados Datos'!$T$4,AT299)))</xm:f>
            <xm:f>'Listados Datos'!$T$4</xm:f>
            <x14:dxf>
              <font>
                <b/>
                <i val="0"/>
                <color theme="0"/>
              </font>
              <fill>
                <patternFill>
                  <bgColor rgb="FFE26B0A"/>
                </patternFill>
              </fill>
            </x14:dxf>
          </x14:cfRule>
          <x14:cfRule type="containsText" priority="10633" operator="containsText" id="{8D530126-4361-4E57-853B-3CEB012CA1C4}">
            <xm:f>NOT(ISERROR(SEARCH('Listados Datos'!$T$5,AT299)))</xm:f>
            <xm:f>'Listados Datos'!$T$5</xm:f>
            <x14:dxf>
              <font>
                <b/>
                <i val="0"/>
                <color auto="1"/>
              </font>
              <fill>
                <patternFill>
                  <bgColor rgb="FFFFFF00"/>
                </patternFill>
              </fill>
            </x14:dxf>
          </x14:cfRule>
          <x14:cfRule type="containsText" priority="10634" operator="containsText" id="{5315015C-79C1-46D0-B85D-3A5E759C38E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621" operator="containsText" id="{5064B611-6201-4A34-A79D-4153202AEA73}">
            <xm:f>NOT(ISERROR(SEARCH('Listados Datos'!$P$3,AR299)))</xm:f>
            <xm:f>'Listados Datos'!$P$3</xm:f>
            <x14:dxf>
              <fill>
                <patternFill>
                  <bgColor rgb="FF99CC00"/>
                </patternFill>
              </fill>
            </x14:dxf>
          </x14:cfRule>
          <x14:cfRule type="containsText" priority="10622" operator="containsText" id="{44339FE9-9E27-4778-A90A-A0A851F4D101}">
            <xm:f>NOT(ISERROR(SEARCH('Listados Datos'!$P$4,AR299)))</xm:f>
            <xm:f>'Listados Datos'!$P$4</xm:f>
            <x14:dxf>
              <fill>
                <patternFill>
                  <bgColor rgb="FF33CC33"/>
                </patternFill>
              </fill>
            </x14:dxf>
          </x14:cfRule>
          <x14:cfRule type="containsText" priority="10623" operator="containsText" id="{DAD6904D-3763-495B-A5E8-CCC40860AE0C}">
            <xm:f>NOT(ISERROR(SEARCH('Listados Datos'!$P$5,AR299)))</xm:f>
            <xm:f>'Listados Datos'!$P$5</xm:f>
            <x14:dxf>
              <fill>
                <patternFill>
                  <bgColor rgb="FFFFFF00"/>
                </patternFill>
              </fill>
            </x14:dxf>
          </x14:cfRule>
          <x14:cfRule type="containsText" priority="10624" operator="containsText" id="{9EAEB90F-55C0-42BA-AA98-AE5ADBF73F7E}">
            <xm:f>NOT(ISERROR(SEARCH('Listados Datos'!$P$6,AR299)))</xm:f>
            <xm:f>'Listados Datos'!$P$6</xm:f>
            <x14:dxf>
              <fill>
                <patternFill>
                  <bgColor rgb="FFFFC000"/>
                </patternFill>
              </fill>
            </x14:dxf>
          </x14:cfRule>
          <x14:cfRule type="containsText" priority="10625" operator="containsText" id="{AFB12F33-1E29-4EDA-B989-C4F4E871F67E}">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603" operator="containsText" id="{060D67A7-0CF8-483A-92D4-DAE052CF4DF3}">
            <xm:f>NOT(ISERROR(SEARCH('Listados Datos'!$T$3,AF300)))</xm:f>
            <xm:f>'Listados Datos'!$T$3</xm:f>
            <x14:dxf>
              <fill>
                <patternFill patternType="solid">
                  <bgColor rgb="FFC00000"/>
                </patternFill>
              </fill>
            </x14:dxf>
          </x14:cfRule>
          <x14:cfRule type="containsText" priority="10604" operator="containsText" id="{06782F35-EA8E-4A00-9ACE-37696B317738}">
            <xm:f>NOT(ISERROR(SEARCH('Listados Datos'!$T$4,AF300)))</xm:f>
            <xm:f>'Listados Datos'!$T$4</xm:f>
            <x14:dxf>
              <font>
                <b/>
                <i val="0"/>
                <color theme="0"/>
              </font>
              <fill>
                <patternFill>
                  <bgColor rgb="FFE26B0A"/>
                </patternFill>
              </fill>
            </x14:dxf>
          </x14:cfRule>
          <x14:cfRule type="containsText" priority="10605" operator="containsText" id="{E374E0DF-E577-4C27-BB53-A2D44269CB6A}">
            <xm:f>NOT(ISERROR(SEARCH('Listados Datos'!$T$5,AF300)))</xm:f>
            <xm:f>'Listados Datos'!$T$5</xm:f>
            <x14:dxf>
              <font>
                <b/>
                <i val="0"/>
                <color auto="1"/>
              </font>
              <fill>
                <patternFill>
                  <bgColor rgb="FFFFFF00"/>
                </patternFill>
              </fill>
            </x14:dxf>
          </x14:cfRule>
          <x14:cfRule type="containsText" priority="10606" operator="containsText" id="{606AA796-A8E9-4ADB-989C-A1D72A3E615F}">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599" operator="containsText" id="{7806C3F4-9BA5-4B9C-8F6A-4A6C4FD16ADA}">
            <xm:f>NOT(ISERROR(SEARCH('Listados Datos'!$T$3,AB300)))</xm:f>
            <xm:f>'Listados Datos'!$T$3</xm:f>
            <x14:dxf>
              <fill>
                <patternFill patternType="solid">
                  <bgColor rgb="FFC00000"/>
                </patternFill>
              </fill>
            </x14:dxf>
          </x14:cfRule>
          <x14:cfRule type="containsText" priority="10600" operator="containsText" id="{E78C7E55-1CD0-4AC8-96E3-06AE984E92C3}">
            <xm:f>NOT(ISERROR(SEARCH('Listados Datos'!$T$4,AB300)))</xm:f>
            <xm:f>'Listados Datos'!$T$4</xm:f>
            <x14:dxf>
              <font>
                <b/>
                <i val="0"/>
                <color theme="0"/>
              </font>
              <fill>
                <patternFill>
                  <bgColor rgb="FFE26B0A"/>
                </patternFill>
              </fill>
            </x14:dxf>
          </x14:cfRule>
          <x14:cfRule type="containsText" priority="10601" operator="containsText" id="{23C5229B-C858-46A0-AADD-CE9ED12A36EF}">
            <xm:f>NOT(ISERROR(SEARCH('Listados Datos'!$T$5,AB300)))</xm:f>
            <xm:f>'Listados Datos'!$T$5</xm:f>
            <x14:dxf>
              <font>
                <b/>
                <i val="0"/>
                <color auto="1"/>
              </font>
              <fill>
                <patternFill>
                  <bgColor rgb="FFFFFF00"/>
                </patternFill>
              </fill>
            </x14:dxf>
          </x14:cfRule>
          <x14:cfRule type="containsText" priority="10602" operator="containsText" id="{680DC361-7352-49F1-81D6-E0BBD88C827C}">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589" operator="containsText" id="{941CD275-C834-4B06-A2E1-2D07EA1618DA}">
            <xm:f>NOT(ISERROR(SEARCH('Listados Datos'!$P$3,Z300)))</xm:f>
            <xm:f>'Listados Datos'!$P$3</xm:f>
            <x14:dxf>
              <fill>
                <patternFill>
                  <bgColor rgb="FF99CC00"/>
                </patternFill>
              </fill>
            </x14:dxf>
          </x14:cfRule>
          <x14:cfRule type="containsText" priority="10590" operator="containsText" id="{7B22FC80-D6E4-4EB2-B10A-834C72087F1B}">
            <xm:f>NOT(ISERROR(SEARCH('Listados Datos'!$P$4,Z300)))</xm:f>
            <xm:f>'Listados Datos'!$P$4</xm:f>
            <x14:dxf>
              <fill>
                <patternFill>
                  <bgColor rgb="FF33CC33"/>
                </patternFill>
              </fill>
            </x14:dxf>
          </x14:cfRule>
          <x14:cfRule type="containsText" priority="10591" operator="containsText" id="{E3ACCC1B-E27E-4A68-BDA9-131766828493}">
            <xm:f>NOT(ISERROR(SEARCH('Listados Datos'!$P$5,Z300)))</xm:f>
            <xm:f>'Listados Datos'!$P$5</xm:f>
            <x14:dxf>
              <fill>
                <patternFill>
                  <bgColor rgb="FFFFFF00"/>
                </patternFill>
              </fill>
            </x14:dxf>
          </x14:cfRule>
          <x14:cfRule type="containsText" priority="10592" operator="containsText" id="{949356CA-DA2A-4462-ADBC-4ECE3DBBB431}">
            <xm:f>NOT(ISERROR(SEARCH('Listados Datos'!$P$6,Z300)))</xm:f>
            <xm:f>'Listados Datos'!$P$6</xm:f>
            <x14:dxf>
              <fill>
                <patternFill>
                  <bgColor rgb="FFFFC000"/>
                </patternFill>
              </fill>
            </x14:dxf>
          </x14:cfRule>
          <x14:cfRule type="containsText" priority="10593" operator="containsText" id="{4A1E8AC0-E31A-4CA3-8171-7B7DDE172E0C}">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61" operator="containsText" id="{27113825-DCBB-4A40-B99B-333683682120}">
            <xm:f>NOT(ISERROR(SEARCH('Listados Datos'!$T$3,AT301)))</xm:f>
            <xm:f>'Listados Datos'!$T$3</xm:f>
            <x14:dxf>
              <fill>
                <patternFill patternType="solid">
                  <bgColor rgb="FFC00000"/>
                </patternFill>
              </fill>
            </x14:dxf>
          </x14:cfRule>
          <x14:cfRule type="containsText" priority="10562" operator="containsText" id="{BD05AD2C-6761-4A80-AE84-6AD50867E8B1}">
            <xm:f>NOT(ISERROR(SEARCH('Listados Datos'!$T$4,AT301)))</xm:f>
            <xm:f>'Listados Datos'!$T$4</xm:f>
            <x14:dxf>
              <font>
                <b/>
                <i val="0"/>
                <color theme="0"/>
              </font>
              <fill>
                <patternFill>
                  <bgColor rgb="FFE26B0A"/>
                </patternFill>
              </fill>
            </x14:dxf>
          </x14:cfRule>
          <x14:cfRule type="containsText" priority="10563" operator="containsText" id="{EB974980-DEAF-4F59-9CF6-4BEB83314142}">
            <xm:f>NOT(ISERROR(SEARCH('Listados Datos'!$T$5,AT301)))</xm:f>
            <xm:f>'Listados Datos'!$T$5</xm:f>
            <x14:dxf>
              <font>
                <b/>
                <i val="0"/>
                <color auto="1"/>
              </font>
              <fill>
                <patternFill>
                  <bgColor rgb="FFFFFF00"/>
                </patternFill>
              </fill>
            </x14:dxf>
          </x14:cfRule>
          <x14:cfRule type="containsText" priority="10564" operator="containsText" id="{F2243929-DA6F-4751-8105-D666FC652F38}">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509" operator="containsText" id="{D6E7EEF3-E34D-4EBD-8136-279C8E8AD43A}">
            <xm:f>NOT(ISERROR(SEARCH('Listados Datos'!$P$3,AR302)))</xm:f>
            <xm:f>'Listados Datos'!$P$3</xm:f>
            <x14:dxf>
              <fill>
                <patternFill>
                  <bgColor rgb="FF99CC00"/>
                </patternFill>
              </fill>
            </x14:dxf>
          </x14:cfRule>
          <x14:cfRule type="containsText" priority="10510" operator="containsText" id="{FB739EDA-5F8C-4755-A2E3-C54A8D0313AA}">
            <xm:f>NOT(ISERROR(SEARCH('Listados Datos'!$P$4,AR302)))</xm:f>
            <xm:f>'Listados Datos'!$P$4</xm:f>
            <x14:dxf>
              <fill>
                <patternFill>
                  <bgColor rgb="FF33CC33"/>
                </patternFill>
              </fill>
            </x14:dxf>
          </x14:cfRule>
          <x14:cfRule type="containsText" priority="10511" operator="containsText" id="{948936F9-6868-4A1F-AD02-C41AE39083DC}">
            <xm:f>NOT(ISERROR(SEARCH('Listados Datos'!$P$5,AR302)))</xm:f>
            <xm:f>'Listados Datos'!$P$5</xm:f>
            <x14:dxf>
              <fill>
                <patternFill>
                  <bgColor rgb="FFFFFF00"/>
                </patternFill>
              </fill>
            </x14:dxf>
          </x14:cfRule>
          <x14:cfRule type="containsText" priority="10512" operator="containsText" id="{ED0E29FA-DB82-4EA1-AAEE-DF8EB44C34DC}">
            <xm:f>NOT(ISERROR(SEARCH('Listados Datos'!$P$6,AR302)))</xm:f>
            <xm:f>'Listados Datos'!$P$6</xm:f>
            <x14:dxf>
              <fill>
                <patternFill>
                  <bgColor rgb="FFFFC000"/>
                </patternFill>
              </fill>
            </x14:dxf>
          </x14:cfRule>
          <x14:cfRule type="containsText" priority="10513" operator="containsText" id="{7BB0C9CA-BC34-4378-9814-B2F900341887}">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47" operator="containsText" id="{97D031BD-345A-48B6-A093-88E1A38C7BD5}">
            <xm:f>NOT(ISERROR(SEARCH('Listados Datos'!$T$3,AF302)))</xm:f>
            <xm:f>'Listados Datos'!$T$3</xm:f>
            <x14:dxf>
              <fill>
                <patternFill patternType="solid">
                  <bgColor rgb="FFC00000"/>
                </patternFill>
              </fill>
            </x14:dxf>
          </x14:cfRule>
          <x14:cfRule type="containsText" priority="10548" operator="containsText" id="{D84E0098-16A8-4F53-A1B7-7153216DA4B4}">
            <xm:f>NOT(ISERROR(SEARCH('Listados Datos'!$T$4,AF302)))</xm:f>
            <xm:f>'Listados Datos'!$T$4</xm:f>
            <x14:dxf>
              <font>
                <b/>
                <i val="0"/>
                <color theme="0"/>
              </font>
              <fill>
                <patternFill>
                  <bgColor rgb="FFE26B0A"/>
                </patternFill>
              </fill>
            </x14:dxf>
          </x14:cfRule>
          <x14:cfRule type="containsText" priority="10549" operator="containsText" id="{E5843502-2D1A-45FA-A01C-E4BF75C3AA4C}">
            <xm:f>NOT(ISERROR(SEARCH('Listados Datos'!$T$5,AF302)))</xm:f>
            <xm:f>'Listados Datos'!$T$5</xm:f>
            <x14:dxf>
              <font>
                <b/>
                <i val="0"/>
                <color auto="1"/>
              </font>
              <fill>
                <patternFill>
                  <bgColor rgb="FFFFFF00"/>
                </patternFill>
              </fill>
            </x14:dxf>
          </x14:cfRule>
          <x14:cfRule type="containsText" priority="10550" operator="containsText" id="{F1CF4DD3-FDDF-487E-AADA-D4884606309C}">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43" operator="containsText" id="{8326D697-0C73-4870-A482-988EFE08B25B}">
            <xm:f>NOT(ISERROR(SEARCH('Listados Datos'!$T$3,AB302)))</xm:f>
            <xm:f>'Listados Datos'!$T$3</xm:f>
            <x14:dxf>
              <fill>
                <patternFill patternType="solid">
                  <bgColor rgb="FFC00000"/>
                </patternFill>
              </fill>
            </x14:dxf>
          </x14:cfRule>
          <x14:cfRule type="containsText" priority="10544" operator="containsText" id="{3D9C044B-BA9B-4582-A4A6-1F89CEB4B45E}">
            <xm:f>NOT(ISERROR(SEARCH('Listados Datos'!$T$4,AB302)))</xm:f>
            <xm:f>'Listados Datos'!$T$4</xm:f>
            <x14:dxf>
              <font>
                <b/>
                <i val="0"/>
                <color theme="0"/>
              </font>
              <fill>
                <patternFill>
                  <bgColor rgb="FFE26B0A"/>
                </patternFill>
              </fill>
            </x14:dxf>
          </x14:cfRule>
          <x14:cfRule type="containsText" priority="10545" operator="containsText" id="{826C24D4-9F5B-4666-A46C-C36F9B0B247B}">
            <xm:f>NOT(ISERROR(SEARCH('Listados Datos'!$T$5,AB302)))</xm:f>
            <xm:f>'Listados Datos'!$T$5</xm:f>
            <x14:dxf>
              <font>
                <b/>
                <i val="0"/>
                <color auto="1"/>
              </font>
              <fill>
                <patternFill>
                  <bgColor rgb="FFFFFF00"/>
                </patternFill>
              </fill>
            </x14:dxf>
          </x14:cfRule>
          <x14:cfRule type="containsText" priority="10546" operator="containsText" id="{F3BEDBBB-3F9A-4705-BD7D-3D24A890E64F}">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33" operator="containsText" id="{867EF320-3162-40A2-B76E-417F09D5373A}">
            <xm:f>NOT(ISERROR(SEARCH('Listados Datos'!$P$3,Z302)))</xm:f>
            <xm:f>'Listados Datos'!$P$3</xm:f>
            <x14:dxf>
              <fill>
                <patternFill>
                  <bgColor rgb="FF99CC00"/>
                </patternFill>
              </fill>
            </x14:dxf>
          </x14:cfRule>
          <x14:cfRule type="containsText" priority="10534" operator="containsText" id="{29ABC979-7E7B-4087-AE21-C51A11F4615B}">
            <xm:f>NOT(ISERROR(SEARCH('Listados Datos'!$P$4,Z302)))</xm:f>
            <xm:f>'Listados Datos'!$P$4</xm:f>
            <x14:dxf>
              <fill>
                <patternFill>
                  <bgColor rgb="FF33CC33"/>
                </patternFill>
              </fill>
            </x14:dxf>
          </x14:cfRule>
          <x14:cfRule type="containsText" priority="10535" operator="containsText" id="{5DE8C91B-04BD-4311-8174-935883B85ABB}">
            <xm:f>NOT(ISERROR(SEARCH('Listados Datos'!$P$5,Z302)))</xm:f>
            <xm:f>'Listados Datos'!$P$5</xm:f>
            <x14:dxf>
              <fill>
                <patternFill>
                  <bgColor rgb="FFFFFF00"/>
                </patternFill>
              </fill>
            </x14:dxf>
          </x14:cfRule>
          <x14:cfRule type="containsText" priority="10536" operator="containsText" id="{7EF18C5A-C2C8-4399-8CA1-636568B6E037}">
            <xm:f>NOT(ISERROR(SEARCH('Listados Datos'!$P$6,Z302)))</xm:f>
            <xm:f>'Listados Datos'!$P$6</xm:f>
            <x14:dxf>
              <fill>
                <patternFill>
                  <bgColor rgb="FFFFC000"/>
                </patternFill>
              </fill>
            </x14:dxf>
          </x14:cfRule>
          <x14:cfRule type="containsText" priority="10537" operator="containsText" id="{6D9A2017-3FF1-4564-A622-F65C3AD0434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519" operator="containsText" id="{5844E2BC-51DA-4964-9109-89164AA6C65A}">
            <xm:f>NOT(ISERROR(SEARCH('Listados Datos'!$T$3,AT302)))</xm:f>
            <xm:f>'Listados Datos'!$T$3</xm:f>
            <x14:dxf>
              <fill>
                <patternFill patternType="solid">
                  <bgColor rgb="FFC00000"/>
                </patternFill>
              </fill>
            </x14:dxf>
          </x14:cfRule>
          <x14:cfRule type="containsText" priority="10520" operator="containsText" id="{B0D54DD8-CF90-47C2-9E4F-217E583C5093}">
            <xm:f>NOT(ISERROR(SEARCH('Listados Datos'!$T$4,AT302)))</xm:f>
            <xm:f>'Listados Datos'!$T$4</xm:f>
            <x14:dxf>
              <font>
                <b/>
                <i val="0"/>
                <color theme="0"/>
              </font>
              <fill>
                <patternFill>
                  <bgColor rgb="FFE26B0A"/>
                </patternFill>
              </fill>
            </x14:dxf>
          </x14:cfRule>
          <x14:cfRule type="containsText" priority="10521" operator="containsText" id="{8C837D9B-2BD8-4D64-848B-A1EB96777478}">
            <xm:f>NOT(ISERROR(SEARCH('Listados Datos'!$T$5,AT302)))</xm:f>
            <xm:f>'Listados Datos'!$T$5</xm:f>
            <x14:dxf>
              <font>
                <b/>
                <i val="0"/>
                <color auto="1"/>
              </font>
              <fill>
                <patternFill>
                  <bgColor rgb="FFFFFF00"/>
                </patternFill>
              </fill>
            </x14:dxf>
          </x14:cfRule>
          <x14:cfRule type="containsText" priority="10522" operator="containsText" id="{EBA9329D-E501-4D76-9483-09826317802C}">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59" operator="containsText" id="{AC783E32-DEF7-471F-B438-00E3A100AB4C}">
            <xm:f>NOT(ISERROR(SEARCH('Listados Datos'!$P$3,AR295)))</xm:f>
            <xm:f>'Listados Datos'!$P$3</xm:f>
            <x14:dxf>
              <fill>
                <patternFill>
                  <bgColor rgb="FF99CC00"/>
                </patternFill>
              </fill>
            </x14:dxf>
          </x14:cfRule>
          <x14:cfRule type="containsText" priority="10360" operator="containsText" id="{4C2BBD1B-C383-4054-9E2A-094719670016}">
            <xm:f>NOT(ISERROR(SEARCH('Listados Datos'!$P$4,AR295)))</xm:f>
            <xm:f>'Listados Datos'!$P$4</xm:f>
            <x14:dxf>
              <fill>
                <patternFill>
                  <bgColor rgb="FF33CC33"/>
                </patternFill>
              </fill>
            </x14:dxf>
          </x14:cfRule>
          <x14:cfRule type="containsText" priority="10361" operator="containsText" id="{EE5794F4-638A-408E-A8DA-93A175EF6B9B}">
            <xm:f>NOT(ISERROR(SEARCH('Listados Datos'!$P$5,AR295)))</xm:f>
            <xm:f>'Listados Datos'!$P$5</xm:f>
            <x14:dxf>
              <fill>
                <patternFill>
                  <bgColor rgb="FFFFFF00"/>
                </patternFill>
              </fill>
            </x14:dxf>
          </x14:cfRule>
          <x14:cfRule type="containsText" priority="10362" operator="containsText" id="{D747E3E0-4FE6-400B-AD84-3CF3DF0F08CD}">
            <xm:f>NOT(ISERROR(SEARCH('Listados Datos'!$P$6,AR295)))</xm:f>
            <xm:f>'Listados Datos'!$P$6</xm:f>
            <x14:dxf>
              <fill>
                <patternFill>
                  <bgColor rgb="FFFFC000"/>
                </patternFill>
              </fill>
            </x14:dxf>
          </x14:cfRule>
          <x14:cfRule type="containsText" priority="10363" operator="containsText" id="{222FD191-C83F-492C-8C69-0D92B2267A37}">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0425" operator="containsText" id="{912B3812-F04E-4181-847D-FA8665393298}">
            <xm:f>NOT(ISERROR(SEARCH('Listados Datos'!$T$3,AT297)))</xm:f>
            <xm:f>'Listados Datos'!$T$3</xm:f>
            <x14:dxf>
              <fill>
                <patternFill patternType="solid">
                  <bgColor rgb="FFC00000"/>
                </patternFill>
              </fill>
            </x14:dxf>
          </x14:cfRule>
          <x14:cfRule type="containsText" priority="10426" operator="containsText" id="{822B2D1F-8A88-4B79-B6F9-99C41458A9BC}">
            <xm:f>NOT(ISERROR(SEARCH('Listados Datos'!$T$4,AT297)))</xm:f>
            <xm:f>'Listados Datos'!$T$4</xm:f>
            <x14:dxf>
              <font>
                <b/>
                <i val="0"/>
                <color theme="0"/>
              </font>
              <fill>
                <patternFill>
                  <bgColor rgb="FFE26B0A"/>
                </patternFill>
              </fill>
            </x14:dxf>
          </x14:cfRule>
          <x14:cfRule type="containsText" priority="10427" operator="containsText" id="{1ADAA8B5-5CE8-430D-83F2-3A966AA595E1}">
            <xm:f>NOT(ISERROR(SEARCH('Listados Datos'!$T$5,AT297)))</xm:f>
            <xm:f>'Listados Datos'!$T$5</xm:f>
            <x14:dxf>
              <font>
                <b/>
                <i val="0"/>
                <color auto="1"/>
              </font>
              <fill>
                <patternFill>
                  <bgColor rgb="FFFFFF00"/>
                </patternFill>
              </fill>
            </x14:dxf>
          </x14:cfRule>
          <x14:cfRule type="containsText" priority="10428" operator="containsText" id="{9951B411-18F2-4D54-86E4-6A259CBCFA03}">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0415" operator="containsText" id="{EDADE9BE-14E0-4F0B-A6F3-3ACBE4D36EEC}">
            <xm:f>NOT(ISERROR(SEARCH('Listados Datos'!$P$3,AR297)))</xm:f>
            <xm:f>'Listados Datos'!$P$3</xm:f>
            <x14:dxf>
              <fill>
                <patternFill>
                  <bgColor rgb="FF99CC00"/>
                </patternFill>
              </fill>
            </x14:dxf>
          </x14:cfRule>
          <x14:cfRule type="containsText" priority="10416" operator="containsText" id="{5E0A3643-8A26-4B1B-9D35-F8E28B3EB73D}">
            <xm:f>NOT(ISERROR(SEARCH('Listados Datos'!$P$4,AR297)))</xm:f>
            <xm:f>'Listados Datos'!$P$4</xm:f>
            <x14:dxf>
              <fill>
                <patternFill>
                  <bgColor rgb="FF33CC33"/>
                </patternFill>
              </fill>
            </x14:dxf>
          </x14:cfRule>
          <x14:cfRule type="containsText" priority="10417" operator="containsText" id="{44592DDC-A2CC-4FD0-A217-E37C28E3FE2C}">
            <xm:f>NOT(ISERROR(SEARCH('Listados Datos'!$P$5,AR297)))</xm:f>
            <xm:f>'Listados Datos'!$P$5</xm:f>
            <x14:dxf>
              <fill>
                <patternFill>
                  <bgColor rgb="FFFFFF00"/>
                </patternFill>
              </fill>
            </x14:dxf>
          </x14:cfRule>
          <x14:cfRule type="containsText" priority="10418" operator="containsText" id="{41D934CE-8B48-4561-91D9-7320B2ECCDC5}">
            <xm:f>NOT(ISERROR(SEARCH('Listados Datos'!$P$6,AR297)))</xm:f>
            <xm:f>'Listados Datos'!$P$6</xm:f>
            <x14:dxf>
              <fill>
                <patternFill>
                  <bgColor rgb="FFFFC000"/>
                </patternFill>
              </fill>
            </x14:dxf>
          </x14:cfRule>
          <x14:cfRule type="containsText" priority="10419" operator="containsText" id="{D438D4FF-7D13-4732-8041-CB0C9EF86563}">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0383" operator="containsText" id="{6AEEB041-42B7-42DE-8CD8-17048AD983BC}">
            <xm:f>NOT(ISERROR(SEARCH('Listados Datos'!$T$3,AT294)))</xm:f>
            <xm:f>'Listados Datos'!$T$3</xm:f>
            <x14:dxf>
              <fill>
                <patternFill patternType="solid">
                  <bgColor rgb="FFC00000"/>
                </patternFill>
              </fill>
            </x14:dxf>
          </x14:cfRule>
          <x14:cfRule type="containsText" priority="10384" operator="containsText" id="{D9404DFA-CC6F-4BBA-9194-7D47F4C67D9B}">
            <xm:f>NOT(ISERROR(SEARCH('Listados Datos'!$T$4,AT294)))</xm:f>
            <xm:f>'Listados Datos'!$T$4</xm:f>
            <x14:dxf>
              <font>
                <b/>
                <i val="0"/>
                <color theme="0"/>
              </font>
              <fill>
                <patternFill>
                  <bgColor rgb="FFE26B0A"/>
                </patternFill>
              </fill>
            </x14:dxf>
          </x14:cfRule>
          <x14:cfRule type="containsText" priority="10385" operator="containsText" id="{20082672-C8B8-442B-81C5-89C5FA67B498}">
            <xm:f>NOT(ISERROR(SEARCH('Listados Datos'!$T$5,AT294)))</xm:f>
            <xm:f>'Listados Datos'!$T$5</xm:f>
            <x14:dxf>
              <font>
                <b/>
                <i val="0"/>
                <color auto="1"/>
              </font>
              <fill>
                <patternFill>
                  <bgColor rgb="FFFFFF00"/>
                </patternFill>
              </fill>
            </x14:dxf>
          </x14:cfRule>
          <x14:cfRule type="containsText" priority="10386" operator="containsText" id="{8E93EE99-42F7-4075-90E0-32342E7844B4}">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0373" operator="containsText" id="{D610EA28-F2B7-449E-AEBF-8C047C36CD1D}">
            <xm:f>NOT(ISERROR(SEARCH('Listados Datos'!$P$3,AR294)))</xm:f>
            <xm:f>'Listados Datos'!$P$3</xm:f>
            <x14:dxf>
              <fill>
                <patternFill>
                  <bgColor rgb="FF99CC00"/>
                </patternFill>
              </fill>
            </x14:dxf>
          </x14:cfRule>
          <x14:cfRule type="containsText" priority="10374" operator="containsText" id="{BF615D19-CFE0-4F40-BC1A-FB85736010C7}">
            <xm:f>NOT(ISERROR(SEARCH('Listados Datos'!$P$4,AR294)))</xm:f>
            <xm:f>'Listados Datos'!$P$4</xm:f>
            <x14:dxf>
              <fill>
                <patternFill>
                  <bgColor rgb="FF33CC33"/>
                </patternFill>
              </fill>
            </x14:dxf>
          </x14:cfRule>
          <x14:cfRule type="containsText" priority="10375" operator="containsText" id="{9F2AF5FD-1F51-4D7F-A9C8-154AFA474019}">
            <xm:f>NOT(ISERROR(SEARCH('Listados Datos'!$P$5,AR294)))</xm:f>
            <xm:f>'Listados Datos'!$P$5</xm:f>
            <x14:dxf>
              <fill>
                <patternFill>
                  <bgColor rgb="FFFFFF00"/>
                </patternFill>
              </fill>
            </x14:dxf>
          </x14:cfRule>
          <x14:cfRule type="containsText" priority="10376" operator="containsText" id="{E544A917-64E8-4D40-86F8-C5FC7A11580B}">
            <xm:f>NOT(ISERROR(SEARCH('Listados Datos'!$P$6,AR294)))</xm:f>
            <xm:f>'Listados Datos'!$P$6</xm:f>
            <x14:dxf>
              <fill>
                <patternFill>
                  <bgColor rgb="FFFFC000"/>
                </patternFill>
              </fill>
            </x14:dxf>
          </x14:cfRule>
          <x14:cfRule type="containsText" priority="10377" operator="containsText" id="{AD8D3278-ED3D-463A-8924-8AC4255861AB}">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0491" operator="containsText" id="{6F5A2759-43E2-42B1-8ABB-AC5D6B8DE1C9}">
            <xm:f>NOT(ISERROR(SEARCH('Listados Datos'!$T$3,AF292)))</xm:f>
            <xm:f>'Listados Datos'!$T$3</xm:f>
            <x14:dxf>
              <fill>
                <patternFill patternType="solid">
                  <bgColor rgb="FFC00000"/>
                </patternFill>
              </fill>
            </x14:dxf>
          </x14:cfRule>
          <x14:cfRule type="containsText" priority="10492" operator="containsText" id="{EB4A4871-F3D5-44CB-80AD-9CB4DEE0712C}">
            <xm:f>NOT(ISERROR(SEARCH('Listados Datos'!$T$4,AF292)))</xm:f>
            <xm:f>'Listados Datos'!$T$4</xm:f>
            <x14:dxf>
              <font>
                <b/>
                <i val="0"/>
                <color theme="0"/>
              </font>
              <fill>
                <patternFill>
                  <bgColor rgb="FFE26B0A"/>
                </patternFill>
              </fill>
            </x14:dxf>
          </x14:cfRule>
          <x14:cfRule type="containsText" priority="10493" operator="containsText" id="{5744E77E-3428-42C4-AC82-595067805468}">
            <xm:f>NOT(ISERROR(SEARCH('Listados Datos'!$T$5,AF292)))</xm:f>
            <xm:f>'Listados Datos'!$T$5</xm:f>
            <x14:dxf>
              <font>
                <b/>
                <i val="0"/>
                <color auto="1"/>
              </font>
              <fill>
                <patternFill>
                  <bgColor rgb="FFFFFF00"/>
                </patternFill>
              </fill>
            </x14:dxf>
          </x14:cfRule>
          <x14:cfRule type="containsText" priority="10494" operator="containsText" id="{7D23D414-899B-45DE-8A0A-B4B8209B3939}">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0487" operator="containsText" id="{426F4D7B-5623-48C5-AA72-4182A2233490}">
            <xm:f>NOT(ISERROR(SEARCH('Listados Datos'!$T$3,AB292)))</xm:f>
            <xm:f>'Listados Datos'!$T$3</xm:f>
            <x14:dxf>
              <fill>
                <patternFill patternType="solid">
                  <bgColor rgb="FFC00000"/>
                </patternFill>
              </fill>
            </x14:dxf>
          </x14:cfRule>
          <x14:cfRule type="containsText" priority="10488" operator="containsText" id="{BF8B976C-2F5B-48A5-A768-A2E4852911D8}">
            <xm:f>NOT(ISERROR(SEARCH('Listados Datos'!$T$4,AB292)))</xm:f>
            <xm:f>'Listados Datos'!$T$4</xm:f>
            <x14:dxf>
              <font>
                <b/>
                <i val="0"/>
                <color theme="0"/>
              </font>
              <fill>
                <patternFill>
                  <bgColor rgb="FFE26B0A"/>
                </patternFill>
              </fill>
            </x14:dxf>
          </x14:cfRule>
          <x14:cfRule type="containsText" priority="10489" operator="containsText" id="{E13C6014-9826-4391-B649-40F01827046B}">
            <xm:f>NOT(ISERROR(SEARCH('Listados Datos'!$T$5,AB292)))</xm:f>
            <xm:f>'Listados Datos'!$T$5</xm:f>
            <x14:dxf>
              <font>
                <b/>
                <i val="0"/>
                <color auto="1"/>
              </font>
              <fill>
                <patternFill>
                  <bgColor rgb="FFFFFF00"/>
                </patternFill>
              </fill>
            </x14:dxf>
          </x14:cfRule>
          <x14:cfRule type="containsText" priority="10490" operator="containsText" id="{3A4B2C6B-7C1D-4919-99C8-643A4EEC9966}">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0477" operator="containsText" id="{C8DD458D-9822-46EF-AB00-22D22706A428}">
            <xm:f>NOT(ISERROR(SEARCH('Listados Datos'!$P$3,Z292)))</xm:f>
            <xm:f>'Listados Datos'!$P$3</xm:f>
            <x14:dxf>
              <fill>
                <patternFill>
                  <bgColor rgb="FF99CC00"/>
                </patternFill>
              </fill>
            </x14:dxf>
          </x14:cfRule>
          <x14:cfRule type="containsText" priority="10478" operator="containsText" id="{836638DF-785F-4269-A0F0-F943A0D07D9F}">
            <xm:f>NOT(ISERROR(SEARCH('Listados Datos'!$P$4,Z292)))</xm:f>
            <xm:f>'Listados Datos'!$P$4</xm:f>
            <x14:dxf>
              <fill>
                <patternFill>
                  <bgColor rgb="FF33CC33"/>
                </patternFill>
              </fill>
            </x14:dxf>
          </x14:cfRule>
          <x14:cfRule type="containsText" priority="10479" operator="containsText" id="{3DAC85C7-FB82-4048-9E5E-535F477CF9C4}">
            <xm:f>NOT(ISERROR(SEARCH('Listados Datos'!$P$5,Z292)))</xm:f>
            <xm:f>'Listados Datos'!$P$5</xm:f>
            <x14:dxf>
              <fill>
                <patternFill>
                  <bgColor rgb="FFFFFF00"/>
                </patternFill>
              </fill>
            </x14:dxf>
          </x14:cfRule>
          <x14:cfRule type="containsText" priority="10480" operator="containsText" id="{8FC16B65-5EF8-4035-BB5A-7754D6B83FB1}">
            <xm:f>NOT(ISERROR(SEARCH('Listados Datos'!$P$6,Z292)))</xm:f>
            <xm:f>'Listados Datos'!$P$6</xm:f>
            <x14:dxf>
              <fill>
                <patternFill>
                  <bgColor rgb="FFFFC000"/>
                </patternFill>
              </fill>
            </x14:dxf>
          </x14:cfRule>
          <x14:cfRule type="containsText" priority="10481" operator="containsText" id="{CB8666A8-3CD9-4182-9302-C4EEB19E820F}">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0453" operator="containsText" id="{A4948172-DA77-4EC0-A491-176F2717B6A9}">
            <xm:f>NOT(ISERROR(SEARCH('Listados Datos'!$T$3,AT292)))</xm:f>
            <xm:f>'Listados Datos'!$T$3</xm:f>
            <x14:dxf>
              <fill>
                <patternFill patternType="solid">
                  <bgColor rgb="FFC00000"/>
                </patternFill>
              </fill>
            </x14:dxf>
          </x14:cfRule>
          <x14:cfRule type="containsText" priority="10454" operator="containsText" id="{EE26FA14-8DDF-4B0B-8C94-081B4A611304}">
            <xm:f>NOT(ISERROR(SEARCH('Listados Datos'!$T$4,AT292)))</xm:f>
            <xm:f>'Listados Datos'!$T$4</xm:f>
            <x14:dxf>
              <font>
                <b/>
                <i val="0"/>
                <color theme="0"/>
              </font>
              <fill>
                <patternFill>
                  <bgColor rgb="FFE26B0A"/>
                </patternFill>
              </fill>
            </x14:dxf>
          </x14:cfRule>
          <x14:cfRule type="containsText" priority="10455" operator="containsText" id="{33FBA4F5-5817-40C7-B6F0-75FE177CBB2B}">
            <xm:f>NOT(ISERROR(SEARCH('Listados Datos'!$T$5,AT292)))</xm:f>
            <xm:f>'Listados Datos'!$T$5</xm:f>
            <x14:dxf>
              <font>
                <b/>
                <i val="0"/>
                <color auto="1"/>
              </font>
              <fill>
                <patternFill>
                  <bgColor rgb="FFFFFF00"/>
                </patternFill>
              </fill>
            </x14:dxf>
          </x14:cfRule>
          <x14:cfRule type="containsText" priority="10456" operator="containsText" id="{F520B40A-D43A-4877-B985-70FFF9359315}">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0443" operator="containsText" id="{23E50111-CBD1-4178-8604-1E8136BCB61E}">
            <xm:f>NOT(ISERROR(SEARCH('Listados Datos'!$P$3,AR292)))</xm:f>
            <xm:f>'Listados Datos'!$P$3</xm:f>
            <x14:dxf>
              <fill>
                <patternFill>
                  <bgColor rgb="FF99CC00"/>
                </patternFill>
              </fill>
            </x14:dxf>
          </x14:cfRule>
          <x14:cfRule type="containsText" priority="10444" operator="containsText" id="{B4DB56E2-AB1C-421F-976E-4288D895FCFA}">
            <xm:f>NOT(ISERROR(SEARCH('Listados Datos'!$P$4,AR292)))</xm:f>
            <xm:f>'Listados Datos'!$P$4</xm:f>
            <x14:dxf>
              <fill>
                <patternFill>
                  <bgColor rgb="FF33CC33"/>
                </patternFill>
              </fill>
            </x14:dxf>
          </x14:cfRule>
          <x14:cfRule type="containsText" priority="10445" operator="containsText" id="{9E076C20-76C3-4ECB-BE78-5083721693CA}">
            <xm:f>NOT(ISERROR(SEARCH('Listados Datos'!$P$5,AR292)))</xm:f>
            <xm:f>'Listados Datos'!$P$5</xm:f>
            <x14:dxf>
              <fill>
                <patternFill>
                  <bgColor rgb="FFFFFF00"/>
                </patternFill>
              </fill>
            </x14:dxf>
          </x14:cfRule>
          <x14:cfRule type="containsText" priority="10446" operator="containsText" id="{A926DE73-02E7-4864-A0FF-FE70CA79A080}">
            <xm:f>NOT(ISERROR(SEARCH('Listados Datos'!$P$6,AR292)))</xm:f>
            <xm:f>'Listados Datos'!$P$6</xm:f>
            <x14:dxf>
              <fill>
                <patternFill>
                  <bgColor rgb="FFFFC000"/>
                </patternFill>
              </fill>
            </x14:dxf>
          </x14:cfRule>
          <x14:cfRule type="containsText" priority="10447" operator="containsText" id="{AE0A775E-8783-4B24-874B-B226D1CF31B3}">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0439" operator="containsText" id="{A3DF10B2-C3B5-415C-B405-8FE566CE287E}">
            <xm:f>NOT(ISERROR(SEARCH('Listados Datos'!$T$3,AT293)))</xm:f>
            <xm:f>'Listados Datos'!$T$3</xm:f>
            <x14:dxf>
              <fill>
                <patternFill patternType="solid">
                  <bgColor rgb="FFC00000"/>
                </patternFill>
              </fill>
            </x14:dxf>
          </x14:cfRule>
          <x14:cfRule type="containsText" priority="10440" operator="containsText" id="{44DC939A-06C9-4B24-B1DE-E7AA178B2E1A}">
            <xm:f>NOT(ISERROR(SEARCH('Listados Datos'!$T$4,AT293)))</xm:f>
            <xm:f>'Listados Datos'!$T$4</xm:f>
            <x14:dxf>
              <font>
                <b/>
                <i val="0"/>
                <color theme="0"/>
              </font>
              <fill>
                <patternFill>
                  <bgColor rgb="FFE26B0A"/>
                </patternFill>
              </fill>
            </x14:dxf>
          </x14:cfRule>
          <x14:cfRule type="containsText" priority="10441" operator="containsText" id="{0F22F989-1B3D-4D1E-A453-9E7C764C8641}">
            <xm:f>NOT(ISERROR(SEARCH('Listados Datos'!$T$5,AT293)))</xm:f>
            <xm:f>'Listados Datos'!$T$5</xm:f>
            <x14:dxf>
              <font>
                <b/>
                <i val="0"/>
                <color auto="1"/>
              </font>
              <fill>
                <patternFill>
                  <bgColor rgb="FFFFFF00"/>
                </patternFill>
              </fill>
            </x14:dxf>
          </x14:cfRule>
          <x14:cfRule type="containsText" priority="10442" operator="containsText" id="{00CC06E4-0157-430A-A992-68E08E5BA0D9}">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0429" operator="containsText" id="{B442D1AB-65DF-4F68-BC37-18C300196CD7}">
            <xm:f>NOT(ISERROR(SEARCH('Listados Datos'!$P$3,AR293)))</xm:f>
            <xm:f>'Listados Datos'!$P$3</xm:f>
            <x14:dxf>
              <fill>
                <patternFill>
                  <bgColor rgb="FF99CC00"/>
                </patternFill>
              </fill>
            </x14:dxf>
          </x14:cfRule>
          <x14:cfRule type="containsText" priority="10430" operator="containsText" id="{D2E58EEA-B255-472A-B3A0-4BD8A9255045}">
            <xm:f>NOT(ISERROR(SEARCH('Listados Datos'!$P$4,AR293)))</xm:f>
            <xm:f>'Listados Datos'!$P$4</xm:f>
            <x14:dxf>
              <fill>
                <patternFill>
                  <bgColor rgb="FF33CC33"/>
                </patternFill>
              </fill>
            </x14:dxf>
          </x14:cfRule>
          <x14:cfRule type="containsText" priority="10431" operator="containsText" id="{7C622CE6-604B-4494-9D67-51F9AC7D376D}">
            <xm:f>NOT(ISERROR(SEARCH('Listados Datos'!$P$5,AR293)))</xm:f>
            <xm:f>'Listados Datos'!$P$5</xm:f>
            <x14:dxf>
              <fill>
                <patternFill>
                  <bgColor rgb="FFFFFF00"/>
                </patternFill>
              </fill>
            </x14:dxf>
          </x14:cfRule>
          <x14:cfRule type="containsText" priority="10432" operator="containsText" id="{FD86B32F-0EAC-4CD6-AE82-286856FD6303}">
            <xm:f>NOT(ISERROR(SEARCH('Listados Datos'!$P$6,AR293)))</xm:f>
            <xm:f>'Listados Datos'!$P$6</xm:f>
            <x14:dxf>
              <fill>
                <patternFill>
                  <bgColor rgb="FFFFC000"/>
                </patternFill>
              </fill>
            </x14:dxf>
          </x14:cfRule>
          <x14:cfRule type="containsText" priority="10433" operator="containsText" id="{4DC717C9-15AF-42D8-A9D0-9106C3A2F440}">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0411" operator="containsText" id="{6F1A8371-E2A5-41EE-9559-C922F1B8E034}">
            <xm:f>NOT(ISERROR(SEARCH('Listados Datos'!$T$3,AF294)))</xm:f>
            <xm:f>'Listados Datos'!$T$3</xm:f>
            <x14:dxf>
              <fill>
                <patternFill patternType="solid">
                  <bgColor rgb="FFC00000"/>
                </patternFill>
              </fill>
            </x14:dxf>
          </x14:cfRule>
          <x14:cfRule type="containsText" priority="10412" operator="containsText" id="{704402A2-ABBD-4C7C-B8DD-CC8880679940}">
            <xm:f>NOT(ISERROR(SEARCH('Listados Datos'!$T$4,AF294)))</xm:f>
            <xm:f>'Listados Datos'!$T$4</xm:f>
            <x14:dxf>
              <font>
                <b/>
                <i val="0"/>
                <color theme="0"/>
              </font>
              <fill>
                <patternFill>
                  <bgColor rgb="FFE26B0A"/>
                </patternFill>
              </fill>
            </x14:dxf>
          </x14:cfRule>
          <x14:cfRule type="containsText" priority="10413" operator="containsText" id="{50FEC6B1-F0AA-4DC0-B18F-4D158FCD7F67}">
            <xm:f>NOT(ISERROR(SEARCH('Listados Datos'!$T$5,AF294)))</xm:f>
            <xm:f>'Listados Datos'!$T$5</xm:f>
            <x14:dxf>
              <font>
                <b/>
                <i val="0"/>
                <color auto="1"/>
              </font>
              <fill>
                <patternFill>
                  <bgColor rgb="FFFFFF00"/>
                </patternFill>
              </fill>
            </x14:dxf>
          </x14:cfRule>
          <x14:cfRule type="containsText" priority="10414" operator="containsText" id="{061ACFA4-4F38-42BC-92D9-7506D9E4A6E7}">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0407" operator="containsText" id="{AD9EA65E-E2EF-4491-B6C4-81E6EC1CD7E4}">
            <xm:f>NOT(ISERROR(SEARCH('Listados Datos'!$T$3,AB294)))</xm:f>
            <xm:f>'Listados Datos'!$T$3</xm:f>
            <x14:dxf>
              <fill>
                <patternFill patternType="solid">
                  <bgColor rgb="FFC00000"/>
                </patternFill>
              </fill>
            </x14:dxf>
          </x14:cfRule>
          <x14:cfRule type="containsText" priority="10408" operator="containsText" id="{79D725E3-CFC7-4729-BB16-729A66A461FA}">
            <xm:f>NOT(ISERROR(SEARCH('Listados Datos'!$T$4,AB294)))</xm:f>
            <xm:f>'Listados Datos'!$T$4</xm:f>
            <x14:dxf>
              <font>
                <b/>
                <i val="0"/>
                <color theme="0"/>
              </font>
              <fill>
                <patternFill>
                  <bgColor rgb="FFE26B0A"/>
                </patternFill>
              </fill>
            </x14:dxf>
          </x14:cfRule>
          <x14:cfRule type="containsText" priority="10409" operator="containsText" id="{602965F6-61A4-45F6-97C1-9EF3E23257C4}">
            <xm:f>NOT(ISERROR(SEARCH('Listados Datos'!$T$5,AB294)))</xm:f>
            <xm:f>'Listados Datos'!$T$5</xm:f>
            <x14:dxf>
              <font>
                <b/>
                <i val="0"/>
                <color auto="1"/>
              </font>
              <fill>
                <patternFill>
                  <bgColor rgb="FFFFFF00"/>
                </patternFill>
              </fill>
            </x14:dxf>
          </x14:cfRule>
          <x14:cfRule type="containsText" priority="10410" operator="containsText" id="{472CB33B-7048-4CC6-9C95-310C9BA19B07}">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0397" operator="containsText" id="{21605C6F-B328-4911-BF0E-5660A9A548EF}">
            <xm:f>NOT(ISERROR(SEARCH('Listados Datos'!$P$3,Z294)))</xm:f>
            <xm:f>'Listados Datos'!$P$3</xm:f>
            <x14:dxf>
              <fill>
                <patternFill>
                  <bgColor rgb="FF99CC00"/>
                </patternFill>
              </fill>
            </x14:dxf>
          </x14:cfRule>
          <x14:cfRule type="containsText" priority="10398" operator="containsText" id="{05B53FB4-A68B-437C-A703-AFA3AA6E0B53}">
            <xm:f>NOT(ISERROR(SEARCH('Listados Datos'!$P$4,Z294)))</xm:f>
            <xm:f>'Listados Datos'!$P$4</xm:f>
            <x14:dxf>
              <fill>
                <patternFill>
                  <bgColor rgb="FF33CC33"/>
                </patternFill>
              </fill>
            </x14:dxf>
          </x14:cfRule>
          <x14:cfRule type="containsText" priority="10399" operator="containsText" id="{7DECF466-1C65-4B96-9921-822DD72788C0}">
            <xm:f>NOT(ISERROR(SEARCH('Listados Datos'!$P$5,Z294)))</xm:f>
            <xm:f>'Listados Datos'!$P$5</xm:f>
            <x14:dxf>
              <fill>
                <patternFill>
                  <bgColor rgb="FFFFFF00"/>
                </patternFill>
              </fill>
            </x14:dxf>
          </x14:cfRule>
          <x14:cfRule type="containsText" priority="10400" operator="containsText" id="{53D314A2-1BAA-427A-AAF4-88E2B5A834D7}">
            <xm:f>NOT(ISERROR(SEARCH('Listados Datos'!$P$6,Z294)))</xm:f>
            <xm:f>'Listados Datos'!$P$6</xm:f>
            <x14:dxf>
              <fill>
                <patternFill>
                  <bgColor rgb="FFFFC000"/>
                </patternFill>
              </fill>
            </x14:dxf>
          </x14:cfRule>
          <x14:cfRule type="containsText" priority="10401" operator="containsText" id="{998E4FF4-D6F3-4ADF-A085-CD0D892D7AB7}">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0369" operator="containsText" id="{25E3AADE-C92C-4000-9CFD-29E7357F35BB}">
            <xm:f>NOT(ISERROR(SEARCH('Listados Datos'!$T$3,AT295)))</xm:f>
            <xm:f>'Listados Datos'!$T$3</xm:f>
            <x14:dxf>
              <fill>
                <patternFill patternType="solid">
                  <bgColor rgb="FFC00000"/>
                </patternFill>
              </fill>
            </x14:dxf>
          </x14:cfRule>
          <x14:cfRule type="containsText" priority="10370" operator="containsText" id="{158B186A-2D23-4761-9E88-0238F377E80E}">
            <xm:f>NOT(ISERROR(SEARCH('Listados Datos'!$T$4,AT295)))</xm:f>
            <xm:f>'Listados Datos'!$T$4</xm:f>
            <x14:dxf>
              <font>
                <b/>
                <i val="0"/>
                <color theme="0"/>
              </font>
              <fill>
                <patternFill>
                  <bgColor rgb="FFE26B0A"/>
                </patternFill>
              </fill>
            </x14:dxf>
          </x14:cfRule>
          <x14:cfRule type="containsText" priority="10371" operator="containsText" id="{578275F7-3D51-4980-998C-E8E3447D5050}">
            <xm:f>NOT(ISERROR(SEARCH('Listados Datos'!$T$5,AT295)))</xm:f>
            <xm:f>'Listados Datos'!$T$5</xm:f>
            <x14:dxf>
              <font>
                <b/>
                <i val="0"/>
                <color auto="1"/>
              </font>
              <fill>
                <patternFill>
                  <bgColor rgb="FFFFFF00"/>
                </patternFill>
              </fill>
            </x14:dxf>
          </x14:cfRule>
          <x14:cfRule type="containsText" priority="10372" operator="containsText" id="{D43C28D8-88C6-406A-8B10-00F4AA5831EB}">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0317" operator="containsText" id="{CD709353-8A96-42A5-93F4-DF12B2EC7F26}">
            <xm:f>NOT(ISERROR(SEARCH('Listados Datos'!$P$3,AR296)))</xm:f>
            <xm:f>'Listados Datos'!$P$3</xm:f>
            <x14:dxf>
              <fill>
                <patternFill>
                  <bgColor rgb="FF99CC00"/>
                </patternFill>
              </fill>
            </x14:dxf>
          </x14:cfRule>
          <x14:cfRule type="containsText" priority="10318" operator="containsText" id="{AF13AE28-A2AF-4F95-A4FE-56135E193382}">
            <xm:f>NOT(ISERROR(SEARCH('Listados Datos'!$P$4,AR296)))</xm:f>
            <xm:f>'Listados Datos'!$P$4</xm:f>
            <x14:dxf>
              <fill>
                <patternFill>
                  <bgColor rgb="FF33CC33"/>
                </patternFill>
              </fill>
            </x14:dxf>
          </x14:cfRule>
          <x14:cfRule type="containsText" priority="10319" operator="containsText" id="{99A4B6E2-62DC-4E85-9908-7914B6FAA5DE}">
            <xm:f>NOT(ISERROR(SEARCH('Listados Datos'!$P$5,AR296)))</xm:f>
            <xm:f>'Listados Datos'!$P$5</xm:f>
            <x14:dxf>
              <fill>
                <patternFill>
                  <bgColor rgb="FFFFFF00"/>
                </patternFill>
              </fill>
            </x14:dxf>
          </x14:cfRule>
          <x14:cfRule type="containsText" priority="10320" operator="containsText" id="{D92A7BBD-7DAE-40DF-A348-DE5788067333}">
            <xm:f>NOT(ISERROR(SEARCH('Listados Datos'!$P$6,AR296)))</xm:f>
            <xm:f>'Listados Datos'!$P$6</xm:f>
            <x14:dxf>
              <fill>
                <patternFill>
                  <bgColor rgb="FFFFC000"/>
                </patternFill>
              </fill>
            </x14:dxf>
          </x14:cfRule>
          <x14:cfRule type="containsText" priority="10321" operator="containsText" id="{75457902-1711-4FE4-A2E3-C2572C9A42AE}">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0355" operator="containsText" id="{3E0C5A67-690B-4726-9312-0CCDCD66955D}">
            <xm:f>NOT(ISERROR(SEARCH('Listados Datos'!$T$3,AF296)))</xm:f>
            <xm:f>'Listados Datos'!$T$3</xm:f>
            <x14:dxf>
              <fill>
                <patternFill patternType="solid">
                  <bgColor rgb="FFC00000"/>
                </patternFill>
              </fill>
            </x14:dxf>
          </x14:cfRule>
          <x14:cfRule type="containsText" priority="10356" operator="containsText" id="{77E36990-34DF-4E9D-AECE-A14F231D7F97}">
            <xm:f>NOT(ISERROR(SEARCH('Listados Datos'!$T$4,AF296)))</xm:f>
            <xm:f>'Listados Datos'!$T$4</xm:f>
            <x14:dxf>
              <font>
                <b/>
                <i val="0"/>
                <color theme="0"/>
              </font>
              <fill>
                <patternFill>
                  <bgColor rgb="FFE26B0A"/>
                </patternFill>
              </fill>
            </x14:dxf>
          </x14:cfRule>
          <x14:cfRule type="containsText" priority="10357" operator="containsText" id="{5854C9CC-908A-4F1E-A49A-0864A15E085A}">
            <xm:f>NOT(ISERROR(SEARCH('Listados Datos'!$T$5,AF296)))</xm:f>
            <xm:f>'Listados Datos'!$T$5</xm:f>
            <x14:dxf>
              <font>
                <b/>
                <i val="0"/>
                <color auto="1"/>
              </font>
              <fill>
                <patternFill>
                  <bgColor rgb="FFFFFF00"/>
                </patternFill>
              </fill>
            </x14:dxf>
          </x14:cfRule>
          <x14:cfRule type="containsText" priority="10358" operator="containsText" id="{4CAEA584-4772-476E-822E-F89255721906}">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351" operator="containsText" id="{B53BD637-E377-4EE0-BD2C-BCBFE7812812}">
            <xm:f>NOT(ISERROR(SEARCH('Listados Datos'!$T$3,AB296)))</xm:f>
            <xm:f>'Listados Datos'!$T$3</xm:f>
            <x14:dxf>
              <fill>
                <patternFill patternType="solid">
                  <bgColor rgb="FFC00000"/>
                </patternFill>
              </fill>
            </x14:dxf>
          </x14:cfRule>
          <x14:cfRule type="containsText" priority="10352" operator="containsText" id="{38B49D84-73F7-4916-8634-310A02B9646D}">
            <xm:f>NOT(ISERROR(SEARCH('Listados Datos'!$T$4,AB296)))</xm:f>
            <xm:f>'Listados Datos'!$T$4</xm:f>
            <x14:dxf>
              <font>
                <b/>
                <i val="0"/>
                <color theme="0"/>
              </font>
              <fill>
                <patternFill>
                  <bgColor rgb="FFE26B0A"/>
                </patternFill>
              </fill>
            </x14:dxf>
          </x14:cfRule>
          <x14:cfRule type="containsText" priority="10353" operator="containsText" id="{DD30C368-894B-4CAD-A8DB-E35E53D8DBDB}">
            <xm:f>NOT(ISERROR(SEARCH('Listados Datos'!$T$5,AB296)))</xm:f>
            <xm:f>'Listados Datos'!$T$5</xm:f>
            <x14:dxf>
              <font>
                <b/>
                <i val="0"/>
                <color auto="1"/>
              </font>
              <fill>
                <patternFill>
                  <bgColor rgb="FFFFFF00"/>
                </patternFill>
              </fill>
            </x14:dxf>
          </x14:cfRule>
          <x14:cfRule type="containsText" priority="10354" operator="containsText" id="{C4D55B51-0001-4368-B09F-49815B911B4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341" operator="containsText" id="{E159C496-5376-4996-9F08-7987321394AC}">
            <xm:f>NOT(ISERROR(SEARCH('Listados Datos'!$P$3,Z296)))</xm:f>
            <xm:f>'Listados Datos'!$P$3</xm:f>
            <x14:dxf>
              <fill>
                <patternFill>
                  <bgColor rgb="FF99CC00"/>
                </patternFill>
              </fill>
            </x14:dxf>
          </x14:cfRule>
          <x14:cfRule type="containsText" priority="10342" operator="containsText" id="{18CEC7BD-78E1-4488-AA61-E25C8BDC20EE}">
            <xm:f>NOT(ISERROR(SEARCH('Listados Datos'!$P$4,Z296)))</xm:f>
            <xm:f>'Listados Datos'!$P$4</xm:f>
            <x14:dxf>
              <fill>
                <patternFill>
                  <bgColor rgb="FF33CC33"/>
                </patternFill>
              </fill>
            </x14:dxf>
          </x14:cfRule>
          <x14:cfRule type="containsText" priority="10343" operator="containsText" id="{440DF596-66B0-46E1-83E0-AFF11A0C8844}">
            <xm:f>NOT(ISERROR(SEARCH('Listados Datos'!$P$5,Z296)))</xm:f>
            <xm:f>'Listados Datos'!$P$5</xm:f>
            <x14:dxf>
              <fill>
                <patternFill>
                  <bgColor rgb="FFFFFF00"/>
                </patternFill>
              </fill>
            </x14:dxf>
          </x14:cfRule>
          <x14:cfRule type="containsText" priority="10344" operator="containsText" id="{65BC8349-8307-443D-BCCE-347AFED8DC90}">
            <xm:f>NOT(ISERROR(SEARCH('Listados Datos'!$P$6,Z296)))</xm:f>
            <xm:f>'Listados Datos'!$P$6</xm:f>
            <x14:dxf>
              <fill>
                <patternFill>
                  <bgColor rgb="FFFFC000"/>
                </patternFill>
              </fill>
            </x14:dxf>
          </x14:cfRule>
          <x14:cfRule type="containsText" priority="10345" operator="containsText" id="{E701BF4D-A8B3-4AD0-923D-B6DAE3C85FA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327" operator="containsText" id="{10BD2B7C-4BDC-47D2-A727-B5E7847F1C81}">
            <xm:f>NOT(ISERROR(SEARCH('Listados Datos'!$T$3,AT296)))</xm:f>
            <xm:f>'Listados Datos'!$T$3</xm:f>
            <x14:dxf>
              <fill>
                <patternFill patternType="solid">
                  <bgColor rgb="FFC00000"/>
                </patternFill>
              </fill>
            </x14:dxf>
          </x14:cfRule>
          <x14:cfRule type="containsText" priority="10328" operator="containsText" id="{4A13CB6A-5A49-4963-9C08-3E1F772F2E16}">
            <xm:f>NOT(ISERROR(SEARCH('Listados Datos'!$T$4,AT296)))</xm:f>
            <xm:f>'Listados Datos'!$T$4</xm:f>
            <x14:dxf>
              <font>
                <b/>
                <i val="0"/>
                <color theme="0"/>
              </font>
              <fill>
                <patternFill>
                  <bgColor rgb="FFE26B0A"/>
                </patternFill>
              </fill>
            </x14:dxf>
          </x14:cfRule>
          <x14:cfRule type="containsText" priority="10329" operator="containsText" id="{39FBDC93-EA45-4054-8A4F-820E4D1E2D0F}">
            <xm:f>NOT(ISERROR(SEARCH('Listados Datos'!$T$5,AT296)))</xm:f>
            <xm:f>'Listados Datos'!$T$5</xm:f>
            <x14:dxf>
              <font>
                <b/>
                <i val="0"/>
                <color auto="1"/>
              </font>
              <fill>
                <patternFill>
                  <bgColor rgb="FFFFFF00"/>
                </patternFill>
              </fill>
            </x14:dxf>
          </x14:cfRule>
          <x14:cfRule type="containsText" priority="10330" operator="containsText" id="{BABA8071-8535-45EB-B19A-E2688596C638}">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167" operator="containsText" id="{2A2FFF92-7B09-4FF0-8BDE-184868B32A40}">
            <xm:f>NOT(ISERROR(SEARCH('Listados Datos'!$P$3,AR307)))</xm:f>
            <xm:f>'Listados Datos'!$P$3</xm:f>
            <x14:dxf>
              <fill>
                <patternFill>
                  <bgColor rgb="FF99CC00"/>
                </patternFill>
              </fill>
            </x14:dxf>
          </x14:cfRule>
          <x14:cfRule type="containsText" priority="10168" operator="containsText" id="{A5638155-ADA8-4938-9A78-90BB7711A92F}">
            <xm:f>NOT(ISERROR(SEARCH('Listados Datos'!$P$4,AR307)))</xm:f>
            <xm:f>'Listados Datos'!$P$4</xm:f>
            <x14:dxf>
              <fill>
                <patternFill>
                  <bgColor rgb="FF33CC33"/>
                </patternFill>
              </fill>
            </x14:dxf>
          </x14:cfRule>
          <x14:cfRule type="containsText" priority="10169" operator="containsText" id="{F7467014-8290-4D33-B69D-8AA2D9873648}">
            <xm:f>NOT(ISERROR(SEARCH('Listados Datos'!$P$5,AR307)))</xm:f>
            <xm:f>'Listados Datos'!$P$5</xm:f>
            <x14:dxf>
              <fill>
                <patternFill>
                  <bgColor rgb="FFFFFF00"/>
                </patternFill>
              </fill>
            </x14:dxf>
          </x14:cfRule>
          <x14:cfRule type="containsText" priority="10170" operator="containsText" id="{4F00A510-0ECD-416B-833A-B19ADCD86F47}">
            <xm:f>NOT(ISERROR(SEARCH('Listados Datos'!$P$6,AR307)))</xm:f>
            <xm:f>'Listados Datos'!$P$6</xm:f>
            <x14:dxf>
              <fill>
                <patternFill>
                  <bgColor rgb="FFFFC000"/>
                </patternFill>
              </fill>
            </x14:dxf>
          </x14:cfRule>
          <x14:cfRule type="containsText" priority="10171" operator="containsText" id="{9A018C71-F567-4C0F-9113-A4C5CF85A93A}">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233" operator="containsText" id="{9F2B8F8F-1DC0-43D2-AFD6-C100301B4338}">
            <xm:f>NOT(ISERROR(SEARCH('Listados Datos'!$T$3,AT309)))</xm:f>
            <xm:f>'Listados Datos'!$T$3</xm:f>
            <x14:dxf>
              <fill>
                <patternFill patternType="solid">
                  <bgColor rgb="FFC00000"/>
                </patternFill>
              </fill>
            </x14:dxf>
          </x14:cfRule>
          <x14:cfRule type="containsText" priority="10234" operator="containsText" id="{2D07FEAD-60CC-4DF7-AD63-03018D37B3C5}">
            <xm:f>NOT(ISERROR(SEARCH('Listados Datos'!$T$4,AT309)))</xm:f>
            <xm:f>'Listados Datos'!$T$4</xm:f>
            <x14:dxf>
              <font>
                <b/>
                <i val="0"/>
                <color theme="0"/>
              </font>
              <fill>
                <patternFill>
                  <bgColor rgb="FFE26B0A"/>
                </patternFill>
              </fill>
            </x14:dxf>
          </x14:cfRule>
          <x14:cfRule type="containsText" priority="10235" operator="containsText" id="{ABD74858-C266-4CD4-B387-72D5E0285462}">
            <xm:f>NOT(ISERROR(SEARCH('Listados Datos'!$T$5,AT309)))</xm:f>
            <xm:f>'Listados Datos'!$T$5</xm:f>
            <x14:dxf>
              <font>
                <b/>
                <i val="0"/>
                <color auto="1"/>
              </font>
              <fill>
                <patternFill>
                  <bgColor rgb="FFFFFF00"/>
                </patternFill>
              </fill>
            </x14:dxf>
          </x14:cfRule>
          <x14:cfRule type="containsText" priority="10236" operator="containsText" id="{4553E1A2-6DD5-478A-962D-032C9466E33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223" operator="containsText" id="{05ED07E8-9C61-4BA3-8833-04277CD4A3AB}">
            <xm:f>NOT(ISERROR(SEARCH('Listados Datos'!$P$3,AR309)))</xm:f>
            <xm:f>'Listados Datos'!$P$3</xm:f>
            <x14:dxf>
              <fill>
                <patternFill>
                  <bgColor rgb="FF99CC00"/>
                </patternFill>
              </fill>
            </x14:dxf>
          </x14:cfRule>
          <x14:cfRule type="containsText" priority="10224" operator="containsText" id="{73192995-DFFC-4CF5-8A07-15C96E6BCCF3}">
            <xm:f>NOT(ISERROR(SEARCH('Listados Datos'!$P$4,AR309)))</xm:f>
            <xm:f>'Listados Datos'!$P$4</xm:f>
            <x14:dxf>
              <fill>
                <patternFill>
                  <bgColor rgb="FF33CC33"/>
                </patternFill>
              </fill>
            </x14:dxf>
          </x14:cfRule>
          <x14:cfRule type="containsText" priority="10225" operator="containsText" id="{AC2E2939-FF64-487E-B44B-4354FD52775A}">
            <xm:f>NOT(ISERROR(SEARCH('Listados Datos'!$P$5,AR309)))</xm:f>
            <xm:f>'Listados Datos'!$P$5</xm:f>
            <x14:dxf>
              <fill>
                <patternFill>
                  <bgColor rgb="FFFFFF00"/>
                </patternFill>
              </fill>
            </x14:dxf>
          </x14:cfRule>
          <x14:cfRule type="containsText" priority="10226" operator="containsText" id="{6D79660F-49A7-417E-85C7-E7F1B83EF66C}">
            <xm:f>NOT(ISERROR(SEARCH('Listados Datos'!$P$6,AR309)))</xm:f>
            <xm:f>'Listados Datos'!$P$6</xm:f>
            <x14:dxf>
              <fill>
                <patternFill>
                  <bgColor rgb="FFFFC000"/>
                </patternFill>
              </fill>
            </x14:dxf>
          </x14:cfRule>
          <x14:cfRule type="containsText" priority="10227" operator="containsText" id="{56815885-BF7F-43A5-88A8-6D354D2AF9EC}">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191" operator="containsText" id="{9D904305-8256-4D6B-93AF-E9DBEA5F2974}">
            <xm:f>NOT(ISERROR(SEARCH('Listados Datos'!$T$3,AT306)))</xm:f>
            <xm:f>'Listados Datos'!$T$3</xm:f>
            <x14:dxf>
              <fill>
                <patternFill patternType="solid">
                  <bgColor rgb="FFC00000"/>
                </patternFill>
              </fill>
            </x14:dxf>
          </x14:cfRule>
          <x14:cfRule type="containsText" priority="10192" operator="containsText" id="{98F3502A-75F2-410D-80D5-9CBC34A96398}">
            <xm:f>NOT(ISERROR(SEARCH('Listados Datos'!$T$4,AT306)))</xm:f>
            <xm:f>'Listados Datos'!$T$4</xm:f>
            <x14:dxf>
              <font>
                <b/>
                <i val="0"/>
                <color theme="0"/>
              </font>
              <fill>
                <patternFill>
                  <bgColor rgb="FFE26B0A"/>
                </patternFill>
              </fill>
            </x14:dxf>
          </x14:cfRule>
          <x14:cfRule type="containsText" priority="10193" operator="containsText" id="{1C1E8C77-672E-429F-8E60-810A3974D059}">
            <xm:f>NOT(ISERROR(SEARCH('Listados Datos'!$T$5,AT306)))</xm:f>
            <xm:f>'Listados Datos'!$T$5</xm:f>
            <x14:dxf>
              <font>
                <b/>
                <i val="0"/>
                <color auto="1"/>
              </font>
              <fill>
                <patternFill>
                  <bgColor rgb="FFFFFF00"/>
                </patternFill>
              </fill>
            </x14:dxf>
          </x14:cfRule>
          <x14:cfRule type="containsText" priority="10194" operator="containsText" id="{2868B11D-72AF-4153-B587-23F304FE027F}">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181" operator="containsText" id="{4CA045FE-5909-4E51-AD5A-2B346A898A8B}">
            <xm:f>NOT(ISERROR(SEARCH('Listados Datos'!$P$3,AR306)))</xm:f>
            <xm:f>'Listados Datos'!$P$3</xm:f>
            <x14:dxf>
              <fill>
                <patternFill>
                  <bgColor rgb="FF99CC00"/>
                </patternFill>
              </fill>
            </x14:dxf>
          </x14:cfRule>
          <x14:cfRule type="containsText" priority="10182" operator="containsText" id="{8A0C5769-23E3-412B-AD5E-763B49B6BA3C}">
            <xm:f>NOT(ISERROR(SEARCH('Listados Datos'!$P$4,AR306)))</xm:f>
            <xm:f>'Listados Datos'!$P$4</xm:f>
            <x14:dxf>
              <fill>
                <patternFill>
                  <bgColor rgb="FF33CC33"/>
                </patternFill>
              </fill>
            </x14:dxf>
          </x14:cfRule>
          <x14:cfRule type="containsText" priority="10183" operator="containsText" id="{342EE42D-CDA0-4243-9F36-5862A05ADAB6}">
            <xm:f>NOT(ISERROR(SEARCH('Listados Datos'!$P$5,AR306)))</xm:f>
            <xm:f>'Listados Datos'!$P$5</xm:f>
            <x14:dxf>
              <fill>
                <patternFill>
                  <bgColor rgb="FFFFFF00"/>
                </patternFill>
              </fill>
            </x14:dxf>
          </x14:cfRule>
          <x14:cfRule type="containsText" priority="10184" operator="containsText" id="{9A6C96BA-6A95-4402-9D8E-E3613D08981F}">
            <xm:f>NOT(ISERROR(SEARCH('Listados Datos'!$P$6,AR306)))</xm:f>
            <xm:f>'Listados Datos'!$P$6</xm:f>
            <x14:dxf>
              <fill>
                <patternFill>
                  <bgColor rgb="FFFFC000"/>
                </patternFill>
              </fill>
            </x14:dxf>
          </x14:cfRule>
          <x14:cfRule type="containsText" priority="10185" operator="containsText" id="{6D4D36B1-A6A1-4919-9C3B-57A14F70A2C2}">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299" operator="containsText" id="{CEC0EE66-1155-4696-8795-D054AA8DCAF2}">
            <xm:f>NOT(ISERROR(SEARCH('Listados Datos'!$T$3,AF304)))</xm:f>
            <xm:f>'Listados Datos'!$T$3</xm:f>
            <x14:dxf>
              <fill>
                <patternFill patternType="solid">
                  <bgColor rgb="FFC00000"/>
                </patternFill>
              </fill>
            </x14:dxf>
          </x14:cfRule>
          <x14:cfRule type="containsText" priority="10300" operator="containsText" id="{85D39EC3-4783-4B12-B241-04BE684CA784}">
            <xm:f>NOT(ISERROR(SEARCH('Listados Datos'!$T$4,AF304)))</xm:f>
            <xm:f>'Listados Datos'!$T$4</xm:f>
            <x14:dxf>
              <font>
                <b/>
                <i val="0"/>
                <color theme="0"/>
              </font>
              <fill>
                <patternFill>
                  <bgColor rgb="FFE26B0A"/>
                </patternFill>
              </fill>
            </x14:dxf>
          </x14:cfRule>
          <x14:cfRule type="containsText" priority="10301" operator="containsText" id="{AC4AD68C-1157-4B38-8515-50229EEABA7B}">
            <xm:f>NOT(ISERROR(SEARCH('Listados Datos'!$T$5,AF304)))</xm:f>
            <xm:f>'Listados Datos'!$T$5</xm:f>
            <x14:dxf>
              <font>
                <b/>
                <i val="0"/>
                <color auto="1"/>
              </font>
              <fill>
                <patternFill>
                  <bgColor rgb="FFFFFF00"/>
                </patternFill>
              </fill>
            </x14:dxf>
          </x14:cfRule>
          <x14:cfRule type="containsText" priority="10302" operator="containsText" id="{05E41D10-5C97-4951-8A8F-D3C17892C8F2}">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295" operator="containsText" id="{52868235-7D1C-4DAB-8784-4BF86FB3B390}">
            <xm:f>NOT(ISERROR(SEARCH('Listados Datos'!$T$3,AB304)))</xm:f>
            <xm:f>'Listados Datos'!$T$3</xm:f>
            <x14:dxf>
              <fill>
                <patternFill patternType="solid">
                  <bgColor rgb="FFC00000"/>
                </patternFill>
              </fill>
            </x14:dxf>
          </x14:cfRule>
          <x14:cfRule type="containsText" priority="10296" operator="containsText" id="{3DE4B896-C0EC-4937-90BA-E520919A1906}">
            <xm:f>NOT(ISERROR(SEARCH('Listados Datos'!$T$4,AB304)))</xm:f>
            <xm:f>'Listados Datos'!$T$4</xm:f>
            <x14:dxf>
              <font>
                <b/>
                <i val="0"/>
                <color theme="0"/>
              </font>
              <fill>
                <patternFill>
                  <bgColor rgb="FFE26B0A"/>
                </patternFill>
              </fill>
            </x14:dxf>
          </x14:cfRule>
          <x14:cfRule type="containsText" priority="10297" operator="containsText" id="{054ED841-9C0A-4F98-9419-F294841CB2AA}">
            <xm:f>NOT(ISERROR(SEARCH('Listados Datos'!$T$5,AB304)))</xm:f>
            <xm:f>'Listados Datos'!$T$5</xm:f>
            <x14:dxf>
              <font>
                <b/>
                <i val="0"/>
                <color auto="1"/>
              </font>
              <fill>
                <patternFill>
                  <bgColor rgb="FFFFFF00"/>
                </patternFill>
              </fill>
            </x14:dxf>
          </x14:cfRule>
          <x14:cfRule type="containsText" priority="10298" operator="containsText" id="{A6C7C600-03DC-452B-A26F-BC42EE8EE583}">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285" operator="containsText" id="{04A587AE-8D4F-4C61-8ADF-1911D17E8838}">
            <xm:f>NOT(ISERROR(SEARCH('Listados Datos'!$P$3,Z304)))</xm:f>
            <xm:f>'Listados Datos'!$P$3</xm:f>
            <x14:dxf>
              <fill>
                <patternFill>
                  <bgColor rgb="FF99CC00"/>
                </patternFill>
              </fill>
            </x14:dxf>
          </x14:cfRule>
          <x14:cfRule type="containsText" priority="10286" operator="containsText" id="{423B0729-D902-4277-9F7B-CBC846F66671}">
            <xm:f>NOT(ISERROR(SEARCH('Listados Datos'!$P$4,Z304)))</xm:f>
            <xm:f>'Listados Datos'!$P$4</xm:f>
            <x14:dxf>
              <fill>
                <patternFill>
                  <bgColor rgb="FF33CC33"/>
                </patternFill>
              </fill>
            </x14:dxf>
          </x14:cfRule>
          <x14:cfRule type="containsText" priority="10287" operator="containsText" id="{5C7C5D5D-4C75-4754-9162-E57536606F6D}">
            <xm:f>NOT(ISERROR(SEARCH('Listados Datos'!$P$5,Z304)))</xm:f>
            <xm:f>'Listados Datos'!$P$5</xm:f>
            <x14:dxf>
              <fill>
                <patternFill>
                  <bgColor rgb="FFFFFF00"/>
                </patternFill>
              </fill>
            </x14:dxf>
          </x14:cfRule>
          <x14:cfRule type="containsText" priority="10288" operator="containsText" id="{559FCC81-C666-47C0-864D-10C615D3295A}">
            <xm:f>NOT(ISERROR(SEARCH('Listados Datos'!$P$6,Z304)))</xm:f>
            <xm:f>'Listados Datos'!$P$6</xm:f>
            <x14:dxf>
              <fill>
                <patternFill>
                  <bgColor rgb="FFFFC000"/>
                </patternFill>
              </fill>
            </x14:dxf>
          </x14:cfRule>
          <x14:cfRule type="containsText" priority="10289" operator="containsText" id="{7630F1E1-CED0-4F29-AE3D-EC0C809020ED}">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261" operator="containsText" id="{DB064549-2B2E-445F-8E10-104E7FFE6AA5}">
            <xm:f>NOT(ISERROR(SEARCH('Listados Datos'!$T$3,AT304)))</xm:f>
            <xm:f>'Listados Datos'!$T$3</xm:f>
            <x14:dxf>
              <fill>
                <patternFill patternType="solid">
                  <bgColor rgb="FFC00000"/>
                </patternFill>
              </fill>
            </x14:dxf>
          </x14:cfRule>
          <x14:cfRule type="containsText" priority="10262" operator="containsText" id="{505A5093-D53D-4BCF-B747-26A2DFA77798}">
            <xm:f>NOT(ISERROR(SEARCH('Listados Datos'!$T$4,AT304)))</xm:f>
            <xm:f>'Listados Datos'!$T$4</xm:f>
            <x14:dxf>
              <font>
                <b/>
                <i val="0"/>
                <color theme="0"/>
              </font>
              <fill>
                <patternFill>
                  <bgColor rgb="FFE26B0A"/>
                </patternFill>
              </fill>
            </x14:dxf>
          </x14:cfRule>
          <x14:cfRule type="containsText" priority="10263" operator="containsText" id="{A55893C8-58DA-4B4D-888C-17BB17F96322}">
            <xm:f>NOT(ISERROR(SEARCH('Listados Datos'!$T$5,AT304)))</xm:f>
            <xm:f>'Listados Datos'!$T$5</xm:f>
            <x14:dxf>
              <font>
                <b/>
                <i val="0"/>
                <color auto="1"/>
              </font>
              <fill>
                <patternFill>
                  <bgColor rgb="FFFFFF00"/>
                </patternFill>
              </fill>
            </x14:dxf>
          </x14:cfRule>
          <x14:cfRule type="containsText" priority="10264" operator="containsText" id="{E33D0EC8-450B-4A39-B73C-41AFECFFAEE9}">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251" operator="containsText" id="{71587F80-6BDE-404F-B224-936758ACFD9C}">
            <xm:f>NOT(ISERROR(SEARCH('Listados Datos'!$P$3,AR304)))</xm:f>
            <xm:f>'Listados Datos'!$P$3</xm:f>
            <x14:dxf>
              <fill>
                <patternFill>
                  <bgColor rgb="FF99CC00"/>
                </patternFill>
              </fill>
            </x14:dxf>
          </x14:cfRule>
          <x14:cfRule type="containsText" priority="10252" operator="containsText" id="{B5538556-96B1-4480-B429-3EF851DA0E1F}">
            <xm:f>NOT(ISERROR(SEARCH('Listados Datos'!$P$4,AR304)))</xm:f>
            <xm:f>'Listados Datos'!$P$4</xm:f>
            <x14:dxf>
              <fill>
                <patternFill>
                  <bgColor rgb="FF33CC33"/>
                </patternFill>
              </fill>
            </x14:dxf>
          </x14:cfRule>
          <x14:cfRule type="containsText" priority="10253" operator="containsText" id="{2280BD72-DA13-4F55-87BB-210FBF96D299}">
            <xm:f>NOT(ISERROR(SEARCH('Listados Datos'!$P$5,AR304)))</xm:f>
            <xm:f>'Listados Datos'!$P$5</xm:f>
            <x14:dxf>
              <fill>
                <patternFill>
                  <bgColor rgb="FFFFFF00"/>
                </patternFill>
              </fill>
            </x14:dxf>
          </x14:cfRule>
          <x14:cfRule type="containsText" priority="10254" operator="containsText" id="{0191605C-F6A8-4E93-9970-D6FE7C3068E5}">
            <xm:f>NOT(ISERROR(SEARCH('Listados Datos'!$P$6,AR304)))</xm:f>
            <xm:f>'Listados Datos'!$P$6</xm:f>
            <x14:dxf>
              <fill>
                <patternFill>
                  <bgColor rgb="FFFFC000"/>
                </patternFill>
              </fill>
            </x14:dxf>
          </x14:cfRule>
          <x14:cfRule type="containsText" priority="10255" operator="containsText" id="{717B6929-46F3-441B-84AD-6DA585719959}">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247" operator="containsText" id="{5D37D75E-4E32-4FC3-9473-473F1E4BC45D}">
            <xm:f>NOT(ISERROR(SEARCH('Listados Datos'!$T$3,AT305)))</xm:f>
            <xm:f>'Listados Datos'!$T$3</xm:f>
            <x14:dxf>
              <fill>
                <patternFill patternType="solid">
                  <bgColor rgb="FFC00000"/>
                </patternFill>
              </fill>
            </x14:dxf>
          </x14:cfRule>
          <x14:cfRule type="containsText" priority="10248" operator="containsText" id="{11B74F02-525C-47BE-B2A6-ACC79C1E12EF}">
            <xm:f>NOT(ISERROR(SEARCH('Listados Datos'!$T$4,AT305)))</xm:f>
            <xm:f>'Listados Datos'!$T$4</xm:f>
            <x14:dxf>
              <font>
                <b/>
                <i val="0"/>
                <color theme="0"/>
              </font>
              <fill>
                <patternFill>
                  <bgColor rgb="FFE26B0A"/>
                </patternFill>
              </fill>
            </x14:dxf>
          </x14:cfRule>
          <x14:cfRule type="containsText" priority="10249" operator="containsText" id="{FB8DA1CD-7611-45E4-8D92-0240E3021409}">
            <xm:f>NOT(ISERROR(SEARCH('Listados Datos'!$T$5,AT305)))</xm:f>
            <xm:f>'Listados Datos'!$T$5</xm:f>
            <x14:dxf>
              <font>
                <b/>
                <i val="0"/>
                <color auto="1"/>
              </font>
              <fill>
                <patternFill>
                  <bgColor rgb="FFFFFF00"/>
                </patternFill>
              </fill>
            </x14:dxf>
          </x14:cfRule>
          <x14:cfRule type="containsText" priority="10250" operator="containsText" id="{F32AF553-975E-48B8-BAD6-C47C09731F85}">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237" operator="containsText" id="{E79E799C-7D1A-46B5-99F0-12A397BA965A}">
            <xm:f>NOT(ISERROR(SEARCH('Listados Datos'!$P$3,AR305)))</xm:f>
            <xm:f>'Listados Datos'!$P$3</xm:f>
            <x14:dxf>
              <fill>
                <patternFill>
                  <bgColor rgb="FF99CC00"/>
                </patternFill>
              </fill>
            </x14:dxf>
          </x14:cfRule>
          <x14:cfRule type="containsText" priority="10238" operator="containsText" id="{24883E38-4052-43C0-8D49-CE912F80867A}">
            <xm:f>NOT(ISERROR(SEARCH('Listados Datos'!$P$4,AR305)))</xm:f>
            <xm:f>'Listados Datos'!$P$4</xm:f>
            <x14:dxf>
              <fill>
                <patternFill>
                  <bgColor rgb="FF33CC33"/>
                </patternFill>
              </fill>
            </x14:dxf>
          </x14:cfRule>
          <x14:cfRule type="containsText" priority="10239" operator="containsText" id="{5BEE7BBC-54FB-45E1-9670-7EC72A9C5063}">
            <xm:f>NOT(ISERROR(SEARCH('Listados Datos'!$P$5,AR305)))</xm:f>
            <xm:f>'Listados Datos'!$P$5</xm:f>
            <x14:dxf>
              <fill>
                <patternFill>
                  <bgColor rgb="FFFFFF00"/>
                </patternFill>
              </fill>
            </x14:dxf>
          </x14:cfRule>
          <x14:cfRule type="containsText" priority="10240" operator="containsText" id="{219576CE-471C-4BEC-A0EE-3D75FE67F204}">
            <xm:f>NOT(ISERROR(SEARCH('Listados Datos'!$P$6,AR305)))</xm:f>
            <xm:f>'Listados Datos'!$P$6</xm:f>
            <x14:dxf>
              <fill>
                <patternFill>
                  <bgColor rgb="FFFFC000"/>
                </patternFill>
              </fill>
            </x14:dxf>
          </x14:cfRule>
          <x14:cfRule type="containsText" priority="10241" operator="containsText" id="{7413F1B6-6CF7-4FF9-9D6E-3C194B9E1110}">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219" operator="containsText" id="{F6639FF3-D000-4774-8334-144E28538028}">
            <xm:f>NOT(ISERROR(SEARCH('Listados Datos'!$T$3,AF306)))</xm:f>
            <xm:f>'Listados Datos'!$T$3</xm:f>
            <x14:dxf>
              <fill>
                <patternFill patternType="solid">
                  <bgColor rgb="FFC00000"/>
                </patternFill>
              </fill>
            </x14:dxf>
          </x14:cfRule>
          <x14:cfRule type="containsText" priority="10220" operator="containsText" id="{69C1952F-1A1C-4C82-8668-26CD4DD1077E}">
            <xm:f>NOT(ISERROR(SEARCH('Listados Datos'!$T$4,AF306)))</xm:f>
            <xm:f>'Listados Datos'!$T$4</xm:f>
            <x14:dxf>
              <font>
                <b/>
                <i val="0"/>
                <color theme="0"/>
              </font>
              <fill>
                <patternFill>
                  <bgColor rgb="FFE26B0A"/>
                </patternFill>
              </fill>
            </x14:dxf>
          </x14:cfRule>
          <x14:cfRule type="containsText" priority="10221" operator="containsText" id="{67E2D584-8219-436E-84BC-7618B06B6605}">
            <xm:f>NOT(ISERROR(SEARCH('Listados Datos'!$T$5,AF306)))</xm:f>
            <xm:f>'Listados Datos'!$T$5</xm:f>
            <x14:dxf>
              <font>
                <b/>
                <i val="0"/>
                <color auto="1"/>
              </font>
              <fill>
                <patternFill>
                  <bgColor rgb="FFFFFF00"/>
                </patternFill>
              </fill>
            </x14:dxf>
          </x14:cfRule>
          <x14:cfRule type="containsText" priority="10222" operator="containsText" id="{E6F8DFE1-71AF-4739-AB8A-6A02500CE613}">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215" operator="containsText" id="{C19325C5-0487-413B-B8CC-E2AD13BB672D}">
            <xm:f>NOT(ISERROR(SEARCH('Listados Datos'!$T$3,AB306)))</xm:f>
            <xm:f>'Listados Datos'!$T$3</xm:f>
            <x14:dxf>
              <fill>
                <patternFill patternType="solid">
                  <bgColor rgb="FFC00000"/>
                </patternFill>
              </fill>
            </x14:dxf>
          </x14:cfRule>
          <x14:cfRule type="containsText" priority="10216" operator="containsText" id="{1C743854-0DBC-4C60-984B-93ED9001EC9B}">
            <xm:f>NOT(ISERROR(SEARCH('Listados Datos'!$T$4,AB306)))</xm:f>
            <xm:f>'Listados Datos'!$T$4</xm:f>
            <x14:dxf>
              <font>
                <b/>
                <i val="0"/>
                <color theme="0"/>
              </font>
              <fill>
                <patternFill>
                  <bgColor rgb="FFE26B0A"/>
                </patternFill>
              </fill>
            </x14:dxf>
          </x14:cfRule>
          <x14:cfRule type="containsText" priority="10217" operator="containsText" id="{30CA1118-052D-4F65-A4CE-4834A712089D}">
            <xm:f>NOT(ISERROR(SEARCH('Listados Datos'!$T$5,AB306)))</xm:f>
            <xm:f>'Listados Datos'!$T$5</xm:f>
            <x14:dxf>
              <font>
                <b/>
                <i val="0"/>
                <color auto="1"/>
              </font>
              <fill>
                <patternFill>
                  <bgColor rgb="FFFFFF00"/>
                </patternFill>
              </fill>
            </x14:dxf>
          </x14:cfRule>
          <x14:cfRule type="containsText" priority="10218" operator="containsText" id="{BB4A062A-F6DA-4E43-A3DF-2946A849982E}">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205" operator="containsText" id="{48E1E690-39D7-4D43-9A7B-6B771CFF2CF6}">
            <xm:f>NOT(ISERROR(SEARCH('Listados Datos'!$P$3,Z306)))</xm:f>
            <xm:f>'Listados Datos'!$P$3</xm:f>
            <x14:dxf>
              <fill>
                <patternFill>
                  <bgColor rgb="FF99CC00"/>
                </patternFill>
              </fill>
            </x14:dxf>
          </x14:cfRule>
          <x14:cfRule type="containsText" priority="10206" operator="containsText" id="{A6E41001-EA4B-420B-86A7-5E6C7A997C99}">
            <xm:f>NOT(ISERROR(SEARCH('Listados Datos'!$P$4,Z306)))</xm:f>
            <xm:f>'Listados Datos'!$P$4</xm:f>
            <x14:dxf>
              <fill>
                <patternFill>
                  <bgColor rgb="FF33CC33"/>
                </patternFill>
              </fill>
            </x14:dxf>
          </x14:cfRule>
          <x14:cfRule type="containsText" priority="10207" operator="containsText" id="{9962B20C-3A16-438D-B30C-91D0D417F10D}">
            <xm:f>NOT(ISERROR(SEARCH('Listados Datos'!$P$5,Z306)))</xm:f>
            <xm:f>'Listados Datos'!$P$5</xm:f>
            <x14:dxf>
              <fill>
                <patternFill>
                  <bgColor rgb="FFFFFF00"/>
                </patternFill>
              </fill>
            </x14:dxf>
          </x14:cfRule>
          <x14:cfRule type="containsText" priority="10208" operator="containsText" id="{84F7EB1F-58D6-4226-A825-072B4D81AA17}">
            <xm:f>NOT(ISERROR(SEARCH('Listados Datos'!$P$6,Z306)))</xm:f>
            <xm:f>'Listados Datos'!$P$6</xm:f>
            <x14:dxf>
              <fill>
                <patternFill>
                  <bgColor rgb="FFFFC000"/>
                </patternFill>
              </fill>
            </x14:dxf>
          </x14:cfRule>
          <x14:cfRule type="containsText" priority="10209" operator="containsText" id="{FE79BA6D-9995-4966-BCBC-8EDAF2957411}">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177" operator="containsText" id="{CA8CA72F-A244-4BA7-B2FB-A3EA80EA8D4C}">
            <xm:f>NOT(ISERROR(SEARCH('Listados Datos'!$T$3,AT307)))</xm:f>
            <xm:f>'Listados Datos'!$T$3</xm:f>
            <x14:dxf>
              <fill>
                <patternFill patternType="solid">
                  <bgColor rgb="FFC00000"/>
                </patternFill>
              </fill>
            </x14:dxf>
          </x14:cfRule>
          <x14:cfRule type="containsText" priority="10178" operator="containsText" id="{E3EFD507-1F0D-434E-9973-FF9664354053}">
            <xm:f>NOT(ISERROR(SEARCH('Listados Datos'!$T$4,AT307)))</xm:f>
            <xm:f>'Listados Datos'!$T$4</xm:f>
            <x14:dxf>
              <font>
                <b/>
                <i val="0"/>
                <color theme="0"/>
              </font>
              <fill>
                <patternFill>
                  <bgColor rgb="FFE26B0A"/>
                </patternFill>
              </fill>
            </x14:dxf>
          </x14:cfRule>
          <x14:cfRule type="containsText" priority="10179" operator="containsText" id="{DF769127-F65B-4AB0-BADE-D2379AA06651}">
            <xm:f>NOT(ISERROR(SEARCH('Listados Datos'!$T$5,AT307)))</xm:f>
            <xm:f>'Listados Datos'!$T$5</xm:f>
            <x14:dxf>
              <font>
                <b/>
                <i val="0"/>
                <color auto="1"/>
              </font>
              <fill>
                <patternFill>
                  <bgColor rgb="FFFFFF00"/>
                </patternFill>
              </fill>
            </x14:dxf>
          </x14:cfRule>
          <x14:cfRule type="containsText" priority="10180" operator="containsText" id="{E7D7817C-8098-443B-9A06-F91C844CFC72}">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125" operator="containsText" id="{6D981B65-4F01-44F4-ACB7-B963D177186D}">
            <xm:f>NOT(ISERROR(SEARCH('Listados Datos'!$P$3,AR308)))</xm:f>
            <xm:f>'Listados Datos'!$P$3</xm:f>
            <x14:dxf>
              <fill>
                <patternFill>
                  <bgColor rgb="FF99CC00"/>
                </patternFill>
              </fill>
            </x14:dxf>
          </x14:cfRule>
          <x14:cfRule type="containsText" priority="10126" operator="containsText" id="{541DCD43-BB98-4727-A3A4-F5E12DB8150A}">
            <xm:f>NOT(ISERROR(SEARCH('Listados Datos'!$P$4,AR308)))</xm:f>
            <xm:f>'Listados Datos'!$P$4</xm:f>
            <x14:dxf>
              <fill>
                <patternFill>
                  <bgColor rgb="FF33CC33"/>
                </patternFill>
              </fill>
            </x14:dxf>
          </x14:cfRule>
          <x14:cfRule type="containsText" priority="10127" operator="containsText" id="{177DC373-56AC-4C84-9FFA-594691F47E42}">
            <xm:f>NOT(ISERROR(SEARCH('Listados Datos'!$P$5,AR308)))</xm:f>
            <xm:f>'Listados Datos'!$P$5</xm:f>
            <x14:dxf>
              <fill>
                <patternFill>
                  <bgColor rgb="FFFFFF00"/>
                </patternFill>
              </fill>
            </x14:dxf>
          </x14:cfRule>
          <x14:cfRule type="containsText" priority="10128" operator="containsText" id="{11354DA4-1AC9-4D26-B665-AD83AA6EE5C2}">
            <xm:f>NOT(ISERROR(SEARCH('Listados Datos'!$P$6,AR308)))</xm:f>
            <xm:f>'Listados Datos'!$P$6</xm:f>
            <x14:dxf>
              <fill>
                <patternFill>
                  <bgColor rgb="FFFFC000"/>
                </patternFill>
              </fill>
            </x14:dxf>
          </x14:cfRule>
          <x14:cfRule type="containsText" priority="10129" operator="containsText" id="{FCC52471-30DC-4FD8-BF58-20633D506103}">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163" operator="containsText" id="{BBA34872-2B11-4AE1-95D4-37432E7F5430}">
            <xm:f>NOT(ISERROR(SEARCH('Listados Datos'!$T$3,AF308)))</xm:f>
            <xm:f>'Listados Datos'!$T$3</xm:f>
            <x14:dxf>
              <fill>
                <patternFill patternType="solid">
                  <bgColor rgb="FFC00000"/>
                </patternFill>
              </fill>
            </x14:dxf>
          </x14:cfRule>
          <x14:cfRule type="containsText" priority="10164" operator="containsText" id="{8C9357D5-F422-4A8E-AD2F-E39E8EC76F46}">
            <xm:f>NOT(ISERROR(SEARCH('Listados Datos'!$T$4,AF308)))</xm:f>
            <xm:f>'Listados Datos'!$T$4</xm:f>
            <x14:dxf>
              <font>
                <b/>
                <i val="0"/>
                <color theme="0"/>
              </font>
              <fill>
                <patternFill>
                  <bgColor rgb="FFE26B0A"/>
                </patternFill>
              </fill>
            </x14:dxf>
          </x14:cfRule>
          <x14:cfRule type="containsText" priority="10165" operator="containsText" id="{36E91259-A1E1-48A0-9CA1-132779785347}">
            <xm:f>NOT(ISERROR(SEARCH('Listados Datos'!$T$5,AF308)))</xm:f>
            <xm:f>'Listados Datos'!$T$5</xm:f>
            <x14:dxf>
              <font>
                <b/>
                <i val="0"/>
                <color auto="1"/>
              </font>
              <fill>
                <patternFill>
                  <bgColor rgb="FFFFFF00"/>
                </patternFill>
              </fill>
            </x14:dxf>
          </x14:cfRule>
          <x14:cfRule type="containsText" priority="10166" operator="containsText" id="{3CB0C666-9F66-4111-B251-89D77677AEB7}">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159" operator="containsText" id="{BF66EEBE-8031-4511-9B0E-822C3FFB2993}">
            <xm:f>NOT(ISERROR(SEARCH('Listados Datos'!$T$3,AB308)))</xm:f>
            <xm:f>'Listados Datos'!$T$3</xm:f>
            <x14:dxf>
              <fill>
                <patternFill patternType="solid">
                  <bgColor rgb="FFC00000"/>
                </patternFill>
              </fill>
            </x14:dxf>
          </x14:cfRule>
          <x14:cfRule type="containsText" priority="10160" operator="containsText" id="{13F25FE0-EF26-4244-9F28-BFA30C9CFE39}">
            <xm:f>NOT(ISERROR(SEARCH('Listados Datos'!$T$4,AB308)))</xm:f>
            <xm:f>'Listados Datos'!$T$4</xm:f>
            <x14:dxf>
              <font>
                <b/>
                <i val="0"/>
                <color theme="0"/>
              </font>
              <fill>
                <patternFill>
                  <bgColor rgb="FFE26B0A"/>
                </patternFill>
              </fill>
            </x14:dxf>
          </x14:cfRule>
          <x14:cfRule type="containsText" priority="10161" operator="containsText" id="{D5F6C278-6F39-4BD4-827B-DBAC4B8235CC}">
            <xm:f>NOT(ISERROR(SEARCH('Listados Datos'!$T$5,AB308)))</xm:f>
            <xm:f>'Listados Datos'!$T$5</xm:f>
            <x14:dxf>
              <font>
                <b/>
                <i val="0"/>
                <color auto="1"/>
              </font>
              <fill>
                <patternFill>
                  <bgColor rgb="FFFFFF00"/>
                </patternFill>
              </fill>
            </x14:dxf>
          </x14:cfRule>
          <x14:cfRule type="containsText" priority="10162" operator="containsText" id="{49EF30EF-DFE5-4FA0-914B-219938429739}">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149" operator="containsText" id="{00B32387-76D2-4B19-8903-99963188ACB9}">
            <xm:f>NOT(ISERROR(SEARCH('Listados Datos'!$P$3,Z308)))</xm:f>
            <xm:f>'Listados Datos'!$P$3</xm:f>
            <x14:dxf>
              <fill>
                <patternFill>
                  <bgColor rgb="FF99CC00"/>
                </patternFill>
              </fill>
            </x14:dxf>
          </x14:cfRule>
          <x14:cfRule type="containsText" priority="10150" operator="containsText" id="{6A9B3CBC-2CA7-4521-B799-26BFB74E9EA8}">
            <xm:f>NOT(ISERROR(SEARCH('Listados Datos'!$P$4,Z308)))</xm:f>
            <xm:f>'Listados Datos'!$P$4</xm:f>
            <x14:dxf>
              <fill>
                <patternFill>
                  <bgColor rgb="FF33CC33"/>
                </patternFill>
              </fill>
            </x14:dxf>
          </x14:cfRule>
          <x14:cfRule type="containsText" priority="10151" operator="containsText" id="{F3DB9B0D-0F0D-4240-B108-CFB14638B0D9}">
            <xm:f>NOT(ISERROR(SEARCH('Listados Datos'!$P$5,Z308)))</xm:f>
            <xm:f>'Listados Datos'!$P$5</xm:f>
            <x14:dxf>
              <fill>
                <patternFill>
                  <bgColor rgb="FFFFFF00"/>
                </patternFill>
              </fill>
            </x14:dxf>
          </x14:cfRule>
          <x14:cfRule type="containsText" priority="10152" operator="containsText" id="{662907C1-D937-48C0-A4EA-01E4CB388028}">
            <xm:f>NOT(ISERROR(SEARCH('Listados Datos'!$P$6,Z308)))</xm:f>
            <xm:f>'Listados Datos'!$P$6</xm:f>
            <x14:dxf>
              <fill>
                <patternFill>
                  <bgColor rgb="FFFFC000"/>
                </patternFill>
              </fill>
            </x14:dxf>
          </x14:cfRule>
          <x14:cfRule type="containsText" priority="10153" operator="containsText" id="{438AC65F-5D57-46D4-853F-27A990386298}">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135" operator="containsText" id="{CB316512-4B62-4B17-941E-4FE6706E50D1}">
            <xm:f>NOT(ISERROR(SEARCH('Listados Datos'!$T$3,AT308)))</xm:f>
            <xm:f>'Listados Datos'!$T$3</xm:f>
            <x14:dxf>
              <fill>
                <patternFill patternType="solid">
                  <bgColor rgb="FFC00000"/>
                </patternFill>
              </fill>
            </x14:dxf>
          </x14:cfRule>
          <x14:cfRule type="containsText" priority="10136" operator="containsText" id="{DFB92C1B-407E-43D8-BEA8-60F445A4EFE7}">
            <xm:f>NOT(ISERROR(SEARCH('Listados Datos'!$T$4,AT308)))</xm:f>
            <xm:f>'Listados Datos'!$T$4</xm:f>
            <x14:dxf>
              <font>
                <b/>
                <i val="0"/>
                <color theme="0"/>
              </font>
              <fill>
                <patternFill>
                  <bgColor rgb="FFE26B0A"/>
                </patternFill>
              </fill>
            </x14:dxf>
          </x14:cfRule>
          <x14:cfRule type="containsText" priority="10137" operator="containsText" id="{105DE4D6-B0FE-4CA0-973B-656A8DFC40A2}">
            <xm:f>NOT(ISERROR(SEARCH('Listados Datos'!$T$5,AT308)))</xm:f>
            <xm:f>'Listados Datos'!$T$5</xm:f>
            <x14:dxf>
              <font>
                <b/>
                <i val="0"/>
                <color auto="1"/>
              </font>
              <fill>
                <patternFill>
                  <bgColor rgb="FFFFFF00"/>
                </patternFill>
              </fill>
            </x14:dxf>
          </x14:cfRule>
          <x14:cfRule type="containsText" priority="10138" operator="containsText" id="{5F402CA5-1312-42FB-8C20-5EB97DC66E99}">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9975" operator="containsText" id="{4A34E534-14A5-46DB-BAA0-616D24E58F2F}">
            <xm:f>NOT(ISERROR(SEARCH('Listados Datos'!$P$3,AR313)))</xm:f>
            <xm:f>'Listados Datos'!$P$3</xm:f>
            <x14:dxf>
              <fill>
                <patternFill>
                  <bgColor rgb="FF99CC00"/>
                </patternFill>
              </fill>
            </x14:dxf>
          </x14:cfRule>
          <x14:cfRule type="containsText" priority="9976" operator="containsText" id="{EA6B692E-AF5A-4FAA-8390-F3FB132AF59E}">
            <xm:f>NOT(ISERROR(SEARCH('Listados Datos'!$P$4,AR313)))</xm:f>
            <xm:f>'Listados Datos'!$P$4</xm:f>
            <x14:dxf>
              <fill>
                <patternFill>
                  <bgColor rgb="FF33CC33"/>
                </patternFill>
              </fill>
            </x14:dxf>
          </x14:cfRule>
          <x14:cfRule type="containsText" priority="9977" operator="containsText" id="{0AE57901-7912-4B31-9471-B9752DA22C75}">
            <xm:f>NOT(ISERROR(SEARCH('Listados Datos'!$P$5,AR313)))</xm:f>
            <xm:f>'Listados Datos'!$P$5</xm:f>
            <x14:dxf>
              <fill>
                <patternFill>
                  <bgColor rgb="FFFFFF00"/>
                </patternFill>
              </fill>
            </x14:dxf>
          </x14:cfRule>
          <x14:cfRule type="containsText" priority="9978" operator="containsText" id="{A1F140B7-78F9-4505-890D-C566399E1A89}">
            <xm:f>NOT(ISERROR(SEARCH('Listados Datos'!$P$6,AR313)))</xm:f>
            <xm:f>'Listados Datos'!$P$6</xm:f>
            <x14:dxf>
              <fill>
                <patternFill>
                  <bgColor rgb="FFFFC000"/>
                </patternFill>
              </fill>
            </x14:dxf>
          </x14:cfRule>
          <x14:cfRule type="containsText" priority="9979" operator="containsText" id="{5254B41A-8482-4F33-A278-78D7D5BB01E9}">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041" operator="containsText" id="{6C65B2D3-A5FF-4FAC-8DA5-14D76FF3A898}">
            <xm:f>NOT(ISERROR(SEARCH('Listados Datos'!$T$3,AT315)))</xm:f>
            <xm:f>'Listados Datos'!$T$3</xm:f>
            <x14:dxf>
              <fill>
                <patternFill patternType="solid">
                  <bgColor rgb="FFC00000"/>
                </patternFill>
              </fill>
            </x14:dxf>
          </x14:cfRule>
          <x14:cfRule type="containsText" priority="10042" operator="containsText" id="{9461CC8C-800A-4F92-AAEE-73E32EB60AB2}">
            <xm:f>NOT(ISERROR(SEARCH('Listados Datos'!$T$4,AT315)))</xm:f>
            <xm:f>'Listados Datos'!$T$4</xm:f>
            <x14:dxf>
              <font>
                <b/>
                <i val="0"/>
                <color theme="0"/>
              </font>
              <fill>
                <patternFill>
                  <bgColor rgb="FFE26B0A"/>
                </patternFill>
              </fill>
            </x14:dxf>
          </x14:cfRule>
          <x14:cfRule type="containsText" priority="10043" operator="containsText" id="{0B372C72-7DF8-4995-8BF7-BDFCC4709A4B}">
            <xm:f>NOT(ISERROR(SEARCH('Listados Datos'!$T$5,AT315)))</xm:f>
            <xm:f>'Listados Datos'!$T$5</xm:f>
            <x14:dxf>
              <font>
                <b/>
                <i val="0"/>
                <color auto="1"/>
              </font>
              <fill>
                <patternFill>
                  <bgColor rgb="FFFFFF00"/>
                </patternFill>
              </fill>
            </x14:dxf>
          </x14:cfRule>
          <x14:cfRule type="containsText" priority="10044" operator="containsText" id="{0CCED773-9290-4151-8B24-CD65232E8CCC}">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031" operator="containsText" id="{B259C0BB-39F9-4E20-A952-05CEE8250228}">
            <xm:f>NOT(ISERROR(SEARCH('Listados Datos'!$P$3,AR315)))</xm:f>
            <xm:f>'Listados Datos'!$P$3</xm:f>
            <x14:dxf>
              <fill>
                <patternFill>
                  <bgColor rgb="FF99CC00"/>
                </patternFill>
              </fill>
            </x14:dxf>
          </x14:cfRule>
          <x14:cfRule type="containsText" priority="10032" operator="containsText" id="{C6B5DF2F-3830-4FFB-A9A5-DF1B55639EA2}">
            <xm:f>NOT(ISERROR(SEARCH('Listados Datos'!$P$4,AR315)))</xm:f>
            <xm:f>'Listados Datos'!$P$4</xm:f>
            <x14:dxf>
              <fill>
                <patternFill>
                  <bgColor rgb="FF33CC33"/>
                </patternFill>
              </fill>
            </x14:dxf>
          </x14:cfRule>
          <x14:cfRule type="containsText" priority="10033" operator="containsText" id="{61B881EC-183A-4521-9893-CAA6BF7653E6}">
            <xm:f>NOT(ISERROR(SEARCH('Listados Datos'!$P$5,AR315)))</xm:f>
            <xm:f>'Listados Datos'!$P$5</xm:f>
            <x14:dxf>
              <fill>
                <patternFill>
                  <bgColor rgb="FFFFFF00"/>
                </patternFill>
              </fill>
            </x14:dxf>
          </x14:cfRule>
          <x14:cfRule type="containsText" priority="10034" operator="containsText" id="{4B3036B8-D40C-48EE-850D-CC3F486FDA22}">
            <xm:f>NOT(ISERROR(SEARCH('Listados Datos'!$P$6,AR315)))</xm:f>
            <xm:f>'Listados Datos'!$P$6</xm:f>
            <x14:dxf>
              <fill>
                <patternFill>
                  <bgColor rgb="FFFFC000"/>
                </patternFill>
              </fill>
            </x14:dxf>
          </x14:cfRule>
          <x14:cfRule type="containsText" priority="10035" operator="containsText" id="{B7A198B9-F493-4F26-9DB1-B872DD22BF57}">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9999" operator="containsText" id="{0B7B1877-5E03-4DCE-A809-D279A90153AE}">
            <xm:f>NOT(ISERROR(SEARCH('Listados Datos'!$T$3,AT312)))</xm:f>
            <xm:f>'Listados Datos'!$T$3</xm:f>
            <x14:dxf>
              <fill>
                <patternFill patternType="solid">
                  <bgColor rgb="FFC00000"/>
                </patternFill>
              </fill>
            </x14:dxf>
          </x14:cfRule>
          <x14:cfRule type="containsText" priority="10000" operator="containsText" id="{7CDFDA60-74DA-4978-A1DD-9DDC6A52D190}">
            <xm:f>NOT(ISERROR(SEARCH('Listados Datos'!$T$4,AT312)))</xm:f>
            <xm:f>'Listados Datos'!$T$4</xm:f>
            <x14:dxf>
              <font>
                <b/>
                <i val="0"/>
                <color theme="0"/>
              </font>
              <fill>
                <patternFill>
                  <bgColor rgb="FFE26B0A"/>
                </patternFill>
              </fill>
            </x14:dxf>
          </x14:cfRule>
          <x14:cfRule type="containsText" priority="10001" operator="containsText" id="{18D51752-FD53-4E0F-ADAC-E5C074C54660}">
            <xm:f>NOT(ISERROR(SEARCH('Listados Datos'!$T$5,AT312)))</xm:f>
            <xm:f>'Listados Datos'!$T$5</xm:f>
            <x14:dxf>
              <font>
                <b/>
                <i val="0"/>
                <color auto="1"/>
              </font>
              <fill>
                <patternFill>
                  <bgColor rgb="FFFFFF00"/>
                </patternFill>
              </fill>
            </x14:dxf>
          </x14:cfRule>
          <x14:cfRule type="containsText" priority="10002" operator="containsText" id="{2C6C265F-7C96-4C47-B7BD-411C5F55D8B0}">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9989" operator="containsText" id="{54348DE9-2C71-4317-849F-F7A3B44AB116}">
            <xm:f>NOT(ISERROR(SEARCH('Listados Datos'!$P$3,AR312)))</xm:f>
            <xm:f>'Listados Datos'!$P$3</xm:f>
            <x14:dxf>
              <fill>
                <patternFill>
                  <bgColor rgb="FF99CC00"/>
                </patternFill>
              </fill>
            </x14:dxf>
          </x14:cfRule>
          <x14:cfRule type="containsText" priority="9990" operator="containsText" id="{6B910AAC-2A3F-4680-9678-AA115DA772AD}">
            <xm:f>NOT(ISERROR(SEARCH('Listados Datos'!$P$4,AR312)))</xm:f>
            <xm:f>'Listados Datos'!$P$4</xm:f>
            <x14:dxf>
              <fill>
                <patternFill>
                  <bgColor rgb="FF33CC33"/>
                </patternFill>
              </fill>
            </x14:dxf>
          </x14:cfRule>
          <x14:cfRule type="containsText" priority="9991" operator="containsText" id="{B764188D-1221-4E49-A310-21DF76A2452D}">
            <xm:f>NOT(ISERROR(SEARCH('Listados Datos'!$P$5,AR312)))</xm:f>
            <xm:f>'Listados Datos'!$P$5</xm:f>
            <x14:dxf>
              <fill>
                <patternFill>
                  <bgColor rgb="FFFFFF00"/>
                </patternFill>
              </fill>
            </x14:dxf>
          </x14:cfRule>
          <x14:cfRule type="containsText" priority="9992" operator="containsText" id="{51D72DA4-A38B-40EF-8D97-275156F9CA1D}">
            <xm:f>NOT(ISERROR(SEARCH('Listados Datos'!$P$6,AR312)))</xm:f>
            <xm:f>'Listados Datos'!$P$6</xm:f>
            <x14:dxf>
              <fill>
                <patternFill>
                  <bgColor rgb="FFFFC000"/>
                </patternFill>
              </fill>
            </x14:dxf>
          </x14:cfRule>
          <x14:cfRule type="containsText" priority="9993" operator="containsText" id="{195F561B-65BB-4F8B-95CC-E9C968A67A08}">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107" operator="containsText" id="{AE060F8C-F13E-423D-B8F7-623304F050DF}">
            <xm:f>NOT(ISERROR(SEARCH('Listados Datos'!$T$3,AF310)))</xm:f>
            <xm:f>'Listados Datos'!$T$3</xm:f>
            <x14:dxf>
              <fill>
                <patternFill patternType="solid">
                  <bgColor rgb="FFC00000"/>
                </patternFill>
              </fill>
            </x14:dxf>
          </x14:cfRule>
          <x14:cfRule type="containsText" priority="10108" operator="containsText" id="{BB178130-7A82-4EE6-8578-8E21DE9B993B}">
            <xm:f>NOT(ISERROR(SEARCH('Listados Datos'!$T$4,AF310)))</xm:f>
            <xm:f>'Listados Datos'!$T$4</xm:f>
            <x14:dxf>
              <font>
                <b/>
                <i val="0"/>
                <color theme="0"/>
              </font>
              <fill>
                <patternFill>
                  <bgColor rgb="FFE26B0A"/>
                </patternFill>
              </fill>
            </x14:dxf>
          </x14:cfRule>
          <x14:cfRule type="containsText" priority="10109" operator="containsText" id="{B8EE48E1-9F52-4FA1-8FFF-15496436119E}">
            <xm:f>NOT(ISERROR(SEARCH('Listados Datos'!$T$5,AF310)))</xm:f>
            <xm:f>'Listados Datos'!$T$5</xm:f>
            <x14:dxf>
              <font>
                <b/>
                <i val="0"/>
                <color auto="1"/>
              </font>
              <fill>
                <patternFill>
                  <bgColor rgb="FFFFFF00"/>
                </patternFill>
              </fill>
            </x14:dxf>
          </x14:cfRule>
          <x14:cfRule type="containsText" priority="10110" operator="containsText" id="{66F5B40C-CD04-43EB-8492-1D28D2EC7813}">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103" operator="containsText" id="{CE879FFC-0FDD-4331-A6C4-7843516E79E8}">
            <xm:f>NOT(ISERROR(SEARCH('Listados Datos'!$T$3,AB310)))</xm:f>
            <xm:f>'Listados Datos'!$T$3</xm:f>
            <x14:dxf>
              <fill>
                <patternFill patternType="solid">
                  <bgColor rgb="FFC00000"/>
                </patternFill>
              </fill>
            </x14:dxf>
          </x14:cfRule>
          <x14:cfRule type="containsText" priority="10104" operator="containsText" id="{AC49E1A5-E40E-4796-924C-61592602D0D4}">
            <xm:f>NOT(ISERROR(SEARCH('Listados Datos'!$T$4,AB310)))</xm:f>
            <xm:f>'Listados Datos'!$T$4</xm:f>
            <x14:dxf>
              <font>
                <b/>
                <i val="0"/>
                <color theme="0"/>
              </font>
              <fill>
                <patternFill>
                  <bgColor rgb="FFE26B0A"/>
                </patternFill>
              </fill>
            </x14:dxf>
          </x14:cfRule>
          <x14:cfRule type="containsText" priority="10105" operator="containsText" id="{CB460D26-AC1B-4915-8826-B527FAA17771}">
            <xm:f>NOT(ISERROR(SEARCH('Listados Datos'!$T$5,AB310)))</xm:f>
            <xm:f>'Listados Datos'!$T$5</xm:f>
            <x14:dxf>
              <font>
                <b/>
                <i val="0"/>
                <color auto="1"/>
              </font>
              <fill>
                <patternFill>
                  <bgColor rgb="FFFFFF00"/>
                </patternFill>
              </fill>
            </x14:dxf>
          </x14:cfRule>
          <x14:cfRule type="containsText" priority="10106" operator="containsText" id="{BECBACE9-4735-42E2-8481-FEACB5A8B17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093" operator="containsText" id="{8BA7AD0B-1088-4E76-B0DC-2C4FD5FBD618}">
            <xm:f>NOT(ISERROR(SEARCH('Listados Datos'!$P$3,Z310)))</xm:f>
            <xm:f>'Listados Datos'!$P$3</xm:f>
            <x14:dxf>
              <fill>
                <patternFill>
                  <bgColor rgb="FF99CC00"/>
                </patternFill>
              </fill>
            </x14:dxf>
          </x14:cfRule>
          <x14:cfRule type="containsText" priority="10094" operator="containsText" id="{16B81615-2673-4D5D-B3E0-CD6C5216086C}">
            <xm:f>NOT(ISERROR(SEARCH('Listados Datos'!$P$4,Z310)))</xm:f>
            <xm:f>'Listados Datos'!$P$4</xm:f>
            <x14:dxf>
              <fill>
                <patternFill>
                  <bgColor rgb="FF33CC33"/>
                </patternFill>
              </fill>
            </x14:dxf>
          </x14:cfRule>
          <x14:cfRule type="containsText" priority="10095" operator="containsText" id="{13301345-806B-4855-885F-AB2388D4939B}">
            <xm:f>NOT(ISERROR(SEARCH('Listados Datos'!$P$5,Z310)))</xm:f>
            <xm:f>'Listados Datos'!$P$5</xm:f>
            <x14:dxf>
              <fill>
                <patternFill>
                  <bgColor rgb="FFFFFF00"/>
                </patternFill>
              </fill>
            </x14:dxf>
          </x14:cfRule>
          <x14:cfRule type="containsText" priority="10096" operator="containsText" id="{3954BC49-8879-4C4D-9508-332595C2577F}">
            <xm:f>NOT(ISERROR(SEARCH('Listados Datos'!$P$6,Z310)))</xm:f>
            <xm:f>'Listados Datos'!$P$6</xm:f>
            <x14:dxf>
              <fill>
                <patternFill>
                  <bgColor rgb="FFFFC000"/>
                </patternFill>
              </fill>
            </x14:dxf>
          </x14:cfRule>
          <x14:cfRule type="containsText" priority="10097" operator="containsText" id="{CE2937D4-2B73-4666-9695-44813D48E7D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069" operator="containsText" id="{7A283435-60E8-4AF2-8948-8349424C489A}">
            <xm:f>NOT(ISERROR(SEARCH('Listados Datos'!$T$3,AT310)))</xm:f>
            <xm:f>'Listados Datos'!$T$3</xm:f>
            <x14:dxf>
              <fill>
                <patternFill patternType="solid">
                  <bgColor rgb="FFC00000"/>
                </patternFill>
              </fill>
            </x14:dxf>
          </x14:cfRule>
          <x14:cfRule type="containsText" priority="10070" operator="containsText" id="{51AA64CE-800C-4326-A10E-A302C3DE7BDA}">
            <xm:f>NOT(ISERROR(SEARCH('Listados Datos'!$T$4,AT310)))</xm:f>
            <xm:f>'Listados Datos'!$T$4</xm:f>
            <x14:dxf>
              <font>
                <b/>
                <i val="0"/>
                <color theme="0"/>
              </font>
              <fill>
                <patternFill>
                  <bgColor rgb="FFE26B0A"/>
                </patternFill>
              </fill>
            </x14:dxf>
          </x14:cfRule>
          <x14:cfRule type="containsText" priority="10071" operator="containsText" id="{EEE66F12-EC77-4B48-9DF5-ECBB34EDE164}">
            <xm:f>NOT(ISERROR(SEARCH('Listados Datos'!$T$5,AT310)))</xm:f>
            <xm:f>'Listados Datos'!$T$5</xm:f>
            <x14:dxf>
              <font>
                <b/>
                <i val="0"/>
                <color auto="1"/>
              </font>
              <fill>
                <patternFill>
                  <bgColor rgb="FFFFFF00"/>
                </patternFill>
              </fill>
            </x14:dxf>
          </x14:cfRule>
          <x14:cfRule type="containsText" priority="10072" operator="containsText" id="{EFBA373E-EAC9-4C03-8520-5403DF8799D2}">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059" operator="containsText" id="{7CA1DCBD-448E-4016-8A01-0CD7DC379015}">
            <xm:f>NOT(ISERROR(SEARCH('Listados Datos'!$P$3,AR310)))</xm:f>
            <xm:f>'Listados Datos'!$P$3</xm:f>
            <x14:dxf>
              <fill>
                <patternFill>
                  <bgColor rgb="FF99CC00"/>
                </patternFill>
              </fill>
            </x14:dxf>
          </x14:cfRule>
          <x14:cfRule type="containsText" priority="10060" operator="containsText" id="{57DA053D-1FA7-4212-AB33-FD8482E5D1FD}">
            <xm:f>NOT(ISERROR(SEARCH('Listados Datos'!$P$4,AR310)))</xm:f>
            <xm:f>'Listados Datos'!$P$4</xm:f>
            <x14:dxf>
              <fill>
                <patternFill>
                  <bgColor rgb="FF33CC33"/>
                </patternFill>
              </fill>
            </x14:dxf>
          </x14:cfRule>
          <x14:cfRule type="containsText" priority="10061" operator="containsText" id="{72F3CB64-EC2F-446F-9997-BCDE9DAFD7B6}">
            <xm:f>NOT(ISERROR(SEARCH('Listados Datos'!$P$5,AR310)))</xm:f>
            <xm:f>'Listados Datos'!$P$5</xm:f>
            <x14:dxf>
              <fill>
                <patternFill>
                  <bgColor rgb="FFFFFF00"/>
                </patternFill>
              </fill>
            </x14:dxf>
          </x14:cfRule>
          <x14:cfRule type="containsText" priority="10062" operator="containsText" id="{69E107B4-0608-4F0C-8BDB-6CE1C45A6D44}">
            <xm:f>NOT(ISERROR(SEARCH('Listados Datos'!$P$6,AR310)))</xm:f>
            <xm:f>'Listados Datos'!$P$6</xm:f>
            <x14:dxf>
              <fill>
                <patternFill>
                  <bgColor rgb="FFFFC000"/>
                </patternFill>
              </fill>
            </x14:dxf>
          </x14:cfRule>
          <x14:cfRule type="containsText" priority="10063" operator="containsText" id="{BA609464-B645-49DF-8681-C83727C191D0}">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055" operator="containsText" id="{754411E0-9058-481B-B03E-E20BCEABD389}">
            <xm:f>NOT(ISERROR(SEARCH('Listados Datos'!$T$3,AT311)))</xm:f>
            <xm:f>'Listados Datos'!$T$3</xm:f>
            <x14:dxf>
              <fill>
                <patternFill patternType="solid">
                  <bgColor rgb="FFC00000"/>
                </patternFill>
              </fill>
            </x14:dxf>
          </x14:cfRule>
          <x14:cfRule type="containsText" priority="10056" operator="containsText" id="{8A8F7D8B-6022-49F2-8887-3AB23C9402BD}">
            <xm:f>NOT(ISERROR(SEARCH('Listados Datos'!$T$4,AT311)))</xm:f>
            <xm:f>'Listados Datos'!$T$4</xm:f>
            <x14:dxf>
              <font>
                <b/>
                <i val="0"/>
                <color theme="0"/>
              </font>
              <fill>
                <patternFill>
                  <bgColor rgb="FFE26B0A"/>
                </patternFill>
              </fill>
            </x14:dxf>
          </x14:cfRule>
          <x14:cfRule type="containsText" priority="10057" operator="containsText" id="{3D8A7A8D-95EB-49CA-B1F3-D672056BD04D}">
            <xm:f>NOT(ISERROR(SEARCH('Listados Datos'!$T$5,AT311)))</xm:f>
            <xm:f>'Listados Datos'!$T$5</xm:f>
            <x14:dxf>
              <font>
                <b/>
                <i val="0"/>
                <color auto="1"/>
              </font>
              <fill>
                <patternFill>
                  <bgColor rgb="FFFFFF00"/>
                </patternFill>
              </fill>
            </x14:dxf>
          </x14:cfRule>
          <x14:cfRule type="containsText" priority="10058" operator="containsText" id="{7650031A-FE52-470B-B9D1-28F8CA213B8A}">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045" operator="containsText" id="{9B56A0D0-C1F4-4CF4-A168-CA3417798213}">
            <xm:f>NOT(ISERROR(SEARCH('Listados Datos'!$P$3,AR311)))</xm:f>
            <xm:f>'Listados Datos'!$P$3</xm:f>
            <x14:dxf>
              <fill>
                <patternFill>
                  <bgColor rgb="FF99CC00"/>
                </patternFill>
              </fill>
            </x14:dxf>
          </x14:cfRule>
          <x14:cfRule type="containsText" priority="10046" operator="containsText" id="{E20205E0-3A10-4FD1-9A01-E32B83B42169}">
            <xm:f>NOT(ISERROR(SEARCH('Listados Datos'!$P$4,AR311)))</xm:f>
            <xm:f>'Listados Datos'!$P$4</xm:f>
            <x14:dxf>
              <fill>
                <patternFill>
                  <bgColor rgb="FF33CC33"/>
                </patternFill>
              </fill>
            </x14:dxf>
          </x14:cfRule>
          <x14:cfRule type="containsText" priority="10047" operator="containsText" id="{D36A480F-BC14-4E2B-90C0-8464AD894392}">
            <xm:f>NOT(ISERROR(SEARCH('Listados Datos'!$P$5,AR311)))</xm:f>
            <xm:f>'Listados Datos'!$P$5</xm:f>
            <x14:dxf>
              <fill>
                <patternFill>
                  <bgColor rgb="FFFFFF00"/>
                </patternFill>
              </fill>
            </x14:dxf>
          </x14:cfRule>
          <x14:cfRule type="containsText" priority="10048" operator="containsText" id="{2162A5E8-B950-451F-AC4C-4988C4AA20F6}">
            <xm:f>NOT(ISERROR(SEARCH('Listados Datos'!$P$6,AR311)))</xm:f>
            <xm:f>'Listados Datos'!$P$6</xm:f>
            <x14:dxf>
              <fill>
                <patternFill>
                  <bgColor rgb="FFFFC000"/>
                </patternFill>
              </fill>
            </x14:dxf>
          </x14:cfRule>
          <x14:cfRule type="containsText" priority="10049" operator="containsText" id="{7CAFA7AC-09CD-4992-BC0C-BD3B73771E39}">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027" operator="containsText" id="{71C1D583-127E-4C67-8EBC-21706A915053}">
            <xm:f>NOT(ISERROR(SEARCH('Listados Datos'!$T$3,AF312)))</xm:f>
            <xm:f>'Listados Datos'!$T$3</xm:f>
            <x14:dxf>
              <fill>
                <patternFill patternType="solid">
                  <bgColor rgb="FFC00000"/>
                </patternFill>
              </fill>
            </x14:dxf>
          </x14:cfRule>
          <x14:cfRule type="containsText" priority="10028" operator="containsText" id="{DD1DB66F-E84A-4BF3-A499-F7C43513BE4D}">
            <xm:f>NOT(ISERROR(SEARCH('Listados Datos'!$T$4,AF312)))</xm:f>
            <xm:f>'Listados Datos'!$T$4</xm:f>
            <x14:dxf>
              <font>
                <b/>
                <i val="0"/>
                <color theme="0"/>
              </font>
              <fill>
                <patternFill>
                  <bgColor rgb="FFE26B0A"/>
                </patternFill>
              </fill>
            </x14:dxf>
          </x14:cfRule>
          <x14:cfRule type="containsText" priority="10029" operator="containsText" id="{E85FC65A-24B6-443A-B075-24B45B7EFC87}">
            <xm:f>NOT(ISERROR(SEARCH('Listados Datos'!$T$5,AF312)))</xm:f>
            <xm:f>'Listados Datos'!$T$5</xm:f>
            <x14:dxf>
              <font>
                <b/>
                <i val="0"/>
                <color auto="1"/>
              </font>
              <fill>
                <patternFill>
                  <bgColor rgb="FFFFFF00"/>
                </patternFill>
              </fill>
            </x14:dxf>
          </x14:cfRule>
          <x14:cfRule type="containsText" priority="10030" operator="containsText" id="{93783E89-2E47-468C-8B66-5F0E053029AF}">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023" operator="containsText" id="{51D48203-0229-4B40-9A86-0C52666558C7}">
            <xm:f>NOT(ISERROR(SEARCH('Listados Datos'!$T$3,AB312)))</xm:f>
            <xm:f>'Listados Datos'!$T$3</xm:f>
            <x14:dxf>
              <fill>
                <patternFill patternType="solid">
                  <bgColor rgb="FFC00000"/>
                </patternFill>
              </fill>
            </x14:dxf>
          </x14:cfRule>
          <x14:cfRule type="containsText" priority="10024" operator="containsText" id="{A920B17D-E25C-4004-83F7-0F3F3714E6E6}">
            <xm:f>NOT(ISERROR(SEARCH('Listados Datos'!$T$4,AB312)))</xm:f>
            <xm:f>'Listados Datos'!$T$4</xm:f>
            <x14:dxf>
              <font>
                <b/>
                <i val="0"/>
                <color theme="0"/>
              </font>
              <fill>
                <patternFill>
                  <bgColor rgb="FFE26B0A"/>
                </patternFill>
              </fill>
            </x14:dxf>
          </x14:cfRule>
          <x14:cfRule type="containsText" priority="10025" operator="containsText" id="{498BB656-DFDE-4DFB-94FC-ADFBD0652AA8}">
            <xm:f>NOT(ISERROR(SEARCH('Listados Datos'!$T$5,AB312)))</xm:f>
            <xm:f>'Listados Datos'!$T$5</xm:f>
            <x14:dxf>
              <font>
                <b/>
                <i val="0"/>
                <color auto="1"/>
              </font>
              <fill>
                <patternFill>
                  <bgColor rgb="FFFFFF00"/>
                </patternFill>
              </fill>
            </x14:dxf>
          </x14:cfRule>
          <x14:cfRule type="containsText" priority="10026" operator="containsText" id="{753C40EB-2AC6-4019-85EB-12A5D4E00A64}">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013" operator="containsText" id="{E4F7662C-1440-4D90-AB15-185BA9C2A8D9}">
            <xm:f>NOT(ISERROR(SEARCH('Listados Datos'!$P$3,Z312)))</xm:f>
            <xm:f>'Listados Datos'!$P$3</xm:f>
            <x14:dxf>
              <fill>
                <patternFill>
                  <bgColor rgb="FF99CC00"/>
                </patternFill>
              </fill>
            </x14:dxf>
          </x14:cfRule>
          <x14:cfRule type="containsText" priority="10014" operator="containsText" id="{1210CD7D-7E51-48D5-BF29-870208388D58}">
            <xm:f>NOT(ISERROR(SEARCH('Listados Datos'!$P$4,Z312)))</xm:f>
            <xm:f>'Listados Datos'!$P$4</xm:f>
            <x14:dxf>
              <fill>
                <patternFill>
                  <bgColor rgb="FF33CC33"/>
                </patternFill>
              </fill>
            </x14:dxf>
          </x14:cfRule>
          <x14:cfRule type="containsText" priority="10015" operator="containsText" id="{DFBC7021-149C-4290-A2B3-203AC9F6FE89}">
            <xm:f>NOT(ISERROR(SEARCH('Listados Datos'!$P$5,Z312)))</xm:f>
            <xm:f>'Listados Datos'!$P$5</xm:f>
            <x14:dxf>
              <fill>
                <patternFill>
                  <bgColor rgb="FFFFFF00"/>
                </patternFill>
              </fill>
            </x14:dxf>
          </x14:cfRule>
          <x14:cfRule type="containsText" priority="10016" operator="containsText" id="{1A5211C3-C245-45C3-91A1-80D326A50D1D}">
            <xm:f>NOT(ISERROR(SEARCH('Listados Datos'!$P$6,Z312)))</xm:f>
            <xm:f>'Listados Datos'!$P$6</xm:f>
            <x14:dxf>
              <fill>
                <patternFill>
                  <bgColor rgb="FFFFC000"/>
                </patternFill>
              </fill>
            </x14:dxf>
          </x14:cfRule>
          <x14:cfRule type="containsText" priority="10017" operator="containsText" id="{9EE26252-C2EC-459B-845D-9B30945C5CB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9985" operator="containsText" id="{7481C5AB-C936-40CE-9D7A-89934F42C970}">
            <xm:f>NOT(ISERROR(SEARCH('Listados Datos'!$T$3,AT313)))</xm:f>
            <xm:f>'Listados Datos'!$T$3</xm:f>
            <x14:dxf>
              <fill>
                <patternFill patternType="solid">
                  <bgColor rgb="FFC00000"/>
                </patternFill>
              </fill>
            </x14:dxf>
          </x14:cfRule>
          <x14:cfRule type="containsText" priority="9986" operator="containsText" id="{22EBB6D6-6AAC-4970-920C-010E629832FD}">
            <xm:f>NOT(ISERROR(SEARCH('Listados Datos'!$T$4,AT313)))</xm:f>
            <xm:f>'Listados Datos'!$T$4</xm:f>
            <x14:dxf>
              <font>
                <b/>
                <i val="0"/>
                <color theme="0"/>
              </font>
              <fill>
                <patternFill>
                  <bgColor rgb="FFE26B0A"/>
                </patternFill>
              </fill>
            </x14:dxf>
          </x14:cfRule>
          <x14:cfRule type="containsText" priority="9987" operator="containsText" id="{374FC8D3-AA01-4C76-9206-FDBCF166DB73}">
            <xm:f>NOT(ISERROR(SEARCH('Listados Datos'!$T$5,AT313)))</xm:f>
            <xm:f>'Listados Datos'!$T$5</xm:f>
            <x14:dxf>
              <font>
                <b/>
                <i val="0"/>
                <color auto="1"/>
              </font>
              <fill>
                <patternFill>
                  <bgColor rgb="FFFFFF00"/>
                </patternFill>
              </fill>
            </x14:dxf>
          </x14:cfRule>
          <x14:cfRule type="containsText" priority="9988" operator="containsText" id="{73762B2E-8E72-4CD9-9AA9-06BE3C152285}">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9933" operator="containsText" id="{8861E191-94AC-467C-8915-7B13BA214FB6}">
            <xm:f>NOT(ISERROR(SEARCH('Listados Datos'!$P$3,AR314)))</xm:f>
            <xm:f>'Listados Datos'!$P$3</xm:f>
            <x14:dxf>
              <fill>
                <patternFill>
                  <bgColor rgb="FF99CC00"/>
                </patternFill>
              </fill>
            </x14:dxf>
          </x14:cfRule>
          <x14:cfRule type="containsText" priority="9934" operator="containsText" id="{BA944F6C-3374-43D2-8281-1799ECD22EB5}">
            <xm:f>NOT(ISERROR(SEARCH('Listados Datos'!$P$4,AR314)))</xm:f>
            <xm:f>'Listados Datos'!$P$4</xm:f>
            <x14:dxf>
              <fill>
                <patternFill>
                  <bgColor rgb="FF33CC33"/>
                </patternFill>
              </fill>
            </x14:dxf>
          </x14:cfRule>
          <x14:cfRule type="containsText" priority="9935" operator="containsText" id="{9EB9B838-9773-4E2F-99C1-6F07933B85B7}">
            <xm:f>NOT(ISERROR(SEARCH('Listados Datos'!$P$5,AR314)))</xm:f>
            <xm:f>'Listados Datos'!$P$5</xm:f>
            <x14:dxf>
              <fill>
                <patternFill>
                  <bgColor rgb="FFFFFF00"/>
                </patternFill>
              </fill>
            </x14:dxf>
          </x14:cfRule>
          <x14:cfRule type="containsText" priority="9936" operator="containsText" id="{D4E195D7-B648-4D50-8C00-6D178A5E1F3A}">
            <xm:f>NOT(ISERROR(SEARCH('Listados Datos'!$P$6,AR314)))</xm:f>
            <xm:f>'Listados Datos'!$P$6</xm:f>
            <x14:dxf>
              <fill>
                <patternFill>
                  <bgColor rgb="FFFFC000"/>
                </patternFill>
              </fill>
            </x14:dxf>
          </x14:cfRule>
          <x14:cfRule type="containsText" priority="9937" operator="containsText" id="{6BCAD636-E195-4569-A4DF-4FEC15235AB2}">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9971" operator="containsText" id="{642CE23B-A626-4C01-A45D-F9BABBC910CB}">
            <xm:f>NOT(ISERROR(SEARCH('Listados Datos'!$T$3,AF314)))</xm:f>
            <xm:f>'Listados Datos'!$T$3</xm:f>
            <x14:dxf>
              <fill>
                <patternFill patternType="solid">
                  <bgColor rgb="FFC00000"/>
                </patternFill>
              </fill>
            </x14:dxf>
          </x14:cfRule>
          <x14:cfRule type="containsText" priority="9972" operator="containsText" id="{2CF81581-768F-4A35-B276-64DDF530391B}">
            <xm:f>NOT(ISERROR(SEARCH('Listados Datos'!$T$4,AF314)))</xm:f>
            <xm:f>'Listados Datos'!$T$4</xm:f>
            <x14:dxf>
              <font>
                <b/>
                <i val="0"/>
                <color theme="0"/>
              </font>
              <fill>
                <patternFill>
                  <bgColor rgb="FFE26B0A"/>
                </patternFill>
              </fill>
            </x14:dxf>
          </x14:cfRule>
          <x14:cfRule type="containsText" priority="9973" operator="containsText" id="{7536D21B-B9A2-4F21-AF60-9A1AE3C0DDFF}">
            <xm:f>NOT(ISERROR(SEARCH('Listados Datos'!$T$5,AF314)))</xm:f>
            <xm:f>'Listados Datos'!$T$5</xm:f>
            <x14:dxf>
              <font>
                <b/>
                <i val="0"/>
                <color auto="1"/>
              </font>
              <fill>
                <patternFill>
                  <bgColor rgb="FFFFFF00"/>
                </patternFill>
              </fill>
            </x14:dxf>
          </x14:cfRule>
          <x14:cfRule type="containsText" priority="9974" operator="containsText" id="{2D052E32-F23C-499E-9F1E-53157D236270}">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9967" operator="containsText" id="{80216D70-22A5-450A-8896-D81C3670D4F4}">
            <xm:f>NOT(ISERROR(SEARCH('Listados Datos'!$T$3,AB314)))</xm:f>
            <xm:f>'Listados Datos'!$T$3</xm:f>
            <x14:dxf>
              <fill>
                <patternFill patternType="solid">
                  <bgColor rgb="FFC00000"/>
                </patternFill>
              </fill>
            </x14:dxf>
          </x14:cfRule>
          <x14:cfRule type="containsText" priority="9968" operator="containsText" id="{15997D82-1E8C-4730-BF7C-9E9081CD9814}">
            <xm:f>NOT(ISERROR(SEARCH('Listados Datos'!$T$4,AB314)))</xm:f>
            <xm:f>'Listados Datos'!$T$4</xm:f>
            <x14:dxf>
              <font>
                <b/>
                <i val="0"/>
                <color theme="0"/>
              </font>
              <fill>
                <patternFill>
                  <bgColor rgb="FFE26B0A"/>
                </patternFill>
              </fill>
            </x14:dxf>
          </x14:cfRule>
          <x14:cfRule type="containsText" priority="9969" operator="containsText" id="{0EC03FBE-9500-41E0-894C-D230F7B49156}">
            <xm:f>NOT(ISERROR(SEARCH('Listados Datos'!$T$5,AB314)))</xm:f>
            <xm:f>'Listados Datos'!$T$5</xm:f>
            <x14:dxf>
              <font>
                <b/>
                <i val="0"/>
                <color auto="1"/>
              </font>
              <fill>
                <patternFill>
                  <bgColor rgb="FFFFFF00"/>
                </patternFill>
              </fill>
            </x14:dxf>
          </x14:cfRule>
          <x14:cfRule type="containsText" priority="9970" operator="containsText" id="{F4C129D0-A34B-4B55-ABF0-80AC7FCB653B}">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9957" operator="containsText" id="{FBEC4402-800D-4DEF-AC66-A94C779C1A7E}">
            <xm:f>NOT(ISERROR(SEARCH('Listados Datos'!$P$3,Z314)))</xm:f>
            <xm:f>'Listados Datos'!$P$3</xm:f>
            <x14:dxf>
              <fill>
                <patternFill>
                  <bgColor rgb="FF99CC00"/>
                </patternFill>
              </fill>
            </x14:dxf>
          </x14:cfRule>
          <x14:cfRule type="containsText" priority="9958" operator="containsText" id="{02E739B7-6EFA-44D8-9226-DD554AB9D060}">
            <xm:f>NOT(ISERROR(SEARCH('Listados Datos'!$P$4,Z314)))</xm:f>
            <xm:f>'Listados Datos'!$P$4</xm:f>
            <x14:dxf>
              <fill>
                <patternFill>
                  <bgColor rgb="FF33CC33"/>
                </patternFill>
              </fill>
            </x14:dxf>
          </x14:cfRule>
          <x14:cfRule type="containsText" priority="9959" operator="containsText" id="{50981573-C004-43E1-BE25-F5A3EC830113}">
            <xm:f>NOT(ISERROR(SEARCH('Listados Datos'!$P$5,Z314)))</xm:f>
            <xm:f>'Listados Datos'!$P$5</xm:f>
            <x14:dxf>
              <fill>
                <patternFill>
                  <bgColor rgb="FFFFFF00"/>
                </patternFill>
              </fill>
            </x14:dxf>
          </x14:cfRule>
          <x14:cfRule type="containsText" priority="9960" operator="containsText" id="{FA91C5C2-06D3-487B-9670-103D39597A72}">
            <xm:f>NOT(ISERROR(SEARCH('Listados Datos'!$P$6,Z314)))</xm:f>
            <xm:f>'Listados Datos'!$P$6</xm:f>
            <x14:dxf>
              <fill>
                <patternFill>
                  <bgColor rgb="FFFFC000"/>
                </patternFill>
              </fill>
            </x14:dxf>
          </x14:cfRule>
          <x14:cfRule type="containsText" priority="9961" operator="containsText" id="{B30705D2-5573-4BE9-A4A4-1FC7517B4624}">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9943" operator="containsText" id="{2892CD58-FF2C-4404-89F5-0232222C4C4A}">
            <xm:f>NOT(ISERROR(SEARCH('Listados Datos'!$T$3,AT314)))</xm:f>
            <xm:f>'Listados Datos'!$T$3</xm:f>
            <x14:dxf>
              <fill>
                <patternFill patternType="solid">
                  <bgColor rgb="FFC00000"/>
                </patternFill>
              </fill>
            </x14:dxf>
          </x14:cfRule>
          <x14:cfRule type="containsText" priority="9944" operator="containsText" id="{24B89336-A896-4B26-B8D7-6A50300C6BA0}">
            <xm:f>NOT(ISERROR(SEARCH('Listados Datos'!$T$4,AT314)))</xm:f>
            <xm:f>'Listados Datos'!$T$4</xm:f>
            <x14:dxf>
              <font>
                <b/>
                <i val="0"/>
                <color theme="0"/>
              </font>
              <fill>
                <patternFill>
                  <bgColor rgb="FFE26B0A"/>
                </patternFill>
              </fill>
            </x14:dxf>
          </x14:cfRule>
          <x14:cfRule type="containsText" priority="9945" operator="containsText" id="{C6138A1D-131C-44C4-A8E5-A645EDF1EBDB}">
            <xm:f>NOT(ISERROR(SEARCH('Listados Datos'!$T$5,AT314)))</xm:f>
            <xm:f>'Listados Datos'!$T$5</xm:f>
            <x14:dxf>
              <font>
                <b/>
                <i val="0"/>
                <color auto="1"/>
              </font>
              <fill>
                <patternFill>
                  <bgColor rgb="FFFFFF00"/>
                </patternFill>
              </fill>
            </x14:dxf>
          </x14:cfRule>
          <x14:cfRule type="containsText" priority="9946" operator="containsText" id="{981A26AC-055C-4FDD-A8B6-958F4C104CF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9703" operator="containsText" id="{40F4F67F-AE96-4741-910A-683CBAD0E872}">
            <xm:f>NOT(ISERROR(SEARCH('Listados Datos'!$P$3,AR327)))</xm:f>
            <xm:f>'Listados Datos'!$P$3</xm:f>
            <x14:dxf>
              <fill>
                <patternFill>
                  <bgColor rgb="FF99CC00"/>
                </patternFill>
              </fill>
            </x14:dxf>
          </x14:cfRule>
          <x14:cfRule type="containsText" priority="9704" operator="containsText" id="{02E2A952-853D-42A9-9CC6-761EADE14E91}">
            <xm:f>NOT(ISERROR(SEARCH('Listados Datos'!$P$4,AR327)))</xm:f>
            <xm:f>'Listados Datos'!$P$4</xm:f>
            <x14:dxf>
              <fill>
                <patternFill>
                  <bgColor rgb="FF33CC33"/>
                </patternFill>
              </fill>
            </x14:dxf>
          </x14:cfRule>
          <x14:cfRule type="containsText" priority="9705" operator="containsText" id="{DAB4553C-345A-4C9C-BF84-C3928371D3DB}">
            <xm:f>NOT(ISERROR(SEARCH('Listados Datos'!$P$5,AR327)))</xm:f>
            <xm:f>'Listados Datos'!$P$5</xm:f>
            <x14:dxf>
              <fill>
                <patternFill>
                  <bgColor rgb="FFFFFF00"/>
                </patternFill>
              </fill>
            </x14:dxf>
          </x14:cfRule>
          <x14:cfRule type="containsText" priority="9706" operator="containsText" id="{5C84383A-3AF0-422D-9BE7-0865FD4A34FD}">
            <xm:f>NOT(ISERROR(SEARCH('Listados Datos'!$P$6,AR327)))</xm:f>
            <xm:f>'Listados Datos'!$P$6</xm:f>
            <x14:dxf>
              <fill>
                <patternFill>
                  <bgColor rgb="FFFFC000"/>
                </patternFill>
              </fill>
            </x14:dxf>
          </x14:cfRule>
          <x14:cfRule type="containsText" priority="9707" operator="containsText" id="{4E05BEBE-B282-4529-B256-627DFA168876}">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713" operator="containsText" id="{AD1E20E0-32C7-47F6-9742-806CDF58498A}">
            <xm:f>NOT(ISERROR(SEARCH('Listados Datos'!$T$3,AT327)))</xm:f>
            <xm:f>'Listados Datos'!$T$3</xm:f>
            <x14:dxf>
              <fill>
                <patternFill patternType="solid">
                  <bgColor rgb="FFC00000"/>
                </patternFill>
              </fill>
            </x14:dxf>
          </x14:cfRule>
          <x14:cfRule type="containsText" priority="9714" operator="containsText" id="{DF316770-73E3-4832-B8D9-2CAB3B7835BA}">
            <xm:f>NOT(ISERROR(SEARCH('Listados Datos'!$T$4,AT327)))</xm:f>
            <xm:f>'Listados Datos'!$T$4</xm:f>
            <x14:dxf>
              <font>
                <b/>
                <i val="0"/>
                <color theme="0"/>
              </font>
              <fill>
                <patternFill>
                  <bgColor rgb="FFE26B0A"/>
                </patternFill>
              </fill>
            </x14:dxf>
          </x14:cfRule>
          <x14:cfRule type="containsText" priority="9715" operator="containsText" id="{F23C3706-BFF6-4CDB-B18B-654403FADA59}">
            <xm:f>NOT(ISERROR(SEARCH('Listados Datos'!$T$5,AT327)))</xm:f>
            <xm:f>'Listados Datos'!$T$5</xm:f>
            <x14:dxf>
              <font>
                <b/>
                <i val="0"/>
                <color auto="1"/>
              </font>
              <fill>
                <patternFill>
                  <bgColor rgb="FFFFFF00"/>
                </patternFill>
              </fill>
            </x14:dxf>
          </x14:cfRule>
          <x14:cfRule type="containsText" priority="9716" operator="containsText" id="{3DA21659-C2DA-4F6D-BAB0-AFEF9FCEF079}">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671" operator="containsText" id="{82DF0A0B-F680-412C-B9CA-E94EF6C6A97B}">
            <xm:f>NOT(ISERROR(SEARCH('Listados Datos'!$T$3,AT324)))</xm:f>
            <xm:f>'Listados Datos'!$T$3</xm:f>
            <x14:dxf>
              <fill>
                <patternFill patternType="solid">
                  <bgColor rgb="FFC00000"/>
                </patternFill>
              </fill>
            </x14:dxf>
          </x14:cfRule>
          <x14:cfRule type="containsText" priority="9672" operator="containsText" id="{7463374E-B42F-4F1D-A002-293C367B4B65}">
            <xm:f>NOT(ISERROR(SEARCH('Listados Datos'!$T$4,AT324)))</xm:f>
            <xm:f>'Listados Datos'!$T$4</xm:f>
            <x14:dxf>
              <font>
                <b/>
                <i val="0"/>
                <color theme="0"/>
              </font>
              <fill>
                <patternFill>
                  <bgColor rgb="FFE26B0A"/>
                </patternFill>
              </fill>
            </x14:dxf>
          </x14:cfRule>
          <x14:cfRule type="containsText" priority="9673" operator="containsText" id="{9885374E-6D1D-447F-A3D6-837D7EFC2838}">
            <xm:f>NOT(ISERROR(SEARCH('Listados Datos'!$T$5,AT324)))</xm:f>
            <xm:f>'Listados Datos'!$T$5</xm:f>
            <x14:dxf>
              <font>
                <b/>
                <i val="0"/>
                <color auto="1"/>
              </font>
              <fill>
                <patternFill>
                  <bgColor rgb="FFFFFF00"/>
                </patternFill>
              </fill>
            </x14:dxf>
          </x14:cfRule>
          <x14:cfRule type="containsText" priority="9674" operator="containsText" id="{55E9A21E-943A-4213-A7B2-1A1B6D0CDB6D}">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661" operator="containsText" id="{04B831C0-B722-4352-9A84-BD6AD9D4DA9C}">
            <xm:f>NOT(ISERROR(SEARCH('Listados Datos'!$P$3,AR324)))</xm:f>
            <xm:f>'Listados Datos'!$P$3</xm:f>
            <x14:dxf>
              <fill>
                <patternFill>
                  <bgColor rgb="FF99CC00"/>
                </patternFill>
              </fill>
            </x14:dxf>
          </x14:cfRule>
          <x14:cfRule type="containsText" priority="9662" operator="containsText" id="{D8CF1FA0-4FEC-4E06-A022-05C5C0DDF950}">
            <xm:f>NOT(ISERROR(SEARCH('Listados Datos'!$P$4,AR324)))</xm:f>
            <xm:f>'Listados Datos'!$P$4</xm:f>
            <x14:dxf>
              <fill>
                <patternFill>
                  <bgColor rgb="FF33CC33"/>
                </patternFill>
              </fill>
            </x14:dxf>
          </x14:cfRule>
          <x14:cfRule type="containsText" priority="9663" operator="containsText" id="{A981932E-3215-4EA7-A306-469AC092F474}">
            <xm:f>NOT(ISERROR(SEARCH('Listados Datos'!$P$5,AR324)))</xm:f>
            <xm:f>'Listados Datos'!$P$5</xm:f>
            <x14:dxf>
              <fill>
                <patternFill>
                  <bgColor rgb="FFFFFF00"/>
                </patternFill>
              </fill>
            </x14:dxf>
          </x14:cfRule>
          <x14:cfRule type="containsText" priority="9664" operator="containsText" id="{8700E327-F097-46E2-9FE4-0CAAE1B7DB13}">
            <xm:f>NOT(ISERROR(SEARCH('Listados Datos'!$P$6,AR324)))</xm:f>
            <xm:f>'Listados Datos'!$P$6</xm:f>
            <x14:dxf>
              <fill>
                <patternFill>
                  <bgColor rgb="FFFFC000"/>
                </patternFill>
              </fill>
            </x14:dxf>
          </x14:cfRule>
          <x14:cfRule type="containsText" priority="9665" operator="containsText" id="{21F1B1E6-21E8-4AC0-B562-A924209AFC32}">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779" operator="containsText" id="{6BE76B89-BF6F-4AAC-A900-A722C3219C79}">
            <xm:f>NOT(ISERROR(SEARCH('Listados Datos'!$T$3,AF322)))</xm:f>
            <xm:f>'Listados Datos'!$T$3</xm:f>
            <x14:dxf>
              <fill>
                <patternFill patternType="solid">
                  <bgColor rgb="FFC00000"/>
                </patternFill>
              </fill>
            </x14:dxf>
          </x14:cfRule>
          <x14:cfRule type="containsText" priority="9780" operator="containsText" id="{05A7A7EE-F17B-44BC-8EA6-D167E5A1C3EA}">
            <xm:f>NOT(ISERROR(SEARCH('Listados Datos'!$T$4,AF322)))</xm:f>
            <xm:f>'Listados Datos'!$T$4</xm:f>
            <x14:dxf>
              <font>
                <b/>
                <i val="0"/>
                <color theme="0"/>
              </font>
              <fill>
                <patternFill>
                  <bgColor rgb="FFE26B0A"/>
                </patternFill>
              </fill>
            </x14:dxf>
          </x14:cfRule>
          <x14:cfRule type="containsText" priority="9781" operator="containsText" id="{1CAEE461-1122-4C64-B3AE-CA29C7BA1149}">
            <xm:f>NOT(ISERROR(SEARCH('Listados Datos'!$T$5,AF322)))</xm:f>
            <xm:f>'Listados Datos'!$T$5</xm:f>
            <x14:dxf>
              <font>
                <b/>
                <i val="0"/>
                <color auto="1"/>
              </font>
              <fill>
                <patternFill>
                  <bgColor rgb="FFFFFF00"/>
                </patternFill>
              </fill>
            </x14:dxf>
          </x14:cfRule>
          <x14:cfRule type="containsText" priority="9782" operator="containsText" id="{91851535-2F36-45C0-8FA4-AB531747FAA1}">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9775" operator="containsText" id="{23893BDB-B59B-4A27-B3EE-EEE5DD46994A}">
            <xm:f>NOT(ISERROR(SEARCH('Listados Datos'!$T$3,AB322)))</xm:f>
            <xm:f>'Listados Datos'!$T$3</xm:f>
            <x14:dxf>
              <fill>
                <patternFill patternType="solid">
                  <bgColor rgb="FFC00000"/>
                </patternFill>
              </fill>
            </x14:dxf>
          </x14:cfRule>
          <x14:cfRule type="containsText" priority="9776" operator="containsText" id="{023DB567-B054-4B21-A29B-534581C5EC58}">
            <xm:f>NOT(ISERROR(SEARCH('Listados Datos'!$T$4,AB322)))</xm:f>
            <xm:f>'Listados Datos'!$T$4</xm:f>
            <x14:dxf>
              <font>
                <b/>
                <i val="0"/>
                <color theme="0"/>
              </font>
              <fill>
                <patternFill>
                  <bgColor rgb="FFE26B0A"/>
                </patternFill>
              </fill>
            </x14:dxf>
          </x14:cfRule>
          <x14:cfRule type="containsText" priority="9777" operator="containsText" id="{26A1521A-8ACB-4367-AD4C-251CD7DE74DA}">
            <xm:f>NOT(ISERROR(SEARCH('Listados Datos'!$T$5,AB322)))</xm:f>
            <xm:f>'Listados Datos'!$T$5</xm:f>
            <x14:dxf>
              <font>
                <b/>
                <i val="0"/>
                <color auto="1"/>
              </font>
              <fill>
                <patternFill>
                  <bgColor rgb="FFFFFF00"/>
                </patternFill>
              </fill>
            </x14:dxf>
          </x14:cfRule>
          <x14:cfRule type="containsText" priority="9778" operator="containsText" id="{F1374D5F-3B39-41BA-A196-16FCB673801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9765" operator="containsText" id="{FF01C6A2-1605-42C6-BBEF-D2473C58B937}">
            <xm:f>NOT(ISERROR(SEARCH('Listados Datos'!$P$3,Z322)))</xm:f>
            <xm:f>'Listados Datos'!$P$3</xm:f>
            <x14:dxf>
              <fill>
                <patternFill>
                  <bgColor rgb="FF99CC00"/>
                </patternFill>
              </fill>
            </x14:dxf>
          </x14:cfRule>
          <x14:cfRule type="containsText" priority="9766" operator="containsText" id="{D8080D11-FF32-4730-A8F2-2ACD98760ADB}">
            <xm:f>NOT(ISERROR(SEARCH('Listados Datos'!$P$4,Z322)))</xm:f>
            <xm:f>'Listados Datos'!$P$4</xm:f>
            <x14:dxf>
              <fill>
                <patternFill>
                  <bgColor rgb="FF33CC33"/>
                </patternFill>
              </fill>
            </x14:dxf>
          </x14:cfRule>
          <x14:cfRule type="containsText" priority="9767" operator="containsText" id="{CC73F8B5-5B19-4C89-B375-7FA5AD6595A0}">
            <xm:f>NOT(ISERROR(SEARCH('Listados Datos'!$P$5,Z322)))</xm:f>
            <xm:f>'Listados Datos'!$P$5</xm:f>
            <x14:dxf>
              <fill>
                <patternFill>
                  <bgColor rgb="FFFFFF00"/>
                </patternFill>
              </fill>
            </x14:dxf>
          </x14:cfRule>
          <x14:cfRule type="containsText" priority="9768" operator="containsText" id="{3E346EC2-03CF-433C-82BC-FC8588D6DF57}">
            <xm:f>NOT(ISERROR(SEARCH('Listados Datos'!$P$6,Z322)))</xm:f>
            <xm:f>'Listados Datos'!$P$6</xm:f>
            <x14:dxf>
              <fill>
                <patternFill>
                  <bgColor rgb="FFFFC000"/>
                </patternFill>
              </fill>
            </x14:dxf>
          </x14:cfRule>
          <x14:cfRule type="containsText" priority="9769" operator="containsText" id="{4E659342-6424-439E-982B-FB20C0800BF6}">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9741" operator="containsText" id="{45466EFB-8FBB-4B4A-BD3F-678563D06880}">
            <xm:f>NOT(ISERROR(SEARCH('Listados Datos'!$T$3,AT322)))</xm:f>
            <xm:f>'Listados Datos'!$T$3</xm:f>
            <x14:dxf>
              <fill>
                <patternFill patternType="solid">
                  <bgColor rgb="FFC00000"/>
                </patternFill>
              </fill>
            </x14:dxf>
          </x14:cfRule>
          <x14:cfRule type="containsText" priority="9742" operator="containsText" id="{ABA3CE01-F9EA-48B5-BD67-650BFC64E234}">
            <xm:f>NOT(ISERROR(SEARCH('Listados Datos'!$T$4,AT322)))</xm:f>
            <xm:f>'Listados Datos'!$T$4</xm:f>
            <x14:dxf>
              <font>
                <b/>
                <i val="0"/>
                <color theme="0"/>
              </font>
              <fill>
                <patternFill>
                  <bgColor rgb="FFE26B0A"/>
                </patternFill>
              </fill>
            </x14:dxf>
          </x14:cfRule>
          <x14:cfRule type="containsText" priority="9743" operator="containsText" id="{865AF52E-5BAA-4A65-9371-12BE4D8CC317}">
            <xm:f>NOT(ISERROR(SEARCH('Listados Datos'!$T$5,AT322)))</xm:f>
            <xm:f>'Listados Datos'!$T$5</xm:f>
            <x14:dxf>
              <font>
                <b/>
                <i val="0"/>
                <color auto="1"/>
              </font>
              <fill>
                <patternFill>
                  <bgColor rgb="FFFFFF00"/>
                </patternFill>
              </fill>
            </x14:dxf>
          </x14:cfRule>
          <x14:cfRule type="containsText" priority="9744" operator="containsText" id="{6916D98F-02CF-4F83-B80E-B33CE81BE448}">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9731" operator="containsText" id="{EBF3E849-0B3C-4FD9-8688-57FD1483EB79}">
            <xm:f>NOT(ISERROR(SEARCH('Listados Datos'!$P$3,AR322)))</xm:f>
            <xm:f>'Listados Datos'!$P$3</xm:f>
            <x14:dxf>
              <fill>
                <patternFill>
                  <bgColor rgb="FF99CC00"/>
                </patternFill>
              </fill>
            </x14:dxf>
          </x14:cfRule>
          <x14:cfRule type="containsText" priority="9732" operator="containsText" id="{85FC71FA-A1AA-4AF1-8014-BE933EBB6E41}">
            <xm:f>NOT(ISERROR(SEARCH('Listados Datos'!$P$4,AR322)))</xm:f>
            <xm:f>'Listados Datos'!$P$4</xm:f>
            <x14:dxf>
              <fill>
                <patternFill>
                  <bgColor rgb="FF33CC33"/>
                </patternFill>
              </fill>
            </x14:dxf>
          </x14:cfRule>
          <x14:cfRule type="containsText" priority="9733" operator="containsText" id="{93ED1CAC-4710-4838-8841-49898113D431}">
            <xm:f>NOT(ISERROR(SEARCH('Listados Datos'!$P$5,AR322)))</xm:f>
            <xm:f>'Listados Datos'!$P$5</xm:f>
            <x14:dxf>
              <fill>
                <patternFill>
                  <bgColor rgb="FFFFFF00"/>
                </patternFill>
              </fill>
            </x14:dxf>
          </x14:cfRule>
          <x14:cfRule type="containsText" priority="9734" operator="containsText" id="{5BF14630-B733-4760-AF1D-C2A090DE2DA9}">
            <xm:f>NOT(ISERROR(SEARCH('Listados Datos'!$P$6,AR322)))</xm:f>
            <xm:f>'Listados Datos'!$P$6</xm:f>
            <x14:dxf>
              <fill>
                <patternFill>
                  <bgColor rgb="FFFFC000"/>
                </patternFill>
              </fill>
            </x14:dxf>
          </x14:cfRule>
          <x14:cfRule type="containsText" priority="9735" operator="containsText" id="{956CAFDF-B0C7-4B3D-84D6-CE5C97A02871}">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9727" operator="containsText" id="{1A896992-66A1-48BE-A509-0109AD286233}">
            <xm:f>NOT(ISERROR(SEARCH('Listados Datos'!$T$3,AT323)))</xm:f>
            <xm:f>'Listados Datos'!$T$3</xm:f>
            <x14:dxf>
              <fill>
                <patternFill patternType="solid">
                  <bgColor rgb="FFC00000"/>
                </patternFill>
              </fill>
            </x14:dxf>
          </x14:cfRule>
          <x14:cfRule type="containsText" priority="9728" operator="containsText" id="{6CA64AC8-523B-4EA3-9C53-9130E326E13A}">
            <xm:f>NOT(ISERROR(SEARCH('Listados Datos'!$T$4,AT323)))</xm:f>
            <xm:f>'Listados Datos'!$T$4</xm:f>
            <x14:dxf>
              <font>
                <b/>
                <i val="0"/>
                <color theme="0"/>
              </font>
              <fill>
                <patternFill>
                  <bgColor rgb="FFE26B0A"/>
                </patternFill>
              </fill>
            </x14:dxf>
          </x14:cfRule>
          <x14:cfRule type="containsText" priority="9729" operator="containsText" id="{93816F12-13F7-4C5B-8DA8-9A7D334F304F}">
            <xm:f>NOT(ISERROR(SEARCH('Listados Datos'!$T$5,AT323)))</xm:f>
            <xm:f>'Listados Datos'!$T$5</xm:f>
            <x14:dxf>
              <font>
                <b/>
                <i val="0"/>
                <color auto="1"/>
              </font>
              <fill>
                <patternFill>
                  <bgColor rgb="FFFFFF00"/>
                </patternFill>
              </fill>
            </x14:dxf>
          </x14:cfRule>
          <x14:cfRule type="containsText" priority="9730" operator="containsText" id="{A5EB4786-9CCF-4692-AC17-783874A365DF}">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9717" operator="containsText" id="{8EE7C921-FB5F-42AD-96E0-F67EF72339F9}">
            <xm:f>NOT(ISERROR(SEARCH('Listados Datos'!$P$3,AR323)))</xm:f>
            <xm:f>'Listados Datos'!$P$3</xm:f>
            <x14:dxf>
              <fill>
                <patternFill>
                  <bgColor rgb="FF99CC00"/>
                </patternFill>
              </fill>
            </x14:dxf>
          </x14:cfRule>
          <x14:cfRule type="containsText" priority="9718" operator="containsText" id="{90B193B6-372B-40F5-BC76-477CC0C8BF28}">
            <xm:f>NOT(ISERROR(SEARCH('Listados Datos'!$P$4,AR323)))</xm:f>
            <xm:f>'Listados Datos'!$P$4</xm:f>
            <x14:dxf>
              <fill>
                <patternFill>
                  <bgColor rgb="FF33CC33"/>
                </patternFill>
              </fill>
            </x14:dxf>
          </x14:cfRule>
          <x14:cfRule type="containsText" priority="9719" operator="containsText" id="{8EF1B9AD-07F1-4D3D-AC16-306F631824CA}">
            <xm:f>NOT(ISERROR(SEARCH('Listados Datos'!$P$5,AR323)))</xm:f>
            <xm:f>'Listados Datos'!$P$5</xm:f>
            <x14:dxf>
              <fill>
                <patternFill>
                  <bgColor rgb="FFFFFF00"/>
                </patternFill>
              </fill>
            </x14:dxf>
          </x14:cfRule>
          <x14:cfRule type="containsText" priority="9720" operator="containsText" id="{F20117DF-FBC1-4D89-BF80-BD09339FE500}">
            <xm:f>NOT(ISERROR(SEARCH('Listados Datos'!$P$6,AR323)))</xm:f>
            <xm:f>'Listados Datos'!$P$6</xm:f>
            <x14:dxf>
              <fill>
                <patternFill>
                  <bgColor rgb="FFFFC000"/>
                </patternFill>
              </fill>
            </x14:dxf>
          </x14:cfRule>
          <x14:cfRule type="containsText" priority="9721" operator="containsText" id="{CF62CE3F-5133-4D05-AECA-220B20637076}">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9577" operator="containsText" id="{6491AC9E-979D-422A-84F9-B01112F6CC59}">
            <xm:f>NOT(ISERROR(SEARCH('Listados Datos'!$T$3,AT333)))</xm:f>
            <xm:f>'Listados Datos'!$T$3</xm:f>
            <x14:dxf>
              <fill>
                <patternFill patternType="solid">
                  <bgColor rgb="FFC00000"/>
                </patternFill>
              </fill>
            </x14:dxf>
          </x14:cfRule>
          <x14:cfRule type="containsText" priority="9578" operator="containsText" id="{097FE057-2945-4E89-A2FF-B6419719BA3E}">
            <xm:f>NOT(ISERROR(SEARCH('Listados Datos'!$T$4,AT333)))</xm:f>
            <xm:f>'Listados Datos'!$T$4</xm:f>
            <x14:dxf>
              <font>
                <b/>
                <i val="0"/>
                <color theme="0"/>
              </font>
              <fill>
                <patternFill>
                  <bgColor rgb="FFE26B0A"/>
                </patternFill>
              </fill>
            </x14:dxf>
          </x14:cfRule>
          <x14:cfRule type="containsText" priority="9579" operator="containsText" id="{338F7B57-9F0C-420D-84C3-FE0078C7FF3E}">
            <xm:f>NOT(ISERROR(SEARCH('Listados Datos'!$T$5,AT333)))</xm:f>
            <xm:f>'Listados Datos'!$T$5</xm:f>
            <x14:dxf>
              <font>
                <b/>
                <i val="0"/>
                <color auto="1"/>
              </font>
              <fill>
                <patternFill>
                  <bgColor rgb="FFFFFF00"/>
                </patternFill>
              </fill>
            </x14:dxf>
          </x14:cfRule>
          <x14:cfRule type="containsText" priority="9580" operator="containsText" id="{54A7EB72-77FB-40B1-8D31-B90D915DD521}">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567" operator="containsText" id="{10A8EEF5-643C-4803-AA58-8DB103C99687}">
            <xm:f>NOT(ISERROR(SEARCH('Listados Datos'!$P$3,AR333)))</xm:f>
            <xm:f>'Listados Datos'!$P$3</xm:f>
            <x14:dxf>
              <fill>
                <patternFill>
                  <bgColor rgb="FF99CC00"/>
                </patternFill>
              </fill>
            </x14:dxf>
          </x14:cfRule>
          <x14:cfRule type="containsText" priority="9568" operator="containsText" id="{1C4347B5-9EBA-459D-802C-96EC1B54CC30}">
            <xm:f>NOT(ISERROR(SEARCH('Listados Datos'!$P$4,AR333)))</xm:f>
            <xm:f>'Listados Datos'!$P$4</xm:f>
            <x14:dxf>
              <fill>
                <patternFill>
                  <bgColor rgb="FF33CC33"/>
                </patternFill>
              </fill>
            </x14:dxf>
          </x14:cfRule>
          <x14:cfRule type="containsText" priority="9569" operator="containsText" id="{4EA8B7D1-16BD-4552-8C4F-814B9D3FFF11}">
            <xm:f>NOT(ISERROR(SEARCH('Listados Datos'!$P$5,AR333)))</xm:f>
            <xm:f>'Listados Datos'!$P$5</xm:f>
            <x14:dxf>
              <fill>
                <patternFill>
                  <bgColor rgb="FFFFFF00"/>
                </patternFill>
              </fill>
            </x14:dxf>
          </x14:cfRule>
          <x14:cfRule type="containsText" priority="9570" operator="containsText" id="{1547096A-6175-4140-8523-1153C93D04C1}">
            <xm:f>NOT(ISERROR(SEARCH('Listados Datos'!$P$6,AR333)))</xm:f>
            <xm:f>'Listados Datos'!$P$6</xm:f>
            <x14:dxf>
              <fill>
                <patternFill>
                  <bgColor rgb="FFFFC000"/>
                </patternFill>
              </fill>
            </x14:dxf>
          </x14:cfRule>
          <x14:cfRule type="containsText" priority="9571" operator="containsText" id="{555A3ACE-FE9C-4327-ADEC-E2A061CD8271}">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699" operator="containsText" id="{6465B92E-300E-4A09-9D4F-1F59EB7A222C}">
            <xm:f>NOT(ISERROR(SEARCH('Listados Datos'!$T$3,AF324)))</xm:f>
            <xm:f>'Listados Datos'!$T$3</xm:f>
            <x14:dxf>
              <fill>
                <patternFill patternType="solid">
                  <bgColor rgb="FFC00000"/>
                </patternFill>
              </fill>
            </x14:dxf>
          </x14:cfRule>
          <x14:cfRule type="containsText" priority="9700" operator="containsText" id="{692E7905-7A5B-42AA-BAF0-3EBA4E24625F}">
            <xm:f>NOT(ISERROR(SEARCH('Listados Datos'!$T$4,AF324)))</xm:f>
            <xm:f>'Listados Datos'!$T$4</xm:f>
            <x14:dxf>
              <font>
                <b/>
                <i val="0"/>
                <color theme="0"/>
              </font>
              <fill>
                <patternFill>
                  <bgColor rgb="FFE26B0A"/>
                </patternFill>
              </fill>
            </x14:dxf>
          </x14:cfRule>
          <x14:cfRule type="containsText" priority="9701" operator="containsText" id="{547D37C5-C65B-4326-B9D0-54A71D080BB7}">
            <xm:f>NOT(ISERROR(SEARCH('Listados Datos'!$T$5,AF324)))</xm:f>
            <xm:f>'Listados Datos'!$T$5</xm:f>
            <x14:dxf>
              <font>
                <b/>
                <i val="0"/>
                <color auto="1"/>
              </font>
              <fill>
                <patternFill>
                  <bgColor rgb="FFFFFF00"/>
                </patternFill>
              </fill>
            </x14:dxf>
          </x14:cfRule>
          <x14:cfRule type="containsText" priority="9702" operator="containsText" id="{C27B05B7-DE7D-431B-871E-6A188585CF74}">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695" operator="containsText" id="{529FBF02-B5A3-4F6B-871F-060A4ACD276D}">
            <xm:f>NOT(ISERROR(SEARCH('Listados Datos'!$T$3,AB324)))</xm:f>
            <xm:f>'Listados Datos'!$T$3</xm:f>
            <x14:dxf>
              <fill>
                <patternFill patternType="solid">
                  <bgColor rgb="FFC00000"/>
                </patternFill>
              </fill>
            </x14:dxf>
          </x14:cfRule>
          <x14:cfRule type="containsText" priority="9696" operator="containsText" id="{DA6F09F6-973B-48F1-BD75-4389291729A4}">
            <xm:f>NOT(ISERROR(SEARCH('Listados Datos'!$T$4,AB324)))</xm:f>
            <xm:f>'Listados Datos'!$T$4</xm:f>
            <x14:dxf>
              <font>
                <b/>
                <i val="0"/>
                <color theme="0"/>
              </font>
              <fill>
                <patternFill>
                  <bgColor rgb="FFE26B0A"/>
                </patternFill>
              </fill>
            </x14:dxf>
          </x14:cfRule>
          <x14:cfRule type="containsText" priority="9697" operator="containsText" id="{6794EA58-FE71-4E7D-93F5-10A285543EAE}">
            <xm:f>NOT(ISERROR(SEARCH('Listados Datos'!$T$5,AB324)))</xm:f>
            <xm:f>'Listados Datos'!$T$5</xm:f>
            <x14:dxf>
              <font>
                <b/>
                <i val="0"/>
                <color auto="1"/>
              </font>
              <fill>
                <patternFill>
                  <bgColor rgb="FFFFFF00"/>
                </patternFill>
              </fill>
            </x14:dxf>
          </x14:cfRule>
          <x14:cfRule type="containsText" priority="9698" operator="containsText" id="{5B6AC370-B9E6-44B1-B647-9C42EF59E7CE}">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685" operator="containsText" id="{E456E1BE-F277-4281-84EC-AF66DB7CC956}">
            <xm:f>NOT(ISERROR(SEARCH('Listados Datos'!$P$3,Z324)))</xm:f>
            <xm:f>'Listados Datos'!$P$3</xm:f>
            <x14:dxf>
              <fill>
                <patternFill>
                  <bgColor rgb="FF99CC00"/>
                </patternFill>
              </fill>
            </x14:dxf>
          </x14:cfRule>
          <x14:cfRule type="containsText" priority="9686" operator="containsText" id="{889D9CA7-A631-40E1-8DFE-DCF9C4220156}">
            <xm:f>NOT(ISERROR(SEARCH('Listados Datos'!$P$4,Z324)))</xm:f>
            <xm:f>'Listados Datos'!$P$4</xm:f>
            <x14:dxf>
              <fill>
                <patternFill>
                  <bgColor rgb="FF33CC33"/>
                </patternFill>
              </fill>
            </x14:dxf>
          </x14:cfRule>
          <x14:cfRule type="containsText" priority="9687" operator="containsText" id="{1095C574-DBE0-4A17-A4DA-AEBDEE419334}">
            <xm:f>NOT(ISERROR(SEARCH('Listados Datos'!$P$5,Z324)))</xm:f>
            <xm:f>'Listados Datos'!$P$5</xm:f>
            <x14:dxf>
              <fill>
                <patternFill>
                  <bgColor rgb="FFFFFF00"/>
                </patternFill>
              </fill>
            </x14:dxf>
          </x14:cfRule>
          <x14:cfRule type="containsText" priority="9688" operator="containsText" id="{A44F859E-C166-4E29-8D7D-9007CCF6B078}">
            <xm:f>NOT(ISERROR(SEARCH('Listados Datos'!$P$6,Z324)))</xm:f>
            <xm:f>'Listados Datos'!$P$6</xm:f>
            <x14:dxf>
              <fill>
                <patternFill>
                  <bgColor rgb="FFFFC000"/>
                </patternFill>
              </fill>
            </x14:dxf>
          </x14:cfRule>
          <x14:cfRule type="containsText" priority="9689" operator="containsText" id="{3FEA2096-21A0-45DE-8037-44ADC8408291}">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535" operator="containsText" id="{20E97626-7290-4385-85BF-7F471AF74E98}">
            <xm:f>NOT(ISERROR(SEARCH('Listados Datos'!$T$3,AT330)))</xm:f>
            <xm:f>'Listados Datos'!$T$3</xm:f>
            <x14:dxf>
              <fill>
                <patternFill patternType="solid">
                  <bgColor rgb="FFC00000"/>
                </patternFill>
              </fill>
            </x14:dxf>
          </x14:cfRule>
          <x14:cfRule type="containsText" priority="9536" operator="containsText" id="{E4C1DE00-F336-4446-A4E5-C14A47D445F1}">
            <xm:f>NOT(ISERROR(SEARCH('Listados Datos'!$T$4,AT330)))</xm:f>
            <xm:f>'Listados Datos'!$T$4</xm:f>
            <x14:dxf>
              <font>
                <b/>
                <i val="0"/>
                <color theme="0"/>
              </font>
              <fill>
                <patternFill>
                  <bgColor rgb="FFE26B0A"/>
                </patternFill>
              </fill>
            </x14:dxf>
          </x14:cfRule>
          <x14:cfRule type="containsText" priority="9537" operator="containsText" id="{820C2547-8AD1-4450-90C0-C667988D1F26}">
            <xm:f>NOT(ISERROR(SEARCH('Listados Datos'!$T$5,AT330)))</xm:f>
            <xm:f>'Listados Datos'!$T$5</xm:f>
            <x14:dxf>
              <font>
                <b/>
                <i val="0"/>
                <color auto="1"/>
              </font>
              <fill>
                <patternFill>
                  <bgColor rgb="FFFFFF00"/>
                </patternFill>
              </fill>
            </x14:dxf>
          </x14:cfRule>
          <x14:cfRule type="containsText" priority="9538" operator="containsText" id="{A7474DBB-4338-46CA-A7F6-054C7E0774BA}">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525" operator="containsText" id="{A6054240-1C21-41FB-BF6E-4BFC829FDA58}">
            <xm:f>NOT(ISERROR(SEARCH('Listados Datos'!$P$3,AR330)))</xm:f>
            <xm:f>'Listados Datos'!$P$3</xm:f>
            <x14:dxf>
              <fill>
                <patternFill>
                  <bgColor rgb="FF99CC00"/>
                </patternFill>
              </fill>
            </x14:dxf>
          </x14:cfRule>
          <x14:cfRule type="containsText" priority="9526" operator="containsText" id="{E26E0CA9-9BB7-430D-BCF3-9C7A180895CB}">
            <xm:f>NOT(ISERROR(SEARCH('Listados Datos'!$P$4,AR330)))</xm:f>
            <xm:f>'Listados Datos'!$P$4</xm:f>
            <x14:dxf>
              <fill>
                <patternFill>
                  <bgColor rgb="FF33CC33"/>
                </patternFill>
              </fill>
            </x14:dxf>
          </x14:cfRule>
          <x14:cfRule type="containsText" priority="9527" operator="containsText" id="{6F73CF2B-41AD-40B9-978C-3A7127B47331}">
            <xm:f>NOT(ISERROR(SEARCH('Listados Datos'!$P$5,AR330)))</xm:f>
            <xm:f>'Listados Datos'!$P$5</xm:f>
            <x14:dxf>
              <fill>
                <patternFill>
                  <bgColor rgb="FFFFFF00"/>
                </patternFill>
              </fill>
            </x14:dxf>
          </x14:cfRule>
          <x14:cfRule type="containsText" priority="9528" operator="containsText" id="{69D57E6C-0154-4212-992D-ED845592AE90}">
            <xm:f>NOT(ISERROR(SEARCH('Listados Datos'!$P$6,AR330)))</xm:f>
            <xm:f>'Listados Datos'!$P$6</xm:f>
            <x14:dxf>
              <fill>
                <patternFill>
                  <bgColor rgb="FFFFC000"/>
                </patternFill>
              </fill>
            </x14:dxf>
          </x14:cfRule>
          <x14:cfRule type="containsText" priority="9529" operator="containsText" id="{C2AC517E-5C55-4989-A240-F0F0B6A7E601}">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657" operator="containsText" id="{94B1235E-8894-401A-AC88-1CBEA64AF72F}">
            <xm:f>NOT(ISERROR(SEARCH('Listados Datos'!$T$3,AT325)))</xm:f>
            <xm:f>'Listados Datos'!$T$3</xm:f>
            <x14:dxf>
              <fill>
                <patternFill patternType="solid">
                  <bgColor rgb="FFC00000"/>
                </patternFill>
              </fill>
            </x14:dxf>
          </x14:cfRule>
          <x14:cfRule type="containsText" priority="9658" operator="containsText" id="{6552BDCC-76B1-4F10-9AA0-5203E7911C0E}">
            <xm:f>NOT(ISERROR(SEARCH('Listados Datos'!$T$4,AT325)))</xm:f>
            <xm:f>'Listados Datos'!$T$4</xm:f>
            <x14:dxf>
              <font>
                <b/>
                <i val="0"/>
                <color theme="0"/>
              </font>
              <fill>
                <patternFill>
                  <bgColor rgb="FFE26B0A"/>
                </patternFill>
              </fill>
            </x14:dxf>
          </x14:cfRule>
          <x14:cfRule type="containsText" priority="9659" operator="containsText" id="{7AB0839D-8400-4BA5-9D42-54070D0558C5}">
            <xm:f>NOT(ISERROR(SEARCH('Listados Datos'!$T$5,AT325)))</xm:f>
            <xm:f>'Listados Datos'!$T$5</xm:f>
            <x14:dxf>
              <font>
                <b/>
                <i val="0"/>
                <color auto="1"/>
              </font>
              <fill>
                <patternFill>
                  <bgColor rgb="FFFFFF00"/>
                </patternFill>
              </fill>
            </x14:dxf>
          </x14:cfRule>
          <x14:cfRule type="containsText" priority="9660" operator="containsText" id="{28DD8B18-1D45-467D-BCEB-80786D393CA2}">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647" operator="containsText" id="{650DEBE8-B781-4ED3-B490-38EE254B16A6}">
            <xm:f>NOT(ISERROR(SEARCH('Listados Datos'!$P$3,AR325)))</xm:f>
            <xm:f>'Listados Datos'!$P$3</xm:f>
            <x14:dxf>
              <fill>
                <patternFill>
                  <bgColor rgb="FF99CC00"/>
                </patternFill>
              </fill>
            </x14:dxf>
          </x14:cfRule>
          <x14:cfRule type="containsText" priority="9648" operator="containsText" id="{908E8D38-F992-4F54-9DF3-1C7F5028D4F3}">
            <xm:f>NOT(ISERROR(SEARCH('Listados Datos'!$P$4,AR325)))</xm:f>
            <xm:f>'Listados Datos'!$P$4</xm:f>
            <x14:dxf>
              <fill>
                <patternFill>
                  <bgColor rgb="FF33CC33"/>
                </patternFill>
              </fill>
            </x14:dxf>
          </x14:cfRule>
          <x14:cfRule type="containsText" priority="9649" operator="containsText" id="{49913CF4-47FC-4B7A-B71E-F0B1E64BD288}">
            <xm:f>NOT(ISERROR(SEARCH('Listados Datos'!$P$5,AR325)))</xm:f>
            <xm:f>'Listados Datos'!$P$5</xm:f>
            <x14:dxf>
              <fill>
                <patternFill>
                  <bgColor rgb="FFFFFF00"/>
                </patternFill>
              </fill>
            </x14:dxf>
          </x14:cfRule>
          <x14:cfRule type="containsText" priority="9650" operator="containsText" id="{B4C05D82-A313-48A1-8545-9D078CFB60C1}">
            <xm:f>NOT(ISERROR(SEARCH('Listados Datos'!$P$6,AR325)))</xm:f>
            <xm:f>'Listados Datos'!$P$6</xm:f>
            <x14:dxf>
              <fill>
                <patternFill>
                  <bgColor rgb="FFFFC000"/>
                </patternFill>
              </fill>
            </x14:dxf>
          </x14:cfRule>
          <x14:cfRule type="containsText" priority="9651" operator="containsText" id="{2F7D678C-097D-4464-ADCA-B28B2703C39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43" operator="containsText" id="{2D434B03-8C1C-4243-B304-A1982F6B9FB1}">
            <xm:f>NOT(ISERROR(SEARCH('Listados Datos'!$T$3,AF328)))</xm:f>
            <xm:f>'Listados Datos'!$T$3</xm:f>
            <x14:dxf>
              <fill>
                <patternFill patternType="solid">
                  <bgColor rgb="FFC00000"/>
                </patternFill>
              </fill>
            </x14:dxf>
          </x14:cfRule>
          <x14:cfRule type="containsText" priority="9644" operator="containsText" id="{F6EDAE90-4BB0-4F45-AF8D-C8D3DEA5CB4E}">
            <xm:f>NOT(ISERROR(SEARCH('Listados Datos'!$T$4,AF328)))</xm:f>
            <xm:f>'Listados Datos'!$T$4</xm:f>
            <x14:dxf>
              <font>
                <b/>
                <i val="0"/>
                <color theme="0"/>
              </font>
              <fill>
                <patternFill>
                  <bgColor rgb="FFE26B0A"/>
                </patternFill>
              </fill>
            </x14:dxf>
          </x14:cfRule>
          <x14:cfRule type="containsText" priority="9645" operator="containsText" id="{1C8F09B9-537A-4182-A190-02304982333F}">
            <xm:f>NOT(ISERROR(SEARCH('Listados Datos'!$T$5,AF328)))</xm:f>
            <xm:f>'Listados Datos'!$T$5</xm:f>
            <x14:dxf>
              <font>
                <b/>
                <i val="0"/>
                <color auto="1"/>
              </font>
              <fill>
                <patternFill>
                  <bgColor rgb="FFFFFF00"/>
                </patternFill>
              </fill>
            </x14:dxf>
          </x14:cfRule>
          <x14:cfRule type="containsText" priority="9646" operator="containsText" id="{6C807E1C-6106-4771-A035-8DA99F45748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639" operator="containsText" id="{CA6699F1-256A-46C7-AE0E-3BDB370C4419}">
            <xm:f>NOT(ISERROR(SEARCH('Listados Datos'!$T$3,AB328)))</xm:f>
            <xm:f>'Listados Datos'!$T$3</xm:f>
            <x14:dxf>
              <fill>
                <patternFill patternType="solid">
                  <bgColor rgb="FFC00000"/>
                </patternFill>
              </fill>
            </x14:dxf>
          </x14:cfRule>
          <x14:cfRule type="containsText" priority="9640" operator="containsText" id="{8C22C4E4-577C-4FC9-910C-4DAFFF5D0A33}">
            <xm:f>NOT(ISERROR(SEARCH('Listados Datos'!$T$4,AB328)))</xm:f>
            <xm:f>'Listados Datos'!$T$4</xm:f>
            <x14:dxf>
              <font>
                <b/>
                <i val="0"/>
                <color theme="0"/>
              </font>
              <fill>
                <patternFill>
                  <bgColor rgb="FFE26B0A"/>
                </patternFill>
              </fill>
            </x14:dxf>
          </x14:cfRule>
          <x14:cfRule type="containsText" priority="9641" operator="containsText" id="{4AD8FAD5-E7EC-43CF-9933-1527473E0E91}">
            <xm:f>NOT(ISERROR(SEARCH('Listados Datos'!$T$5,AB328)))</xm:f>
            <xm:f>'Listados Datos'!$T$5</xm:f>
            <x14:dxf>
              <font>
                <b/>
                <i val="0"/>
                <color auto="1"/>
              </font>
              <fill>
                <patternFill>
                  <bgColor rgb="FFFFFF00"/>
                </patternFill>
              </fill>
            </x14:dxf>
          </x14:cfRule>
          <x14:cfRule type="containsText" priority="9642" operator="containsText" id="{604023B4-EE1D-479B-BACC-F664993A7141}">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629" operator="containsText" id="{F69F7B97-4DDC-4081-B21B-965CDB2EF692}">
            <xm:f>NOT(ISERROR(SEARCH('Listados Datos'!$P$3,Z328)))</xm:f>
            <xm:f>'Listados Datos'!$P$3</xm:f>
            <x14:dxf>
              <fill>
                <patternFill>
                  <bgColor rgb="FF99CC00"/>
                </patternFill>
              </fill>
            </x14:dxf>
          </x14:cfRule>
          <x14:cfRule type="containsText" priority="9630" operator="containsText" id="{0A0B70BD-3647-4C36-8873-8CFB79795BF6}">
            <xm:f>NOT(ISERROR(SEARCH('Listados Datos'!$P$4,Z328)))</xm:f>
            <xm:f>'Listados Datos'!$P$4</xm:f>
            <x14:dxf>
              <fill>
                <patternFill>
                  <bgColor rgb="FF33CC33"/>
                </patternFill>
              </fill>
            </x14:dxf>
          </x14:cfRule>
          <x14:cfRule type="containsText" priority="9631" operator="containsText" id="{6CA4B18D-DCE0-4778-821C-81CE6F45CFBA}">
            <xm:f>NOT(ISERROR(SEARCH('Listados Datos'!$P$5,Z328)))</xm:f>
            <xm:f>'Listados Datos'!$P$5</xm:f>
            <x14:dxf>
              <fill>
                <patternFill>
                  <bgColor rgb="FFFFFF00"/>
                </patternFill>
              </fill>
            </x14:dxf>
          </x14:cfRule>
          <x14:cfRule type="containsText" priority="9632" operator="containsText" id="{EEC8A903-2029-48DB-87D0-B95B5B5F31A8}">
            <xm:f>NOT(ISERROR(SEARCH('Listados Datos'!$P$6,Z328)))</xm:f>
            <xm:f>'Listados Datos'!$P$6</xm:f>
            <x14:dxf>
              <fill>
                <patternFill>
                  <bgColor rgb="FFFFC000"/>
                </patternFill>
              </fill>
            </x14:dxf>
          </x14:cfRule>
          <x14:cfRule type="containsText" priority="9633" operator="containsText" id="{5C803690-BD46-4BF3-B37B-75031D3C1EBD}">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605" operator="containsText" id="{FA4DFF5E-642B-49CE-A5F2-1F76C9C35F15}">
            <xm:f>NOT(ISERROR(SEARCH('Listados Datos'!$T$3,AT328)))</xm:f>
            <xm:f>'Listados Datos'!$T$3</xm:f>
            <x14:dxf>
              <fill>
                <patternFill patternType="solid">
                  <bgColor rgb="FFC00000"/>
                </patternFill>
              </fill>
            </x14:dxf>
          </x14:cfRule>
          <x14:cfRule type="containsText" priority="9606" operator="containsText" id="{94D2B425-E2BE-4130-ACA1-1296D6467273}">
            <xm:f>NOT(ISERROR(SEARCH('Listados Datos'!$T$4,AT328)))</xm:f>
            <xm:f>'Listados Datos'!$T$4</xm:f>
            <x14:dxf>
              <font>
                <b/>
                <i val="0"/>
                <color theme="0"/>
              </font>
              <fill>
                <patternFill>
                  <bgColor rgb="FFE26B0A"/>
                </patternFill>
              </fill>
            </x14:dxf>
          </x14:cfRule>
          <x14:cfRule type="containsText" priority="9607" operator="containsText" id="{480F717C-2826-421C-8608-B87630D8A715}">
            <xm:f>NOT(ISERROR(SEARCH('Listados Datos'!$T$5,AT328)))</xm:f>
            <xm:f>'Listados Datos'!$T$5</xm:f>
            <x14:dxf>
              <font>
                <b/>
                <i val="0"/>
                <color auto="1"/>
              </font>
              <fill>
                <patternFill>
                  <bgColor rgb="FFFFFF00"/>
                </patternFill>
              </fill>
            </x14:dxf>
          </x14:cfRule>
          <x14:cfRule type="containsText" priority="9608" operator="containsText" id="{20F21ED8-E122-4FD0-976A-681D56B181D6}">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595" operator="containsText" id="{C88C34E8-EDDD-4EC5-B461-CDA63D423D78}">
            <xm:f>NOT(ISERROR(SEARCH('Listados Datos'!$P$3,AR328)))</xm:f>
            <xm:f>'Listados Datos'!$P$3</xm:f>
            <x14:dxf>
              <fill>
                <patternFill>
                  <bgColor rgb="FF99CC00"/>
                </patternFill>
              </fill>
            </x14:dxf>
          </x14:cfRule>
          <x14:cfRule type="containsText" priority="9596" operator="containsText" id="{D0912478-6858-4DA1-B5DC-13C7DDBD6BA7}">
            <xm:f>NOT(ISERROR(SEARCH('Listados Datos'!$P$4,AR328)))</xm:f>
            <xm:f>'Listados Datos'!$P$4</xm:f>
            <x14:dxf>
              <fill>
                <patternFill>
                  <bgColor rgb="FF33CC33"/>
                </patternFill>
              </fill>
            </x14:dxf>
          </x14:cfRule>
          <x14:cfRule type="containsText" priority="9597" operator="containsText" id="{C3F53444-328D-4ABD-88B1-7D7A60C0845B}">
            <xm:f>NOT(ISERROR(SEARCH('Listados Datos'!$P$5,AR328)))</xm:f>
            <xm:f>'Listados Datos'!$P$5</xm:f>
            <x14:dxf>
              <fill>
                <patternFill>
                  <bgColor rgb="FFFFFF00"/>
                </patternFill>
              </fill>
            </x14:dxf>
          </x14:cfRule>
          <x14:cfRule type="containsText" priority="9598" operator="containsText" id="{E65B4F32-F31B-4CAB-AAA3-BEC8F03EC06A}">
            <xm:f>NOT(ISERROR(SEARCH('Listados Datos'!$P$6,AR328)))</xm:f>
            <xm:f>'Listados Datos'!$P$6</xm:f>
            <x14:dxf>
              <fill>
                <patternFill>
                  <bgColor rgb="FFFFC000"/>
                </patternFill>
              </fill>
            </x14:dxf>
          </x14:cfRule>
          <x14:cfRule type="containsText" priority="9599" operator="containsText" id="{3A040650-58DD-49FB-AD0B-539B1BDFF742}">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591" operator="containsText" id="{8F61AF8B-D4A5-40B4-856F-E04C685AAEB5}">
            <xm:f>NOT(ISERROR(SEARCH('Listados Datos'!$T$3,AT329)))</xm:f>
            <xm:f>'Listados Datos'!$T$3</xm:f>
            <x14:dxf>
              <fill>
                <patternFill patternType="solid">
                  <bgColor rgb="FFC00000"/>
                </patternFill>
              </fill>
            </x14:dxf>
          </x14:cfRule>
          <x14:cfRule type="containsText" priority="9592" operator="containsText" id="{000B5AFE-8052-48AD-930C-1DF2BE4A6664}">
            <xm:f>NOT(ISERROR(SEARCH('Listados Datos'!$T$4,AT329)))</xm:f>
            <xm:f>'Listados Datos'!$T$4</xm:f>
            <x14:dxf>
              <font>
                <b/>
                <i val="0"/>
                <color theme="0"/>
              </font>
              <fill>
                <patternFill>
                  <bgColor rgb="FFE26B0A"/>
                </patternFill>
              </fill>
            </x14:dxf>
          </x14:cfRule>
          <x14:cfRule type="containsText" priority="9593" operator="containsText" id="{0045F1AD-6BAD-45D5-8ABD-7A562B5E0F6D}">
            <xm:f>NOT(ISERROR(SEARCH('Listados Datos'!$T$5,AT329)))</xm:f>
            <xm:f>'Listados Datos'!$T$5</xm:f>
            <x14:dxf>
              <font>
                <b/>
                <i val="0"/>
                <color auto="1"/>
              </font>
              <fill>
                <patternFill>
                  <bgColor rgb="FFFFFF00"/>
                </patternFill>
              </fill>
            </x14:dxf>
          </x14:cfRule>
          <x14:cfRule type="containsText" priority="9594" operator="containsText" id="{6368B0AC-9FC8-4008-BCC8-EF2200C9EF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581" operator="containsText" id="{E3123126-C8BB-453E-B69B-45039BD1D331}">
            <xm:f>NOT(ISERROR(SEARCH('Listados Datos'!$P$3,AR329)))</xm:f>
            <xm:f>'Listados Datos'!$P$3</xm:f>
            <x14:dxf>
              <fill>
                <patternFill>
                  <bgColor rgb="FF99CC00"/>
                </patternFill>
              </fill>
            </x14:dxf>
          </x14:cfRule>
          <x14:cfRule type="containsText" priority="9582" operator="containsText" id="{D50BA182-4C04-4B49-8289-20251FDAF9AB}">
            <xm:f>NOT(ISERROR(SEARCH('Listados Datos'!$P$4,AR329)))</xm:f>
            <xm:f>'Listados Datos'!$P$4</xm:f>
            <x14:dxf>
              <fill>
                <patternFill>
                  <bgColor rgb="FF33CC33"/>
                </patternFill>
              </fill>
            </x14:dxf>
          </x14:cfRule>
          <x14:cfRule type="containsText" priority="9583" operator="containsText" id="{A22D4262-1AEA-4DE6-AD14-49E74B651A9C}">
            <xm:f>NOT(ISERROR(SEARCH('Listados Datos'!$P$5,AR329)))</xm:f>
            <xm:f>'Listados Datos'!$P$5</xm:f>
            <x14:dxf>
              <fill>
                <patternFill>
                  <bgColor rgb="FFFFFF00"/>
                </patternFill>
              </fill>
            </x14:dxf>
          </x14:cfRule>
          <x14:cfRule type="containsText" priority="9584" operator="containsText" id="{76CEDD3A-38D2-46C3-9A34-D030655F4048}">
            <xm:f>NOT(ISERROR(SEARCH('Listados Datos'!$P$6,AR329)))</xm:f>
            <xm:f>'Listados Datos'!$P$6</xm:f>
            <x14:dxf>
              <fill>
                <patternFill>
                  <bgColor rgb="FFFFC000"/>
                </patternFill>
              </fill>
            </x14:dxf>
          </x14:cfRule>
          <x14:cfRule type="containsText" priority="9585" operator="containsText" id="{5EDDD81B-02C1-4E35-BCA3-279F328A40C7}">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441" operator="containsText" id="{9801D58E-80F7-4A27-B1FE-76A46E0EE5A9}">
            <xm:f>NOT(ISERROR(SEARCH('Listados Datos'!$T$3,AT339)))</xm:f>
            <xm:f>'Listados Datos'!$T$3</xm:f>
            <x14:dxf>
              <fill>
                <patternFill patternType="solid">
                  <bgColor rgb="FFC00000"/>
                </patternFill>
              </fill>
            </x14:dxf>
          </x14:cfRule>
          <x14:cfRule type="containsText" priority="9442" operator="containsText" id="{1A2849CD-ADFD-4F28-8EFA-55644F510C17}">
            <xm:f>NOT(ISERROR(SEARCH('Listados Datos'!$T$4,AT339)))</xm:f>
            <xm:f>'Listados Datos'!$T$4</xm:f>
            <x14:dxf>
              <font>
                <b/>
                <i val="0"/>
                <color theme="0"/>
              </font>
              <fill>
                <patternFill>
                  <bgColor rgb="FFE26B0A"/>
                </patternFill>
              </fill>
            </x14:dxf>
          </x14:cfRule>
          <x14:cfRule type="containsText" priority="9443" operator="containsText" id="{06ADA137-BA7E-4C57-AD00-E683D79F9209}">
            <xm:f>NOT(ISERROR(SEARCH('Listados Datos'!$T$5,AT339)))</xm:f>
            <xm:f>'Listados Datos'!$T$5</xm:f>
            <x14:dxf>
              <font>
                <b/>
                <i val="0"/>
                <color auto="1"/>
              </font>
              <fill>
                <patternFill>
                  <bgColor rgb="FFFFFF00"/>
                </patternFill>
              </fill>
            </x14:dxf>
          </x14:cfRule>
          <x14:cfRule type="containsText" priority="9444" operator="containsText" id="{266D40FA-5511-4E15-854C-F535D9D903FB}">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431" operator="containsText" id="{52E0E34F-B558-44D8-80E1-9F9760203110}">
            <xm:f>NOT(ISERROR(SEARCH('Listados Datos'!$P$3,AR339)))</xm:f>
            <xm:f>'Listados Datos'!$P$3</xm:f>
            <x14:dxf>
              <fill>
                <patternFill>
                  <bgColor rgb="FF99CC00"/>
                </patternFill>
              </fill>
            </x14:dxf>
          </x14:cfRule>
          <x14:cfRule type="containsText" priority="9432" operator="containsText" id="{EF3975E0-E3A2-41F0-99D0-91E81D691F2B}">
            <xm:f>NOT(ISERROR(SEARCH('Listados Datos'!$P$4,AR339)))</xm:f>
            <xm:f>'Listados Datos'!$P$4</xm:f>
            <x14:dxf>
              <fill>
                <patternFill>
                  <bgColor rgb="FF33CC33"/>
                </patternFill>
              </fill>
            </x14:dxf>
          </x14:cfRule>
          <x14:cfRule type="containsText" priority="9433" operator="containsText" id="{3232DA44-2C6C-41CD-B4E7-E68ED65C3654}">
            <xm:f>NOT(ISERROR(SEARCH('Listados Datos'!$P$5,AR339)))</xm:f>
            <xm:f>'Listados Datos'!$P$5</xm:f>
            <x14:dxf>
              <fill>
                <patternFill>
                  <bgColor rgb="FFFFFF00"/>
                </patternFill>
              </fill>
            </x14:dxf>
          </x14:cfRule>
          <x14:cfRule type="containsText" priority="9434" operator="containsText" id="{2D482E18-053A-469C-9DE0-C365F0E65ECB}">
            <xm:f>NOT(ISERROR(SEARCH('Listados Datos'!$P$6,AR339)))</xm:f>
            <xm:f>'Listados Datos'!$P$6</xm:f>
            <x14:dxf>
              <fill>
                <patternFill>
                  <bgColor rgb="FFFFC000"/>
                </patternFill>
              </fill>
            </x14:dxf>
          </x14:cfRule>
          <x14:cfRule type="containsText" priority="9435" operator="containsText" id="{A1A25512-95B3-4EA4-95BC-2F2D22D2EA62}">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563" operator="containsText" id="{75BE3FDC-0CFB-466B-AB23-DA43A85BD3B1}">
            <xm:f>NOT(ISERROR(SEARCH('Listados Datos'!$T$3,AF330)))</xm:f>
            <xm:f>'Listados Datos'!$T$3</xm:f>
            <x14:dxf>
              <fill>
                <patternFill patternType="solid">
                  <bgColor rgb="FFC00000"/>
                </patternFill>
              </fill>
            </x14:dxf>
          </x14:cfRule>
          <x14:cfRule type="containsText" priority="9564" operator="containsText" id="{C0AB3946-3683-48E9-A525-FAF1C4E7C528}">
            <xm:f>NOT(ISERROR(SEARCH('Listados Datos'!$T$4,AF330)))</xm:f>
            <xm:f>'Listados Datos'!$T$4</xm:f>
            <x14:dxf>
              <font>
                <b/>
                <i val="0"/>
                <color theme="0"/>
              </font>
              <fill>
                <patternFill>
                  <bgColor rgb="FFE26B0A"/>
                </patternFill>
              </fill>
            </x14:dxf>
          </x14:cfRule>
          <x14:cfRule type="containsText" priority="9565" operator="containsText" id="{044DE1EE-21A1-42C3-8278-640D54C256CA}">
            <xm:f>NOT(ISERROR(SEARCH('Listados Datos'!$T$5,AF330)))</xm:f>
            <xm:f>'Listados Datos'!$T$5</xm:f>
            <x14:dxf>
              <font>
                <b/>
                <i val="0"/>
                <color auto="1"/>
              </font>
              <fill>
                <patternFill>
                  <bgColor rgb="FFFFFF00"/>
                </patternFill>
              </fill>
            </x14:dxf>
          </x14:cfRule>
          <x14:cfRule type="containsText" priority="9566" operator="containsText" id="{435B2B01-E9B8-423F-9197-38F5C4450BFD}">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559" operator="containsText" id="{8D1B636C-791B-4E25-AF1C-16B128070C33}">
            <xm:f>NOT(ISERROR(SEARCH('Listados Datos'!$T$3,AB330)))</xm:f>
            <xm:f>'Listados Datos'!$T$3</xm:f>
            <x14:dxf>
              <fill>
                <patternFill patternType="solid">
                  <bgColor rgb="FFC00000"/>
                </patternFill>
              </fill>
            </x14:dxf>
          </x14:cfRule>
          <x14:cfRule type="containsText" priority="9560" operator="containsText" id="{D70EC4AB-AD5F-402D-A6FB-2699F8351312}">
            <xm:f>NOT(ISERROR(SEARCH('Listados Datos'!$T$4,AB330)))</xm:f>
            <xm:f>'Listados Datos'!$T$4</xm:f>
            <x14:dxf>
              <font>
                <b/>
                <i val="0"/>
                <color theme="0"/>
              </font>
              <fill>
                <patternFill>
                  <bgColor rgb="FFE26B0A"/>
                </patternFill>
              </fill>
            </x14:dxf>
          </x14:cfRule>
          <x14:cfRule type="containsText" priority="9561" operator="containsText" id="{A83DB6AB-617A-47F0-9415-5E7F09B28304}">
            <xm:f>NOT(ISERROR(SEARCH('Listados Datos'!$T$5,AB330)))</xm:f>
            <xm:f>'Listados Datos'!$T$5</xm:f>
            <x14:dxf>
              <font>
                <b/>
                <i val="0"/>
                <color auto="1"/>
              </font>
              <fill>
                <patternFill>
                  <bgColor rgb="FFFFFF00"/>
                </patternFill>
              </fill>
            </x14:dxf>
          </x14:cfRule>
          <x14:cfRule type="containsText" priority="9562" operator="containsText" id="{7A0F2526-8D60-4238-B69B-620FA7746BC3}">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549" operator="containsText" id="{1659B303-534F-4A39-9B17-A021CC63F7FC}">
            <xm:f>NOT(ISERROR(SEARCH('Listados Datos'!$P$3,Z330)))</xm:f>
            <xm:f>'Listados Datos'!$P$3</xm:f>
            <x14:dxf>
              <fill>
                <patternFill>
                  <bgColor rgb="FF99CC00"/>
                </patternFill>
              </fill>
            </x14:dxf>
          </x14:cfRule>
          <x14:cfRule type="containsText" priority="9550" operator="containsText" id="{316D4FAC-ADA4-4078-8808-A54D697B7178}">
            <xm:f>NOT(ISERROR(SEARCH('Listados Datos'!$P$4,Z330)))</xm:f>
            <xm:f>'Listados Datos'!$P$4</xm:f>
            <x14:dxf>
              <fill>
                <patternFill>
                  <bgColor rgb="FF33CC33"/>
                </patternFill>
              </fill>
            </x14:dxf>
          </x14:cfRule>
          <x14:cfRule type="containsText" priority="9551" operator="containsText" id="{ED915925-880F-494A-A5A5-5257D9329B91}">
            <xm:f>NOT(ISERROR(SEARCH('Listados Datos'!$P$5,Z330)))</xm:f>
            <xm:f>'Listados Datos'!$P$5</xm:f>
            <x14:dxf>
              <fill>
                <patternFill>
                  <bgColor rgb="FFFFFF00"/>
                </patternFill>
              </fill>
            </x14:dxf>
          </x14:cfRule>
          <x14:cfRule type="containsText" priority="9552" operator="containsText" id="{DBA4ADCA-351F-49F7-8315-117829F481AD}">
            <xm:f>NOT(ISERROR(SEARCH('Listados Datos'!$P$6,Z330)))</xm:f>
            <xm:f>'Listados Datos'!$P$6</xm:f>
            <x14:dxf>
              <fill>
                <patternFill>
                  <bgColor rgb="FFFFC000"/>
                </patternFill>
              </fill>
            </x14:dxf>
          </x14:cfRule>
          <x14:cfRule type="containsText" priority="9553" operator="containsText" id="{BB2EDC08-9E47-4B8F-BDEE-9DBF0B2EFCDC}">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399" operator="containsText" id="{DA7F91EE-D95E-4B5F-B6F4-876873798302}">
            <xm:f>NOT(ISERROR(SEARCH('Listados Datos'!$T$3,AT336)))</xm:f>
            <xm:f>'Listados Datos'!$T$3</xm:f>
            <x14:dxf>
              <fill>
                <patternFill patternType="solid">
                  <bgColor rgb="FFC00000"/>
                </patternFill>
              </fill>
            </x14:dxf>
          </x14:cfRule>
          <x14:cfRule type="containsText" priority="9400" operator="containsText" id="{5C4B54DD-BEFB-48E5-9FBE-7F105009B57F}">
            <xm:f>NOT(ISERROR(SEARCH('Listados Datos'!$T$4,AT336)))</xm:f>
            <xm:f>'Listados Datos'!$T$4</xm:f>
            <x14:dxf>
              <font>
                <b/>
                <i val="0"/>
                <color theme="0"/>
              </font>
              <fill>
                <patternFill>
                  <bgColor rgb="FFE26B0A"/>
                </patternFill>
              </fill>
            </x14:dxf>
          </x14:cfRule>
          <x14:cfRule type="containsText" priority="9401" operator="containsText" id="{58EA57F7-3D36-46F3-9563-7571CEDDE8D6}">
            <xm:f>NOT(ISERROR(SEARCH('Listados Datos'!$T$5,AT336)))</xm:f>
            <xm:f>'Listados Datos'!$T$5</xm:f>
            <x14:dxf>
              <font>
                <b/>
                <i val="0"/>
                <color auto="1"/>
              </font>
              <fill>
                <patternFill>
                  <bgColor rgb="FFFFFF00"/>
                </patternFill>
              </fill>
            </x14:dxf>
          </x14:cfRule>
          <x14:cfRule type="containsText" priority="9402" operator="containsText" id="{3267B491-EB7A-4DDB-A2F3-5FEF9D424722}">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389" operator="containsText" id="{2713C11C-71D6-4211-819A-C296A9099461}">
            <xm:f>NOT(ISERROR(SEARCH('Listados Datos'!$P$3,AR336)))</xm:f>
            <xm:f>'Listados Datos'!$P$3</xm:f>
            <x14:dxf>
              <fill>
                <patternFill>
                  <bgColor rgb="FF99CC00"/>
                </patternFill>
              </fill>
            </x14:dxf>
          </x14:cfRule>
          <x14:cfRule type="containsText" priority="9390" operator="containsText" id="{E250FC62-6117-407F-89C4-9140B4A24643}">
            <xm:f>NOT(ISERROR(SEARCH('Listados Datos'!$P$4,AR336)))</xm:f>
            <xm:f>'Listados Datos'!$P$4</xm:f>
            <x14:dxf>
              <fill>
                <patternFill>
                  <bgColor rgb="FF33CC33"/>
                </patternFill>
              </fill>
            </x14:dxf>
          </x14:cfRule>
          <x14:cfRule type="containsText" priority="9391" operator="containsText" id="{BAAA3763-E51C-49E6-82F2-A32DF35F6117}">
            <xm:f>NOT(ISERROR(SEARCH('Listados Datos'!$P$5,AR336)))</xm:f>
            <xm:f>'Listados Datos'!$P$5</xm:f>
            <x14:dxf>
              <fill>
                <patternFill>
                  <bgColor rgb="FFFFFF00"/>
                </patternFill>
              </fill>
            </x14:dxf>
          </x14:cfRule>
          <x14:cfRule type="containsText" priority="9392" operator="containsText" id="{9B18087A-B6A2-46F9-8F22-EAFA0554B9F1}">
            <xm:f>NOT(ISERROR(SEARCH('Listados Datos'!$P$6,AR336)))</xm:f>
            <xm:f>'Listados Datos'!$P$6</xm:f>
            <x14:dxf>
              <fill>
                <patternFill>
                  <bgColor rgb="FFFFC000"/>
                </patternFill>
              </fill>
            </x14:dxf>
          </x14:cfRule>
          <x14:cfRule type="containsText" priority="9393" operator="containsText" id="{B2BF0729-9995-4922-ADE3-4D7D07B36605}">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521" operator="containsText" id="{B5520321-B5FA-4D83-8E24-FE7BA89DFD19}">
            <xm:f>NOT(ISERROR(SEARCH('Listados Datos'!$T$3,AT331)))</xm:f>
            <xm:f>'Listados Datos'!$T$3</xm:f>
            <x14:dxf>
              <fill>
                <patternFill patternType="solid">
                  <bgColor rgb="FFC00000"/>
                </patternFill>
              </fill>
            </x14:dxf>
          </x14:cfRule>
          <x14:cfRule type="containsText" priority="9522" operator="containsText" id="{E9A52B34-61DC-46A2-BDCC-646E591A3313}">
            <xm:f>NOT(ISERROR(SEARCH('Listados Datos'!$T$4,AT331)))</xm:f>
            <xm:f>'Listados Datos'!$T$4</xm:f>
            <x14:dxf>
              <font>
                <b/>
                <i val="0"/>
                <color theme="0"/>
              </font>
              <fill>
                <patternFill>
                  <bgColor rgb="FFE26B0A"/>
                </patternFill>
              </fill>
            </x14:dxf>
          </x14:cfRule>
          <x14:cfRule type="containsText" priority="9523" operator="containsText" id="{668CAAB4-E003-4C4E-A957-3A23942CC2FE}">
            <xm:f>NOT(ISERROR(SEARCH('Listados Datos'!$T$5,AT331)))</xm:f>
            <xm:f>'Listados Datos'!$T$5</xm:f>
            <x14:dxf>
              <font>
                <b/>
                <i val="0"/>
                <color auto="1"/>
              </font>
              <fill>
                <patternFill>
                  <bgColor rgb="FFFFFF00"/>
                </patternFill>
              </fill>
            </x14:dxf>
          </x14:cfRule>
          <x14:cfRule type="containsText" priority="9524" operator="containsText" id="{59F3C912-53CF-4180-BAFA-7338FFA26404}">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511" operator="containsText" id="{6A14500C-B34B-453F-93E6-4112A1DC3600}">
            <xm:f>NOT(ISERROR(SEARCH('Listados Datos'!$P$3,AR331)))</xm:f>
            <xm:f>'Listados Datos'!$P$3</xm:f>
            <x14:dxf>
              <fill>
                <patternFill>
                  <bgColor rgb="FF99CC00"/>
                </patternFill>
              </fill>
            </x14:dxf>
          </x14:cfRule>
          <x14:cfRule type="containsText" priority="9512" operator="containsText" id="{08E330BE-B320-49A1-B6D6-32277B1F5524}">
            <xm:f>NOT(ISERROR(SEARCH('Listados Datos'!$P$4,AR331)))</xm:f>
            <xm:f>'Listados Datos'!$P$4</xm:f>
            <x14:dxf>
              <fill>
                <patternFill>
                  <bgColor rgb="FF33CC33"/>
                </patternFill>
              </fill>
            </x14:dxf>
          </x14:cfRule>
          <x14:cfRule type="containsText" priority="9513" operator="containsText" id="{87C1DDA3-66DB-47D3-97FF-86EDBCA84007}">
            <xm:f>NOT(ISERROR(SEARCH('Listados Datos'!$P$5,AR331)))</xm:f>
            <xm:f>'Listados Datos'!$P$5</xm:f>
            <x14:dxf>
              <fill>
                <patternFill>
                  <bgColor rgb="FFFFFF00"/>
                </patternFill>
              </fill>
            </x14:dxf>
          </x14:cfRule>
          <x14:cfRule type="containsText" priority="9514" operator="containsText" id="{E23F47C1-70C4-4E7F-B6C2-F0F9C29FAC2E}">
            <xm:f>NOT(ISERROR(SEARCH('Listados Datos'!$P$6,AR331)))</xm:f>
            <xm:f>'Listados Datos'!$P$6</xm:f>
            <x14:dxf>
              <fill>
                <patternFill>
                  <bgColor rgb="FFFFC000"/>
                </patternFill>
              </fill>
            </x14:dxf>
          </x14:cfRule>
          <x14:cfRule type="containsText" priority="9515" operator="containsText" id="{DBC8FB0A-88DD-4897-9803-A79408C488F1}">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375" operator="containsText" id="{8837C8A8-EA89-4EEE-BE78-E7A53A36B714}">
            <xm:f>NOT(ISERROR(SEARCH('Listados Datos'!$P$3,AR337)))</xm:f>
            <xm:f>'Listados Datos'!$P$3</xm:f>
            <x14:dxf>
              <fill>
                <patternFill>
                  <bgColor rgb="FF99CC00"/>
                </patternFill>
              </fill>
            </x14:dxf>
          </x14:cfRule>
          <x14:cfRule type="containsText" priority="9376" operator="containsText" id="{9977523E-2C18-4120-A00C-80BFF41DE3DA}">
            <xm:f>NOT(ISERROR(SEARCH('Listados Datos'!$P$4,AR337)))</xm:f>
            <xm:f>'Listados Datos'!$P$4</xm:f>
            <x14:dxf>
              <fill>
                <patternFill>
                  <bgColor rgb="FF33CC33"/>
                </patternFill>
              </fill>
            </x14:dxf>
          </x14:cfRule>
          <x14:cfRule type="containsText" priority="9377" operator="containsText" id="{58F1738F-B69F-400E-926D-DA0DB853278C}">
            <xm:f>NOT(ISERROR(SEARCH('Listados Datos'!$P$5,AR337)))</xm:f>
            <xm:f>'Listados Datos'!$P$5</xm:f>
            <x14:dxf>
              <fill>
                <patternFill>
                  <bgColor rgb="FFFFFF00"/>
                </patternFill>
              </fill>
            </x14:dxf>
          </x14:cfRule>
          <x14:cfRule type="containsText" priority="9378" operator="containsText" id="{30F955DE-DC5F-4521-8B77-63E1B130557A}">
            <xm:f>NOT(ISERROR(SEARCH('Listados Datos'!$P$6,AR337)))</xm:f>
            <xm:f>'Listados Datos'!$P$6</xm:f>
            <x14:dxf>
              <fill>
                <patternFill>
                  <bgColor rgb="FFFFC000"/>
                </patternFill>
              </fill>
            </x14:dxf>
          </x14:cfRule>
          <x14:cfRule type="containsText" priority="9379" operator="containsText" id="{6B2D9848-FAAD-4A47-8EF9-561CBFD530A4}">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239" operator="containsText" id="{F2A405E0-65AB-4B07-8668-98F72B641BEB}">
            <xm:f>NOT(ISERROR(SEARCH('Listados Datos'!$P$3,AR349)))</xm:f>
            <xm:f>'Listados Datos'!$P$3</xm:f>
            <x14:dxf>
              <fill>
                <patternFill>
                  <bgColor rgb="FF99CC00"/>
                </patternFill>
              </fill>
            </x14:dxf>
          </x14:cfRule>
          <x14:cfRule type="containsText" priority="9240" operator="containsText" id="{C9308C0B-A714-48D5-8A1F-C296501F7403}">
            <xm:f>NOT(ISERROR(SEARCH('Listados Datos'!$P$4,AR349)))</xm:f>
            <xm:f>'Listados Datos'!$P$4</xm:f>
            <x14:dxf>
              <fill>
                <patternFill>
                  <bgColor rgb="FF33CC33"/>
                </patternFill>
              </fill>
            </x14:dxf>
          </x14:cfRule>
          <x14:cfRule type="containsText" priority="9241" operator="containsText" id="{3D9E5DB4-AF9D-447D-8BE9-412D68FF6D73}">
            <xm:f>NOT(ISERROR(SEARCH('Listados Datos'!$P$5,AR349)))</xm:f>
            <xm:f>'Listados Datos'!$P$5</xm:f>
            <x14:dxf>
              <fill>
                <patternFill>
                  <bgColor rgb="FFFFFF00"/>
                </patternFill>
              </fill>
            </x14:dxf>
          </x14:cfRule>
          <x14:cfRule type="containsText" priority="9242" operator="containsText" id="{8C76968A-00CD-4DD2-89C5-CD8D3F9D055C}">
            <xm:f>NOT(ISERROR(SEARCH('Listados Datos'!$P$6,AR349)))</xm:f>
            <xm:f>'Listados Datos'!$P$6</xm:f>
            <x14:dxf>
              <fill>
                <patternFill>
                  <bgColor rgb="FFFFC000"/>
                </patternFill>
              </fill>
            </x14:dxf>
          </x14:cfRule>
          <x14:cfRule type="containsText" priority="9243" operator="containsText" id="{A926C21D-35F8-4F3E-B8CC-857B89BDFB8D}">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915" operator="containsText" id="{F2B96004-5AC5-4812-A604-CD223DFD0E91}">
            <xm:f>NOT(ISERROR(SEARCH('Listados Datos'!$T$3,AF316)))</xm:f>
            <xm:f>'Listados Datos'!$T$3</xm:f>
            <x14:dxf>
              <fill>
                <patternFill patternType="solid">
                  <bgColor rgb="FFC00000"/>
                </patternFill>
              </fill>
            </x14:dxf>
          </x14:cfRule>
          <x14:cfRule type="containsText" priority="9916" operator="containsText" id="{BDAD4C86-0872-4A8D-AE88-B2DDB2D8D53D}">
            <xm:f>NOT(ISERROR(SEARCH('Listados Datos'!$T$4,AF316)))</xm:f>
            <xm:f>'Listados Datos'!$T$4</xm:f>
            <x14:dxf>
              <font>
                <b/>
                <i val="0"/>
                <color theme="0"/>
              </font>
              <fill>
                <patternFill>
                  <bgColor rgb="FFE26B0A"/>
                </patternFill>
              </fill>
            </x14:dxf>
          </x14:cfRule>
          <x14:cfRule type="containsText" priority="9917" operator="containsText" id="{48FC5F6D-6CEB-4FC7-803F-CD81BB5700D0}">
            <xm:f>NOT(ISERROR(SEARCH('Listados Datos'!$T$5,AF316)))</xm:f>
            <xm:f>'Listados Datos'!$T$5</xm:f>
            <x14:dxf>
              <font>
                <b/>
                <i val="0"/>
                <color auto="1"/>
              </font>
              <fill>
                <patternFill>
                  <bgColor rgb="FFFFFF00"/>
                </patternFill>
              </fill>
            </x14:dxf>
          </x14:cfRule>
          <x14:cfRule type="containsText" priority="9918" operator="containsText" id="{B3F51444-60F9-4286-A5A1-3C08F1C91A07}">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9911" operator="containsText" id="{16794BE6-0EA3-4121-B732-748E72F75CDD}">
            <xm:f>NOT(ISERROR(SEARCH('Listados Datos'!$T$3,AB316)))</xm:f>
            <xm:f>'Listados Datos'!$T$3</xm:f>
            <x14:dxf>
              <fill>
                <patternFill patternType="solid">
                  <bgColor rgb="FFC00000"/>
                </patternFill>
              </fill>
            </x14:dxf>
          </x14:cfRule>
          <x14:cfRule type="containsText" priority="9912" operator="containsText" id="{AE579EF6-2FE7-4FD5-BED0-63487012CD1D}">
            <xm:f>NOT(ISERROR(SEARCH('Listados Datos'!$T$4,AB316)))</xm:f>
            <xm:f>'Listados Datos'!$T$4</xm:f>
            <x14:dxf>
              <font>
                <b/>
                <i val="0"/>
                <color theme="0"/>
              </font>
              <fill>
                <patternFill>
                  <bgColor rgb="FFE26B0A"/>
                </patternFill>
              </fill>
            </x14:dxf>
          </x14:cfRule>
          <x14:cfRule type="containsText" priority="9913" operator="containsText" id="{2BBB6E8C-DE9C-4D7E-9381-6AED7B9AC149}">
            <xm:f>NOT(ISERROR(SEARCH('Listados Datos'!$T$5,AB316)))</xm:f>
            <xm:f>'Listados Datos'!$T$5</xm:f>
            <x14:dxf>
              <font>
                <b/>
                <i val="0"/>
                <color auto="1"/>
              </font>
              <fill>
                <patternFill>
                  <bgColor rgb="FFFFFF00"/>
                </patternFill>
              </fill>
            </x14:dxf>
          </x14:cfRule>
          <x14:cfRule type="containsText" priority="9914" operator="containsText" id="{3E901D93-AF63-4428-A35D-E09F97E0F888}">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9901" operator="containsText" id="{5159268D-6150-4F74-A9D2-24CFDC051C1C}">
            <xm:f>NOT(ISERROR(SEARCH('Listados Datos'!$P$3,Z316)))</xm:f>
            <xm:f>'Listados Datos'!$P$3</xm:f>
            <x14:dxf>
              <fill>
                <patternFill>
                  <bgColor rgb="FF99CC00"/>
                </patternFill>
              </fill>
            </x14:dxf>
          </x14:cfRule>
          <x14:cfRule type="containsText" priority="9902" operator="containsText" id="{BCA890A1-786D-4A53-B0E4-1C1C9424CD41}">
            <xm:f>NOT(ISERROR(SEARCH('Listados Datos'!$P$4,Z316)))</xm:f>
            <xm:f>'Listados Datos'!$P$4</xm:f>
            <x14:dxf>
              <fill>
                <patternFill>
                  <bgColor rgb="FF33CC33"/>
                </patternFill>
              </fill>
            </x14:dxf>
          </x14:cfRule>
          <x14:cfRule type="containsText" priority="9903" operator="containsText" id="{EE3FE8E1-BA7E-4C38-BEB0-706660B0996E}">
            <xm:f>NOT(ISERROR(SEARCH('Listados Datos'!$P$5,Z316)))</xm:f>
            <xm:f>'Listados Datos'!$P$5</xm:f>
            <x14:dxf>
              <fill>
                <patternFill>
                  <bgColor rgb="FFFFFF00"/>
                </patternFill>
              </fill>
            </x14:dxf>
          </x14:cfRule>
          <x14:cfRule type="containsText" priority="9904" operator="containsText" id="{9E6FFC38-0FCB-40CC-81EB-6C71AEDE7159}">
            <xm:f>NOT(ISERROR(SEARCH('Listados Datos'!$P$6,Z316)))</xm:f>
            <xm:f>'Listados Datos'!$P$6</xm:f>
            <x14:dxf>
              <fill>
                <patternFill>
                  <bgColor rgb="FFFFC000"/>
                </patternFill>
              </fill>
            </x14:dxf>
          </x14:cfRule>
          <x14:cfRule type="containsText" priority="9905" operator="containsText" id="{6D74A6B4-1132-41C1-9EBF-96D4F6971B40}">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9877" operator="containsText" id="{6289F4AB-07AD-4BF4-92A2-59D6755FB93A}">
            <xm:f>NOT(ISERROR(SEARCH('Listados Datos'!$T$3,AT316)))</xm:f>
            <xm:f>'Listados Datos'!$T$3</xm:f>
            <x14:dxf>
              <fill>
                <patternFill patternType="solid">
                  <bgColor rgb="FFC00000"/>
                </patternFill>
              </fill>
            </x14:dxf>
          </x14:cfRule>
          <x14:cfRule type="containsText" priority="9878" operator="containsText" id="{A150402B-510F-44D1-9BC7-E6B6D21EAA8D}">
            <xm:f>NOT(ISERROR(SEARCH('Listados Datos'!$T$4,AT316)))</xm:f>
            <xm:f>'Listados Datos'!$T$4</xm:f>
            <x14:dxf>
              <font>
                <b/>
                <i val="0"/>
                <color theme="0"/>
              </font>
              <fill>
                <patternFill>
                  <bgColor rgb="FFE26B0A"/>
                </patternFill>
              </fill>
            </x14:dxf>
          </x14:cfRule>
          <x14:cfRule type="containsText" priority="9879" operator="containsText" id="{6A990EBF-DAC4-481E-AE7A-6904B7F1AF9B}">
            <xm:f>NOT(ISERROR(SEARCH('Listados Datos'!$T$5,AT316)))</xm:f>
            <xm:f>'Listados Datos'!$T$5</xm:f>
            <x14:dxf>
              <font>
                <b/>
                <i val="0"/>
                <color auto="1"/>
              </font>
              <fill>
                <patternFill>
                  <bgColor rgb="FFFFFF00"/>
                </patternFill>
              </fill>
            </x14:dxf>
          </x14:cfRule>
          <x14:cfRule type="containsText" priority="9880" operator="containsText" id="{4AC8D01F-3A64-42D1-9871-2EFF8F7292D0}">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9867" operator="containsText" id="{C7483ADD-D634-4DC6-98D4-0A5B59E18A2E}">
            <xm:f>NOT(ISERROR(SEARCH('Listados Datos'!$P$3,AR316)))</xm:f>
            <xm:f>'Listados Datos'!$P$3</xm:f>
            <x14:dxf>
              <fill>
                <patternFill>
                  <bgColor rgb="FF99CC00"/>
                </patternFill>
              </fill>
            </x14:dxf>
          </x14:cfRule>
          <x14:cfRule type="containsText" priority="9868" operator="containsText" id="{F0C7DC57-BD71-42E8-9228-3B26186B5F58}">
            <xm:f>NOT(ISERROR(SEARCH('Listados Datos'!$P$4,AR316)))</xm:f>
            <xm:f>'Listados Datos'!$P$4</xm:f>
            <x14:dxf>
              <fill>
                <patternFill>
                  <bgColor rgb="FF33CC33"/>
                </patternFill>
              </fill>
            </x14:dxf>
          </x14:cfRule>
          <x14:cfRule type="containsText" priority="9869" operator="containsText" id="{D300BD6F-1874-412F-B72C-AE46913ADD09}">
            <xm:f>NOT(ISERROR(SEARCH('Listados Datos'!$P$5,AR316)))</xm:f>
            <xm:f>'Listados Datos'!$P$5</xm:f>
            <x14:dxf>
              <fill>
                <patternFill>
                  <bgColor rgb="FFFFFF00"/>
                </patternFill>
              </fill>
            </x14:dxf>
          </x14:cfRule>
          <x14:cfRule type="containsText" priority="9870" operator="containsText" id="{31A29E8D-B435-420C-B4CB-9DC25A12FF77}">
            <xm:f>NOT(ISERROR(SEARCH('Listados Datos'!$P$6,AR316)))</xm:f>
            <xm:f>'Listados Datos'!$P$6</xm:f>
            <x14:dxf>
              <fill>
                <patternFill>
                  <bgColor rgb="FFFFC000"/>
                </patternFill>
              </fill>
            </x14:dxf>
          </x14:cfRule>
          <x14:cfRule type="containsText" priority="9871" operator="containsText" id="{135FD854-BD19-4824-B7CC-BECA0835BF3C}">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9863" operator="containsText" id="{19526D10-0BE4-4573-8709-BC16F4B439D5}">
            <xm:f>NOT(ISERROR(SEARCH('Listados Datos'!$T$3,AT317)))</xm:f>
            <xm:f>'Listados Datos'!$T$3</xm:f>
            <x14:dxf>
              <fill>
                <patternFill patternType="solid">
                  <bgColor rgb="FFC00000"/>
                </patternFill>
              </fill>
            </x14:dxf>
          </x14:cfRule>
          <x14:cfRule type="containsText" priority="9864" operator="containsText" id="{CF78182B-D383-4B41-AD4B-DDFD357D43F8}">
            <xm:f>NOT(ISERROR(SEARCH('Listados Datos'!$T$4,AT317)))</xm:f>
            <xm:f>'Listados Datos'!$T$4</xm:f>
            <x14:dxf>
              <font>
                <b/>
                <i val="0"/>
                <color theme="0"/>
              </font>
              <fill>
                <patternFill>
                  <bgColor rgb="FFE26B0A"/>
                </patternFill>
              </fill>
            </x14:dxf>
          </x14:cfRule>
          <x14:cfRule type="containsText" priority="9865" operator="containsText" id="{60A0B438-5508-4A15-9CA6-4D565B1CF80E}">
            <xm:f>NOT(ISERROR(SEARCH('Listados Datos'!$T$5,AT317)))</xm:f>
            <xm:f>'Listados Datos'!$T$5</xm:f>
            <x14:dxf>
              <font>
                <b/>
                <i val="0"/>
                <color auto="1"/>
              </font>
              <fill>
                <patternFill>
                  <bgColor rgb="FFFFFF00"/>
                </patternFill>
              </fill>
            </x14:dxf>
          </x14:cfRule>
          <x14:cfRule type="containsText" priority="9866" operator="containsText" id="{E88D4D9F-7936-40A9-AD46-A1EED33AB21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9853" operator="containsText" id="{7C6E7B2A-0DDB-4BD7-AC61-38751A372B1F}">
            <xm:f>NOT(ISERROR(SEARCH('Listados Datos'!$P$3,AR317)))</xm:f>
            <xm:f>'Listados Datos'!$P$3</xm:f>
            <x14:dxf>
              <fill>
                <patternFill>
                  <bgColor rgb="FF99CC00"/>
                </patternFill>
              </fill>
            </x14:dxf>
          </x14:cfRule>
          <x14:cfRule type="containsText" priority="9854" operator="containsText" id="{5FD96C9E-B025-43A1-BC5C-0E9C0D5A2149}">
            <xm:f>NOT(ISERROR(SEARCH('Listados Datos'!$P$4,AR317)))</xm:f>
            <xm:f>'Listados Datos'!$P$4</xm:f>
            <x14:dxf>
              <fill>
                <patternFill>
                  <bgColor rgb="FF33CC33"/>
                </patternFill>
              </fill>
            </x14:dxf>
          </x14:cfRule>
          <x14:cfRule type="containsText" priority="9855" operator="containsText" id="{EE869EAA-12B2-4733-9272-1F66360BCABC}">
            <xm:f>NOT(ISERROR(SEARCH('Listados Datos'!$P$5,AR317)))</xm:f>
            <xm:f>'Listados Datos'!$P$5</xm:f>
            <x14:dxf>
              <fill>
                <patternFill>
                  <bgColor rgb="FFFFFF00"/>
                </patternFill>
              </fill>
            </x14:dxf>
          </x14:cfRule>
          <x14:cfRule type="containsText" priority="9856" operator="containsText" id="{77B98E8B-D607-4E85-AD6D-0BD71BC45DB2}">
            <xm:f>NOT(ISERROR(SEARCH('Listados Datos'!$P$6,AR317)))</xm:f>
            <xm:f>'Listados Datos'!$P$6</xm:f>
            <x14:dxf>
              <fill>
                <patternFill>
                  <bgColor rgb="FFFFC000"/>
                </patternFill>
              </fill>
            </x14:dxf>
          </x14:cfRule>
          <x14:cfRule type="containsText" priority="9857" operator="containsText" id="{4B2BC506-87DF-44CA-821B-29A83C03B115}">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9849" operator="containsText" id="{1CBABB28-E528-4325-91CE-552B43DDDEA3}">
            <xm:f>NOT(ISERROR(SEARCH('Listados Datos'!$T$3,AT321)))</xm:f>
            <xm:f>'Listados Datos'!$T$3</xm:f>
            <x14:dxf>
              <fill>
                <patternFill patternType="solid">
                  <bgColor rgb="FFC00000"/>
                </patternFill>
              </fill>
            </x14:dxf>
          </x14:cfRule>
          <x14:cfRule type="containsText" priority="9850" operator="containsText" id="{A90861AA-BC0C-4986-A97D-D7F4BE68D0AA}">
            <xm:f>NOT(ISERROR(SEARCH('Listados Datos'!$T$4,AT321)))</xm:f>
            <xm:f>'Listados Datos'!$T$4</xm:f>
            <x14:dxf>
              <font>
                <b/>
                <i val="0"/>
                <color theme="0"/>
              </font>
              <fill>
                <patternFill>
                  <bgColor rgb="FFE26B0A"/>
                </patternFill>
              </fill>
            </x14:dxf>
          </x14:cfRule>
          <x14:cfRule type="containsText" priority="9851" operator="containsText" id="{AF9C7DBF-01C4-4421-8A6F-30B6CD57FE49}">
            <xm:f>NOT(ISERROR(SEARCH('Listados Datos'!$T$5,AT321)))</xm:f>
            <xm:f>'Listados Datos'!$T$5</xm:f>
            <x14:dxf>
              <font>
                <b/>
                <i val="0"/>
                <color auto="1"/>
              </font>
              <fill>
                <patternFill>
                  <bgColor rgb="FFFFFF00"/>
                </patternFill>
              </fill>
            </x14:dxf>
          </x14:cfRule>
          <x14:cfRule type="containsText" priority="9852" operator="containsText" id="{DD939742-F808-4155-915E-63C9ECCBC16A}">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9839" operator="containsText" id="{08272E0D-B1CD-43DD-9F26-89995B915AD3}">
            <xm:f>NOT(ISERROR(SEARCH('Listados Datos'!$P$3,AR321)))</xm:f>
            <xm:f>'Listados Datos'!$P$3</xm:f>
            <x14:dxf>
              <fill>
                <patternFill>
                  <bgColor rgb="FF99CC00"/>
                </patternFill>
              </fill>
            </x14:dxf>
          </x14:cfRule>
          <x14:cfRule type="containsText" priority="9840" operator="containsText" id="{9EF2334E-AA40-4351-8775-C47EC107194B}">
            <xm:f>NOT(ISERROR(SEARCH('Listados Datos'!$P$4,AR321)))</xm:f>
            <xm:f>'Listados Datos'!$P$4</xm:f>
            <x14:dxf>
              <fill>
                <patternFill>
                  <bgColor rgb="FF33CC33"/>
                </patternFill>
              </fill>
            </x14:dxf>
          </x14:cfRule>
          <x14:cfRule type="containsText" priority="9841" operator="containsText" id="{EC6CBEAD-BFD5-45D9-80E5-7DDE5A424D1F}">
            <xm:f>NOT(ISERROR(SEARCH('Listados Datos'!$P$5,AR321)))</xm:f>
            <xm:f>'Listados Datos'!$P$5</xm:f>
            <x14:dxf>
              <fill>
                <patternFill>
                  <bgColor rgb="FFFFFF00"/>
                </patternFill>
              </fill>
            </x14:dxf>
          </x14:cfRule>
          <x14:cfRule type="containsText" priority="9842" operator="containsText" id="{EF6DF813-D9DA-430D-8AD4-E940F4237F49}">
            <xm:f>NOT(ISERROR(SEARCH('Listados Datos'!$P$6,AR321)))</xm:f>
            <xm:f>'Listados Datos'!$P$6</xm:f>
            <x14:dxf>
              <fill>
                <patternFill>
                  <bgColor rgb="FFFFC000"/>
                </patternFill>
              </fill>
            </x14:dxf>
          </x14:cfRule>
          <x14:cfRule type="containsText" priority="9843" operator="containsText" id="{77EA5A74-396A-401A-838B-200688118260}">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9835" operator="containsText" id="{CA3BA30D-ACF3-422B-9E1D-A7DAC6A9064D}">
            <xm:f>NOT(ISERROR(SEARCH('Listados Datos'!$T$3,AF318)))</xm:f>
            <xm:f>'Listados Datos'!$T$3</xm:f>
            <x14:dxf>
              <fill>
                <patternFill patternType="solid">
                  <bgColor rgb="FFC00000"/>
                </patternFill>
              </fill>
            </x14:dxf>
          </x14:cfRule>
          <x14:cfRule type="containsText" priority="9836" operator="containsText" id="{A3EDBBE6-EAC1-4582-96B0-0F14D4CCC49C}">
            <xm:f>NOT(ISERROR(SEARCH('Listados Datos'!$T$4,AF318)))</xm:f>
            <xm:f>'Listados Datos'!$T$4</xm:f>
            <x14:dxf>
              <font>
                <b/>
                <i val="0"/>
                <color theme="0"/>
              </font>
              <fill>
                <patternFill>
                  <bgColor rgb="FFE26B0A"/>
                </patternFill>
              </fill>
            </x14:dxf>
          </x14:cfRule>
          <x14:cfRule type="containsText" priority="9837" operator="containsText" id="{171B20EA-6264-4306-91B5-979258AB984C}">
            <xm:f>NOT(ISERROR(SEARCH('Listados Datos'!$T$5,AF318)))</xm:f>
            <xm:f>'Listados Datos'!$T$5</xm:f>
            <x14:dxf>
              <font>
                <b/>
                <i val="0"/>
                <color auto="1"/>
              </font>
              <fill>
                <patternFill>
                  <bgColor rgb="FFFFFF00"/>
                </patternFill>
              </fill>
            </x14:dxf>
          </x14:cfRule>
          <x14:cfRule type="containsText" priority="9838" operator="containsText" id="{B07F443C-39BF-44AA-B590-38CA2505FCB0}">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9831" operator="containsText" id="{6E508671-59FB-440A-BD72-3BBCB773C1D5}">
            <xm:f>NOT(ISERROR(SEARCH('Listados Datos'!$T$3,AB318)))</xm:f>
            <xm:f>'Listados Datos'!$T$3</xm:f>
            <x14:dxf>
              <fill>
                <patternFill patternType="solid">
                  <bgColor rgb="FFC00000"/>
                </patternFill>
              </fill>
            </x14:dxf>
          </x14:cfRule>
          <x14:cfRule type="containsText" priority="9832" operator="containsText" id="{39E0494F-BE17-43CE-8CAA-EB54765BE445}">
            <xm:f>NOT(ISERROR(SEARCH('Listados Datos'!$T$4,AB318)))</xm:f>
            <xm:f>'Listados Datos'!$T$4</xm:f>
            <x14:dxf>
              <font>
                <b/>
                <i val="0"/>
                <color theme="0"/>
              </font>
              <fill>
                <patternFill>
                  <bgColor rgb="FFE26B0A"/>
                </patternFill>
              </fill>
            </x14:dxf>
          </x14:cfRule>
          <x14:cfRule type="containsText" priority="9833" operator="containsText" id="{BA63AFA7-F211-4A36-A1CF-3E21C1F606E0}">
            <xm:f>NOT(ISERROR(SEARCH('Listados Datos'!$T$5,AB318)))</xm:f>
            <xm:f>'Listados Datos'!$T$5</xm:f>
            <x14:dxf>
              <font>
                <b/>
                <i val="0"/>
                <color auto="1"/>
              </font>
              <fill>
                <patternFill>
                  <bgColor rgb="FFFFFF00"/>
                </patternFill>
              </fill>
            </x14:dxf>
          </x14:cfRule>
          <x14:cfRule type="containsText" priority="9834" operator="containsText" id="{1AF41E4D-BD31-4325-B6B2-EFF05ED560AA}">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9821" operator="containsText" id="{19D98F35-DAC2-45DE-84D6-35DB56C9F2AE}">
            <xm:f>NOT(ISERROR(SEARCH('Listados Datos'!$P$3,Z318)))</xm:f>
            <xm:f>'Listados Datos'!$P$3</xm:f>
            <x14:dxf>
              <fill>
                <patternFill>
                  <bgColor rgb="FF99CC00"/>
                </patternFill>
              </fill>
            </x14:dxf>
          </x14:cfRule>
          <x14:cfRule type="containsText" priority="9822" operator="containsText" id="{B2C04BB5-16E9-4989-9BFF-3970C94B726B}">
            <xm:f>NOT(ISERROR(SEARCH('Listados Datos'!$P$4,Z318)))</xm:f>
            <xm:f>'Listados Datos'!$P$4</xm:f>
            <x14:dxf>
              <fill>
                <patternFill>
                  <bgColor rgb="FF33CC33"/>
                </patternFill>
              </fill>
            </x14:dxf>
          </x14:cfRule>
          <x14:cfRule type="containsText" priority="9823" operator="containsText" id="{A470FC34-2F2E-4050-A6FA-7F837559A2C3}">
            <xm:f>NOT(ISERROR(SEARCH('Listados Datos'!$P$5,Z318)))</xm:f>
            <xm:f>'Listados Datos'!$P$5</xm:f>
            <x14:dxf>
              <fill>
                <patternFill>
                  <bgColor rgb="FFFFFF00"/>
                </patternFill>
              </fill>
            </x14:dxf>
          </x14:cfRule>
          <x14:cfRule type="containsText" priority="9824" operator="containsText" id="{BA71C343-234D-4BA5-86DB-95BAEFADCE4E}">
            <xm:f>NOT(ISERROR(SEARCH('Listados Datos'!$P$6,Z318)))</xm:f>
            <xm:f>'Listados Datos'!$P$6</xm:f>
            <x14:dxf>
              <fill>
                <patternFill>
                  <bgColor rgb="FFFFC000"/>
                </patternFill>
              </fill>
            </x14:dxf>
          </x14:cfRule>
          <x14:cfRule type="containsText" priority="9825" operator="containsText" id="{35F3167C-69FC-4150-8D93-0FE4010D2F77}">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9807" operator="containsText" id="{071D4CA3-B8BB-4C89-96FF-28095943B517}">
            <xm:f>NOT(ISERROR(SEARCH('Listados Datos'!$T$3,AT318)))</xm:f>
            <xm:f>'Listados Datos'!$T$3</xm:f>
            <x14:dxf>
              <fill>
                <patternFill patternType="solid">
                  <bgColor rgb="FFC00000"/>
                </patternFill>
              </fill>
            </x14:dxf>
          </x14:cfRule>
          <x14:cfRule type="containsText" priority="9808" operator="containsText" id="{03854C0C-6A10-468C-84FB-A2FC4CD6ED03}">
            <xm:f>NOT(ISERROR(SEARCH('Listados Datos'!$T$4,AT318)))</xm:f>
            <xm:f>'Listados Datos'!$T$4</xm:f>
            <x14:dxf>
              <font>
                <b/>
                <i val="0"/>
                <color theme="0"/>
              </font>
              <fill>
                <patternFill>
                  <bgColor rgb="FFE26B0A"/>
                </patternFill>
              </fill>
            </x14:dxf>
          </x14:cfRule>
          <x14:cfRule type="containsText" priority="9809" operator="containsText" id="{D9841A2B-DB6D-49FF-A792-9E8F3A610073}">
            <xm:f>NOT(ISERROR(SEARCH('Listados Datos'!$T$5,AT318)))</xm:f>
            <xm:f>'Listados Datos'!$T$5</xm:f>
            <x14:dxf>
              <font>
                <b/>
                <i val="0"/>
                <color auto="1"/>
              </font>
              <fill>
                <patternFill>
                  <bgColor rgb="FFFFFF00"/>
                </patternFill>
              </fill>
            </x14:dxf>
          </x14:cfRule>
          <x14:cfRule type="containsText" priority="9810" operator="containsText" id="{F860EDCA-62B0-43A5-BF26-5892AEB717C2}">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9797" operator="containsText" id="{DB3D58EA-9303-4EFB-B8C1-548C18307185}">
            <xm:f>NOT(ISERROR(SEARCH('Listados Datos'!$P$3,AR318)))</xm:f>
            <xm:f>'Listados Datos'!$P$3</xm:f>
            <x14:dxf>
              <fill>
                <patternFill>
                  <bgColor rgb="FF99CC00"/>
                </patternFill>
              </fill>
            </x14:dxf>
          </x14:cfRule>
          <x14:cfRule type="containsText" priority="9798" operator="containsText" id="{736D6CA2-1BC5-4BCA-9457-0FA35053FCBE}">
            <xm:f>NOT(ISERROR(SEARCH('Listados Datos'!$P$4,AR318)))</xm:f>
            <xm:f>'Listados Datos'!$P$4</xm:f>
            <x14:dxf>
              <fill>
                <patternFill>
                  <bgColor rgb="FF33CC33"/>
                </patternFill>
              </fill>
            </x14:dxf>
          </x14:cfRule>
          <x14:cfRule type="containsText" priority="9799" operator="containsText" id="{90EB8C91-E803-42D8-A874-0C7736374A8B}">
            <xm:f>NOT(ISERROR(SEARCH('Listados Datos'!$P$5,AR318)))</xm:f>
            <xm:f>'Listados Datos'!$P$5</xm:f>
            <x14:dxf>
              <fill>
                <patternFill>
                  <bgColor rgb="FFFFFF00"/>
                </patternFill>
              </fill>
            </x14:dxf>
          </x14:cfRule>
          <x14:cfRule type="containsText" priority="9800" operator="containsText" id="{B2742530-606D-42CF-89C8-3F79F047C572}">
            <xm:f>NOT(ISERROR(SEARCH('Listados Datos'!$P$6,AR318)))</xm:f>
            <xm:f>'Listados Datos'!$P$6</xm:f>
            <x14:dxf>
              <fill>
                <patternFill>
                  <bgColor rgb="FFFFC000"/>
                </patternFill>
              </fill>
            </x14:dxf>
          </x14:cfRule>
          <x14:cfRule type="containsText" priority="9801" operator="containsText" id="{C9654915-EA98-4B6E-B3CB-8D5E88AF388F}">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9793" operator="containsText" id="{B2C4AEED-E92C-49CD-86E0-4468E19ECE57}">
            <xm:f>NOT(ISERROR(SEARCH('Listados Datos'!$T$3,AT319)))</xm:f>
            <xm:f>'Listados Datos'!$T$3</xm:f>
            <x14:dxf>
              <fill>
                <patternFill patternType="solid">
                  <bgColor rgb="FFC00000"/>
                </patternFill>
              </fill>
            </x14:dxf>
          </x14:cfRule>
          <x14:cfRule type="containsText" priority="9794" operator="containsText" id="{01986848-34A2-4808-8A31-4D4C5B56D71B}">
            <xm:f>NOT(ISERROR(SEARCH('Listados Datos'!$T$4,AT319)))</xm:f>
            <xm:f>'Listados Datos'!$T$4</xm:f>
            <x14:dxf>
              <font>
                <b/>
                <i val="0"/>
                <color theme="0"/>
              </font>
              <fill>
                <patternFill>
                  <bgColor rgb="FFE26B0A"/>
                </patternFill>
              </fill>
            </x14:dxf>
          </x14:cfRule>
          <x14:cfRule type="containsText" priority="9795" operator="containsText" id="{8E8C18DE-E3F6-4233-B4B3-EADD96D76ADF}">
            <xm:f>NOT(ISERROR(SEARCH('Listados Datos'!$T$5,AT319)))</xm:f>
            <xm:f>'Listados Datos'!$T$5</xm:f>
            <x14:dxf>
              <font>
                <b/>
                <i val="0"/>
                <color auto="1"/>
              </font>
              <fill>
                <patternFill>
                  <bgColor rgb="FFFFFF00"/>
                </patternFill>
              </fill>
            </x14:dxf>
          </x14:cfRule>
          <x14:cfRule type="containsText" priority="9796" operator="containsText" id="{4B742684-47E4-433B-8678-68B821714AD1}">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9783" operator="containsText" id="{888A43CC-05A7-42B5-8AE0-687745AE6341}">
            <xm:f>NOT(ISERROR(SEARCH('Listados Datos'!$P$3,AR319)))</xm:f>
            <xm:f>'Listados Datos'!$P$3</xm:f>
            <x14:dxf>
              <fill>
                <patternFill>
                  <bgColor rgb="FF99CC00"/>
                </patternFill>
              </fill>
            </x14:dxf>
          </x14:cfRule>
          <x14:cfRule type="containsText" priority="9784" operator="containsText" id="{D5645127-8FC4-4636-B0D7-031E528CF51A}">
            <xm:f>NOT(ISERROR(SEARCH('Listados Datos'!$P$4,AR319)))</xm:f>
            <xm:f>'Listados Datos'!$P$4</xm:f>
            <x14:dxf>
              <fill>
                <patternFill>
                  <bgColor rgb="FF33CC33"/>
                </patternFill>
              </fill>
            </x14:dxf>
          </x14:cfRule>
          <x14:cfRule type="containsText" priority="9785" operator="containsText" id="{D5F67F24-FC88-48AF-BABE-D6DE003E300D}">
            <xm:f>NOT(ISERROR(SEARCH('Listados Datos'!$P$5,AR319)))</xm:f>
            <xm:f>'Listados Datos'!$P$5</xm:f>
            <x14:dxf>
              <fill>
                <patternFill>
                  <bgColor rgb="FFFFFF00"/>
                </patternFill>
              </fill>
            </x14:dxf>
          </x14:cfRule>
          <x14:cfRule type="containsText" priority="9786" operator="containsText" id="{B9FA2745-D19E-4F0F-9FB5-C77258BF4EB1}">
            <xm:f>NOT(ISERROR(SEARCH('Listados Datos'!$P$6,AR319)))</xm:f>
            <xm:f>'Listados Datos'!$P$6</xm:f>
            <x14:dxf>
              <fill>
                <patternFill>
                  <bgColor rgb="FFFFC000"/>
                </patternFill>
              </fill>
            </x14:dxf>
          </x14:cfRule>
          <x14:cfRule type="containsText" priority="9787" operator="containsText" id="{E8393FE5-14DB-4555-BD37-2B31E1E513D8}">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9507" operator="containsText" id="{EC936712-61AB-459D-A109-5C398D25046A}">
            <xm:f>NOT(ISERROR(SEARCH('Listados Datos'!$T$3,AF334)))</xm:f>
            <xm:f>'Listados Datos'!$T$3</xm:f>
            <x14:dxf>
              <fill>
                <patternFill patternType="solid">
                  <bgColor rgb="FFC00000"/>
                </patternFill>
              </fill>
            </x14:dxf>
          </x14:cfRule>
          <x14:cfRule type="containsText" priority="9508" operator="containsText" id="{7E2F6E52-1DE0-4453-8388-DAD0CB6C4020}">
            <xm:f>NOT(ISERROR(SEARCH('Listados Datos'!$T$4,AF334)))</xm:f>
            <xm:f>'Listados Datos'!$T$4</xm:f>
            <x14:dxf>
              <font>
                <b/>
                <i val="0"/>
                <color theme="0"/>
              </font>
              <fill>
                <patternFill>
                  <bgColor rgb="FFE26B0A"/>
                </patternFill>
              </fill>
            </x14:dxf>
          </x14:cfRule>
          <x14:cfRule type="containsText" priority="9509" operator="containsText" id="{77721F6B-13E9-4952-9891-E939CA15212B}">
            <xm:f>NOT(ISERROR(SEARCH('Listados Datos'!$T$5,AF334)))</xm:f>
            <xm:f>'Listados Datos'!$T$5</xm:f>
            <x14:dxf>
              <font>
                <b/>
                <i val="0"/>
                <color auto="1"/>
              </font>
              <fill>
                <patternFill>
                  <bgColor rgb="FFFFFF00"/>
                </patternFill>
              </fill>
            </x14:dxf>
          </x14:cfRule>
          <x14:cfRule type="containsText" priority="9510" operator="containsText" id="{C5895A24-247E-4B2F-9766-634D895CCE08}">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503" operator="containsText" id="{07D18907-97E1-4EDB-A8EF-3445EA526983}">
            <xm:f>NOT(ISERROR(SEARCH('Listados Datos'!$T$3,AB334)))</xm:f>
            <xm:f>'Listados Datos'!$T$3</xm:f>
            <x14:dxf>
              <fill>
                <patternFill patternType="solid">
                  <bgColor rgb="FFC00000"/>
                </patternFill>
              </fill>
            </x14:dxf>
          </x14:cfRule>
          <x14:cfRule type="containsText" priority="9504" operator="containsText" id="{C3E0C64C-1718-4D75-B1DC-EEEB52608A31}">
            <xm:f>NOT(ISERROR(SEARCH('Listados Datos'!$T$4,AB334)))</xm:f>
            <xm:f>'Listados Datos'!$T$4</xm:f>
            <x14:dxf>
              <font>
                <b/>
                <i val="0"/>
                <color theme="0"/>
              </font>
              <fill>
                <patternFill>
                  <bgColor rgb="FFE26B0A"/>
                </patternFill>
              </fill>
            </x14:dxf>
          </x14:cfRule>
          <x14:cfRule type="containsText" priority="9505" operator="containsText" id="{F8D19B30-15B4-4571-A95A-77BDEEFFCD8B}">
            <xm:f>NOT(ISERROR(SEARCH('Listados Datos'!$T$5,AB334)))</xm:f>
            <xm:f>'Listados Datos'!$T$5</xm:f>
            <x14:dxf>
              <font>
                <b/>
                <i val="0"/>
                <color auto="1"/>
              </font>
              <fill>
                <patternFill>
                  <bgColor rgb="FFFFFF00"/>
                </patternFill>
              </fill>
            </x14:dxf>
          </x14:cfRule>
          <x14:cfRule type="containsText" priority="9506" operator="containsText" id="{06901A94-5B56-40BC-9693-8CB033B93532}">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493" operator="containsText" id="{E9E72AAA-08D8-4B2A-99D0-6DB7433066F2}">
            <xm:f>NOT(ISERROR(SEARCH('Listados Datos'!$P$3,Z334)))</xm:f>
            <xm:f>'Listados Datos'!$P$3</xm:f>
            <x14:dxf>
              <fill>
                <patternFill>
                  <bgColor rgb="FF99CC00"/>
                </patternFill>
              </fill>
            </x14:dxf>
          </x14:cfRule>
          <x14:cfRule type="containsText" priority="9494" operator="containsText" id="{5EDE0B2C-10C8-4966-9B7E-D1B569B63580}">
            <xm:f>NOT(ISERROR(SEARCH('Listados Datos'!$P$4,Z334)))</xm:f>
            <xm:f>'Listados Datos'!$P$4</xm:f>
            <x14:dxf>
              <fill>
                <patternFill>
                  <bgColor rgb="FF33CC33"/>
                </patternFill>
              </fill>
            </x14:dxf>
          </x14:cfRule>
          <x14:cfRule type="containsText" priority="9495" operator="containsText" id="{4AD62A9A-AB2C-48C7-A4AE-E69265AE6A39}">
            <xm:f>NOT(ISERROR(SEARCH('Listados Datos'!$P$5,Z334)))</xm:f>
            <xm:f>'Listados Datos'!$P$5</xm:f>
            <x14:dxf>
              <fill>
                <patternFill>
                  <bgColor rgb="FFFFFF00"/>
                </patternFill>
              </fill>
            </x14:dxf>
          </x14:cfRule>
          <x14:cfRule type="containsText" priority="9496" operator="containsText" id="{40A6286F-512C-460D-B47C-6264EF37F3EE}">
            <xm:f>NOT(ISERROR(SEARCH('Listados Datos'!$P$6,Z334)))</xm:f>
            <xm:f>'Listados Datos'!$P$6</xm:f>
            <x14:dxf>
              <fill>
                <patternFill>
                  <bgColor rgb="FFFFC000"/>
                </patternFill>
              </fill>
            </x14:dxf>
          </x14:cfRule>
          <x14:cfRule type="containsText" priority="9497" operator="containsText" id="{F0BC23A0-83E0-463A-B491-A302EED5A036}">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469" operator="containsText" id="{5A3BF1C0-3B1E-4DD2-AE6D-6E9192F27A73}">
            <xm:f>NOT(ISERROR(SEARCH('Listados Datos'!$T$3,AT334)))</xm:f>
            <xm:f>'Listados Datos'!$T$3</xm:f>
            <x14:dxf>
              <fill>
                <patternFill patternType="solid">
                  <bgColor rgb="FFC00000"/>
                </patternFill>
              </fill>
            </x14:dxf>
          </x14:cfRule>
          <x14:cfRule type="containsText" priority="9470" operator="containsText" id="{22A01926-6D3F-43A5-99A5-E3311B25E1C7}">
            <xm:f>NOT(ISERROR(SEARCH('Listados Datos'!$T$4,AT334)))</xm:f>
            <xm:f>'Listados Datos'!$T$4</xm:f>
            <x14:dxf>
              <font>
                <b/>
                <i val="0"/>
                <color theme="0"/>
              </font>
              <fill>
                <patternFill>
                  <bgColor rgb="FFE26B0A"/>
                </patternFill>
              </fill>
            </x14:dxf>
          </x14:cfRule>
          <x14:cfRule type="containsText" priority="9471" operator="containsText" id="{4DBD09ED-7472-417E-B5B4-41C4932E4BF0}">
            <xm:f>NOT(ISERROR(SEARCH('Listados Datos'!$T$5,AT334)))</xm:f>
            <xm:f>'Listados Datos'!$T$5</xm:f>
            <x14:dxf>
              <font>
                <b/>
                <i val="0"/>
                <color auto="1"/>
              </font>
              <fill>
                <patternFill>
                  <bgColor rgb="FFFFFF00"/>
                </patternFill>
              </fill>
            </x14:dxf>
          </x14:cfRule>
          <x14:cfRule type="containsText" priority="9472" operator="containsText" id="{4D1A7FDE-770F-4E57-A1FE-DD9F5ED788D7}">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459" operator="containsText" id="{ACE1EEB9-FAA9-4079-BD0B-B610FEA70141}">
            <xm:f>NOT(ISERROR(SEARCH('Listados Datos'!$P$3,AR334)))</xm:f>
            <xm:f>'Listados Datos'!$P$3</xm:f>
            <x14:dxf>
              <fill>
                <patternFill>
                  <bgColor rgb="FF99CC00"/>
                </patternFill>
              </fill>
            </x14:dxf>
          </x14:cfRule>
          <x14:cfRule type="containsText" priority="9460" operator="containsText" id="{224D26C2-4FF7-44D2-9635-5D5169610A0D}">
            <xm:f>NOT(ISERROR(SEARCH('Listados Datos'!$P$4,AR334)))</xm:f>
            <xm:f>'Listados Datos'!$P$4</xm:f>
            <x14:dxf>
              <fill>
                <patternFill>
                  <bgColor rgb="FF33CC33"/>
                </patternFill>
              </fill>
            </x14:dxf>
          </x14:cfRule>
          <x14:cfRule type="containsText" priority="9461" operator="containsText" id="{5FA0DE92-3456-4493-88B7-908FA77E8DC4}">
            <xm:f>NOT(ISERROR(SEARCH('Listados Datos'!$P$5,AR334)))</xm:f>
            <xm:f>'Listados Datos'!$P$5</xm:f>
            <x14:dxf>
              <fill>
                <patternFill>
                  <bgColor rgb="FFFFFF00"/>
                </patternFill>
              </fill>
            </x14:dxf>
          </x14:cfRule>
          <x14:cfRule type="containsText" priority="9462" operator="containsText" id="{7E150A64-5FE4-4F07-BD57-26C639C5E0B6}">
            <xm:f>NOT(ISERROR(SEARCH('Listados Datos'!$P$6,AR334)))</xm:f>
            <xm:f>'Listados Datos'!$P$6</xm:f>
            <x14:dxf>
              <fill>
                <patternFill>
                  <bgColor rgb="FFFFC000"/>
                </patternFill>
              </fill>
            </x14:dxf>
          </x14:cfRule>
          <x14:cfRule type="containsText" priority="9463" operator="containsText" id="{0457879E-3C4A-4F1A-991A-62A25A149A37}">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455" operator="containsText" id="{861A94F4-3F76-40F6-AC6C-ED7E9F560E59}">
            <xm:f>NOT(ISERROR(SEARCH('Listados Datos'!$T$3,AT335)))</xm:f>
            <xm:f>'Listados Datos'!$T$3</xm:f>
            <x14:dxf>
              <fill>
                <patternFill patternType="solid">
                  <bgColor rgb="FFC00000"/>
                </patternFill>
              </fill>
            </x14:dxf>
          </x14:cfRule>
          <x14:cfRule type="containsText" priority="9456" operator="containsText" id="{50EC84A4-2936-4E67-B873-03B6CFB59EFD}">
            <xm:f>NOT(ISERROR(SEARCH('Listados Datos'!$T$4,AT335)))</xm:f>
            <xm:f>'Listados Datos'!$T$4</xm:f>
            <x14:dxf>
              <font>
                <b/>
                <i val="0"/>
                <color theme="0"/>
              </font>
              <fill>
                <patternFill>
                  <bgColor rgb="FFE26B0A"/>
                </patternFill>
              </fill>
            </x14:dxf>
          </x14:cfRule>
          <x14:cfRule type="containsText" priority="9457" operator="containsText" id="{1A454CE5-A67A-46DA-8AAF-2C551DCF6E1A}">
            <xm:f>NOT(ISERROR(SEARCH('Listados Datos'!$T$5,AT335)))</xm:f>
            <xm:f>'Listados Datos'!$T$5</xm:f>
            <x14:dxf>
              <font>
                <b/>
                <i val="0"/>
                <color auto="1"/>
              </font>
              <fill>
                <patternFill>
                  <bgColor rgb="FFFFFF00"/>
                </patternFill>
              </fill>
            </x14:dxf>
          </x14:cfRule>
          <x14:cfRule type="containsText" priority="9458" operator="containsText" id="{E8CBCF43-78F7-4B59-959F-52202DA99771}">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445" operator="containsText" id="{19D7370A-6413-4594-8D87-691C89B67F08}">
            <xm:f>NOT(ISERROR(SEARCH('Listados Datos'!$P$3,AR335)))</xm:f>
            <xm:f>'Listados Datos'!$P$3</xm:f>
            <x14:dxf>
              <fill>
                <patternFill>
                  <bgColor rgb="FF99CC00"/>
                </patternFill>
              </fill>
            </x14:dxf>
          </x14:cfRule>
          <x14:cfRule type="containsText" priority="9446" operator="containsText" id="{5827055F-9508-41DC-9E26-1CCFFE61F4CD}">
            <xm:f>NOT(ISERROR(SEARCH('Listados Datos'!$P$4,AR335)))</xm:f>
            <xm:f>'Listados Datos'!$P$4</xm:f>
            <x14:dxf>
              <fill>
                <patternFill>
                  <bgColor rgb="FF33CC33"/>
                </patternFill>
              </fill>
            </x14:dxf>
          </x14:cfRule>
          <x14:cfRule type="containsText" priority="9447" operator="containsText" id="{5C64BD69-CF51-4ECA-8F2B-125545563816}">
            <xm:f>NOT(ISERROR(SEARCH('Listados Datos'!$P$5,AR335)))</xm:f>
            <xm:f>'Listados Datos'!$P$5</xm:f>
            <x14:dxf>
              <fill>
                <patternFill>
                  <bgColor rgb="FFFFFF00"/>
                </patternFill>
              </fill>
            </x14:dxf>
          </x14:cfRule>
          <x14:cfRule type="containsText" priority="9448" operator="containsText" id="{C68AF535-8E0B-406F-A76B-A1EC6F7BAB4F}">
            <xm:f>NOT(ISERROR(SEARCH('Listados Datos'!$P$6,AR335)))</xm:f>
            <xm:f>'Listados Datos'!$P$6</xm:f>
            <x14:dxf>
              <fill>
                <patternFill>
                  <bgColor rgb="FFFFC000"/>
                </patternFill>
              </fill>
            </x14:dxf>
          </x14:cfRule>
          <x14:cfRule type="containsText" priority="9449" operator="containsText" id="{02FD1D25-C23E-4180-B040-238C1F5E21B5}">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427" operator="containsText" id="{C7A44F33-8074-4B31-982A-B88A3281397F}">
            <xm:f>NOT(ISERROR(SEARCH('Listados Datos'!$T$3,AF336)))</xm:f>
            <xm:f>'Listados Datos'!$T$3</xm:f>
            <x14:dxf>
              <fill>
                <patternFill patternType="solid">
                  <bgColor rgb="FFC00000"/>
                </patternFill>
              </fill>
            </x14:dxf>
          </x14:cfRule>
          <x14:cfRule type="containsText" priority="9428" operator="containsText" id="{B31FBDC1-34E1-4502-A58E-CCD418B2EAFF}">
            <xm:f>NOT(ISERROR(SEARCH('Listados Datos'!$T$4,AF336)))</xm:f>
            <xm:f>'Listados Datos'!$T$4</xm:f>
            <x14:dxf>
              <font>
                <b/>
                <i val="0"/>
                <color theme="0"/>
              </font>
              <fill>
                <patternFill>
                  <bgColor rgb="FFE26B0A"/>
                </patternFill>
              </fill>
            </x14:dxf>
          </x14:cfRule>
          <x14:cfRule type="containsText" priority="9429" operator="containsText" id="{74440AA4-47CA-462B-8FCE-71DAAB372420}">
            <xm:f>NOT(ISERROR(SEARCH('Listados Datos'!$T$5,AF336)))</xm:f>
            <xm:f>'Listados Datos'!$T$5</xm:f>
            <x14:dxf>
              <font>
                <b/>
                <i val="0"/>
                <color auto="1"/>
              </font>
              <fill>
                <patternFill>
                  <bgColor rgb="FFFFFF00"/>
                </patternFill>
              </fill>
            </x14:dxf>
          </x14:cfRule>
          <x14:cfRule type="containsText" priority="9430" operator="containsText" id="{1EBE6957-4272-4EBC-BF74-0C9C3EBAFEC5}">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423" operator="containsText" id="{C3001A80-5C2D-4B22-B1E5-584944ECAB53}">
            <xm:f>NOT(ISERROR(SEARCH('Listados Datos'!$T$3,AB336)))</xm:f>
            <xm:f>'Listados Datos'!$T$3</xm:f>
            <x14:dxf>
              <fill>
                <patternFill patternType="solid">
                  <bgColor rgb="FFC00000"/>
                </patternFill>
              </fill>
            </x14:dxf>
          </x14:cfRule>
          <x14:cfRule type="containsText" priority="9424" operator="containsText" id="{F7EDB90D-C897-4AF4-B6D4-6E230BE564C7}">
            <xm:f>NOT(ISERROR(SEARCH('Listados Datos'!$T$4,AB336)))</xm:f>
            <xm:f>'Listados Datos'!$T$4</xm:f>
            <x14:dxf>
              <font>
                <b/>
                <i val="0"/>
                <color theme="0"/>
              </font>
              <fill>
                <patternFill>
                  <bgColor rgb="FFE26B0A"/>
                </patternFill>
              </fill>
            </x14:dxf>
          </x14:cfRule>
          <x14:cfRule type="containsText" priority="9425" operator="containsText" id="{176FDF36-4A8D-45A2-B5FF-7A742D023B8C}">
            <xm:f>NOT(ISERROR(SEARCH('Listados Datos'!$T$5,AB336)))</xm:f>
            <xm:f>'Listados Datos'!$T$5</xm:f>
            <x14:dxf>
              <font>
                <b/>
                <i val="0"/>
                <color auto="1"/>
              </font>
              <fill>
                <patternFill>
                  <bgColor rgb="FFFFFF00"/>
                </patternFill>
              </fill>
            </x14:dxf>
          </x14:cfRule>
          <x14:cfRule type="containsText" priority="9426" operator="containsText" id="{FA6D0D12-6ACA-4D67-9F4B-D7249EA29534}">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413" operator="containsText" id="{83E4C0AB-3F09-43C2-A0B4-B9BA3FDFEBD5}">
            <xm:f>NOT(ISERROR(SEARCH('Listados Datos'!$P$3,Z336)))</xm:f>
            <xm:f>'Listados Datos'!$P$3</xm:f>
            <x14:dxf>
              <fill>
                <patternFill>
                  <bgColor rgb="FF99CC00"/>
                </patternFill>
              </fill>
            </x14:dxf>
          </x14:cfRule>
          <x14:cfRule type="containsText" priority="9414" operator="containsText" id="{E0042F99-7CFE-4042-AC55-93C279777785}">
            <xm:f>NOT(ISERROR(SEARCH('Listados Datos'!$P$4,Z336)))</xm:f>
            <xm:f>'Listados Datos'!$P$4</xm:f>
            <x14:dxf>
              <fill>
                <patternFill>
                  <bgColor rgb="FF33CC33"/>
                </patternFill>
              </fill>
            </x14:dxf>
          </x14:cfRule>
          <x14:cfRule type="containsText" priority="9415" operator="containsText" id="{52F0B763-3A28-454D-8075-B34342F418DA}">
            <xm:f>NOT(ISERROR(SEARCH('Listados Datos'!$P$5,Z336)))</xm:f>
            <xm:f>'Listados Datos'!$P$5</xm:f>
            <x14:dxf>
              <fill>
                <patternFill>
                  <bgColor rgb="FFFFFF00"/>
                </patternFill>
              </fill>
            </x14:dxf>
          </x14:cfRule>
          <x14:cfRule type="containsText" priority="9416" operator="containsText" id="{3460B778-E453-41A4-A26A-C3915BB8DD7F}">
            <xm:f>NOT(ISERROR(SEARCH('Listados Datos'!$P$6,Z336)))</xm:f>
            <xm:f>'Listados Datos'!$P$6</xm:f>
            <x14:dxf>
              <fill>
                <patternFill>
                  <bgColor rgb="FFFFC000"/>
                </patternFill>
              </fill>
            </x14:dxf>
          </x14:cfRule>
          <x14:cfRule type="containsText" priority="9417" operator="containsText" id="{842FD6F8-2A21-439E-9FB9-ED8890800459}">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385" operator="containsText" id="{F55AE756-B213-4956-815B-0770C61501A3}">
            <xm:f>NOT(ISERROR(SEARCH('Listados Datos'!$T$3,AT337)))</xm:f>
            <xm:f>'Listados Datos'!$T$3</xm:f>
            <x14:dxf>
              <fill>
                <patternFill patternType="solid">
                  <bgColor rgb="FFC00000"/>
                </patternFill>
              </fill>
            </x14:dxf>
          </x14:cfRule>
          <x14:cfRule type="containsText" priority="9386" operator="containsText" id="{9478A710-CAF5-4761-9183-6DBEC7B2044B}">
            <xm:f>NOT(ISERROR(SEARCH('Listados Datos'!$T$4,AT337)))</xm:f>
            <xm:f>'Listados Datos'!$T$4</xm:f>
            <x14:dxf>
              <font>
                <b/>
                <i val="0"/>
                <color theme="0"/>
              </font>
              <fill>
                <patternFill>
                  <bgColor rgb="FFE26B0A"/>
                </patternFill>
              </fill>
            </x14:dxf>
          </x14:cfRule>
          <x14:cfRule type="containsText" priority="9387" operator="containsText" id="{590D67FA-C50D-4E30-9203-8BA518E2184E}">
            <xm:f>NOT(ISERROR(SEARCH('Listados Datos'!$T$5,AT337)))</xm:f>
            <xm:f>'Listados Datos'!$T$5</xm:f>
            <x14:dxf>
              <font>
                <b/>
                <i val="0"/>
                <color auto="1"/>
              </font>
              <fill>
                <patternFill>
                  <bgColor rgb="FFFFFF00"/>
                </patternFill>
              </fill>
            </x14:dxf>
          </x14:cfRule>
          <x14:cfRule type="containsText" priority="9388" operator="containsText" id="{EBDEF1C7-CF85-45BD-BCCE-9B945053EEAA}">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305" operator="containsText" id="{F825BD5F-7727-47E2-AB7C-1BA80C34EA46}">
            <xm:f>NOT(ISERROR(SEARCH('Listados Datos'!$T$3,AT351)))</xm:f>
            <xm:f>'Listados Datos'!$T$3</xm:f>
            <x14:dxf>
              <fill>
                <patternFill patternType="solid">
                  <bgColor rgb="FFC00000"/>
                </patternFill>
              </fill>
            </x14:dxf>
          </x14:cfRule>
          <x14:cfRule type="containsText" priority="9306" operator="containsText" id="{BB40123A-3B07-4B91-9AD7-DE227B899D6B}">
            <xm:f>NOT(ISERROR(SEARCH('Listados Datos'!$T$4,AT351)))</xm:f>
            <xm:f>'Listados Datos'!$T$4</xm:f>
            <x14:dxf>
              <font>
                <b/>
                <i val="0"/>
                <color theme="0"/>
              </font>
              <fill>
                <patternFill>
                  <bgColor rgb="FFE26B0A"/>
                </patternFill>
              </fill>
            </x14:dxf>
          </x14:cfRule>
          <x14:cfRule type="containsText" priority="9307" operator="containsText" id="{31179FCA-F986-41AD-9BFF-3955AF2827AA}">
            <xm:f>NOT(ISERROR(SEARCH('Listados Datos'!$T$5,AT351)))</xm:f>
            <xm:f>'Listados Datos'!$T$5</xm:f>
            <x14:dxf>
              <font>
                <b/>
                <i val="0"/>
                <color auto="1"/>
              </font>
              <fill>
                <patternFill>
                  <bgColor rgb="FFFFFF00"/>
                </patternFill>
              </fill>
            </x14:dxf>
          </x14:cfRule>
          <x14:cfRule type="containsText" priority="9308" operator="containsText" id="{F9716B6B-BA08-4F00-AE50-ED99FAF9790A}">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295" operator="containsText" id="{E53B6EC0-CCBF-460B-9851-ACFB86F5D278}">
            <xm:f>NOT(ISERROR(SEARCH('Listados Datos'!$P$3,AR351)))</xm:f>
            <xm:f>'Listados Datos'!$P$3</xm:f>
            <x14:dxf>
              <fill>
                <patternFill>
                  <bgColor rgb="FF99CC00"/>
                </patternFill>
              </fill>
            </x14:dxf>
          </x14:cfRule>
          <x14:cfRule type="containsText" priority="9296" operator="containsText" id="{2F302B6A-4737-47EE-B168-9B030859EA88}">
            <xm:f>NOT(ISERROR(SEARCH('Listados Datos'!$P$4,AR351)))</xm:f>
            <xm:f>'Listados Datos'!$P$4</xm:f>
            <x14:dxf>
              <fill>
                <patternFill>
                  <bgColor rgb="FF33CC33"/>
                </patternFill>
              </fill>
            </x14:dxf>
          </x14:cfRule>
          <x14:cfRule type="containsText" priority="9297" operator="containsText" id="{4F4636A9-F55D-4EB0-B487-FB424E7DE665}">
            <xm:f>NOT(ISERROR(SEARCH('Listados Datos'!$P$5,AR351)))</xm:f>
            <xm:f>'Listados Datos'!$P$5</xm:f>
            <x14:dxf>
              <fill>
                <patternFill>
                  <bgColor rgb="FFFFFF00"/>
                </patternFill>
              </fill>
            </x14:dxf>
          </x14:cfRule>
          <x14:cfRule type="containsText" priority="9298" operator="containsText" id="{D6E1ED58-D7BE-4B29-9D1A-C9DD1D458AFA}">
            <xm:f>NOT(ISERROR(SEARCH('Listados Datos'!$P$6,AR351)))</xm:f>
            <xm:f>'Listados Datos'!$P$6</xm:f>
            <x14:dxf>
              <fill>
                <patternFill>
                  <bgColor rgb="FFFFC000"/>
                </patternFill>
              </fill>
            </x14:dxf>
          </x14:cfRule>
          <x14:cfRule type="containsText" priority="9299" operator="containsText" id="{FD2DF636-D67B-41B4-956F-64473D16059A}">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63" operator="containsText" id="{504C9131-678A-4F45-BC26-38608F519CC4}">
            <xm:f>NOT(ISERROR(SEARCH('Listados Datos'!$T$3,AT348)))</xm:f>
            <xm:f>'Listados Datos'!$T$3</xm:f>
            <x14:dxf>
              <fill>
                <patternFill patternType="solid">
                  <bgColor rgb="FFC00000"/>
                </patternFill>
              </fill>
            </x14:dxf>
          </x14:cfRule>
          <x14:cfRule type="containsText" priority="9264" operator="containsText" id="{BFC630A2-ED95-46CF-AC51-F74FE1EA5DB8}">
            <xm:f>NOT(ISERROR(SEARCH('Listados Datos'!$T$4,AT348)))</xm:f>
            <xm:f>'Listados Datos'!$T$4</xm:f>
            <x14:dxf>
              <font>
                <b/>
                <i val="0"/>
                <color theme="0"/>
              </font>
              <fill>
                <patternFill>
                  <bgColor rgb="FFE26B0A"/>
                </patternFill>
              </fill>
            </x14:dxf>
          </x14:cfRule>
          <x14:cfRule type="containsText" priority="9265" operator="containsText" id="{B24DCA94-9478-467D-9566-2C33D6EE60AA}">
            <xm:f>NOT(ISERROR(SEARCH('Listados Datos'!$T$5,AT348)))</xm:f>
            <xm:f>'Listados Datos'!$T$5</xm:f>
            <x14:dxf>
              <font>
                <b/>
                <i val="0"/>
                <color auto="1"/>
              </font>
              <fill>
                <patternFill>
                  <bgColor rgb="FFFFFF00"/>
                </patternFill>
              </fill>
            </x14:dxf>
          </x14:cfRule>
          <x14:cfRule type="containsText" priority="9266" operator="containsText" id="{0298CFD8-F834-4105-B8CD-6A4BB475D2C9}">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53" operator="containsText" id="{E3D3DCE9-2941-4AFF-B748-B03C7C48A14C}">
            <xm:f>NOT(ISERROR(SEARCH('Listados Datos'!$P$3,AR348)))</xm:f>
            <xm:f>'Listados Datos'!$P$3</xm:f>
            <x14:dxf>
              <fill>
                <patternFill>
                  <bgColor rgb="FF99CC00"/>
                </patternFill>
              </fill>
            </x14:dxf>
          </x14:cfRule>
          <x14:cfRule type="containsText" priority="9254" operator="containsText" id="{C9D1AFCD-5BCD-4F1B-9534-89B3A3597FAB}">
            <xm:f>NOT(ISERROR(SEARCH('Listados Datos'!$P$4,AR348)))</xm:f>
            <xm:f>'Listados Datos'!$P$4</xm:f>
            <x14:dxf>
              <fill>
                <patternFill>
                  <bgColor rgb="FF33CC33"/>
                </patternFill>
              </fill>
            </x14:dxf>
          </x14:cfRule>
          <x14:cfRule type="containsText" priority="9255" operator="containsText" id="{07C8060D-C58D-458E-A592-7B8D52AE4673}">
            <xm:f>NOT(ISERROR(SEARCH('Listados Datos'!$P$5,AR348)))</xm:f>
            <xm:f>'Listados Datos'!$P$5</xm:f>
            <x14:dxf>
              <fill>
                <patternFill>
                  <bgColor rgb="FFFFFF00"/>
                </patternFill>
              </fill>
            </x14:dxf>
          </x14:cfRule>
          <x14:cfRule type="containsText" priority="9256" operator="containsText" id="{93D263AB-2B0A-4E12-B101-FBB2E2B58387}">
            <xm:f>NOT(ISERROR(SEARCH('Listados Datos'!$P$6,AR348)))</xm:f>
            <xm:f>'Listados Datos'!$P$6</xm:f>
            <x14:dxf>
              <fill>
                <patternFill>
                  <bgColor rgb="FFFFC000"/>
                </patternFill>
              </fill>
            </x14:dxf>
          </x14:cfRule>
          <x14:cfRule type="containsText" priority="9257" operator="containsText" id="{5B2C050A-836A-4022-9BDE-094878F8DC5E}">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371" operator="containsText" id="{CB9F07A3-D9DE-41E2-8BE8-0F260F146C4E}">
            <xm:f>NOT(ISERROR(SEARCH('Listados Datos'!$T$3,AF346)))</xm:f>
            <xm:f>'Listados Datos'!$T$3</xm:f>
            <x14:dxf>
              <fill>
                <patternFill patternType="solid">
                  <bgColor rgb="FFC00000"/>
                </patternFill>
              </fill>
            </x14:dxf>
          </x14:cfRule>
          <x14:cfRule type="containsText" priority="9372" operator="containsText" id="{0D0F61C1-61E6-4ADA-887D-95786C6E6937}">
            <xm:f>NOT(ISERROR(SEARCH('Listados Datos'!$T$4,AF346)))</xm:f>
            <xm:f>'Listados Datos'!$T$4</xm:f>
            <x14:dxf>
              <font>
                <b/>
                <i val="0"/>
                <color theme="0"/>
              </font>
              <fill>
                <patternFill>
                  <bgColor rgb="FFE26B0A"/>
                </patternFill>
              </fill>
            </x14:dxf>
          </x14:cfRule>
          <x14:cfRule type="containsText" priority="9373" operator="containsText" id="{23BCBEC6-320E-49B7-8F1E-EB1617BCBCAE}">
            <xm:f>NOT(ISERROR(SEARCH('Listados Datos'!$T$5,AF346)))</xm:f>
            <xm:f>'Listados Datos'!$T$5</xm:f>
            <x14:dxf>
              <font>
                <b/>
                <i val="0"/>
                <color auto="1"/>
              </font>
              <fill>
                <patternFill>
                  <bgColor rgb="FFFFFF00"/>
                </patternFill>
              </fill>
            </x14:dxf>
          </x14:cfRule>
          <x14:cfRule type="containsText" priority="9374" operator="containsText" id="{75E3174F-D030-413D-902C-7CEB59FC3E0C}">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67" operator="containsText" id="{E945633E-9CD9-4335-8BE1-7EA9C198EB2F}">
            <xm:f>NOT(ISERROR(SEARCH('Listados Datos'!$T$3,AB346)))</xm:f>
            <xm:f>'Listados Datos'!$T$3</xm:f>
            <x14:dxf>
              <fill>
                <patternFill patternType="solid">
                  <bgColor rgb="FFC00000"/>
                </patternFill>
              </fill>
            </x14:dxf>
          </x14:cfRule>
          <x14:cfRule type="containsText" priority="9368" operator="containsText" id="{E0D3CFAC-5436-4C78-9C2D-E60CE374671E}">
            <xm:f>NOT(ISERROR(SEARCH('Listados Datos'!$T$4,AB346)))</xm:f>
            <xm:f>'Listados Datos'!$T$4</xm:f>
            <x14:dxf>
              <font>
                <b/>
                <i val="0"/>
                <color theme="0"/>
              </font>
              <fill>
                <patternFill>
                  <bgColor rgb="FFE26B0A"/>
                </patternFill>
              </fill>
            </x14:dxf>
          </x14:cfRule>
          <x14:cfRule type="containsText" priority="9369" operator="containsText" id="{2E3656CA-A6FE-47A4-BE58-5F058980754E}">
            <xm:f>NOT(ISERROR(SEARCH('Listados Datos'!$T$5,AB346)))</xm:f>
            <xm:f>'Listados Datos'!$T$5</xm:f>
            <x14:dxf>
              <font>
                <b/>
                <i val="0"/>
                <color auto="1"/>
              </font>
              <fill>
                <patternFill>
                  <bgColor rgb="FFFFFF00"/>
                </patternFill>
              </fill>
            </x14:dxf>
          </x14:cfRule>
          <x14:cfRule type="containsText" priority="9370" operator="containsText" id="{F8DED4B8-77A1-433A-818B-1270F4F8EE33}">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57" operator="containsText" id="{CDEFA364-245B-4B17-ACAE-21F909C0F45B}">
            <xm:f>NOT(ISERROR(SEARCH('Listados Datos'!$P$3,Z346)))</xm:f>
            <xm:f>'Listados Datos'!$P$3</xm:f>
            <x14:dxf>
              <fill>
                <patternFill>
                  <bgColor rgb="FF99CC00"/>
                </patternFill>
              </fill>
            </x14:dxf>
          </x14:cfRule>
          <x14:cfRule type="containsText" priority="9358" operator="containsText" id="{01F71534-6DA9-46B0-853C-9C94CBE45F24}">
            <xm:f>NOT(ISERROR(SEARCH('Listados Datos'!$P$4,Z346)))</xm:f>
            <xm:f>'Listados Datos'!$P$4</xm:f>
            <x14:dxf>
              <fill>
                <patternFill>
                  <bgColor rgb="FF33CC33"/>
                </patternFill>
              </fill>
            </x14:dxf>
          </x14:cfRule>
          <x14:cfRule type="containsText" priority="9359" operator="containsText" id="{F29F52F5-A772-4E30-B288-12702388F285}">
            <xm:f>NOT(ISERROR(SEARCH('Listados Datos'!$P$5,Z346)))</xm:f>
            <xm:f>'Listados Datos'!$P$5</xm:f>
            <x14:dxf>
              <fill>
                <patternFill>
                  <bgColor rgb="FFFFFF00"/>
                </patternFill>
              </fill>
            </x14:dxf>
          </x14:cfRule>
          <x14:cfRule type="containsText" priority="9360" operator="containsText" id="{BE5F3BD0-474D-4775-B4D3-53876FBBB781}">
            <xm:f>NOT(ISERROR(SEARCH('Listados Datos'!$P$6,Z346)))</xm:f>
            <xm:f>'Listados Datos'!$P$6</xm:f>
            <x14:dxf>
              <fill>
                <patternFill>
                  <bgColor rgb="FFFFC000"/>
                </patternFill>
              </fill>
            </x14:dxf>
          </x14:cfRule>
          <x14:cfRule type="containsText" priority="9361" operator="containsText" id="{023CA32D-BE78-4B82-9415-94165AE16C28}">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33" operator="containsText" id="{E0250A4A-7F94-4BFC-82F4-E3EBAA4233E5}">
            <xm:f>NOT(ISERROR(SEARCH('Listados Datos'!$T$3,AT346)))</xm:f>
            <xm:f>'Listados Datos'!$T$3</xm:f>
            <x14:dxf>
              <fill>
                <patternFill patternType="solid">
                  <bgColor rgb="FFC00000"/>
                </patternFill>
              </fill>
            </x14:dxf>
          </x14:cfRule>
          <x14:cfRule type="containsText" priority="9334" operator="containsText" id="{032325B4-1A15-44E2-8E7E-CA99D5138989}">
            <xm:f>NOT(ISERROR(SEARCH('Listados Datos'!$T$4,AT346)))</xm:f>
            <xm:f>'Listados Datos'!$T$4</xm:f>
            <x14:dxf>
              <font>
                <b/>
                <i val="0"/>
                <color theme="0"/>
              </font>
              <fill>
                <patternFill>
                  <bgColor rgb="FFE26B0A"/>
                </patternFill>
              </fill>
            </x14:dxf>
          </x14:cfRule>
          <x14:cfRule type="containsText" priority="9335" operator="containsText" id="{9F8BA6FA-ACE0-4391-9BFA-FF6B051E0EE9}">
            <xm:f>NOT(ISERROR(SEARCH('Listados Datos'!$T$5,AT346)))</xm:f>
            <xm:f>'Listados Datos'!$T$5</xm:f>
            <x14:dxf>
              <font>
                <b/>
                <i val="0"/>
                <color auto="1"/>
              </font>
              <fill>
                <patternFill>
                  <bgColor rgb="FFFFFF00"/>
                </patternFill>
              </fill>
            </x14:dxf>
          </x14:cfRule>
          <x14:cfRule type="containsText" priority="9336" operator="containsText" id="{6F545B13-525C-4172-A25D-ECDA85003DB7}">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23" operator="containsText" id="{298DE236-D8CB-4E4C-9F45-771D7C9C30F2}">
            <xm:f>NOT(ISERROR(SEARCH('Listados Datos'!$P$3,AR346)))</xm:f>
            <xm:f>'Listados Datos'!$P$3</xm:f>
            <x14:dxf>
              <fill>
                <patternFill>
                  <bgColor rgb="FF99CC00"/>
                </patternFill>
              </fill>
            </x14:dxf>
          </x14:cfRule>
          <x14:cfRule type="containsText" priority="9324" operator="containsText" id="{FC7DFF6F-4A3A-4883-AE0D-302BC2B9878E}">
            <xm:f>NOT(ISERROR(SEARCH('Listados Datos'!$P$4,AR346)))</xm:f>
            <xm:f>'Listados Datos'!$P$4</xm:f>
            <x14:dxf>
              <fill>
                <patternFill>
                  <bgColor rgb="FF33CC33"/>
                </patternFill>
              </fill>
            </x14:dxf>
          </x14:cfRule>
          <x14:cfRule type="containsText" priority="9325" operator="containsText" id="{BA2C7124-46A3-4988-AE70-5F792BD5F8C7}">
            <xm:f>NOT(ISERROR(SEARCH('Listados Datos'!$P$5,AR346)))</xm:f>
            <xm:f>'Listados Datos'!$P$5</xm:f>
            <x14:dxf>
              <fill>
                <patternFill>
                  <bgColor rgb="FFFFFF00"/>
                </patternFill>
              </fill>
            </x14:dxf>
          </x14:cfRule>
          <x14:cfRule type="containsText" priority="9326" operator="containsText" id="{ECD215E0-30D1-4BBE-832E-ECCE9A4FEB74}">
            <xm:f>NOT(ISERROR(SEARCH('Listados Datos'!$P$6,AR346)))</xm:f>
            <xm:f>'Listados Datos'!$P$6</xm:f>
            <x14:dxf>
              <fill>
                <patternFill>
                  <bgColor rgb="FFFFC000"/>
                </patternFill>
              </fill>
            </x14:dxf>
          </x14:cfRule>
          <x14:cfRule type="containsText" priority="9327" operator="containsText" id="{FF6CB23B-430D-4240-9AAF-9C20BEFDD449}">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19" operator="containsText" id="{82EBA0F0-03E0-45A8-B029-52BBC4441123}">
            <xm:f>NOT(ISERROR(SEARCH('Listados Datos'!$T$3,AT347)))</xm:f>
            <xm:f>'Listados Datos'!$T$3</xm:f>
            <x14:dxf>
              <fill>
                <patternFill patternType="solid">
                  <bgColor rgb="FFC00000"/>
                </patternFill>
              </fill>
            </x14:dxf>
          </x14:cfRule>
          <x14:cfRule type="containsText" priority="9320" operator="containsText" id="{B71F5813-3834-4528-9AB2-08C92EBAFAC1}">
            <xm:f>NOT(ISERROR(SEARCH('Listados Datos'!$T$4,AT347)))</xm:f>
            <xm:f>'Listados Datos'!$T$4</xm:f>
            <x14:dxf>
              <font>
                <b/>
                <i val="0"/>
                <color theme="0"/>
              </font>
              <fill>
                <patternFill>
                  <bgColor rgb="FFE26B0A"/>
                </patternFill>
              </fill>
            </x14:dxf>
          </x14:cfRule>
          <x14:cfRule type="containsText" priority="9321" operator="containsText" id="{3BEDBFCD-5019-41AB-B6CD-10523A5EB162}">
            <xm:f>NOT(ISERROR(SEARCH('Listados Datos'!$T$5,AT347)))</xm:f>
            <xm:f>'Listados Datos'!$T$5</xm:f>
            <x14:dxf>
              <font>
                <b/>
                <i val="0"/>
                <color auto="1"/>
              </font>
              <fill>
                <patternFill>
                  <bgColor rgb="FFFFFF00"/>
                </patternFill>
              </fill>
            </x14:dxf>
          </x14:cfRule>
          <x14:cfRule type="containsText" priority="9322" operator="containsText" id="{A6195E6F-660C-4F22-8EA4-005B1201BC4A}">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09" operator="containsText" id="{9CC34FDC-D11C-40B1-93E2-12A3406DA587}">
            <xm:f>NOT(ISERROR(SEARCH('Listados Datos'!$P$3,AR347)))</xm:f>
            <xm:f>'Listados Datos'!$P$3</xm:f>
            <x14:dxf>
              <fill>
                <patternFill>
                  <bgColor rgb="FF99CC00"/>
                </patternFill>
              </fill>
            </x14:dxf>
          </x14:cfRule>
          <x14:cfRule type="containsText" priority="9310" operator="containsText" id="{55396670-0715-443F-AC12-4613A8149797}">
            <xm:f>NOT(ISERROR(SEARCH('Listados Datos'!$P$4,AR347)))</xm:f>
            <xm:f>'Listados Datos'!$P$4</xm:f>
            <x14:dxf>
              <fill>
                <patternFill>
                  <bgColor rgb="FF33CC33"/>
                </patternFill>
              </fill>
            </x14:dxf>
          </x14:cfRule>
          <x14:cfRule type="containsText" priority="9311" operator="containsText" id="{F762C355-AACF-4351-8ACD-3D913FA52BC4}">
            <xm:f>NOT(ISERROR(SEARCH('Listados Datos'!$P$5,AR347)))</xm:f>
            <xm:f>'Listados Datos'!$P$5</xm:f>
            <x14:dxf>
              <fill>
                <patternFill>
                  <bgColor rgb="FFFFFF00"/>
                </patternFill>
              </fill>
            </x14:dxf>
          </x14:cfRule>
          <x14:cfRule type="containsText" priority="9312" operator="containsText" id="{24B1CA1C-9AEF-4719-B829-6BD6774B3A02}">
            <xm:f>NOT(ISERROR(SEARCH('Listados Datos'!$P$6,AR347)))</xm:f>
            <xm:f>'Listados Datos'!$P$6</xm:f>
            <x14:dxf>
              <fill>
                <patternFill>
                  <bgColor rgb="FFFFC000"/>
                </patternFill>
              </fill>
            </x14:dxf>
          </x14:cfRule>
          <x14:cfRule type="containsText" priority="9313" operator="containsText" id="{827640F5-C717-4C7E-B964-780942A761E6}">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291" operator="containsText" id="{59C65C28-E257-41D7-A71E-7A8E190A8DE6}">
            <xm:f>NOT(ISERROR(SEARCH('Listados Datos'!$T$3,AF348)))</xm:f>
            <xm:f>'Listados Datos'!$T$3</xm:f>
            <x14:dxf>
              <fill>
                <patternFill patternType="solid">
                  <bgColor rgb="FFC00000"/>
                </patternFill>
              </fill>
            </x14:dxf>
          </x14:cfRule>
          <x14:cfRule type="containsText" priority="9292" operator="containsText" id="{C0C364A7-52A3-4C4D-9D55-A2E79B78976A}">
            <xm:f>NOT(ISERROR(SEARCH('Listados Datos'!$T$4,AF348)))</xm:f>
            <xm:f>'Listados Datos'!$T$4</xm:f>
            <x14:dxf>
              <font>
                <b/>
                <i val="0"/>
                <color theme="0"/>
              </font>
              <fill>
                <patternFill>
                  <bgColor rgb="FFE26B0A"/>
                </patternFill>
              </fill>
            </x14:dxf>
          </x14:cfRule>
          <x14:cfRule type="containsText" priority="9293" operator="containsText" id="{7356ED69-7B69-4F67-938D-8DBADA22A6C1}">
            <xm:f>NOT(ISERROR(SEARCH('Listados Datos'!$T$5,AF348)))</xm:f>
            <xm:f>'Listados Datos'!$T$5</xm:f>
            <x14:dxf>
              <font>
                <b/>
                <i val="0"/>
                <color auto="1"/>
              </font>
              <fill>
                <patternFill>
                  <bgColor rgb="FFFFFF00"/>
                </patternFill>
              </fill>
            </x14:dxf>
          </x14:cfRule>
          <x14:cfRule type="containsText" priority="9294" operator="containsText" id="{3160BEFE-2FE2-4F99-B07A-684CFEEB9986}">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287" operator="containsText" id="{B01B682A-E082-4208-837E-D4686F0F7D54}">
            <xm:f>NOT(ISERROR(SEARCH('Listados Datos'!$T$3,AB348)))</xm:f>
            <xm:f>'Listados Datos'!$T$3</xm:f>
            <x14:dxf>
              <fill>
                <patternFill patternType="solid">
                  <bgColor rgb="FFC00000"/>
                </patternFill>
              </fill>
            </x14:dxf>
          </x14:cfRule>
          <x14:cfRule type="containsText" priority="9288" operator="containsText" id="{1D468CAD-4878-4157-AB26-03A729A300AB}">
            <xm:f>NOT(ISERROR(SEARCH('Listados Datos'!$T$4,AB348)))</xm:f>
            <xm:f>'Listados Datos'!$T$4</xm:f>
            <x14:dxf>
              <font>
                <b/>
                <i val="0"/>
                <color theme="0"/>
              </font>
              <fill>
                <patternFill>
                  <bgColor rgb="FFE26B0A"/>
                </patternFill>
              </fill>
            </x14:dxf>
          </x14:cfRule>
          <x14:cfRule type="containsText" priority="9289" operator="containsText" id="{A7FE6822-611E-472A-B245-4D3CB4B5684C}">
            <xm:f>NOT(ISERROR(SEARCH('Listados Datos'!$T$5,AB348)))</xm:f>
            <xm:f>'Listados Datos'!$T$5</xm:f>
            <x14:dxf>
              <font>
                <b/>
                <i val="0"/>
                <color auto="1"/>
              </font>
              <fill>
                <patternFill>
                  <bgColor rgb="FFFFFF00"/>
                </patternFill>
              </fill>
            </x14:dxf>
          </x14:cfRule>
          <x14:cfRule type="containsText" priority="9290" operator="containsText" id="{33E4E48E-9CA4-42D3-9CD3-FE3F0710CAEA}">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277" operator="containsText" id="{8C8368A3-8C97-4EEB-8C9E-F291DCDEEC83}">
            <xm:f>NOT(ISERROR(SEARCH('Listados Datos'!$P$3,Z348)))</xm:f>
            <xm:f>'Listados Datos'!$P$3</xm:f>
            <x14:dxf>
              <fill>
                <patternFill>
                  <bgColor rgb="FF99CC00"/>
                </patternFill>
              </fill>
            </x14:dxf>
          </x14:cfRule>
          <x14:cfRule type="containsText" priority="9278" operator="containsText" id="{A3220EAE-72E6-4B6F-84A3-4FDC9F09EE29}">
            <xm:f>NOT(ISERROR(SEARCH('Listados Datos'!$P$4,Z348)))</xm:f>
            <xm:f>'Listados Datos'!$P$4</xm:f>
            <x14:dxf>
              <fill>
                <patternFill>
                  <bgColor rgb="FF33CC33"/>
                </patternFill>
              </fill>
            </x14:dxf>
          </x14:cfRule>
          <x14:cfRule type="containsText" priority="9279" operator="containsText" id="{C8513C2B-76F0-4BC5-8FDC-16EB000EA7DA}">
            <xm:f>NOT(ISERROR(SEARCH('Listados Datos'!$P$5,Z348)))</xm:f>
            <xm:f>'Listados Datos'!$P$5</xm:f>
            <x14:dxf>
              <fill>
                <patternFill>
                  <bgColor rgb="FFFFFF00"/>
                </patternFill>
              </fill>
            </x14:dxf>
          </x14:cfRule>
          <x14:cfRule type="containsText" priority="9280" operator="containsText" id="{BC1E6689-D3CF-4907-BE7B-A10F34E1A360}">
            <xm:f>NOT(ISERROR(SEARCH('Listados Datos'!$P$6,Z348)))</xm:f>
            <xm:f>'Listados Datos'!$P$6</xm:f>
            <x14:dxf>
              <fill>
                <patternFill>
                  <bgColor rgb="FFFFC000"/>
                </patternFill>
              </fill>
            </x14:dxf>
          </x14:cfRule>
          <x14:cfRule type="containsText" priority="9281" operator="containsText" id="{6B2032BD-5919-469B-9DA7-CACF1F79118C}">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49" operator="containsText" id="{5722ACB6-5B04-46A2-B970-86645B4CEBFE}">
            <xm:f>NOT(ISERROR(SEARCH('Listados Datos'!$T$3,AT349)))</xm:f>
            <xm:f>'Listados Datos'!$T$3</xm:f>
            <x14:dxf>
              <fill>
                <patternFill patternType="solid">
                  <bgColor rgb="FFC00000"/>
                </patternFill>
              </fill>
            </x14:dxf>
          </x14:cfRule>
          <x14:cfRule type="containsText" priority="9250" operator="containsText" id="{7520C2AE-AC30-4A04-981A-D16A001B2E39}">
            <xm:f>NOT(ISERROR(SEARCH('Listados Datos'!$T$4,AT349)))</xm:f>
            <xm:f>'Listados Datos'!$T$4</xm:f>
            <x14:dxf>
              <font>
                <b/>
                <i val="0"/>
                <color theme="0"/>
              </font>
              <fill>
                <patternFill>
                  <bgColor rgb="FFE26B0A"/>
                </patternFill>
              </fill>
            </x14:dxf>
          </x14:cfRule>
          <x14:cfRule type="containsText" priority="9251" operator="containsText" id="{F46C366D-4820-4627-B0E1-261D363365BB}">
            <xm:f>NOT(ISERROR(SEARCH('Listados Datos'!$T$5,AT349)))</xm:f>
            <xm:f>'Listados Datos'!$T$5</xm:f>
            <x14:dxf>
              <font>
                <b/>
                <i val="0"/>
                <color auto="1"/>
              </font>
              <fill>
                <patternFill>
                  <bgColor rgb="FFFFFF00"/>
                </patternFill>
              </fill>
            </x14:dxf>
          </x14:cfRule>
          <x14:cfRule type="containsText" priority="9252" operator="containsText" id="{2D95284E-E759-4F38-A0FB-31FD4DADFA40}">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169" operator="containsText" id="{0897F745-256B-4D9A-A4A5-16050D241E1C}">
            <xm:f>NOT(ISERROR(SEARCH('Listados Datos'!$T$3,AT345)))</xm:f>
            <xm:f>'Listados Datos'!$T$3</xm:f>
            <x14:dxf>
              <fill>
                <patternFill patternType="solid">
                  <bgColor rgb="FFC00000"/>
                </patternFill>
              </fill>
            </x14:dxf>
          </x14:cfRule>
          <x14:cfRule type="containsText" priority="9170" operator="containsText" id="{EA957FD6-C505-4C0C-82CF-8DC4F49BF1A2}">
            <xm:f>NOT(ISERROR(SEARCH('Listados Datos'!$T$4,AT345)))</xm:f>
            <xm:f>'Listados Datos'!$T$4</xm:f>
            <x14:dxf>
              <font>
                <b/>
                <i val="0"/>
                <color theme="0"/>
              </font>
              <fill>
                <patternFill>
                  <bgColor rgb="FFE26B0A"/>
                </patternFill>
              </fill>
            </x14:dxf>
          </x14:cfRule>
          <x14:cfRule type="containsText" priority="9171" operator="containsText" id="{772EC4DF-B651-41B2-A1FA-CD6B9A738BA3}">
            <xm:f>NOT(ISERROR(SEARCH('Listados Datos'!$T$5,AT345)))</xm:f>
            <xm:f>'Listados Datos'!$T$5</xm:f>
            <x14:dxf>
              <font>
                <b/>
                <i val="0"/>
                <color auto="1"/>
              </font>
              <fill>
                <patternFill>
                  <bgColor rgb="FFFFFF00"/>
                </patternFill>
              </fill>
            </x14:dxf>
          </x14:cfRule>
          <x14:cfRule type="containsText" priority="9172" operator="containsText" id="{AA45FE62-36DB-486C-BD9D-39518D1D2EB0}">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159" operator="containsText" id="{789A0880-4A3A-4016-B110-162EF45FA526}">
            <xm:f>NOT(ISERROR(SEARCH('Listados Datos'!$P$3,AR345)))</xm:f>
            <xm:f>'Listados Datos'!$P$3</xm:f>
            <x14:dxf>
              <fill>
                <patternFill>
                  <bgColor rgb="FF99CC00"/>
                </patternFill>
              </fill>
            </x14:dxf>
          </x14:cfRule>
          <x14:cfRule type="containsText" priority="9160" operator="containsText" id="{CA1FE30B-0051-4A8F-8CDA-99025D0D41A3}">
            <xm:f>NOT(ISERROR(SEARCH('Listados Datos'!$P$4,AR345)))</xm:f>
            <xm:f>'Listados Datos'!$P$4</xm:f>
            <x14:dxf>
              <fill>
                <patternFill>
                  <bgColor rgb="FF33CC33"/>
                </patternFill>
              </fill>
            </x14:dxf>
          </x14:cfRule>
          <x14:cfRule type="containsText" priority="9161" operator="containsText" id="{5B15988E-1ECE-4957-ACEA-FBED165FBCA7}">
            <xm:f>NOT(ISERROR(SEARCH('Listados Datos'!$P$5,AR345)))</xm:f>
            <xm:f>'Listados Datos'!$P$5</xm:f>
            <x14:dxf>
              <fill>
                <patternFill>
                  <bgColor rgb="FFFFFF00"/>
                </patternFill>
              </fill>
            </x14:dxf>
          </x14:cfRule>
          <x14:cfRule type="containsText" priority="9162" operator="containsText" id="{20316136-C85F-453B-85A8-3F83908EEB40}">
            <xm:f>NOT(ISERROR(SEARCH('Listados Datos'!$P$6,AR345)))</xm:f>
            <xm:f>'Listados Datos'!$P$6</xm:f>
            <x14:dxf>
              <fill>
                <patternFill>
                  <bgColor rgb="FFFFC000"/>
                </patternFill>
              </fill>
            </x14:dxf>
          </x14:cfRule>
          <x14:cfRule type="containsText" priority="9163" operator="containsText" id="{ABC12D1C-F7D8-48F8-BE6B-8616E5564ED7}">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127" operator="containsText" id="{C483AF4D-F8C2-4826-81DE-C354A2A78CF9}">
            <xm:f>NOT(ISERROR(SEARCH('Listados Datos'!$T$3,AT342)))</xm:f>
            <xm:f>'Listados Datos'!$T$3</xm:f>
            <x14:dxf>
              <fill>
                <patternFill patternType="solid">
                  <bgColor rgb="FFC00000"/>
                </patternFill>
              </fill>
            </x14:dxf>
          </x14:cfRule>
          <x14:cfRule type="containsText" priority="9128" operator="containsText" id="{D5163718-DFDC-4315-880F-E9800DFF9F61}">
            <xm:f>NOT(ISERROR(SEARCH('Listados Datos'!$T$4,AT342)))</xm:f>
            <xm:f>'Listados Datos'!$T$4</xm:f>
            <x14:dxf>
              <font>
                <b/>
                <i val="0"/>
                <color theme="0"/>
              </font>
              <fill>
                <patternFill>
                  <bgColor rgb="FFE26B0A"/>
                </patternFill>
              </fill>
            </x14:dxf>
          </x14:cfRule>
          <x14:cfRule type="containsText" priority="9129" operator="containsText" id="{E784D0F4-E5C9-4F83-878C-3104AA97E57A}">
            <xm:f>NOT(ISERROR(SEARCH('Listados Datos'!$T$5,AT342)))</xm:f>
            <xm:f>'Listados Datos'!$T$5</xm:f>
            <x14:dxf>
              <font>
                <b/>
                <i val="0"/>
                <color auto="1"/>
              </font>
              <fill>
                <patternFill>
                  <bgColor rgb="FFFFFF00"/>
                </patternFill>
              </fill>
            </x14:dxf>
          </x14:cfRule>
          <x14:cfRule type="containsText" priority="9130" operator="containsText" id="{DFDF1D1A-C388-49D2-B5FD-548FCFEEDE27}">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117" operator="containsText" id="{44882B12-092A-49A9-9A7F-8F43797DCD99}">
            <xm:f>NOT(ISERROR(SEARCH('Listados Datos'!$P$3,AR342)))</xm:f>
            <xm:f>'Listados Datos'!$P$3</xm:f>
            <x14:dxf>
              <fill>
                <patternFill>
                  <bgColor rgb="FF99CC00"/>
                </patternFill>
              </fill>
            </x14:dxf>
          </x14:cfRule>
          <x14:cfRule type="containsText" priority="9118" operator="containsText" id="{2B75F1B6-7B1B-4BAF-A980-93EAF5B55640}">
            <xm:f>NOT(ISERROR(SEARCH('Listados Datos'!$P$4,AR342)))</xm:f>
            <xm:f>'Listados Datos'!$P$4</xm:f>
            <x14:dxf>
              <fill>
                <patternFill>
                  <bgColor rgb="FF33CC33"/>
                </patternFill>
              </fill>
            </x14:dxf>
          </x14:cfRule>
          <x14:cfRule type="containsText" priority="9119" operator="containsText" id="{5B3E7889-2520-46EE-9C34-DCB42C9CBF0B}">
            <xm:f>NOT(ISERROR(SEARCH('Listados Datos'!$P$5,AR342)))</xm:f>
            <xm:f>'Listados Datos'!$P$5</xm:f>
            <x14:dxf>
              <fill>
                <patternFill>
                  <bgColor rgb="FFFFFF00"/>
                </patternFill>
              </fill>
            </x14:dxf>
          </x14:cfRule>
          <x14:cfRule type="containsText" priority="9120" operator="containsText" id="{E0C58E5C-D998-42D1-9114-316AF91EE79A}">
            <xm:f>NOT(ISERROR(SEARCH('Listados Datos'!$P$6,AR342)))</xm:f>
            <xm:f>'Listados Datos'!$P$6</xm:f>
            <x14:dxf>
              <fill>
                <patternFill>
                  <bgColor rgb="FFFFC000"/>
                </patternFill>
              </fill>
            </x14:dxf>
          </x14:cfRule>
          <x14:cfRule type="containsText" priority="9121" operator="containsText" id="{9FEC0AEC-381A-48E0-893B-8BDE150C50E8}">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103" operator="containsText" id="{ED769867-E336-4660-8E97-F29D441FFC23}">
            <xm:f>NOT(ISERROR(SEARCH('Listados Datos'!$P$3,AR343)))</xm:f>
            <xm:f>'Listados Datos'!$P$3</xm:f>
            <x14:dxf>
              <fill>
                <patternFill>
                  <bgColor rgb="FF99CC00"/>
                </patternFill>
              </fill>
            </x14:dxf>
          </x14:cfRule>
          <x14:cfRule type="containsText" priority="9104" operator="containsText" id="{EB152168-1B63-4A31-B903-154AEB4CA353}">
            <xm:f>NOT(ISERROR(SEARCH('Listados Datos'!$P$4,AR343)))</xm:f>
            <xm:f>'Listados Datos'!$P$4</xm:f>
            <x14:dxf>
              <fill>
                <patternFill>
                  <bgColor rgb="FF33CC33"/>
                </patternFill>
              </fill>
            </x14:dxf>
          </x14:cfRule>
          <x14:cfRule type="containsText" priority="9105" operator="containsText" id="{3ECC5DEC-DF5F-489F-AADE-C63B0B741028}">
            <xm:f>NOT(ISERROR(SEARCH('Listados Datos'!$P$5,AR343)))</xm:f>
            <xm:f>'Listados Datos'!$P$5</xm:f>
            <x14:dxf>
              <fill>
                <patternFill>
                  <bgColor rgb="FFFFFF00"/>
                </patternFill>
              </fill>
            </x14:dxf>
          </x14:cfRule>
          <x14:cfRule type="containsText" priority="9106" operator="containsText" id="{DC3B4FA1-540D-467F-8767-FE7825B2CCA8}">
            <xm:f>NOT(ISERROR(SEARCH('Listados Datos'!$P$6,AR343)))</xm:f>
            <xm:f>'Listados Datos'!$P$6</xm:f>
            <x14:dxf>
              <fill>
                <patternFill>
                  <bgColor rgb="FFFFC000"/>
                </patternFill>
              </fill>
            </x14:dxf>
          </x14:cfRule>
          <x14:cfRule type="containsText" priority="9107" operator="containsText" id="{B8343E5E-A3D5-441F-85DE-F22B69A96A36}">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235" operator="containsText" id="{8C373588-05D5-43C2-8613-BC52C2D473FD}">
            <xm:f>NOT(ISERROR(SEARCH('Listados Datos'!$T$3,AF340)))</xm:f>
            <xm:f>'Listados Datos'!$T$3</xm:f>
            <x14:dxf>
              <fill>
                <patternFill patternType="solid">
                  <bgColor rgb="FFC00000"/>
                </patternFill>
              </fill>
            </x14:dxf>
          </x14:cfRule>
          <x14:cfRule type="containsText" priority="9236" operator="containsText" id="{1091BF74-63C9-4EED-BBEA-27CCE3ADBB7F}">
            <xm:f>NOT(ISERROR(SEARCH('Listados Datos'!$T$4,AF340)))</xm:f>
            <xm:f>'Listados Datos'!$T$4</xm:f>
            <x14:dxf>
              <font>
                <b/>
                <i val="0"/>
                <color theme="0"/>
              </font>
              <fill>
                <patternFill>
                  <bgColor rgb="FFE26B0A"/>
                </patternFill>
              </fill>
            </x14:dxf>
          </x14:cfRule>
          <x14:cfRule type="containsText" priority="9237" operator="containsText" id="{E5C3FA39-5955-4DE7-B60D-D6CD2FAA4479}">
            <xm:f>NOT(ISERROR(SEARCH('Listados Datos'!$T$5,AF340)))</xm:f>
            <xm:f>'Listados Datos'!$T$5</xm:f>
            <x14:dxf>
              <font>
                <b/>
                <i val="0"/>
                <color auto="1"/>
              </font>
              <fill>
                <patternFill>
                  <bgColor rgb="FFFFFF00"/>
                </patternFill>
              </fill>
            </x14:dxf>
          </x14:cfRule>
          <x14:cfRule type="containsText" priority="9238" operator="containsText" id="{65821B2E-7545-4BA1-AF7B-876AC7B620D9}">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231" operator="containsText" id="{AFE4FB7C-886B-4254-940B-9671DFE01010}">
            <xm:f>NOT(ISERROR(SEARCH('Listados Datos'!$T$3,AB340)))</xm:f>
            <xm:f>'Listados Datos'!$T$3</xm:f>
            <x14:dxf>
              <fill>
                <patternFill patternType="solid">
                  <bgColor rgb="FFC00000"/>
                </patternFill>
              </fill>
            </x14:dxf>
          </x14:cfRule>
          <x14:cfRule type="containsText" priority="9232" operator="containsText" id="{FF93F1DD-73D1-45AB-A19C-E32F1892AB53}">
            <xm:f>NOT(ISERROR(SEARCH('Listados Datos'!$T$4,AB340)))</xm:f>
            <xm:f>'Listados Datos'!$T$4</xm:f>
            <x14:dxf>
              <font>
                <b/>
                <i val="0"/>
                <color theme="0"/>
              </font>
              <fill>
                <patternFill>
                  <bgColor rgb="FFE26B0A"/>
                </patternFill>
              </fill>
            </x14:dxf>
          </x14:cfRule>
          <x14:cfRule type="containsText" priority="9233" operator="containsText" id="{33D63870-6439-4D49-95E4-60833067B5FD}">
            <xm:f>NOT(ISERROR(SEARCH('Listados Datos'!$T$5,AB340)))</xm:f>
            <xm:f>'Listados Datos'!$T$5</xm:f>
            <x14:dxf>
              <font>
                <b/>
                <i val="0"/>
                <color auto="1"/>
              </font>
              <fill>
                <patternFill>
                  <bgColor rgb="FFFFFF00"/>
                </patternFill>
              </fill>
            </x14:dxf>
          </x14:cfRule>
          <x14:cfRule type="containsText" priority="9234" operator="containsText" id="{DE539D8B-E28C-48D9-8810-D1323BA03FAC}">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221" operator="containsText" id="{DCF683FA-C98E-403C-B04E-80A85D105047}">
            <xm:f>NOT(ISERROR(SEARCH('Listados Datos'!$P$3,Z340)))</xm:f>
            <xm:f>'Listados Datos'!$P$3</xm:f>
            <x14:dxf>
              <fill>
                <patternFill>
                  <bgColor rgb="FF99CC00"/>
                </patternFill>
              </fill>
            </x14:dxf>
          </x14:cfRule>
          <x14:cfRule type="containsText" priority="9222" operator="containsText" id="{F4E96088-2AC4-4D3C-AEA4-FF3824761615}">
            <xm:f>NOT(ISERROR(SEARCH('Listados Datos'!$P$4,Z340)))</xm:f>
            <xm:f>'Listados Datos'!$P$4</xm:f>
            <x14:dxf>
              <fill>
                <patternFill>
                  <bgColor rgb="FF33CC33"/>
                </patternFill>
              </fill>
            </x14:dxf>
          </x14:cfRule>
          <x14:cfRule type="containsText" priority="9223" operator="containsText" id="{9A3FE80B-C855-40D3-BED1-6CD21E6D6524}">
            <xm:f>NOT(ISERROR(SEARCH('Listados Datos'!$P$5,Z340)))</xm:f>
            <xm:f>'Listados Datos'!$P$5</xm:f>
            <x14:dxf>
              <fill>
                <patternFill>
                  <bgColor rgb="FFFFFF00"/>
                </patternFill>
              </fill>
            </x14:dxf>
          </x14:cfRule>
          <x14:cfRule type="containsText" priority="9224" operator="containsText" id="{B73E71A9-1879-4B55-B072-FBA7CB90B32A}">
            <xm:f>NOT(ISERROR(SEARCH('Listados Datos'!$P$6,Z340)))</xm:f>
            <xm:f>'Listados Datos'!$P$6</xm:f>
            <x14:dxf>
              <fill>
                <patternFill>
                  <bgColor rgb="FFFFC000"/>
                </patternFill>
              </fill>
            </x14:dxf>
          </x14:cfRule>
          <x14:cfRule type="containsText" priority="9225" operator="containsText" id="{62569CE7-FB71-4F6F-9919-675DAE9D1CE2}">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197" operator="containsText" id="{F72D7A38-7105-4D8E-9431-957A11386922}">
            <xm:f>NOT(ISERROR(SEARCH('Listados Datos'!$T$3,AT340)))</xm:f>
            <xm:f>'Listados Datos'!$T$3</xm:f>
            <x14:dxf>
              <fill>
                <patternFill patternType="solid">
                  <bgColor rgb="FFC00000"/>
                </patternFill>
              </fill>
            </x14:dxf>
          </x14:cfRule>
          <x14:cfRule type="containsText" priority="9198" operator="containsText" id="{06237549-0D4C-4920-80C9-B8C2C4BF7394}">
            <xm:f>NOT(ISERROR(SEARCH('Listados Datos'!$T$4,AT340)))</xm:f>
            <xm:f>'Listados Datos'!$T$4</xm:f>
            <x14:dxf>
              <font>
                <b/>
                <i val="0"/>
                <color theme="0"/>
              </font>
              <fill>
                <patternFill>
                  <bgColor rgb="FFE26B0A"/>
                </patternFill>
              </fill>
            </x14:dxf>
          </x14:cfRule>
          <x14:cfRule type="containsText" priority="9199" operator="containsText" id="{078D0CFD-60C7-4135-A81F-23BD89D93DB3}">
            <xm:f>NOT(ISERROR(SEARCH('Listados Datos'!$T$5,AT340)))</xm:f>
            <xm:f>'Listados Datos'!$T$5</xm:f>
            <x14:dxf>
              <font>
                <b/>
                <i val="0"/>
                <color auto="1"/>
              </font>
              <fill>
                <patternFill>
                  <bgColor rgb="FFFFFF00"/>
                </patternFill>
              </fill>
            </x14:dxf>
          </x14:cfRule>
          <x14:cfRule type="containsText" priority="9200" operator="containsText" id="{1913C24E-C8D7-449A-B85F-2D0D8FF9E87F}">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187" operator="containsText" id="{7F5327CC-A657-47C1-9FB5-3843804C6D08}">
            <xm:f>NOT(ISERROR(SEARCH('Listados Datos'!$P$3,AR340)))</xm:f>
            <xm:f>'Listados Datos'!$P$3</xm:f>
            <x14:dxf>
              <fill>
                <patternFill>
                  <bgColor rgb="FF99CC00"/>
                </patternFill>
              </fill>
            </x14:dxf>
          </x14:cfRule>
          <x14:cfRule type="containsText" priority="9188" operator="containsText" id="{6BEA5456-3F36-42D0-A20B-7819B9A1C22A}">
            <xm:f>NOT(ISERROR(SEARCH('Listados Datos'!$P$4,AR340)))</xm:f>
            <xm:f>'Listados Datos'!$P$4</xm:f>
            <x14:dxf>
              <fill>
                <patternFill>
                  <bgColor rgb="FF33CC33"/>
                </patternFill>
              </fill>
            </x14:dxf>
          </x14:cfRule>
          <x14:cfRule type="containsText" priority="9189" operator="containsText" id="{03DF2C94-2695-4508-B024-C50D41972B28}">
            <xm:f>NOT(ISERROR(SEARCH('Listados Datos'!$P$5,AR340)))</xm:f>
            <xm:f>'Listados Datos'!$P$5</xm:f>
            <x14:dxf>
              <fill>
                <patternFill>
                  <bgColor rgb="FFFFFF00"/>
                </patternFill>
              </fill>
            </x14:dxf>
          </x14:cfRule>
          <x14:cfRule type="containsText" priority="9190" operator="containsText" id="{278DF726-0341-461F-B64B-B202D4FFB5F3}">
            <xm:f>NOT(ISERROR(SEARCH('Listados Datos'!$P$6,AR340)))</xm:f>
            <xm:f>'Listados Datos'!$P$6</xm:f>
            <x14:dxf>
              <fill>
                <patternFill>
                  <bgColor rgb="FFFFC000"/>
                </patternFill>
              </fill>
            </x14:dxf>
          </x14:cfRule>
          <x14:cfRule type="containsText" priority="9191" operator="containsText" id="{F751B2BC-CD85-456B-8505-B2414A7D97C3}">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183" operator="containsText" id="{AC729E44-27AC-4DDD-9850-53684FEBFA5F}">
            <xm:f>NOT(ISERROR(SEARCH('Listados Datos'!$T$3,AT341)))</xm:f>
            <xm:f>'Listados Datos'!$T$3</xm:f>
            <x14:dxf>
              <fill>
                <patternFill patternType="solid">
                  <bgColor rgb="FFC00000"/>
                </patternFill>
              </fill>
            </x14:dxf>
          </x14:cfRule>
          <x14:cfRule type="containsText" priority="9184" operator="containsText" id="{D7B4237B-BDCA-4634-A80A-30D73FED8953}">
            <xm:f>NOT(ISERROR(SEARCH('Listados Datos'!$T$4,AT341)))</xm:f>
            <xm:f>'Listados Datos'!$T$4</xm:f>
            <x14:dxf>
              <font>
                <b/>
                <i val="0"/>
                <color theme="0"/>
              </font>
              <fill>
                <patternFill>
                  <bgColor rgb="FFE26B0A"/>
                </patternFill>
              </fill>
            </x14:dxf>
          </x14:cfRule>
          <x14:cfRule type="containsText" priority="9185" operator="containsText" id="{B479331F-9C2C-4E00-8DE1-EE66F414CFA1}">
            <xm:f>NOT(ISERROR(SEARCH('Listados Datos'!$T$5,AT341)))</xm:f>
            <xm:f>'Listados Datos'!$T$5</xm:f>
            <x14:dxf>
              <font>
                <b/>
                <i val="0"/>
                <color auto="1"/>
              </font>
              <fill>
                <patternFill>
                  <bgColor rgb="FFFFFF00"/>
                </patternFill>
              </fill>
            </x14:dxf>
          </x14:cfRule>
          <x14:cfRule type="containsText" priority="9186" operator="containsText" id="{857D4195-0121-47EB-A6A8-692DB993D9C7}">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173" operator="containsText" id="{2F3994CA-1CD5-4F76-BCC0-6CCC6D7AB852}">
            <xm:f>NOT(ISERROR(SEARCH('Listados Datos'!$P$3,AR341)))</xm:f>
            <xm:f>'Listados Datos'!$P$3</xm:f>
            <x14:dxf>
              <fill>
                <patternFill>
                  <bgColor rgb="FF99CC00"/>
                </patternFill>
              </fill>
            </x14:dxf>
          </x14:cfRule>
          <x14:cfRule type="containsText" priority="9174" operator="containsText" id="{08158EBE-66FD-42C5-9B4D-D60C644D1C40}">
            <xm:f>NOT(ISERROR(SEARCH('Listados Datos'!$P$4,AR341)))</xm:f>
            <xm:f>'Listados Datos'!$P$4</xm:f>
            <x14:dxf>
              <fill>
                <patternFill>
                  <bgColor rgb="FF33CC33"/>
                </patternFill>
              </fill>
            </x14:dxf>
          </x14:cfRule>
          <x14:cfRule type="containsText" priority="9175" operator="containsText" id="{2F4D8F35-E832-4F7C-AA39-5A91F77B83A9}">
            <xm:f>NOT(ISERROR(SEARCH('Listados Datos'!$P$5,AR341)))</xm:f>
            <xm:f>'Listados Datos'!$P$5</xm:f>
            <x14:dxf>
              <fill>
                <patternFill>
                  <bgColor rgb="FFFFFF00"/>
                </patternFill>
              </fill>
            </x14:dxf>
          </x14:cfRule>
          <x14:cfRule type="containsText" priority="9176" operator="containsText" id="{A880325E-37CB-4C48-9800-E78CDF375FAB}">
            <xm:f>NOT(ISERROR(SEARCH('Listados Datos'!$P$6,AR341)))</xm:f>
            <xm:f>'Listados Datos'!$P$6</xm:f>
            <x14:dxf>
              <fill>
                <patternFill>
                  <bgColor rgb="FFFFC000"/>
                </patternFill>
              </fill>
            </x14:dxf>
          </x14:cfRule>
          <x14:cfRule type="containsText" priority="9177" operator="containsText" id="{D42DD349-78B5-4647-8A8F-5AD8DA68E612}">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155" operator="containsText" id="{CE367385-3915-4C9D-9790-2FCD5E1622DF}">
            <xm:f>NOT(ISERROR(SEARCH('Listados Datos'!$T$3,AF342)))</xm:f>
            <xm:f>'Listados Datos'!$T$3</xm:f>
            <x14:dxf>
              <fill>
                <patternFill patternType="solid">
                  <bgColor rgb="FFC00000"/>
                </patternFill>
              </fill>
            </x14:dxf>
          </x14:cfRule>
          <x14:cfRule type="containsText" priority="9156" operator="containsText" id="{2FA18FCD-3546-40FB-83B8-50B35FE35B7A}">
            <xm:f>NOT(ISERROR(SEARCH('Listados Datos'!$T$4,AF342)))</xm:f>
            <xm:f>'Listados Datos'!$T$4</xm:f>
            <x14:dxf>
              <font>
                <b/>
                <i val="0"/>
                <color theme="0"/>
              </font>
              <fill>
                <patternFill>
                  <bgColor rgb="FFE26B0A"/>
                </patternFill>
              </fill>
            </x14:dxf>
          </x14:cfRule>
          <x14:cfRule type="containsText" priority="9157" operator="containsText" id="{1BD45165-54CE-4254-BDF9-442BEAD12902}">
            <xm:f>NOT(ISERROR(SEARCH('Listados Datos'!$T$5,AF342)))</xm:f>
            <xm:f>'Listados Datos'!$T$5</xm:f>
            <x14:dxf>
              <font>
                <b/>
                <i val="0"/>
                <color auto="1"/>
              </font>
              <fill>
                <patternFill>
                  <bgColor rgb="FFFFFF00"/>
                </patternFill>
              </fill>
            </x14:dxf>
          </x14:cfRule>
          <x14:cfRule type="containsText" priority="9158" operator="containsText" id="{7601AD1E-2A2E-4BA4-88FE-294370CD57B8}">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151" operator="containsText" id="{6E0BE11A-7B43-4154-9F6B-3F0AC136CBF6}">
            <xm:f>NOT(ISERROR(SEARCH('Listados Datos'!$T$3,AB342)))</xm:f>
            <xm:f>'Listados Datos'!$T$3</xm:f>
            <x14:dxf>
              <fill>
                <patternFill patternType="solid">
                  <bgColor rgb="FFC00000"/>
                </patternFill>
              </fill>
            </x14:dxf>
          </x14:cfRule>
          <x14:cfRule type="containsText" priority="9152" operator="containsText" id="{1A9C5FBC-FAB6-43E0-A688-289DBDFE9799}">
            <xm:f>NOT(ISERROR(SEARCH('Listados Datos'!$T$4,AB342)))</xm:f>
            <xm:f>'Listados Datos'!$T$4</xm:f>
            <x14:dxf>
              <font>
                <b/>
                <i val="0"/>
                <color theme="0"/>
              </font>
              <fill>
                <patternFill>
                  <bgColor rgb="FFE26B0A"/>
                </patternFill>
              </fill>
            </x14:dxf>
          </x14:cfRule>
          <x14:cfRule type="containsText" priority="9153" operator="containsText" id="{9CBE5C04-AFE3-4FA8-9B54-88E7E653920C}">
            <xm:f>NOT(ISERROR(SEARCH('Listados Datos'!$T$5,AB342)))</xm:f>
            <xm:f>'Listados Datos'!$T$5</xm:f>
            <x14:dxf>
              <font>
                <b/>
                <i val="0"/>
                <color auto="1"/>
              </font>
              <fill>
                <patternFill>
                  <bgColor rgb="FFFFFF00"/>
                </patternFill>
              </fill>
            </x14:dxf>
          </x14:cfRule>
          <x14:cfRule type="containsText" priority="9154" operator="containsText" id="{17BEF4D3-CF76-43FF-BBCB-DFFA622B529D}">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141" operator="containsText" id="{EDFFB8AA-00D1-4288-905A-15312FFAAEE0}">
            <xm:f>NOT(ISERROR(SEARCH('Listados Datos'!$P$3,Z342)))</xm:f>
            <xm:f>'Listados Datos'!$P$3</xm:f>
            <x14:dxf>
              <fill>
                <patternFill>
                  <bgColor rgb="FF99CC00"/>
                </patternFill>
              </fill>
            </x14:dxf>
          </x14:cfRule>
          <x14:cfRule type="containsText" priority="9142" operator="containsText" id="{634E03F5-83E8-4D5F-A5E9-564F2B89A41E}">
            <xm:f>NOT(ISERROR(SEARCH('Listados Datos'!$P$4,Z342)))</xm:f>
            <xm:f>'Listados Datos'!$P$4</xm:f>
            <x14:dxf>
              <fill>
                <patternFill>
                  <bgColor rgb="FF33CC33"/>
                </patternFill>
              </fill>
            </x14:dxf>
          </x14:cfRule>
          <x14:cfRule type="containsText" priority="9143" operator="containsText" id="{F53F6A09-6582-4A2F-934F-E6CF71AC12F7}">
            <xm:f>NOT(ISERROR(SEARCH('Listados Datos'!$P$5,Z342)))</xm:f>
            <xm:f>'Listados Datos'!$P$5</xm:f>
            <x14:dxf>
              <fill>
                <patternFill>
                  <bgColor rgb="FFFFFF00"/>
                </patternFill>
              </fill>
            </x14:dxf>
          </x14:cfRule>
          <x14:cfRule type="containsText" priority="9144" operator="containsText" id="{B4F2F5C2-A075-4FC1-8819-15278B0A6291}">
            <xm:f>NOT(ISERROR(SEARCH('Listados Datos'!$P$6,Z342)))</xm:f>
            <xm:f>'Listados Datos'!$P$6</xm:f>
            <x14:dxf>
              <fill>
                <patternFill>
                  <bgColor rgb="FFFFC000"/>
                </patternFill>
              </fill>
            </x14:dxf>
          </x14:cfRule>
          <x14:cfRule type="containsText" priority="9145" operator="containsText" id="{39D923BD-31D1-4F45-BD07-96C724EE17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113" operator="containsText" id="{89695FF8-5A40-410E-A4A4-3A617C9E6CD5}">
            <xm:f>NOT(ISERROR(SEARCH('Listados Datos'!$T$3,AT343)))</xm:f>
            <xm:f>'Listados Datos'!$T$3</xm:f>
            <x14:dxf>
              <fill>
                <patternFill patternType="solid">
                  <bgColor rgb="FFC00000"/>
                </patternFill>
              </fill>
            </x14:dxf>
          </x14:cfRule>
          <x14:cfRule type="containsText" priority="9114" operator="containsText" id="{7EF1AB6E-CA3D-4166-8E27-7C1E991496DC}">
            <xm:f>NOT(ISERROR(SEARCH('Listados Datos'!$T$4,AT343)))</xm:f>
            <xm:f>'Listados Datos'!$T$4</xm:f>
            <x14:dxf>
              <font>
                <b/>
                <i val="0"/>
                <color theme="0"/>
              </font>
              <fill>
                <patternFill>
                  <bgColor rgb="FFE26B0A"/>
                </patternFill>
              </fill>
            </x14:dxf>
          </x14:cfRule>
          <x14:cfRule type="containsText" priority="9115" operator="containsText" id="{2094A31B-89BB-44D0-A198-CC3E149DBCBE}">
            <xm:f>NOT(ISERROR(SEARCH('Listados Datos'!$T$5,AT343)))</xm:f>
            <xm:f>'Listados Datos'!$T$5</xm:f>
            <x14:dxf>
              <font>
                <b/>
                <i val="0"/>
                <color auto="1"/>
              </font>
              <fill>
                <patternFill>
                  <bgColor rgb="FFFFFF00"/>
                </patternFill>
              </fill>
            </x14:dxf>
          </x14:cfRule>
          <x14:cfRule type="containsText" priority="9116" operator="containsText" id="{51356BE0-4309-4FF2-8962-4A382B73794E}">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8851" operator="containsText" id="{6ED33C3F-97F6-458B-A02B-3FF21689BBEE}">
            <xm:f>NOT(ISERROR(SEARCH('Listados Datos'!$P$3,AR350)))</xm:f>
            <xm:f>'Listados Datos'!$P$3</xm:f>
            <x14:dxf>
              <fill>
                <patternFill>
                  <bgColor rgb="FF99CC00"/>
                </patternFill>
              </fill>
            </x14:dxf>
          </x14:cfRule>
          <x14:cfRule type="containsText" priority="8852" operator="containsText" id="{8DAA3A40-2B0D-4C17-A45B-B933AFBFFA8A}">
            <xm:f>NOT(ISERROR(SEARCH('Listados Datos'!$P$4,AR350)))</xm:f>
            <xm:f>'Listados Datos'!$P$4</xm:f>
            <x14:dxf>
              <fill>
                <patternFill>
                  <bgColor rgb="FF33CC33"/>
                </patternFill>
              </fill>
            </x14:dxf>
          </x14:cfRule>
          <x14:cfRule type="containsText" priority="8853" operator="containsText" id="{76D4B8AE-9224-45E1-8CFF-19A46B9F08B7}">
            <xm:f>NOT(ISERROR(SEARCH('Listados Datos'!$P$5,AR350)))</xm:f>
            <xm:f>'Listados Datos'!$P$5</xm:f>
            <x14:dxf>
              <fill>
                <patternFill>
                  <bgColor rgb="FFFFFF00"/>
                </patternFill>
              </fill>
            </x14:dxf>
          </x14:cfRule>
          <x14:cfRule type="containsText" priority="8854" operator="containsText" id="{EFBB86F1-D3B6-4F4B-9740-D8B56A89DA67}">
            <xm:f>NOT(ISERROR(SEARCH('Listados Datos'!$P$6,AR350)))</xm:f>
            <xm:f>'Listados Datos'!$P$6</xm:f>
            <x14:dxf>
              <fill>
                <patternFill>
                  <bgColor rgb="FFFFC000"/>
                </patternFill>
              </fill>
            </x14:dxf>
          </x14:cfRule>
          <x14:cfRule type="containsText" priority="8855" operator="containsText" id="{74F0A203-2C2B-46D8-A84B-C5BAC469FEAC}">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099" operator="containsText" id="{E9174243-6F6E-4E89-AA9F-98C0A3F82521}">
            <xm:f>NOT(ISERROR(SEARCH('Listados Datos'!$T$3,AF320)))</xm:f>
            <xm:f>'Listados Datos'!$T$3</xm:f>
            <x14:dxf>
              <fill>
                <patternFill patternType="solid">
                  <bgColor rgb="FFC00000"/>
                </patternFill>
              </fill>
            </x14:dxf>
          </x14:cfRule>
          <x14:cfRule type="containsText" priority="9100" operator="containsText" id="{0873ED12-4E8E-4573-B835-9EBF7A41A700}">
            <xm:f>NOT(ISERROR(SEARCH('Listados Datos'!$T$4,AF320)))</xm:f>
            <xm:f>'Listados Datos'!$T$4</xm:f>
            <x14:dxf>
              <font>
                <b/>
                <i val="0"/>
                <color theme="0"/>
              </font>
              <fill>
                <patternFill>
                  <bgColor rgb="FFE26B0A"/>
                </patternFill>
              </fill>
            </x14:dxf>
          </x14:cfRule>
          <x14:cfRule type="containsText" priority="9101" operator="containsText" id="{BE4174D0-5A3F-42C4-AD66-4A335AE67EC3}">
            <xm:f>NOT(ISERROR(SEARCH('Listados Datos'!$T$5,AF320)))</xm:f>
            <xm:f>'Listados Datos'!$T$5</xm:f>
            <x14:dxf>
              <font>
                <b/>
                <i val="0"/>
                <color auto="1"/>
              </font>
              <fill>
                <patternFill>
                  <bgColor rgb="FFFFFF00"/>
                </patternFill>
              </fill>
            </x14:dxf>
          </x14:cfRule>
          <x14:cfRule type="containsText" priority="9102" operator="containsText" id="{4090D208-F604-4FB5-B70E-69FE849088D3}">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9095" operator="containsText" id="{E139D2AC-3B04-421A-AB63-8EFB1D5ED9D4}">
            <xm:f>NOT(ISERROR(SEARCH('Listados Datos'!$T$3,AB320)))</xm:f>
            <xm:f>'Listados Datos'!$T$3</xm:f>
            <x14:dxf>
              <fill>
                <patternFill patternType="solid">
                  <bgColor rgb="FFC00000"/>
                </patternFill>
              </fill>
            </x14:dxf>
          </x14:cfRule>
          <x14:cfRule type="containsText" priority="9096" operator="containsText" id="{8F671A7B-B64D-441D-B5D8-EAD80CB12369}">
            <xm:f>NOT(ISERROR(SEARCH('Listados Datos'!$T$4,AB320)))</xm:f>
            <xm:f>'Listados Datos'!$T$4</xm:f>
            <x14:dxf>
              <font>
                <b/>
                <i val="0"/>
                <color theme="0"/>
              </font>
              <fill>
                <patternFill>
                  <bgColor rgb="FFE26B0A"/>
                </patternFill>
              </fill>
            </x14:dxf>
          </x14:cfRule>
          <x14:cfRule type="containsText" priority="9097" operator="containsText" id="{12F37FA2-03A1-4041-B7B8-5E2B5F10751C}">
            <xm:f>NOT(ISERROR(SEARCH('Listados Datos'!$T$5,AB320)))</xm:f>
            <xm:f>'Listados Datos'!$T$5</xm:f>
            <x14:dxf>
              <font>
                <b/>
                <i val="0"/>
                <color auto="1"/>
              </font>
              <fill>
                <patternFill>
                  <bgColor rgb="FFFFFF00"/>
                </patternFill>
              </fill>
            </x14:dxf>
          </x14:cfRule>
          <x14:cfRule type="containsText" priority="9098" operator="containsText" id="{E0762F98-21F9-40BA-A2F1-94BC083B9222}">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9085" operator="containsText" id="{6257BDAD-B249-4966-8110-7F25252948D1}">
            <xm:f>NOT(ISERROR(SEARCH('Listados Datos'!$P$3,Z320)))</xm:f>
            <xm:f>'Listados Datos'!$P$3</xm:f>
            <x14:dxf>
              <fill>
                <patternFill>
                  <bgColor rgb="FF99CC00"/>
                </patternFill>
              </fill>
            </x14:dxf>
          </x14:cfRule>
          <x14:cfRule type="containsText" priority="9086" operator="containsText" id="{D20CD035-934D-4C72-8140-0A186B6FA67A}">
            <xm:f>NOT(ISERROR(SEARCH('Listados Datos'!$P$4,Z320)))</xm:f>
            <xm:f>'Listados Datos'!$P$4</xm:f>
            <x14:dxf>
              <fill>
                <patternFill>
                  <bgColor rgb="FF33CC33"/>
                </patternFill>
              </fill>
            </x14:dxf>
          </x14:cfRule>
          <x14:cfRule type="containsText" priority="9087" operator="containsText" id="{B675FB82-53CA-4281-B003-4D26B0EF3172}">
            <xm:f>NOT(ISERROR(SEARCH('Listados Datos'!$P$5,Z320)))</xm:f>
            <xm:f>'Listados Datos'!$P$5</xm:f>
            <x14:dxf>
              <fill>
                <patternFill>
                  <bgColor rgb="FFFFFF00"/>
                </patternFill>
              </fill>
            </x14:dxf>
          </x14:cfRule>
          <x14:cfRule type="containsText" priority="9088" operator="containsText" id="{E18914EE-B92A-4835-91E8-2BB328D2E672}">
            <xm:f>NOT(ISERROR(SEARCH('Listados Datos'!$P$6,Z320)))</xm:f>
            <xm:f>'Listados Datos'!$P$6</xm:f>
            <x14:dxf>
              <fill>
                <patternFill>
                  <bgColor rgb="FFFFC000"/>
                </patternFill>
              </fill>
            </x14:dxf>
          </x14:cfRule>
          <x14:cfRule type="containsText" priority="9089" operator="containsText" id="{FE6D4B72-ED42-47C7-ADC9-D1989B02AE5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9071" operator="containsText" id="{B0AFA8FB-59A5-4C46-9952-073767DD2432}">
            <xm:f>NOT(ISERROR(SEARCH('Listados Datos'!$T$3,AT320)))</xm:f>
            <xm:f>'Listados Datos'!$T$3</xm:f>
            <x14:dxf>
              <fill>
                <patternFill patternType="solid">
                  <bgColor rgb="FFC00000"/>
                </patternFill>
              </fill>
            </x14:dxf>
          </x14:cfRule>
          <x14:cfRule type="containsText" priority="9072" operator="containsText" id="{D993AE5B-9BF5-48EC-B346-199DAB57549F}">
            <xm:f>NOT(ISERROR(SEARCH('Listados Datos'!$T$4,AT320)))</xm:f>
            <xm:f>'Listados Datos'!$T$4</xm:f>
            <x14:dxf>
              <font>
                <b/>
                <i val="0"/>
                <color theme="0"/>
              </font>
              <fill>
                <patternFill>
                  <bgColor rgb="FFE26B0A"/>
                </patternFill>
              </fill>
            </x14:dxf>
          </x14:cfRule>
          <x14:cfRule type="containsText" priority="9073" operator="containsText" id="{26B1C9B1-B05F-46D2-8D5C-83BB86487C2F}">
            <xm:f>NOT(ISERROR(SEARCH('Listados Datos'!$T$5,AT320)))</xm:f>
            <xm:f>'Listados Datos'!$T$5</xm:f>
            <x14:dxf>
              <font>
                <b/>
                <i val="0"/>
                <color auto="1"/>
              </font>
              <fill>
                <patternFill>
                  <bgColor rgb="FFFFFF00"/>
                </patternFill>
              </fill>
            </x14:dxf>
          </x14:cfRule>
          <x14:cfRule type="containsText" priority="9074" operator="containsText" id="{4F9D339C-E9A9-49C0-9ACB-6262F297539E}">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061" operator="containsText" id="{8EE93711-01B9-4BA1-B402-EEB5CA238E74}">
            <xm:f>NOT(ISERROR(SEARCH('Listados Datos'!$P$3,AR320)))</xm:f>
            <xm:f>'Listados Datos'!$P$3</xm:f>
            <x14:dxf>
              <fill>
                <patternFill>
                  <bgColor rgb="FF99CC00"/>
                </patternFill>
              </fill>
            </x14:dxf>
          </x14:cfRule>
          <x14:cfRule type="containsText" priority="9062" operator="containsText" id="{64C79E9E-349D-4632-946B-A1D7A0F0C960}">
            <xm:f>NOT(ISERROR(SEARCH('Listados Datos'!$P$4,AR320)))</xm:f>
            <xm:f>'Listados Datos'!$P$4</xm:f>
            <x14:dxf>
              <fill>
                <patternFill>
                  <bgColor rgb="FF33CC33"/>
                </patternFill>
              </fill>
            </x14:dxf>
          </x14:cfRule>
          <x14:cfRule type="containsText" priority="9063" operator="containsText" id="{2754CD5D-A36F-4142-BE95-FAFC4224E095}">
            <xm:f>NOT(ISERROR(SEARCH('Listados Datos'!$P$5,AR320)))</xm:f>
            <xm:f>'Listados Datos'!$P$5</xm:f>
            <x14:dxf>
              <fill>
                <patternFill>
                  <bgColor rgb="FFFFFF00"/>
                </patternFill>
              </fill>
            </x14:dxf>
          </x14:cfRule>
          <x14:cfRule type="containsText" priority="9064" operator="containsText" id="{8F4D7FD1-14DA-4CAF-A5CE-F6AD7027FEF7}">
            <xm:f>NOT(ISERROR(SEARCH('Listados Datos'!$P$6,AR320)))</xm:f>
            <xm:f>'Listados Datos'!$P$6</xm:f>
            <x14:dxf>
              <fill>
                <patternFill>
                  <bgColor rgb="FFFFC000"/>
                </patternFill>
              </fill>
            </x14:dxf>
          </x14:cfRule>
          <x14:cfRule type="containsText" priority="9065" operator="containsText" id="{E8F41B29-6F79-4330-9571-7B2549F3294A}">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9057" operator="containsText" id="{9BE538ED-9B2D-49BE-958F-69F502D49D2B}">
            <xm:f>NOT(ISERROR(SEARCH('Listados Datos'!$T$3,AF326)))</xm:f>
            <xm:f>'Listados Datos'!$T$3</xm:f>
            <x14:dxf>
              <fill>
                <patternFill patternType="solid">
                  <bgColor rgb="FFC00000"/>
                </patternFill>
              </fill>
            </x14:dxf>
          </x14:cfRule>
          <x14:cfRule type="containsText" priority="9058" operator="containsText" id="{4E9A989E-D0A2-4AD8-9C51-A42F86A43B0C}">
            <xm:f>NOT(ISERROR(SEARCH('Listados Datos'!$T$4,AF326)))</xm:f>
            <xm:f>'Listados Datos'!$T$4</xm:f>
            <x14:dxf>
              <font>
                <b/>
                <i val="0"/>
                <color theme="0"/>
              </font>
              <fill>
                <patternFill>
                  <bgColor rgb="FFE26B0A"/>
                </patternFill>
              </fill>
            </x14:dxf>
          </x14:cfRule>
          <x14:cfRule type="containsText" priority="9059" operator="containsText" id="{1FDA5E49-38B0-4802-9D87-0D91EEE87BEF}">
            <xm:f>NOT(ISERROR(SEARCH('Listados Datos'!$T$5,AF326)))</xm:f>
            <xm:f>'Listados Datos'!$T$5</xm:f>
            <x14:dxf>
              <font>
                <b/>
                <i val="0"/>
                <color auto="1"/>
              </font>
              <fill>
                <patternFill>
                  <bgColor rgb="FFFFFF00"/>
                </patternFill>
              </fill>
            </x14:dxf>
          </x14:cfRule>
          <x14:cfRule type="containsText" priority="9060" operator="containsText" id="{5B0C5BD3-CEDB-4307-836F-F1F697412806}">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053" operator="containsText" id="{A8127F03-888A-4949-8B49-C199CB5355A5}">
            <xm:f>NOT(ISERROR(SEARCH('Listados Datos'!$T$3,AB326)))</xm:f>
            <xm:f>'Listados Datos'!$T$3</xm:f>
            <x14:dxf>
              <fill>
                <patternFill patternType="solid">
                  <bgColor rgb="FFC00000"/>
                </patternFill>
              </fill>
            </x14:dxf>
          </x14:cfRule>
          <x14:cfRule type="containsText" priority="9054" operator="containsText" id="{0A5DD1F2-8EF9-4EE8-ADF2-8C9E250AAAF4}">
            <xm:f>NOT(ISERROR(SEARCH('Listados Datos'!$T$4,AB326)))</xm:f>
            <xm:f>'Listados Datos'!$T$4</xm:f>
            <x14:dxf>
              <font>
                <b/>
                <i val="0"/>
                <color theme="0"/>
              </font>
              <fill>
                <patternFill>
                  <bgColor rgb="FFE26B0A"/>
                </patternFill>
              </fill>
            </x14:dxf>
          </x14:cfRule>
          <x14:cfRule type="containsText" priority="9055" operator="containsText" id="{2E636CE7-0768-4382-AD49-02922C429CA7}">
            <xm:f>NOT(ISERROR(SEARCH('Listados Datos'!$T$5,AB326)))</xm:f>
            <xm:f>'Listados Datos'!$T$5</xm:f>
            <x14:dxf>
              <font>
                <b/>
                <i val="0"/>
                <color auto="1"/>
              </font>
              <fill>
                <patternFill>
                  <bgColor rgb="FFFFFF00"/>
                </patternFill>
              </fill>
            </x14:dxf>
          </x14:cfRule>
          <x14:cfRule type="containsText" priority="9056" operator="containsText" id="{29BA04C8-2BEE-4742-BCDB-0C5ADF74B555}">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043" operator="containsText" id="{733D251E-F43D-4E0B-AA2E-51313A1A2691}">
            <xm:f>NOT(ISERROR(SEARCH('Listados Datos'!$P$3,Z326)))</xm:f>
            <xm:f>'Listados Datos'!$P$3</xm:f>
            <x14:dxf>
              <fill>
                <patternFill>
                  <bgColor rgb="FF99CC00"/>
                </patternFill>
              </fill>
            </x14:dxf>
          </x14:cfRule>
          <x14:cfRule type="containsText" priority="9044" operator="containsText" id="{DC6D5CB2-A0B5-4E1D-8181-9F588039941B}">
            <xm:f>NOT(ISERROR(SEARCH('Listados Datos'!$P$4,Z326)))</xm:f>
            <xm:f>'Listados Datos'!$P$4</xm:f>
            <x14:dxf>
              <fill>
                <patternFill>
                  <bgColor rgb="FF33CC33"/>
                </patternFill>
              </fill>
            </x14:dxf>
          </x14:cfRule>
          <x14:cfRule type="containsText" priority="9045" operator="containsText" id="{85AA19CC-8BD7-4B0B-8CAA-E9688D0E4360}">
            <xm:f>NOT(ISERROR(SEARCH('Listados Datos'!$P$5,Z326)))</xm:f>
            <xm:f>'Listados Datos'!$P$5</xm:f>
            <x14:dxf>
              <fill>
                <patternFill>
                  <bgColor rgb="FFFFFF00"/>
                </patternFill>
              </fill>
            </x14:dxf>
          </x14:cfRule>
          <x14:cfRule type="containsText" priority="9046" operator="containsText" id="{7EF27B07-29DD-494A-B2A7-0CB7419AD8D6}">
            <xm:f>NOT(ISERROR(SEARCH('Listados Datos'!$P$6,Z326)))</xm:f>
            <xm:f>'Listados Datos'!$P$6</xm:f>
            <x14:dxf>
              <fill>
                <patternFill>
                  <bgColor rgb="FFFFC000"/>
                </patternFill>
              </fill>
            </x14:dxf>
          </x14:cfRule>
          <x14:cfRule type="containsText" priority="9047" operator="containsText" id="{1637E672-548D-4435-B27F-599B1C14B899}">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029" operator="containsText" id="{128E4551-6A6F-4B05-928B-912CFCB69350}">
            <xm:f>NOT(ISERROR(SEARCH('Listados Datos'!$T$3,AT326)))</xm:f>
            <xm:f>'Listados Datos'!$T$3</xm:f>
            <x14:dxf>
              <fill>
                <patternFill patternType="solid">
                  <bgColor rgb="FFC00000"/>
                </patternFill>
              </fill>
            </x14:dxf>
          </x14:cfRule>
          <x14:cfRule type="containsText" priority="9030" operator="containsText" id="{1C6C7981-2EB4-4BF7-BD2B-06547568F70A}">
            <xm:f>NOT(ISERROR(SEARCH('Listados Datos'!$T$4,AT326)))</xm:f>
            <xm:f>'Listados Datos'!$T$4</xm:f>
            <x14:dxf>
              <font>
                <b/>
                <i val="0"/>
                <color theme="0"/>
              </font>
              <fill>
                <patternFill>
                  <bgColor rgb="FFE26B0A"/>
                </patternFill>
              </fill>
            </x14:dxf>
          </x14:cfRule>
          <x14:cfRule type="containsText" priority="9031" operator="containsText" id="{51E9EE03-9960-4899-8A5C-89E13421C1D4}">
            <xm:f>NOT(ISERROR(SEARCH('Listados Datos'!$T$5,AT326)))</xm:f>
            <xm:f>'Listados Datos'!$T$5</xm:f>
            <x14:dxf>
              <font>
                <b/>
                <i val="0"/>
                <color auto="1"/>
              </font>
              <fill>
                <patternFill>
                  <bgColor rgb="FFFFFF00"/>
                </patternFill>
              </fill>
            </x14:dxf>
          </x14:cfRule>
          <x14:cfRule type="containsText" priority="9032" operator="containsText" id="{A3CD9274-BB2A-4F58-B8AD-30FF6D7D5E87}">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019" operator="containsText" id="{F3478A81-5504-42A3-AD9C-C7A7850F7475}">
            <xm:f>NOT(ISERROR(SEARCH('Listados Datos'!$P$3,AR326)))</xm:f>
            <xm:f>'Listados Datos'!$P$3</xm:f>
            <x14:dxf>
              <fill>
                <patternFill>
                  <bgColor rgb="FF99CC00"/>
                </patternFill>
              </fill>
            </x14:dxf>
          </x14:cfRule>
          <x14:cfRule type="containsText" priority="9020" operator="containsText" id="{96F6F7EF-CEA6-4E9D-9737-AE6F50D5065C}">
            <xm:f>NOT(ISERROR(SEARCH('Listados Datos'!$P$4,AR326)))</xm:f>
            <xm:f>'Listados Datos'!$P$4</xm:f>
            <x14:dxf>
              <fill>
                <patternFill>
                  <bgColor rgb="FF33CC33"/>
                </patternFill>
              </fill>
            </x14:dxf>
          </x14:cfRule>
          <x14:cfRule type="containsText" priority="9021" operator="containsText" id="{F914FD33-1762-441C-B31D-43BA18872331}">
            <xm:f>NOT(ISERROR(SEARCH('Listados Datos'!$P$5,AR326)))</xm:f>
            <xm:f>'Listados Datos'!$P$5</xm:f>
            <x14:dxf>
              <fill>
                <patternFill>
                  <bgColor rgb="FFFFFF00"/>
                </patternFill>
              </fill>
            </x14:dxf>
          </x14:cfRule>
          <x14:cfRule type="containsText" priority="9022" operator="containsText" id="{96E2A5CF-11E7-4D10-A1C3-EAEFFE51B4E7}">
            <xm:f>NOT(ISERROR(SEARCH('Listados Datos'!$P$6,AR326)))</xm:f>
            <xm:f>'Listados Datos'!$P$6</xm:f>
            <x14:dxf>
              <fill>
                <patternFill>
                  <bgColor rgb="FFFFC000"/>
                </patternFill>
              </fill>
            </x14:dxf>
          </x14:cfRule>
          <x14:cfRule type="containsText" priority="9023" operator="containsText" id="{440794F3-1DE7-4560-8FD2-38EA3D758224}">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015" operator="containsText" id="{45B15F29-F0A0-4B56-8D3E-69E60052D6D7}">
            <xm:f>NOT(ISERROR(SEARCH('Listados Datos'!$T$3,AF332)))</xm:f>
            <xm:f>'Listados Datos'!$T$3</xm:f>
            <x14:dxf>
              <fill>
                <patternFill patternType="solid">
                  <bgColor rgb="FFC00000"/>
                </patternFill>
              </fill>
            </x14:dxf>
          </x14:cfRule>
          <x14:cfRule type="containsText" priority="9016" operator="containsText" id="{080F45EC-356E-4479-801F-86B8F32BCD95}">
            <xm:f>NOT(ISERROR(SEARCH('Listados Datos'!$T$4,AF332)))</xm:f>
            <xm:f>'Listados Datos'!$T$4</xm:f>
            <x14:dxf>
              <font>
                <b/>
                <i val="0"/>
                <color theme="0"/>
              </font>
              <fill>
                <patternFill>
                  <bgColor rgb="FFE26B0A"/>
                </patternFill>
              </fill>
            </x14:dxf>
          </x14:cfRule>
          <x14:cfRule type="containsText" priority="9017" operator="containsText" id="{1824B923-0C61-458F-9DDA-C346C7DDFEFF}">
            <xm:f>NOT(ISERROR(SEARCH('Listados Datos'!$T$5,AF332)))</xm:f>
            <xm:f>'Listados Datos'!$T$5</xm:f>
            <x14:dxf>
              <font>
                <b/>
                <i val="0"/>
                <color auto="1"/>
              </font>
              <fill>
                <patternFill>
                  <bgColor rgb="FFFFFF00"/>
                </patternFill>
              </fill>
            </x14:dxf>
          </x14:cfRule>
          <x14:cfRule type="containsText" priority="9018" operator="containsText" id="{00686633-E493-4DEF-A9C2-9A01A266B848}">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011" operator="containsText" id="{1ACBF164-1FE4-4907-B99A-15F8639B51F9}">
            <xm:f>NOT(ISERROR(SEARCH('Listados Datos'!$T$3,AB332)))</xm:f>
            <xm:f>'Listados Datos'!$T$3</xm:f>
            <x14:dxf>
              <fill>
                <patternFill patternType="solid">
                  <bgColor rgb="FFC00000"/>
                </patternFill>
              </fill>
            </x14:dxf>
          </x14:cfRule>
          <x14:cfRule type="containsText" priority="9012" operator="containsText" id="{CB726B2A-8BAC-4164-8C91-5EBF8D6DE32A}">
            <xm:f>NOT(ISERROR(SEARCH('Listados Datos'!$T$4,AB332)))</xm:f>
            <xm:f>'Listados Datos'!$T$4</xm:f>
            <x14:dxf>
              <font>
                <b/>
                <i val="0"/>
                <color theme="0"/>
              </font>
              <fill>
                <patternFill>
                  <bgColor rgb="FFE26B0A"/>
                </patternFill>
              </fill>
            </x14:dxf>
          </x14:cfRule>
          <x14:cfRule type="containsText" priority="9013" operator="containsText" id="{1C9A69CD-659A-4DBD-A3D9-2FF4841F8129}">
            <xm:f>NOT(ISERROR(SEARCH('Listados Datos'!$T$5,AB332)))</xm:f>
            <xm:f>'Listados Datos'!$T$5</xm:f>
            <x14:dxf>
              <font>
                <b/>
                <i val="0"/>
                <color auto="1"/>
              </font>
              <fill>
                <patternFill>
                  <bgColor rgb="FFFFFF00"/>
                </patternFill>
              </fill>
            </x14:dxf>
          </x14:cfRule>
          <x14:cfRule type="containsText" priority="9014" operator="containsText" id="{5CC3FBF3-5F53-4349-8264-3FF51067A724}">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001" operator="containsText" id="{F921FD84-C225-4C61-B564-B53FCCE73DFF}">
            <xm:f>NOT(ISERROR(SEARCH('Listados Datos'!$P$3,Z332)))</xm:f>
            <xm:f>'Listados Datos'!$P$3</xm:f>
            <x14:dxf>
              <fill>
                <patternFill>
                  <bgColor rgb="FF99CC00"/>
                </patternFill>
              </fill>
            </x14:dxf>
          </x14:cfRule>
          <x14:cfRule type="containsText" priority="9002" operator="containsText" id="{53E2AC24-96C1-458A-967A-327F06597663}">
            <xm:f>NOT(ISERROR(SEARCH('Listados Datos'!$P$4,Z332)))</xm:f>
            <xm:f>'Listados Datos'!$P$4</xm:f>
            <x14:dxf>
              <fill>
                <patternFill>
                  <bgColor rgb="FF33CC33"/>
                </patternFill>
              </fill>
            </x14:dxf>
          </x14:cfRule>
          <x14:cfRule type="containsText" priority="9003" operator="containsText" id="{74AE769B-EC2E-4BD4-B13A-F24AC21C32F7}">
            <xm:f>NOT(ISERROR(SEARCH('Listados Datos'!$P$5,Z332)))</xm:f>
            <xm:f>'Listados Datos'!$P$5</xm:f>
            <x14:dxf>
              <fill>
                <patternFill>
                  <bgColor rgb="FFFFFF00"/>
                </patternFill>
              </fill>
            </x14:dxf>
          </x14:cfRule>
          <x14:cfRule type="containsText" priority="9004" operator="containsText" id="{44AB053A-199F-496F-AA9D-846A32862931}">
            <xm:f>NOT(ISERROR(SEARCH('Listados Datos'!$P$6,Z332)))</xm:f>
            <xm:f>'Listados Datos'!$P$6</xm:f>
            <x14:dxf>
              <fill>
                <patternFill>
                  <bgColor rgb="FFFFC000"/>
                </patternFill>
              </fill>
            </x14:dxf>
          </x14:cfRule>
          <x14:cfRule type="containsText" priority="9005" operator="containsText" id="{8EAF6531-C261-437E-AA3E-BF2B48915011}">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8987" operator="containsText" id="{F94F26DF-2B94-4CF6-962E-EDD917819B79}">
            <xm:f>NOT(ISERROR(SEARCH('Listados Datos'!$T$3,AT332)))</xm:f>
            <xm:f>'Listados Datos'!$T$3</xm:f>
            <x14:dxf>
              <fill>
                <patternFill patternType="solid">
                  <bgColor rgb="FFC00000"/>
                </patternFill>
              </fill>
            </x14:dxf>
          </x14:cfRule>
          <x14:cfRule type="containsText" priority="8988" operator="containsText" id="{39D0CEE5-1E56-4F04-952C-1E11CFC7C3B6}">
            <xm:f>NOT(ISERROR(SEARCH('Listados Datos'!$T$4,AT332)))</xm:f>
            <xm:f>'Listados Datos'!$T$4</xm:f>
            <x14:dxf>
              <font>
                <b/>
                <i val="0"/>
                <color theme="0"/>
              </font>
              <fill>
                <patternFill>
                  <bgColor rgb="FFE26B0A"/>
                </patternFill>
              </fill>
            </x14:dxf>
          </x14:cfRule>
          <x14:cfRule type="containsText" priority="8989" operator="containsText" id="{CF73ED7D-AB5C-49BA-A7CE-307418D01787}">
            <xm:f>NOT(ISERROR(SEARCH('Listados Datos'!$T$5,AT332)))</xm:f>
            <xm:f>'Listados Datos'!$T$5</xm:f>
            <x14:dxf>
              <font>
                <b/>
                <i val="0"/>
                <color auto="1"/>
              </font>
              <fill>
                <patternFill>
                  <bgColor rgb="FFFFFF00"/>
                </patternFill>
              </fill>
            </x14:dxf>
          </x14:cfRule>
          <x14:cfRule type="containsText" priority="8990" operator="containsText" id="{EEB97032-A8D0-4930-831C-1935BD59DC1A}">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8977" operator="containsText" id="{0096FD8F-BDB4-4B90-BC42-495AB5E0D956}">
            <xm:f>NOT(ISERROR(SEARCH('Listados Datos'!$P$3,AR332)))</xm:f>
            <xm:f>'Listados Datos'!$P$3</xm:f>
            <x14:dxf>
              <fill>
                <patternFill>
                  <bgColor rgb="FF99CC00"/>
                </patternFill>
              </fill>
            </x14:dxf>
          </x14:cfRule>
          <x14:cfRule type="containsText" priority="8978" operator="containsText" id="{BC3D8160-3F96-4E62-B989-407E8CC860F6}">
            <xm:f>NOT(ISERROR(SEARCH('Listados Datos'!$P$4,AR332)))</xm:f>
            <xm:f>'Listados Datos'!$P$4</xm:f>
            <x14:dxf>
              <fill>
                <patternFill>
                  <bgColor rgb="FF33CC33"/>
                </patternFill>
              </fill>
            </x14:dxf>
          </x14:cfRule>
          <x14:cfRule type="containsText" priority="8979" operator="containsText" id="{CCB04F48-2A1F-4A9B-A5FB-66028FF31A48}">
            <xm:f>NOT(ISERROR(SEARCH('Listados Datos'!$P$5,AR332)))</xm:f>
            <xm:f>'Listados Datos'!$P$5</xm:f>
            <x14:dxf>
              <fill>
                <patternFill>
                  <bgColor rgb="FFFFFF00"/>
                </patternFill>
              </fill>
            </x14:dxf>
          </x14:cfRule>
          <x14:cfRule type="containsText" priority="8980" operator="containsText" id="{472B29E2-2F66-447F-93C5-B169CC6EE173}">
            <xm:f>NOT(ISERROR(SEARCH('Listados Datos'!$P$6,AR332)))</xm:f>
            <xm:f>'Listados Datos'!$P$6</xm:f>
            <x14:dxf>
              <fill>
                <patternFill>
                  <bgColor rgb="FFFFC000"/>
                </patternFill>
              </fill>
            </x14:dxf>
          </x14:cfRule>
          <x14:cfRule type="containsText" priority="8981" operator="containsText" id="{1CBA7512-3C3F-47E8-B900-49D20FBE8B98}">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8935" operator="containsText" id="{EE25C277-9E12-46A9-B87F-66C299722557}">
            <xm:f>NOT(ISERROR(SEARCH('Listados Datos'!$P$3,AR338)))</xm:f>
            <xm:f>'Listados Datos'!$P$3</xm:f>
            <x14:dxf>
              <fill>
                <patternFill>
                  <bgColor rgb="FF99CC00"/>
                </patternFill>
              </fill>
            </x14:dxf>
          </x14:cfRule>
          <x14:cfRule type="containsText" priority="8936" operator="containsText" id="{E2D57492-FF34-4D14-B1E3-BE441E87631C}">
            <xm:f>NOT(ISERROR(SEARCH('Listados Datos'!$P$4,AR338)))</xm:f>
            <xm:f>'Listados Datos'!$P$4</xm:f>
            <x14:dxf>
              <fill>
                <patternFill>
                  <bgColor rgb="FF33CC33"/>
                </patternFill>
              </fill>
            </x14:dxf>
          </x14:cfRule>
          <x14:cfRule type="containsText" priority="8937" operator="containsText" id="{2F96FFC3-5BBC-449A-A07B-34F2636B995C}">
            <xm:f>NOT(ISERROR(SEARCH('Listados Datos'!$P$5,AR338)))</xm:f>
            <xm:f>'Listados Datos'!$P$5</xm:f>
            <x14:dxf>
              <fill>
                <patternFill>
                  <bgColor rgb="FFFFFF00"/>
                </patternFill>
              </fill>
            </x14:dxf>
          </x14:cfRule>
          <x14:cfRule type="containsText" priority="8938" operator="containsText" id="{104CB1D9-8F8B-40ED-A948-B36A08A43A99}">
            <xm:f>NOT(ISERROR(SEARCH('Listados Datos'!$P$6,AR338)))</xm:f>
            <xm:f>'Listados Datos'!$P$6</xm:f>
            <x14:dxf>
              <fill>
                <patternFill>
                  <bgColor rgb="FFFFC000"/>
                </patternFill>
              </fill>
            </x14:dxf>
          </x14:cfRule>
          <x14:cfRule type="containsText" priority="8939" operator="containsText" id="{E66962A1-4664-4247-882B-A9C6A2026F19}">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8973" operator="containsText" id="{30996E1E-FE9E-4843-876A-3B34A5EFB8DE}">
            <xm:f>NOT(ISERROR(SEARCH('Listados Datos'!$T$3,AF338)))</xm:f>
            <xm:f>'Listados Datos'!$T$3</xm:f>
            <x14:dxf>
              <fill>
                <patternFill patternType="solid">
                  <bgColor rgb="FFC00000"/>
                </patternFill>
              </fill>
            </x14:dxf>
          </x14:cfRule>
          <x14:cfRule type="containsText" priority="8974" operator="containsText" id="{AE734CD3-A15C-420F-8E07-7605D7648DBD}">
            <xm:f>NOT(ISERROR(SEARCH('Listados Datos'!$T$4,AF338)))</xm:f>
            <xm:f>'Listados Datos'!$T$4</xm:f>
            <x14:dxf>
              <font>
                <b/>
                <i val="0"/>
                <color theme="0"/>
              </font>
              <fill>
                <patternFill>
                  <bgColor rgb="FFE26B0A"/>
                </patternFill>
              </fill>
            </x14:dxf>
          </x14:cfRule>
          <x14:cfRule type="containsText" priority="8975" operator="containsText" id="{28EE95B9-4E81-4E72-A46B-766AB4F5AB0D}">
            <xm:f>NOT(ISERROR(SEARCH('Listados Datos'!$T$5,AF338)))</xm:f>
            <xm:f>'Listados Datos'!$T$5</xm:f>
            <x14:dxf>
              <font>
                <b/>
                <i val="0"/>
                <color auto="1"/>
              </font>
              <fill>
                <patternFill>
                  <bgColor rgb="FFFFFF00"/>
                </patternFill>
              </fill>
            </x14:dxf>
          </x14:cfRule>
          <x14:cfRule type="containsText" priority="8976" operator="containsText" id="{3D7DA67C-197A-45B2-861D-1ED8DF9C874B}">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8969" operator="containsText" id="{EB816C2F-6A58-4211-8E8D-A41D6B267762}">
            <xm:f>NOT(ISERROR(SEARCH('Listados Datos'!$T$3,AB338)))</xm:f>
            <xm:f>'Listados Datos'!$T$3</xm:f>
            <x14:dxf>
              <fill>
                <patternFill patternType="solid">
                  <bgColor rgb="FFC00000"/>
                </patternFill>
              </fill>
            </x14:dxf>
          </x14:cfRule>
          <x14:cfRule type="containsText" priority="8970" operator="containsText" id="{7BC943B0-394A-40F2-BB77-30D6B4E69829}">
            <xm:f>NOT(ISERROR(SEARCH('Listados Datos'!$T$4,AB338)))</xm:f>
            <xm:f>'Listados Datos'!$T$4</xm:f>
            <x14:dxf>
              <font>
                <b/>
                <i val="0"/>
                <color theme="0"/>
              </font>
              <fill>
                <patternFill>
                  <bgColor rgb="FFE26B0A"/>
                </patternFill>
              </fill>
            </x14:dxf>
          </x14:cfRule>
          <x14:cfRule type="containsText" priority="8971" operator="containsText" id="{195552FD-801F-4948-B5A8-B26AE2551DEB}">
            <xm:f>NOT(ISERROR(SEARCH('Listados Datos'!$T$5,AB338)))</xm:f>
            <xm:f>'Listados Datos'!$T$5</xm:f>
            <x14:dxf>
              <font>
                <b/>
                <i val="0"/>
                <color auto="1"/>
              </font>
              <fill>
                <patternFill>
                  <bgColor rgb="FFFFFF00"/>
                </patternFill>
              </fill>
            </x14:dxf>
          </x14:cfRule>
          <x14:cfRule type="containsText" priority="8972" operator="containsText" id="{971D61C6-CA32-46E1-8455-B5937F9D473A}">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8959" operator="containsText" id="{73A1B6EC-BC16-46F4-BB37-AA1EB4BBADFD}">
            <xm:f>NOT(ISERROR(SEARCH('Listados Datos'!$P$3,Z338)))</xm:f>
            <xm:f>'Listados Datos'!$P$3</xm:f>
            <x14:dxf>
              <fill>
                <patternFill>
                  <bgColor rgb="FF99CC00"/>
                </patternFill>
              </fill>
            </x14:dxf>
          </x14:cfRule>
          <x14:cfRule type="containsText" priority="8960" operator="containsText" id="{16900AAE-8D2E-4CB1-B8D2-2AE96B21A285}">
            <xm:f>NOT(ISERROR(SEARCH('Listados Datos'!$P$4,Z338)))</xm:f>
            <xm:f>'Listados Datos'!$P$4</xm:f>
            <x14:dxf>
              <fill>
                <patternFill>
                  <bgColor rgb="FF33CC33"/>
                </patternFill>
              </fill>
            </x14:dxf>
          </x14:cfRule>
          <x14:cfRule type="containsText" priority="8961" operator="containsText" id="{5C51DBA1-01DA-476B-89D9-966A442ACBC2}">
            <xm:f>NOT(ISERROR(SEARCH('Listados Datos'!$P$5,Z338)))</xm:f>
            <xm:f>'Listados Datos'!$P$5</xm:f>
            <x14:dxf>
              <fill>
                <patternFill>
                  <bgColor rgb="FFFFFF00"/>
                </patternFill>
              </fill>
            </x14:dxf>
          </x14:cfRule>
          <x14:cfRule type="containsText" priority="8962" operator="containsText" id="{0ADAA6A3-09D3-4863-B384-91A0B11B5A9E}">
            <xm:f>NOT(ISERROR(SEARCH('Listados Datos'!$P$6,Z338)))</xm:f>
            <xm:f>'Listados Datos'!$P$6</xm:f>
            <x14:dxf>
              <fill>
                <patternFill>
                  <bgColor rgb="FFFFC000"/>
                </patternFill>
              </fill>
            </x14:dxf>
          </x14:cfRule>
          <x14:cfRule type="containsText" priority="8963" operator="containsText" id="{BAFF7149-F423-4405-8D93-E3964F4B9725}">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8945" operator="containsText" id="{E9ACECA8-93B8-4282-A7FC-9EC42B9DCF4F}">
            <xm:f>NOT(ISERROR(SEARCH('Listados Datos'!$T$3,AT338)))</xm:f>
            <xm:f>'Listados Datos'!$T$3</xm:f>
            <x14:dxf>
              <fill>
                <patternFill patternType="solid">
                  <bgColor rgb="FFC00000"/>
                </patternFill>
              </fill>
            </x14:dxf>
          </x14:cfRule>
          <x14:cfRule type="containsText" priority="8946" operator="containsText" id="{05DF4FE7-5E70-4A7B-8E78-AD6694DCF4EF}">
            <xm:f>NOT(ISERROR(SEARCH('Listados Datos'!$T$4,AT338)))</xm:f>
            <xm:f>'Listados Datos'!$T$4</xm:f>
            <x14:dxf>
              <font>
                <b/>
                <i val="0"/>
                <color theme="0"/>
              </font>
              <fill>
                <patternFill>
                  <bgColor rgb="FFE26B0A"/>
                </patternFill>
              </fill>
            </x14:dxf>
          </x14:cfRule>
          <x14:cfRule type="containsText" priority="8947" operator="containsText" id="{C7D9E7B0-95AF-4382-893C-FC4D806B5591}">
            <xm:f>NOT(ISERROR(SEARCH('Listados Datos'!$T$5,AT338)))</xm:f>
            <xm:f>'Listados Datos'!$T$5</xm:f>
            <x14:dxf>
              <font>
                <b/>
                <i val="0"/>
                <color auto="1"/>
              </font>
              <fill>
                <patternFill>
                  <bgColor rgb="FFFFFF00"/>
                </patternFill>
              </fill>
            </x14:dxf>
          </x14:cfRule>
          <x14:cfRule type="containsText" priority="8948" operator="containsText" id="{9B4EEE0E-2367-4DAB-A576-086C600A5CA4}">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8893" operator="containsText" id="{2E77DB01-BEA9-4AA5-9FC0-359363A6E8A2}">
            <xm:f>NOT(ISERROR(SEARCH('Listados Datos'!$P$3,AR344)))</xm:f>
            <xm:f>'Listados Datos'!$P$3</xm:f>
            <x14:dxf>
              <fill>
                <patternFill>
                  <bgColor rgb="FF99CC00"/>
                </patternFill>
              </fill>
            </x14:dxf>
          </x14:cfRule>
          <x14:cfRule type="containsText" priority="8894" operator="containsText" id="{465F3947-6355-412C-9248-A1E2A5D0FCDF}">
            <xm:f>NOT(ISERROR(SEARCH('Listados Datos'!$P$4,AR344)))</xm:f>
            <xm:f>'Listados Datos'!$P$4</xm:f>
            <x14:dxf>
              <fill>
                <patternFill>
                  <bgColor rgb="FF33CC33"/>
                </patternFill>
              </fill>
            </x14:dxf>
          </x14:cfRule>
          <x14:cfRule type="containsText" priority="8895" operator="containsText" id="{420B8BEF-2ADD-4889-8A0E-0550A35B1794}">
            <xm:f>NOT(ISERROR(SEARCH('Listados Datos'!$P$5,AR344)))</xm:f>
            <xm:f>'Listados Datos'!$P$5</xm:f>
            <x14:dxf>
              <fill>
                <patternFill>
                  <bgColor rgb="FFFFFF00"/>
                </patternFill>
              </fill>
            </x14:dxf>
          </x14:cfRule>
          <x14:cfRule type="containsText" priority="8896" operator="containsText" id="{7EF87281-0F76-417E-B027-34867EE35198}">
            <xm:f>NOT(ISERROR(SEARCH('Listados Datos'!$P$6,AR344)))</xm:f>
            <xm:f>'Listados Datos'!$P$6</xm:f>
            <x14:dxf>
              <fill>
                <patternFill>
                  <bgColor rgb="FFFFC000"/>
                </patternFill>
              </fill>
            </x14:dxf>
          </x14:cfRule>
          <x14:cfRule type="containsText" priority="8897" operator="containsText" id="{B37C0BD3-2B8E-489B-90A7-F27F3E4D6A85}">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8931" operator="containsText" id="{DFE130A9-6BEF-4288-A7B3-8FD10385FE83}">
            <xm:f>NOT(ISERROR(SEARCH('Listados Datos'!$T$3,AF344)))</xm:f>
            <xm:f>'Listados Datos'!$T$3</xm:f>
            <x14:dxf>
              <fill>
                <patternFill patternType="solid">
                  <bgColor rgb="FFC00000"/>
                </patternFill>
              </fill>
            </x14:dxf>
          </x14:cfRule>
          <x14:cfRule type="containsText" priority="8932" operator="containsText" id="{19D5C75E-BEBA-461B-8588-15072451A3FC}">
            <xm:f>NOT(ISERROR(SEARCH('Listados Datos'!$T$4,AF344)))</xm:f>
            <xm:f>'Listados Datos'!$T$4</xm:f>
            <x14:dxf>
              <font>
                <b/>
                <i val="0"/>
                <color theme="0"/>
              </font>
              <fill>
                <patternFill>
                  <bgColor rgb="FFE26B0A"/>
                </patternFill>
              </fill>
            </x14:dxf>
          </x14:cfRule>
          <x14:cfRule type="containsText" priority="8933" operator="containsText" id="{0681C7BA-D394-4DF5-8670-D10710F7B063}">
            <xm:f>NOT(ISERROR(SEARCH('Listados Datos'!$T$5,AF344)))</xm:f>
            <xm:f>'Listados Datos'!$T$5</xm:f>
            <x14:dxf>
              <font>
                <b/>
                <i val="0"/>
                <color auto="1"/>
              </font>
              <fill>
                <patternFill>
                  <bgColor rgb="FFFFFF00"/>
                </patternFill>
              </fill>
            </x14:dxf>
          </x14:cfRule>
          <x14:cfRule type="containsText" priority="8934" operator="containsText" id="{8460E7A5-07DB-4692-BBC5-F25F67A4F223}">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8927" operator="containsText" id="{1884BC02-BA20-493E-AF42-B9F62424DDCE}">
            <xm:f>NOT(ISERROR(SEARCH('Listados Datos'!$T$3,AB344)))</xm:f>
            <xm:f>'Listados Datos'!$T$3</xm:f>
            <x14:dxf>
              <fill>
                <patternFill patternType="solid">
                  <bgColor rgb="FFC00000"/>
                </patternFill>
              </fill>
            </x14:dxf>
          </x14:cfRule>
          <x14:cfRule type="containsText" priority="8928" operator="containsText" id="{EF6DAD94-093F-40D8-B51F-B24988862C1C}">
            <xm:f>NOT(ISERROR(SEARCH('Listados Datos'!$T$4,AB344)))</xm:f>
            <xm:f>'Listados Datos'!$T$4</xm:f>
            <x14:dxf>
              <font>
                <b/>
                <i val="0"/>
                <color theme="0"/>
              </font>
              <fill>
                <patternFill>
                  <bgColor rgb="FFE26B0A"/>
                </patternFill>
              </fill>
            </x14:dxf>
          </x14:cfRule>
          <x14:cfRule type="containsText" priority="8929" operator="containsText" id="{2D4F1E80-8E9C-47E6-9CFF-2FD292AAAF2E}">
            <xm:f>NOT(ISERROR(SEARCH('Listados Datos'!$T$5,AB344)))</xm:f>
            <xm:f>'Listados Datos'!$T$5</xm:f>
            <x14:dxf>
              <font>
                <b/>
                <i val="0"/>
                <color auto="1"/>
              </font>
              <fill>
                <patternFill>
                  <bgColor rgb="FFFFFF00"/>
                </patternFill>
              </fill>
            </x14:dxf>
          </x14:cfRule>
          <x14:cfRule type="containsText" priority="8930" operator="containsText" id="{02F96A8C-B024-4182-8474-FA8544236723}">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8917" operator="containsText" id="{DD948082-84A1-4064-BC74-BC87CF72ADBB}">
            <xm:f>NOT(ISERROR(SEARCH('Listados Datos'!$P$3,Z344)))</xm:f>
            <xm:f>'Listados Datos'!$P$3</xm:f>
            <x14:dxf>
              <fill>
                <patternFill>
                  <bgColor rgb="FF99CC00"/>
                </patternFill>
              </fill>
            </x14:dxf>
          </x14:cfRule>
          <x14:cfRule type="containsText" priority="8918" operator="containsText" id="{CAF306C7-7C80-44D1-9B26-FEB6EC304F24}">
            <xm:f>NOT(ISERROR(SEARCH('Listados Datos'!$P$4,Z344)))</xm:f>
            <xm:f>'Listados Datos'!$P$4</xm:f>
            <x14:dxf>
              <fill>
                <patternFill>
                  <bgColor rgb="FF33CC33"/>
                </patternFill>
              </fill>
            </x14:dxf>
          </x14:cfRule>
          <x14:cfRule type="containsText" priority="8919" operator="containsText" id="{0E9B9EC0-FB2C-4986-9CA2-98C25911AC3A}">
            <xm:f>NOT(ISERROR(SEARCH('Listados Datos'!$P$5,Z344)))</xm:f>
            <xm:f>'Listados Datos'!$P$5</xm:f>
            <x14:dxf>
              <fill>
                <patternFill>
                  <bgColor rgb="FFFFFF00"/>
                </patternFill>
              </fill>
            </x14:dxf>
          </x14:cfRule>
          <x14:cfRule type="containsText" priority="8920" operator="containsText" id="{E0ACCE80-E6C4-4E34-935A-608C2F2FC575}">
            <xm:f>NOT(ISERROR(SEARCH('Listados Datos'!$P$6,Z344)))</xm:f>
            <xm:f>'Listados Datos'!$P$6</xm:f>
            <x14:dxf>
              <fill>
                <patternFill>
                  <bgColor rgb="FFFFC000"/>
                </patternFill>
              </fill>
            </x14:dxf>
          </x14:cfRule>
          <x14:cfRule type="containsText" priority="8921" operator="containsText" id="{9F750BB1-194A-43E8-9822-A95B7F07657D}">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8903" operator="containsText" id="{BE11238A-D4CB-43AC-ACEB-2650E5122A05}">
            <xm:f>NOT(ISERROR(SEARCH('Listados Datos'!$T$3,AT344)))</xm:f>
            <xm:f>'Listados Datos'!$T$3</xm:f>
            <x14:dxf>
              <fill>
                <patternFill patternType="solid">
                  <bgColor rgb="FFC00000"/>
                </patternFill>
              </fill>
            </x14:dxf>
          </x14:cfRule>
          <x14:cfRule type="containsText" priority="8904" operator="containsText" id="{20E5C57A-1A26-4C17-9BBA-7148B595C861}">
            <xm:f>NOT(ISERROR(SEARCH('Listados Datos'!$T$4,AT344)))</xm:f>
            <xm:f>'Listados Datos'!$T$4</xm:f>
            <x14:dxf>
              <font>
                <b/>
                <i val="0"/>
                <color theme="0"/>
              </font>
              <fill>
                <patternFill>
                  <bgColor rgb="FFE26B0A"/>
                </patternFill>
              </fill>
            </x14:dxf>
          </x14:cfRule>
          <x14:cfRule type="containsText" priority="8905" operator="containsText" id="{E5084A2C-9DAA-48CB-9889-B47C0535AF06}">
            <xm:f>NOT(ISERROR(SEARCH('Listados Datos'!$T$5,AT344)))</xm:f>
            <xm:f>'Listados Datos'!$T$5</xm:f>
            <x14:dxf>
              <font>
                <b/>
                <i val="0"/>
                <color auto="1"/>
              </font>
              <fill>
                <patternFill>
                  <bgColor rgb="FFFFFF00"/>
                </patternFill>
              </fill>
            </x14:dxf>
          </x14:cfRule>
          <x14:cfRule type="containsText" priority="8906" operator="containsText" id="{E99DD6DF-D9A0-4813-B8C1-4BB07B64DB73}">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8889" operator="containsText" id="{28054D6B-353D-4D87-B10B-4322CC8810A1}">
            <xm:f>NOT(ISERROR(SEARCH('Listados Datos'!$T$3,AF350)))</xm:f>
            <xm:f>'Listados Datos'!$T$3</xm:f>
            <x14:dxf>
              <fill>
                <patternFill patternType="solid">
                  <bgColor rgb="FFC00000"/>
                </patternFill>
              </fill>
            </x14:dxf>
          </x14:cfRule>
          <x14:cfRule type="containsText" priority="8890" operator="containsText" id="{3F1D7565-6FDF-4792-A393-4E3D1E81C40F}">
            <xm:f>NOT(ISERROR(SEARCH('Listados Datos'!$T$4,AF350)))</xm:f>
            <xm:f>'Listados Datos'!$T$4</xm:f>
            <x14:dxf>
              <font>
                <b/>
                <i val="0"/>
                <color theme="0"/>
              </font>
              <fill>
                <patternFill>
                  <bgColor rgb="FFE26B0A"/>
                </patternFill>
              </fill>
            </x14:dxf>
          </x14:cfRule>
          <x14:cfRule type="containsText" priority="8891" operator="containsText" id="{904945BA-A139-4129-AD0F-4B818F31238E}">
            <xm:f>NOT(ISERROR(SEARCH('Listados Datos'!$T$5,AF350)))</xm:f>
            <xm:f>'Listados Datos'!$T$5</xm:f>
            <x14:dxf>
              <font>
                <b/>
                <i val="0"/>
                <color auto="1"/>
              </font>
              <fill>
                <patternFill>
                  <bgColor rgb="FFFFFF00"/>
                </patternFill>
              </fill>
            </x14:dxf>
          </x14:cfRule>
          <x14:cfRule type="containsText" priority="8892" operator="containsText" id="{6886D5B3-851D-4413-B16A-8FB580936DD4}">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8885" operator="containsText" id="{C2CA337E-9374-4908-B44B-52DFE5D743FC}">
            <xm:f>NOT(ISERROR(SEARCH('Listados Datos'!$T$3,AB350)))</xm:f>
            <xm:f>'Listados Datos'!$T$3</xm:f>
            <x14:dxf>
              <fill>
                <patternFill patternType="solid">
                  <bgColor rgb="FFC00000"/>
                </patternFill>
              </fill>
            </x14:dxf>
          </x14:cfRule>
          <x14:cfRule type="containsText" priority="8886" operator="containsText" id="{0748B7BF-3FE7-4D08-92EC-75B0C0421335}">
            <xm:f>NOT(ISERROR(SEARCH('Listados Datos'!$T$4,AB350)))</xm:f>
            <xm:f>'Listados Datos'!$T$4</xm:f>
            <x14:dxf>
              <font>
                <b/>
                <i val="0"/>
                <color theme="0"/>
              </font>
              <fill>
                <patternFill>
                  <bgColor rgb="FFE26B0A"/>
                </patternFill>
              </fill>
            </x14:dxf>
          </x14:cfRule>
          <x14:cfRule type="containsText" priority="8887" operator="containsText" id="{769D5C5F-B66B-41BC-8E42-9E5FF2A525C3}">
            <xm:f>NOT(ISERROR(SEARCH('Listados Datos'!$T$5,AB350)))</xm:f>
            <xm:f>'Listados Datos'!$T$5</xm:f>
            <x14:dxf>
              <font>
                <b/>
                <i val="0"/>
                <color auto="1"/>
              </font>
              <fill>
                <patternFill>
                  <bgColor rgb="FFFFFF00"/>
                </patternFill>
              </fill>
            </x14:dxf>
          </x14:cfRule>
          <x14:cfRule type="containsText" priority="8888" operator="containsText" id="{569640E1-EA50-4915-BB2B-6BF4D36E93F5}">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8875" operator="containsText" id="{292368D7-9776-488E-94C0-86A396D64E92}">
            <xm:f>NOT(ISERROR(SEARCH('Listados Datos'!$P$3,Z350)))</xm:f>
            <xm:f>'Listados Datos'!$P$3</xm:f>
            <x14:dxf>
              <fill>
                <patternFill>
                  <bgColor rgb="FF99CC00"/>
                </patternFill>
              </fill>
            </x14:dxf>
          </x14:cfRule>
          <x14:cfRule type="containsText" priority="8876" operator="containsText" id="{AE48674A-A951-4CB4-A5A9-B633EEEA0F35}">
            <xm:f>NOT(ISERROR(SEARCH('Listados Datos'!$P$4,Z350)))</xm:f>
            <xm:f>'Listados Datos'!$P$4</xm:f>
            <x14:dxf>
              <fill>
                <patternFill>
                  <bgColor rgb="FF33CC33"/>
                </patternFill>
              </fill>
            </x14:dxf>
          </x14:cfRule>
          <x14:cfRule type="containsText" priority="8877" operator="containsText" id="{20914FAF-D9D0-4292-B12E-ED07517850C5}">
            <xm:f>NOT(ISERROR(SEARCH('Listados Datos'!$P$5,Z350)))</xm:f>
            <xm:f>'Listados Datos'!$P$5</xm:f>
            <x14:dxf>
              <fill>
                <patternFill>
                  <bgColor rgb="FFFFFF00"/>
                </patternFill>
              </fill>
            </x14:dxf>
          </x14:cfRule>
          <x14:cfRule type="containsText" priority="8878" operator="containsText" id="{B594CC51-AF64-4CA5-887B-E5C561C2BC81}">
            <xm:f>NOT(ISERROR(SEARCH('Listados Datos'!$P$6,Z350)))</xm:f>
            <xm:f>'Listados Datos'!$P$6</xm:f>
            <x14:dxf>
              <fill>
                <patternFill>
                  <bgColor rgb="FFFFC000"/>
                </patternFill>
              </fill>
            </x14:dxf>
          </x14:cfRule>
          <x14:cfRule type="containsText" priority="8879" operator="containsText" id="{9EE9EDC9-73C6-4058-8E57-F6558F0C4647}">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8861" operator="containsText" id="{9EA7B7C2-9E7E-4C40-BF32-B6D76715E637}">
            <xm:f>NOT(ISERROR(SEARCH('Listados Datos'!$T$3,AT350)))</xm:f>
            <xm:f>'Listados Datos'!$T$3</xm:f>
            <x14:dxf>
              <fill>
                <patternFill patternType="solid">
                  <bgColor rgb="FFC00000"/>
                </patternFill>
              </fill>
            </x14:dxf>
          </x14:cfRule>
          <x14:cfRule type="containsText" priority="8862" operator="containsText" id="{EC766CB4-34B9-481A-8FC6-D71B8E4CA335}">
            <xm:f>NOT(ISERROR(SEARCH('Listados Datos'!$T$4,AT350)))</xm:f>
            <xm:f>'Listados Datos'!$T$4</xm:f>
            <x14:dxf>
              <font>
                <b/>
                <i val="0"/>
                <color theme="0"/>
              </font>
              <fill>
                <patternFill>
                  <bgColor rgb="FFE26B0A"/>
                </patternFill>
              </fill>
            </x14:dxf>
          </x14:cfRule>
          <x14:cfRule type="containsText" priority="8863" operator="containsText" id="{086A43FC-C442-49E4-93A0-B9FC8F4ECD38}">
            <xm:f>NOT(ISERROR(SEARCH('Listados Datos'!$T$5,AT350)))</xm:f>
            <xm:f>'Listados Datos'!$T$5</xm:f>
            <x14:dxf>
              <font>
                <b/>
                <i val="0"/>
                <color auto="1"/>
              </font>
              <fill>
                <patternFill>
                  <bgColor rgb="FFFFFF00"/>
                </patternFill>
              </fill>
            </x14:dxf>
          </x14:cfRule>
          <x14:cfRule type="containsText" priority="8864" operator="containsText" id="{B689FD68-BD06-44D3-A74C-9F89CCB2DDAD}">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8687" operator="containsText" id="{7CB76E8F-16B4-49E2-B40F-314ED0E2D9CB}">
            <xm:f>NOT(ISERROR(SEARCH('Listados Datos'!$P$3,AR361)))</xm:f>
            <xm:f>'Listados Datos'!$P$3</xm:f>
            <x14:dxf>
              <fill>
                <patternFill>
                  <bgColor rgb="FF99CC00"/>
                </patternFill>
              </fill>
            </x14:dxf>
          </x14:cfRule>
          <x14:cfRule type="containsText" priority="8688" operator="containsText" id="{F8EC25D4-38BA-4A7F-9C35-B3308D973559}">
            <xm:f>NOT(ISERROR(SEARCH('Listados Datos'!$P$4,AR361)))</xm:f>
            <xm:f>'Listados Datos'!$P$4</xm:f>
            <x14:dxf>
              <fill>
                <patternFill>
                  <bgColor rgb="FF33CC33"/>
                </patternFill>
              </fill>
            </x14:dxf>
          </x14:cfRule>
          <x14:cfRule type="containsText" priority="8689" operator="containsText" id="{2DCC416D-7095-4D78-BA71-816B6F6D760D}">
            <xm:f>NOT(ISERROR(SEARCH('Listados Datos'!$P$5,AR361)))</xm:f>
            <xm:f>'Listados Datos'!$P$5</xm:f>
            <x14:dxf>
              <fill>
                <patternFill>
                  <bgColor rgb="FFFFFF00"/>
                </patternFill>
              </fill>
            </x14:dxf>
          </x14:cfRule>
          <x14:cfRule type="containsText" priority="8690" operator="containsText" id="{05679DF5-0C36-44D8-9A62-D17FFCA0A99C}">
            <xm:f>NOT(ISERROR(SEARCH('Listados Datos'!$P$6,AR361)))</xm:f>
            <xm:f>'Listados Datos'!$P$6</xm:f>
            <x14:dxf>
              <fill>
                <patternFill>
                  <bgColor rgb="FFFFC000"/>
                </patternFill>
              </fill>
            </x14:dxf>
          </x14:cfRule>
          <x14:cfRule type="containsText" priority="8691" operator="containsText" id="{CB80C21A-4845-4C3D-8044-8EEB0AF68318}">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53" operator="containsText" id="{16AAF3BA-41DE-4040-BA85-A392C18D1D95}">
            <xm:f>NOT(ISERROR(SEARCH('Listados Datos'!$T$3,AT363)))</xm:f>
            <xm:f>'Listados Datos'!$T$3</xm:f>
            <x14:dxf>
              <fill>
                <patternFill patternType="solid">
                  <bgColor rgb="FFC00000"/>
                </patternFill>
              </fill>
            </x14:dxf>
          </x14:cfRule>
          <x14:cfRule type="containsText" priority="8754" operator="containsText" id="{57B97C75-23AA-4737-AF98-6C74F0822F87}">
            <xm:f>NOT(ISERROR(SEARCH('Listados Datos'!$T$4,AT363)))</xm:f>
            <xm:f>'Listados Datos'!$T$4</xm:f>
            <x14:dxf>
              <font>
                <b/>
                <i val="0"/>
                <color theme="0"/>
              </font>
              <fill>
                <patternFill>
                  <bgColor rgb="FFE26B0A"/>
                </patternFill>
              </fill>
            </x14:dxf>
          </x14:cfRule>
          <x14:cfRule type="containsText" priority="8755" operator="containsText" id="{ABF26F86-50FF-4C54-80CD-DFD526C55930}">
            <xm:f>NOT(ISERROR(SEARCH('Listados Datos'!$T$5,AT363)))</xm:f>
            <xm:f>'Listados Datos'!$T$5</xm:f>
            <x14:dxf>
              <font>
                <b/>
                <i val="0"/>
                <color auto="1"/>
              </font>
              <fill>
                <patternFill>
                  <bgColor rgb="FFFFFF00"/>
                </patternFill>
              </fill>
            </x14:dxf>
          </x14:cfRule>
          <x14:cfRule type="containsText" priority="8756" operator="containsText" id="{4D860486-C77B-48FD-863B-A61941988343}">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43" operator="containsText" id="{DD90F617-EB98-4F51-BFB1-A52C80DD8319}">
            <xm:f>NOT(ISERROR(SEARCH('Listados Datos'!$P$3,AR363)))</xm:f>
            <xm:f>'Listados Datos'!$P$3</xm:f>
            <x14:dxf>
              <fill>
                <patternFill>
                  <bgColor rgb="FF99CC00"/>
                </patternFill>
              </fill>
            </x14:dxf>
          </x14:cfRule>
          <x14:cfRule type="containsText" priority="8744" operator="containsText" id="{7B710EFA-D0A0-4D8A-9944-F8B1E98B00A0}">
            <xm:f>NOT(ISERROR(SEARCH('Listados Datos'!$P$4,AR363)))</xm:f>
            <xm:f>'Listados Datos'!$P$4</xm:f>
            <x14:dxf>
              <fill>
                <patternFill>
                  <bgColor rgb="FF33CC33"/>
                </patternFill>
              </fill>
            </x14:dxf>
          </x14:cfRule>
          <x14:cfRule type="containsText" priority="8745" operator="containsText" id="{6F1FEA3E-7221-4221-A93E-8DDD3CA066F5}">
            <xm:f>NOT(ISERROR(SEARCH('Listados Datos'!$P$5,AR363)))</xm:f>
            <xm:f>'Listados Datos'!$P$5</xm:f>
            <x14:dxf>
              <fill>
                <patternFill>
                  <bgColor rgb="FFFFFF00"/>
                </patternFill>
              </fill>
            </x14:dxf>
          </x14:cfRule>
          <x14:cfRule type="containsText" priority="8746" operator="containsText" id="{887B6F25-0AB8-48BA-8D6F-E8471CDA3ECA}">
            <xm:f>NOT(ISERROR(SEARCH('Listados Datos'!$P$6,AR363)))</xm:f>
            <xm:f>'Listados Datos'!$P$6</xm:f>
            <x14:dxf>
              <fill>
                <patternFill>
                  <bgColor rgb="FFFFC000"/>
                </patternFill>
              </fill>
            </x14:dxf>
          </x14:cfRule>
          <x14:cfRule type="containsText" priority="8747" operator="containsText" id="{840EF898-51CA-4362-AAC7-09C1B5841883}">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711" operator="containsText" id="{9352A0C2-E349-4812-8A82-9480D9BF65A3}">
            <xm:f>NOT(ISERROR(SEARCH('Listados Datos'!$T$3,AT360)))</xm:f>
            <xm:f>'Listados Datos'!$T$3</xm:f>
            <x14:dxf>
              <fill>
                <patternFill patternType="solid">
                  <bgColor rgb="FFC00000"/>
                </patternFill>
              </fill>
            </x14:dxf>
          </x14:cfRule>
          <x14:cfRule type="containsText" priority="8712" operator="containsText" id="{689A3DA3-E1C2-4188-9C70-F440B9C99FFB}">
            <xm:f>NOT(ISERROR(SEARCH('Listados Datos'!$T$4,AT360)))</xm:f>
            <xm:f>'Listados Datos'!$T$4</xm:f>
            <x14:dxf>
              <font>
                <b/>
                <i val="0"/>
                <color theme="0"/>
              </font>
              <fill>
                <patternFill>
                  <bgColor rgb="FFE26B0A"/>
                </patternFill>
              </fill>
            </x14:dxf>
          </x14:cfRule>
          <x14:cfRule type="containsText" priority="8713" operator="containsText" id="{02B0B034-7A00-4B31-89F0-7089CA637CA6}">
            <xm:f>NOT(ISERROR(SEARCH('Listados Datos'!$T$5,AT360)))</xm:f>
            <xm:f>'Listados Datos'!$T$5</xm:f>
            <x14:dxf>
              <font>
                <b/>
                <i val="0"/>
                <color auto="1"/>
              </font>
              <fill>
                <patternFill>
                  <bgColor rgb="FFFFFF00"/>
                </patternFill>
              </fill>
            </x14:dxf>
          </x14:cfRule>
          <x14:cfRule type="containsText" priority="8714" operator="containsText" id="{1FE95CB9-16E6-43AD-8182-800F256E7CB3}">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701" operator="containsText" id="{14DA0BB3-7854-483A-B8BD-B7F3240441D8}">
            <xm:f>NOT(ISERROR(SEARCH('Listados Datos'!$P$3,AR360)))</xm:f>
            <xm:f>'Listados Datos'!$P$3</xm:f>
            <x14:dxf>
              <fill>
                <patternFill>
                  <bgColor rgb="FF99CC00"/>
                </patternFill>
              </fill>
            </x14:dxf>
          </x14:cfRule>
          <x14:cfRule type="containsText" priority="8702" operator="containsText" id="{6CA6D657-D6BA-4B78-9BC6-30CF846C6DB6}">
            <xm:f>NOT(ISERROR(SEARCH('Listados Datos'!$P$4,AR360)))</xm:f>
            <xm:f>'Listados Datos'!$P$4</xm:f>
            <x14:dxf>
              <fill>
                <patternFill>
                  <bgColor rgb="FF33CC33"/>
                </patternFill>
              </fill>
            </x14:dxf>
          </x14:cfRule>
          <x14:cfRule type="containsText" priority="8703" operator="containsText" id="{17045EAF-0845-4F60-88F7-34476CA05223}">
            <xm:f>NOT(ISERROR(SEARCH('Listados Datos'!$P$5,AR360)))</xm:f>
            <xm:f>'Listados Datos'!$P$5</xm:f>
            <x14:dxf>
              <fill>
                <patternFill>
                  <bgColor rgb="FFFFFF00"/>
                </patternFill>
              </fill>
            </x14:dxf>
          </x14:cfRule>
          <x14:cfRule type="containsText" priority="8704" operator="containsText" id="{394C28BD-E070-4E20-B1A2-BCCFD9791D65}">
            <xm:f>NOT(ISERROR(SEARCH('Listados Datos'!$P$6,AR360)))</xm:f>
            <xm:f>'Listados Datos'!$P$6</xm:f>
            <x14:dxf>
              <fill>
                <patternFill>
                  <bgColor rgb="FFFFC000"/>
                </patternFill>
              </fill>
            </x14:dxf>
          </x14:cfRule>
          <x14:cfRule type="containsText" priority="8705" operator="containsText" id="{41C730B3-F840-4727-BAA8-3C651582021C}">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819" operator="containsText" id="{048CC15C-7506-4537-99ED-242B9BA32162}">
            <xm:f>NOT(ISERROR(SEARCH('Listados Datos'!$T$3,AF358)))</xm:f>
            <xm:f>'Listados Datos'!$T$3</xm:f>
            <x14:dxf>
              <fill>
                <patternFill patternType="solid">
                  <bgColor rgb="FFC00000"/>
                </patternFill>
              </fill>
            </x14:dxf>
          </x14:cfRule>
          <x14:cfRule type="containsText" priority="8820" operator="containsText" id="{C870270A-1995-4EB8-B8D8-AB07474BEA4C}">
            <xm:f>NOT(ISERROR(SEARCH('Listados Datos'!$T$4,AF358)))</xm:f>
            <xm:f>'Listados Datos'!$T$4</xm:f>
            <x14:dxf>
              <font>
                <b/>
                <i val="0"/>
                <color theme="0"/>
              </font>
              <fill>
                <patternFill>
                  <bgColor rgb="FFE26B0A"/>
                </patternFill>
              </fill>
            </x14:dxf>
          </x14:cfRule>
          <x14:cfRule type="containsText" priority="8821" operator="containsText" id="{768C3E71-A301-440C-B52E-EA4EC68F233D}">
            <xm:f>NOT(ISERROR(SEARCH('Listados Datos'!$T$5,AF358)))</xm:f>
            <xm:f>'Listados Datos'!$T$5</xm:f>
            <x14:dxf>
              <font>
                <b/>
                <i val="0"/>
                <color auto="1"/>
              </font>
              <fill>
                <patternFill>
                  <bgColor rgb="FFFFFF00"/>
                </patternFill>
              </fill>
            </x14:dxf>
          </x14:cfRule>
          <x14:cfRule type="containsText" priority="8822" operator="containsText" id="{66E6D575-4AC4-4AD3-94F3-EE21DDB2A5D2}">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815" operator="containsText" id="{192A6A00-EA4E-400A-AEEB-3DDC7DFE7E9D}">
            <xm:f>NOT(ISERROR(SEARCH('Listados Datos'!$T$3,AB358)))</xm:f>
            <xm:f>'Listados Datos'!$T$3</xm:f>
            <x14:dxf>
              <fill>
                <patternFill patternType="solid">
                  <bgColor rgb="FFC00000"/>
                </patternFill>
              </fill>
            </x14:dxf>
          </x14:cfRule>
          <x14:cfRule type="containsText" priority="8816" operator="containsText" id="{17DD5029-A6C5-41B9-A518-17086BBA1204}">
            <xm:f>NOT(ISERROR(SEARCH('Listados Datos'!$T$4,AB358)))</xm:f>
            <xm:f>'Listados Datos'!$T$4</xm:f>
            <x14:dxf>
              <font>
                <b/>
                <i val="0"/>
                <color theme="0"/>
              </font>
              <fill>
                <patternFill>
                  <bgColor rgb="FFE26B0A"/>
                </patternFill>
              </fill>
            </x14:dxf>
          </x14:cfRule>
          <x14:cfRule type="containsText" priority="8817" operator="containsText" id="{9CECF408-BB51-412D-9444-D1F71F9096C6}">
            <xm:f>NOT(ISERROR(SEARCH('Listados Datos'!$T$5,AB358)))</xm:f>
            <xm:f>'Listados Datos'!$T$5</xm:f>
            <x14:dxf>
              <font>
                <b/>
                <i val="0"/>
                <color auto="1"/>
              </font>
              <fill>
                <patternFill>
                  <bgColor rgb="FFFFFF00"/>
                </patternFill>
              </fill>
            </x14:dxf>
          </x14:cfRule>
          <x14:cfRule type="containsText" priority="8818" operator="containsText" id="{35960FA7-181F-4AF4-AFBF-82D3A30321E8}">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805" operator="containsText" id="{69DA4CBF-F556-45C9-B508-01A7722969BB}">
            <xm:f>NOT(ISERROR(SEARCH('Listados Datos'!$P$3,Z358)))</xm:f>
            <xm:f>'Listados Datos'!$P$3</xm:f>
            <x14:dxf>
              <fill>
                <patternFill>
                  <bgColor rgb="FF99CC00"/>
                </patternFill>
              </fill>
            </x14:dxf>
          </x14:cfRule>
          <x14:cfRule type="containsText" priority="8806" operator="containsText" id="{B3534FD8-3638-4222-8EFD-D8B6623A6B29}">
            <xm:f>NOT(ISERROR(SEARCH('Listados Datos'!$P$4,Z358)))</xm:f>
            <xm:f>'Listados Datos'!$P$4</xm:f>
            <x14:dxf>
              <fill>
                <patternFill>
                  <bgColor rgb="FF33CC33"/>
                </patternFill>
              </fill>
            </x14:dxf>
          </x14:cfRule>
          <x14:cfRule type="containsText" priority="8807" operator="containsText" id="{346A3528-CA7A-4DE7-B0E4-B7E27173DA9F}">
            <xm:f>NOT(ISERROR(SEARCH('Listados Datos'!$P$5,Z358)))</xm:f>
            <xm:f>'Listados Datos'!$P$5</xm:f>
            <x14:dxf>
              <fill>
                <patternFill>
                  <bgColor rgb="FFFFFF00"/>
                </patternFill>
              </fill>
            </x14:dxf>
          </x14:cfRule>
          <x14:cfRule type="containsText" priority="8808" operator="containsText" id="{939E1EA2-68D1-40FC-A6FD-AABF18DD918E}">
            <xm:f>NOT(ISERROR(SEARCH('Listados Datos'!$P$6,Z358)))</xm:f>
            <xm:f>'Listados Datos'!$P$6</xm:f>
            <x14:dxf>
              <fill>
                <patternFill>
                  <bgColor rgb="FFFFC000"/>
                </patternFill>
              </fill>
            </x14:dxf>
          </x14:cfRule>
          <x14:cfRule type="containsText" priority="8809" operator="containsText" id="{3FAA6B61-3E83-4120-A81C-3A8CFD42B3DE}">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781" operator="containsText" id="{8DC97809-8433-440C-89E4-1A927DC787E9}">
            <xm:f>NOT(ISERROR(SEARCH('Listados Datos'!$T$3,AT358)))</xm:f>
            <xm:f>'Listados Datos'!$T$3</xm:f>
            <x14:dxf>
              <fill>
                <patternFill patternType="solid">
                  <bgColor rgb="FFC00000"/>
                </patternFill>
              </fill>
            </x14:dxf>
          </x14:cfRule>
          <x14:cfRule type="containsText" priority="8782" operator="containsText" id="{E488111D-6D3E-4D13-B8AF-93BDCF0A08E7}">
            <xm:f>NOT(ISERROR(SEARCH('Listados Datos'!$T$4,AT358)))</xm:f>
            <xm:f>'Listados Datos'!$T$4</xm:f>
            <x14:dxf>
              <font>
                <b/>
                <i val="0"/>
                <color theme="0"/>
              </font>
              <fill>
                <patternFill>
                  <bgColor rgb="FFE26B0A"/>
                </patternFill>
              </fill>
            </x14:dxf>
          </x14:cfRule>
          <x14:cfRule type="containsText" priority="8783" operator="containsText" id="{194E3C5A-BD26-4B22-8B8D-5297C9BE2DD1}">
            <xm:f>NOT(ISERROR(SEARCH('Listados Datos'!$T$5,AT358)))</xm:f>
            <xm:f>'Listados Datos'!$T$5</xm:f>
            <x14:dxf>
              <font>
                <b/>
                <i val="0"/>
                <color auto="1"/>
              </font>
              <fill>
                <patternFill>
                  <bgColor rgb="FFFFFF00"/>
                </patternFill>
              </fill>
            </x14:dxf>
          </x14:cfRule>
          <x14:cfRule type="containsText" priority="8784" operator="containsText" id="{190F6989-9046-4040-8F2A-8D798E4A34A4}">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771" operator="containsText" id="{E48B8025-32C4-444E-840E-81C71B2C3F33}">
            <xm:f>NOT(ISERROR(SEARCH('Listados Datos'!$P$3,AR358)))</xm:f>
            <xm:f>'Listados Datos'!$P$3</xm:f>
            <x14:dxf>
              <fill>
                <patternFill>
                  <bgColor rgb="FF99CC00"/>
                </patternFill>
              </fill>
            </x14:dxf>
          </x14:cfRule>
          <x14:cfRule type="containsText" priority="8772" operator="containsText" id="{1405DC5D-D287-48F2-8E9F-868DCB6300E8}">
            <xm:f>NOT(ISERROR(SEARCH('Listados Datos'!$P$4,AR358)))</xm:f>
            <xm:f>'Listados Datos'!$P$4</xm:f>
            <x14:dxf>
              <fill>
                <patternFill>
                  <bgColor rgb="FF33CC33"/>
                </patternFill>
              </fill>
            </x14:dxf>
          </x14:cfRule>
          <x14:cfRule type="containsText" priority="8773" operator="containsText" id="{4B7827F0-608F-41CF-8FCF-C1DB7431D602}">
            <xm:f>NOT(ISERROR(SEARCH('Listados Datos'!$P$5,AR358)))</xm:f>
            <xm:f>'Listados Datos'!$P$5</xm:f>
            <x14:dxf>
              <fill>
                <patternFill>
                  <bgColor rgb="FFFFFF00"/>
                </patternFill>
              </fill>
            </x14:dxf>
          </x14:cfRule>
          <x14:cfRule type="containsText" priority="8774" operator="containsText" id="{DEAC2B2C-CB13-4F77-A463-25B5A35DBBBE}">
            <xm:f>NOT(ISERROR(SEARCH('Listados Datos'!$P$6,AR358)))</xm:f>
            <xm:f>'Listados Datos'!$P$6</xm:f>
            <x14:dxf>
              <fill>
                <patternFill>
                  <bgColor rgb="FFFFC000"/>
                </patternFill>
              </fill>
            </x14:dxf>
          </x14:cfRule>
          <x14:cfRule type="containsText" priority="8775" operator="containsText" id="{3721FCF4-BD1A-4455-84D9-BFBD97445CC9}">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67" operator="containsText" id="{7BA4B5B4-D1EE-4999-912C-6DE89A95A36A}">
            <xm:f>NOT(ISERROR(SEARCH('Listados Datos'!$T$3,AT359)))</xm:f>
            <xm:f>'Listados Datos'!$T$3</xm:f>
            <x14:dxf>
              <fill>
                <patternFill patternType="solid">
                  <bgColor rgb="FFC00000"/>
                </patternFill>
              </fill>
            </x14:dxf>
          </x14:cfRule>
          <x14:cfRule type="containsText" priority="8768" operator="containsText" id="{EC601E85-DD85-42D9-B458-B5DB2CC577E8}">
            <xm:f>NOT(ISERROR(SEARCH('Listados Datos'!$T$4,AT359)))</xm:f>
            <xm:f>'Listados Datos'!$T$4</xm:f>
            <x14:dxf>
              <font>
                <b/>
                <i val="0"/>
                <color theme="0"/>
              </font>
              <fill>
                <patternFill>
                  <bgColor rgb="FFE26B0A"/>
                </patternFill>
              </fill>
            </x14:dxf>
          </x14:cfRule>
          <x14:cfRule type="containsText" priority="8769" operator="containsText" id="{4C4C8D26-29F6-4D9A-B39B-11990CB5E0DD}">
            <xm:f>NOT(ISERROR(SEARCH('Listados Datos'!$T$5,AT359)))</xm:f>
            <xm:f>'Listados Datos'!$T$5</xm:f>
            <x14:dxf>
              <font>
                <b/>
                <i val="0"/>
                <color auto="1"/>
              </font>
              <fill>
                <patternFill>
                  <bgColor rgb="FFFFFF00"/>
                </patternFill>
              </fill>
            </x14:dxf>
          </x14:cfRule>
          <x14:cfRule type="containsText" priority="8770" operator="containsText" id="{CD2581CE-3684-411D-8C81-8E022AADE2F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57" operator="containsText" id="{FA23410C-10C7-4C06-A0B8-4BB305478F3C}">
            <xm:f>NOT(ISERROR(SEARCH('Listados Datos'!$P$3,AR359)))</xm:f>
            <xm:f>'Listados Datos'!$P$3</xm:f>
            <x14:dxf>
              <fill>
                <patternFill>
                  <bgColor rgb="FF99CC00"/>
                </patternFill>
              </fill>
            </x14:dxf>
          </x14:cfRule>
          <x14:cfRule type="containsText" priority="8758" operator="containsText" id="{508C2048-D9B8-4C17-B9D3-20A44250657F}">
            <xm:f>NOT(ISERROR(SEARCH('Listados Datos'!$P$4,AR359)))</xm:f>
            <xm:f>'Listados Datos'!$P$4</xm:f>
            <x14:dxf>
              <fill>
                <patternFill>
                  <bgColor rgb="FF33CC33"/>
                </patternFill>
              </fill>
            </x14:dxf>
          </x14:cfRule>
          <x14:cfRule type="containsText" priority="8759" operator="containsText" id="{FA97CF9D-906D-4CE3-9126-D732E2E89D3E}">
            <xm:f>NOT(ISERROR(SEARCH('Listados Datos'!$P$5,AR359)))</xm:f>
            <xm:f>'Listados Datos'!$P$5</xm:f>
            <x14:dxf>
              <fill>
                <patternFill>
                  <bgColor rgb="FFFFFF00"/>
                </patternFill>
              </fill>
            </x14:dxf>
          </x14:cfRule>
          <x14:cfRule type="containsText" priority="8760" operator="containsText" id="{3AFD859F-871D-4AE0-B6D8-8E79FE1B6279}">
            <xm:f>NOT(ISERROR(SEARCH('Listados Datos'!$P$6,AR359)))</xm:f>
            <xm:f>'Listados Datos'!$P$6</xm:f>
            <x14:dxf>
              <fill>
                <patternFill>
                  <bgColor rgb="FFFFC000"/>
                </patternFill>
              </fill>
            </x14:dxf>
          </x14:cfRule>
          <x14:cfRule type="containsText" priority="8761" operator="containsText" id="{E7EB33E9-EF88-4C2E-867A-7E2AD5DD0AAA}">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39" operator="containsText" id="{962852AD-A7C8-45B7-9075-0A6FA2F6FF73}">
            <xm:f>NOT(ISERROR(SEARCH('Listados Datos'!$T$3,AF360)))</xm:f>
            <xm:f>'Listados Datos'!$T$3</xm:f>
            <x14:dxf>
              <fill>
                <patternFill patternType="solid">
                  <bgColor rgb="FFC00000"/>
                </patternFill>
              </fill>
            </x14:dxf>
          </x14:cfRule>
          <x14:cfRule type="containsText" priority="8740" operator="containsText" id="{7EF9C67E-829E-42CF-80E0-EE664913E4DA}">
            <xm:f>NOT(ISERROR(SEARCH('Listados Datos'!$T$4,AF360)))</xm:f>
            <xm:f>'Listados Datos'!$T$4</xm:f>
            <x14:dxf>
              <font>
                <b/>
                <i val="0"/>
                <color theme="0"/>
              </font>
              <fill>
                <patternFill>
                  <bgColor rgb="FFE26B0A"/>
                </patternFill>
              </fill>
            </x14:dxf>
          </x14:cfRule>
          <x14:cfRule type="containsText" priority="8741" operator="containsText" id="{95BED997-7AB1-4B7A-927A-FED557CD7BCB}">
            <xm:f>NOT(ISERROR(SEARCH('Listados Datos'!$T$5,AF360)))</xm:f>
            <xm:f>'Listados Datos'!$T$5</xm:f>
            <x14:dxf>
              <font>
                <b/>
                <i val="0"/>
                <color auto="1"/>
              </font>
              <fill>
                <patternFill>
                  <bgColor rgb="FFFFFF00"/>
                </patternFill>
              </fill>
            </x14:dxf>
          </x14:cfRule>
          <x14:cfRule type="containsText" priority="8742" operator="containsText" id="{22B4929A-6ADF-4E05-A7FF-55C0540A3FBD}">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35" operator="containsText" id="{129BD0C1-8AB0-4265-8F49-15CBB72CA0E1}">
            <xm:f>NOT(ISERROR(SEARCH('Listados Datos'!$T$3,AB360)))</xm:f>
            <xm:f>'Listados Datos'!$T$3</xm:f>
            <x14:dxf>
              <fill>
                <patternFill patternType="solid">
                  <bgColor rgb="FFC00000"/>
                </patternFill>
              </fill>
            </x14:dxf>
          </x14:cfRule>
          <x14:cfRule type="containsText" priority="8736" operator="containsText" id="{CFA43FF5-05C9-48A4-B4BB-4CCCBAF34415}">
            <xm:f>NOT(ISERROR(SEARCH('Listados Datos'!$T$4,AB360)))</xm:f>
            <xm:f>'Listados Datos'!$T$4</xm:f>
            <x14:dxf>
              <font>
                <b/>
                <i val="0"/>
                <color theme="0"/>
              </font>
              <fill>
                <patternFill>
                  <bgColor rgb="FFE26B0A"/>
                </patternFill>
              </fill>
            </x14:dxf>
          </x14:cfRule>
          <x14:cfRule type="containsText" priority="8737" operator="containsText" id="{BA71E984-615A-4910-84A9-3D0403EF9E92}">
            <xm:f>NOT(ISERROR(SEARCH('Listados Datos'!$T$5,AB360)))</xm:f>
            <xm:f>'Listados Datos'!$T$5</xm:f>
            <x14:dxf>
              <font>
                <b/>
                <i val="0"/>
                <color auto="1"/>
              </font>
              <fill>
                <patternFill>
                  <bgColor rgb="FFFFFF00"/>
                </patternFill>
              </fill>
            </x14:dxf>
          </x14:cfRule>
          <x14:cfRule type="containsText" priority="8738" operator="containsText" id="{AA0A1ABE-7177-4635-AC65-61ACBBD96245}">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725" operator="containsText" id="{1AB028C5-1624-469E-87E0-9861FDDF703E}">
            <xm:f>NOT(ISERROR(SEARCH('Listados Datos'!$P$3,Z360)))</xm:f>
            <xm:f>'Listados Datos'!$P$3</xm:f>
            <x14:dxf>
              <fill>
                <patternFill>
                  <bgColor rgb="FF99CC00"/>
                </patternFill>
              </fill>
            </x14:dxf>
          </x14:cfRule>
          <x14:cfRule type="containsText" priority="8726" operator="containsText" id="{13C1051C-4ED8-47B7-96F8-BE3A3950FBCF}">
            <xm:f>NOT(ISERROR(SEARCH('Listados Datos'!$P$4,Z360)))</xm:f>
            <xm:f>'Listados Datos'!$P$4</xm:f>
            <x14:dxf>
              <fill>
                <patternFill>
                  <bgColor rgb="FF33CC33"/>
                </patternFill>
              </fill>
            </x14:dxf>
          </x14:cfRule>
          <x14:cfRule type="containsText" priority="8727" operator="containsText" id="{5B0EAB84-EA58-4D28-9676-23C5E67E7A5D}">
            <xm:f>NOT(ISERROR(SEARCH('Listados Datos'!$P$5,Z360)))</xm:f>
            <xm:f>'Listados Datos'!$P$5</xm:f>
            <x14:dxf>
              <fill>
                <patternFill>
                  <bgColor rgb="FFFFFF00"/>
                </patternFill>
              </fill>
            </x14:dxf>
          </x14:cfRule>
          <x14:cfRule type="containsText" priority="8728" operator="containsText" id="{C80ECEDF-65B2-463E-A7EE-8531BE8ADE90}">
            <xm:f>NOT(ISERROR(SEARCH('Listados Datos'!$P$6,Z360)))</xm:f>
            <xm:f>'Listados Datos'!$P$6</xm:f>
            <x14:dxf>
              <fill>
                <patternFill>
                  <bgColor rgb="FFFFC000"/>
                </patternFill>
              </fill>
            </x14:dxf>
          </x14:cfRule>
          <x14:cfRule type="containsText" priority="8729" operator="containsText" id="{56328BCC-9F06-403A-A31B-C2F132D448F9}">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697" operator="containsText" id="{270338BB-6B64-4E85-91F2-0CCF1A0D0F6E}">
            <xm:f>NOT(ISERROR(SEARCH('Listados Datos'!$T$3,AT361)))</xm:f>
            <xm:f>'Listados Datos'!$T$3</xm:f>
            <x14:dxf>
              <fill>
                <patternFill patternType="solid">
                  <bgColor rgb="FFC00000"/>
                </patternFill>
              </fill>
            </x14:dxf>
          </x14:cfRule>
          <x14:cfRule type="containsText" priority="8698" operator="containsText" id="{E607F25F-3D0A-4E17-B9BC-0F66F1EBC174}">
            <xm:f>NOT(ISERROR(SEARCH('Listados Datos'!$T$4,AT361)))</xm:f>
            <xm:f>'Listados Datos'!$T$4</xm:f>
            <x14:dxf>
              <font>
                <b/>
                <i val="0"/>
                <color theme="0"/>
              </font>
              <fill>
                <patternFill>
                  <bgColor rgb="FFE26B0A"/>
                </patternFill>
              </fill>
            </x14:dxf>
          </x14:cfRule>
          <x14:cfRule type="containsText" priority="8699" operator="containsText" id="{F834ACAD-D092-4F74-A573-7E5AE4F5D2E0}">
            <xm:f>NOT(ISERROR(SEARCH('Listados Datos'!$T$5,AT361)))</xm:f>
            <xm:f>'Listados Datos'!$T$5</xm:f>
            <x14:dxf>
              <font>
                <b/>
                <i val="0"/>
                <color auto="1"/>
              </font>
              <fill>
                <patternFill>
                  <bgColor rgb="FFFFFF00"/>
                </patternFill>
              </fill>
            </x14:dxf>
          </x14:cfRule>
          <x14:cfRule type="containsText" priority="8700" operator="containsText" id="{CC783334-C4B7-4EA2-A3BA-89FA93B3DE43}">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45" operator="containsText" id="{00C019B7-0E5B-4E45-8BFC-7E5DFDE9FC88}">
            <xm:f>NOT(ISERROR(SEARCH('Listados Datos'!$P$3,AR362)))</xm:f>
            <xm:f>'Listados Datos'!$P$3</xm:f>
            <x14:dxf>
              <fill>
                <patternFill>
                  <bgColor rgb="FF99CC00"/>
                </patternFill>
              </fill>
            </x14:dxf>
          </x14:cfRule>
          <x14:cfRule type="containsText" priority="8646" operator="containsText" id="{8653D581-FCDC-41CB-BDB4-E2E7026D537E}">
            <xm:f>NOT(ISERROR(SEARCH('Listados Datos'!$P$4,AR362)))</xm:f>
            <xm:f>'Listados Datos'!$P$4</xm:f>
            <x14:dxf>
              <fill>
                <patternFill>
                  <bgColor rgb="FF33CC33"/>
                </patternFill>
              </fill>
            </x14:dxf>
          </x14:cfRule>
          <x14:cfRule type="containsText" priority="8647" operator="containsText" id="{2ACE107C-2E2B-4655-8DE0-7644E386212A}">
            <xm:f>NOT(ISERROR(SEARCH('Listados Datos'!$P$5,AR362)))</xm:f>
            <xm:f>'Listados Datos'!$P$5</xm:f>
            <x14:dxf>
              <fill>
                <patternFill>
                  <bgColor rgb="FFFFFF00"/>
                </patternFill>
              </fill>
            </x14:dxf>
          </x14:cfRule>
          <x14:cfRule type="containsText" priority="8648" operator="containsText" id="{3DCCD61B-B1C6-4594-BE04-4A5B002767AA}">
            <xm:f>NOT(ISERROR(SEARCH('Listados Datos'!$P$6,AR362)))</xm:f>
            <xm:f>'Listados Datos'!$P$6</xm:f>
            <x14:dxf>
              <fill>
                <patternFill>
                  <bgColor rgb="FFFFC000"/>
                </patternFill>
              </fill>
            </x14:dxf>
          </x14:cfRule>
          <x14:cfRule type="containsText" priority="8649" operator="containsText" id="{888AC31B-2D37-40FC-9381-C7CE4F121D2E}">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683" operator="containsText" id="{CF90A126-6130-4D8C-9EB9-33EC68ECA299}">
            <xm:f>NOT(ISERROR(SEARCH('Listados Datos'!$T$3,AF362)))</xm:f>
            <xm:f>'Listados Datos'!$T$3</xm:f>
            <x14:dxf>
              <fill>
                <patternFill patternType="solid">
                  <bgColor rgb="FFC00000"/>
                </patternFill>
              </fill>
            </x14:dxf>
          </x14:cfRule>
          <x14:cfRule type="containsText" priority="8684" operator="containsText" id="{E69664FC-6D6F-4CF0-A311-1CC538D624C0}">
            <xm:f>NOT(ISERROR(SEARCH('Listados Datos'!$T$4,AF362)))</xm:f>
            <xm:f>'Listados Datos'!$T$4</xm:f>
            <x14:dxf>
              <font>
                <b/>
                <i val="0"/>
                <color theme="0"/>
              </font>
              <fill>
                <patternFill>
                  <bgColor rgb="FFE26B0A"/>
                </patternFill>
              </fill>
            </x14:dxf>
          </x14:cfRule>
          <x14:cfRule type="containsText" priority="8685" operator="containsText" id="{AE48ECCB-6C98-4332-AC39-2A7878B5C858}">
            <xm:f>NOT(ISERROR(SEARCH('Listados Datos'!$T$5,AF362)))</xm:f>
            <xm:f>'Listados Datos'!$T$5</xm:f>
            <x14:dxf>
              <font>
                <b/>
                <i val="0"/>
                <color auto="1"/>
              </font>
              <fill>
                <patternFill>
                  <bgColor rgb="FFFFFF00"/>
                </patternFill>
              </fill>
            </x14:dxf>
          </x14:cfRule>
          <x14:cfRule type="containsText" priority="8686" operator="containsText" id="{CE54DB32-07AE-41AB-BC9A-E5EA75A365CB}">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679" operator="containsText" id="{75A991F5-857D-4602-9779-9D3738A739E2}">
            <xm:f>NOT(ISERROR(SEARCH('Listados Datos'!$T$3,AB362)))</xm:f>
            <xm:f>'Listados Datos'!$T$3</xm:f>
            <x14:dxf>
              <fill>
                <patternFill patternType="solid">
                  <bgColor rgb="FFC00000"/>
                </patternFill>
              </fill>
            </x14:dxf>
          </x14:cfRule>
          <x14:cfRule type="containsText" priority="8680" operator="containsText" id="{09A0E368-EB2C-4F3E-8289-E36778D0B7E6}">
            <xm:f>NOT(ISERROR(SEARCH('Listados Datos'!$T$4,AB362)))</xm:f>
            <xm:f>'Listados Datos'!$T$4</xm:f>
            <x14:dxf>
              <font>
                <b/>
                <i val="0"/>
                <color theme="0"/>
              </font>
              <fill>
                <patternFill>
                  <bgColor rgb="FFE26B0A"/>
                </patternFill>
              </fill>
            </x14:dxf>
          </x14:cfRule>
          <x14:cfRule type="containsText" priority="8681" operator="containsText" id="{96B85762-F99D-41CD-98B9-23F8A14F04CD}">
            <xm:f>NOT(ISERROR(SEARCH('Listados Datos'!$T$5,AB362)))</xm:f>
            <xm:f>'Listados Datos'!$T$5</xm:f>
            <x14:dxf>
              <font>
                <b/>
                <i val="0"/>
                <color auto="1"/>
              </font>
              <fill>
                <patternFill>
                  <bgColor rgb="FFFFFF00"/>
                </patternFill>
              </fill>
            </x14:dxf>
          </x14:cfRule>
          <x14:cfRule type="containsText" priority="8682" operator="containsText" id="{E0B427EA-BB2C-419F-8EAF-5D59DD95DD7E}">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69" operator="containsText" id="{06741F22-034A-4298-9B28-F51BC610EA7B}">
            <xm:f>NOT(ISERROR(SEARCH('Listados Datos'!$P$3,Z362)))</xm:f>
            <xm:f>'Listados Datos'!$P$3</xm:f>
            <x14:dxf>
              <fill>
                <patternFill>
                  <bgColor rgb="FF99CC00"/>
                </patternFill>
              </fill>
            </x14:dxf>
          </x14:cfRule>
          <x14:cfRule type="containsText" priority="8670" operator="containsText" id="{F206C0F6-76A6-4C73-804B-5FA7D747E89C}">
            <xm:f>NOT(ISERROR(SEARCH('Listados Datos'!$P$4,Z362)))</xm:f>
            <xm:f>'Listados Datos'!$P$4</xm:f>
            <x14:dxf>
              <fill>
                <patternFill>
                  <bgColor rgb="FF33CC33"/>
                </patternFill>
              </fill>
            </x14:dxf>
          </x14:cfRule>
          <x14:cfRule type="containsText" priority="8671" operator="containsText" id="{AA732699-C4C6-4B6D-B04C-D2BF5E154A27}">
            <xm:f>NOT(ISERROR(SEARCH('Listados Datos'!$P$5,Z362)))</xm:f>
            <xm:f>'Listados Datos'!$P$5</xm:f>
            <x14:dxf>
              <fill>
                <patternFill>
                  <bgColor rgb="FFFFFF00"/>
                </patternFill>
              </fill>
            </x14:dxf>
          </x14:cfRule>
          <x14:cfRule type="containsText" priority="8672" operator="containsText" id="{FC20B5F5-C8E8-4C3E-AC07-35D6C9849E13}">
            <xm:f>NOT(ISERROR(SEARCH('Listados Datos'!$P$6,Z362)))</xm:f>
            <xm:f>'Listados Datos'!$P$6</xm:f>
            <x14:dxf>
              <fill>
                <patternFill>
                  <bgColor rgb="FFFFC000"/>
                </patternFill>
              </fill>
            </x14:dxf>
          </x14:cfRule>
          <x14:cfRule type="containsText" priority="8673" operator="containsText" id="{31DFA16E-EFB9-49DE-A9B1-A65635BF19B7}">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55" operator="containsText" id="{66F21758-5294-44C3-9397-484F81A51633}">
            <xm:f>NOT(ISERROR(SEARCH('Listados Datos'!$T$3,AT362)))</xm:f>
            <xm:f>'Listados Datos'!$T$3</xm:f>
            <x14:dxf>
              <fill>
                <patternFill patternType="solid">
                  <bgColor rgb="FFC00000"/>
                </patternFill>
              </fill>
            </x14:dxf>
          </x14:cfRule>
          <x14:cfRule type="containsText" priority="8656" operator="containsText" id="{5D56231E-172F-449F-B6FA-7765C0B87EED}">
            <xm:f>NOT(ISERROR(SEARCH('Listados Datos'!$T$4,AT362)))</xm:f>
            <xm:f>'Listados Datos'!$T$4</xm:f>
            <x14:dxf>
              <font>
                <b/>
                <i val="0"/>
                <color theme="0"/>
              </font>
              <fill>
                <patternFill>
                  <bgColor rgb="FFE26B0A"/>
                </patternFill>
              </fill>
            </x14:dxf>
          </x14:cfRule>
          <x14:cfRule type="containsText" priority="8657" operator="containsText" id="{81618CF8-91EF-4304-9868-B905146EBE0E}">
            <xm:f>NOT(ISERROR(SEARCH('Listados Datos'!$T$5,AT362)))</xm:f>
            <xm:f>'Listados Datos'!$T$5</xm:f>
            <x14:dxf>
              <font>
                <b/>
                <i val="0"/>
                <color auto="1"/>
              </font>
              <fill>
                <patternFill>
                  <bgColor rgb="FFFFFF00"/>
                </patternFill>
              </fill>
            </x14:dxf>
          </x14:cfRule>
          <x14:cfRule type="containsText" priority="8658" operator="containsText" id="{191873C1-A26F-4FE8-B887-CB3E2AD4D2E7}">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495" operator="containsText" id="{C5D6572A-7777-41EC-8D73-FA20F45118CB}">
            <xm:f>NOT(ISERROR(SEARCH('Listados Datos'!$P$3,AR355)))</xm:f>
            <xm:f>'Listados Datos'!$P$3</xm:f>
            <x14:dxf>
              <fill>
                <patternFill>
                  <bgColor rgb="FF99CC00"/>
                </patternFill>
              </fill>
            </x14:dxf>
          </x14:cfRule>
          <x14:cfRule type="containsText" priority="8496" operator="containsText" id="{DBC9DB44-4DB1-49CA-9637-D05A11D668AB}">
            <xm:f>NOT(ISERROR(SEARCH('Listados Datos'!$P$4,AR355)))</xm:f>
            <xm:f>'Listados Datos'!$P$4</xm:f>
            <x14:dxf>
              <fill>
                <patternFill>
                  <bgColor rgb="FF33CC33"/>
                </patternFill>
              </fill>
            </x14:dxf>
          </x14:cfRule>
          <x14:cfRule type="containsText" priority="8497" operator="containsText" id="{BCE7AAC8-FE2A-47B3-9CC1-AD7BD39A6CF1}">
            <xm:f>NOT(ISERROR(SEARCH('Listados Datos'!$P$5,AR355)))</xm:f>
            <xm:f>'Listados Datos'!$P$5</xm:f>
            <x14:dxf>
              <fill>
                <patternFill>
                  <bgColor rgb="FFFFFF00"/>
                </patternFill>
              </fill>
            </x14:dxf>
          </x14:cfRule>
          <x14:cfRule type="containsText" priority="8498" operator="containsText" id="{7DEA5B04-AC80-44E9-91A4-D2ABCB7D9A46}">
            <xm:f>NOT(ISERROR(SEARCH('Listados Datos'!$P$6,AR355)))</xm:f>
            <xm:f>'Listados Datos'!$P$6</xm:f>
            <x14:dxf>
              <fill>
                <patternFill>
                  <bgColor rgb="FFFFC000"/>
                </patternFill>
              </fill>
            </x14:dxf>
          </x14:cfRule>
          <x14:cfRule type="containsText" priority="8499" operator="containsText" id="{72AF3408-1E19-4504-8234-1D8ADE49F91B}">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8561" operator="containsText" id="{19AE9D63-2EB7-4867-8C51-876A01146C27}">
            <xm:f>NOT(ISERROR(SEARCH('Listados Datos'!$T$3,AT357)))</xm:f>
            <xm:f>'Listados Datos'!$T$3</xm:f>
            <x14:dxf>
              <fill>
                <patternFill patternType="solid">
                  <bgColor rgb="FFC00000"/>
                </patternFill>
              </fill>
            </x14:dxf>
          </x14:cfRule>
          <x14:cfRule type="containsText" priority="8562" operator="containsText" id="{F9B65F97-6FAB-46A0-9E6B-8AE21B8FA4D4}">
            <xm:f>NOT(ISERROR(SEARCH('Listados Datos'!$T$4,AT357)))</xm:f>
            <xm:f>'Listados Datos'!$T$4</xm:f>
            <x14:dxf>
              <font>
                <b/>
                <i val="0"/>
                <color theme="0"/>
              </font>
              <fill>
                <patternFill>
                  <bgColor rgb="FFE26B0A"/>
                </patternFill>
              </fill>
            </x14:dxf>
          </x14:cfRule>
          <x14:cfRule type="containsText" priority="8563" operator="containsText" id="{D7CEA04C-EAEE-42A0-BEA2-DD0EB77A1EDF}">
            <xm:f>NOT(ISERROR(SEARCH('Listados Datos'!$T$5,AT357)))</xm:f>
            <xm:f>'Listados Datos'!$T$5</xm:f>
            <x14:dxf>
              <font>
                <b/>
                <i val="0"/>
                <color auto="1"/>
              </font>
              <fill>
                <patternFill>
                  <bgColor rgb="FFFFFF00"/>
                </patternFill>
              </fill>
            </x14:dxf>
          </x14:cfRule>
          <x14:cfRule type="containsText" priority="8564" operator="containsText" id="{94BBD47D-5ED7-4F73-9553-E4A5D067932F}">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8551" operator="containsText" id="{1F9C014F-5D33-4843-84FD-914DB9619AEE}">
            <xm:f>NOT(ISERROR(SEARCH('Listados Datos'!$P$3,AR357)))</xm:f>
            <xm:f>'Listados Datos'!$P$3</xm:f>
            <x14:dxf>
              <fill>
                <patternFill>
                  <bgColor rgb="FF99CC00"/>
                </patternFill>
              </fill>
            </x14:dxf>
          </x14:cfRule>
          <x14:cfRule type="containsText" priority="8552" operator="containsText" id="{0FFD41E3-AAE0-46F2-AC9D-32E4427669D7}">
            <xm:f>NOT(ISERROR(SEARCH('Listados Datos'!$P$4,AR357)))</xm:f>
            <xm:f>'Listados Datos'!$P$4</xm:f>
            <x14:dxf>
              <fill>
                <patternFill>
                  <bgColor rgb="FF33CC33"/>
                </patternFill>
              </fill>
            </x14:dxf>
          </x14:cfRule>
          <x14:cfRule type="containsText" priority="8553" operator="containsText" id="{AF79D6F7-09A0-4583-9556-D17467978372}">
            <xm:f>NOT(ISERROR(SEARCH('Listados Datos'!$P$5,AR357)))</xm:f>
            <xm:f>'Listados Datos'!$P$5</xm:f>
            <x14:dxf>
              <fill>
                <patternFill>
                  <bgColor rgb="FFFFFF00"/>
                </patternFill>
              </fill>
            </x14:dxf>
          </x14:cfRule>
          <x14:cfRule type="containsText" priority="8554" operator="containsText" id="{6050CD60-B8F1-4DD0-96E8-28797C71278D}">
            <xm:f>NOT(ISERROR(SEARCH('Listados Datos'!$P$6,AR357)))</xm:f>
            <xm:f>'Listados Datos'!$P$6</xm:f>
            <x14:dxf>
              <fill>
                <patternFill>
                  <bgColor rgb="FFFFC000"/>
                </patternFill>
              </fill>
            </x14:dxf>
          </x14:cfRule>
          <x14:cfRule type="containsText" priority="8555" operator="containsText" id="{2B248F17-7AF0-4976-8D84-C5DFA03E1EA2}">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8519" operator="containsText" id="{88F515CF-5E7F-45BA-BB01-164F7DB75E9F}">
            <xm:f>NOT(ISERROR(SEARCH('Listados Datos'!$T$3,AT354)))</xm:f>
            <xm:f>'Listados Datos'!$T$3</xm:f>
            <x14:dxf>
              <fill>
                <patternFill patternType="solid">
                  <bgColor rgb="FFC00000"/>
                </patternFill>
              </fill>
            </x14:dxf>
          </x14:cfRule>
          <x14:cfRule type="containsText" priority="8520" operator="containsText" id="{50B8871C-873D-4FC5-8777-7105D5BBEDB2}">
            <xm:f>NOT(ISERROR(SEARCH('Listados Datos'!$T$4,AT354)))</xm:f>
            <xm:f>'Listados Datos'!$T$4</xm:f>
            <x14:dxf>
              <font>
                <b/>
                <i val="0"/>
                <color theme="0"/>
              </font>
              <fill>
                <patternFill>
                  <bgColor rgb="FFE26B0A"/>
                </patternFill>
              </fill>
            </x14:dxf>
          </x14:cfRule>
          <x14:cfRule type="containsText" priority="8521" operator="containsText" id="{C80A529F-E037-4BDC-8163-DE26E3D0E578}">
            <xm:f>NOT(ISERROR(SEARCH('Listados Datos'!$T$5,AT354)))</xm:f>
            <xm:f>'Listados Datos'!$T$5</xm:f>
            <x14:dxf>
              <font>
                <b/>
                <i val="0"/>
                <color auto="1"/>
              </font>
              <fill>
                <patternFill>
                  <bgColor rgb="FFFFFF00"/>
                </patternFill>
              </fill>
            </x14:dxf>
          </x14:cfRule>
          <x14:cfRule type="containsText" priority="8522" operator="containsText" id="{1525AFA5-A2B4-4394-91BE-977077F0E4E1}">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8509" operator="containsText" id="{FB1CED1B-73BE-493A-A333-B94D4B6F6243}">
            <xm:f>NOT(ISERROR(SEARCH('Listados Datos'!$P$3,AR354)))</xm:f>
            <xm:f>'Listados Datos'!$P$3</xm:f>
            <x14:dxf>
              <fill>
                <patternFill>
                  <bgColor rgb="FF99CC00"/>
                </patternFill>
              </fill>
            </x14:dxf>
          </x14:cfRule>
          <x14:cfRule type="containsText" priority="8510" operator="containsText" id="{958646D9-42C4-4C1F-8A79-036F206FE02D}">
            <xm:f>NOT(ISERROR(SEARCH('Listados Datos'!$P$4,AR354)))</xm:f>
            <xm:f>'Listados Datos'!$P$4</xm:f>
            <x14:dxf>
              <fill>
                <patternFill>
                  <bgColor rgb="FF33CC33"/>
                </patternFill>
              </fill>
            </x14:dxf>
          </x14:cfRule>
          <x14:cfRule type="containsText" priority="8511" operator="containsText" id="{675E6AF6-A176-42A8-AE44-8CFEEEFC487A}">
            <xm:f>NOT(ISERROR(SEARCH('Listados Datos'!$P$5,AR354)))</xm:f>
            <xm:f>'Listados Datos'!$P$5</xm:f>
            <x14:dxf>
              <fill>
                <patternFill>
                  <bgColor rgb="FFFFFF00"/>
                </patternFill>
              </fill>
            </x14:dxf>
          </x14:cfRule>
          <x14:cfRule type="containsText" priority="8512" operator="containsText" id="{2FE2E243-6B7B-49ED-85F4-18975D8C1E38}">
            <xm:f>NOT(ISERROR(SEARCH('Listados Datos'!$P$6,AR354)))</xm:f>
            <xm:f>'Listados Datos'!$P$6</xm:f>
            <x14:dxf>
              <fill>
                <patternFill>
                  <bgColor rgb="FFFFC000"/>
                </patternFill>
              </fill>
            </x14:dxf>
          </x14:cfRule>
          <x14:cfRule type="containsText" priority="8513" operator="containsText" id="{CA09F63D-D1F1-4E37-835C-CE14A69756C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8627" operator="containsText" id="{4ACB9A40-1099-4843-B93F-D59BC6DEFE8B}">
            <xm:f>NOT(ISERROR(SEARCH('Listados Datos'!$T$3,AF352)))</xm:f>
            <xm:f>'Listados Datos'!$T$3</xm:f>
            <x14:dxf>
              <fill>
                <patternFill patternType="solid">
                  <bgColor rgb="FFC00000"/>
                </patternFill>
              </fill>
            </x14:dxf>
          </x14:cfRule>
          <x14:cfRule type="containsText" priority="8628" operator="containsText" id="{AEA806E0-9D4A-4B52-AB13-DA86FA16658A}">
            <xm:f>NOT(ISERROR(SEARCH('Listados Datos'!$T$4,AF352)))</xm:f>
            <xm:f>'Listados Datos'!$T$4</xm:f>
            <x14:dxf>
              <font>
                <b/>
                <i val="0"/>
                <color theme="0"/>
              </font>
              <fill>
                <patternFill>
                  <bgColor rgb="FFE26B0A"/>
                </patternFill>
              </fill>
            </x14:dxf>
          </x14:cfRule>
          <x14:cfRule type="containsText" priority="8629" operator="containsText" id="{6AA95B4F-4824-4509-8094-56D4B56D6208}">
            <xm:f>NOT(ISERROR(SEARCH('Listados Datos'!$T$5,AF352)))</xm:f>
            <xm:f>'Listados Datos'!$T$5</xm:f>
            <x14:dxf>
              <font>
                <b/>
                <i val="0"/>
                <color auto="1"/>
              </font>
              <fill>
                <patternFill>
                  <bgColor rgb="FFFFFF00"/>
                </patternFill>
              </fill>
            </x14:dxf>
          </x14:cfRule>
          <x14:cfRule type="containsText" priority="8630" operator="containsText" id="{9CE66721-F586-424C-9C62-BC332F76DC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8623" operator="containsText" id="{BB77167C-25DA-467D-A0F8-09CE30C3A598}">
            <xm:f>NOT(ISERROR(SEARCH('Listados Datos'!$T$3,AB352)))</xm:f>
            <xm:f>'Listados Datos'!$T$3</xm:f>
            <x14:dxf>
              <fill>
                <patternFill patternType="solid">
                  <bgColor rgb="FFC00000"/>
                </patternFill>
              </fill>
            </x14:dxf>
          </x14:cfRule>
          <x14:cfRule type="containsText" priority="8624" operator="containsText" id="{F9FFB957-49FC-4A9C-BFBB-6BAB3AFED4CA}">
            <xm:f>NOT(ISERROR(SEARCH('Listados Datos'!$T$4,AB352)))</xm:f>
            <xm:f>'Listados Datos'!$T$4</xm:f>
            <x14:dxf>
              <font>
                <b/>
                <i val="0"/>
                <color theme="0"/>
              </font>
              <fill>
                <patternFill>
                  <bgColor rgb="FFE26B0A"/>
                </patternFill>
              </fill>
            </x14:dxf>
          </x14:cfRule>
          <x14:cfRule type="containsText" priority="8625" operator="containsText" id="{BDE18E6B-CB22-4301-AD76-84ABC31CB2E1}">
            <xm:f>NOT(ISERROR(SEARCH('Listados Datos'!$T$5,AB352)))</xm:f>
            <xm:f>'Listados Datos'!$T$5</xm:f>
            <x14:dxf>
              <font>
                <b/>
                <i val="0"/>
                <color auto="1"/>
              </font>
              <fill>
                <patternFill>
                  <bgColor rgb="FFFFFF00"/>
                </patternFill>
              </fill>
            </x14:dxf>
          </x14:cfRule>
          <x14:cfRule type="containsText" priority="8626" operator="containsText" id="{C6213E23-8177-4293-87D9-752A5D49182C}">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8613" operator="containsText" id="{701BB191-FC43-4941-9C0A-6D8A9C353CFD}">
            <xm:f>NOT(ISERROR(SEARCH('Listados Datos'!$P$3,Z352)))</xm:f>
            <xm:f>'Listados Datos'!$P$3</xm:f>
            <x14:dxf>
              <fill>
                <patternFill>
                  <bgColor rgb="FF99CC00"/>
                </patternFill>
              </fill>
            </x14:dxf>
          </x14:cfRule>
          <x14:cfRule type="containsText" priority="8614" operator="containsText" id="{10669FA6-7B38-43DA-836D-FEA0E81A6DB6}">
            <xm:f>NOT(ISERROR(SEARCH('Listados Datos'!$P$4,Z352)))</xm:f>
            <xm:f>'Listados Datos'!$P$4</xm:f>
            <x14:dxf>
              <fill>
                <patternFill>
                  <bgColor rgb="FF33CC33"/>
                </patternFill>
              </fill>
            </x14:dxf>
          </x14:cfRule>
          <x14:cfRule type="containsText" priority="8615" operator="containsText" id="{4EE0F03C-82C3-43E1-A256-C5EF98DE8019}">
            <xm:f>NOT(ISERROR(SEARCH('Listados Datos'!$P$5,Z352)))</xm:f>
            <xm:f>'Listados Datos'!$P$5</xm:f>
            <x14:dxf>
              <fill>
                <patternFill>
                  <bgColor rgb="FFFFFF00"/>
                </patternFill>
              </fill>
            </x14:dxf>
          </x14:cfRule>
          <x14:cfRule type="containsText" priority="8616" operator="containsText" id="{325662A4-4EAD-42FA-941D-8D6616E4077B}">
            <xm:f>NOT(ISERROR(SEARCH('Listados Datos'!$P$6,Z352)))</xm:f>
            <xm:f>'Listados Datos'!$P$6</xm:f>
            <x14:dxf>
              <fill>
                <patternFill>
                  <bgColor rgb="FFFFC000"/>
                </patternFill>
              </fill>
            </x14:dxf>
          </x14:cfRule>
          <x14:cfRule type="containsText" priority="8617" operator="containsText" id="{BF749659-B87B-4478-9BF3-F05BF844B651}">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8589" operator="containsText" id="{600351D6-C068-4AE3-B99C-8ECF353F991D}">
            <xm:f>NOT(ISERROR(SEARCH('Listados Datos'!$T$3,AT352)))</xm:f>
            <xm:f>'Listados Datos'!$T$3</xm:f>
            <x14:dxf>
              <fill>
                <patternFill patternType="solid">
                  <bgColor rgb="FFC00000"/>
                </patternFill>
              </fill>
            </x14:dxf>
          </x14:cfRule>
          <x14:cfRule type="containsText" priority="8590" operator="containsText" id="{34D18576-FCCE-4118-97FF-5D799FEDCEB4}">
            <xm:f>NOT(ISERROR(SEARCH('Listados Datos'!$T$4,AT352)))</xm:f>
            <xm:f>'Listados Datos'!$T$4</xm:f>
            <x14:dxf>
              <font>
                <b/>
                <i val="0"/>
                <color theme="0"/>
              </font>
              <fill>
                <patternFill>
                  <bgColor rgb="FFE26B0A"/>
                </patternFill>
              </fill>
            </x14:dxf>
          </x14:cfRule>
          <x14:cfRule type="containsText" priority="8591" operator="containsText" id="{DDF71D4B-A2E0-4D29-81EC-AFC888E79D1E}">
            <xm:f>NOT(ISERROR(SEARCH('Listados Datos'!$T$5,AT352)))</xm:f>
            <xm:f>'Listados Datos'!$T$5</xm:f>
            <x14:dxf>
              <font>
                <b/>
                <i val="0"/>
                <color auto="1"/>
              </font>
              <fill>
                <patternFill>
                  <bgColor rgb="FFFFFF00"/>
                </patternFill>
              </fill>
            </x14:dxf>
          </x14:cfRule>
          <x14:cfRule type="containsText" priority="8592" operator="containsText" id="{AECA4365-EA88-411F-AAD0-DD25EA6AF02E}">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8579" operator="containsText" id="{4A7F13D8-FC6F-428A-9664-98AE0A503141}">
            <xm:f>NOT(ISERROR(SEARCH('Listados Datos'!$P$3,AR352)))</xm:f>
            <xm:f>'Listados Datos'!$P$3</xm:f>
            <x14:dxf>
              <fill>
                <patternFill>
                  <bgColor rgb="FF99CC00"/>
                </patternFill>
              </fill>
            </x14:dxf>
          </x14:cfRule>
          <x14:cfRule type="containsText" priority="8580" operator="containsText" id="{7BBA169C-6FA0-4DC4-BBA9-76376666B229}">
            <xm:f>NOT(ISERROR(SEARCH('Listados Datos'!$P$4,AR352)))</xm:f>
            <xm:f>'Listados Datos'!$P$4</xm:f>
            <x14:dxf>
              <fill>
                <patternFill>
                  <bgColor rgb="FF33CC33"/>
                </patternFill>
              </fill>
            </x14:dxf>
          </x14:cfRule>
          <x14:cfRule type="containsText" priority="8581" operator="containsText" id="{80C8A2F9-BF62-4EB1-86E5-1DE7523A2D87}">
            <xm:f>NOT(ISERROR(SEARCH('Listados Datos'!$P$5,AR352)))</xm:f>
            <xm:f>'Listados Datos'!$P$5</xm:f>
            <x14:dxf>
              <fill>
                <patternFill>
                  <bgColor rgb="FFFFFF00"/>
                </patternFill>
              </fill>
            </x14:dxf>
          </x14:cfRule>
          <x14:cfRule type="containsText" priority="8582" operator="containsText" id="{6E6D0B97-4B61-4676-A015-5E93E477C4EE}">
            <xm:f>NOT(ISERROR(SEARCH('Listados Datos'!$P$6,AR352)))</xm:f>
            <xm:f>'Listados Datos'!$P$6</xm:f>
            <x14:dxf>
              <fill>
                <patternFill>
                  <bgColor rgb="FFFFC000"/>
                </patternFill>
              </fill>
            </x14:dxf>
          </x14:cfRule>
          <x14:cfRule type="containsText" priority="8583" operator="containsText" id="{B9DB473A-CCC6-4D42-AD11-3F44F44FD3FF}">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8575" operator="containsText" id="{D3C2B61A-FA93-40D8-8C07-C67E2421098E}">
            <xm:f>NOT(ISERROR(SEARCH('Listados Datos'!$T$3,AT353)))</xm:f>
            <xm:f>'Listados Datos'!$T$3</xm:f>
            <x14:dxf>
              <fill>
                <patternFill patternType="solid">
                  <bgColor rgb="FFC00000"/>
                </patternFill>
              </fill>
            </x14:dxf>
          </x14:cfRule>
          <x14:cfRule type="containsText" priority="8576" operator="containsText" id="{AF65266C-4892-4C1A-8A70-FE17D12F660A}">
            <xm:f>NOT(ISERROR(SEARCH('Listados Datos'!$T$4,AT353)))</xm:f>
            <xm:f>'Listados Datos'!$T$4</xm:f>
            <x14:dxf>
              <font>
                <b/>
                <i val="0"/>
                <color theme="0"/>
              </font>
              <fill>
                <patternFill>
                  <bgColor rgb="FFE26B0A"/>
                </patternFill>
              </fill>
            </x14:dxf>
          </x14:cfRule>
          <x14:cfRule type="containsText" priority="8577" operator="containsText" id="{8A6A21B7-C700-4BA2-89A3-B898CD15A1B8}">
            <xm:f>NOT(ISERROR(SEARCH('Listados Datos'!$T$5,AT353)))</xm:f>
            <xm:f>'Listados Datos'!$T$5</xm:f>
            <x14:dxf>
              <font>
                <b/>
                <i val="0"/>
                <color auto="1"/>
              </font>
              <fill>
                <patternFill>
                  <bgColor rgb="FFFFFF00"/>
                </patternFill>
              </fill>
            </x14:dxf>
          </x14:cfRule>
          <x14:cfRule type="containsText" priority="8578" operator="containsText" id="{B4AE97E3-A285-45E2-A403-54B9A441AF34}">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8565" operator="containsText" id="{1548BEF9-4CA6-418E-A251-D2A547E04B62}">
            <xm:f>NOT(ISERROR(SEARCH('Listados Datos'!$P$3,AR353)))</xm:f>
            <xm:f>'Listados Datos'!$P$3</xm:f>
            <x14:dxf>
              <fill>
                <patternFill>
                  <bgColor rgb="FF99CC00"/>
                </patternFill>
              </fill>
            </x14:dxf>
          </x14:cfRule>
          <x14:cfRule type="containsText" priority="8566" operator="containsText" id="{63AAFC9C-16D3-4CF3-AF82-46C655501223}">
            <xm:f>NOT(ISERROR(SEARCH('Listados Datos'!$P$4,AR353)))</xm:f>
            <xm:f>'Listados Datos'!$P$4</xm:f>
            <x14:dxf>
              <fill>
                <patternFill>
                  <bgColor rgb="FF33CC33"/>
                </patternFill>
              </fill>
            </x14:dxf>
          </x14:cfRule>
          <x14:cfRule type="containsText" priority="8567" operator="containsText" id="{1524DCE5-E450-495E-BFB6-13CF304A34E4}">
            <xm:f>NOT(ISERROR(SEARCH('Listados Datos'!$P$5,AR353)))</xm:f>
            <xm:f>'Listados Datos'!$P$5</xm:f>
            <x14:dxf>
              <fill>
                <patternFill>
                  <bgColor rgb="FFFFFF00"/>
                </patternFill>
              </fill>
            </x14:dxf>
          </x14:cfRule>
          <x14:cfRule type="containsText" priority="8568" operator="containsText" id="{46CBF0DB-9A4F-4159-85C2-C6503444A913}">
            <xm:f>NOT(ISERROR(SEARCH('Listados Datos'!$P$6,AR353)))</xm:f>
            <xm:f>'Listados Datos'!$P$6</xm:f>
            <x14:dxf>
              <fill>
                <patternFill>
                  <bgColor rgb="FFFFC000"/>
                </patternFill>
              </fill>
            </x14:dxf>
          </x14:cfRule>
          <x14:cfRule type="containsText" priority="8569" operator="containsText" id="{C348EA67-A4C4-4FA0-80DC-68A689C84169}">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8547" operator="containsText" id="{A43DB2D9-1C49-48C8-880D-E37669386BF6}">
            <xm:f>NOT(ISERROR(SEARCH('Listados Datos'!$T$3,AF354)))</xm:f>
            <xm:f>'Listados Datos'!$T$3</xm:f>
            <x14:dxf>
              <fill>
                <patternFill patternType="solid">
                  <bgColor rgb="FFC00000"/>
                </patternFill>
              </fill>
            </x14:dxf>
          </x14:cfRule>
          <x14:cfRule type="containsText" priority="8548" operator="containsText" id="{A2919405-765D-4365-855E-E67B2007F3A6}">
            <xm:f>NOT(ISERROR(SEARCH('Listados Datos'!$T$4,AF354)))</xm:f>
            <xm:f>'Listados Datos'!$T$4</xm:f>
            <x14:dxf>
              <font>
                <b/>
                <i val="0"/>
                <color theme="0"/>
              </font>
              <fill>
                <patternFill>
                  <bgColor rgb="FFE26B0A"/>
                </patternFill>
              </fill>
            </x14:dxf>
          </x14:cfRule>
          <x14:cfRule type="containsText" priority="8549" operator="containsText" id="{705B5762-77EC-4CA2-B343-90B05533E0E5}">
            <xm:f>NOT(ISERROR(SEARCH('Listados Datos'!$T$5,AF354)))</xm:f>
            <xm:f>'Listados Datos'!$T$5</xm:f>
            <x14:dxf>
              <font>
                <b/>
                <i val="0"/>
                <color auto="1"/>
              </font>
              <fill>
                <patternFill>
                  <bgColor rgb="FFFFFF00"/>
                </patternFill>
              </fill>
            </x14:dxf>
          </x14:cfRule>
          <x14:cfRule type="containsText" priority="8550" operator="containsText" id="{AE6723F9-FB8C-4DDF-A0C1-0CFE062929CE}">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8543" operator="containsText" id="{7229BC1F-2CE4-4D45-9188-D9FB01E8FA6B}">
            <xm:f>NOT(ISERROR(SEARCH('Listados Datos'!$T$3,AB354)))</xm:f>
            <xm:f>'Listados Datos'!$T$3</xm:f>
            <x14:dxf>
              <fill>
                <patternFill patternType="solid">
                  <bgColor rgb="FFC00000"/>
                </patternFill>
              </fill>
            </x14:dxf>
          </x14:cfRule>
          <x14:cfRule type="containsText" priority="8544" operator="containsText" id="{5D46588A-B244-48DA-9A7C-7556625F264D}">
            <xm:f>NOT(ISERROR(SEARCH('Listados Datos'!$T$4,AB354)))</xm:f>
            <xm:f>'Listados Datos'!$T$4</xm:f>
            <x14:dxf>
              <font>
                <b/>
                <i val="0"/>
                <color theme="0"/>
              </font>
              <fill>
                <patternFill>
                  <bgColor rgb="FFE26B0A"/>
                </patternFill>
              </fill>
            </x14:dxf>
          </x14:cfRule>
          <x14:cfRule type="containsText" priority="8545" operator="containsText" id="{6051ED07-4A3C-4F0B-9F1D-C1F230E55987}">
            <xm:f>NOT(ISERROR(SEARCH('Listados Datos'!$T$5,AB354)))</xm:f>
            <xm:f>'Listados Datos'!$T$5</xm:f>
            <x14:dxf>
              <font>
                <b/>
                <i val="0"/>
                <color auto="1"/>
              </font>
              <fill>
                <patternFill>
                  <bgColor rgb="FFFFFF00"/>
                </patternFill>
              </fill>
            </x14:dxf>
          </x14:cfRule>
          <x14:cfRule type="containsText" priority="8546" operator="containsText" id="{3923C8ED-D899-4B59-B4D2-CBE8B0324FC3}">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8533" operator="containsText" id="{C6ADC02B-9E73-447B-B0E1-BA1954379CAE}">
            <xm:f>NOT(ISERROR(SEARCH('Listados Datos'!$P$3,Z354)))</xm:f>
            <xm:f>'Listados Datos'!$P$3</xm:f>
            <x14:dxf>
              <fill>
                <patternFill>
                  <bgColor rgb="FF99CC00"/>
                </patternFill>
              </fill>
            </x14:dxf>
          </x14:cfRule>
          <x14:cfRule type="containsText" priority="8534" operator="containsText" id="{EA6D6C93-AC5A-442C-9E6B-0697AAE298BA}">
            <xm:f>NOT(ISERROR(SEARCH('Listados Datos'!$P$4,Z354)))</xm:f>
            <xm:f>'Listados Datos'!$P$4</xm:f>
            <x14:dxf>
              <fill>
                <patternFill>
                  <bgColor rgb="FF33CC33"/>
                </patternFill>
              </fill>
            </x14:dxf>
          </x14:cfRule>
          <x14:cfRule type="containsText" priority="8535" operator="containsText" id="{B3E971FF-F709-4C51-8F53-C7993993F24B}">
            <xm:f>NOT(ISERROR(SEARCH('Listados Datos'!$P$5,Z354)))</xm:f>
            <xm:f>'Listados Datos'!$P$5</xm:f>
            <x14:dxf>
              <fill>
                <patternFill>
                  <bgColor rgb="FFFFFF00"/>
                </patternFill>
              </fill>
            </x14:dxf>
          </x14:cfRule>
          <x14:cfRule type="containsText" priority="8536" operator="containsText" id="{8B58402B-4C8F-4E63-9B97-BABCB9C684A1}">
            <xm:f>NOT(ISERROR(SEARCH('Listados Datos'!$P$6,Z354)))</xm:f>
            <xm:f>'Listados Datos'!$P$6</xm:f>
            <x14:dxf>
              <fill>
                <patternFill>
                  <bgColor rgb="FFFFC000"/>
                </patternFill>
              </fill>
            </x14:dxf>
          </x14:cfRule>
          <x14:cfRule type="containsText" priority="8537" operator="containsText" id="{CBB84255-B5B4-4D3D-89E0-FAB26FF9EDD3}">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8505" operator="containsText" id="{96D27B35-6F59-448E-8FC9-FBD9BD97FB7C}">
            <xm:f>NOT(ISERROR(SEARCH('Listados Datos'!$T$3,AT355)))</xm:f>
            <xm:f>'Listados Datos'!$T$3</xm:f>
            <x14:dxf>
              <fill>
                <patternFill patternType="solid">
                  <bgColor rgb="FFC00000"/>
                </patternFill>
              </fill>
            </x14:dxf>
          </x14:cfRule>
          <x14:cfRule type="containsText" priority="8506" operator="containsText" id="{789F94ED-6623-4A01-A0A3-B887CD98E07C}">
            <xm:f>NOT(ISERROR(SEARCH('Listados Datos'!$T$4,AT355)))</xm:f>
            <xm:f>'Listados Datos'!$T$4</xm:f>
            <x14:dxf>
              <font>
                <b/>
                <i val="0"/>
                <color theme="0"/>
              </font>
              <fill>
                <patternFill>
                  <bgColor rgb="FFE26B0A"/>
                </patternFill>
              </fill>
            </x14:dxf>
          </x14:cfRule>
          <x14:cfRule type="containsText" priority="8507" operator="containsText" id="{CEF632D0-2137-48E5-95A5-27F53E95D96F}">
            <xm:f>NOT(ISERROR(SEARCH('Listados Datos'!$T$5,AT355)))</xm:f>
            <xm:f>'Listados Datos'!$T$5</xm:f>
            <x14:dxf>
              <font>
                <b/>
                <i val="0"/>
                <color auto="1"/>
              </font>
              <fill>
                <patternFill>
                  <bgColor rgb="FFFFFF00"/>
                </patternFill>
              </fill>
            </x14:dxf>
          </x14:cfRule>
          <x14:cfRule type="containsText" priority="8508" operator="containsText" id="{CF8061BB-86D0-4047-BE49-D04E4B4F3D88}">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8453" operator="containsText" id="{20C14F62-B6A4-4227-AFA6-EADE319A933A}">
            <xm:f>NOT(ISERROR(SEARCH('Listados Datos'!$P$3,AR356)))</xm:f>
            <xm:f>'Listados Datos'!$P$3</xm:f>
            <x14:dxf>
              <fill>
                <patternFill>
                  <bgColor rgb="FF99CC00"/>
                </patternFill>
              </fill>
            </x14:dxf>
          </x14:cfRule>
          <x14:cfRule type="containsText" priority="8454" operator="containsText" id="{E96F4855-B0C5-458E-A222-0E2EAF41C76C}">
            <xm:f>NOT(ISERROR(SEARCH('Listados Datos'!$P$4,AR356)))</xm:f>
            <xm:f>'Listados Datos'!$P$4</xm:f>
            <x14:dxf>
              <fill>
                <patternFill>
                  <bgColor rgb="FF33CC33"/>
                </patternFill>
              </fill>
            </x14:dxf>
          </x14:cfRule>
          <x14:cfRule type="containsText" priority="8455" operator="containsText" id="{8BA77087-8E32-4C1B-A960-D466AB527730}">
            <xm:f>NOT(ISERROR(SEARCH('Listados Datos'!$P$5,AR356)))</xm:f>
            <xm:f>'Listados Datos'!$P$5</xm:f>
            <x14:dxf>
              <fill>
                <patternFill>
                  <bgColor rgb="FFFFFF00"/>
                </patternFill>
              </fill>
            </x14:dxf>
          </x14:cfRule>
          <x14:cfRule type="containsText" priority="8456" operator="containsText" id="{529A0EA6-33A1-4DA5-9E79-417959784E64}">
            <xm:f>NOT(ISERROR(SEARCH('Listados Datos'!$P$6,AR356)))</xm:f>
            <xm:f>'Listados Datos'!$P$6</xm:f>
            <x14:dxf>
              <fill>
                <patternFill>
                  <bgColor rgb="FFFFC000"/>
                </patternFill>
              </fill>
            </x14:dxf>
          </x14:cfRule>
          <x14:cfRule type="containsText" priority="8457" operator="containsText" id="{65C79062-D51F-4BC3-8B3F-54AF205A23C3}">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8491" operator="containsText" id="{15D981B3-0412-48EE-8041-5F5A25FC8621}">
            <xm:f>NOT(ISERROR(SEARCH('Listados Datos'!$T$3,AF356)))</xm:f>
            <xm:f>'Listados Datos'!$T$3</xm:f>
            <x14:dxf>
              <fill>
                <patternFill patternType="solid">
                  <bgColor rgb="FFC00000"/>
                </patternFill>
              </fill>
            </x14:dxf>
          </x14:cfRule>
          <x14:cfRule type="containsText" priority="8492" operator="containsText" id="{12228E6C-E8FC-472B-A5FE-E93D492AF2A2}">
            <xm:f>NOT(ISERROR(SEARCH('Listados Datos'!$T$4,AF356)))</xm:f>
            <xm:f>'Listados Datos'!$T$4</xm:f>
            <x14:dxf>
              <font>
                <b/>
                <i val="0"/>
                <color theme="0"/>
              </font>
              <fill>
                <patternFill>
                  <bgColor rgb="FFE26B0A"/>
                </patternFill>
              </fill>
            </x14:dxf>
          </x14:cfRule>
          <x14:cfRule type="containsText" priority="8493" operator="containsText" id="{CA1CC4CD-6143-4581-9C1E-99886C771EBB}">
            <xm:f>NOT(ISERROR(SEARCH('Listados Datos'!$T$5,AF356)))</xm:f>
            <xm:f>'Listados Datos'!$T$5</xm:f>
            <x14:dxf>
              <font>
                <b/>
                <i val="0"/>
                <color auto="1"/>
              </font>
              <fill>
                <patternFill>
                  <bgColor rgb="FFFFFF00"/>
                </patternFill>
              </fill>
            </x14:dxf>
          </x14:cfRule>
          <x14:cfRule type="containsText" priority="8494" operator="containsText" id="{4C8F3950-E034-4E3B-A21B-1923FA933012}">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8487" operator="containsText" id="{FD3BB00B-0CA9-4578-B720-B6820ABDC0AC}">
            <xm:f>NOT(ISERROR(SEARCH('Listados Datos'!$T$3,AB356)))</xm:f>
            <xm:f>'Listados Datos'!$T$3</xm:f>
            <x14:dxf>
              <fill>
                <patternFill patternType="solid">
                  <bgColor rgb="FFC00000"/>
                </patternFill>
              </fill>
            </x14:dxf>
          </x14:cfRule>
          <x14:cfRule type="containsText" priority="8488" operator="containsText" id="{239441AB-CEC3-4E73-BBC8-865312DC08DF}">
            <xm:f>NOT(ISERROR(SEARCH('Listados Datos'!$T$4,AB356)))</xm:f>
            <xm:f>'Listados Datos'!$T$4</xm:f>
            <x14:dxf>
              <font>
                <b/>
                <i val="0"/>
                <color theme="0"/>
              </font>
              <fill>
                <patternFill>
                  <bgColor rgb="FFE26B0A"/>
                </patternFill>
              </fill>
            </x14:dxf>
          </x14:cfRule>
          <x14:cfRule type="containsText" priority="8489" operator="containsText" id="{DC178D3C-533B-4590-BDB6-2E96BE6B4E4B}">
            <xm:f>NOT(ISERROR(SEARCH('Listados Datos'!$T$5,AB356)))</xm:f>
            <xm:f>'Listados Datos'!$T$5</xm:f>
            <x14:dxf>
              <font>
                <b/>
                <i val="0"/>
                <color auto="1"/>
              </font>
              <fill>
                <patternFill>
                  <bgColor rgb="FFFFFF00"/>
                </patternFill>
              </fill>
            </x14:dxf>
          </x14:cfRule>
          <x14:cfRule type="containsText" priority="8490" operator="containsText" id="{702BE3D4-6F1C-4232-8070-A3F3948C1A5C}">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8477" operator="containsText" id="{9AA6F6D0-5B11-4CD3-8C44-E33CD93085A8}">
            <xm:f>NOT(ISERROR(SEARCH('Listados Datos'!$P$3,Z356)))</xm:f>
            <xm:f>'Listados Datos'!$P$3</xm:f>
            <x14:dxf>
              <fill>
                <patternFill>
                  <bgColor rgb="FF99CC00"/>
                </patternFill>
              </fill>
            </x14:dxf>
          </x14:cfRule>
          <x14:cfRule type="containsText" priority="8478" operator="containsText" id="{445201F9-3010-43FE-A111-6CEB3A7205FA}">
            <xm:f>NOT(ISERROR(SEARCH('Listados Datos'!$P$4,Z356)))</xm:f>
            <xm:f>'Listados Datos'!$P$4</xm:f>
            <x14:dxf>
              <fill>
                <patternFill>
                  <bgColor rgb="FF33CC33"/>
                </patternFill>
              </fill>
            </x14:dxf>
          </x14:cfRule>
          <x14:cfRule type="containsText" priority="8479" operator="containsText" id="{741549D2-49E4-40F8-AF30-BDBD23F2F5F7}">
            <xm:f>NOT(ISERROR(SEARCH('Listados Datos'!$P$5,Z356)))</xm:f>
            <xm:f>'Listados Datos'!$P$5</xm:f>
            <x14:dxf>
              <fill>
                <patternFill>
                  <bgColor rgb="FFFFFF00"/>
                </patternFill>
              </fill>
            </x14:dxf>
          </x14:cfRule>
          <x14:cfRule type="containsText" priority="8480" operator="containsText" id="{5107C740-59FF-425A-9A65-5CE7E32F5B9B}">
            <xm:f>NOT(ISERROR(SEARCH('Listados Datos'!$P$6,Z356)))</xm:f>
            <xm:f>'Listados Datos'!$P$6</xm:f>
            <x14:dxf>
              <fill>
                <patternFill>
                  <bgColor rgb="FFFFC000"/>
                </patternFill>
              </fill>
            </x14:dxf>
          </x14:cfRule>
          <x14:cfRule type="containsText" priority="8481" operator="containsText" id="{3635EBEE-CE63-4DF6-9BAA-A00FB0991FF5}">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8463" operator="containsText" id="{483E5505-0940-4CD3-9A00-6D41961C5288}">
            <xm:f>NOT(ISERROR(SEARCH('Listados Datos'!$T$3,AT356)))</xm:f>
            <xm:f>'Listados Datos'!$T$3</xm:f>
            <x14:dxf>
              <fill>
                <patternFill patternType="solid">
                  <bgColor rgb="FFC00000"/>
                </patternFill>
              </fill>
            </x14:dxf>
          </x14:cfRule>
          <x14:cfRule type="containsText" priority="8464" operator="containsText" id="{EA693363-2DA2-4BA7-8024-511899677ADE}">
            <xm:f>NOT(ISERROR(SEARCH('Listados Datos'!$T$4,AT356)))</xm:f>
            <xm:f>'Listados Datos'!$T$4</xm:f>
            <x14:dxf>
              <font>
                <b/>
                <i val="0"/>
                <color theme="0"/>
              </font>
              <fill>
                <patternFill>
                  <bgColor rgb="FFE26B0A"/>
                </patternFill>
              </fill>
            </x14:dxf>
          </x14:cfRule>
          <x14:cfRule type="containsText" priority="8465" operator="containsText" id="{0DC42D81-AC21-473E-87D0-B4126A365CF5}">
            <xm:f>NOT(ISERROR(SEARCH('Listados Datos'!$T$5,AT356)))</xm:f>
            <xm:f>'Listados Datos'!$T$5</xm:f>
            <x14:dxf>
              <font>
                <b/>
                <i val="0"/>
                <color auto="1"/>
              </font>
              <fill>
                <patternFill>
                  <bgColor rgb="FFFFFF00"/>
                </patternFill>
              </fill>
            </x14:dxf>
          </x14:cfRule>
          <x14:cfRule type="containsText" priority="8466" operator="containsText" id="{F0D00139-8702-4D6B-ADD0-E7943383D6A4}">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303" operator="containsText" id="{08494810-C3EE-4BD0-B757-B828BBF64E93}">
            <xm:f>NOT(ISERROR(SEARCH('Listados Datos'!$P$3,AR367)))</xm:f>
            <xm:f>'Listados Datos'!$P$3</xm:f>
            <x14:dxf>
              <fill>
                <patternFill>
                  <bgColor rgb="FF99CC00"/>
                </patternFill>
              </fill>
            </x14:dxf>
          </x14:cfRule>
          <x14:cfRule type="containsText" priority="8304" operator="containsText" id="{87530763-A438-42B5-9C80-279F31558978}">
            <xm:f>NOT(ISERROR(SEARCH('Listados Datos'!$P$4,AR367)))</xm:f>
            <xm:f>'Listados Datos'!$P$4</xm:f>
            <x14:dxf>
              <fill>
                <patternFill>
                  <bgColor rgb="FF33CC33"/>
                </patternFill>
              </fill>
            </x14:dxf>
          </x14:cfRule>
          <x14:cfRule type="containsText" priority="8305" operator="containsText" id="{AB3C7121-FE58-44BF-9389-B241D78010BB}">
            <xm:f>NOT(ISERROR(SEARCH('Listados Datos'!$P$5,AR367)))</xm:f>
            <xm:f>'Listados Datos'!$P$5</xm:f>
            <x14:dxf>
              <fill>
                <patternFill>
                  <bgColor rgb="FFFFFF00"/>
                </patternFill>
              </fill>
            </x14:dxf>
          </x14:cfRule>
          <x14:cfRule type="containsText" priority="8306" operator="containsText" id="{54F6268A-4566-4CE4-ACA0-126B647DB32B}">
            <xm:f>NOT(ISERROR(SEARCH('Listados Datos'!$P$6,AR367)))</xm:f>
            <xm:f>'Listados Datos'!$P$6</xm:f>
            <x14:dxf>
              <fill>
                <patternFill>
                  <bgColor rgb="FFFFC000"/>
                </patternFill>
              </fill>
            </x14:dxf>
          </x14:cfRule>
          <x14:cfRule type="containsText" priority="8307" operator="containsText" id="{2FFC3DB5-1AAB-45A1-BA2F-CC6678A9145F}">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369" operator="containsText" id="{8AB4DD5E-4A99-4E8B-8074-10E62B974717}">
            <xm:f>NOT(ISERROR(SEARCH('Listados Datos'!$T$3,AT369)))</xm:f>
            <xm:f>'Listados Datos'!$T$3</xm:f>
            <x14:dxf>
              <fill>
                <patternFill patternType="solid">
                  <bgColor rgb="FFC00000"/>
                </patternFill>
              </fill>
            </x14:dxf>
          </x14:cfRule>
          <x14:cfRule type="containsText" priority="8370" operator="containsText" id="{8EE93C80-AA28-4B39-9E25-8D90404137B3}">
            <xm:f>NOT(ISERROR(SEARCH('Listados Datos'!$T$4,AT369)))</xm:f>
            <xm:f>'Listados Datos'!$T$4</xm:f>
            <x14:dxf>
              <font>
                <b/>
                <i val="0"/>
                <color theme="0"/>
              </font>
              <fill>
                <patternFill>
                  <bgColor rgb="FFE26B0A"/>
                </patternFill>
              </fill>
            </x14:dxf>
          </x14:cfRule>
          <x14:cfRule type="containsText" priority="8371" operator="containsText" id="{EE856ED3-EB3E-4A69-8BB1-59A9C5099BA6}">
            <xm:f>NOT(ISERROR(SEARCH('Listados Datos'!$T$5,AT369)))</xm:f>
            <xm:f>'Listados Datos'!$T$5</xm:f>
            <x14:dxf>
              <font>
                <b/>
                <i val="0"/>
                <color auto="1"/>
              </font>
              <fill>
                <patternFill>
                  <bgColor rgb="FFFFFF00"/>
                </patternFill>
              </fill>
            </x14:dxf>
          </x14:cfRule>
          <x14:cfRule type="containsText" priority="8372" operator="containsText" id="{374564FE-97B9-4CE1-AE0F-F7EDE1109C86}">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359" operator="containsText" id="{7876DE67-E08C-44A1-9DDE-984B0D1C8E0E}">
            <xm:f>NOT(ISERROR(SEARCH('Listados Datos'!$P$3,AR369)))</xm:f>
            <xm:f>'Listados Datos'!$P$3</xm:f>
            <x14:dxf>
              <fill>
                <patternFill>
                  <bgColor rgb="FF99CC00"/>
                </patternFill>
              </fill>
            </x14:dxf>
          </x14:cfRule>
          <x14:cfRule type="containsText" priority="8360" operator="containsText" id="{0C3B0F5D-757B-4C58-9BA5-6BFC1CD88352}">
            <xm:f>NOT(ISERROR(SEARCH('Listados Datos'!$P$4,AR369)))</xm:f>
            <xm:f>'Listados Datos'!$P$4</xm:f>
            <x14:dxf>
              <fill>
                <patternFill>
                  <bgColor rgb="FF33CC33"/>
                </patternFill>
              </fill>
            </x14:dxf>
          </x14:cfRule>
          <x14:cfRule type="containsText" priority="8361" operator="containsText" id="{0D2E4515-A620-4C47-8240-FAF3D30AFC2D}">
            <xm:f>NOT(ISERROR(SEARCH('Listados Datos'!$P$5,AR369)))</xm:f>
            <xm:f>'Listados Datos'!$P$5</xm:f>
            <x14:dxf>
              <fill>
                <patternFill>
                  <bgColor rgb="FFFFFF00"/>
                </patternFill>
              </fill>
            </x14:dxf>
          </x14:cfRule>
          <x14:cfRule type="containsText" priority="8362" operator="containsText" id="{7AEEB063-DD1B-4ED4-9A7F-8624B993B509}">
            <xm:f>NOT(ISERROR(SEARCH('Listados Datos'!$P$6,AR369)))</xm:f>
            <xm:f>'Listados Datos'!$P$6</xm:f>
            <x14:dxf>
              <fill>
                <patternFill>
                  <bgColor rgb="FFFFC000"/>
                </patternFill>
              </fill>
            </x14:dxf>
          </x14:cfRule>
          <x14:cfRule type="containsText" priority="8363" operator="containsText" id="{5B62A684-76D6-4A63-817D-8581C4749E38}">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327" operator="containsText" id="{8963241A-30E3-4777-9001-38F064EC05E2}">
            <xm:f>NOT(ISERROR(SEARCH('Listados Datos'!$T$3,AT366)))</xm:f>
            <xm:f>'Listados Datos'!$T$3</xm:f>
            <x14:dxf>
              <fill>
                <patternFill patternType="solid">
                  <bgColor rgb="FFC00000"/>
                </patternFill>
              </fill>
            </x14:dxf>
          </x14:cfRule>
          <x14:cfRule type="containsText" priority="8328" operator="containsText" id="{941B1B14-064D-4544-8DE8-8168994994AF}">
            <xm:f>NOT(ISERROR(SEARCH('Listados Datos'!$T$4,AT366)))</xm:f>
            <xm:f>'Listados Datos'!$T$4</xm:f>
            <x14:dxf>
              <font>
                <b/>
                <i val="0"/>
                <color theme="0"/>
              </font>
              <fill>
                <patternFill>
                  <bgColor rgb="FFE26B0A"/>
                </patternFill>
              </fill>
            </x14:dxf>
          </x14:cfRule>
          <x14:cfRule type="containsText" priority="8329" operator="containsText" id="{D01A4B6D-4F08-495F-AB38-112A3EA1588E}">
            <xm:f>NOT(ISERROR(SEARCH('Listados Datos'!$T$5,AT366)))</xm:f>
            <xm:f>'Listados Datos'!$T$5</xm:f>
            <x14:dxf>
              <font>
                <b/>
                <i val="0"/>
                <color auto="1"/>
              </font>
              <fill>
                <patternFill>
                  <bgColor rgb="FFFFFF00"/>
                </patternFill>
              </fill>
            </x14:dxf>
          </x14:cfRule>
          <x14:cfRule type="containsText" priority="8330" operator="containsText" id="{85303085-8EEB-4DCE-BC56-F5D2192F9AD8}">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317" operator="containsText" id="{AFB13323-D2DC-4155-BB91-0E6ECFF18ECC}">
            <xm:f>NOT(ISERROR(SEARCH('Listados Datos'!$P$3,AR366)))</xm:f>
            <xm:f>'Listados Datos'!$P$3</xm:f>
            <x14:dxf>
              <fill>
                <patternFill>
                  <bgColor rgb="FF99CC00"/>
                </patternFill>
              </fill>
            </x14:dxf>
          </x14:cfRule>
          <x14:cfRule type="containsText" priority="8318" operator="containsText" id="{0AB6ACD8-CEB1-4BE7-8C32-B0811F4F04C5}">
            <xm:f>NOT(ISERROR(SEARCH('Listados Datos'!$P$4,AR366)))</xm:f>
            <xm:f>'Listados Datos'!$P$4</xm:f>
            <x14:dxf>
              <fill>
                <patternFill>
                  <bgColor rgb="FF33CC33"/>
                </patternFill>
              </fill>
            </x14:dxf>
          </x14:cfRule>
          <x14:cfRule type="containsText" priority="8319" operator="containsText" id="{76E9B393-A508-4A25-9E12-945F8B5C7C5A}">
            <xm:f>NOT(ISERROR(SEARCH('Listados Datos'!$P$5,AR366)))</xm:f>
            <xm:f>'Listados Datos'!$P$5</xm:f>
            <x14:dxf>
              <fill>
                <patternFill>
                  <bgColor rgb="FFFFFF00"/>
                </patternFill>
              </fill>
            </x14:dxf>
          </x14:cfRule>
          <x14:cfRule type="containsText" priority="8320" operator="containsText" id="{016B02C9-BF76-4681-BA73-DF28016596D9}">
            <xm:f>NOT(ISERROR(SEARCH('Listados Datos'!$P$6,AR366)))</xm:f>
            <xm:f>'Listados Datos'!$P$6</xm:f>
            <x14:dxf>
              <fill>
                <patternFill>
                  <bgColor rgb="FFFFC000"/>
                </patternFill>
              </fill>
            </x14:dxf>
          </x14:cfRule>
          <x14:cfRule type="containsText" priority="8321" operator="containsText" id="{2A62BB88-8561-438C-8B3C-A596751D08D8}">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435" operator="containsText" id="{CF6B28B2-6A57-45FE-B17C-0BA1B81FEC67}">
            <xm:f>NOT(ISERROR(SEARCH('Listados Datos'!$T$3,AF364)))</xm:f>
            <xm:f>'Listados Datos'!$T$3</xm:f>
            <x14:dxf>
              <fill>
                <patternFill patternType="solid">
                  <bgColor rgb="FFC00000"/>
                </patternFill>
              </fill>
            </x14:dxf>
          </x14:cfRule>
          <x14:cfRule type="containsText" priority="8436" operator="containsText" id="{8BFB480E-8CB6-42A1-9E89-9B1FE83FD166}">
            <xm:f>NOT(ISERROR(SEARCH('Listados Datos'!$T$4,AF364)))</xm:f>
            <xm:f>'Listados Datos'!$T$4</xm:f>
            <x14:dxf>
              <font>
                <b/>
                <i val="0"/>
                <color theme="0"/>
              </font>
              <fill>
                <patternFill>
                  <bgColor rgb="FFE26B0A"/>
                </patternFill>
              </fill>
            </x14:dxf>
          </x14:cfRule>
          <x14:cfRule type="containsText" priority="8437" operator="containsText" id="{86A9E11C-7080-4CCB-ACB6-59FA4B563070}">
            <xm:f>NOT(ISERROR(SEARCH('Listados Datos'!$T$5,AF364)))</xm:f>
            <xm:f>'Listados Datos'!$T$5</xm:f>
            <x14:dxf>
              <font>
                <b/>
                <i val="0"/>
                <color auto="1"/>
              </font>
              <fill>
                <patternFill>
                  <bgColor rgb="FFFFFF00"/>
                </patternFill>
              </fill>
            </x14:dxf>
          </x14:cfRule>
          <x14:cfRule type="containsText" priority="8438" operator="containsText" id="{C5ADA79B-0EC7-45D2-AA23-CF470A41BBFA}">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431" operator="containsText" id="{D9942D07-AA44-40B2-9F26-047A0C90B353}">
            <xm:f>NOT(ISERROR(SEARCH('Listados Datos'!$T$3,AB364)))</xm:f>
            <xm:f>'Listados Datos'!$T$3</xm:f>
            <x14:dxf>
              <fill>
                <patternFill patternType="solid">
                  <bgColor rgb="FFC00000"/>
                </patternFill>
              </fill>
            </x14:dxf>
          </x14:cfRule>
          <x14:cfRule type="containsText" priority="8432" operator="containsText" id="{919623C4-7AAE-412D-ADD3-5F24A7993F0E}">
            <xm:f>NOT(ISERROR(SEARCH('Listados Datos'!$T$4,AB364)))</xm:f>
            <xm:f>'Listados Datos'!$T$4</xm:f>
            <x14:dxf>
              <font>
                <b/>
                <i val="0"/>
                <color theme="0"/>
              </font>
              <fill>
                <patternFill>
                  <bgColor rgb="FFE26B0A"/>
                </patternFill>
              </fill>
            </x14:dxf>
          </x14:cfRule>
          <x14:cfRule type="containsText" priority="8433" operator="containsText" id="{EDFA753F-C50C-4927-955C-E44CC95DD4C0}">
            <xm:f>NOT(ISERROR(SEARCH('Listados Datos'!$T$5,AB364)))</xm:f>
            <xm:f>'Listados Datos'!$T$5</xm:f>
            <x14:dxf>
              <font>
                <b/>
                <i val="0"/>
                <color auto="1"/>
              </font>
              <fill>
                <patternFill>
                  <bgColor rgb="FFFFFF00"/>
                </patternFill>
              </fill>
            </x14:dxf>
          </x14:cfRule>
          <x14:cfRule type="containsText" priority="8434" operator="containsText" id="{0F86F585-2641-4485-B763-ECF9D3F76FE4}">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421" operator="containsText" id="{E004B1C1-FE09-4083-A42E-1DDDDD6488A0}">
            <xm:f>NOT(ISERROR(SEARCH('Listados Datos'!$P$3,Z364)))</xm:f>
            <xm:f>'Listados Datos'!$P$3</xm:f>
            <x14:dxf>
              <fill>
                <patternFill>
                  <bgColor rgb="FF99CC00"/>
                </patternFill>
              </fill>
            </x14:dxf>
          </x14:cfRule>
          <x14:cfRule type="containsText" priority="8422" operator="containsText" id="{3961C212-5F1A-4468-84AC-3883862E63ED}">
            <xm:f>NOT(ISERROR(SEARCH('Listados Datos'!$P$4,Z364)))</xm:f>
            <xm:f>'Listados Datos'!$P$4</xm:f>
            <x14:dxf>
              <fill>
                <patternFill>
                  <bgColor rgb="FF33CC33"/>
                </patternFill>
              </fill>
            </x14:dxf>
          </x14:cfRule>
          <x14:cfRule type="containsText" priority="8423" operator="containsText" id="{ABC85F32-B37A-4909-A6CD-D6B615B75783}">
            <xm:f>NOT(ISERROR(SEARCH('Listados Datos'!$P$5,Z364)))</xm:f>
            <xm:f>'Listados Datos'!$P$5</xm:f>
            <x14:dxf>
              <fill>
                <patternFill>
                  <bgColor rgb="FFFFFF00"/>
                </patternFill>
              </fill>
            </x14:dxf>
          </x14:cfRule>
          <x14:cfRule type="containsText" priority="8424" operator="containsText" id="{D79A173A-5CAB-43BB-8438-5E4DF0BA2463}">
            <xm:f>NOT(ISERROR(SEARCH('Listados Datos'!$P$6,Z364)))</xm:f>
            <xm:f>'Listados Datos'!$P$6</xm:f>
            <x14:dxf>
              <fill>
                <patternFill>
                  <bgColor rgb="FFFFC000"/>
                </patternFill>
              </fill>
            </x14:dxf>
          </x14:cfRule>
          <x14:cfRule type="containsText" priority="8425" operator="containsText" id="{E841337F-EB7B-4AFD-AA01-7B7BCC3D927F}">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397" operator="containsText" id="{E9D5CB94-D47C-4D4C-BB7A-E5845B5A997F}">
            <xm:f>NOT(ISERROR(SEARCH('Listados Datos'!$T$3,AT364)))</xm:f>
            <xm:f>'Listados Datos'!$T$3</xm:f>
            <x14:dxf>
              <fill>
                <patternFill patternType="solid">
                  <bgColor rgb="FFC00000"/>
                </patternFill>
              </fill>
            </x14:dxf>
          </x14:cfRule>
          <x14:cfRule type="containsText" priority="8398" operator="containsText" id="{3FB3116F-67EB-480B-992C-91A8A8D72168}">
            <xm:f>NOT(ISERROR(SEARCH('Listados Datos'!$T$4,AT364)))</xm:f>
            <xm:f>'Listados Datos'!$T$4</xm:f>
            <x14:dxf>
              <font>
                <b/>
                <i val="0"/>
                <color theme="0"/>
              </font>
              <fill>
                <patternFill>
                  <bgColor rgb="FFE26B0A"/>
                </patternFill>
              </fill>
            </x14:dxf>
          </x14:cfRule>
          <x14:cfRule type="containsText" priority="8399" operator="containsText" id="{276A2987-CA9A-4405-BFB1-46384A31C537}">
            <xm:f>NOT(ISERROR(SEARCH('Listados Datos'!$T$5,AT364)))</xm:f>
            <xm:f>'Listados Datos'!$T$5</xm:f>
            <x14:dxf>
              <font>
                <b/>
                <i val="0"/>
                <color auto="1"/>
              </font>
              <fill>
                <patternFill>
                  <bgColor rgb="FFFFFF00"/>
                </patternFill>
              </fill>
            </x14:dxf>
          </x14:cfRule>
          <x14:cfRule type="containsText" priority="8400" operator="containsText" id="{DD828882-C500-4657-B8DB-EC8996DC914E}">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387" operator="containsText" id="{641B7FE0-CA73-4972-87F7-777838C5ABB1}">
            <xm:f>NOT(ISERROR(SEARCH('Listados Datos'!$P$3,AR364)))</xm:f>
            <xm:f>'Listados Datos'!$P$3</xm:f>
            <x14:dxf>
              <fill>
                <patternFill>
                  <bgColor rgb="FF99CC00"/>
                </patternFill>
              </fill>
            </x14:dxf>
          </x14:cfRule>
          <x14:cfRule type="containsText" priority="8388" operator="containsText" id="{7416061B-32BC-4EEB-933B-55FEB39A622E}">
            <xm:f>NOT(ISERROR(SEARCH('Listados Datos'!$P$4,AR364)))</xm:f>
            <xm:f>'Listados Datos'!$P$4</xm:f>
            <x14:dxf>
              <fill>
                <patternFill>
                  <bgColor rgb="FF33CC33"/>
                </patternFill>
              </fill>
            </x14:dxf>
          </x14:cfRule>
          <x14:cfRule type="containsText" priority="8389" operator="containsText" id="{920DE4EE-01EE-448B-91EB-02721F501944}">
            <xm:f>NOT(ISERROR(SEARCH('Listados Datos'!$P$5,AR364)))</xm:f>
            <xm:f>'Listados Datos'!$P$5</xm:f>
            <x14:dxf>
              <fill>
                <patternFill>
                  <bgColor rgb="FFFFFF00"/>
                </patternFill>
              </fill>
            </x14:dxf>
          </x14:cfRule>
          <x14:cfRule type="containsText" priority="8390" operator="containsText" id="{AC170EF3-0ACB-4599-87FC-E146C46A1D30}">
            <xm:f>NOT(ISERROR(SEARCH('Listados Datos'!$P$6,AR364)))</xm:f>
            <xm:f>'Listados Datos'!$P$6</xm:f>
            <x14:dxf>
              <fill>
                <patternFill>
                  <bgColor rgb="FFFFC000"/>
                </patternFill>
              </fill>
            </x14:dxf>
          </x14:cfRule>
          <x14:cfRule type="containsText" priority="8391" operator="containsText" id="{30E18A03-367B-40BA-9E3A-54CA8754C9B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383" operator="containsText" id="{9D3413E0-9053-4856-841D-51399A3FEA24}">
            <xm:f>NOT(ISERROR(SEARCH('Listados Datos'!$T$3,AT365)))</xm:f>
            <xm:f>'Listados Datos'!$T$3</xm:f>
            <x14:dxf>
              <fill>
                <patternFill patternType="solid">
                  <bgColor rgb="FFC00000"/>
                </patternFill>
              </fill>
            </x14:dxf>
          </x14:cfRule>
          <x14:cfRule type="containsText" priority="8384" operator="containsText" id="{03ABE18F-1677-432D-8134-8C382378A9E2}">
            <xm:f>NOT(ISERROR(SEARCH('Listados Datos'!$T$4,AT365)))</xm:f>
            <xm:f>'Listados Datos'!$T$4</xm:f>
            <x14:dxf>
              <font>
                <b/>
                <i val="0"/>
                <color theme="0"/>
              </font>
              <fill>
                <patternFill>
                  <bgColor rgb="FFE26B0A"/>
                </patternFill>
              </fill>
            </x14:dxf>
          </x14:cfRule>
          <x14:cfRule type="containsText" priority="8385" operator="containsText" id="{CD9E530F-1D28-404B-8244-664ACAAD6FDF}">
            <xm:f>NOT(ISERROR(SEARCH('Listados Datos'!$T$5,AT365)))</xm:f>
            <xm:f>'Listados Datos'!$T$5</xm:f>
            <x14:dxf>
              <font>
                <b/>
                <i val="0"/>
                <color auto="1"/>
              </font>
              <fill>
                <patternFill>
                  <bgColor rgb="FFFFFF00"/>
                </patternFill>
              </fill>
            </x14:dxf>
          </x14:cfRule>
          <x14:cfRule type="containsText" priority="8386" operator="containsText" id="{00CA6855-32F7-4AA8-8A39-B31378527AE0}">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373" operator="containsText" id="{0404B854-DF91-4A02-BBE7-E0041F8B737C}">
            <xm:f>NOT(ISERROR(SEARCH('Listados Datos'!$P$3,AR365)))</xm:f>
            <xm:f>'Listados Datos'!$P$3</xm:f>
            <x14:dxf>
              <fill>
                <patternFill>
                  <bgColor rgb="FF99CC00"/>
                </patternFill>
              </fill>
            </x14:dxf>
          </x14:cfRule>
          <x14:cfRule type="containsText" priority="8374" operator="containsText" id="{2CDB29DA-0671-4E21-A968-DE9009852860}">
            <xm:f>NOT(ISERROR(SEARCH('Listados Datos'!$P$4,AR365)))</xm:f>
            <xm:f>'Listados Datos'!$P$4</xm:f>
            <x14:dxf>
              <fill>
                <patternFill>
                  <bgColor rgb="FF33CC33"/>
                </patternFill>
              </fill>
            </x14:dxf>
          </x14:cfRule>
          <x14:cfRule type="containsText" priority="8375" operator="containsText" id="{A850A874-F637-4CF8-BEE4-214337F98FA0}">
            <xm:f>NOT(ISERROR(SEARCH('Listados Datos'!$P$5,AR365)))</xm:f>
            <xm:f>'Listados Datos'!$P$5</xm:f>
            <x14:dxf>
              <fill>
                <patternFill>
                  <bgColor rgb="FFFFFF00"/>
                </patternFill>
              </fill>
            </x14:dxf>
          </x14:cfRule>
          <x14:cfRule type="containsText" priority="8376" operator="containsText" id="{48246E44-2CBE-4438-A4C3-504744B758E2}">
            <xm:f>NOT(ISERROR(SEARCH('Listados Datos'!$P$6,AR365)))</xm:f>
            <xm:f>'Listados Datos'!$P$6</xm:f>
            <x14:dxf>
              <fill>
                <patternFill>
                  <bgColor rgb="FFFFC000"/>
                </patternFill>
              </fill>
            </x14:dxf>
          </x14:cfRule>
          <x14:cfRule type="containsText" priority="8377" operator="containsText" id="{6856CBCC-9971-4217-A39B-23AB20679F6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355" operator="containsText" id="{D44A06A1-D602-4162-B1BC-225731D31943}">
            <xm:f>NOT(ISERROR(SEARCH('Listados Datos'!$T$3,AF366)))</xm:f>
            <xm:f>'Listados Datos'!$T$3</xm:f>
            <x14:dxf>
              <fill>
                <patternFill patternType="solid">
                  <bgColor rgb="FFC00000"/>
                </patternFill>
              </fill>
            </x14:dxf>
          </x14:cfRule>
          <x14:cfRule type="containsText" priority="8356" operator="containsText" id="{BA48FCD6-CF5A-4095-BB26-ECB0E4E6EEF1}">
            <xm:f>NOT(ISERROR(SEARCH('Listados Datos'!$T$4,AF366)))</xm:f>
            <xm:f>'Listados Datos'!$T$4</xm:f>
            <x14:dxf>
              <font>
                <b/>
                <i val="0"/>
                <color theme="0"/>
              </font>
              <fill>
                <patternFill>
                  <bgColor rgb="FFE26B0A"/>
                </patternFill>
              </fill>
            </x14:dxf>
          </x14:cfRule>
          <x14:cfRule type="containsText" priority="8357" operator="containsText" id="{5FBA5D28-2176-4EF1-8270-153D8E6E1A63}">
            <xm:f>NOT(ISERROR(SEARCH('Listados Datos'!$T$5,AF366)))</xm:f>
            <xm:f>'Listados Datos'!$T$5</xm:f>
            <x14:dxf>
              <font>
                <b/>
                <i val="0"/>
                <color auto="1"/>
              </font>
              <fill>
                <patternFill>
                  <bgColor rgb="FFFFFF00"/>
                </patternFill>
              </fill>
            </x14:dxf>
          </x14:cfRule>
          <x14:cfRule type="containsText" priority="8358" operator="containsText" id="{84A8A54A-E2CF-453C-BC1D-C80C51D46E6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351" operator="containsText" id="{57875143-704E-4E34-A1A5-9C208567BEDB}">
            <xm:f>NOT(ISERROR(SEARCH('Listados Datos'!$T$3,AB366)))</xm:f>
            <xm:f>'Listados Datos'!$T$3</xm:f>
            <x14:dxf>
              <fill>
                <patternFill patternType="solid">
                  <bgColor rgb="FFC00000"/>
                </patternFill>
              </fill>
            </x14:dxf>
          </x14:cfRule>
          <x14:cfRule type="containsText" priority="8352" operator="containsText" id="{6686CE55-14E0-4A32-84EA-FE8D2FD18EE1}">
            <xm:f>NOT(ISERROR(SEARCH('Listados Datos'!$T$4,AB366)))</xm:f>
            <xm:f>'Listados Datos'!$T$4</xm:f>
            <x14:dxf>
              <font>
                <b/>
                <i val="0"/>
                <color theme="0"/>
              </font>
              <fill>
                <patternFill>
                  <bgColor rgb="FFE26B0A"/>
                </patternFill>
              </fill>
            </x14:dxf>
          </x14:cfRule>
          <x14:cfRule type="containsText" priority="8353" operator="containsText" id="{5D4718CC-D3EC-47DB-8703-DF2C3C845E4A}">
            <xm:f>NOT(ISERROR(SEARCH('Listados Datos'!$T$5,AB366)))</xm:f>
            <xm:f>'Listados Datos'!$T$5</xm:f>
            <x14:dxf>
              <font>
                <b/>
                <i val="0"/>
                <color auto="1"/>
              </font>
              <fill>
                <patternFill>
                  <bgColor rgb="FFFFFF00"/>
                </patternFill>
              </fill>
            </x14:dxf>
          </x14:cfRule>
          <x14:cfRule type="containsText" priority="8354" operator="containsText" id="{A619F29D-A74D-4793-8562-5378FED5688B}">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341" operator="containsText" id="{B3ADAD58-7B3C-4C32-BF72-A845F52E6BD1}">
            <xm:f>NOT(ISERROR(SEARCH('Listados Datos'!$P$3,Z366)))</xm:f>
            <xm:f>'Listados Datos'!$P$3</xm:f>
            <x14:dxf>
              <fill>
                <patternFill>
                  <bgColor rgb="FF99CC00"/>
                </patternFill>
              </fill>
            </x14:dxf>
          </x14:cfRule>
          <x14:cfRule type="containsText" priority="8342" operator="containsText" id="{53CC5D83-24DC-4202-A641-927F3F9B8B25}">
            <xm:f>NOT(ISERROR(SEARCH('Listados Datos'!$P$4,Z366)))</xm:f>
            <xm:f>'Listados Datos'!$P$4</xm:f>
            <x14:dxf>
              <fill>
                <patternFill>
                  <bgColor rgb="FF33CC33"/>
                </patternFill>
              </fill>
            </x14:dxf>
          </x14:cfRule>
          <x14:cfRule type="containsText" priority="8343" operator="containsText" id="{DB8A00C6-9DF5-46D8-883E-9488791157C5}">
            <xm:f>NOT(ISERROR(SEARCH('Listados Datos'!$P$5,Z366)))</xm:f>
            <xm:f>'Listados Datos'!$P$5</xm:f>
            <x14:dxf>
              <fill>
                <patternFill>
                  <bgColor rgb="FFFFFF00"/>
                </patternFill>
              </fill>
            </x14:dxf>
          </x14:cfRule>
          <x14:cfRule type="containsText" priority="8344" operator="containsText" id="{54D76FE0-3282-4662-B83B-995897180984}">
            <xm:f>NOT(ISERROR(SEARCH('Listados Datos'!$P$6,Z366)))</xm:f>
            <xm:f>'Listados Datos'!$P$6</xm:f>
            <x14:dxf>
              <fill>
                <patternFill>
                  <bgColor rgb="FFFFC000"/>
                </patternFill>
              </fill>
            </x14:dxf>
          </x14:cfRule>
          <x14:cfRule type="containsText" priority="8345" operator="containsText" id="{E6EB4885-C7A4-4074-A30E-EAC0AC995C33}">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313" operator="containsText" id="{42C32933-5D16-469B-9040-2A2DC2379349}">
            <xm:f>NOT(ISERROR(SEARCH('Listados Datos'!$T$3,AT367)))</xm:f>
            <xm:f>'Listados Datos'!$T$3</xm:f>
            <x14:dxf>
              <fill>
                <patternFill patternType="solid">
                  <bgColor rgb="FFC00000"/>
                </patternFill>
              </fill>
            </x14:dxf>
          </x14:cfRule>
          <x14:cfRule type="containsText" priority="8314" operator="containsText" id="{50617366-8C58-4A8F-9FC4-A7AA7522C63E}">
            <xm:f>NOT(ISERROR(SEARCH('Listados Datos'!$T$4,AT367)))</xm:f>
            <xm:f>'Listados Datos'!$T$4</xm:f>
            <x14:dxf>
              <font>
                <b/>
                <i val="0"/>
                <color theme="0"/>
              </font>
              <fill>
                <patternFill>
                  <bgColor rgb="FFE26B0A"/>
                </patternFill>
              </fill>
            </x14:dxf>
          </x14:cfRule>
          <x14:cfRule type="containsText" priority="8315" operator="containsText" id="{84049008-F07F-4662-8D46-5C21EE31D017}">
            <xm:f>NOT(ISERROR(SEARCH('Listados Datos'!$T$5,AT367)))</xm:f>
            <xm:f>'Listados Datos'!$T$5</xm:f>
            <x14:dxf>
              <font>
                <b/>
                <i val="0"/>
                <color auto="1"/>
              </font>
              <fill>
                <patternFill>
                  <bgColor rgb="FFFFFF00"/>
                </patternFill>
              </fill>
            </x14:dxf>
          </x14:cfRule>
          <x14:cfRule type="containsText" priority="8316" operator="containsText" id="{81D9FD94-051A-4921-B209-9EFF503888F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261" operator="containsText" id="{EFFCD1E8-CEB6-48C2-8815-68C0240596B0}">
            <xm:f>NOT(ISERROR(SEARCH('Listados Datos'!$P$3,AR368)))</xm:f>
            <xm:f>'Listados Datos'!$P$3</xm:f>
            <x14:dxf>
              <fill>
                <patternFill>
                  <bgColor rgb="FF99CC00"/>
                </patternFill>
              </fill>
            </x14:dxf>
          </x14:cfRule>
          <x14:cfRule type="containsText" priority="8262" operator="containsText" id="{1F6D0553-5C04-48CE-ABA6-78906A14CA1E}">
            <xm:f>NOT(ISERROR(SEARCH('Listados Datos'!$P$4,AR368)))</xm:f>
            <xm:f>'Listados Datos'!$P$4</xm:f>
            <x14:dxf>
              <fill>
                <patternFill>
                  <bgColor rgb="FF33CC33"/>
                </patternFill>
              </fill>
            </x14:dxf>
          </x14:cfRule>
          <x14:cfRule type="containsText" priority="8263" operator="containsText" id="{C288DDDF-9AC2-4816-BDA0-8D77C9758CC0}">
            <xm:f>NOT(ISERROR(SEARCH('Listados Datos'!$P$5,AR368)))</xm:f>
            <xm:f>'Listados Datos'!$P$5</xm:f>
            <x14:dxf>
              <fill>
                <patternFill>
                  <bgColor rgb="FFFFFF00"/>
                </patternFill>
              </fill>
            </x14:dxf>
          </x14:cfRule>
          <x14:cfRule type="containsText" priority="8264" operator="containsText" id="{28C5D88D-2687-40CF-AB8A-A8D355205E0D}">
            <xm:f>NOT(ISERROR(SEARCH('Listados Datos'!$P$6,AR368)))</xm:f>
            <xm:f>'Listados Datos'!$P$6</xm:f>
            <x14:dxf>
              <fill>
                <patternFill>
                  <bgColor rgb="FFFFC000"/>
                </patternFill>
              </fill>
            </x14:dxf>
          </x14:cfRule>
          <x14:cfRule type="containsText" priority="8265" operator="containsText" id="{F188F6E2-FA09-4DBE-9A29-79E2143D3383}">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299" operator="containsText" id="{D8707E5D-3396-4E5B-9CEA-3B47312C8619}">
            <xm:f>NOT(ISERROR(SEARCH('Listados Datos'!$T$3,AF368)))</xm:f>
            <xm:f>'Listados Datos'!$T$3</xm:f>
            <x14:dxf>
              <fill>
                <patternFill patternType="solid">
                  <bgColor rgb="FFC00000"/>
                </patternFill>
              </fill>
            </x14:dxf>
          </x14:cfRule>
          <x14:cfRule type="containsText" priority="8300" operator="containsText" id="{1525EFCA-E2D5-4D87-A228-1950C7DED92F}">
            <xm:f>NOT(ISERROR(SEARCH('Listados Datos'!$T$4,AF368)))</xm:f>
            <xm:f>'Listados Datos'!$T$4</xm:f>
            <x14:dxf>
              <font>
                <b/>
                <i val="0"/>
                <color theme="0"/>
              </font>
              <fill>
                <patternFill>
                  <bgColor rgb="FFE26B0A"/>
                </patternFill>
              </fill>
            </x14:dxf>
          </x14:cfRule>
          <x14:cfRule type="containsText" priority="8301" operator="containsText" id="{6FDD714E-E3F2-4DE0-B906-9049E82827DD}">
            <xm:f>NOT(ISERROR(SEARCH('Listados Datos'!$T$5,AF368)))</xm:f>
            <xm:f>'Listados Datos'!$T$5</xm:f>
            <x14:dxf>
              <font>
                <b/>
                <i val="0"/>
                <color auto="1"/>
              </font>
              <fill>
                <patternFill>
                  <bgColor rgb="FFFFFF00"/>
                </patternFill>
              </fill>
            </x14:dxf>
          </x14:cfRule>
          <x14:cfRule type="containsText" priority="8302" operator="containsText" id="{30939C30-44E6-4BEF-A641-9AAB8455522E}">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295" operator="containsText" id="{9F2AF44B-C9AF-45D4-8F75-4A275C63B099}">
            <xm:f>NOT(ISERROR(SEARCH('Listados Datos'!$T$3,AB368)))</xm:f>
            <xm:f>'Listados Datos'!$T$3</xm:f>
            <x14:dxf>
              <fill>
                <patternFill patternType="solid">
                  <bgColor rgb="FFC00000"/>
                </patternFill>
              </fill>
            </x14:dxf>
          </x14:cfRule>
          <x14:cfRule type="containsText" priority="8296" operator="containsText" id="{C9BDC46F-E967-4767-A495-65A38056F2CA}">
            <xm:f>NOT(ISERROR(SEARCH('Listados Datos'!$T$4,AB368)))</xm:f>
            <xm:f>'Listados Datos'!$T$4</xm:f>
            <x14:dxf>
              <font>
                <b/>
                <i val="0"/>
                <color theme="0"/>
              </font>
              <fill>
                <patternFill>
                  <bgColor rgb="FFE26B0A"/>
                </patternFill>
              </fill>
            </x14:dxf>
          </x14:cfRule>
          <x14:cfRule type="containsText" priority="8297" operator="containsText" id="{67981297-D9EE-40D2-956B-BA1EE0E720BD}">
            <xm:f>NOT(ISERROR(SEARCH('Listados Datos'!$T$5,AB368)))</xm:f>
            <xm:f>'Listados Datos'!$T$5</xm:f>
            <x14:dxf>
              <font>
                <b/>
                <i val="0"/>
                <color auto="1"/>
              </font>
              <fill>
                <patternFill>
                  <bgColor rgb="FFFFFF00"/>
                </patternFill>
              </fill>
            </x14:dxf>
          </x14:cfRule>
          <x14:cfRule type="containsText" priority="8298" operator="containsText" id="{CD613B0B-3DC2-4079-9DB1-03C8985F5B2F}">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285" operator="containsText" id="{B1CB7982-E2D0-4663-BE96-A5C005AC3102}">
            <xm:f>NOT(ISERROR(SEARCH('Listados Datos'!$P$3,Z368)))</xm:f>
            <xm:f>'Listados Datos'!$P$3</xm:f>
            <x14:dxf>
              <fill>
                <patternFill>
                  <bgColor rgb="FF99CC00"/>
                </patternFill>
              </fill>
            </x14:dxf>
          </x14:cfRule>
          <x14:cfRule type="containsText" priority="8286" operator="containsText" id="{C5408D1C-3804-44B7-B2AD-19C3052DF086}">
            <xm:f>NOT(ISERROR(SEARCH('Listados Datos'!$P$4,Z368)))</xm:f>
            <xm:f>'Listados Datos'!$P$4</xm:f>
            <x14:dxf>
              <fill>
                <patternFill>
                  <bgColor rgb="FF33CC33"/>
                </patternFill>
              </fill>
            </x14:dxf>
          </x14:cfRule>
          <x14:cfRule type="containsText" priority="8287" operator="containsText" id="{FCF90E74-E871-4B82-9E14-AC8741943394}">
            <xm:f>NOT(ISERROR(SEARCH('Listados Datos'!$P$5,Z368)))</xm:f>
            <xm:f>'Listados Datos'!$P$5</xm:f>
            <x14:dxf>
              <fill>
                <patternFill>
                  <bgColor rgb="FFFFFF00"/>
                </patternFill>
              </fill>
            </x14:dxf>
          </x14:cfRule>
          <x14:cfRule type="containsText" priority="8288" operator="containsText" id="{041833A0-6932-473F-A33C-52298F645C7C}">
            <xm:f>NOT(ISERROR(SEARCH('Listados Datos'!$P$6,Z368)))</xm:f>
            <xm:f>'Listados Datos'!$P$6</xm:f>
            <x14:dxf>
              <fill>
                <patternFill>
                  <bgColor rgb="FFFFC000"/>
                </patternFill>
              </fill>
            </x14:dxf>
          </x14:cfRule>
          <x14:cfRule type="containsText" priority="8289" operator="containsText" id="{DEA6DC4B-9022-4EEF-9FD1-DA48A7FF38BF}">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271" operator="containsText" id="{8247CA41-291D-4B3C-8A40-5EC7D601400A}">
            <xm:f>NOT(ISERROR(SEARCH('Listados Datos'!$T$3,AT368)))</xm:f>
            <xm:f>'Listados Datos'!$T$3</xm:f>
            <x14:dxf>
              <fill>
                <patternFill patternType="solid">
                  <bgColor rgb="FFC00000"/>
                </patternFill>
              </fill>
            </x14:dxf>
          </x14:cfRule>
          <x14:cfRule type="containsText" priority="8272" operator="containsText" id="{FD612046-8F83-4B36-A48E-DCECE0204488}">
            <xm:f>NOT(ISERROR(SEARCH('Listados Datos'!$T$4,AT368)))</xm:f>
            <xm:f>'Listados Datos'!$T$4</xm:f>
            <x14:dxf>
              <font>
                <b/>
                <i val="0"/>
                <color theme="0"/>
              </font>
              <fill>
                <patternFill>
                  <bgColor rgb="FFE26B0A"/>
                </patternFill>
              </fill>
            </x14:dxf>
          </x14:cfRule>
          <x14:cfRule type="containsText" priority="8273" operator="containsText" id="{C9C34E9E-1912-4907-91BD-11AED39FB61C}">
            <xm:f>NOT(ISERROR(SEARCH('Listados Datos'!$T$5,AT368)))</xm:f>
            <xm:f>'Listados Datos'!$T$5</xm:f>
            <x14:dxf>
              <font>
                <b/>
                <i val="0"/>
                <color auto="1"/>
              </font>
              <fill>
                <patternFill>
                  <bgColor rgb="FFFFFF00"/>
                </patternFill>
              </fill>
            </x14:dxf>
          </x14:cfRule>
          <x14:cfRule type="containsText" priority="8274" operator="containsText" id="{9C0F86E8-5007-4AAE-AF34-1C3744E1D6C1}">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111" operator="containsText" id="{A43B659E-8A85-41D2-BFF1-D14B1B69A60A}">
            <xm:f>NOT(ISERROR(SEARCH('Listados Datos'!$P$3,AR373)))</xm:f>
            <xm:f>'Listados Datos'!$P$3</xm:f>
            <x14:dxf>
              <fill>
                <patternFill>
                  <bgColor rgb="FF99CC00"/>
                </patternFill>
              </fill>
            </x14:dxf>
          </x14:cfRule>
          <x14:cfRule type="containsText" priority="8112" operator="containsText" id="{83AAE9A3-204B-4628-B5A9-C3B07AFF575B}">
            <xm:f>NOT(ISERROR(SEARCH('Listados Datos'!$P$4,AR373)))</xm:f>
            <xm:f>'Listados Datos'!$P$4</xm:f>
            <x14:dxf>
              <fill>
                <patternFill>
                  <bgColor rgb="FF33CC33"/>
                </patternFill>
              </fill>
            </x14:dxf>
          </x14:cfRule>
          <x14:cfRule type="containsText" priority="8113" operator="containsText" id="{A52C2F69-3904-41A6-A68B-F8AC114C0BD8}">
            <xm:f>NOT(ISERROR(SEARCH('Listados Datos'!$P$5,AR373)))</xm:f>
            <xm:f>'Listados Datos'!$P$5</xm:f>
            <x14:dxf>
              <fill>
                <patternFill>
                  <bgColor rgb="FFFFFF00"/>
                </patternFill>
              </fill>
            </x14:dxf>
          </x14:cfRule>
          <x14:cfRule type="containsText" priority="8114" operator="containsText" id="{7E3491ED-3FC9-42DC-9D5E-B3BE66B98EF0}">
            <xm:f>NOT(ISERROR(SEARCH('Listados Datos'!$P$6,AR373)))</xm:f>
            <xm:f>'Listados Datos'!$P$6</xm:f>
            <x14:dxf>
              <fill>
                <patternFill>
                  <bgColor rgb="FFFFC000"/>
                </patternFill>
              </fill>
            </x14:dxf>
          </x14:cfRule>
          <x14:cfRule type="containsText" priority="8115" operator="containsText" id="{79808EEC-ECEF-430A-81A9-B27DBE16A176}">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177" operator="containsText" id="{5B87E6A7-BB5A-421E-80A2-A456D91C21B7}">
            <xm:f>NOT(ISERROR(SEARCH('Listados Datos'!$T$3,AT375)))</xm:f>
            <xm:f>'Listados Datos'!$T$3</xm:f>
            <x14:dxf>
              <fill>
                <patternFill patternType="solid">
                  <bgColor rgb="FFC00000"/>
                </patternFill>
              </fill>
            </x14:dxf>
          </x14:cfRule>
          <x14:cfRule type="containsText" priority="8178" operator="containsText" id="{17D4566D-ECE0-49E2-9D03-5A8AE288917B}">
            <xm:f>NOT(ISERROR(SEARCH('Listados Datos'!$T$4,AT375)))</xm:f>
            <xm:f>'Listados Datos'!$T$4</xm:f>
            <x14:dxf>
              <font>
                <b/>
                <i val="0"/>
                <color theme="0"/>
              </font>
              <fill>
                <patternFill>
                  <bgColor rgb="FFE26B0A"/>
                </patternFill>
              </fill>
            </x14:dxf>
          </x14:cfRule>
          <x14:cfRule type="containsText" priority="8179" operator="containsText" id="{E45A1280-7B69-4428-A37A-5DA19586877D}">
            <xm:f>NOT(ISERROR(SEARCH('Listados Datos'!$T$5,AT375)))</xm:f>
            <xm:f>'Listados Datos'!$T$5</xm:f>
            <x14:dxf>
              <font>
                <b/>
                <i val="0"/>
                <color auto="1"/>
              </font>
              <fill>
                <patternFill>
                  <bgColor rgb="FFFFFF00"/>
                </patternFill>
              </fill>
            </x14:dxf>
          </x14:cfRule>
          <x14:cfRule type="containsText" priority="8180" operator="containsText" id="{7C698AEA-217E-4B11-B409-F498F7727CC8}">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167" operator="containsText" id="{6C8E79F4-1AFB-4D7F-AAB8-BD29389F527D}">
            <xm:f>NOT(ISERROR(SEARCH('Listados Datos'!$P$3,AR375)))</xm:f>
            <xm:f>'Listados Datos'!$P$3</xm:f>
            <x14:dxf>
              <fill>
                <patternFill>
                  <bgColor rgb="FF99CC00"/>
                </patternFill>
              </fill>
            </x14:dxf>
          </x14:cfRule>
          <x14:cfRule type="containsText" priority="8168" operator="containsText" id="{EAC5DA3D-8ADA-4755-9250-1D15F2B9A238}">
            <xm:f>NOT(ISERROR(SEARCH('Listados Datos'!$P$4,AR375)))</xm:f>
            <xm:f>'Listados Datos'!$P$4</xm:f>
            <x14:dxf>
              <fill>
                <patternFill>
                  <bgColor rgb="FF33CC33"/>
                </patternFill>
              </fill>
            </x14:dxf>
          </x14:cfRule>
          <x14:cfRule type="containsText" priority="8169" operator="containsText" id="{F53B8CC6-3E87-4DAD-9B7A-8CD7E4FB622A}">
            <xm:f>NOT(ISERROR(SEARCH('Listados Datos'!$P$5,AR375)))</xm:f>
            <xm:f>'Listados Datos'!$P$5</xm:f>
            <x14:dxf>
              <fill>
                <patternFill>
                  <bgColor rgb="FFFFFF00"/>
                </patternFill>
              </fill>
            </x14:dxf>
          </x14:cfRule>
          <x14:cfRule type="containsText" priority="8170" operator="containsText" id="{B3535556-E26F-47C5-82EF-B414013055D7}">
            <xm:f>NOT(ISERROR(SEARCH('Listados Datos'!$P$6,AR375)))</xm:f>
            <xm:f>'Listados Datos'!$P$6</xm:f>
            <x14:dxf>
              <fill>
                <patternFill>
                  <bgColor rgb="FFFFC000"/>
                </patternFill>
              </fill>
            </x14:dxf>
          </x14:cfRule>
          <x14:cfRule type="containsText" priority="8171" operator="containsText" id="{3D5B0823-D194-4A7F-B662-F8DF06D19CD6}">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135" operator="containsText" id="{4728D398-A23F-47DD-9611-05B2A4D08EEF}">
            <xm:f>NOT(ISERROR(SEARCH('Listados Datos'!$T$3,AT372)))</xm:f>
            <xm:f>'Listados Datos'!$T$3</xm:f>
            <x14:dxf>
              <fill>
                <patternFill patternType="solid">
                  <bgColor rgb="FFC00000"/>
                </patternFill>
              </fill>
            </x14:dxf>
          </x14:cfRule>
          <x14:cfRule type="containsText" priority="8136" operator="containsText" id="{8A6ED70D-1936-4FAB-8F6C-3BC5C7364C27}">
            <xm:f>NOT(ISERROR(SEARCH('Listados Datos'!$T$4,AT372)))</xm:f>
            <xm:f>'Listados Datos'!$T$4</xm:f>
            <x14:dxf>
              <font>
                <b/>
                <i val="0"/>
                <color theme="0"/>
              </font>
              <fill>
                <patternFill>
                  <bgColor rgb="FFE26B0A"/>
                </patternFill>
              </fill>
            </x14:dxf>
          </x14:cfRule>
          <x14:cfRule type="containsText" priority="8137" operator="containsText" id="{1603BA73-DC74-48DB-A988-DF5BE3DC8E52}">
            <xm:f>NOT(ISERROR(SEARCH('Listados Datos'!$T$5,AT372)))</xm:f>
            <xm:f>'Listados Datos'!$T$5</xm:f>
            <x14:dxf>
              <font>
                <b/>
                <i val="0"/>
                <color auto="1"/>
              </font>
              <fill>
                <patternFill>
                  <bgColor rgb="FFFFFF00"/>
                </patternFill>
              </fill>
            </x14:dxf>
          </x14:cfRule>
          <x14:cfRule type="containsText" priority="8138" operator="containsText" id="{5B1877AE-68BD-428D-821A-78FF5CF50DD1}">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125" operator="containsText" id="{8D20AE40-B395-47F0-8D1A-AB598CA0365A}">
            <xm:f>NOT(ISERROR(SEARCH('Listados Datos'!$P$3,AR372)))</xm:f>
            <xm:f>'Listados Datos'!$P$3</xm:f>
            <x14:dxf>
              <fill>
                <patternFill>
                  <bgColor rgb="FF99CC00"/>
                </patternFill>
              </fill>
            </x14:dxf>
          </x14:cfRule>
          <x14:cfRule type="containsText" priority="8126" operator="containsText" id="{F6174411-66E0-4B06-B17E-E8148581BF9C}">
            <xm:f>NOT(ISERROR(SEARCH('Listados Datos'!$P$4,AR372)))</xm:f>
            <xm:f>'Listados Datos'!$P$4</xm:f>
            <x14:dxf>
              <fill>
                <patternFill>
                  <bgColor rgb="FF33CC33"/>
                </patternFill>
              </fill>
            </x14:dxf>
          </x14:cfRule>
          <x14:cfRule type="containsText" priority="8127" operator="containsText" id="{D5B3E0DA-8FB8-4E27-8DFD-3AB097FF3CBB}">
            <xm:f>NOT(ISERROR(SEARCH('Listados Datos'!$P$5,AR372)))</xm:f>
            <xm:f>'Listados Datos'!$P$5</xm:f>
            <x14:dxf>
              <fill>
                <patternFill>
                  <bgColor rgb="FFFFFF00"/>
                </patternFill>
              </fill>
            </x14:dxf>
          </x14:cfRule>
          <x14:cfRule type="containsText" priority="8128" operator="containsText" id="{409581BD-F814-40D6-82AB-C89508DDB9ED}">
            <xm:f>NOT(ISERROR(SEARCH('Listados Datos'!$P$6,AR372)))</xm:f>
            <xm:f>'Listados Datos'!$P$6</xm:f>
            <x14:dxf>
              <fill>
                <patternFill>
                  <bgColor rgb="FFFFC000"/>
                </patternFill>
              </fill>
            </x14:dxf>
          </x14:cfRule>
          <x14:cfRule type="containsText" priority="8129" operator="containsText" id="{AFC8CA88-20F5-47B3-ABC5-8446BEFEC870}">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243" operator="containsText" id="{929FC7E4-EEB0-460D-8D54-5279DF3CCEA9}">
            <xm:f>NOT(ISERROR(SEARCH('Listados Datos'!$T$3,AF370)))</xm:f>
            <xm:f>'Listados Datos'!$T$3</xm:f>
            <x14:dxf>
              <fill>
                <patternFill patternType="solid">
                  <bgColor rgb="FFC00000"/>
                </patternFill>
              </fill>
            </x14:dxf>
          </x14:cfRule>
          <x14:cfRule type="containsText" priority="8244" operator="containsText" id="{F2CD0A58-35E5-4BE2-93B6-B9B92A5CF936}">
            <xm:f>NOT(ISERROR(SEARCH('Listados Datos'!$T$4,AF370)))</xm:f>
            <xm:f>'Listados Datos'!$T$4</xm:f>
            <x14:dxf>
              <font>
                <b/>
                <i val="0"/>
                <color theme="0"/>
              </font>
              <fill>
                <patternFill>
                  <bgColor rgb="FFE26B0A"/>
                </patternFill>
              </fill>
            </x14:dxf>
          </x14:cfRule>
          <x14:cfRule type="containsText" priority="8245" operator="containsText" id="{12E6590D-498B-4C84-98E9-A045FC521C06}">
            <xm:f>NOT(ISERROR(SEARCH('Listados Datos'!$T$5,AF370)))</xm:f>
            <xm:f>'Listados Datos'!$T$5</xm:f>
            <x14:dxf>
              <font>
                <b/>
                <i val="0"/>
                <color auto="1"/>
              </font>
              <fill>
                <patternFill>
                  <bgColor rgb="FFFFFF00"/>
                </patternFill>
              </fill>
            </x14:dxf>
          </x14:cfRule>
          <x14:cfRule type="containsText" priority="8246" operator="containsText" id="{6365D2DD-B197-46D1-A12A-613B9464D216}">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239" operator="containsText" id="{64D41FBC-9439-439E-90B7-0F208DE2F3FB}">
            <xm:f>NOT(ISERROR(SEARCH('Listados Datos'!$T$3,AB370)))</xm:f>
            <xm:f>'Listados Datos'!$T$3</xm:f>
            <x14:dxf>
              <fill>
                <patternFill patternType="solid">
                  <bgColor rgb="FFC00000"/>
                </patternFill>
              </fill>
            </x14:dxf>
          </x14:cfRule>
          <x14:cfRule type="containsText" priority="8240" operator="containsText" id="{1E6D6224-5E9F-41B9-81EE-DD18E2547667}">
            <xm:f>NOT(ISERROR(SEARCH('Listados Datos'!$T$4,AB370)))</xm:f>
            <xm:f>'Listados Datos'!$T$4</xm:f>
            <x14:dxf>
              <font>
                <b/>
                <i val="0"/>
                <color theme="0"/>
              </font>
              <fill>
                <patternFill>
                  <bgColor rgb="FFE26B0A"/>
                </patternFill>
              </fill>
            </x14:dxf>
          </x14:cfRule>
          <x14:cfRule type="containsText" priority="8241" operator="containsText" id="{9FCA2B85-7CB7-48E7-9A0E-7EBFABB34D7F}">
            <xm:f>NOT(ISERROR(SEARCH('Listados Datos'!$T$5,AB370)))</xm:f>
            <xm:f>'Listados Datos'!$T$5</xm:f>
            <x14:dxf>
              <font>
                <b/>
                <i val="0"/>
                <color auto="1"/>
              </font>
              <fill>
                <patternFill>
                  <bgColor rgb="FFFFFF00"/>
                </patternFill>
              </fill>
            </x14:dxf>
          </x14:cfRule>
          <x14:cfRule type="containsText" priority="8242" operator="containsText" id="{7BB8F83F-7419-4000-A8DF-8BE289FCCDB5}">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229" operator="containsText" id="{13A90EB2-E10D-48A0-AEFF-8149AD1708DB}">
            <xm:f>NOT(ISERROR(SEARCH('Listados Datos'!$P$3,Z370)))</xm:f>
            <xm:f>'Listados Datos'!$P$3</xm:f>
            <x14:dxf>
              <fill>
                <patternFill>
                  <bgColor rgb="FF99CC00"/>
                </patternFill>
              </fill>
            </x14:dxf>
          </x14:cfRule>
          <x14:cfRule type="containsText" priority="8230" operator="containsText" id="{FAA930F0-A6FC-4143-B278-23DE1B7E5CC6}">
            <xm:f>NOT(ISERROR(SEARCH('Listados Datos'!$P$4,Z370)))</xm:f>
            <xm:f>'Listados Datos'!$P$4</xm:f>
            <x14:dxf>
              <fill>
                <patternFill>
                  <bgColor rgb="FF33CC33"/>
                </patternFill>
              </fill>
            </x14:dxf>
          </x14:cfRule>
          <x14:cfRule type="containsText" priority="8231" operator="containsText" id="{B9D85120-6160-4F9C-98BE-9543A6075FB4}">
            <xm:f>NOT(ISERROR(SEARCH('Listados Datos'!$P$5,Z370)))</xm:f>
            <xm:f>'Listados Datos'!$P$5</xm:f>
            <x14:dxf>
              <fill>
                <patternFill>
                  <bgColor rgb="FFFFFF00"/>
                </patternFill>
              </fill>
            </x14:dxf>
          </x14:cfRule>
          <x14:cfRule type="containsText" priority="8232" operator="containsText" id="{CBE78722-3A3F-4496-887B-7C5BDB6DAD7B}">
            <xm:f>NOT(ISERROR(SEARCH('Listados Datos'!$P$6,Z370)))</xm:f>
            <xm:f>'Listados Datos'!$P$6</xm:f>
            <x14:dxf>
              <fill>
                <patternFill>
                  <bgColor rgb="FFFFC000"/>
                </patternFill>
              </fill>
            </x14:dxf>
          </x14:cfRule>
          <x14:cfRule type="containsText" priority="8233" operator="containsText" id="{10252F11-4E70-42BD-97A5-63164428268D}">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205" operator="containsText" id="{62A7F3C5-C865-4D9F-9487-C47812803885}">
            <xm:f>NOT(ISERROR(SEARCH('Listados Datos'!$T$3,AT370)))</xm:f>
            <xm:f>'Listados Datos'!$T$3</xm:f>
            <x14:dxf>
              <fill>
                <patternFill patternType="solid">
                  <bgColor rgb="FFC00000"/>
                </patternFill>
              </fill>
            </x14:dxf>
          </x14:cfRule>
          <x14:cfRule type="containsText" priority="8206" operator="containsText" id="{6B6EEE53-A763-4D2D-82D6-DCFFCB08B51D}">
            <xm:f>NOT(ISERROR(SEARCH('Listados Datos'!$T$4,AT370)))</xm:f>
            <xm:f>'Listados Datos'!$T$4</xm:f>
            <x14:dxf>
              <font>
                <b/>
                <i val="0"/>
                <color theme="0"/>
              </font>
              <fill>
                <patternFill>
                  <bgColor rgb="FFE26B0A"/>
                </patternFill>
              </fill>
            </x14:dxf>
          </x14:cfRule>
          <x14:cfRule type="containsText" priority="8207" operator="containsText" id="{35568BCA-496D-43A2-8CA7-3B4AABFA0814}">
            <xm:f>NOT(ISERROR(SEARCH('Listados Datos'!$T$5,AT370)))</xm:f>
            <xm:f>'Listados Datos'!$T$5</xm:f>
            <x14:dxf>
              <font>
                <b/>
                <i val="0"/>
                <color auto="1"/>
              </font>
              <fill>
                <patternFill>
                  <bgColor rgb="FFFFFF00"/>
                </patternFill>
              </fill>
            </x14:dxf>
          </x14:cfRule>
          <x14:cfRule type="containsText" priority="8208" operator="containsText" id="{6D7F79B3-39CE-4334-AF2C-7DA0C9AC6C96}">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195" operator="containsText" id="{9DD38955-C76C-4098-8564-2F81526255E2}">
            <xm:f>NOT(ISERROR(SEARCH('Listados Datos'!$P$3,AR370)))</xm:f>
            <xm:f>'Listados Datos'!$P$3</xm:f>
            <x14:dxf>
              <fill>
                <patternFill>
                  <bgColor rgb="FF99CC00"/>
                </patternFill>
              </fill>
            </x14:dxf>
          </x14:cfRule>
          <x14:cfRule type="containsText" priority="8196" operator="containsText" id="{26EA2F99-A369-4666-9EDA-E653C6382E81}">
            <xm:f>NOT(ISERROR(SEARCH('Listados Datos'!$P$4,AR370)))</xm:f>
            <xm:f>'Listados Datos'!$P$4</xm:f>
            <x14:dxf>
              <fill>
                <patternFill>
                  <bgColor rgb="FF33CC33"/>
                </patternFill>
              </fill>
            </x14:dxf>
          </x14:cfRule>
          <x14:cfRule type="containsText" priority="8197" operator="containsText" id="{85074DB8-D618-4DBD-A31C-E009C193BC7B}">
            <xm:f>NOT(ISERROR(SEARCH('Listados Datos'!$P$5,AR370)))</xm:f>
            <xm:f>'Listados Datos'!$P$5</xm:f>
            <x14:dxf>
              <fill>
                <patternFill>
                  <bgColor rgb="FFFFFF00"/>
                </patternFill>
              </fill>
            </x14:dxf>
          </x14:cfRule>
          <x14:cfRule type="containsText" priority="8198" operator="containsText" id="{622B4E5D-F89C-4959-8B4D-B136597AAF0C}">
            <xm:f>NOT(ISERROR(SEARCH('Listados Datos'!$P$6,AR370)))</xm:f>
            <xm:f>'Listados Datos'!$P$6</xm:f>
            <x14:dxf>
              <fill>
                <patternFill>
                  <bgColor rgb="FFFFC000"/>
                </patternFill>
              </fill>
            </x14:dxf>
          </x14:cfRule>
          <x14:cfRule type="containsText" priority="8199" operator="containsText" id="{FFFA9A8D-C4ED-447F-BE30-933AEFE921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191" operator="containsText" id="{2D76AD40-5FE8-4A73-B54C-C566E3D0530E}">
            <xm:f>NOT(ISERROR(SEARCH('Listados Datos'!$T$3,AT371)))</xm:f>
            <xm:f>'Listados Datos'!$T$3</xm:f>
            <x14:dxf>
              <fill>
                <patternFill patternType="solid">
                  <bgColor rgb="FFC00000"/>
                </patternFill>
              </fill>
            </x14:dxf>
          </x14:cfRule>
          <x14:cfRule type="containsText" priority="8192" operator="containsText" id="{B2E215F0-1054-40C5-BACF-5FABE44B213A}">
            <xm:f>NOT(ISERROR(SEARCH('Listados Datos'!$T$4,AT371)))</xm:f>
            <xm:f>'Listados Datos'!$T$4</xm:f>
            <x14:dxf>
              <font>
                <b/>
                <i val="0"/>
                <color theme="0"/>
              </font>
              <fill>
                <patternFill>
                  <bgColor rgb="FFE26B0A"/>
                </patternFill>
              </fill>
            </x14:dxf>
          </x14:cfRule>
          <x14:cfRule type="containsText" priority="8193" operator="containsText" id="{E0010C08-2B47-40DC-8E8A-EDB35FE2F609}">
            <xm:f>NOT(ISERROR(SEARCH('Listados Datos'!$T$5,AT371)))</xm:f>
            <xm:f>'Listados Datos'!$T$5</xm:f>
            <x14:dxf>
              <font>
                <b/>
                <i val="0"/>
                <color auto="1"/>
              </font>
              <fill>
                <patternFill>
                  <bgColor rgb="FFFFFF00"/>
                </patternFill>
              </fill>
            </x14:dxf>
          </x14:cfRule>
          <x14:cfRule type="containsText" priority="8194" operator="containsText" id="{E5CFC696-411C-4DB2-9483-EBC2B9B4F62B}">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181" operator="containsText" id="{312B090B-679C-47A1-B76B-802E2DD246F2}">
            <xm:f>NOT(ISERROR(SEARCH('Listados Datos'!$P$3,AR371)))</xm:f>
            <xm:f>'Listados Datos'!$P$3</xm:f>
            <x14:dxf>
              <fill>
                <patternFill>
                  <bgColor rgb="FF99CC00"/>
                </patternFill>
              </fill>
            </x14:dxf>
          </x14:cfRule>
          <x14:cfRule type="containsText" priority="8182" operator="containsText" id="{BEFA5483-43AB-43F5-B273-85E259BF1A36}">
            <xm:f>NOT(ISERROR(SEARCH('Listados Datos'!$P$4,AR371)))</xm:f>
            <xm:f>'Listados Datos'!$P$4</xm:f>
            <x14:dxf>
              <fill>
                <patternFill>
                  <bgColor rgb="FF33CC33"/>
                </patternFill>
              </fill>
            </x14:dxf>
          </x14:cfRule>
          <x14:cfRule type="containsText" priority="8183" operator="containsText" id="{A1AEEE05-6FC3-4F39-A807-AEB93BE823D3}">
            <xm:f>NOT(ISERROR(SEARCH('Listados Datos'!$P$5,AR371)))</xm:f>
            <xm:f>'Listados Datos'!$P$5</xm:f>
            <x14:dxf>
              <fill>
                <patternFill>
                  <bgColor rgb="FFFFFF00"/>
                </patternFill>
              </fill>
            </x14:dxf>
          </x14:cfRule>
          <x14:cfRule type="containsText" priority="8184" operator="containsText" id="{B2173940-E1D6-412A-8452-9E0AECC11696}">
            <xm:f>NOT(ISERROR(SEARCH('Listados Datos'!$P$6,AR371)))</xm:f>
            <xm:f>'Listados Datos'!$P$6</xm:f>
            <x14:dxf>
              <fill>
                <patternFill>
                  <bgColor rgb="FFFFC000"/>
                </patternFill>
              </fill>
            </x14:dxf>
          </x14:cfRule>
          <x14:cfRule type="containsText" priority="8185" operator="containsText" id="{DCBE17A4-17A5-4992-A29F-A55B8DCF86E8}">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163" operator="containsText" id="{1496D4E3-FDE9-4B4D-9920-2F72CD30277D}">
            <xm:f>NOT(ISERROR(SEARCH('Listados Datos'!$T$3,AF372)))</xm:f>
            <xm:f>'Listados Datos'!$T$3</xm:f>
            <x14:dxf>
              <fill>
                <patternFill patternType="solid">
                  <bgColor rgb="FFC00000"/>
                </patternFill>
              </fill>
            </x14:dxf>
          </x14:cfRule>
          <x14:cfRule type="containsText" priority="8164" operator="containsText" id="{1E209264-47B1-47E5-9AFF-3C792D995A88}">
            <xm:f>NOT(ISERROR(SEARCH('Listados Datos'!$T$4,AF372)))</xm:f>
            <xm:f>'Listados Datos'!$T$4</xm:f>
            <x14:dxf>
              <font>
                <b/>
                <i val="0"/>
                <color theme="0"/>
              </font>
              <fill>
                <patternFill>
                  <bgColor rgb="FFE26B0A"/>
                </patternFill>
              </fill>
            </x14:dxf>
          </x14:cfRule>
          <x14:cfRule type="containsText" priority="8165" operator="containsText" id="{C05FC37B-5615-4DEE-B458-636C75241519}">
            <xm:f>NOT(ISERROR(SEARCH('Listados Datos'!$T$5,AF372)))</xm:f>
            <xm:f>'Listados Datos'!$T$5</xm:f>
            <x14:dxf>
              <font>
                <b/>
                <i val="0"/>
                <color auto="1"/>
              </font>
              <fill>
                <patternFill>
                  <bgColor rgb="FFFFFF00"/>
                </patternFill>
              </fill>
            </x14:dxf>
          </x14:cfRule>
          <x14:cfRule type="containsText" priority="8166" operator="containsText" id="{A6DE2F24-91C9-4515-9601-53E2F4279534}">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159" operator="containsText" id="{288183EB-68CA-4DD1-AC94-493F22172B7B}">
            <xm:f>NOT(ISERROR(SEARCH('Listados Datos'!$T$3,AB372)))</xm:f>
            <xm:f>'Listados Datos'!$T$3</xm:f>
            <x14:dxf>
              <fill>
                <patternFill patternType="solid">
                  <bgColor rgb="FFC00000"/>
                </patternFill>
              </fill>
            </x14:dxf>
          </x14:cfRule>
          <x14:cfRule type="containsText" priority="8160" operator="containsText" id="{40FF5412-72FF-4B2C-9836-ACF70E8D9882}">
            <xm:f>NOT(ISERROR(SEARCH('Listados Datos'!$T$4,AB372)))</xm:f>
            <xm:f>'Listados Datos'!$T$4</xm:f>
            <x14:dxf>
              <font>
                <b/>
                <i val="0"/>
                <color theme="0"/>
              </font>
              <fill>
                <patternFill>
                  <bgColor rgb="FFE26B0A"/>
                </patternFill>
              </fill>
            </x14:dxf>
          </x14:cfRule>
          <x14:cfRule type="containsText" priority="8161" operator="containsText" id="{7D320FE3-EDB9-4D66-AFDD-655EF3D7C1AB}">
            <xm:f>NOT(ISERROR(SEARCH('Listados Datos'!$T$5,AB372)))</xm:f>
            <xm:f>'Listados Datos'!$T$5</xm:f>
            <x14:dxf>
              <font>
                <b/>
                <i val="0"/>
                <color auto="1"/>
              </font>
              <fill>
                <patternFill>
                  <bgColor rgb="FFFFFF00"/>
                </patternFill>
              </fill>
            </x14:dxf>
          </x14:cfRule>
          <x14:cfRule type="containsText" priority="8162" operator="containsText" id="{34E77294-3FB2-4298-A804-6C7E8C97E684}">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149" operator="containsText" id="{8C5D86D7-8906-4894-9B9A-A5E79F5BE359}">
            <xm:f>NOT(ISERROR(SEARCH('Listados Datos'!$P$3,Z372)))</xm:f>
            <xm:f>'Listados Datos'!$P$3</xm:f>
            <x14:dxf>
              <fill>
                <patternFill>
                  <bgColor rgb="FF99CC00"/>
                </patternFill>
              </fill>
            </x14:dxf>
          </x14:cfRule>
          <x14:cfRule type="containsText" priority="8150" operator="containsText" id="{2782B752-868E-4455-B37A-D301827B97B5}">
            <xm:f>NOT(ISERROR(SEARCH('Listados Datos'!$P$4,Z372)))</xm:f>
            <xm:f>'Listados Datos'!$P$4</xm:f>
            <x14:dxf>
              <fill>
                <patternFill>
                  <bgColor rgb="FF33CC33"/>
                </patternFill>
              </fill>
            </x14:dxf>
          </x14:cfRule>
          <x14:cfRule type="containsText" priority="8151" operator="containsText" id="{4AB1F121-3194-4E8C-A4C7-E6E58D3F3B49}">
            <xm:f>NOT(ISERROR(SEARCH('Listados Datos'!$P$5,Z372)))</xm:f>
            <xm:f>'Listados Datos'!$P$5</xm:f>
            <x14:dxf>
              <fill>
                <patternFill>
                  <bgColor rgb="FFFFFF00"/>
                </patternFill>
              </fill>
            </x14:dxf>
          </x14:cfRule>
          <x14:cfRule type="containsText" priority="8152" operator="containsText" id="{4E544C29-A223-4ADA-965B-B7797E90812A}">
            <xm:f>NOT(ISERROR(SEARCH('Listados Datos'!$P$6,Z372)))</xm:f>
            <xm:f>'Listados Datos'!$P$6</xm:f>
            <x14:dxf>
              <fill>
                <patternFill>
                  <bgColor rgb="FFFFC000"/>
                </patternFill>
              </fill>
            </x14:dxf>
          </x14:cfRule>
          <x14:cfRule type="containsText" priority="8153" operator="containsText" id="{65BA7D1E-C835-4C23-B7DA-9651C8C7C19A}">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121" operator="containsText" id="{77C75619-643B-4995-8FC8-702AFA55CCC8}">
            <xm:f>NOT(ISERROR(SEARCH('Listados Datos'!$T$3,AT373)))</xm:f>
            <xm:f>'Listados Datos'!$T$3</xm:f>
            <x14:dxf>
              <fill>
                <patternFill patternType="solid">
                  <bgColor rgb="FFC00000"/>
                </patternFill>
              </fill>
            </x14:dxf>
          </x14:cfRule>
          <x14:cfRule type="containsText" priority="8122" operator="containsText" id="{46B90170-88EE-4535-B914-A86855A07BE4}">
            <xm:f>NOT(ISERROR(SEARCH('Listados Datos'!$T$4,AT373)))</xm:f>
            <xm:f>'Listados Datos'!$T$4</xm:f>
            <x14:dxf>
              <font>
                <b/>
                <i val="0"/>
                <color theme="0"/>
              </font>
              <fill>
                <patternFill>
                  <bgColor rgb="FFE26B0A"/>
                </patternFill>
              </fill>
            </x14:dxf>
          </x14:cfRule>
          <x14:cfRule type="containsText" priority="8123" operator="containsText" id="{C746B725-8BBB-4C85-B917-ABB87F9718A0}">
            <xm:f>NOT(ISERROR(SEARCH('Listados Datos'!$T$5,AT373)))</xm:f>
            <xm:f>'Listados Datos'!$T$5</xm:f>
            <x14:dxf>
              <font>
                <b/>
                <i val="0"/>
                <color auto="1"/>
              </font>
              <fill>
                <patternFill>
                  <bgColor rgb="FFFFFF00"/>
                </patternFill>
              </fill>
            </x14:dxf>
          </x14:cfRule>
          <x14:cfRule type="containsText" priority="8124" operator="containsText" id="{09669800-CD06-4EB4-BE91-56CAC4560A1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069" operator="containsText" id="{6DE87297-4C53-4496-B3C9-E0A579C777AB}">
            <xm:f>NOT(ISERROR(SEARCH('Listados Datos'!$P$3,AR374)))</xm:f>
            <xm:f>'Listados Datos'!$P$3</xm:f>
            <x14:dxf>
              <fill>
                <patternFill>
                  <bgColor rgb="FF99CC00"/>
                </patternFill>
              </fill>
            </x14:dxf>
          </x14:cfRule>
          <x14:cfRule type="containsText" priority="8070" operator="containsText" id="{3AEB0250-F021-4863-901C-629678E9B67E}">
            <xm:f>NOT(ISERROR(SEARCH('Listados Datos'!$P$4,AR374)))</xm:f>
            <xm:f>'Listados Datos'!$P$4</xm:f>
            <x14:dxf>
              <fill>
                <patternFill>
                  <bgColor rgb="FF33CC33"/>
                </patternFill>
              </fill>
            </x14:dxf>
          </x14:cfRule>
          <x14:cfRule type="containsText" priority="8071" operator="containsText" id="{412E5F66-D078-417A-BCB9-E5665EC9005F}">
            <xm:f>NOT(ISERROR(SEARCH('Listados Datos'!$P$5,AR374)))</xm:f>
            <xm:f>'Listados Datos'!$P$5</xm:f>
            <x14:dxf>
              <fill>
                <patternFill>
                  <bgColor rgb="FFFFFF00"/>
                </patternFill>
              </fill>
            </x14:dxf>
          </x14:cfRule>
          <x14:cfRule type="containsText" priority="8072" operator="containsText" id="{D68C0313-914F-46D8-B799-7E6457BBB8C2}">
            <xm:f>NOT(ISERROR(SEARCH('Listados Datos'!$P$6,AR374)))</xm:f>
            <xm:f>'Listados Datos'!$P$6</xm:f>
            <x14:dxf>
              <fill>
                <patternFill>
                  <bgColor rgb="FFFFC000"/>
                </patternFill>
              </fill>
            </x14:dxf>
          </x14:cfRule>
          <x14:cfRule type="containsText" priority="8073" operator="containsText" id="{ACD32A89-5EAF-4BCB-9289-0EBB337A92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107" operator="containsText" id="{4793205E-B77E-489E-9821-AAAC476055A0}">
            <xm:f>NOT(ISERROR(SEARCH('Listados Datos'!$T$3,AF374)))</xm:f>
            <xm:f>'Listados Datos'!$T$3</xm:f>
            <x14:dxf>
              <fill>
                <patternFill patternType="solid">
                  <bgColor rgb="FFC00000"/>
                </patternFill>
              </fill>
            </x14:dxf>
          </x14:cfRule>
          <x14:cfRule type="containsText" priority="8108" operator="containsText" id="{49890950-A0A4-4C08-834F-60FC8F439C9B}">
            <xm:f>NOT(ISERROR(SEARCH('Listados Datos'!$T$4,AF374)))</xm:f>
            <xm:f>'Listados Datos'!$T$4</xm:f>
            <x14:dxf>
              <font>
                <b/>
                <i val="0"/>
                <color theme="0"/>
              </font>
              <fill>
                <patternFill>
                  <bgColor rgb="FFE26B0A"/>
                </patternFill>
              </fill>
            </x14:dxf>
          </x14:cfRule>
          <x14:cfRule type="containsText" priority="8109" operator="containsText" id="{1904D801-AA48-46DC-A410-92A471ADF8C5}">
            <xm:f>NOT(ISERROR(SEARCH('Listados Datos'!$T$5,AF374)))</xm:f>
            <xm:f>'Listados Datos'!$T$5</xm:f>
            <x14:dxf>
              <font>
                <b/>
                <i val="0"/>
                <color auto="1"/>
              </font>
              <fill>
                <patternFill>
                  <bgColor rgb="FFFFFF00"/>
                </patternFill>
              </fill>
            </x14:dxf>
          </x14:cfRule>
          <x14:cfRule type="containsText" priority="8110" operator="containsText" id="{E5BF5042-C49C-4EAD-A3B6-E1E3CFC79920}">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103" operator="containsText" id="{AA20239F-882C-40DE-9EEC-631210C16A9B}">
            <xm:f>NOT(ISERROR(SEARCH('Listados Datos'!$T$3,AB374)))</xm:f>
            <xm:f>'Listados Datos'!$T$3</xm:f>
            <x14:dxf>
              <fill>
                <patternFill patternType="solid">
                  <bgColor rgb="FFC00000"/>
                </patternFill>
              </fill>
            </x14:dxf>
          </x14:cfRule>
          <x14:cfRule type="containsText" priority="8104" operator="containsText" id="{F2965D07-914B-4B85-BDCF-AE4D941FF5D6}">
            <xm:f>NOT(ISERROR(SEARCH('Listados Datos'!$T$4,AB374)))</xm:f>
            <xm:f>'Listados Datos'!$T$4</xm:f>
            <x14:dxf>
              <font>
                <b/>
                <i val="0"/>
                <color theme="0"/>
              </font>
              <fill>
                <patternFill>
                  <bgColor rgb="FFE26B0A"/>
                </patternFill>
              </fill>
            </x14:dxf>
          </x14:cfRule>
          <x14:cfRule type="containsText" priority="8105" operator="containsText" id="{6C5A229F-0661-4E13-A366-990B25F51CCA}">
            <xm:f>NOT(ISERROR(SEARCH('Listados Datos'!$T$5,AB374)))</xm:f>
            <xm:f>'Listados Datos'!$T$5</xm:f>
            <x14:dxf>
              <font>
                <b/>
                <i val="0"/>
                <color auto="1"/>
              </font>
              <fill>
                <patternFill>
                  <bgColor rgb="FFFFFF00"/>
                </patternFill>
              </fill>
            </x14:dxf>
          </x14:cfRule>
          <x14:cfRule type="containsText" priority="8106" operator="containsText" id="{DC98B75F-725C-4EC3-BB69-10256DFA14A0}">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093" operator="containsText" id="{6D8AC0BF-808C-405D-8192-9FA4C7B56295}">
            <xm:f>NOT(ISERROR(SEARCH('Listados Datos'!$P$3,Z374)))</xm:f>
            <xm:f>'Listados Datos'!$P$3</xm:f>
            <x14:dxf>
              <fill>
                <patternFill>
                  <bgColor rgb="FF99CC00"/>
                </patternFill>
              </fill>
            </x14:dxf>
          </x14:cfRule>
          <x14:cfRule type="containsText" priority="8094" operator="containsText" id="{E356A9DF-EE9F-4F07-950A-1E7464C7901B}">
            <xm:f>NOT(ISERROR(SEARCH('Listados Datos'!$P$4,Z374)))</xm:f>
            <xm:f>'Listados Datos'!$P$4</xm:f>
            <x14:dxf>
              <fill>
                <patternFill>
                  <bgColor rgb="FF33CC33"/>
                </patternFill>
              </fill>
            </x14:dxf>
          </x14:cfRule>
          <x14:cfRule type="containsText" priority="8095" operator="containsText" id="{E3AF79D0-EEF0-4B3C-9D04-FBD1127ACD4E}">
            <xm:f>NOT(ISERROR(SEARCH('Listados Datos'!$P$5,Z374)))</xm:f>
            <xm:f>'Listados Datos'!$P$5</xm:f>
            <x14:dxf>
              <fill>
                <patternFill>
                  <bgColor rgb="FFFFFF00"/>
                </patternFill>
              </fill>
            </x14:dxf>
          </x14:cfRule>
          <x14:cfRule type="containsText" priority="8096" operator="containsText" id="{D22D5426-0B73-4139-B895-B52684574134}">
            <xm:f>NOT(ISERROR(SEARCH('Listados Datos'!$P$6,Z374)))</xm:f>
            <xm:f>'Listados Datos'!$P$6</xm:f>
            <x14:dxf>
              <fill>
                <patternFill>
                  <bgColor rgb="FFFFC000"/>
                </patternFill>
              </fill>
            </x14:dxf>
          </x14:cfRule>
          <x14:cfRule type="containsText" priority="8097" operator="containsText" id="{85C30D48-134F-47EC-9EE4-B22B55299AAB}">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079" operator="containsText" id="{9F0D0092-9820-4ADC-A476-A0DB2D0B088B}">
            <xm:f>NOT(ISERROR(SEARCH('Listados Datos'!$T$3,AT374)))</xm:f>
            <xm:f>'Listados Datos'!$T$3</xm:f>
            <x14:dxf>
              <fill>
                <patternFill patternType="solid">
                  <bgColor rgb="FFC00000"/>
                </patternFill>
              </fill>
            </x14:dxf>
          </x14:cfRule>
          <x14:cfRule type="containsText" priority="8080" operator="containsText" id="{2942087D-0C20-4D2C-9842-978D63FD6EDA}">
            <xm:f>NOT(ISERROR(SEARCH('Listados Datos'!$T$4,AT374)))</xm:f>
            <xm:f>'Listados Datos'!$T$4</xm:f>
            <x14:dxf>
              <font>
                <b/>
                <i val="0"/>
                <color theme="0"/>
              </font>
              <fill>
                <patternFill>
                  <bgColor rgb="FFE26B0A"/>
                </patternFill>
              </fill>
            </x14:dxf>
          </x14:cfRule>
          <x14:cfRule type="containsText" priority="8081" operator="containsText" id="{AD5291A0-69BC-4A0C-99CA-1B3ADEA9C20A}">
            <xm:f>NOT(ISERROR(SEARCH('Listados Datos'!$T$5,AT374)))</xm:f>
            <xm:f>'Listados Datos'!$T$5</xm:f>
            <x14:dxf>
              <font>
                <b/>
                <i val="0"/>
                <color auto="1"/>
              </font>
              <fill>
                <patternFill>
                  <bgColor rgb="FFFFFF00"/>
                </patternFill>
              </fill>
            </x14:dxf>
          </x14:cfRule>
          <x14:cfRule type="containsText" priority="8082" operator="containsText" id="{BC4C9178-35E3-4480-997E-0793B34E414B}">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7839" operator="containsText" id="{89DB0A16-F747-4BF3-B519-BE649CC39957}">
            <xm:f>NOT(ISERROR(SEARCH('Listados Datos'!$P$3,AR387)))</xm:f>
            <xm:f>'Listados Datos'!$P$3</xm:f>
            <x14:dxf>
              <fill>
                <patternFill>
                  <bgColor rgb="FF99CC00"/>
                </patternFill>
              </fill>
            </x14:dxf>
          </x14:cfRule>
          <x14:cfRule type="containsText" priority="7840" operator="containsText" id="{93A2C994-D3C6-48B4-8468-5D7EFB6C74AE}">
            <xm:f>NOT(ISERROR(SEARCH('Listados Datos'!$P$4,AR387)))</xm:f>
            <xm:f>'Listados Datos'!$P$4</xm:f>
            <x14:dxf>
              <fill>
                <patternFill>
                  <bgColor rgb="FF33CC33"/>
                </patternFill>
              </fill>
            </x14:dxf>
          </x14:cfRule>
          <x14:cfRule type="containsText" priority="7841" operator="containsText" id="{534DC933-08D7-494C-B868-BE68F62B1F16}">
            <xm:f>NOT(ISERROR(SEARCH('Listados Datos'!$P$5,AR387)))</xm:f>
            <xm:f>'Listados Datos'!$P$5</xm:f>
            <x14:dxf>
              <fill>
                <patternFill>
                  <bgColor rgb="FFFFFF00"/>
                </patternFill>
              </fill>
            </x14:dxf>
          </x14:cfRule>
          <x14:cfRule type="containsText" priority="7842" operator="containsText" id="{5AF2E7DA-AF46-4830-B2D0-85C783D279B7}">
            <xm:f>NOT(ISERROR(SEARCH('Listados Datos'!$P$6,AR387)))</xm:f>
            <xm:f>'Listados Datos'!$P$6</xm:f>
            <x14:dxf>
              <fill>
                <patternFill>
                  <bgColor rgb="FFFFC000"/>
                </patternFill>
              </fill>
            </x14:dxf>
          </x14:cfRule>
          <x14:cfRule type="containsText" priority="7843" operator="containsText" id="{60E8E151-9610-4AA9-B4E4-7FD86150606E}">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7849" operator="containsText" id="{0F7325C9-9504-4716-BFCF-E9B2393206DC}">
            <xm:f>NOT(ISERROR(SEARCH('Listados Datos'!$T$3,AT387)))</xm:f>
            <xm:f>'Listados Datos'!$T$3</xm:f>
            <x14:dxf>
              <fill>
                <patternFill patternType="solid">
                  <bgColor rgb="FFC00000"/>
                </patternFill>
              </fill>
            </x14:dxf>
          </x14:cfRule>
          <x14:cfRule type="containsText" priority="7850" operator="containsText" id="{65B9DE1A-5082-4089-906A-3987025580DF}">
            <xm:f>NOT(ISERROR(SEARCH('Listados Datos'!$T$4,AT387)))</xm:f>
            <xm:f>'Listados Datos'!$T$4</xm:f>
            <x14:dxf>
              <font>
                <b/>
                <i val="0"/>
                <color theme="0"/>
              </font>
              <fill>
                <patternFill>
                  <bgColor rgb="FFE26B0A"/>
                </patternFill>
              </fill>
            </x14:dxf>
          </x14:cfRule>
          <x14:cfRule type="containsText" priority="7851" operator="containsText" id="{FDB926B9-A942-405A-9930-8E85439BBAE8}">
            <xm:f>NOT(ISERROR(SEARCH('Listados Datos'!$T$5,AT387)))</xm:f>
            <xm:f>'Listados Datos'!$T$5</xm:f>
            <x14:dxf>
              <font>
                <b/>
                <i val="0"/>
                <color auto="1"/>
              </font>
              <fill>
                <patternFill>
                  <bgColor rgb="FFFFFF00"/>
                </patternFill>
              </fill>
            </x14:dxf>
          </x14:cfRule>
          <x14:cfRule type="containsText" priority="7852" operator="containsText" id="{FFCE0ACB-576F-43C8-A815-D454AF1D8566}">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7807" operator="containsText" id="{B463CD53-0C37-476C-B2B1-EA9EA3873920}">
            <xm:f>NOT(ISERROR(SEARCH('Listados Datos'!$T$3,AT384)))</xm:f>
            <xm:f>'Listados Datos'!$T$3</xm:f>
            <x14:dxf>
              <fill>
                <patternFill patternType="solid">
                  <bgColor rgb="FFC00000"/>
                </patternFill>
              </fill>
            </x14:dxf>
          </x14:cfRule>
          <x14:cfRule type="containsText" priority="7808" operator="containsText" id="{7CFF4704-1D75-42CD-B1BC-CFFAE6C75892}">
            <xm:f>NOT(ISERROR(SEARCH('Listados Datos'!$T$4,AT384)))</xm:f>
            <xm:f>'Listados Datos'!$T$4</xm:f>
            <x14:dxf>
              <font>
                <b/>
                <i val="0"/>
                <color theme="0"/>
              </font>
              <fill>
                <patternFill>
                  <bgColor rgb="FFE26B0A"/>
                </patternFill>
              </fill>
            </x14:dxf>
          </x14:cfRule>
          <x14:cfRule type="containsText" priority="7809" operator="containsText" id="{EECB9CB8-B555-47B9-B758-081034F6B1C2}">
            <xm:f>NOT(ISERROR(SEARCH('Listados Datos'!$T$5,AT384)))</xm:f>
            <xm:f>'Listados Datos'!$T$5</xm:f>
            <x14:dxf>
              <font>
                <b/>
                <i val="0"/>
                <color auto="1"/>
              </font>
              <fill>
                <patternFill>
                  <bgColor rgb="FFFFFF00"/>
                </patternFill>
              </fill>
            </x14:dxf>
          </x14:cfRule>
          <x14:cfRule type="containsText" priority="7810" operator="containsText" id="{38E9E614-4708-4E0A-B338-A278FE812EB3}">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7797" operator="containsText" id="{861F9CCE-1142-4680-A785-742EB368EC80}">
            <xm:f>NOT(ISERROR(SEARCH('Listados Datos'!$P$3,AR384)))</xm:f>
            <xm:f>'Listados Datos'!$P$3</xm:f>
            <x14:dxf>
              <fill>
                <patternFill>
                  <bgColor rgb="FF99CC00"/>
                </patternFill>
              </fill>
            </x14:dxf>
          </x14:cfRule>
          <x14:cfRule type="containsText" priority="7798" operator="containsText" id="{CC8DAA4E-813E-4430-98B0-EE1CD91188F3}">
            <xm:f>NOT(ISERROR(SEARCH('Listados Datos'!$P$4,AR384)))</xm:f>
            <xm:f>'Listados Datos'!$P$4</xm:f>
            <x14:dxf>
              <fill>
                <patternFill>
                  <bgColor rgb="FF33CC33"/>
                </patternFill>
              </fill>
            </x14:dxf>
          </x14:cfRule>
          <x14:cfRule type="containsText" priority="7799" operator="containsText" id="{D749A89D-424E-41A4-8955-927271D63FFE}">
            <xm:f>NOT(ISERROR(SEARCH('Listados Datos'!$P$5,AR384)))</xm:f>
            <xm:f>'Listados Datos'!$P$5</xm:f>
            <x14:dxf>
              <fill>
                <patternFill>
                  <bgColor rgb="FFFFFF00"/>
                </patternFill>
              </fill>
            </x14:dxf>
          </x14:cfRule>
          <x14:cfRule type="containsText" priority="7800" operator="containsText" id="{3A570E0F-3A9E-4B82-BC1E-808C0AC4DEAD}">
            <xm:f>NOT(ISERROR(SEARCH('Listados Datos'!$P$6,AR384)))</xm:f>
            <xm:f>'Listados Datos'!$P$6</xm:f>
            <x14:dxf>
              <fill>
                <patternFill>
                  <bgColor rgb="FFFFC000"/>
                </patternFill>
              </fill>
            </x14:dxf>
          </x14:cfRule>
          <x14:cfRule type="containsText" priority="7801" operator="containsText" id="{008C8896-72B4-422D-B158-B8FED0383309}">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7915" operator="containsText" id="{1154A959-CC68-4591-B09B-49E9FC0DF266}">
            <xm:f>NOT(ISERROR(SEARCH('Listados Datos'!$T$3,AF382)))</xm:f>
            <xm:f>'Listados Datos'!$T$3</xm:f>
            <x14:dxf>
              <fill>
                <patternFill patternType="solid">
                  <bgColor rgb="FFC00000"/>
                </patternFill>
              </fill>
            </x14:dxf>
          </x14:cfRule>
          <x14:cfRule type="containsText" priority="7916" operator="containsText" id="{4CE7025E-68D4-468F-B4D0-C391FA5DA6A1}">
            <xm:f>NOT(ISERROR(SEARCH('Listados Datos'!$T$4,AF382)))</xm:f>
            <xm:f>'Listados Datos'!$T$4</xm:f>
            <x14:dxf>
              <font>
                <b/>
                <i val="0"/>
                <color theme="0"/>
              </font>
              <fill>
                <patternFill>
                  <bgColor rgb="FFE26B0A"/>
                </patternFill>
              </fill>
            </x14:dxf>
          </x14:cfRule>
          <x14:cfRule type="containsText" priority="7917" operator="containsText" id="{2B2CCFB9-B7F1-445C-B4C1-E0248CEE5A73}">
            <xm:f>NOT(ISERROR(SEARCH('Listados Datos'!$T$5,AF382)))</xm:f>
            <xm:f>'Listados Datos'!$T$5</xm:f>
            <x14:dxf>
              <font>
                <b/>
                <i val="0"/>
                <color auto="1"/>
              </font>
              <fill>
                <patternFill>
                  <bgColor rgb="FFFFFF00"/>
                </patternFill>
              </fill>
            </x14:dxf>
          </x14:cfRule>
          <x14:cfRule type="containsText" priority="7918" operator="containsText" id="{7BB9BB7E-B5B8-4BEE-A6F3-96B7A9A4D5C8}">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7911" operator="containsText" id="{2F2CE0D3-CB95-4D8C-97FE-482DAD5DDD39}">
            <xm:f>NOT(ISERROR(SEARCH('Listados Datos'!$T$3,AB382)))</xm:f>
            <xm:f>'Listados Datos'!$T$3</xm:f>
            <x14:dxf>
              <fill>
                <patternFill patternType="solid">
                  <bgColor rgb="FFC00000"/>
                </patternFill>
              </fill>
            </x14:dxf>
          </x14:cfRule>
          <x14:cfRule type="containsText" priority="7912" operator="containsText" id="{424000F1-964D-42D3-89EF-8D820BA240AB}">
            <xm:f>NOT(ISERROR(SEARCH('Listados Datos'!$T$4,AB382)))</xm:f>
            <xm:f>'Listados Datos'!$T$4</xm:f>
            <x14:dxf>
              <font>
                <b/>
                <i val="0"/>
                <color theme="0"/>
              </font>
              <fill>
                <patternFill>
                  <bgColor rgb="FFE26B0A"/>
                </patternFill>
              </fill>
            </x14:dxf>
          </x14:cfRule>
          <x14:cfRule type="containsText" priority="7913" operator="containsText" id="{50BEE132-9076-47BD-8211-87FDF97DC26B}">
            <xm:f>NOT(ISERROR(SEARCH('Listados Datos'!$T$5,AB382)))</xm:f>
            <xm:f>'Listados Datos'!$T$5</xm:f>
            <x14:dxf>
              <font>
                <b/>
                <i val="0"/>
                <color auto="1"/>
              </font>
              <fill>
                <patternFill>
                  <bgColor rgb="FFFFFF00"/>
                </patternFill>
              </fill>
            </x14:dxf>
          </x14:cfRule>
          <x14:cfRule type="containsText" priority="7914" operator="containsText" id="{98E2757C-DE19-48CE-ACEE-04B64E3638A3}">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7901" operator="containsText" id="{782A2C9F-08FA-4C92-8745-2AC5EE225B95}">
            <xm:f>NOT(ISERROR(SEARCH('Listados Datos'!$P$3,Z382)))</xm:f>
            <xm:f>'Listados Datos'!$P$3</xm:f>
            <x14:dxf>
              <fill>
                <patternFill>
                  <bgColor rgb="FF99CC00"/>
                </patternFill>
              </fill>
            </x14:dxf>
          </x14:cfRule>
          <x14:cfRule type="containsText" priority="7902" operator="containsText" id="{2C1FDCA2-31B6-471E-B7D4-6C15468E52BD}">
            <xm:f>NOT(ISERROR(SEARCH('Listados Datos'!$P$4,Z382)))</xm:f>
            <xm:f>'Listados Datos'!$P$4</xm:f>
            <x14:dxf>
              <fill>
                <patternFill>
                  <bgColor rgb="FF33CC33"/>
                </patternFill>
              </fill>
            </x14:dxf>
          </x14:cfRule>
          <x14:cfRule type="containsText" priority="7903" operator="containsText" id="{E7E8A10A-85A5-402F-AB18-0C1A39DA4617}">
            <xm:f>NOT(ISERROR(SEARCH('Listados Datos'!$P$5,Z382)))</xm:f>
            <xm:f>'Listados Datos'!$P$5</xm:f>
            <x14:dxf>
              <fill>
                <patternFill>
                  <bgColor rgb="FFFFFF00"/>
                </patternFill>
              </fill>
            </x14:dxf>
          </x14:cfRule>
          <x14:cfRule type="containsText" priority="7904" operator="containsText" id="{9E7225AA-4FCE-4951-9321-3A296DEC7B8C}">
            <xm:f>NOT(ISERROR(SEARCH('Listados Datos'!$P$6,Z382)))</xm:f>
            <xm:f>'Listados Datos'!$P$6</xm:f>
            <x14:dxf>
              <fill>
                <patternFill>
                  <bgColor rgb="FFFFC000"/>
                </patternFill>
              </fill>
            </x14:dxf>
          </x14:cfRule>
          <x14:cfRule type="containsText" priority="7905" operator="containsText" id="{BE6B9435-1E40-42DD-84F8-E57889C7A1C5}">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7877" operator="containsText" id="{E2DE25F9-F32B-432C-98D1-5B841D131B2D}">
            <xm:f>NOT(ISERROR(SEARCH('Listados Datos'!$T$3,AT382)))</xm:f>
            <xm:f>'Listados Datos'!$T$3</xm:f>
            <x14:dxf>
              <fill>
                <patternFill patternType="solid">
                  <bgColor rgb="FFC00000"/>
                </patternFill>
              </fill>
            </x14:dxf>
          </x14:cfRule>
          <x14:cfRule type="containsText" priority="7878" operator="containsText" id="{D026FA43-1557-4202-9A69-257F5FD80F28}">
            <xm:f>NOT(ISERROR(SEARCH('Listados Datos'!$T$4,AT382)))</xm:f>
            <xm:f>'Listados Datos'!$T$4</xm:f>
            <x14:dxf>
              <font>
                <b/>
                <i val="0"/>
                <color theme="0"/>
              </font>
              <fill>
                <patternFill>
                  <bgColor rgb="FFE26B0A"/>
                </patternFill>
              </fill>
            </x14:dxf>
          </x14:cfRule>
          <x14:cfRule type="containsText" priority="7879" operator="containsText" id="{A8A5D173-7017-4825-9485-9C31E53FD60E}">
            <xm:f>NOT(ISERROR(SEARCH('Listados Datos'!$T$5,AT382)))</xm:f>
            <xm:f>'Listados Datos'!$T$5</xm:f>
            <x14:dxf>
              <font>
                <b/>
                <i val="0"/>
                <color auto="1"/>
              </font>
              <fill>
                <patternFill>
                  <bgColor rgb="FFFFFF00"/>
                </patternFill>
              </fill>
            </x14:dxf>
          </x14:cfRule>
          <x14:cfRule type="containsText" priority="7880" operator="containsText" id="{30460054-CDE6-4768-B56D-CB9F6A0FEE32}">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7867" operator="containsText" id="{36E49BC4-16D5-44D0-95A1-2873F66053E4}">
            <xm:f>NOT(ISERROR(SEARCH('Listados Datos'!$P$3,AR382)))</xm:f>
            <xm:f>'Listados Datos'!$P$3</xm:f>
            <x14:dxf>
              <fill>
                <patternFill>
                  <bgColor rgb="FF99CC00"/>
                </patternFill>
              </fill>
            </x14:dxf>
          </x14:cfRule>
          <x14:cfRule type="containsText" priority="7868" operator="containsText" id="{99DC30B4-2C42-4C7F-8F85-83E16DA04ECA}">
            <xm:f>NOT(ISERROR(SEARCH('Listados Datos'!$P$4,AR382)))</xm:f>
            <xm:f>'Listados Datos'!$P$4</xm:f>
            <x14:dxf>
              <fill>
                <patternFill>
                  <bgColor rgb="FF33CC33"/>
                </patternFill>
              </fill>
            </x14:dxf>
          </x14:cfRule>
          <x14:cfRule type="containsText" priority="7869" operator="containsText" id="{1770063F-24AD-48AA-BDCE-4A556FA75B1D}">
            <xm:f>NOT(ISERROR(SEARCH('Listados Datos'!$P$5,AR382)))</xm:f>
            <xm:f>'Listados Datos'!$P$5</xm:f>
            <x14:dxf>
              <fill>
                <patternFill>
                  <bgColor rgb="FFFFFF00"/>
                </patternFill>
              </fill>
            </x14:dxf>
          </x14:cfRule>
          <x14:cfRule type="containsText" priority="7870" operator="containsText" id="{28F94DB2-5A90-4D56-9C10-20F6ACD4C58C}">
            <xm:f>NOT(ISERROR(SEARCH('Listados Datos'!$P$6,AR382)))</xm:f>
            <xm:f>'Listados Datos'!$P$6</xm:f>
            <x14:dxf>
              <fill>
                <patternFill>
                  <bgColor rgb="FFFFC000"/>
                </patternFill>
              </fill>
            </x14:dxf>
          </x14:cfRule>
          <x14:cfRule type="containsText" priority="7871" operator="containsText" id="{AB2F06AE-DCA4-4CC9-95D0-DA787BB51E8C}">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7863" operator="containsText" id="{B28144E5-93B7-445E-8B3A-4EEA481F5743}">
            <xm:f>NOT(ISERROR(SEARCH('Listados Datos'!$T$3,AT383)))</xm:f>
            <xm:f>'Listados Datos'!$T$3</xm:f>
            <x14:dxf>
              <fill>
                <patternFill patternType="solid">
                  <bgColor rgb="FFC00000"/>
                </patternFill>
              </fill>
            </x14:dxf>
          </x14:cfRule>
          <x14:cfRule type="containsText" priority="7864" operator="containsText" id="{58CDD77C-EBE0-4D58-A451-8B8E974E27CF}">
            <xm:f>NOT(ISERROR(SEARCH('Listados Datos'!$T$4,AT383)))</xm:f>
            <xm:f>'Listados Datos'!$T$4</xm:f>
            <x14:dxf>
              <font>
                <b/>
                <i val="0"/>
                <color theme="0"/>
              </font>
              <fill>
                <patternFill>
                  <bgColor rgb="FFE26B0A"/>
                </patternFill>
              </fill>
            </x14:dxf>
          </x14:cfRule>
          <x14:cfRule type="containsText" priority="7865" operator="containsText" id="{FB1A7271-C3FD-4AF8-B5D1-CDD36345A538}">
            <xm:f>NOT(ISERROR(SEARCH('Listados Datos'!$T$5,AT383)))</xm:f>
            <xm:f>'Listados Datos'!$T$5</xm:f>
            <x14:dxf>
              <font>
                <b/>
                <i val="0"/>
                <color auto="1"/>
              </font>
              <fill>
                <patternFill>
                  <bgColor rgb="FFFFFF00"/>
                </patternFill>
              </fill>
            </x14:dxf>
          </x14:cfRule>
          <x14:cfRule type="containsText" priority="7866" operator="containsText" id="{7306385D-5943-410C-A8A1-FC00E00128F2}">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7853" operator="containsText" id="{B574A8FF-788A-4A69-ACFB-0839AC292374}">
            <xm:f>NOT(ISERROR(SEARCH('Listados Datos'!$P$3,AR383)))</xm:f>
            <xm:f>'Listados Datos'!$P$3</xm:f>
            <x14:dxf>
              <fill>
                <patternFill>
                  <bgColor rgb="FF99CC00"/>
                </patternFill>
              </fill>
            </x14:dxf>
          </x14:cfRule>
          <x14:cfRule type="containsText" priority="7854" operator="containsText" id="{301E16E1-C64D-47D3-93CD-69C8F7DC6FD0}">
            <xm:f>NOT(ISERROR(SEARCH('Listados Datos'!$P$4,AR383)))</xm:f>
            <xm:f>'Listados Datos'!$P$4</xm:f>
            <x14:dxf>
              <fill>
                <patternFill>
                  <bgColor rgb="FF33CC33"/>
                </patternFill>
              </fill>
            </x14:dxf>
          </x14:cfRule>
          <x14:cfRule type="containsText" priority="7855" operator="containsText" id="{35800991-10B3-4AF2-9F2D-FE8AEED498F9}">
            <xm:f>NOT(ISERROR(SEARCH('Listados Datos'!$P$5,AR383)))</xm:f>
            <xm:f>'Listados Datos'!$P$5</xm:f>
            <x14:dxf>
              <fill>
                <patternFill>
                  <bgColor rgb="FFFFFF00"/>
                </patternFill>
              </fill>
            </x14:dxf>
          </x14:cfRule>
          <x14:cfRule type="containsText" priority="7856" operator="containsText" id="{DD3C945B-23C4-40F3-9700-E416BCD9F37E}">
            <xm:f>NOT(ISERROR(SEARCH('Listados Datos'!$P$6,AR383)))</xm:f>
            <xm:f>'Listados Datos'!$P$6</xm:f>
            <x14:dxf>
              <fill>
                <patternFill>
                  <bgColor rgb="FFFFC000"/>
                </patternFill>
              </fill>
            </x14:dxf>
          </x14:cfRule>
          <x14:cfRule type="containsText" priority="7857" operator="containsText" id="{78FF3408-B65E-4EFE-90AC-01CEBE573A2C}">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7713" operator="containsText" id="{99412206-01EF-4B14-9FE1-6CFE73A8B433}">
            <xm:f>NOT(ISERROR(SEARCH('Listados Datos'!$T$3,AT393)))</xm:f>
            <xm:f>'Listados Datos'!$T$3</xm:f>
            <x14:dxf>
              <fill>
                <patternFill patternType="solid">
                  <bgColor rgb="FFC00000"/>
                </patternFill>
              </fill>
            </x14:dxf>
          </x14:cfRule>
          <x14:cfRule type="containsText" priority="7714" operator="containsText" id="{765A4F62-4E44-4613-BC0A-D99610898490}">
            <xm:f>NOT(ISERROR(SEARCH('Listados Datos'!$T$4,AT393)))</xm:f>
            <xm:f>'Listados Datos'!$T$4</xm:f>
            <x14:dxf>
              <font>
                <b/>
                <i val="0"/>
                <color theme="0"/>
              </font>
              <fill>
                <patternFill>
                  <bgColor rgb="FFE26B0A"/>
                </patternFill>
              </fill>
            </x14:dxf>
          </x14:cfRule>
          <x14:cfRule type="containsText" priority="7715" operator="containsText" id="{0D5771B8-9A0C-4D6A-8EEC-C60E3C90618C}">
            <xm:f>NOT(ISERROR(SEARCH('Listados Datos'!$T$5,AT393)))</xm:f>
            <xm:f>'Listados Datos'!$T$5</xm:f>
            <x14:dxf>
              <font>
                <b/>
                <i val="0"/>
                <color auto="1"/>
              </font>
              <fill>
                <patternFill>
                  <bgColor rgb="FFFFFF00"/>
                </patternFill>
              </fill>
            </x14:dxf>
          </x14:cfRule>
          <x14:cfRule type="containsText" priority="7716" operator="containsText" id="{2FC0325B-5916-451D-9B3D-0934A4CAA13D}">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703" operator="containsText" id="{55E75F9B-B559-4C72-8CEA-67C59603A64F}">
            <xm:f>NOT(ISERROR(SEARCH('Listados Datos'!$P$3,AR393)))</xm:f>
            <xm:f>'Listados Datos'!$P$3</xm:f>
            <x14:dxf>
              <fill>
                <patternFill>
                  <bgColor rgb="FF99CC00"/>
                </patternFill>
              </fill>
            </x14:dxf>
          </x14:cfRule>
          <x14:cfRule type="containsText" priority="7704" operator="containsText" id="{B8BB19C6-A17D-4366-9545-ED1FD7B772A7}">
            <xm:f>NOT(ISERROR(SEARCH('Listados Datos'!$P$4,AR393)))</xm:f>
            <xm:f>'Listados Datos'!$P$4</xm:f>
            <x14:dxf>
              <fill>
                <patternFill>
                  <bgColor rgb="FF33CC33"/>
                </patternFill>
              </fill>
            </x14:dxf>
          </x14:cfRule>
          <x14:cfRule type="containsText" priority="7705" operator="containsText" id="{C6DF3CFC-19F0-4C25-A20B-10B578A7E1E5}">
            <xm:f>NOT(ISERROR(SEARCH('Listados Datos'!$P$5,AR393)))</xm:f>
            <xm:f>'Listados Datos'!$P$5</xm:f>
            <x14:dxf>
              <fill>
                <patternFill>
                  <bgColor rgb="FFFFFF00"/>
                </patternFill>
              </fill>
            </x14:dxf>
          </x14:cfRule>
          <x14:cfRule type="containsText" priority="7706" operator="containsText" id="{CE30F167-F970-47BB-8D4E-3DCDBB0B0F3D}">
            <xm:f>NOT(ISERROR(SEARCH('Listados Datos'!$P$6,AR393)))</xm:f>
            <xm:f>'Listados Datos'!$P$6</xm:f>
            <x14:dxf>
              <fill>
                <patternFill>
                  <bgColor rgb="FFFFC000"/>
                </patternFill>
              </fill>
            </x14:dxf>
          </x14:cfRule>
          <x14:cfRule type="containsText" priority="7707" operator="containsText" id="{B5D0F880-6CF0-4E89-8E8E-02C6E4E60B20}">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7835" operator="containsText" id="{5BE36A8B-3E0C-4F3B-8DD1-7DCED083681D}">
            <xm:f>NOT(ISERROR(SEARCH('Listados Datos'!$T$3,AF384)))</xm:f>
            <xm:f>'Listados Datos'!$T$3</xm:f>
            <x14:dxf>
              <fill>
                <patternFill patternType="solid">
                  <bgColor rgb="FFC00000"/>
                </patternFill>
              </fill>
            </x14:dxf>
          </x14:cfRule>
          <x14:cfRule type="containsText" priority="7836" operator="containsText" id="{56F4EA23-E1ED-4A0C-9165-7F9CFAB3657D}">
            <xm:f>NOT(ISERROR(SEARCH('Listados Datos'!$T$4,AF384)))</xm:f>
            <xm:f>'Listados Datos'!$T$4</xm:f>
            <x14:dxf>
              <font>
                <b/>
                <i val="0"/>
                <color theme="0"/>
              </font>
              <fill>
                <patternFill>
                  <bgColor rgb="FFE26B0A"/>
                </patternFill>
              </fill>
            </x14:dxf>
          </x14:cfRule>
          <x14:cfRule type="containsText" priority="7837" operator="containsText" id="{457FB1B9-5C1F-4E56-9AF8-DBFF57B288EF}">
            <xm:f>NOT(ISERROR(SEARCH('Listados Datos'!$T$5,AF384)))</xm:f>
            <xm:f>'Listados Datos'!$T$5</xm:f>
            <x14:dxf>
              <font>
                <b/>
                <i val="0"/>
                <color auto="1"/>
              </font>
              <fill>
                <patternFill>
                  <bgColor rgb="FFFFFF00"/>
                </patternFill>
              </fill>
            </x14:dxf>
          </x14:cfRule>
          <x14:cfRule type="containsText" priority="7838" operator="containsText" id="{E10E964A-9C9E-4A49-9162-465D02F2BB54}">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7831" operator="containsText" id="{19BD7B22-3108-46A1-989A-AD34E9A095F1}">
            <xm:f>NOT(ISERROR(SEARCH('Listados Datos'!$T$3,AB384)))</xm:f>
            <xm:f>'Listados Datos'!$T$3</xm:f>
            <x14:dxf>
              <fill>
                <patternFill patternType="solid">
                  <bgColor rgb="FFC00000"/>
                </patternFill>
              </fill>
            </x14:dxf>
          </x14:cfRule>
          <x14:cfRule type="containsText" priority="7832" operator="containsText" id="{31D1DB54-F966-4CC1-A422-D0432AC301DF}">
            <xm:f>NOT(ISERROR(SEARCH('Listados Datos'!$T$4,AB384)))</xm:f>
            <xm:f>'Listados Datos'!$T$4</xm:f>
            <x14:dxf>
              <font>
                <b/>
                <i val="0"/>
                <color theme="0"/>
              </font>
              <fill>
                <patternFill>
                  <bgColor rgb="FFE26B0A"/>
                </patternFill>
              </fill>
            </x14:dxf>
          </x14:cfRule>
          <x14:cfRule type="containsText" priority="7833" operator="containsText" id="{C23DC16E-8047-412B-8B35-42BB353561B2}">
            <xm:f>NOT(ISERROR(SEARCH('Listados Datos'!$T$5,AB384)))</xm:f>
            <xm:f>'Listados Datos'!$T$5</xm:f>
            <x14:dxf>
              <font>
                <b/>
                <i val="0"/>
                <color auto="1"/>
              </font>
              <fill>
                <patternFill>
                  <bgColor rgb="FFFFFF00"/>
                </patternFill>
              </fill>
            </x14:dxf>
          </x14:cfRule>
          <x14:cfRule type="containsText" priority="7834" operator="containsText" id="{82189215-5286-4BD1-8001-3E584DD242FB}">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7821" operator="containsText" id="{E32C5069-6EE3-452A-97B1-A8AD9DAC6C5B}">
            <xm:f>NOT(ISERROR(SEARCH('Listados Datos'!$P$3,Z384)))</xm:f>
            <xm:f>'Listados Datos'!$P$3</xm:f>
            <x14:dxf>
              <fill>
                <patternFill>
                  <bgColor rgb="FF99CC00"/>
                </patternFill>
              </fill>
            </x14:dxf>
          </x14:cfRule>
          <x14:cfRule type="containsText" priority="7822" operator="containsText" id="{DD29B683-7890-418D-B30B-41BABD5CB5C2}">
            <xm:f>NOT(ISERROR(SEARCH('Listados Datos'!$P$4,Z384)))</xm:f>
            <xm:f>'Listados Datos'!$P$4</xm:f>
            <x14:dxf>
              <fill>
                <patternFill>
                  <bgColor rgb="FF33CC33"/>
                </patternFill>
              </fill>
            </x14:dxf>
          </x14:cfRule>
          <x14:cfRule type="containsText" priority="7823" operator="containsText" id="{E3BB8910-2EB4-444F-94CD-35C599987E78}">
            <xm:f>NOT(ISERROR(SEARCH('Listados Datos'!$P$5,Z384)))</xm:f>
            <xm:f>'Listados Datos'!$P$5</xm:f>
            <x14:dxf>
              <fill>
                <patternFill>
                  <bgColor rgb="FFFFFF00"/>
                </patternFill>
              </fill>
            </x14:dxf>
          </x14:cfRule>
          <x14:cfRule type="containsText" priority="7824" operator="containsText" id="{304F1CCC-1EFA-46FD-9888-C9DE17A06A7C}">
            <xm:f>NOT(ISERROR(SEARCH('Listados Datos'!$P$6,Z384)))</xm:f>
            <xm:f>'Listados Datos'!$P$6</xm:f>
            <x14:dxf>
              <fill>
                <patternFill>
                  <bgColor rgb="FFFFC000"/>
                </patternFill>
              </fill>
            </x14:dxf>
          </x14:cfRule>
          <x14:cfRule type="containsText" priority="7825" operator="containsText" id="{808A4C75-DD35-43DE-B2A1-8944CAA17B40}">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7671" operator="containsText" id="{33EA7A93-FE05-4460-9C0A-A2AE28D5B477}">
            <xm:f>NOT(ISERROR(SEARCH('Listados Datos'!$T$3,AT390)))</xm:f>
            <xm:f>'Listados Datos'!$T$3</xm:f>
            <x14:dxf>
              <fill>
                <patternFill patternType="solid">
                  <bgColor rgb="FFC00000"/>
                </patternFill>
              </fill>
            </x14:dxf>
          </x14:cfRule>
          <x14:cfRule type="containsText" priority="7672" operator="containsText" id="{40C4A660-8CA3-4C3D-8DEC-FDDC4746F573}">
            <xm:f>NOT(ISERROR(SEARCH('Listados Datos'!$T$4,AT390)))</xm:f>
            <xm:f>'Listados Datos'!$T$4</xm:f>
            <x14:dxf>
              <font>
                <b/>
                <i val="0"/>
                <color theme="0"/>
              </font>
              <fill>
                <patternFill>
                  <bgColor rgb="FFE26B0A"/>
                </patternFill>
              </fill>
            </x14:dxf>
          </x14:cfRule>
          <x14:cfRule type="containsText" priority="7673" operator="containsText" id="{AA7656B8-D632-43E0-B48D-FCF7E6718724}">
            <xm:f>NOT(ISERROR(SEARCH('Listados Datos'!$T$5,AT390)))</xm:f>
            <xm:f>'Listados Datos'!$T$5</xm:f>
            <x14:dxf>
              <font>
                <b/>
                <i val="0"/>
                <color auto="1"/>
              </font>
              <fill>
                <patternFill>
                  <bgColor rgb="FFFFFF00"/>
                </patternFill>
              </fill>
            </x14:dxf>
          </x14:cfRule>
          <x14:cfRule type="containsText" priority="7674" operator="containsText" id="{F721623E-025D-460D-B1ED-D1AB5A1C0F41}">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661" operator="containsText" id="{3C43A946-0D04-4824-A3A8-A911640C0018}">
            <xm:f>NOT(ISERROR(SEARCH('Listados Datos'!$P$3,AR390)))</xm:f>
            <xm:f>'Listados Datos'!$P$3</xm:f>
            <x14:dxf>
              <fill>
                <patternFill>
                  <bgColor rgb="FF99CC00"/>
                </patternFill>
              </fill>
            </x14:dxf>
          </x14:cfRule>
          <x14:cfRule type="containsText" priority="7662" operator="containsText" id="{1C57AE2A-F96C-4AA5-8472-360B6FF81C41}">
            <xm:f>NOT(ISERROR(SEARCH('Listados Datos'!$P$4,AR390)))</xm:f>
            <xm:f>'Listados Datos'!$P$4</xm:f>
            <x14:dxf>
              <fill>
                <patternFill>
                  <bgColor rgb="FF33CC33"/>
                </patternFill>
              </fill>
            </x14:dxf>
          </x14:cfRule>
          <x14:cfRule type="containsText" priority="7663" operator="containsText" id="{EAABDE93-3FBE-4C1E-8741-1259C9BC3399}">
            <xm:f>NOT(ISERROR(SEARCH('Listados Datos'!$P$5,AR390)))</xm:f>
            <xm:f>'Listados Datos'!$P$5</xm:f>
            <x14:dxf>
              <fill>
                <patternFill>
                  <bgColor rgb="FFFFFF00"/>
                </patternFill>
              </fill>
            </x14:dxf>
          </x14:cfRule>
          <x14:cfRule type="containsText" priority="7664" operator="containsText" id="{379F35E5-D412-4309-8BC5-24C49339863C}">
            <xm:f>NOT(ISERROR(SEARCH('Listados Datos'!$P$6,AR390)))</xm:f>
            <xm:f>'Listados Datos'!$P$6</xm:f>
            <x14:dxf>
              <fill>
                <patternFill>
                  <bgColor rgb="FFFFC000"/>
                </patternFill>
              </fill>
            </x14:dxf>
          </x14:cfRule>
          <x14:cfRule type="containsText" priority="7665" operator="containsText" id="{FCC83F0C-915D-4BC8-B7B5-FD1E086407BF}">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7793" operator="containsText" id="{BB4FE6A1-646D-4AC9-968B-BDAAB6AF512C}">
            <xm:f>NOT(ISERROR(SEARCH('Listados Datos'!$T$3,AT385)))</xm:f>
            <xm:f>'Listados Datos'!$T$3</xm:f>
            <x14:dxf>
              <fill>
                <patternFill patternType="solid">
                  <bgColor rgb="FFC00000"/>
                </patternFill>
              </fill>
            </x14:dxf>
          </x14:cfRule>
          <x14:cfRule type="containsText" priority="7794" operator="containsText" id="{C53BDEEE-C24C-4265-A4CD-66A6157FA266}">
            <xm:f>NOT(ISERROR(SEARCH('Listados Datos'!$T$4,AT385)))</xm:f>
            <xm:f>'Listados Datos'!$T$4</xm:f>
            <x14:dxf>
              <font>
                <b/>
                <i val="0"/>
                <color theme="0"/>
              </font>
              <fill>
                <patternFill>
                  <bgColor rgb="FFE26B0A"/>
                </patternFill>
              </fill>
            </x14:dxf>
          </x14:cfRule>
          <x14:cfRule type="containsText" priority="7795" operator="containsText" id="{70A2696C-9D07-464D-89D6-EBACEFFB9017}">
            <xm:f>NOT(ISERROR(SEARCH('Listados Datos'!$T$5,AT385)))</xm:f>
            <xm:f>'Listados Datos'!$T$5</xm:f>
            <x14:dxf>
              <font>
                <b/>
                <i val="0"/>
                <color auto="1"/>
              </font>
              <fill>
                <patternFill>
                  <bgColor rgb="FFFFFF00"/>
                </patternFill>
              </fill>
            </x14:dxf>
          </x14:cfRule>
          <x14:cfRule type="containsText" priority="7796" operator="containsText" id="{86745845-3678-477B-8B56-BD5E64B6A9C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7783" operator="containsText" id="{0A1BD62E-1B25-442D-AB32-8B4FC17B24F5}">
            <xm:f>NOT(ISERROR(SEARCH('Listados Datos'!$P$3,AR385)))</xm:f>
            <xm:f>'Listados Datos'!$P$3</xm:f>
            <x14:dxf>
              <fill>
                <patternFill>
                  <bgColor rgb="FF99CC00"/>
                </patternFill>
              </fill>
            </x14:dxf>
          </x14:cfRule>
          <x14:cfRule type="containsText" priority="7784" operator="containsText" id="{9F9F85FF-E99C-465E-A2AC-94FE3E5FB6EE}">
            <xm:f>NOT(ISERROR(SEARCH('Listados Datos'!$P$4,AR385)))</xm:f>
            <xm:f>'Listados Datos'!$P$4</xm:f>
            <x14:dxf>
              <fill>
                <patternFill>
                  <bgColor rgb="FF33CC33"/>
                </patternFill>
              </fill>
            </x14:dxf>
          </x14:cfRule>
          <x14:cfRule type="containsText" priority="7785" operator="containsText" id="{1C0D26EA-675C-4C7E-96AE-9805CB3F3C0F}">
            <xm:f>NOT(ISERROR(SEARCH('Listados Datos'!$P$5,AR385)))</xm:f>
            <xm:f>'Listados Datos'!$P$5</xm:f>
            <x14:dxf>
              <fill>
                <patternFill>
                  <bgColor rgb="FFFFFF00"/>
                </patternFill>
              </fill>
            </x14:dxf>
          </x14:cfRule>
          <x14:cfRule type="containsText" priority="7786" operator="containsText" id="{41AB9D3C-037F-47EA-A1A3-F09D9D181A8E}">
            <xm:f>NOT(ISERROR(SEARCH('Listados Datos'!$P$6,AR385)))</xm:f>
            <xm:f>'Listados Datos'!$P$6</xm:f>
            <x14:dxf>
              <fill>
                <patternFill>
                  <bgColor rgb="FFFFC000"/>
                </patternFill>
              </fill>
            </x14:dxf>
          </x14:cfRule>
          <x14:cfRule type="containsText" priority="7787" operator="containsText" id="{F6CF6519-E5D1-4D08-B6F3-97EA28ABEEF0}">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779" operator="containsText" id="{44051210-E325-4473-90E5-D48225560741}">
            <xm:f>NOT(ISERROR(SEARCH('Listados Datos'!$T$3,AF388)))</xm:f>
            <xm:f>'Listados Datos'!$T$3</xm:f>
            <x14:dxf>
              <fill>
                <patternFill patternType="solid">
                  <bgColor rgb="FFC00000"/>
                </patternFill>
              </fill>
            </x14:dxf>
          </x14:cfRule>
          <x14:cfRule type="containsText" priority="7780" operator="containsText" id="{802CFC48-EBBE-45DE-9C87-667313B16E26}">
            <xm:f>NOT(ISERROR(SEARCH('Listados Datos'!$T$4,AF388)))</xm:f>
            <xm:f>'Listados Datos'!$T$4</xm:f>
            <x14:dxf>
              <font>
                <b/>
                <i val="0"/>
                <color theme="0"/>
              </font>
              <fill>
                <patternFill>
                  <bgColor rgb="FFE26B0A"/>
                </patternFill>
              </fill>
            </x14:dxf>
          </x14:cfRule>
          <x14:cfRule type="containsText" priority="7781" operator="containsText" id="{74B70D8E-FF40-42C4-A12C-FE0BAD4C0CE0}">
            <xm:f>NOT(ISERROR(SEARCH('Listados Datos'!$T$5,AF388)))</xm:f>
            <xm:f>'Listados Datos'!$T$5</xm:f>
            <x14:dxf>
              <font>
                <b/>
                <i val="0"/>
                <color auto="1"/>
              </font>
              <fill>
                <patternFill>
                  <bgColor rgb="FFFFFF00"/>
                </patternFill>
              </fill>
            </x14:dxf>
          </x14:cfRule>
          <x14:cfRule type="containsText" priority="7782" operator="containsText" id="{717E84DE-AD26-43F7-AADC-B4BCA703816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7775" operator="containsText" id="{6B9A8BAF-0E88-4A52-B20D-CD20C102E031}">
            <xm:f>NOT(ISERROR(SEARCH('Listados Datos'!$T$3,AB388)))</xm:f>
            <xm:f>'Listados Datos'!$T$3</xm:f>
            <x14:dxf>
              <fill>
                <patternFill patternType="solid">
                  <bgColor rgb="FFC00000"/>
                </patternFill>
              </fill>
            </x14:dxf>
          </x14:cfRule>
          <x14:cfRule type="containsText" priority="7776" operator="containsText" id="{FD0EAEFF-99CE-44A3-A05C-02C577CB7F24}">
            <xm:f>NOT(ISERROR(SEARCH('Listados Datos'!$T$4,AB388)))</xm:f>
            <xm:f>'Listados Datos'!$T$4</xm:f>
            <x14:dxf>
              <font>
                <b/>
                <i val="0"/>
                <color theme="0"/>
              </font>
              <fill>
                <patternFill>
                  <bgColor rgb="FFE26B0A"/>
                </patternFill>
              </fill>
            </x14:dxf>
          </x14:cfRule>
          <x14:cfRule type="containsText" priority="7777" operator="containsText" id="{17483DA1-42A5-4649-9B2D-73D599695142}">
            <xm:f>NOT(ISERROR(SEARCH('Listados Datos'!$T$5,AB388)))</xm:f>
            <xm:f>'Listados Datos'!$T$5</xm:f>
            <x14:dxf>
              <font>
                <b/>
                <i val="0"/>
                <color auto="1"/>
              </font>
              <fill>
                <patternFill>
                  <bgColor rgb="FFFFFF00"/>
                </patternFill>
              </fill>
            </x14:dxf>
          </x14:cfRule>
          <x14:cfRule type="containsText" priority="7778" operator="containsText" id="{2803C924-219D-489F-A6C6-9002221964BE}">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7765" operator="containsText" id="{6BD480DF-6E1D-45B3-8341-23228BEB88AF}">
            <xm:f>NOT(ISERROR(SEARCH('Listados Datos'!$P$3,Z388)))</xm:f>
            <xm:f>'Listados Datos'!$P$3</xm:f>
            <x14:dxf>
              <fill>
                <patternFill>
                  <bgColor rgb="FF99CC00"/>
                </patternFill>
              </fill>
            </x14:dxf>
          </x14:cfRule>
          <x14:cfRule type="containsText" priority="7766" operator="containsText" id="{0FA0C69D-62AB-4D6C-AC65-A7A6BC7D02EF}">
            <xm:f>NOT(ISERROR(SEARCH('Listados Datos'!$P$4,Z388)))</xm:f>
            <xm:f>'Listados Datos'!$P$4</xm:f>
            <x14:dxf>
              <fill>
                <patternFill>
                  <bgColor rgb="FF33CC33"/>
                </patternFill>
              </fill>
            </x14:dxf>
          </x14:cfRule>
          <x14:cfRule type="containsText" priority="7767" operator="containsText" id="{BE639A46-3ED1-4FEB-8D63-30EA99E97FF0}">
            <xm:f>NOT(ISERROR(SEARCH('Listados Datos'!$P$5,Z388)))</xm:f>
            <xm:f>'Listados Datos'!$P$5</xm:f>
            <x14:dxf>
              <fill>
                <patternFill>
                  <bgColor rgb="FFFFFF00"/>
                </patternFill>
              </fill>
            </x14:dxf>
          </x14:cfRule>
          <x14:cfRule type="containsText" priority="7768" operator="containsText" id="{91F88795-12CD-4A24-9704-4D246D95237B}">
            <xm:f>NOT(ISERROR(SEARCH('Listados Datos'!$P$6,Z388)))</xm:f>
            <xm:f>'Listados Datos'!$P$6</xm:f>
            <x14:dxf>
              <fill>
                <patternFill>
                  <bgColor rgb="FFFFC000"/>
                </patternFill>
              </fill>
            </x14:dxf>
          </x14:cfRule>
          <x14:cfRule type="containsText" priority="7769" operator="containsText" id="{134D65A4-4146-4A96-A58D-ADE1B8479A60}">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7741" operator="containsText" id="{069AB6BA-3ACA-4374-B9F3-68027A4BAF3A}">
            <xm:f>NOT(ISERROR(SEARCH('Listados Datos'!$T$3,AT388)))</xm:f>
            <xm:f>'Listados Datos'!$T$3</xm:f>
            <x14:dxf>
              <fill>
                <patternFill patternType="solid">
                  <bgColor rgb="FFC00000"/>
                </patternFill>
              </fill>
            </x14:dxf>
          </x14:cfRule>
          <x14:cfRule type="containsText" priority="7742" operator="containsText" id="{1B3E2BF8-E7DF-4E74-AF5B-EC48A83D424E}">
            <xm:f>NOT(ISERROR(SEARCH('Listados Datos'!$T$4,AT388)))</xm:f>
            <xm:f>'Listados Datos'!$T$4</xm:f>
            <x14:dxf>
              <font>
                <b/>
                <i val="0"/>
                <color theme="0"/>
              </font>
              <fill>
                <patternFill>
                  <bgColor rgb="FFE26B0A"/>
                </patternFill>
              </fill>
            </x14:dxf>
          </x14:cfRule>
          <x14:cfRule type="containsText" priority="7743" operator="containsText" id="{A053305F-6BEF-4DFB-AC85-AAB225D1D7E7}">
            <xm:f>NOT(ISERROR(SEARCH('Listados Datos'!$T$5,AT388)))</xm:f>
            <xm:f>'Listados Datos'!$T$5</xm:f>
            <x14:dxf>
              <font>
                <b/>
                <i val="0"/>
                <color auto="1"/>
              </font>
              <fill>
                <patternFill>
                  <bgColor rgb="FFFFFF00"/>
                </patternFill>
              </fill>
            </x14:dxf>
          </x14:cfRule>
          <x14:cfRule type="containsText" priority="7744" operator="containsText" id="{EC9175A6-253E-426D-8165-2823741BDDCC}">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7731" operator="containsText" id="{BE807473-05E5-49A7-99A1-78465FE5C367}">
            <xm:f>NOT(ISERROR(SEARCH('Listados Datos'!$P$3,AR388)))</xm:f>
            <xm:f>'Listados Datos'!$P$3</xm:f>
            <x14:dxf>
              <fill>
                <patternFill>
                  <bgColor rgb="FF99CC00"/>
                </patternFill>
              </fill>
            </x14:dxf>
          </x14:cfRule>
          <x14:cfRule type="containsText" priority="7732" operator="containsText" id="{D8B7EA14-9FB5-4965-B02A-99E8FA142FDF}">
            <xm:f>NOT(ISERROR(SEARCH('Listados Datos'!$P$4,AR388)))</xm:f>
            <xm:f>'Listados Datos'!$P$4</xm:f>
            <x14:dxf>
              <fill>
                <patternFill>
                  <bgColor rgb="FF33CC33"/>
                </patternFill>
              </fill>
            </x14:dxf>
          </x14:cfRule>
          <x14:cfRule type="containsText" priority="7733" operator="containsText" id="{BE296721-FACA-47CE-ADE3-3C5DFE0E5095}">
            <xm:f>NOT(ISERROR(SEARCH('Listados Datos'!$P$5,AR388)))</xm:f>
            <xm:f>'Listados Datos'!$P$5</xm:f>
            <x14:dxf>
              <fill>
                <patternFill>
                  <bgColor rgb="FFFFFF00"/>
                </patternFill>
              </fill>
            </x14:dxf>
          </x14:cfRule>
          <x14:cfRule type="containsText" priority="7734" operator="containsText" id="{5965C0C7-371A-4823-BD4B-A71F785C80D9}">
            <xm:f>NOT(ISERROR(SEARCH('Listados Datos'!$P$6,AR388)))</xm:f>
            <xm:f>'Listados Datos'!$P$6</xm:f>
            <x14:dxf>
              <fill>
                <patternFill>
                  <bgColor rgb="FFFFC000"/>
                </patternFill>
              </fill>
            </x14:dxf>
          </x14:cfRule>
          <x14:cfRule type="containsText" priority="7735" operator="containsText" id="{412A46B2-3CA0-4F16-B584-B2DDE0056F85}">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7727" operator="containsText" id="{B20648DD-2EC7-49E5-BE44-7C89164DCA42}">
            <xm:f>NOT(ISERROR(SEARCH('Listados Datos'!$T$3,AT389)))</xm:f>
            <xm:f>'Listados Datos'!$T$3</xm:f>
            <x14:dxf>
              <fill>
                <patternFill patternType="solid">
                  <bgColor rgb="FFC00000"/>
                </patternFill>
              </fill>
            </x14:dxf>
          </x14:cfRule>
          <x14:cfRule type="containsText" priority="7728" operator="containsText" id="{0F7C3E1F-353F-4309-A7C3-B68FD40C3800}">
            <xm:f>NOT(ISERROR(SEARCH('Listados Datos'!$T$4,AT389)))</xm:f>
            <xm:f>'Listados Datos'!$T$4</xm:f>
            <x14:dxf>
              <font>
                <b/>
                <i val="0"/>
                <color theme="0"/>
              </font>
              <fill>
                <patternFill>
                  <bgColor rgb="FFE26B0A"/>
                </patternFill>
              </fill>
            </x14:dxf>
          </x14:cfRule>
          <x14:cfRule type="containsText" priority="7729" operator="containsText" id="{0C1FE03C-E1C8-4603-A1D7-D3A65B2DB083}">
            <xm:f>NOT(ISERROR(SEARCH('Listados Datos'!$T$5,AT389)))</xm:f>
            <xm:f>'Listados Datos'!$T$5</xm:f>
            <x14:dxf>
              <font>
                <b/>
                <i val="0"/>
                <color auto="1"/>
              </font>
              <fill>
                <patternFill>
                  <bgColor rgb="FFFFFF00"/>
                </patternFill>
              </fill>
            </x14:dxf>
          </x14:cfRule>
          <x14:cfRule type="containsText" priority="7730" operator="containsText" id="{C755036C-80C7-43BC-B93E-634DD5C5DC29}">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7717" operator="containsText" id="{74077ED2-34F9-40EF-ACF1-EBDFE2FE4788}">
            <xm:f>NOT(ISERROR(SEARCH('Listados Datos'!$P$3,AR389)))</xm:f>
            <xm:f>'Listados Datos'!$P$3</xm:f>
            <x14:dxf>
              <fill>
                <patternFill>
                  <bgColor rgb="FF99CC00"/>
                </patternFill>
              </fill>
            </x14:dxf>
          </x14:cfRule>
          <x14:cfRule type="containsText" priority="7718" operator="containsText" id="{06FCAC72-FCFC-40F8-9EC4-04C9CC1B417A}">
            <xm:f>NOT(ISERROR(SEARCH('Listados Datos'!$P$4,AR389)))</xm:f>
            <xm:f>'Listados Datos'!$P$4</xm:f>
            <x14:dxf>
              <fill>
                <patternFill>
                  <bgColor rgb="FF33CC33"/>
                </patternFill>
              </fill>
            </x14:dxf>
          </x14:cfRule>
          <x14:cfRule type="containsText" priority="7719" operator="containsText" id="{0F87B952-1562-4A86-ACB2-2C3B22038193}">
            <xm:f>NOT(ISERROR(SEARCH('Listados Datos'!$P$5,AR389)))</xm:f>
            <xm:f>'Listados Datos'!$P$5</xm:f>
            <x14:dxf>
              <fill>
                <patternFill>
                  <bgColor rgb="FFFFFF00"/>
                </patternFill>
              </fill>
            </x14:dxf>
          </x14:cfRule>
          <x14:cfRule type="containsText" priority="7720" operator="containsText" id="{81C6B265-9195-43B1-AE4C-62FDB0358B41}">
            <xm:f>NOT(ISERROR(SEARCH('Listados Datos'!$P$6,AR389)))</xm:f>
            <xm:f>'Listados Datos'!$P$6</xm:f>
            <x14:dxf>
              <fill>
                <patternFill>
                  <bgColor rgb="FFFFC000"/>
                </patternFill>
              </fill>
            </x14:dxf>
          </x14:cfRule>
          <x14:cfRule type="containsText" priority="7721" operator="containsText" id="{041ABBE6-33AB-4249-90DE-3A6BA20068D5}">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577" operator="containsText" id="{ADBC5DC1-5EF6-4099-A6C8-B1D091886798}">
            <xm:f>NOT(ISERROR(SEARCH('Listados Datos'!$T$3,AT399)))</xm:f>
            <xm:f>'Listados Datos'!$T$3</xm:f>
            <x14:dxf>
              <fill>
                <patternFill patternType="solid">
                  <bgColor rgb="FFC00000"/>
                </patternFill>
              </fill>
            </x14:dxf>
          </x14:cfRule>
          <x14:cfRule type="containsText" priority="7578" operator="containsText" id="{622BAAE0-DDCC-4234-982F-174ABEC0AB32}">
            <xm:f>NOT(ISERROR(SEARCH('Listados Datos'!$T$4,AT399)))</xm:f>
            <xm:f>'Listados Datos'!$T$4</xm:f>
            <x14:dxf>
              <font>
                <b/>
                <i val="0"/>
                <color theme="0"/>
              </font>
              <fill>
                <patternFill>
                  <bgColor rgb="FFE26B0A"/>
                </patternFill>
              </fill>
            </x14:dxf>
          </x14:cfRule>
          <x14:cfRule type="containsText" priority="7579" operator="containsText" id="{68029F47-391F-4DAE-9656-1BC7C9C75653}">
            <xm:f>NOT(ISERROR(SEARCH('Listados Datos'!$T$5,AT399)))</xm:f>
            <xm:f>'Listados Datos'!$T$5</xm:f>
            <x14:dxf>
              <font>
                <b/>
                <i val="0"/>
                <color auto="1"/>
              </font>
              <fill>
                <patternFill>
                  <bgColor rgb="FFFFFF00"/>
                </patternFill>
              </fill>
            </x14:dxf>
          </x14:cfRule>
          <x14:cfRule type="containsText" priority="7580" operator="containsText" id="{141DBA5A-647F-4939-B295-FC7339B9615C}">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567" operator="containsText" id="{B3401D8E-4351-414F-8B24-A66C57D46191}">
            <xm:f>NOT(ISERROR(SEARCH('Listados Datos'!$P$3,AR399)))</xm:f>
            <xm:f>'Listados Datos'!$P$3</xm:f>
            <x14:dxf>
              <fill>
                <patternFill>
                  <bgColor rgb="FF99CC00"/>
                </patternFill>
              </fill>
            </x14:dxf>
          </x14:cfRule>
          <x14:cfRule type="containsText" priority="7568" operator="containsText" id="{4A538191-328C-416F-9EC4-2762B785A0D5}">
            <xm:f>NOT(ISERROR(SEARCH('Listados Datos'!$P$4,AR399)))</xm:f>
            <xm:f>'Listados Datos'!$P$4</xm:f>
            <x14:dxf>
              <fill>
                <patternFill>
                  <bgColor rgb="FF33CC33"/>
                </patternFill>
              </fill>
            </x14:dxf>
          </x14:cfRule>
          <x14:cfRule type="containsText" priority="7569" operator="containsText" id="{84C83914-38FA-4D7C-822C-39D2D663151B}">
            <xm:f>NOT(ISERROR(SEARCH('Listados Datos'!$P$5,AR399)))</xm:f>
            <xm:f>'Listados Datos'!$P$5</xm:f>
            <x14:dxf>
              <fill>
                <patternFill>
                  <bgColor rgb="FFFFFF00"/>
                </patternFill>
              </fill>
            </x14:dxf>
          </x14:cfRule>
          <x14:cfRule type="containsText" priority="7570" operator="containsText" id="{BD6DD8C4-4E1B-4316-B755-446D0BC34AB6}">
            <xm:f>NOT(ISERROR(SEARCH('Listados Datos'!$P$6,AR399)))</xm:f>
            <xm:f>'Listados Datos'!$P$6</xm:f>
            <x14:dxf>
              <fill>
                <patternFill>
                  <bgColor rgb="FFFFC000"/>
                </patternFill>
              </fill>
            </x14:dxf>
          </x14:cfRule>
          <x14:cfRule type="containsText" priority="7571" operator="containsText" id="{A775DA8B-9A14-407E-9397-D50F5F27C5D3}">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699" operator="containsText" id="{9DCAD5A0-61D4-4DE0-A63F-CF0E32515108}">
            <xm:f>NOT(ISERROR(SEARCH('Listados Datos'!$T$3,AF390)))</xm:f>
            <xm:f>'Listados Datos'!$T$3</xm:f>
            <x14:dxf>
              <fill>
                <patternFill patternType="solid">
                  <bgColor rgb="FFC00000"/>
                </patternFill>
              </fill>
            </x14:dxf>
          </x14:cfRule>
          <x14:cfRule type="containsText" priority="7700" operator="containsText" id="{CA34A060-CD54-4FBB-BADF-79808C340D8F}">
            <xm:f>NOT(ISERROR(SEARCH('Listados Datos'!$T$4,AF390)))</xm:f>
            <xm:f>'Listados Datos'!$T$4</xm:f>
            <x14:dxf>
              <font>
                <b/>
                <i val="0"/>
                <color theme="0"/>
              </font>
              <fill>
                <patternFill>
                  <bgColor rgb="FFE26B0A"/>
                </patternFill>
              </fill>
            </x14:dxf>
          </x14:cfRule>
          <x14:cfRule type="containsText" priority="7701" operator="containsText" id="{1F4A0CB9-F73B-4D4E-880D-84B063DBAC80}">
            <xm:f>NOT(ISERROR(SEARCH('Listados Datos'!$T$5,AF390)))</xm:f>
            <xm:f>'Listados Datos'!$T$5</xm:f>
            <x14:dxf>
              <font>
                <b/>
                <i val="0"/>
                <color auto="1"/>
              </font>
              <fill>
                <patternFill>
                  <bgColor rgb="FFFFFF00"/>
                </patternFill>
              </fill>
            </x14:dxf>
          </x14:cfRule>
          <x14:cfRule type="containsText" priority="7702" operator="containsText" id="{0A8B94C2-471B-4C66-9B2E-63D14B250B4E}">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695" operator="containsText" id="{C51A35AD-DC5A-46C6-BEC7-4D390E0B4C0A}">
            <xm:f>NOT(ISERROR(SEARCH('Listados Datos'!$T$3,AB390)))</xm:f>
            <xm:f>'Listados Datos'!$T$3</xm:f>
            <x14:dxf>
              <fill>
                <patternFill patternType="solid">
                  <bgColor rgb="FFC00000"/>
                </patternFill>
              </fill>
            </x14:dxf>
          </x14:cfRule>
          <x14:cfRule type="containsText" priority="7696" operator="containsText" id="{10E417F6-4614-49FF-92D0-7B075FC3662E}">
            <xm:f>NOT(ISERROR(SEARCH('Listados Datos'!$T$4,AB390)))</xm:f>
            <xm:f>'Listados Datos'!$T$4</xm:f>
            <x14:dxf>
              <font>
                <b/>
                <i val="0"/>
                <color theme="0"/>
              </font>
              <fill>
                <patternFill>
                  <bgColor rgb="FFE26B0A"/>
                </patternFill>
              </fill>
            </x14:dxf>
          </x14:cfRule>
          <x14:cfRule type="containsText" priority="7697" operator="containsText" id="{4A35ADB0-D34A-43D2-845C-5B405CA617E9}">
            <xm:f>NOT(ISERROR(SEARCH('Listados Datos'!$T$5,AB390)))</xm:f>
            <xm:f>'Listados Datos'!$T$5</xm:f>
            <x14:dxf>
              <font>
                <b/>
                <i val="0"/>
                <color auto="1"/>
              </font>
              <fill>
                <patternFill>
                  <bgColor rgb="FFFFFF00"/>
                </patternFill>
              </fill>
            </x14:dxf>
          </x14:cfRule>
          <x14:cfRule type="containsText" priority="7698" operator="containsText" id="{6C13B8B1-9A33-4BB5-AA0C-A75D2ED271EF}">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685" operator="containsText" id="{5BF1B704-A78D-40D9-9F05-876C8825BD7B}">
            <xm:f>NOT(ISERROR(SEARCH('Listados Datos'!$P$3,Z390)))</xm:f>
            <xm:f>'Listados Datos'!$P$3</xm:f>
            <x14:dxf>
              <fill>
                <patternFill>
                  <bgColor rgb="FF99CC00"/>
                </patternFill>
              </fill>
            </x14:dxf>
          </x14:cfRule>
          <x14:cfRule type="containsText" priority="7686" operator="containsText" id="{618B0466-40D6-4B75-96D5-BCFB6A49DFBA}">
            <xm:f>NOT(ISERROR(SEARCH('Listados Datos'!$P$4,Z390)))</xm:f>
            <xm:f>'Listados Datos'!$P$4</xm:f>
            <x14:dxf>
              <fill>
                <patternFill>
                  <bgColor rgb="FF33CC33"/>
                </patternFill>
              </fill>
            </x14:dxf>
          </x14:cfRule>
          <x14:cfRule type="containsText" priority="7687" operator="containsText" id="{83A76A2F-1E5F-41C3-A704-FFBF1131661E}">
            <xm:f>NOT(ISERROR(SEARCH('Listados Datos'!$P$5,Z390)))</xm:f>
            <xm:f>'Listados Datos'!$P$5</xm:f>
            <x14:dxf>
              <fill>
                <patternFill>
                  <bgColor rgb="FFFFFF00"/>
                </patternFill>
              </fill>
            </x14:dxf>
          </x14:cfRule>
          <x14:cfRule type="containsText" priority="7688" operator="containsText" id="{39EA9B63-1B12-4532-8277-C9E7A635D22A}">
            <xm:f>NOT(ISERROR(SEARCH('Listados Datos'!$P$6,Z390)))</xm:f>
            <xm:f>'Listados Datos'!$P$6</xm:f>
            <x14:dxf>
              <fill>
                <patternFill>
                  <bgColor rgb="FFFFC000"/>
                </patternFill>
              </fill>
            </x14:dxf>
          </x14:cfRule>
          <x14:cfRule type="containsText" priority="7689" operator="containsText" id="{E2889731-2038-4732-890D-EEDEB6B480FB}">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535" operator="containsText" id="{889DA952-3550-4E97-ACF4-E1CF69C95C7A}">
            <xm:f>NOT(ISERROR(SEARCH('Listados Datos'!$T$3,AT396)))</xm:f>
            <xm:f>'Listados Datos'!$T$3</xm:f>
            <x14:dxf>
              <fill>
                <patternFill patternType="solid">
                  <bgColor rgb="FFC00000"/>
                </patternFill>
              </fill>
            </x14:dxf>
          </x14:cfRule>
          <x14:cfRule type="containsText" priority="7536" operator="containsText" id="{E82BCC97-B19D-445B-8C68-BF07F79E3636}">
            <xm:f>NOT(ISERROR(SEARCH('Listados Datos'!$T$4,AT396)))</xm:f>
            <xm:f>'Listados Datos'!$T$4</xm:f>
            <x14:dxf>
              <font>
                <b/>
                <i val="0"/>
                <color theme="0"/>
              </font>
              <fill>
                <patternFill>
                  <bgColor rgb="FFE26B0A"/>
                </patternFill>
              </fill>
            </x14:dxf>
          </x14:cfRule>
          <x14:cfRule type="containsText" priority="7537" operator="containsText" id="{3D2478CE-E521-4794-B0CD-EE0877B1FC0D}">
            <xm:f>NOT(ISERROR(SEARCH('Listados Datos'!$T$5,AT396)))</xm:f>
            <xm:f>'Listados Datos'!$T$5</xm:f>
            <x14:dxf>
              <font>
                <b/>
                <i val="0"/>
                <color auto="1"/>
              </font>
              <fill>
                <patternFill>
                  <bgColor rgb="FFFFFF00"/>
                </patternFill>
              </fill>
            </x14:dxf>
          </x14:cfRule>
          <x14:cfRule type="containsText" priority="7538" operator="containsText" id="{7B587BBD-2DD3-4F4E-85A3-466F00201A98}">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525" operator="containsText" id="{EB84E839-1275-4364-B229-801AFEEA010D}">
            <xm:f>NOT(ISERROR(SEARCH('Listados Datos'!$P$3,AR396)))</xm:f>
            <xm:f>'Listados Datos'!$P$3</xm:f>
            <x14:dxf>
              <fill>
                <patternFill>
                  <bgColor rgb="FF99CC00"/>
                </patternFill>
              </fill>
            </x14:dxf>
          </x14:cfRule>
          <x14:cfRule type="containsText" priority="7526" operator="containsText" id="{006D1226-3D53-479B-A7D6-80D897CE840D}">
            <xm:f>NOT(ISERROR(SEARCH('Listados Datos'!$P$4,AR396)))</xm:f>
            <xm:f>'Listados Datos'!$P$4</xm:f>
            <x14:dxf>
              <fill>
                <patternFill>
                  <bgColor rgb="FF33CC33"/>
                </patternFill>
              </fill>
            </x14:dxf>
          </x14:cfRule>
          <x14:cfRule type="containsText" priority="7527" operator="containsText" id="{FDBDFEE9-27F3-4D60-B2CA-394D648DF551}">
            <xm:f>NOT(ISERROR(SEARCH('Listados Datos'!$P$5,AR396)))</xm:f>
            <xm:f>'Listados Datos'!$P$5</xm:f>
            <x14:dxf>
              <fill>
                <patternFill>
                  <bgColor rgb="FFFFFF00"/>
                </patternFill>
              </fill>
            </x14:dxf>
          </x14:cfRule>
          <x14:cfRule type="containsText" priority="7528" operator="containsText" id="{466C152F-1EC2-4148-B97A-D248EA05D4AF}">
            <xm:f>NOT(ISERROR(SEARCH('Listados Datos'!$P$6,AR396)))</xm:f>
            <xm:f>'Listados Datos'!$P$6</xm:f>
            <x14:dxf>
              <fill>
                <patternFill>
                  <bgColor rgb="FFFFC000"/>
                </patternFill>
              </fill>
            </x14:dxf>
          </x14:cfRule>
          <x14:cfRule type="containsText" priority="7529" operator="containsText" id="{1631C0CA-A86A-4466-9778-5EAD3514A042}">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657" operator="containsText" id="{8F64497D-B015-40C8-B257-C9D5F35B2E7E}">
            <xm:f>NOT(ISERROR(SEARCH('Listados Datos'!$T$3,AT391)))</xm:f>
            <xm:f>'Listados Datos'!$T$3</xm:f>
            <x14:dxf>
              <fill>
                <patternFill patternType="solid">
                  <bgColor rgb="FFC00000"/>
                </patternFill>
              </fill>
            </x14:dxf>
          </x14:cfRule>
          <x14:cfRule type="containsText" priority="7658" operator="containsText" id="{805000D9-E867-47AA-BE79-2B5EE31AE767}">
            <xm:f>NOT(ISERROR(SEARCH('Listados Datos'!$T$4,AT391)))</xm:f>
            <xm:f>'Listados Datos'!$T$4</xm:f>
            <x14:dxf>
              <font>
                <b/>
                <i val="0"/>
                <color theme="0"/>
              </font>
              <fill>
                <patternFill>
                  <bgColor rgb="FFE26B0A"/>
                </patternFill>
              </fill>
            </x14:dxf>
          </x14:cfRule>
          <x14:cfRule type="containsText" priority="7659" operator="containsText" id="{8A99EB9C-E445-4BD6-99F6-A21B2FBC86F1}">
            <xm:f>NOT(ISERROR(SEARCH('Listados Datos'!$T$5,AT391)))</xm:f>
            <xm:f>'Listados Datos'!$T$5</xm:f>
            <x14:dxf>
              <font>
                <b/>
                <i val="0"/>
                <color auto="1"/>
              </font>
              <fill>
                <patternFill>
                  <bgColor rgb="FFFFFF00"/>
                </patternFill>
              </fill>
            </x14:dxf>
          </x14:cfRule>
          <x14:cfRule type="containsText" priority="7660" operator="containsText" id="{0BCA88E0-EAD9-40F6-B0A4-9E43DE7A25AB}">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647" operator="containsText" id="{B8AF2C3D-0649-48A6-BDE5-FD978DFFA6B2}">
            <xm:f>NOT(ISERROR(SEARCH('Listados Datos'!$P$3,AR391)))</xm:f>
            <xm:f>'Listados Datos'!$P$3</xm:f>
            <x14:dxf>
              <fill>
                <patternFill>
                  <bgColor rgb="FF99CC00"/>
                </patternFill>
              </fill>
            </x14:dxf>
          </x14:cfRule>
          <x14:cfRule type="containsText" priority="7648" operator="containsText" id="{E971F090-1D80-480D-98CE-E20DCAD3E183}">
            <xm:f>NOT(ISERROR(SEARCH('Listados Datos'!$P$4,AR391)))</xm:f>
            <xm:f>'Listados Datos'!$P$4</xm:f>
            <x14:dxf>
              <fill>
                <patternFill>
                  <bgColor rgb="FF33CC33"/>
                </patternFill>
              </fill>
            </x14:dxf>
          </x14:cfRule>
          <x14:cfRule type="containsText" priority="7649" operator="containsText" id="{1406F536-434E-4AEB-9C61-993024A48331}">
            <xm:f>NOT(ISERROR(SEARCH('Listados Datos'!$P$5,AR391)))</xm:f>
            <xm:f>'Listados Datos'!$P$5</xm:f>
            <x14:dxf>
              <fill>
                <patternFill>
                  <bgColor rgb="FFFFFF00"/>
                </patternFill>
              </fill>
            </x14:dxf>
          </x14:cfRule>
          <x14:cfRule type="containsText" priority="7650" operator="containsText" id="{20070D58-DDCE-4B56-A1E6-00195AD0C1ED}">
            <xm:f>NOT(ISERROR(SEARCH('Listados Datos'!$P$6,AR391)))</xm:f>
            <xm:f>'Listados Datos'!$P$6</xm:f>
            <x14:dxf>
              <fill>
                <patternFill>
                  <bgColor rgb="FFFFC000"/>
                </patternFill>
              </fill>
            </x14:dxf>
          </x14:cfRule>
          <x14:cfRule type="containsText" priority="7651" operator="containsText" id="{9C572210-3478-43B7-A62E-5053BECB9346}">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511" operator="containsText" id="{5BBF8150-17C9-4588-BC0F-B879CB0DF4AA}">
            <xm:f>NOT(ISERROR(SEARCH('Listados Datos'!$P$3,AR397)))</xm:f>
            <xm:f>'Listados Datos'!$P$3</xm:f>
            <x14:dxf>
              <fill>
                <patternFill>
                  <bgColor rgb="FF99CC00"/>
                </patternFill>
              </fill>
            </x14:dxf>
          </x14:cfRule>
          <x14:cfRule type="containsText" priority="7512" operator="containsText" id="{791B7052-8CD8-4792-B16C-1396AAAB1BE1}">
            <xm:f>NOT(ISERROR(SEARCH('Listados Datos'!$P$4,AR397)))</xm:f>
            <xm:f>'Listados Datos'!$P$4</xm:f>
            <x14:dxf>
              <fill>
                <patternFill>
                  <bgColor rgb="FF33CC33"/>
                </patternFill>
              </fill>
            </x14:dxf>
          </x14:cfRule>
          <x14:cfRule type="containsText" priority="7513" operator="containsText" id="{875415B2-9867-4585-A9ED-4FD1A8692C79}">
            <xm:f>NOT(ISERROR(SEARCH('Listados Datos'!$P$5,AR397)))</xm:f>
            <xm:f>'Listados Datos'!$P$5</xm:f>
            <x14:dxf>
              <fill>
                <patternFill>
                  <bgColor rgb="FFFFFF00"/>
                </patternFill>
              </fill>
            </x14:dxf>
          </x14:cfRule>
          <x14:cfRule type="containsText" priority="7514" operator="containsText" id="{F921779E-EDE9-4A16-B784-031FA57FD0FB}">
            <xm:f>NOT(ISERROR(SEARCH('Listados Datos'!$P$6,AR397)))</xm:f>
            <xm:f>'Listados Datos'!$P$6</xm:f>
            <x14:dxf>
              <fill>
                <patternFill>
                  <bgColor rgb="FFFFC000"/>
                </patternFill>
              </fill>
            </x14:dxf>
          </x14:cfRule>
          <x14:cfRule type="containsText" priority="7515" operator="containsText" id="{4A57EBAF-C846-4BA4-9ED4-7009BFBB8795}">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375" operator="containsText" id="{17A0B6A2-B087-44D5-80DE-6CA26B7C916C}">
            <xm:f>NOT(ISERROR(SEARCH('Listados Datos'!$P$3,AR409)))</xm:f>
            <xm:f>'Listados Datos'!$P$3</xm:f>
            <x14:dxf>
              <fill>
                <patternFill>
                  <bgColor rgb="FF99CC00"/>
                </patternFill>
              </fill>
            </x14:dxf>
          </x14:cfRule>
          <x14:cfRule type="containsText" priority="7376" operator="containsText" id="{AF0BB9BB-AA7A-4B15-9265-D3FEC643C850}">
            <xm:f>NOT(ISERROR(SEARCH('Listados Datos'!$P$4,AR409)))</xm:f>
            <xm:f>'Listados Datos'!$P$4</xm:f>
            <x14:dxf>
              <fill>
                <patternFill>
                  <bgColor rgb="FF33CC33"/>
                </patternFill>
              </fill>
            </x14:dxf>
          </x14:cfRule>
          <x14:cfRule type="containsText" priority="7377" operator="containsText" id="{77777562-2B29-4D8F-930E-7FCE19798A97}">
            <xm:f>NOT(ISERROR(SEARCH('Listados Datos'!$P$5,AR409)))</xm:f>
            <xm:f>'Listados Datos'!$P$5</xm:f>
            <x14:dxf>
              <fill>
                <patternFill>
                  <bgColor rgb="FFFFFF00"/>
                </patternFill>
              </fill>
            </x14:dxf>
          </x14:cfRule>
          <x14:cfRule type="containsText" priority="7378" operator="containsText" id="{C7ED4C3B-5006-4FAC-B396-22F29254CD1F}">
            <xm:f>NOT(ISERROR(SEARCH('Listados Datos'!$P$6,AR409)))</xm:f>
            <xm:f>'Listados Datos'!$P$6</xm:f>
            <x14:dxf>
              <fill>
                <patternFill>
                  <bgColor rgb="FFFFC000"/>
                </patternFill>
              </fill>
            </x14:dxf>
          </x14:cfRule>
          <x14:cfRule type="containsText" priority="7379" operator="containsText" id="{6EB0E42A-1EDA-4196-A415-FB559471D5CD}">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8051" operator="containsText" id="{CD7B9794-F709-4773-910F-E35600F8B613}">
            <xm:f>NOT(ISERROR(SEARCH('Listados Datos'!$T$3,AF376)))</xm:f>
            <xm:f>'Listados Datos'!$T$3</xm:f>
            <x14:dxf>
              <fill>
                <patternFill patternType="solid">
                  <bgColor rgb="FFC00000"/>
                </patternFill>
              </fill>
            </x14:dxf>
          </x14:cfRule>
          <x14:cfRule type="containsText" priority="8052" operator="containsText" id="{C96A4727-227C-403F-A0E3-7D21510543AD}">
            <xm:f>NOT(ISERROR(SEARCH('Listados Datos'!$T$4,AF376)))</xm:f>
            <xm:f>'Listados Datos'!$T$4</xm:f>
            <x14:dxf>
              <font>
                <b/>
                <i val="0"/>
                <color theme="0"/>
              </font>
              <fill>
                <patternFill>
                  <bgColor rgb="FFE26B0A"/>
                </patternFill>
              </fill>
            </x14:dxf>
          </x14:cfRule>
          <x14:cfRule type="containsText" priority="8053" operator="containsText" id="{B1CA4F37-600B-467B-8094-7CE5EE403EFF}">
            <xm:f>NOT(ISERROR(SEARCH('Listados Datos'!$T$5,AF376)))</xm:f>
            <xm:f>'Listados Datos'!$T$5</xm:f>
            <x14:dxf>
              <font>
                <b/>
                <i val="0"/>
                <color auto="1"/>
              </font>
              <fill>
                <patternFill>
                  <bgColor rgb="FFFFFF00"/>
                </patternFill>
              </fill>
            </x14:dxf>
          </x14:cfRule>
          <x14:cfRule type="containsText" priority="8054" operator="containsText" id="{CE041110-B02C-4838-BAFA-3210729C267A}">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047" operator="containsText" id="{447E0E67-CEE0-45BC-9CDE-D8C1FDB50805}">
            <xm:f>NOT(ISERROR(SEARCH('Listados Datos'!$T$3,AB376)))</xm:f>
            <xm:f>'Listados Datos'!$T$3</xm:f>
            <x14:dxf>
              <fill>
                <patternFill patternType="solid">
                  <bgColor rgb="FFC00000"/>
                </patternFill>
              </fill>
            </x14:dxf>
          </x14:cfRule>
          <x14:cfRule type="containsText" priority="8048" operator="containsText" id="{AB8429FA-282A-45D0-B834-5C5EF2EA3739}">
            <xm:f>NOT(ISERROR(SEARCH('Listados Datos'!$T$4,AB376)))</xm:f>
            <xm:f>'Listados Datos'!$T$4</xm:f>
            <x14:dxf>
              <font>
                <b/>
                <i val="0"/>
                <color theme="0"/>
              </font>
              <fill>
                <patternFill>
                  <bgColor rgb="FFE26B0A"/>
                </patternFill>
              </fill>
            </x14:dxf>
          </x14:cfRule>
          <x14:cfRule type="containsText" priority="8049" operator="containsText" id="{0C0CE844-D802-4E7D-92D3-E385082604F8}">
            <xm:f>NOT(ISERROR(SEARCH('Listados Datos'!$T$5,AB376)))</xm:f>
            <xm:f>'Listados Datos'!$T$5</xm:f>
            <x14:dxf>
              <font>
                <b/>
                <i val="0"/>
                <color auto="1"/>
              </font>
              <fill>
                <patternFill>
                  <bgColor rgb="FFFFFF00"/>
                </patternFill>
              </fill>
            </x14:dxf>
          </x14:cfRule>
          <x14:cfRule type="containsText" priority="8050" operator="containsText" id="{163A7A7A-4840-406C-A7C3-6E3366FE1779}">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037" operator="containsText" id="{ECDD36A7-A330-4526-9991-DDF3052D6F21}">
            <xm:f>NOT(ISERROR(SEARCH('Listados Datos'!$P$3,Z376)))</xm:f>
            <xm:f>'Listados Datos'!$P$3</xm:f>
            <x14:dxf>
              <fill>
                <patternFill>
                  <bgColor rgb="FF99CC00"/>
                </patternFill>
              </fill>
            </x14:dxf>
          </x14:cfRule>
          <x14:cfRule type="containsText" priority="8038" operator="containsText" id="{21A64DE4-6D45-4892-913C-C308B39BB7B0}">
            <xm:f>NOT(ISERROR(SEARCH('Listados Datos'!$P$4,Z376)))</xm:f>
            <xm:f>'Listados Datos'!$P$4</xm:f>
            <x14:dxf>
              <fill>
                <patternFill>
                  <bgColor rgb="FF33CC33"/>
                </patternFill>
              </fill>
            </x14:dxf>
          </x14:cfRule>
          <x14:cfRule type="containsText" priority="8039" operator="containsText" id="{D082425C-36C5-43AC-8857-26920C7A31AE}">
            <xm:f>NOT(ISERROR(SEARCH('Listados Datos'!$P$5,Z376)))</xm:f>
            <xm:f>'Listados Datos'!$P$5</xm:f>
            <x14:dxf>
              <fill>
                <patternFill>
                  <bgColor rgb="FFFFFF00"/>
                </patternFill>
              </fill>
            </x14:dxf>
          </x14:cfRule>
          <x14:cfRule type="containsText" priority="8040" operator="containsText" id="{91557CD3-2490-499E-8561-0D3831E11F6A}">
            <xm:f>NOT(ISERROR(SEARCH('Listados Datos'!$P$6,Z376)))</xm:f>
            <xm:f>'Listados Datos'!$P$6</xm:f>
            <x14:dxf>
              <fill>
                <patternFill>
                  <bgColor rgb="FFFFC000"/>
                </patternFill>
              </fill>
            </x14:dxf>
          </x14:cfRule>
          <x14:cfRule type="containsText" priority="8041" operator="containsText" id="{192D4B89-2486-4BC9-BE01-6B8BAA9C86CB}">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013" operator="containsText" id="{25477FEF-F761-4ED5-B1F5-0DAD170253A1}">
            <xm:f>NOT(ISERROR(SEARCH('Listados Datos'!$T$3,AT376)))</xm:f>
            <xm:f>'Listados Datos'!$T$3</xm:f>
            <x14:dxf>
              <fill>
                <patternFill patternType="solid">
                  <bgColor rgb="FFC00000"/>
                </patternFill>
              </fill>
            </x14:dxf>
          </x14:cfRule>
          <x14:cfRule type="containsText" priority="8014" operator="containsText" id="{DD4B79E6-F2FB-4ED1-BFC4-47E79FDA4D1E}">
            <xm:f>NOT(ISERROR(SEARCH('Listados Datos'!$T$4,AT376)))</xm:f>
            <xm:f>'Listados Datos'!$T$4</xm:f>
            <x14:dxf>
              <font>
                <b/>
                <i val="0"/>
                <color theme="0"/>
              </font>
              <fill>
                <patternFill>
                  <bgColor rgb="FFE26B0A"/>
                </patternFill>
              </fill>
            </x14:dxf>
          </x14:cfRule>
          <x14:cfRule type="containsText" priority="8015" operator="containsText" id="{F6B9E37F-2784-4419-9562-31D69BFDE187}">
            <xm:f>NOT(ISERROR(SEARCH('Listados Datos'!$T$5,AT376)))</xm:f>
            <xm:f>'Listados Datos'!$T$5</xm:f>
            <x14:dxf>
              <font>
                <b/>
                <i val="0"/>
                <color auto="1"/>
              </font>
              <fill>
                <patternFill>
                  <bgColor rgb="FFFFFF00"/>
                </patternFill>
              </fill>
            </x14:dxf>
          </x14:cfRule>
          <x14:cfRule type="containsText" priority="8016" operator="containsText" id="{9FBD168D-73FA-442C-87A0-915D62340077}">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003" operator="containsText" id="{5B596F20-4D01-4AF2-956A-15D25D0DF3B8}">
            <xm:f>NOT(ISERROR(SEARCH('Listados Datos'!$P$3,AR376)))</xm:f>
            <xm:f>'Listados Datos'!$P$3</xm:f>
            <x14:dxf>
              <fill>
                <patternFill>
                  <bgColor rgb="FF99CC00"/>
                </patternFill>
              </fill>
            </x14:dxf>
          </x14:cfRule>
          <x14:cfRule type="containsText" priority="8004" operator="containsText" id="{4A985E97-88CD-4AE7-853E-C668F61E308C}">
            <xm:f>NOT(ISERROR(SEARCH('Listados Datos'!$P$4,AR376)))</xm:f>
            <xm:f>'Listados Datos'!$P$4</xm:f>
            <x14:dxf>
              <fill>
                <patternFill>
                  <bgColor rgb="FF33CC33"/>
                </patternFill>
              </fill>
            </x14:dxf>
          </x14:cfRule>
          <x14:cfRule type="containsText" priority="8005" operator="containsText" id="{BFC43BD9-83F2-47F3-808B-94D3E885D1E5}">
            <xm:f>NOT(ISERROR(SEARCH('Listados Datos'!$P$5,AR376)))</xm:f>
            <xm:f>'Listados Datos'!$P$5</xm:f>
            <x14:dxf>
              <fill>
                <patternFill>
                  <bgColor rgb="FFFFFF00"/>
                </patternFill>
              </fill>
            </x14:dxf>
          </x14:cfRule>
          <x14:cfRule type="containsText" priority="8006" operator="containsText" id="{A1C17948-4635-45B3-AC22-8D0D167C2EBC}">
            <xm:f>NOT(ISERROR(SEARCH('Listados Datos'!$P$6,AR376)))</xm:f>
            <xm:f>'Listados Datos'!$P$6</xm:f>
            <x14:dxf>
              <fill>
                <patternFill>
                  <bgColor rgb="FFFFC000"/>
                </patternFill>
              </fill>
            </x14:dxf>
          </x14:cfRule>
          <x14:cfRule type="containsText" priority="8007" operator="containsText" id="{61552495-42A5-401E-A30C-7C7F8888B674}">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7999" operator="containsText" id="{F300DD1F-80C6-47A3-B4CF-B10A7E961B74}">
            <xm:f>NOT(ISERROR(SEARCH('Listados Datos'!$T$3,AT377)))</xm:f>
            <xm:f>'Listados Datos'!$T$3</xm:f>
            <x14:dxf>
              <fill>
                <patternFill patternType="solid">
                  <bgColor rgb="FFC00000"/>
                </patternFill>
              </fill>
            </x14:dxf>
          </x14:cfRule>
          <x14:cfRule type="containsText" priority="8000" operator="containsText" id="{91E1D7E0-E687-4446-848E-75320BB080EF}">
            <xm:f>NOT(ISERROR(SEARCH('Listados Datos'!$T$4,AT377)))</xm:f>
            <xm:f>'Listados Datos'!$T$4</xm:f>
            <x14:dxf>
              <font>
                <b/>
                <i val="0"/>
                <color theme="0"/>
              </font>
              <fill>
                <patternFill>
                  <bgColor rgb="FFE26B0A"/>
                </patternFill>
              </fill>
            </x14:dxf>
          </x14:cfRule>
          <x14:cfRule type="containsText" priority="8001" operator="containsText" id="{5923A8C3-DFDE-479D-BA70-0757DDB5777D}">
            <xm:f>NOT(ISERROR(SEARCH('Listados Datos'!$T$5,AT377)))</xm:f>
            <xm:f>'Listados Datos'!$T$5</xm:f>
            <x14:dxf>
              <font>
                <b/>
                <i val="0"/>
                <color auto="1"/>
              </font>
              <fill>
                <patternFill>
                  <bgColor rgb="FFFFFF00"/>
                </patternFill>
              </fill>
            </x14:dxf>
          </x14:cfRule>
          <x14:cfRule type="containsText" priority="8002" operator="containsText" id="{BA3C6983-1452-4066-BAC4-4A921F00F611}">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7989" operator="containsText" id="{24D58CB7-6517-40E1-9B73-3DB1D7173D56}">
            <xm:f>NOT(ISERROR(SEARCH('Listados Datos'!$P$3,AR377)))</xm:f>
            <xm:f>'Listados Datos'!$P$3</xm:f>
            <x14:dxf>
              <fill>
                <patternFill>
                  <bgColor rgb="FF99CC00"/>
                </patternFill>
              </fill>
            </x14:dxf>
          </x14:cfRule>
          <x14:cfRule type="containsText" priority="7990" operator="containsText" id="{C7AD3F1F-A507-451E-B343-7365484E32D2}">
            <xm:f>NOT(ISERROR(SEARCH('Listados Datos'!$P$4,AR377)))</xm:f>
            <xm:f>'Listados Datos'!$P$4</xm:f>
            <x14:dxf>
              <fill>
                <patternFill>
                  <bgColor rgb="FF33CC33"/>
                </patternFill>
              </fill>
            </x14:dxf>
          </x14:cfRule>
          <x14:cfRule type="containsText" priority="7991" operator="containsText" id="{8F97E5B3-D256-4331-A4BF-579646151E92}">
            <xm:f>NOT(ISERROR(SEARCH('Listados Datos'!$P$5,AR377)))</xm:f>
            <xm:f>'Listados Datos'!$P$5</xm:f>
            <x14:dxf>
              <fill>
                <patternFill>
                  <bgColor rgb="FFFFFF00"/>
                </patternFill>
              </fill>
            </x14:dxf>
          </x14:cfRule>
          <x14:cfRule type="containsText" priority="7992" operator="containsText" id="{95F94512-9AE0-4126-8664-94870DB44CC3}">
            <xm:f>NOT(ISERROR(SEARCH('Listados Datos'!$P$6,AR377)))</xm:f>
            <xm:f>'Listados Datos'!$P$6</xm:f>
            <x14:dxf>
              <fill>
                <patternFill>
                  <bgColor rgb="FFFFC000"/>
                </patternFill>
              </fill>
            </x14:dxf>
          </x14:cfRule>
          <x14:cfRule type="containsText" priority="7993" operator="containsText" id="{F16B9733-3FAA-4281-A87D-EFCC73DF548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7985" operator="containsText" id="{9782C60F-4124-44ED-9895-40CA27475E37}">
            <xm:f>NOT(ISERROR(SEARCH('Listados Datos'!$T$3,AT381)))</xm:f>
            <xm:f>'Listados Datos'!$T$3</xm:f>
            <x14:dxf>
              <fill>
                <patternFill patternType="solid">
                  <bgColor rgb="FFC00000"/>
                </patternFill>
              </fill>
            </x14:dxf>
          </x14:cfRule>
          <x14:cfRule type="containsText" priority="7986" operator="containsText" id="{92CE8F0B-9FB2-4335-A17B-F2716C34F49D}">
            <xm:f>NOT(ISERROR(SEARCH('Listados Datos'!$T$4,AT381)))</xm:f>
            <xm:f>'Listados Datos'!$T$4</xm:f>
            <x14:dxf>
              <font>
                <b/>
                <i val="0"/>
                <color theme="0"/>
              </font>
              <fill>
                <patternFill>
                  <bgColor rgb="FFE26B0A"/>
                </patternFill>
              </fill>
            </x14:dxf>
          </x14:cfRule>
          <x14:cfRule type="containsText" priority="7987" operator="containsText" id="{DDE58EBF-BDBD-404B-B521-D0DE257437B7}">
            <xm:f>NOT(ISERROR(SEARCH('Listados Datos'!$T$5,AT381)))</xm:f>
            <xm:f>'Listados Datos'!$T$5</xm:f>
            <x14:dxf>
              <font>
                <b/>
                <i val="0"/>
                <color auto="1"/>
              </font>
              <fill>
                <patternFill>
                  <bgColor rgb="FFFFFF00"/>
                </patternFill>
              </fill>
            </x14:dxf>
          </x14:cfRule>
          <x14:cfRule type="containsText" priority="7988" operator="containsText" id="{6936C2EF-8E34-497D-BEB6-9CAEBBF1DD31}">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7975" operator="containsText" id="{6F52BC6E-4EB0-4CC6-8244-9E6484BFF956}">
            <xm:f>NOT(ISERROR(SEARCH('Listados Datos'!$P$3,AR381)))</xm:f>
            <xm:f>'Listados Datos'!$P$3</xm:f>
            <x14:dxf>
              <fill>
                <patternFill>
                  <bgColor rgb="FF99CC00"/>
                </patternFill>
              </fill>
            </x14:dxf>
          </x14:cfRule>
          <x14:cfRule type="containsText" priority="7976" operator="containsText" id="{89102DF0-B624-4576-9B55-098845E62CC1}">
            <xm:f>NOT(ISERROR(SEARCH('Listados Datos'!$P$4,AR381)))</xm:f>
            <xm:f>'Listados Datos'!$P$4</xm:f>
            <x14:dxf>
              <fill>
                <patternFill>
                  <bgColor rgb="FF33CC33"/>
                </patternFill>
              </fill>
            </x14:dxf>
          </x14:cfRule>
          <x14:cfRule type="containsText" priority="7977" operator="containsText" id="{80571804-18CC-441F-89A6-909F0A6502EF}">
            <xm:f>NOT(ISERROR(SEARCH('Listados Datos'!$P$5,AR381)))</xm:f>
            <xm:f>'Listados Datos'!$P$5</xm:f>
            <x14:dxf>
              <fill>
                <patternFill>
                  <bgColor rgb="FFFFFF00"/>
                </patternFill>
              </fill>
            </x14:dxf>
          </x14:cfRule>
          <x14:cfRule type="containsText" priority="7978" operator="containsText" id="{A5163F60-0800-4159-BB5D-1472A375A233}">
            <xm:f>NOT(ISERROR(SEARCH('Listados Datos'!$P$6,AR381)))</xm:f>
            <xm:f>'Listados Datos'!$P$6</xm:f>
            <x14:dxf>
              <fill>
                <patternFill>
                  <bgColor rgb="FFFFC000"/>
                </patternFill>
              </fill>
            </x14:dxf>
          </x14:cfRule>
          <x14:cfRule type="containsText" priority="7979" operator="containsText" id="{C9474574-4737-4AF0-AD03-181156A67859}">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7971" operator="containsText" id="{15EBACD0-6691-4525-B2A4-72211B3D067B}">
            <xm:f>NOT(ISERROR(SEARCH('Listados Datos'!$T$3,AF378)))</xm:f>
            <xm:f>'Listados Datos'!$T$3</xm:f>
            <x14:dxf>
              <fill>
                <patternFill patternType="solid">
                  <bgColor rgb="FFC00000"/>
                </patternFill>
              </fill>
            </x14:dxf>
          </x14:cfRule>
          <x14:cfRule type="containsText" priority="7972" operator="containsText" id="{199F2E6C-1575-45DF-98A7-D2E307D80FE2}">
            <xm:f>NOT(ISERROR(SEARCH('Listados Datos'!$T$4,AF378)))</xm:f>
            <xm:f>'Listados Datos'!$T$4</xm:f>
            <x14:dxf>
              <font>
                <b/>
                <i val="0"/>
                <color theme="0"/>
              </font>
              <fill>
                <patternFill>
                  <bgColor rgb="FFE26B0A"/>
                </patternFill>
              </fill>
            </x14:dxf>
          </x14:cfRule>
          <x14:cfRule type="containsText" priority="7973" operator="containsText" id="{566E2F81-0CAD-4FBB-BB4A-35EBE0E3F5D9}">
            <xm:f>NOT(ISERROR(SEARCH('Listados Datos'!$T$5,AF378)))</xm:f>
            <xm:f>'Listados Datos'!$T$5</xm:f>
            <x14:dxf>
              <font>
                <b/>
                <i val="0"/>
                <color auto="1"/>
              </font>
              <fill>
                <patternFill>
                  <bgColor rgb="FFFFFF00"/>
                </patternFill>
              </fill>
            </x14:dxf>
          </x14:cfRule>
          <x14:cfRule type="containsText" priority="7974" operator="containsText" id="{AE951AFD-A011-42B4-B87E-E92D7703E4D6}">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7967" operator="containsText" id="{80129952-7C9B-457A-B582-2B4863088588}">
            <xm:f>NOT(ISERROR(SEARCH('Listados Datos'!$T$3,AB378)))</xm:f>
            <xm:f>'Listados Datos'!$T$3</xm:f>
            <x14:dxf>
              <fill>
                <patternFill patternType="solid">
                  <bgColor rgb="FFC00000"/>
                </patternFill>
              </fill>
            </x14:dxf>
          </x14:cfRule>
          <x14:cfRule type="containsText" priority="7968" operator="containsText" id="{A34F1C28-5A26-43B7-B3D6-6EB4ACAF5949}">
            <xm:f>NOT(ISERROR(SEARCH('Listados Datos'!$T$4,AB378)))</xm:f>
            <xm:f>'Listados Datos'!$T$4</xm:f>
            <x14:dxf>
              <font>
                <b/>
                <i val="0"/>
                <color theme="0"/>
              </font>
              <fill>
                <patternFill>
                  <bgColor rgb="FFE26B0A"/>
                </patternFill>
              </fill>
            </x14:dxf>
          </x14:cfRule>
          <x14:cfRule type="containsText" priority="7969" operator="containsText" id="{498F0347-11F9-4BC6-8837-59E5A4E979E8}">
            <xm:f>NOT(ISERROR(SEARCH('Listados Datos'!$T$5,AB378)))</xm:f>
            <xm:f>'Listados Datos'!$T$5</xm:f>
            <x14:dxf>
              <font>
                <b/>
                <i val="0"/>
                <color auto="1"/>
              </font>
              <fill>
                <patternFill>
                  <bgColor rgb="FFFFFF00"/>
                </patternFill>
              </fill>
            </x14:dxf>
          </x14:cfRule>
          <x14:cfRule type="containsText" priority="7970" operator="containsText" id="{10835351-F61F-4E3F-88E0-1ACDC9934F1D}">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7957" operator="containsText" id="{25E67106-1252-481C-99C1-768DA0DFF634}">
            <xm:f>NOT(ISERROR(SEARCH('Listados Datos'!$P$3,Z378)))</xm:f>
            <xm:f>'Listados Datos'!$P$3</xm:f>
            <x14:dxf>
              <fill>
                <patternFill>
                  <bgColor rgb="FF99CC00"/>
                </patternFill>
              </fill>
            </x14:dxf>
          </x14:cfRule>
          <x14:cfRule type="containsText" priority="7958" operator="containsText" id="{C8BA26E4-151D-428C-91AE-9FEF293A68B0}">
            <xm:f>NOT(ISERROR(SEARCH('Listados Datos'!$P$4,Z378)))</xm:f>
            <xm:f>'Listados Datos'!$P$4</xm:f>
            <x14:dxf>
              <fill>
                <patternFill>
                  <bgColor rgb="FF33CC33"/>
                </patternFill>
              </fill>
            </x14:dxf>
          </x14:cfRule>
          <x14:cfRule type="containsText" priority="7959" operator="containsText" id="{60791621-B4C4-4CC6-80E1-5B51A229D352}">
            <xm:f>NOT(ISERROR(SEARCH('Listados Datos'!$P$5,Z378)))</xm:f>
            <xm:f>'Listados Datos'!$P$5</xm:f>
            <x14:dxf>
              <fill>
                <patternFill>
                  <bgColor rgb="FFFFFF00"/>
                </patternFill>
              </fill>
            </x14:dxf>
          </x14:cfRule>
          <x14:cfRule type="containsText" priority="7960" operator="containsText" id="{87BC6F30-CDAA-4C78-A083-12AD3FCFDD15}">
            <xm:f>NOT(ISERROR(SEARCH('Listados Datos'!$P$6,Z378)))</xm:f>
            <xm:f>'Listados Datos'!$P$6</xm:f>
            <x14:dxf>
              <fill>
                <patternFill>
                  <bgColor rgb="FFFFC000"/>
                </patternFill>
              </fill>
            </x14:dxf>
          </x14:cfRule>
          <x14:cfRule type="containsText" priority="7961" operator="containsText" id="{E46B8A40-0CA3-493E-A0F7-337FE90E7C21}">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7943" operator="containsText" id="{2E4662F1-4544-4197-A4DC-37180D7EC92E}">
            <xm:f>NOT(ISERROR(SEARCH('Listados Datos'!$T$3,AT378)))</xm:f>
            <xm:f>'Listados Datos'!$T$3</xm:f>
            <x14:dxf>
              <fill>
                <patternFill patternType="solid">
                  <bgColor rgb="FFC00000"/>
                </patternFill>
              </fill>
            </x14:dxf>
          </x14:cfRule>
          <x14:cfRule type="containsText" priority="7944" operator="containsText" id="{B2C68311-AD34-4B7B-B70C-A8BFAEA71DE9}">
            <xm:f>NOT(ISERROR(SEARCH('Listados Datos'!$T$4,AT378)))</xm:f>
            <xm:f>'Listados Datos'!$T$4</xm:f>
            <x14:dxf>
              <font>
                <b/>
                <i val="0"/>
                <color theme="0"/>
              </font>
              <fill>
                <patternFill>
                  <bgColor rgb="FFE26B0A"/>
                </patternFill>
              </fill>
            </x14:dxf>
          </x14:cfRule>
          <x14:cfRule type="containsText" priority="7945" operator="containsText" id="{2FA155A5-511D-4D08-B241-6D062362CF40}">
            <xm:f>NOT(ISERROR(SEARCH('Listados Datos'!$T$5,AT378)))</xm:f>
            <xm:f>'Listados Datos'!$T$5</xm:f>
            <x14:dxf>
              <font>
                <b/>
                <i val="0"/>
                <color auto="1"/>
              </font>
              <fill>
                <patternFill>
                  <bgColor rgb="FFFFFF00"/>
                </patternFill>
              </fill>
            </x14:dxf>
          </x14:cfRule>
          <x14:cfRule type="containsText" priority="7946" operator="containsText" id="{40AD81CF-9327-4372-8148-4E6450158300}">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7933" operator="containsText" id="{491EAA11-E0ED-4695-8292-3836FB5EC105}">
            <xm:f>NOT(ISERROR(SEARCH('Listados Datos'!$P$3,AR378)))</xm:f>
            <xm:f>'Listados Datos'!$P$3</xm:f>
            <x14:dxf>
              <fill>
                <patternFill>
                  <bgColor rgb="FF99CC00"/>
                </patternFill>
              </fill>
            </x14:dxf>
          </x14:cfRule>
          <x14:cfRule type="containsText" priority="7934" operator="containsText" id="{0A71C7F9-499C-421C-B6C0-48C70CE4AB9D}">
            <xm:f>NOT(ISERROR(SEARCH('Listados Datos'!$P$4,AR378)))</xm:f>
            <xm:f>'Listados Datos'!$P$4</xm:f>
            <x14:dxf>
              <fill>
                <patternFill>
                  <bgColor rgb="FF33CC33"/>
                </patternFill>
              </fill>
            </x14:dxf>
          </x14:cfRule>
          <x14:cfRule type="containsText" priority="7935" operator="containsText" id="{D9922C61-C67C-4CAD-922D-1EFD6D84F62E}">
            <xm:f>NOT(ISERROR(SEARCH('Listados Datos'!$P$5,AR378)))</xm:f>
            <xm:f>'Listados Datos'!$P$5</xm:f>
            <x14:dxf>
              <fill>
                <patternFill>
                  <bgColor rgb="FFFFFF00"/>
                </patternFill>
              </fill>
            </x14:dxf>
          </x14:cfRule>
          <x14:cfRule type="containsText" priority="7936" operator="containsText" id="{C54CE9D4-6B6C-4CB7-8BC1-0EA70F41D601}">
            <xm:f>NOT(ISERROR(SEARCH('Listados Datos'!$P$6,AR378)))</xm:f>
            <xm:f>'Listados Datos'!$P$6</xm:f>
            <x14:dxf>
              <fill>
                <patternFill>
                  <bgColor rgb="FFFFC000"/>
                </patternFill>
              </fill>
            </x14:dxf>
          </x14:cfRule>
          <x14:cfRule type="containsText" priority="7937" operator="containsText" id="{5C983309-C77D-4045-A349-E04ED7E8AED5}">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7929" operator="containsText" id="{6EA9E121-0FA5-4CF7-A048-2AF82B841F45}">
            <xm:f>NOT(ISERROR(SEARCH('Listados Datos'!$T$3,AT379)))</xm:f>
            <xm:f>'Listados Datos'!$T$3</xm:f>
            <x14:dxf>
              <fill>
                <patternFill patternType="solid">
                  <bgColor rgb="FFC00000"/>
                </patternFill>
              </fill>
            </x14:dxf>
          </x14:cfRule>
          <x14:cfRule type="containsText" priority="7930" operator="containsText" id="{7379BBEE-7DAF-44C1-BB7F-623119C90313}">
            <xm:f>NOT(ISERROR(SEARCH('Listados Datos'!$T$4,AT379)))</xm:f>
            <xm:f>'Listados Datos'!$T$4</xm:f>
            <x14:dxf>
              <font>
                <b/>
                <i val="0"/>
                <color theme="0"/>
              </font>
              <fill>
                <patternFill>
                  <bgColor rgb="FFE26B0A"/>
                </patternFill>
              </fill>
            </x14:dxf>
          </x14:cfRule>
          <x14:cfRule type="containsText" priority="7931" operator="containsText" id="{9CD131D2-D4F3-4CBA-8FB4-3B270B13B058}">
            <xm:f>NOT(ISERROR(SEARCH('Listados Datos'!$T$5,AT379)))</xm:f>
            <xm:f>'Listados Datos'!$T$5</xm:f>
            <x14:dxf>
              <font>
                <b/>
                <i val="0"/>
                <color auto="1"/>
              </font>
              <fill>
                <patternFill>
                  <bgColor rgb="FFFFFF00"/>
                </patternFill>
              </fill>
            </x14:dxf>
          </x14:cfRule>
          <x14:cfRule type="containsText" priority="7932" operator="containsText" id="{B7CF6AC2-D1F5-4814-B3D8-BBDFDD44E801}">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7919" operator="containsText" id="{B4F5FC3F-9D48-4A1A-85A9-21FEA8672A90}">
            <xm:f>NOT(ISERROR(SEARCH('Listados Datos'!$P$3,AR379)))</xm:f>
            <xm:f>'Listados Datos'!$P$3</xm:f>
            <x14:dxf>
              <fill>
                <patternFill>
                  <bgColor rgb="FF99CC00"/>
                </patternFill>
              </fill>
            </x14:dxf>
          </x14:cfRule>
          <x14:cfRule type="containsText" priority="7920" operator="containsText" id="{CDF67C06-0239-42EC-A5C2-C07B715B75E0}">
            <xm:f>NOT(ISERROR(SEARCH('Listados Datos'!$P$4,AR379)))</xm:f>
            <xm:f>'Listados Datos'!$P$4</xm:f>
            <x14:dxf>
              <fill>
                <patternFill>
                  <bgColor rgb="FF33CC33"/>
                </patternFill>
              </fill>
            </x14:dxf>
          </x14:cfRule>
          <x14:cfRule type="containsText" priority="7921" operator="containsText" id="{27150F2B-350E-4961-A935-C3996CDB2B33}">
            <xm:f>NOT(ISERROR(SEARCH('Listados Datos'!$P$5,AR379)))</xm:f>
            <xm:f>'Listados Datos'!$P$5</xm:f>
            <x14:dxf>
              <fill>
                <patternFill>
                  <bgColor rgb="FFFFFF00"/>
                </patternFill>
              </fill>
            </x14:dxf>
          </x14:cfRule>
          <x14:cfRule type="containsText" priority="7922" operator="containsText" id="{84715049-3E51-4568-B696-2EF67E7767E0}">
            <xm:f>NOT(ISERROR(SEARCH('Listados Datos'!$P$6,AR379)))</xm:f>
            <xm:f>'Listados Datos'!$P$6</xm:f>
            <x14:dxf>
              <fill>
                <patternFill>
                  <bgColor rgb="FFFFC000"/>
                </patternFill>
              </fill>
            </x14:dxf>
          </x14:cfRule>
          <x14:cfRule type="containsText" priority="7923" operator="containsText" id="{B5F28621-DFCB-4EBB-AF7A-E708543200C9}">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7643" operator="containsText" id="{3A2B2562-1BA4-4AE5-A352-24143F224A29}">
            <xm:f>NOT(ISERROR(SEARCH('Listados Datos'!$T$3,AF394)))</xm:f>
            <xm:f>'Listados Datos'!$T$3</xm:f>
            <x14:dxf>
              <fill>
                <patternFill patternType="solid">
                  <bgColor rgb="FFC00000"/>
                </patternFill>
              </fill>
            </x14:dxf>
          </x14:cfRule>
          <x14:cfRule type="containsText" priority="7644" operator="containsText" id="{EF22C52C-7AB1-4862-B81A-82FAF3DD39A9}">
            <xm:f>NOT(ISERROR(SEARCH('Listados Datos'!$T$4,AF394)))</xm:f>
            <xm:f>'Listados Datos'!$T$4</xm:f>
            <x14:dxf>
              <font>
                <b/>
                <i val="0"/>
                <color theme="0"/>
              </font>
              <fill>
                <patternFill>
                  <bgColor rgb="FFE26B0A"/>
                </patternFill>
              </fill>
            </x14:dxf>
          </x14:cfRule>
          <x14:cfRule type="containsText" priority="7645" operator="containsText" id="{1CF00399-DCFF-4CF3-BBF9-7E51D0FD0BCC}">
            <xm:f>NOT(ISERROR(SEARCH('Listados Datos'!$T$5,AF394)))</xm:f>
            <xm:f>'Listados Datos'!$T$5</xm:f>
            <x14:dxf>
              <font>
                <b/>
                <i val="0"/>
                <color auto="1"/>
              </font>
              <fill>
                <patternFill>
                  <bgColor rgb="FFFFFF00"/>
                </patternFill>
              </fill>
            </x14:dxf>
          </x14:cfRule>
          <x14:cfRule type="containsText" priority="7646" operator="containsText" id="{742604FB-7221-4F06-B791-65853591F172}">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639" operator="containsText" id="{D18B7545-EFD5-4754-BD62-2EF242B4E586}">
            <xm:f>NOT(ISERROR(SEARCH('Listados Datos'!$T$3,AB394)))</xm:f>
            <xm:f>'Listados Datos'!$T$3</xm:f>
            <x14:dxf>
              <fill>
                <patternFill patternType="solid">
                  <bgColor rgb="FFC00000"/>
                </patternFill>
              </fill>
            </x14:dxf>
          </x14:cfRule>
          <x14:cfRule type="containsText" priority="7640" operator="containsText" id="{F41F96C8-0998-4CD9-BAB7-262452057F7A}">
            <xm:f>NOT(ISERROR(SEARCH('Listados Datos'!$T$4,AB394)))</xm:f>
            <xm:f>'Listados Datos'!$T$4</xm:f>
            <x14:dxf>
              <font>
                <b/>
                <i val="0"/>
                <color theme="0"/>
              </font>
              <fill>
                <patternFill>
                  <bgColor rgb="FFE26B0A"/>
                </patternFill>
              </fill>
            </x14:dxf>
          </x14:cfRule>
          <x14:cfRule type="containsText" priority="7641" operator="containsText" id="{B2FCC845-0B24-44AB-A579-3BE02AE60114}">
            <xm:f>NOT(ISERROR(SEARCH('Listados Datos'!$T$5,AB394)))</xm:f>
            <xm:f>'Listados Datos'!$T$5</xm:f>
            <x14:dxf>
              <font>
                <b/>
                <i val="0"/>
                <color auto="1"/>
              </font>
              <fill>
                <patternFill>
                  <bgColor rgb="FFFFFF00"/>
                </patternFill>
              </fill>
            </x14:dxf>
          </x14:cfRule>
          <x14:cfRule type="containsText" priority="7642" operator="containsText" id="{3408B289-26CA-4477-A41A-23D85E1CA8D7}">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629" operator="containsText" id="{C645445D-D6B5-4C3A-86D6-41EADCBB59FA}">
            <xm:f>NOT(ISERROR(SEARCH('Listados Datos'!$P$3,Z394)))</xm:f>
            <xm:f>'Listados Datos'!$P$3</xm:f>
            <x14:dxf>
              <fill>
                <patternFill>
                  <bgColor rgb="FF99CC00"/>
                </patternFill>
              </fill>
            </x14:dxf>
          </x14:cfRule>
          <x14:cfRule type="containsText" priority="7630" operator="containsText" id="{3029A079-E887-4CD6-8D42-397D36C91B76}">
            <xm:f>NOT(ISERROR(SEARCH('Listados Datos'!$P$4,Z394)))</xm:f>
            <xm:f>'Listados Datos'!$P$4</xm:f>
            <x14:dxf>
              <fill>
                <patternFill>
                  <bgColor rgb="FF33CC33"/>
                </patternFill>
              </fill>
            </x14:dxf>
          </x14:cfRule>
          <x14:cfRule type="containsText" priority="7631" operator="containsText" id="{68C9F519-4F60-43FF-B0CF-0A523DC8D5FB}">
            <xm:f>NOT(ISERROR(SEARCH('Listados Datos'!$P$5,Z394)))</xm:f>
            <xm:f>'Listados Datos'!$P$5</xm:f>
            <x14:dxf>
              <fill>
                <patternFill>
                  <bgColor rgb="FFFFFF00"/>
                </patternFill>
              </fill>
            </x14:dxf>
          </x14:cfRule>
          <x14:cfRule type="containsText" priority="7632" operator="containsText" id="{CA9F7843-94C1-4437-936D-90E8431E908B}">
            <xm:f>NOT(ISERROR(SEARCH('Listados Datos'!$P$6,Z394)))</xm:f>
            <xm:f>'Listados Datos'!$P$6</xm:f>
            <x14:dxf>
              <fill>
                <patternFill>
                  <bgColor rgb="FFFFC000"/>
                </patternFill>
              </fill>
            </x14:dxf>
          </x14:cfRule>
          <x14:cfRule type="containsText" priority="7633" operator="containsText" id="{90BEF266-10CA-40C4-9A19-CEE38575F5A4}">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605" operator="containsText" id="{D39442C0-6CA9-4764-B181-CD1821A8427F}">
            <xm:f>NOT(ISERROR(SEARCH('Listados Datos'!$T$3,AT394)))</xm:f>
            <xm:f>'Listados Datos'!$T$3</xm:f>
            <x14:dxf>
              <fill>
                <patternFill patternType="solid">
                  <bgColor rgb="FFC00000"/>
                </patternFill>
              </fill>
            </x14:dxf>
          </x14:cfRule>
          <x14:cfRule type="containsText" priority="7606" operator="containsText" id="{E08366B4-14AD-4943-AAE2-E4DB033DB03A}">
            <xm:f>NOT(ISERROR(SEARCH('Listados Datos'!$T$4,AT394)))</xm:f>
            <xm:f>'Listados Datos'!$T$4</xm:f>
            <x14:dxf>
              <font>
                <b/>
                <i val="0"/>
                <color theme="0"/>
              </font>
              <fill>
                <patternFill>
                  <bgColor rgb="FFE26B0A"/>
                </patternFill>
              </fill>
            </x14:dxf>
          </x14:cfRule>
          <x14:cfRule type="containsText" priority="7607" operator="containsText" id="{8FD9A04C-C55C-4D84-B689-2B150090EA3C}">
            <xm:f>NOT(ISERROR(SEARCH('Listados Datos'!$T$5,AT394)))</xm:f>
            <xm:f>'Listados Datos'!$T$5</xm:f>
            <x14:dxf>
              <font>
                <b/>
                <i val="0"/>
                <color auto="1"/>
              </font>
              <fill>
                <patternFill>
                  <bgColor rgb="FFFFFF00"/>
                </patternFill>
              </fill>
            </x14:dxf>
          </x14:cfRule>
          <x14:cfRule type="containsText" priority="7608" operator="containsText" id="{88F581A3-46A4-473E-8301-02A4475B254E}">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595" operator="containsText" id="{A1B0D674-644B-4F8D-B43A-B9A4DAEAF4F4}">
            <xm:f>NOT(ISERROR(SEARCH('Listados Datos'!$P$3,AR394)))</xm:f>
            <xm:f>'Listados Datos'!$P$3</xm:f>
            <x14:dxf>
              <fill>
                <patternFill>
                  <bgColor rgb="FF99CC00"/>
                </patternFill>
              </fill>
            </x14:dxf>
          </x14:cfRule>
          <x14:cfRule type="containsText" priority="7596" operator="containsText" id="{214E1D93-96A7-4DBD-80A0-1499F74B03C9}">
            <xm:f>NOT(ISERROR(SEARCH('Listados Datos'!$P$4,AR394)))</xm:f>
            <xm:f>'Listados Datos'!$P$4</xm:f>
            <x14:dxf>
              <fill>
                <patternFill>
                  <bgColor rgb="FF33CC33"/>
                </patternFill>
              </fill>
            </x14:dxf>
          </x14:cfRule>
          <x14:cfRule type="containsText" priority="7597" operator="containsText" id="{C0C35C9D-AD76-4582-9B62-9F39C4A8B4AA}">
            <xm:f>NOT(ISERROR(SEARCH('Listados Datos'!$P$5,AR394)))</xm:f>
            <xm:f>'Listados Datos'!$P$5</xm:f>
            <x14:dxf>
              <fill>
                <patternFill>
                  <bgColor rgb="FFFFFF00"/>
                </patternFill>
              </fill>
            </x14:dxf>
          </x14:cfRule>
          <x14:cfRule type="containsText" priority="7598" operator="containsText" id="{016E5A5B-A628-4498-98C5-4594F1A0E7F0}">
            <xm:f>NOT(ISERROR(SEARCH('Listados Datos'!$P$6,AR394)))</xm:f>
            <xm:f>'Listados Datos'!$P$6</xm:f>
            <x14:dxf>
              <fill>
                <patternFill>
                  <bgColor rgb="FFFFC000"/>
                </patternFill>
              </fill>
            </x14:dxf>
          </x14:cfRule>
          <x14:cfRule type="containsText" priority="7599" operator="containsText" id="{BFF63CDA-6E4A-4F1E-8B7D-180A6B7476C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591" operator="containsText" id="{04DB4A8C-46AD-4F7D-B05C-688C9DD6564E}">
            <xm:f>NOT(ISERROR(SEARCH('Listados Datos'!$T$3,AT395)))</xm:f>
            <xm:f>'Listados Datos'!$T$3</xm:f>
            <x14:dxf>
              <fill>
                <patternFill patternType="solid">
                  <bgColor rgb="FFC00000"/>
                </patternFill>
              </fill>
            </x14:dxf>
          </x14:cfRule>
          <x14:cfRule type="containsText" priority="7592" operator="containsText" id="{92E2AF0B-C015-470C-866E-D183CBD3F361}">
            <xm:f>NOT(ISERROR(SEARCH('Listados Datos'!$T$4,AT395)))</xm:f>
            <xm:f>'Listados Datos'!$T$4</xm:f>
            <x14:dxf>
              <font>
                <b/>
                <i val="0"/>
                <color theme="0"/>
              </font>
              <fill>
                <patternFill>
                  <bgColor rgb="FFE26B0A"/>
                </patternFill>
              </fill>
            </x14:dxf>
          </x14:cfRule>
          <x14:cfRule type="containsText" priority="7593" operator="containsText" id="{7276FFB2-F6AF-4E50-875F-ACE772A7C540}">
            <xm:f>NOT(ISERROR(SEARCH('Listados Datos'!$T$5,AT395)))</xm:f>
            <xm:f>'Listados Datos'!$T$5</xm:f>
            <x14:dxf>
              <font>
                <b/>
                <i val="0"/>
                <color auto="1"/>
              </font>
              <fill>
                <patternFill>
                  <bgColor rgb="FFFFFF00"/>
                </patternFill>
              </fill>
            </x14:dxf>
          </x14:cfRule>
          <x14:cfRule type="containsText" priority="7594" operator="containsText" id="{8A3F1DA7-C305-4D16-A624-3D14903856E5}">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581" operator="containsText" id="{ADF84D82-AAC4-4943-B251-4017F54D2DB3}">
            <xm:f>NOT(ISERROR(SEARCH('Listados Datos'!$P$3,AR395)))</xm:f>
            <xm:f>'Listados Datos'!$P$3</xm:f>
            <x14:dxf>
              <fill>
                <patternFill>
                  <bgColor rgb="FF99CC00"/>
                </patternFill>
              </fill>
            </x14:dxf>
          </x14:cfRule>
          <x14:cfRule type="containsText" priority="7582" operator="containsText" id="{376E80DE-8F5A-487E-92C2-DECD52EC3E46}">
            <xm:f>NOT(ISERROR(SEARCH('Listados Datos'!$P$4,AR395)))</xm:f>
            <xm:f>'Listados Datos'!$P$4</xm:f>
            <x14:dxf>
              <fill>
                <patternFill>
                  <bgColor rgb="FF33CC33"/>
                </patternFill>
              </fill>
            </x14:dxf>
          </x14:cfRule>
          <x14:cfRule type="containsText" priority="7583" operator="containsText" id="{220E4182-1FC0-4128-83DC-CF4B95AB9BA4}">
            <xm:f>NOT(ISERROR(SEARCH('Listados Datos'!$P$5,AR395)))</xm:f>
            <xm:f>'Listados Datos'!$P$5</xm:f>
            <x14:dxf>
              <fill>
                <patternFill>
                  <bgColor rgb="FFFFFF00"/>
                </patternFill>
              </fill>
            </x14:dxf>
          </x14:cfRule>
          <x14:cfRule type="containsText" priority="7584" operator="containsText" id="{02A8C00C-A493-4466-BE40-45B9842CECBA}">
            <xm:f>NOT(ISERROR(SEARCH('Listados Datos'!$P$6,AR395)))</xm:f>
            <xm:f>'Listados Datos'!$P$6</xm:f>
            <x14:dxf>
              <fill>
                <patternFill>
                  <bgColor rgb="FFFFC000"/>
                </patternFill>
              </fill>
            </x14:dxf>
          </x14:cfRule>
          <x14:cfRule type="containsText" priority="7585" operator="containsText" id="{91313D37-CDE1-4DBB-A129-5BC130245940}">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563" operator="containsText" id="{842FF2D7-0EEB-47D9-8F0B-27402A0C72F9}">
            <xm:f>NOT(ISERROR(SEARCH('Listados Datos'!$T$3,AF396)))</xm:f>
            <xm:f>'Listados Datos'!$T$3</xm:f>
            <x14:dxf>
              <fill>
                <patternFill patternType="solid">
                  <bgColor rgb="FFC00000"/>
                </patternFill>
              </fill>
            </x14:dxf>
          </x14:cfRule>
          <x14:cfRule type="containsText" priority="7564" operator="containsText" id="{DBAA7162-DEF7-4473-82CD-23D34835F760}">
            <xm:f>NOT(ISERROR(SEARCH('Listados Datos'!$T$4,AF396)))</xm:f>
            <xm:f>'Listados Datos'!$T$4</xm:f>
            <x14:dxf>
              <font>
                <b/>
                <i val="0"/>
                <color theme="0"/>
              </font>
              <fill>
                <patternFill>
                  <bgColor rgb="FFE26B0A"/>
                </patternFill>
              </fill>
            </x14:dxf>
          </x14:cfRule>
          <x14:cfRule type="containsText" priority="7565" operator="containsText" id="{82067CC7-7D39-483F-9236-69279E674D80}">
            <xm:f>NOT(ISERROR(SEARCH('Listados Datos'!$T$5,AF396)))</xm:f>
            <xm:f>'Listados Datos'!$T$5</xm:f>
            <x14:dxf>
              <font>
                <b/>
                <i val="0"/>
                <color auto="1"/>
              </font>
              <fill>
                <patternFill>
                  <bgColor rgb="FFFFFF00"/>
                </patternFill>
              </fill>
            </x14:dxf>
          </x14:cfRule>
          <x14:cfRule type="containsText" priority="7566" operator="containsText" id="{0CA3E1D8-8E9E-4E46-B99A-38FB4DC46D84}">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559" operator="containsText" id="{472FF9DF-F38B-4FAA-8FB3-78854413AB97}">
            <xm:f>NOT(ISERROR(SEARCH('Listados Datos'!$T$3,AB396)))</xm:f>
            <xm:f>'Listados Datos'!$T$3</xm:f>
            <x14:dxf>
              <fill>
                <patternFill patternType="solid">
                  <bgColor rgb="FFC00000"/>
                </patternFill>
              </fill>
            </x14:dxf>
          </x14:cfRule>
          <x14:cfRule type="containsText" priority="7560" operator="containsText" id="{26546850-4286-4F1E-A50E-80718D746826}">
            <xm:f>NOT(ISERROR(SEARCH('Listados Datos'!$T$4,AB396)))</xm:f>
            <xm:f>'Listados Datos'!$T$4</xm:f>
            <x14:dxf>
              <font>
                <b/>
                <i val="0"/>
                <color theme="0"/>
              </font>
              <fill>
                <patternFill>
                  <bgColor rgb="FFE26B0A"/>
                </patternFill>
              </fill>
            </x14:dxf>
          </x14:cfRule>
          <x14:cfRule type="containsText" priority="7561" operator="containsText" id="{19045B33-0146-49C2-94C8-AA445159DBD3}">
            <xm:f>NOT(ISERROR(SEARCH('Listados Datos'!$T$5,AB396)))</xm:f>
            <xm:f>'Listados Datos'!$T$5</xm:f>
            <x14:dxf>
              <font>
                <b/>
                <i val="0"/>
                <color auto="1"/>
              </font>
              <fill>
                <patternFill>
                  <bgColor rgb="FFFFFF00"/>
                </patternFill>
              </fill>
            </x14:dxf>
          </x14:cfRule>
          <x14:cfRule type="containsText" priority="7562" operator="containsText" id="{EAA9706F-B21B-412B-B2EC-F96DFC714EC9}">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549" operator="containsText" id="{25A7E565-266B-4CCA-A08E-2BCFDF747580}">
            <xm:f>NOT(ISERROR(SEARCH('Listados Datos'!$P$3,Z396)))</xm:f>
            <xm:f>'Listados Datos'!$P$3</xm:f>
            <x14:dxf>
              <fill>
                <patternFill>
                  <bgColor rgb="FF99CC00"/>
                </patternFill>
              </fill>
            </x14:dxf>
          </x14:cfRule>
          <x14:cfRule type="containsText" priority="7550" operator="containsText" id="{412C1680-87C7-44A9-9037-7326F6541740}">
            <xm:f>NOT(ISERROR(SEARCH('Listados Datos'!$P$4,Z396)))</xm:f>
            <xm:f>'Listados Datos'!$P$4</xm:f>
            <x14:dxf>
              <fill>
                <patternFill>
                  <bgColor rgb="FF33CC33"/>
                </patternFill>
              </fill>
            </x14:dxf>
          </x14:cfRule>
          <x14:cfRule type="containsText" priority="7551" operator="containsText" id="{B8ACBB9D-30BC-4B60-A71F-00A6D961609E}">
            <xm:f>NOT(ISERROR(SEARCH('Listados Datos'!$P$5,Z396)))</xm:f>
            <xm:f>'Listados Datos'!$P$5</xm:f>
            <x14:dxf>
              <fill>
                <patternFill>
                  <bgColor rgb="FFFFFF00"/>
                </patternFill>
              </fill>
            </x14:dxf>
          </x14:cfRule>
          <x14:cfRule type="containsText" priority="7552" operator="containsText" id="{71D5B679-A9D8-4851-97A4-30C478A16328}">
            <xm:f>NOT(ISERROR(SEARCH('Listados Datos'!$P$6,Z396)))</xm:f>
            <xm:f>'Listados Datos'!$P$6</xm:f>
            <x14:dxf>
              <fill>
                <patternFill>
                  <bgColor rgb="FFFFC000"/>
                </patternFill>
              </fill>
            </x14:dxf>
          </x14:cfRule>
          <x14:cfRule type="containsText" priority="7553" operator="containsText" id="{399D7686-823D-409D-8D42-983DAD6C7930}">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521" operator="containsText" id="{CF09526D-3B16-4E57-A9AD-856406B07CAD}">
            <xm:f>NOT(ISERROR(SEARCH('Listados Datos'!$T$3,AT397)))</xm:f>
            <xm:f>'Listados Datos'!$T$3</xm:f>
            <x14:dxf>
              <fill>
                <patternFill patternType="solid">
                  <bgColor rgb="FFC00000"/>
                </patternFill>
              </fill>
            </x14:dxf>
          </x14:cfRule>
          <x14:cfRule type="containsText" priority="7522" operator="containsText" id="{2CD076C6-AB1D-455E-BC6A-3E0FBD9151CF}">
            <xm:f>NOT(ISERROR(SEARCH('Listados Datos'!$T$4,AT397)))</xm:f>
            <xm:f>'Listados Datos'!$T$4</xm:f>
            <x14:dxf>
              <font>
                <b/>
                <i val="0"/>
                <color theme="0"/>
              </font>
              <fill>
                <patternFill>
                  <bgColor rgb="FFE26B0A"/>
                </patternFill>
              </fill>
            </x14:dxf>
          </x14:cfRule>
          <x14:cfRule type="containsText" priority="7523" operator="containsText" id="{B096267B-EB23-4DE5-8709-783E1FA31503}">
            <xm:f>NOT(ISERROR(SEARCH('Listados Datos'!$T$5,AT397)))</xm:f>
            <xm:f>'Listados Datos'!$T$5</xm:f>
            <x14:dxf>
              <font>
                <b/>
                <i val="0"/>
                <color auto="1"/>
              </font>
              <fill>
                <patternFill>
                  <bgColor rgb="FFFFFF00"/>
                </patternFill>
              </fill>
            </x14:dxf>
          </x14:cfRule>
          <x14:cfRule type="containsText" priority="7524" operator="containsText" id="{6ACCAD63-2098-411A-87F5-C9EC56720748}">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441" operator="containsText" id="{D3249CBF-130E-4F3A-9564-9FA3F0F44882}">
            <xm:f>NOT(ISERROR(SEARCH('Listados Datos'!$T$3,AT411)))</xm:f>
            <xm:f>'Listados Datos'!$T$3</xm:f>
            <x14:dxf>
              <fill>
                <patternFill patternType="solid">
                  <bgColor rgb="FFC00000"/>
                </patternFill>
              </fill>
            </x14:dxf>
          </x14:cfRule>
          <x14:cfRule type="containsText" priority="7442" operator="containsText" id="{50A907FE-7BF4-4A99-BB37-9E621CFF49F3}">
            <xm:f>NOT(ISERROR(SEARCH('Listados Datos'!$T$4,AT411)))</xm:f>
            <xm:f>'Listados Datos'!$T$4</xm:f>
            <x14:dxf>
              <font>
                <b/>
                <i val="0"/>
                <color theme="0"/>
              </font>
              <fill>
                <patternFill>
                  <bgColor rgb="FFE26B0A"/>
                </patternFill>
              </fill>
            </x14:dxf>
          </x14:cfRule>
          <x14:cfRule type="containsText" priority="7443" operator="containsText" id="{12AC2458-AC34-4168-A9D2-2DBA30285F73}">
            <xm:f>NOT(ISERROR(SEARCH('Listados Datos'!$T$5,AT411)))</xm:f>
            <xm:f>'Listados Datos'!$T$5</xm:f>
            <x14:dxf>
              <font>
                <b/>
                <i val="0"/>
                <color auto="1"/>
              </font>
              <fill>
                <patternFill>
                  <bgColor rgb="FFFFFF00"/>
                </patternFill>
              </fill>
            </x14:dxf>
          </x14:cfRule>
          <x14:cfRule type="containsText" priority="7444" operator="containsText" id="{6432AC9F-3CCE-459C-97DB-6546F1CD9E22}">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31" operator="containsText" id="{90C66830-A12A-4EDC-9B6A-17A00153AF4F}">
            <xm:f>NOT(ISERROR(SEARCH('Listados Datos'!$P$3,AR411)))</xm:f>
            <xm:f>'Listados Datos'!$P$3</xm:f>
            <x14:dxf>
              <fill>
                <patternFill>
                  <bgColor rgb="FF99CC00"/>
                </patternFill>
              </fill>
            </x14:dxf>
          </x14:cfRule>
          <x14:cfRule type="containsText" priority="7432" operator="containsText" id="{08EC4F88-8AA1-47EA-8531-50CC3E4766AC}">
            <xm:f>NOT(ISERROR(SEARCH('Listados Datos'!$P$4,AR411)))</xm:f>
            <xm:f>'Listados Datos'!$P$4</xm:f>
            <x14:dxf>
              <fill>
                <patternFill>
                  <bgColor rgb="FF33CC33"/>
                </patternFill>
              </fill>
            </x14:dxf>
          </x14:cfRule>
          <x14:cfRule type="containsText" priority="7433" operator="containsText" id="{CF8D2EAA-B7D4-404C-A6E8-5E650B33B058}">
            <xm:f>NOT(ISERROR(SEARCH('Listados Datos'!$P$5,AR411)))</xm:f>
            <xm:f>'Listados Datos'!$P$5</xm:f>
            <x14:dxf>
              <fill>
                <patternFill>
                  <bgColor rgb="FFFFFF00"/>
                </patternFill>
              </fill>
            </x14:dxf>
          </x14:cfRule>
          <x14:cfRule type="containsText" priority="7434" operator="containsText" id="{271F84B5-5B90-442C-8B2C-563C7C58DCB0}">
            <xm:f>NOT(ISERROR(SEARCH('Listados Datos'!$P$6,AR411)))</xm:f>
            <xm:f>'Listados Datos'!$P$6</xm:f>
            <x14:dxf>
              <fill>
                <patternFill>
                  <bgColor rgb="FFFFC000"/>
                </patternFill>
              </fill>
            </x14:dxf>
          </x14:cfRule>
          <x14:cfRule type="containsText" priority="7435" operator="containsText" id="{4032FC7C-E44E-4B72-80F8-FDA19E7EFC2E}">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399" operator="containsText" id="{B84E2DF5-8B05-4F85-ADCA-86805B470513}">
            <xm:f>NOT(ISERROR(SEARCH('Listados Datos'!$T$3,AT408)))</xm:f>
            <xm:f>'Listados Datos'!$T$3</xm:f>
            <x14:dxf>
              <fill>
                <patternFill patternType="solid">
                  <bgColor rgb="FFC00000"/>
                </patternFill>
              </fill>
            </x14:dxf>
          </x14:cfRule>
          <x14:cfRule type="containsText" priority="7400" operator="containsText" id="{678FB0F2-9D6D-4560-BC3A-B576FC14904B}">
            <xm:f>NOT(ISERROR(SEARCH('Listados Datos'!$T$4,AT408)))</xm:f>
            <xm:f>'Listados Datos'!$T$4</xm:f>
            <x14:dxf>
              <font>
                <b/>
                <i val="0"/>
                <color theme="0"/>
              </font>
              <fill>
                <patternFill>
                  <bgColor rgb="FFE26B0A"/>
                </patternFill>
              </fill>
            </x14:dxf>
          </x14:cfRule>
          <x14:cfRule type="containsText" priority="7401" operator="containsText" id="{C627E78C-69A5-4864-97B2-84B5E1D4B73B}">
            <xm:f>NOT(ISERROR(SEARCH('Listados Datos'!$T$5,AT408)))</xm:f>
            <xm:f>'Listados Datos'!$T$5</xm:f>
            <x14:dxf>
              <font>
                <b/>
                <i val="0"/>
                <color auto="1"/>
              </font>
              <fill>
                <patternFill>
                  <bgColor rgb="FFFFFF00"/>
                </patternFill>
              </fill>
            </x14:dxf>
          </x14:cfRule>
          <x14:cfRule type="containsText" priority="7402" operator="containsText" id="{016D8316-DED5-43DB-8DB4-7B3DCAF8ABE6}">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389" operator="containsText" id="{0C48D551-C8DE-4E71-A7C5-1F8576452B34}">
            <xm:f>NOT(ISERROR(SEARCH('Listados Datos'!$P$3,AR408)))</xm:f>
            <xm:f>'Listados Datos'!$P$3</xm:f>
            <x14:dxf>
              <fill>
                <patternFill>
                  <bgColor rgb="FF99CC00"/>
                </patternFill>
              </fill>
            </x14:dxf>
          </x14:cfRule>
          <x14:cfRule type="containsText" priority="7390" operator="containsText" id="{E48021B1-3A13-4E72-9FB5-90B8F6A0261C}">
            <xm:f>NOT(ISERROR(SEARCH('Listados Datos'!$P$4,AR408)))</xm:f>
            <xm:f>'Listados Datos'!$P$4</xm:f>
            <x14:dxf>
              <fill>
                <patternFill>
                  <bgColor rgb="FF33CC33"/>
                </patternFill>
              </fill>
            </x14:dxf>
          </x14:cfRule>
          <x14:cfRule type="containsText" priority="7391" operator="containsText" id="{E71AE96B-D2A9-4F71-8D6F-68750D454535}">
            <xm:f>NOT(ISERROR(SEARCH('Listados Datos'!$P$5,AR408)))</xm:f>
            <xm:f>'Listados Datos'!$P$5</xm:f>
            <x14:dxf>
              <fill>
                <patternFill>
                  <bgColor rgb="FFFFFF00"/>
                </patternFill>
              </fill>
            </x14:dxf>
          </x14:cfRule>
          <x14:cfRule type="containsText" priority="7392" operator="containsText" id="{D371BB3A-83EB-4D7C-B92E-F88072366284}">
            <xm:f>NOT(ISERROR(SEARCH('Listados Datos'!$P$6,AR408)))</xm:f>
            <xm:f>'Listados Datos'!$P$6</xm:f>
            <x14:dxf>
              <fill>
                <patternFill>
                  <bgColor rgb="FFFFC000"/>
                </patternFill>
              </fill>
            </x14:dxf>
          </x14:cfRule>
          <x14:cfRule type="containsText" priority="7393" operator="containsText" id="{48B67DF3-FF2A-40BD-8E80-B06722652112}">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507" operator="containsText" id="{DB84FEDE-F3E5-43BE-BB95-932841BE6AA5}">
            <xm:f>NOT(ISERROR(SEARCH('Listados Datos'!$T$3,AF406)))</xm:f>
            <xm:f>'Listados Datos'!$T$3</xm:f>
            <x14:dxf>
              <fill>
                <patternFill patternType="solid">
                  <bgColor rgb="FFC00000"/>
                </patternFill>
              </fill>
            </x14:dxf>
          </x14:cfRule>
          <x14:cfRule type="containsText" priority="7508" operator="containsText" id="{799CD49C-8170-4CE6-9A77-07B6E5611087}">
            <xm:f>NOT(ISERROR(SEARCH('Listados Datos'!$T$4,AF406)))</xm:f>
            <xm:f>'Listados Datos'!$T$4</xm:f>
            <x14:dxf>
              <font>
                <b/>
                <i val="0"/>
                <color theme="0"/>
              </font>
              <fill>
                <patternFill>
                  <bgColor rgb="FFE26B0A"/>
                </patternFill>
              </fill>
            </x14:dxf>
          </x14:cfRule>
          <x14:cfRule type="containsText" priority="7509" operator="containsText" id="{8B203C13-4A13-4E62-B27F-80C9678E754B}">
            <xm:f>NOT(ISERROR(SEARCH('Listados Datos'!$T$5,AF406)))</xm:f>
            <xm:f>'Listados Datos'!$T$5</xm:f>
            <x14:dxf>
              <font>
                <b/>
                <i val="0"/>
                <color auto="1"/>
              </font>
              <fill>
                <patternFill>
                  <bgColor rgb="FFFFFF00"/>
                </patternFill>
              </fill>
            </x14:dxf>
          </x14:cfRule>
          <x14:cfRule type="containsText" priority="7510" operator="containsText" id="{CC3017C7-925F-408B-B269-FFCB8A72014C}">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03" operator="containsText" id="{40A2A909-553E-4E6B-9E18-BD533CAF6EDD}">
            <xm:f>NOT(ISERROR(SEARCH('Listados Datos'!$T$3,AB406)))</xm:f>
            <xm:f>'Listados Datos'!$T$3</xm:f>
            <x14:dxf>
              <fill>
                <patternFill patternType="solid">
                  <bgColor rgb="FFC00000"/>
                </patternFill>
              </fill>
            </x14:dxf>
          </x14:cfRule>
          <x14:cfRule type="containsText" priority="7504" operator="containsText" id="{C06B107B-0098-443D-A8D2-F7AAF0805725}">
            <xm:f>NOT(ISERROR(SEARCH('Listados Datos'!$T$4,AB406)))</xm:f>
            <xm:f>'Listados Datos'!$T$4</xm:f>
            <x14:dxf>
              <font>
                <b/>
                <i val="0"/>
                <color theme="0"/>
              </font>
              <fill>
                <patternFill>
                  <bgColor rgb="FFE26B0A"/>
                </patternFill>
              </fill>
            </x14:dxf>
          </x14:cfRule>
          <x14:cfRule type="containsText" priority="7505" operator="containsText" id="{83B910C9-821D-49BB-A45F-CB3BE36F55EE}">
            <xm:f>NOT(ISERROR(SEARCH('Listados Datos'!$T$5,AB406)))</xm:f>
            <xm:f>'Listados Datos'!$T$5</xm:f>
            <x14:dxf>
              <font>
                <b/>
                <i val="0"/>
                <color auto="1"/>
              </font>
              <fill>
                <patternFill>
                  <bgColor rgb="FFFFFF00"/>
                </patternFill>
              </fill>
            </x14:dxf>
          </x14:cfRule>
          <x14:cfRule type="containsText" priority="7506" operator="containsText" id="{3A8F9275-386A-4487-9009-F0947BBB0301}">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493" operator="containsText" id="{A0FB88DC-A12D-4986-9431-9632757E07BC}">
            <xm:f>NOT(ISERROR(SEARCH('Listados Datos'!$P$3,Z406)))</xm:f>
            <xm:f>'Listados Datos'!$P$3</xm:f>
            <x14:dxf>
              <fill>
                <patternFill>
                  <bgColor rgb="FF99CC00"/>
                </patternFill>
              </fill>
            </x14:dxf>
          </x14:cfRule>
          <x14:cfRule type="containsText" priority="7494" operator="containsText" id="{7B90D626-B4BA-462A-9B7E-904D9FB460FE}">
            <xm:f>NOT(ISERROR(SEARCH('Listados Datos'!$P$4,Z406)))</xm:f>
            <xm:f>'Listados Datos'!$P$4</xm:f>
            <x14:dxf>
              <fill>
                <patternFill>
                  <bgColor rgb="FF33CC33"/>
                </patternFill>
              </fill>
            </x14:dxf>
          </x14:cfRule>
          <x14:cfRule type="containsText" priority="7495" operator="containsText" id="{60D8A44A-376C-4DF8-B43B-28BACD076F93}">
            <xm:f>NOT(ISERROR(SEARCH('Listados Datos'!$P$5,Z406)))</xm:f>
            <xm:f>'Listados Datos'!$P$5</xm:f>
            <x14:dxf>
              <fill>
                <patternFill>
                  <bgColor rgb="FFFFFF00"/>
                </patternFill>
              </fill>
            </x14:dxf>
          </x14:cfRule>
          <x14:cfRule type="containsText" priority="7496" operator="containsText" id="{B849E06B-14AE-4E5B-BBC1-34CEED613F27}">
            <xm:f>NOT(ISERROR(SEARCH('Listados Datos'!$P$6,Z406)))</xm:f>
            <xm:f>'Listados Datos'!$P$6</xm:f>
            <x14:dxf>
              <fill>
                <patternFill>
                  <bgColor rgb="FFFFC000"/>
                </patternFill>
              </fill>
            </x14:dxf>
          </x14:cfRule>
          <x14:cfRule type="containsText" priority="7497" operator="containsText" id="{CDBAAF86-185F-4466-A475-3E81C676B43A}">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69" operator="containsText" id="{4DC2D04C-EFEE-48CF-94C2-2A1D73D1FE8E}">
            <xm:f>NOT(ISERROR(SEARCH('Listados Datos'!$T$3,AT406)))</xm:f>
            <xm:f>'Listados Datos'!$T$3</xm:f>
            <x14:dxf>
              <fill>
                <patternFill patternType="solid">
                  <bgColor rgb="FFC00000"/>
                </patternFill>
              </fill>
            </x14:dxf>
          </x14:cfRule>
          <x14:cfRule type="containsText" priority="7470" operator="containsText" id="{A3CA047C-6305-46DF-A246-4EFA25DD3323}">
            <xm:f>NOT(ISERROR(SEARCH('Listados Datos'!$T$4,AT406)))</xm:f>
            <xm:f>'Listados Datos'!$T$4</xm:f>
            <x14:dxf>
              <font>
                <b/>
                <i val="0"/>
                <color theme="0"/>
              </font>
              <fill>
                <patternFill>
                  <bgColor rgb="FFE26B0A"/>
                </patternFill>
              </fill>
            </x14:dxf>
          </x14:cfRule>
          <x14:cfRule type="containsText" priority="7471" operator="containsText" id="{197A015A-ABBF-431D-AA61-774AC21B6968}">
            <xm:f>NOT(ISERROR(SEARCH('Listados Datos'!$T$5,AT406)))</xm:f>
            <xm:f>'Listados Datos'!$T$5</xm:f>
            <x14:dxf>
              <font>
                <b/>
                <i val="0"/>
                <color auto="1"/>
              </font>
              <fill>
                <patternFill>
                  <bgColor rgb="FFFFFF00"/>
                </patternFill>
              </fill>
            </x14:dxf>
          </x14:cfRule>
          <x14:cfRule type="containsText" priority="7472" operator="containsText" id="{20369D68-B4D8-4370-A4F2-C90EAC87A285}">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59" operator="containsText" id="{DF6AD176-2DCE-4F66-9AA7-2BF88A825C00}">
            <xm:f>NOT(ISERROR(SEARCH('Listados Datos'!$P$3,AR406)))</xm:f>
            <xm:f>'Listados Datos'!$P$3</xm:f>
            <x14:dxf>
              <fill>
                <patternFill>
                  <bgColor rgb="FF99CC00"/>
                </patternFill>
              </fill>
            </x14:dxf>
          </x14:cfRule>
          <x14:cfRule type="containsText" priority="7460" operator="containsText" id="{01F6DD39-71BC-487D-85E7-07FB4B9854D1}">
            <xm:f>NOT(ISERROR(SEARCH('Listados Datos'!$P$4,AR406)))</xm:f>
            <xm:f>'Listados Datos'!$P$4</xm:f>
            <x14:dxf>
              <fill>
                <patternFill>
                  <bgColor rgb="FF33CC33"/>
                </patternFill>
              </fill>
            </x14:dxf>
          </x14:cfRule>
          <x14:cfRule type="containsText" priority="7461" operator="containsText" id="{0E18D709-E511-4774-BCD6-68968266AE30}">
            <xm:f>NOT(ISERROR(SEARCH('Listados Datos'!$P$5,AR406)))</xm:f>
            <xm:f>'Listados Datos'!$P$5</xm:f>
            <x14:dxf>
              <fill>
                <patternFill>
                  <bgColor rgb="FFFFFF00"/>
                </patternFill>
              </fill>
            </x14:dxf>
          </x14:cfRule>
          <x14:cfRule type="containsText" priority="7462" operator="containsText" id="{FFB71AB7-D71E-44C5-BB16-07D7C3D72BD2}">
            <xm:f>NOT(ISERROR(SEARCH('Listados Datos'!$P$6,AR406)))</xm:f>
            <xm:f>'Listados Datos'!$P$6</xm:f>
            <x14:dxf>
              <fill>
                <patternFill>
                  <bgColor rgb="FFFFC000"/>
                </patternFill>
              </fill>
            </x14:dxf>
          </x14:cfRule>
          <x14:cfRule type="containsText" priority="7463" operator="containsText" id="{70C2EBDB-4EF9-46DC-98C5-3DBE88347E54}">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55" operator="containsText" id="{EE9E242B-BBB4-4BF2-93DE-05008AD5C3F3}">
            <xm:f>NOT(ISERROR(SEARCH('Listados Datos'!$T$3,AT407)))</xm:f>
            <xm:f>'Listados Datos'!$T$3</xm:f>
            <x14:dxf>
              <fill>
                <patternFill patternType="solid">
                  <bgColor rgb="FFC00000"/>
                </patternFill>
              </fill>
            </x14:dxf>
          </x14:cfRule>
          <x14:cfRule type="containsText" priority="7456" operator="containsText" id="{1FADE4E8-8B5E-4B78-8623-54EDCA8B8AD9}">
            <xm:f>NOT(ISERROR(SEARCH('Listados Datos'!$T$4,AT407)))</xm:f>
            <xm:f>'Listados Datos'!$T$4</xm:f>
            <x14:dxf>
              <font>
                <b/>
                <i val="0"/>
                <color theme="0"/>
              </font>
              <fill>
                <patternFill>
                  <bgColor rgb="FFE26B0A"/>
                </patternFill>
              </fill>
            </x14:dxf>
          </x14:cfRule>
          <x14:cfRule type="containsText" priority="7457" operator="containsText" id="{31742E8E-7A66-4E24-9AD0-F8C2762E8D74}">
            <xm:f>NOT(ISERROR(SEARCH('Listados Datos'!$T$5,AT407)))</xm:f>
            <xm:f>'Listados Datos'!$T$5</xm:f>
            <x14:dxf>
              <font>
                <b/>
                <i val="0"/>
                <color auto="1"/>
              </font>
              <fill>
                <patternFill>
                  <bgColor rgb="FFFFFF00"/>
                </patternFill>
              </fill>
            </x14:dxf>
          </x14:cfRule>
          <x14:cfRule type="containsText" priority="7458" operator="containsText" id="{EFD77DCE-615B-4E0D-9F89-4265B40DCE60}">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45" operator="containsText" id="{916D4655-8C0B-4690-8008-A445ED45877F}">
            <xm:f>NOT(ISERROR(SEARCH('Listados Datos'!$P$3,AR407)))</xm:f>
            <xm:f>'Listados Datos'!$P$3</xm:f>
            <x14:dxf>
              <fill>
                <patternFill>
                  <bgColor rgb="FF99CC00"/>
                </patternFill>
              </fill>
            </x14:dxf>
          </x14:cfRule>
          <x14:cfRule type="containsText" priority="7446" operator="containsText" id="{3A9E14FD-FD80-47E6-B5B3-A56CC61125F7}">
            <xm:f>NOT(ISERROR(SEARCH('Listados Datos'!$P$4,AR407)))</xm:f>
            <xm:f>'Listados Datos'!$P$4</xm:f>
            <x14:dxf>
              <fill>
                <patternFill>
                  <bgColor rgb="FF33CC33"/>
                </patternFill>
              </fill>
            </x14:dxf>
          </x14:cfRule>
          <x14:cfRule type="containsText" priority="7447" operator="containsText" id="{1E155B95-B8B7-4431-84A2-FF6BEC931949}">
            <xm:f>NOT(ISERROR(SEARCH('Listados Datos'!$P$5,AR407)))</xm:f>
            <xm:f>'Listados Datos'!$P$5</xm:f>
            <x14:dxf>
              <fill>
                <patternFill>
                  <bgColor rgb="FFFFFF00"/>
                </patternFill>
              </fill>
            </x14:dxf>
          </x14:cfRule>
          <x14:cfRule type="containsText" priority="7448" operator="containsText" id="{1B44B9A8-7089-418D-B5EF-382F61031910}">
            <xm:f>NOT(ISERROR(SEARCH('Listados Datos'!$P$6,AR407)))</xm:f>
            <xm:f>'Listados Datos'!$P$6</xm:f>
            <x14:dxf>
              <fill>
                <patternFill>
                  <bgColor rgb="FFFFC000"/>
                </patternFill>
              </fill>
            </x14:dxf>
          </x14:cfRule>
          <x14:cfRule type="containsText" priority="7449" operator="containsText" id="{8D4A7C07-D922-4A21-97E7-D31D3E6D67E6}">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27" operator="containsText" id="{07BE9B3E-B1FD-4FAD-AE6A-19BA49E16BFD}">
            <xm:f>NOT(ISERROR(SEARCH('Listados Datos'!$T$3,AF408)))</xm:f>
            <xm:f>'Listados Datos'!$T$3</xm:f>
            <x14:dxf>
              <fill>
                <patternFill patternType="solid">
                  <bgColor rgb="FFC00000"/>
                </patternFill>
              </fill>
            </x14:dxf>
          </x14:cfRule>
          <x14:cfRule type="containsText" priority="7428" operator="containsText" id="{CE6CF255-FB94-447A-A021-6CC6E72D0FBD}">
            <xm:f>NOT(ISERROR(SEARCH('Listados Datos'!$T$4,AF408)))</xm:f>
            <xm:f>'Listados Datos'!$T$4</xm:f>
            <x14:dxf>
              <font>
                <b/>
                <i val="0"/>
                <color theme="0"/>
              </font>
              <fill>
                <patternFill>
                  <bgColor rgb="FFE26B0A"/>
                </patternFill>
              </fill>
            </x14:dxf>
          </x14:cfRule>
          <x14:cfRule type="containsText" priority="7429" operator="containsText" id="{55031BC1-3CC4-4E23-9B5B-F9B7830A0C58}">
            <xm:f>NOT(ISERROR(SEARCH('Listados Datos'!$T$5,AF408)))</xm:f>
            <xm:f>'Listados Datos'!$T$5</xm:f>
            <x14:dxf>
              <font>
                <b/>
                <i val="0"/>
                <color auto="1"/>
              </font>
              <fill>
                <patternFill>
                  <bgColor rgb="FFFFFF00"/>
                </patternFill>
              </fill>
            </x14:dxf>
          </x14:cfRule>
          <x14:cfRule type="containsText" priority="7430" operator="containsText" id="{2CAEF8F3-F930-4043-99C3-3F0B628EF6DC}">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23" operator="containsText" id="{8C1FAEA4-CCC9-4E56-A6BB-6AA7707F720A}">
            <xm:f>NOT(ISERROR(SEARCH('Listados Datos'!$T$3,AB408)))</xm:f>
            <xm:f>'Listados Datos'!$T$3</xm:f>
            <x14:dxf>
              <fill>
                <patternFill patternType="solid">
                  <bgColor rgb="FFC00000"/>
                </patternFill>
              </fill>
            </x14:dxf>
          </x14:cfRule>
          <x14:cfRule type="containsText" priority="7424" operator="containsText" id="{CFEC36C2-53FC-4709-BA69-C6F970772BB9}">
            <xm:f>NOT(ISERROR(SEARCH('Listados Datos'!$T$4,AB408)))</xm:f>
            <xm:f>'Listados Datos'!$T$4</xm:f>
            <x14:dxf>
              <font>
                <b/>
                <i val="0"/>
                <color theme="0"/>
              </font>
              <fill>
                <patternFill>
                  <bgColor rgb="FFE26B0A"/>
                </patternFill>
              </fill>
            </x14:dxf>
          </x14:cfRule>
          <x14:cfRule type="containsText" priority="7425" operator="containsText" id="{E7C691AC-A8AE-40B0-A9FE-DA1BEBE0AF89}">
            <xm:f>NOT(ISERROR(SEARCH('Listados Datos'!$T$5,AB408)))</xm:f>
            <xm:f>'Listados Datos'!$T$5</xm:f>
            <x14:dxf>
              <font>
                <b/>
                <i val="0"/>
                <color auto="1"/>
              </font>
              <fill>
                <patternFill>
                  <bgColor rgb="FFFFFF00"/>
                </patternFill>
              </fill>
            </x14:dxf>
          </x14:cfRule>
          <x14:cfRule type="containsText" priority="7426" operator="containsText" id="{CEBBCF47-0767-49C1-BEDD-D5CAF481030E}">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13" operator="containsText" id="{7DE0D214-C403-4398-8E5A-721E11295D24}">
            <xm:f>NOT(ISERROR(SEARCH('Listados Datos'!$P$3,Z408)))</xm:f>
            <xm:f>'Listados Datos'!$P$3</xm:f>
            <x14:dxf>
              <fill>
                <patternFill>
                  <bgColor rgb="FF99CC00"/>
                </patternFill>
              </fill>
            </x14:dxf>
          </x14:cfRule>
          <x14:cfRule type="containsText" priority="7414" operator="containsText" id="{8E5BCB49-26AF-469A-8BF9-87157DB7AAC8}">
            <xm:f>NOT(ISERROR(SEARCH('Listados Datos'!$P$4,Z408)))</xm:f>
            <xm:f>'Listados Datos'!$P$4</xm:f>
            <x14:dxf>
              <fill>
                <patternFill>
                  <bgColor rgb="FF33CC33"/>
                </patternFill>
              </fill>
            </x14:dxf>
          </x14:cfRule>
          <x14:cfRule type="containsText" priority="7415" operator="containsText" id="{6D32B404-E879-45BB-8563-170204702693}">
            <xm:f>NOT(ISERROR(SEARCH('Listados Datos'!$P$5,Z408)))</xm:f>
            <xm:f>'Listados Datos'!$P$5</xm:f>
            <x14:dxf>
              <fill>
                <patternFill>
                  <bgColor rgb="FFFFFF00"/>
                </patternFill>
              </fill>
            </x14:dxf>
          </x14:cfRule>
          <x14:cfRule type="containsText" priority="7416" operator="containsText" id="{E62A9781-1FFE-4E44-8E8D-2F2D5FA2B38E}">
            <xm:f>NOT(ISERROR(SEARCH('Listados Datos'!$P$6,Z408)))</xm:f>
            <xm:f>'Listados Datos'!$P$6</xm:f>
            <x14:dxf>
              <fill>
                <patternFill>
                  <bgColor rgb="FFFFC000"/>
                </patternFill>
              </fill>
            </x14:dxf>
          </x14:cfRule>
          <x14:cfRule type="containsText" priority="7417" operator="containsText" id="{5362478A-1082-48EF-AD94-09B257F43E4F}">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385" operator="containsText" id="{89B887DF-5256-4AD2-A1A7-7C4F0B71B99C}">
            <xm:f>NOT(ISERROR(SEARCH('Listados Datos'!$T$3,AT409)))</xm:f>
            <xm:f>'Listados Datos'!$T$3</xm:f>
            <x14:dxf>
              <fill>
                <patternFill patternType="solid">
                  <bgColor rgb="FFC00000"/>
                </patternFill>
              </fill>
            </x14:dxf>
          </x14:cfRule>
          <x14:cfRule type="containsText" priority="7386" operator="containsText" id="{BC62D3AE-B0D7-422D-8135-576D9D228E02}">
            <xm:f>NOT(ISERROR(SEARCH('Listados Datos'!$T$4,AT409)))</xm:f>
            <xm:f>'Listados Datos'!$T$4</xm:f>
            <x14:dxf>
              <font>
                <b/>
                <i val="0"/>
                <color theme="0"/>
              </font>
              <fill>
                <patternFill>
                  <bgColor rgb="FFE26B0A"/>
                </patternFill>
              </fill>
            </x14:dxf>
          </x14:cfRule>
          <x14:cfRule type="containsText" priority="7387" operator="containsText" id="{0D3F6CDE-144E-45A5-A16A-E6849C5F5613}">
            <xm:f>NOT(ISERROR(SEARCH('Listados Datos'!$T$5,AT409)))</xm:f>
            <xm:f>'Listados Datos'!$T$5</xm:f>
            <x14:dxf>
              <font>
                <b/>
                <i val="0"/>
                <color auto="1"/>
              </font>
              <fill>
                <patternFill>
                  <bgColor rgb="FFFFFF00"/>
                </patternFill>
              </fill>
            </x14:dxf>
          </x14:cfRule>
          <x14:cfRule type="containsText" priority="7388" operator="containsText" id="{CFCF1AB5-7151-4E0A-B199-D2841D7E1A6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305" operator="containsText" id="{58092CF0-2FD1-42B7-AA83-CFDEC59DD5C8}">
            <xm:f>NOT(ISERROR(SEARCH('Listados Datos'!$T$3,AT405)))</xm:f>
            <xm:f>'Listados Datos'!$T$3</xm:f>
            <x14:dxf>
              <fill>
                <patternFill patternType="solid">
                  <bgColor rgb="FFC00000"/>
                </patternFill>
              </fill>
            </x14:dxf>
          </x14:cfRule>
          <x14:cfRule type="containsText" priority="7306" operator="containsText" id="{67DF05E8-97D7-4615-93FB-CAE4222C4515}">
            <xm:f>NOT(ISERROR(SEARCH('Listados Datos'!$T$4,AT405)))</xm:f>
            <xm:f>'Listados Datos'!$T$4</xm:f>
            <x14:dxf>
              <font>
                <b/>
                <i val="0"/>
                <color theme="0"/>
              </font>
              <fill>
                <patternFill>
                  <bgColor rgb="FFE26B0A"/>
                </patternFill>
              </fill>
            </x14:dxf>
          </x14:cfRule>
          <x14:cfRule type="containsText" priority="7307" operator="containsText" id="{15AEFB2A-F111-4653-9E3B-8666F7BF9CC3}">
            <xm:f>NOT(ISERROR(SEARCH('Listados Datos'!$T$5,AT405)))</xm:f>
            <xm:f>'Listados Datos'!$T$5</xm:f>
            <x14:dxf>
              <font>
                <b/>
                <i val="0"/>
                <color auto="1"/>
              </font>
              <fill>
                <patternFill>
                  <bgColor rgb="FFFFFF00"/>
                </patternFill>
              </fill>
            </x14:dxf>
          </x14:cfRule>
          <x14:cfRule type="containsText" priority="7308" operator="containsText" id="{50203D7E-CCC6-41D2-BDF7-5271E7327ED1}">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295" operator="containsText" id="{3EBE4BAD-9856-4636-9A6A-6A90CD1220C8}">
            <xm:f>NOT(ISERROR(SEARCH('Listados Datos'!$P$3,AR405)))</xm:f>
            <xm:f>'Listados Datos'!$P$3</xm:f>
            <x14:dxf>
              <fill>
                <patternFill>
                  <bgColor rgb="FF99CC00"/>
                </patternFill>
              </fill>
            </x14:dxf>
          </x14:cfRule>
          <x14:cfRule type="containsText" priority="7296" operator="containsText" id="{B9492847-E1CD-4578-BBEF-34160EBA8018}">
            <xm:f>NOT(ISERROR(SEARCH('Listados Datos'!$P$4,AR405)))</xm:f>
            <xm:f>'Listados Datos'!$P$4</xm:f>
            <x14:dxf>
              <fill>
                <patternFill>
                  <bgColor rgb="FF33CC33"/>
                </patternFill>
              </fill>
            </x14:dxf>
          </x14:cfRule>
          <x14:cfRule type="containsText" priority="7297" operator="containsText" id="{D7507C65-EF6A-4C70-8DEF-B667AF83FD9D}">
            <xm:f>NOT(ISERROR(SEARCH('Listados Datos'!$P$5,AR405)))</xm:f>
            <xm:f>'Listados Datos'!$P$5</xm:f>
            <x14:dxf>
              <fill>
                <patternFill>
                  <bgColor rgb="FFFFFF00"/>
                </patternFill>
              </fill>
            </x14:dxf>
          </x14:cfRule>
          <x14:cfRule type="containsText" priority="7298" operator="containsText" id="{1A297AF3-819F-4EA9-8624-DE588688BB5D}">
            <xm:f>NOT(ISERROR(SEARCH('Listados Datos'!$P$6,AR405)))</xm:f>
            <xm:f>'Listados Datos'!$P$6</xm:f>
            <x14:dxf>
              <fill>
                <patternFill>
                  <bgColor rgb="FFFFC000"/>
                </patternFill>
              </fill>
            </x14:dxf>
          </x14:cfRule>
          <x14:cfRule type="containsText" priority="7299" operator="containsText" id="{DE724601-FDF9-4713-BD62-463F04C60B44}">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263" operator="containsText" id="{18709ACD-752C-4F2A-80E7-630DAB2CB213}">
            <xm:f>NOT(ISERROR(SEARCH('Listados Datos'!$T$3,AT402)))</xm:f>
            <xm:f>'Listados Datos'!$T$3</xm:f>
            <x14:dxf>
              <fill>
                <patternFill patternType="solid">
                  <bgColor rgb="FFC00000"/>
                </patternFill>
              </fill>
            </x14:dxf>
          </x14:cfRule>
          <x14:cfRule type="containsText" priority="7264" operator="containsText" id="{61EEB01A-9DF0-4F74-9B08-CB73CA6E7A52}">
            <xm:f>NOT(ISERROR(SEARCH('Listados Datos'!$T$4,AT402)))</xm:f>
            <xm:f>'Listados Datos'!$T$4</xm:f>
            <x14:dxf>
              <font>
                <b/>
                <i val="0"/>
                <color theme="0"/>
              </font>
              <fill>
                <patternFill>
                  <bgColor rgb="FFE26B0A"/>
                </patternFill>
              </fill>
            </x14:dxf>
          </x14:cfRule>
          <x14:cfRule type="containsText" priority="7265" operator="containsText" id="{2056AEEA-B3C0-44C2-8BF2-85D08A5C4346}">
            <xm:f>NOT(ISERROR(SEARCH('Listados Datos'!$T$5,AT402)))</xm:f>
            <xm:f>'Listados Datos'!$T$5</xm:f>
            <x14:dxf>
              <font>
                <b/>
                <i val="0"/>
                <color auto="1"/>
              </font>
              <fill>
                <patternFill>
                  <bgColor rgb="FFFFFF00"/>
                </patternFill>
              </fill>
            </x14:dxf>
          </x14:cfRule>
          <x14:cfRule type="containsText" priority="7266" operator="containsText" id="{0487C7E2-147E-465E-BD88-999CAEE20629}">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253" operator="containsText" id="{940BC732-084B-43DB-84FA-BD5AA1A67DB9}">
            <xm:f>NOT(ISERROR(SEARCH('Listados Datos'!$P$3,AR402)))</xm:f>
            <xm:f>'Listados Datos'!$P$3</xm:f>
            <x14:dxf>
              <fill>
                <patternFill>
                  <bgColor rgb="FF99CC00"/>
                </patternFill>
              </fill>
            </x14:dxf>
          </x14:cfRule>
          <x14:cfRule type="containsText" priority="7254" operator="containsText" id="{EA09DF90-D205-46C4-8B15-601D1A072835}">
            <xm:f>NOT(ISERROR(SEARCH('Listados Datos'!$P$4,AR402)))</xm:f>
            <xm:f>'Listados Datos'!$P$4</xm:f>
            <x14:dxf>
              <fill>
                <patternFill>
                  <bgColor rgb="FF33CC33"/>
                </patternFill>
              </fill>
            </x14:dxf>
          </x14:cfRule>
          <x14:cfRule type="containsText" priority="7255" operator="containsText" id="{DFFBD676-DAFC-4F0A-AB79-EAE578EBCB87}">
            <xm:f>NOT(ISERROR(SEARCH('Listados Datos'!$P$5,AR402)))</xm:f>
            <xm:f>'Listados Datos'!$P$5</xm:f>
            <x14:dxf>
              <fill>
                <patternFill>
                  <bgColor rgb="FFFFFF00"/>
                </patternFill>
              </fill>
            </x14:dxf>
          </x14:cfRule>
          <x14:cfRule type="containsText" priority="7256" operator="containsText" id="{058BB956-5AA9-4E71-8EFD-5C749294CB2D}">
            <xm:f>NOT(ISERROR(SEARCH('Listados Datos'!$P$6,AR402)))</xm:f>
            <xm:f>'Listados Datos'!$P$6</xm:f>
            <x14:dxf>
              <fill>
                <patternFill>
                  <bgColor rgb="FFFFC000"/>
                </patternFill>
              </fill>
            </x14:dxf>
          </x14:cfRule>
          <x14:cfRule type="containsText" priority="7257" operator="containsText" id="{0ADA9231-74E0-4F04-8996-18BED7D88576}">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239" operator="containsText" id="{F01B9894-E50F-4E29-AC2A-457856A0D153}">
            <xm:f>NOT(ISERROR(SEARCH('Listados Datos'!$P$3,AR403)))</xm:f>
            <xm:f>'Listados Datos'!$P$3</xm:f>
            <x14:dxf>
              <fill>
                <patternFill>
                  <bgColor rgb="FF99CC00"/>
                </patternFill>
              </fill>
            </x14:dxf>
          </x14:cfRule>
          <x14:cfRule type="containsText" priority="7240" operator="containsText" id="{AF25493B-F6D1-4E58-AFD6-573B40638F1A}">
            <xm:f>NOT(ISERROR(SEARCH('Listados Datos'!$P$4,AR403)))</xm:f>
            <xm:f>'Listados Datos'!$P$4</xm:f>
            <x14:dxf>
              <fill>
                <patternFill>
                  <bgColor rgb="FF33CC33"/>
                </patternFill>
              </fill>
            </x14:dxf>
          </x14:cfRule>
          <x14:cfRule type="containsText" priority="7241" operator="containsText" id="{81563466-55DA-4734-A25F-560094038518}">
            <xm:f>NOT(ISERROR(SEARCH('Listados Datos'!$P$5,AR403)))</xm:f>
            <xm:f>'Listados Datos'!$P$5</xm:f>
            <x14:dxf>
              <fill>
                <patternFill>
                  <bgColor rgb="FFFFFF00"/>
                </patternFill>
              </fill>
            </x14:dxf>
          </x14:cfRule>
          <x14:cfRule type="containsText" priority="7242" operator="containsText" id="{EAD41A46-107A-48DC-9CA7-D14BAAFCF546}">
            <xm:f>NOT(ISERROR(SEARCH('Listados Datos'!$P$6,AR403)))</xm:f>
            <xm:f>'Listados Datos'!$P$6</xm:f>
            <x14:dxf>
              <fill>
                <patternFill>
                  <bgColor rgb="FFFFC000"/>
                </patternFill>
              </fill>
            </x14:dxf>
          </x14:cfRule>
          <x14:cfRule type="containsText" priority="7243" operator="containsText" id="{9A3ED31F-81E2-4F7A-AFF9-0F5BDD8B610B}">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371" operator="containsText" id="{D4F1AF36-F455-4EFD-8C18-F2F912E24E8A}">
            <xm:f>NOT(ISERROR(SEARCH('Listados Datos'!$T$3,AF400)))</xm:f>
            <xm:f>'Listados Datos'!$T$3</xm:f>
            <x14:dxf>
              <fill>
                <patternFill patternType="solid">
                  <bgColor rgb="FFC00000"/>
                </patternFill>
              </fill>
            </x14:dxf>
          </x14:cfRule>
          <x14:cfRule type="containsText" priority="7372" operator="containsText" id="{3F2B9744-96E9-4B17-B0AC-EA56E4D6A982}">
            <xm:f>NOT(ISERROR(SEARCH('Listados Datos'!$T$4,AF400)))</xm:f>
            <xm:f>'Listados Datos'!$T$4</xm:f>
            <x14:dxf>
              <font>
                <b/>
                <i val="0"/>
                <color theme="0"/>
              </font>
              <fill>
                <patternFill>
                  <bgColor rgb="FFE26B0A"/>
                </patternFill>
              </fill>
            </x14:dxf>
          </x14:cfRule>
          <x14:cfRule type="containsText" priority="7373" operator="containsText" id="{BEDB81F7-23E7-4510-AB20-87D0ED70FAB9}">
            <xm:f>NOT(ISERROR(SEARCH('Listados Datos'!$T$5,AF400)))</xm:f>
            <xm:f>'Listados Datos'!$T$5</xm:f>
            <x14:dxf>
              <font>
                <b/>
                <i val="0"/>
                <color auto="1"/>
              </font>
              <fill>
                <patternFill>
                  <bgColor rgb="FFFFFF00"/>
                </patternFill>
              </fill>
            </x14:dxf>
          </x14:cfRule>
          <x14:cfRule type="containsText" priority="7374" operator="containsText" id="{853367F7-72C8-44EA-B8D5-4C48D73317C0}">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367" operator="containsText" id="{CEB6E8CF-C69D-4BFF-BF0D-4D807492593A}">
            <xm:f>NOT(ISERROR(SEARCH('Listados Datos'!$T$3,AB400)))</xm:f>
            <xm:f>'Listados Datos'!$T$3</xm:f>
            <x14:dxf>
              <fill>
                <patternFill patternType="solid">
                  <bgColor rgb="FFC00000"/>
                </patternFill>
              </fill>
            </x14:dxf>
          </x14:cfRule>
          <x14:cfRule type="containsText" priority="7368" operator="containsText" id="{67D0FCC1-BA44-428A-9433-68BF9A850FF2}">
            <xm:f>NOT(ISERROR(SEARCH('Listados Datos'!$T$4,AB400)))</xm:f>
            <xm:f>'Listados Datos'!$T$4</xm:f>
            <x14:dxf>
              <font>
                <b/>
                <i val="0"/>
                <color theme="0"/>
              </font>
              <fill>
                <patternFill>
                  <bgColor rgb="FFE26B0A"/>
                </patternFill>
              </fill>
            </x14:dxf>
          </x14:cfRule>
          <x14:cfRule type="containsText" priority="7369" operator="containsText" id="{BF48B03F-3FE8-452A-BE1C-3EBC704CD824}">
            <xm:f>NOT(ISERROR(SEARCH('Listados Datos'!$T$5,AB400)))</xm:f>
            <xm:f>'Listados Datos'!$T$5</xm:f>
            <x14:dxf>
              <font>
                <b/>
                <i val="0"/>
                <color auto="1"/>
              </font>
              <fill>
                <patternFill>
                  <bgColor rgb="FFFFFF00"/>
                </patternFill>
              </fill>
            </x14:dxf>
          </x14:cfRule>
          <x14:cfRule type="containsText" priority="7370" operator="containsText" id="{C9EAAEA7-5BE2-4001-B9C9-56E7E6573A5C}">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357" operator="containsText" id="{D44033AC-F791-4B98-854F-C049C9103FED}">
            <xm:f>NOT(ISERROR(SEARCH('Listados Datos'!$P$3,Z400)))</xm:f>
            <xm:f>'Listados Datos'!$P$3</xm:f>
            <x14:dxf>
              <fill>
                <patternFill>
                  <bgColor rgb="FF99CC00"/>
                </patternFill>
              </fill>
            </x14:dxf>
          </x14:cfRule>
          <x14:cfRule type="containsText" priority="7358" operator="containsText" id="{9BA8343B-41EB-43C8-9F97-4CBD4E1C08B9}">
            <xm:f>NOT(ISERROR(SEARCH('Listados Datos'!$P$4,Z400)))</xm:f>
            <xm:f>'Listados Datos'!$P$4</xm:f>
            <x14:dxf>
              <fill>
                <patternFill>
                  <bgColor rgb="FF33CC33"/>
                </patternFill>
              </fill>
            </x14:dxf>
          </x14:cfRule>
          <x14:cfRule type="containsText" priority="7359" operator="containsText" id="{BC3C5914-CD75-40C6-9CFD-E74E9B52270F}">
            <xm:f>NOT(ISERROR(SEARCH('Listados Datos'!$P$5,Z400)))</xm:f>
            <xm:f>'Listados Datos'!$P$5</xm:f>
            <x14:dxf>
              <fill>
                <patternFill>
                  <bgColor rgb="FFFFFF00"/>
                </patternFill>
              </fill>
            </x14:dxf>
          </x14:cfRule>
          <x14:cfRule type="containsText" priority="7360" operator="containsText" id="{934A08F5-14C6-4D49-A534-5150C6678B43}">
            <xm:f>NOT(ISERROR(SEARCH('Listados Datos'!$P$6,Z400)))</xm:f>
            <xm:f>'Listados Datos'!$P$6</xm:f>
            <x14:dxf>
              <fill>
                <patternFill>
                  <bgColor rgb="FFFFC000"/>
                </patternFill>
              </fill>
            </x14:dxf>
          </x14:cfRule>
          <x14:cfRule type="containsText" priority="7361" operator="containsText" id="{06B54CA5-1B23-4071-A5FF-116B5D139249}">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333" operator="containsText" id="{872A9907-771E-4E05-B916-4B921615D85B}">
            <xm:f>NOT(ISERROR(SEARCH('Listados Datos'!$T$3,AT400)))</xm:f>
            <xm:f>'Listados Datos'!$T$3</xm:f>
            <x14:dxf>
              <fill>
                <patternFill patternType="solid">
                  <bgColor rgb="FFC00000"/>
                </patternFill>
              </fill>
            </x14:dxf>
          </x14:cfRule>
          <x14:cfRule type="containsText" priority="7334" operator="containsText" id="{C0A7E55E-4D09-4BCB-9A84-5E810B86F4D9}">
            <xm:f>NOT(ISERROR(SEARCH('Listados Datos'!$T$4,AT400)))</xm:f>
            <xm:f>'Listados Datos'!$T$4</xm:f>
            <x14:dxf>
              <font>
                <b/>
                <i val="0"/>
                <color theme="0"/>
              </font>
              <fill>
                <patternFill>
                  <bgColor rgb="FFE26B0A"/>
                </patternFill>
              </fill>
            </x14:dxf>
          </x14:cfRule>
          <x14:cfRule type="containsText" priority="7335" operator="containsText" id="{1AB28159-0235-432B-A1DF-87F806F04A0B}">
            <xm:f>NOT(ISERROR(SEARCH('Listados Datos'!$T$5,AT400)))</xm:f>
            <xm:f>'Listados Datos'!$T$5</xm:f>
            <x14:dxf>
              <font>
                <b/>
                <i val="0"/>
                <color auto="1"/>
              </font>
              <fill>
                <patternFill>
                  <bgColor rgb="FFFFFF00"/>
                </patternFill>
              </fill>
            </x14:dxf>
          </x14:cfRule>
          <x14:cfRule type="containsText" priority="7336" operator="containsText" id="{AA2F3446-8A06-46ED-AB31-A7185782F61B}">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323" operator="containsText" id="{4CF01F4E-DE0E-46C2-8C44-DB85929E8515}">
            <xm:f>NOT(ISERROR(SEARCH('Listados Datos'!$P$3,AR400)))</xm:f>
            <xm:f>'Listados Datos'!$P$3</xm:f>
            <x14:dxf>
              <fill>
                <patternFill>
                  <bgColor rgb="FF99CC00"/>
                </patternFill>
              </fill>
            </x14:dxf>
          </x14:cfRule>
          <x14:cfRule type="containsText" priority="7324" operator="containsText" id="{EABEB8C2-3422-45A8-BB91-346FC06CB740}">
            <xm:f>NOT(ISERROR(SEARCH('Listados Datos'!$P$4,AR400)))</xm:f>
            <xm:f>'Listados Datos'!$P$4</xm:f>
            <x14:dxf>
              <fill>
                <patternFill>
                  <bgColor rgb="FF33CC33"/>
                </patternFill>
              </fill>
            </x14:dxf>
          </x14:cfRule>
          <x14:cfRule type="containsText" priority="7325" operator="containsText" id="{3433F4EF-7046-455C-A616-3BB573743DDB}">
            <xm:f>NOT(ISERROR(SEARCH('Listados Datos'!$P$5,AR400)))</xm:f>
            <xm:f>'Listados Datos'!$P$5</xm:f>
            <x14:dxf>
              <fill>
                <patternFill>
                  <bgColor rgb="FFFFFF00"/>
                </patternFill>
              </fill>
            </x14:dxf>
          </x14:cfRule>
          <x14:cfRule type="containsText" priority="7326" operator="containsText" id="{529E2D40-097F-41C1-BAB4-3D506418BAC6}">
            <xm:f>NOT(ISERROR(SEARCH('Listados Datos'!$P$6,AR400)))</xm:f>
            <xm:f>'Listados Datos'!$P$6</xm:f>
            <x14:dxf>
              <fill>
                <patternFill>
                  <bgColor rgb="FFFFC000"/>
                </patternFill>
              </fill>
            </x14:dxf>
          </x14:cfRule>
          <x14:cfRule type="containsText" priority="7327" operator="containsText" id="{6B17E330-4537-4413-8877-A34AEA870088}">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319" operator="containsText" id="{8FC189AB-BF61-4AB8-B268-A84C6008F7CF}">
            <xm:f>NOT(ISERROR(SEARCH('Listados Datos'!$T$3,AT401)))</xm:f>
            <xm:f>'Listados Datos'!$T$3</xm:f>
            <x14:dxf>
              <fill>
                <patternFill patternType="solid">
                  <bgColor rgb="FFC00000"/>
                </patternFill>
              </fill>
            </x14:dxf>
          </x14:cfRule>
          <x14:cfRule type="containsText" priority="7320" operator="containsText" id="{A4DB63C9-A6EA-43FE-A1D6-770C3E5B80E4}">
            <xm:f>NOT(ISERROR(SEARCH('Listados Datos'!$T$4,AT401)))</xm:f>
            <xm:f>'Listados Datos'!$T$4</xm:f>
            <x14:dxf>
              <font>
                <b/>
                <i val="0"/>
                <color theme="0"/>
              </font>
              <fill>
                <patternFill>
                  <bgColor rgb="FFE26B0A"/>
                </patternFill>
              </fill>
            </x14:dxf>
          </x14:cfRule>
          <x14:cfRule type="containsText" priority="7321" operator="containsText" id="{573AD57E-EA12-42F3-95EB-82666EDD6067}">
            <xm:f>NOT(ISERROR(SEARCH('Listados Datos'!$T$5,AT401)))</xm:f>
            <xm:f>'Listados Datos'!$T$5</xm:f>
            <x14:dxf>
              <font>
                <b/>
                <i val="0"/>
                <color auto="1"/>
              </font>
              <fill>
                <patternFill>
                  <bgColor rgb="FFFFFF00"/>
                </patternFill>
              </fill>
            </x14:dxf>
          </x14:cfRule>
          <x14:cfRule type="containsText" priority="7322" operator="containsText" id="{19D814C9-82B7-490F-A6AD-3E6891A34454}">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309" operator="containsText" id="{6FF87180-BD4D-4C91-907E-2D522E837CFF}">
            <xm:f>NOT(ISERROR(SEARCH('Listados Datos'!$P$3,AR401)))</xm:f>
            <xm:f>'Listados Datos'!$P$3</xm:f>
            <x14:dxf>
              <fill>
                <patternFill>
                  <bgColor rgb="FF99CC00"/>
                </patternFill>
              </fill>
            </x14:dxf>
          </x14:cfRule>
          <x14:cfRule type="containsText" priority="7310" operator="containsText" id="{4F889387-F70B-4C7A-8E16-6645C5D51AC0}">
            <xm:f>NOT(ISERROR(SEARCH('Listados Datos'!$P$4,AR401)))</xm:f>
            <xm:f>'Listados Datos'!$P$4</xm:f>
            <x14:dxf>
              <fill>
                <patternFill>
                  <bgColor rgb="FF33CC33"/>
                </patternFill>
              </fill>
            </x14:dxf>
          </x14:cfRule>
          <x14:cfRule type="containsText" priority="7311" operator="containsText" id="{1E1BD864-B73C-4B0C-9B93-CD32D713AB00}">
            <xm:f>NOT(ISERROR(SEARCH('Listados Datos'!$P$5,AR401)))</xm:f>
            <xm:f>'Listados Datos'!$P$5</xm:f>
            <x14:dxf>
              <fill>
                <patternFill>
                  <bgColor rgb="FFFFFF00"/>
                </patternFill>
              </fill>
            </x14:dxf>
          </x14:cfRule>
          <x14:cfRule type="containsText" priority="7312" operator="containsText" id="{D9AF0CC2-D891-4CF5-A7D5-6F0ED568679E}">
            <xm:f>NOT(ISERROR(SEARCH('Listados Datos'!$P$6,AR401)))</xm:f>
            <xm:f>'Listados Datos'!$P$6</xm:f>
            <x14:dxf>
              <fill>
                <patternFill>
                  <bgColor rgb="FFFFC000"/>
                </patternFill>
              </fill>
            </x14:dxf>
          </x14:cfRule>
          <x14:cfRule type="containsText" priority="7313" operator="containsText" id="{752E644B-7A20-4C0F-A790-49288D437BFD}">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291" operator="containsText" id="{FF684ED1-7B7F-4DB4-9C57-129A84B47ED3}">
            <xm:f>NOT(ISERROR(SEARCH('Listados Datos'!$T$3,AF402)))</xm:f>
            <xm:f>'Listados Datos'!$T$3</xm:f>
            <x14:dxf>
              <fill>
                <patternFill patternType="solid">
                  <bgColor rgb="FFC00000"/>
                </patternFill>
              </fill>
            </x14:dxf>
          </x14:cfRule>
          <x14:cfRule type="containsText" priority="7292" operator="containsText" id="{39B46446-442B-427B-918D-2A6AD2FB34FB}">
            <xm:f>NOT(ISERROR(SEARCH('Listados Datos'!$T$4,AF402)))</xm:f>
            <xm:f>'Listados Datos'!$T$4</xm:f>
            <x14:dxf>
              <font>
                <b/>
                <i val="0"/>
                <color theme="0"/>
              </font>
              <fill>
                <patternFill>
                  <bgColor rgb="FFE26B0A"/>
                </patternFill>
              </fill>
            </x14:dxf>
          </x14:cfRule>
          <x14:cfRule type="containsText" priority="7293" operator="containsText" id="{2CBEE258-5522-47A0-942F-68FD310DA89F}">
            <xm:f>NOT(ISERROR(SEARCH('Listados Datos'!$T$5,AF402)))</xm:f>
            <xm:f>'Listados Datos'!$T$5</xm:f>
            <x14:dxf>
              <font>
                <b/>
                <i val="0"/>
                <color auto="1"/>
              </font>
              <fill>
                <patternFill>
                  <bgColor rgb="FFFFFF00"/>
                </patternFill>
              </fill>
            </x14:dxf>
          </x14:cfRule>
          <x14:cfRule type="containsText" priority="7294" operator="containsText" id="{42864B97-3332-4548-925E-EC3D3A1E96E8}">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287" operator="containsText" id="{2E4E9CE8-94A4-4D1A-9655-98011F193F77}">
            <xm:f>NOT(ISERROR(SEARCH('Listados Datos'!$T$3,AB402)))</xm:f>
            <xm:f>'Listados Datos'!$T$3</xm:f>
            <x14:dxf>
              <fill>
                <patternFill patternType="solid">
                  <bgColor rgb="FFC00000"/>
                </patternFill>
              </fill>
            </x14:dxf>
          </x14:cfRule>
          <x14:cfRule type="containsText" priority="7288" operator="containsText" id="{6A2357DC-80D0-462A-BBAF-E5E514656B4F}">
            <xm:f>NOT(ISERROR(SEARCH('Listados Datos'!$T$4,AB402)))</xm:f>
            <xm:f>'Listados Datos'!$T$4</xm:f>
            <x14:dxf>
              <font>
                <b/>
                <i val="0"/>
                <color theme="0"/>
              </font>
              <fill>
                <patternFill>
                  <bgColor rgb="FFE26B0A"/>
                </patternFill>
              </fill>
            </x14:dxf>
          </x14:cfRule>
          <x14:cfRule type="containsText" priority="7289" operator="containsText" id="{84547517-C45E-4445-B1A4-96520320910C}">
            <xm:f>NOT(ISERROR(SEARCH('Listados Datos'!$T$5,AB402)))</xm:f>
            <xm:f>'Listados Datos'!$T$5</xm:f>
            <x14:dxf>
              <font>
                <b/>
                <i val="0"/>
                <color auto="1"/>
              </font>
              <fill>
                <patternFill>
                  <bgColor rgb="FFFFFF00"/>
                </patternFill>
              </fill>
            </x14:dxf>
          </x14:cfRule>
          <x14:cfRule type="containsText" priority="7290" operator="containsText" id="{399ADACC-E49C-4793-8772-4904874FAD20}">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277" operator="containsText" id="{7E7B03CD-5AC7-451D-AA7F-D847E46BC1F5}">
            <xm:f>NOT(ISERROR(SEARCH('Listados Datos'!$P$3,Z402)))</xm:f>
            <xm:f>'Listados Datos'!$P$3</xm:f>
            <x14:dxf>
              <fill>
                <patternFill>
                  <bgColor rgb="FF99CC00"/>
                </patternFill>
              </fill>
            </x14:dxf>
          </x14:cfRule>
          <x14:cfRule type="containsText" priority="7278" operator="containsText" id="{D7F92450-7C2D-4159-8A3A-2EE970F20E63}">
            <xm:f>NOT(ISERROR(SEARCH('Listados Datos'!$P$4,Z402)))</xm:f>
            <xm:f>'Listados Datos'!$P$4</xm:f>
            <x14:dxf>
              <fill>
                <patternFill>
                  <bgColor rgb="FF33CC33"/>
                </patternFill>
              </fill>
            </x14:dxf>
          </x14:cfRule>
          <x14:cfRule type="containsText" priority="7279" operator="containsText" id="{C4EA47B4-CF51-41D0-B2C5-611D0AB1CC98}">
            <xm:f>NOT(ISERROR(SEARCH('Listados Datos'!$P$5,Z402)))</xm:f>
            <xm:f>'Listados Datos'!$P$5</xm:f>
            <x14:dxf>
              <fill>
                <patternFill>
                  <bgColor rgb="FFFFFF00"/>
                </patternFill>
              </fill>
            </x14:dxf>
          </x14:cfRule>
          <x14:cfRule type="containsText" priority="7280" operator="containsText" id="{308BB5D0-FDAC-4892-9008-566900B0505C}">
            <xm:f>NOT(ISERROR(SEARCH('Listados Datos'!$P$6,Z402)))</xm:f>
            <xm:f>'Listados Datos'!$P$6</xm:f>
            <x14:dxf>
              <fill>
                <patternFill>
                  <bgColor rgb="FFFFC000"/>
                </patternFill>
              </fill>
            </x14:dxf>
          </x14:cfRule>
          <x14:cfRule type="containsText" priority="7281" operator="containsText" id="{6B8C023F-3C62-475E-92C1-AA39F3C14635}">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249" operator="containsText" id="{67ADD3B7-0E26-49B1-8B78-1BB37F27F008}">
            <xm:f>NOT(ISERROR(SEARCH('Listados Datos'!$T$3,AT403)))</xm:f>
            <xm:f>'Listados Datos'!$T$3</xm:f>
            <x14:dxf>
              <fill>
                <patternFill patternType="solid">
                  <bgColor rgb="FFC00000"/>
                </patternFill>
              </fill>
            </x14:dxf>
          </x14:cfRule>
          <x14:cfRule type="containsText" priority="7250" operator="containsText" id="{CBC7F594-F142-4EF6-B746-88853D3CCA13}">
            <xm:f>NOT(ISERROR(SEARCH('Listados Datos'!$T$4,AT403)))</xm:f>
            <xm:f>'Listados Datos'!$T$4</xm:f>
            <x14:dxf>
              <font>
                <b/>
                <i val="0"/>
                <color theme="0"/>
              </font>
              <fill>
                <patternFill>
                  <bgColor rgb="FFE26B0A"/>
                </patternFill>
              </fill>
            </x14:dxf>
          </x14:cfRule>
          <x14:cfRule type="containsText" priority="7251" operator="containsText" id="{BA8583DF-DAA5-4689-8C34-1B20E5E33013}">
            <xm:f>NOT(ISERROR(SEARCH('Listados Datos'!$T$5,AT403)))</xm:f>
            <xm:f>'Listados Datos'!$T$5</xm:f>
            <x14:dxf>
              <font>
                <b/>
                <i val="0"/>
                <color auto="1"/>
              </font>
              <fill>
                <patternFill>
                  <bgColor rgb="FFFFFF00"/>
                </patternFill>
              </fill>
            </x14:dxf>
          </x14:cfRule>
          <x14:cfRule type="containsText" priority="7252" operator="containsText" id="{4024BB8F-87A9-4B9C-A201-DF8C2CF03B36}">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6987" operator="containsText" id="{CE24CB2B-4B37-42CF-B68D-4010C89D39FB}">
            <xm:f>NOT(ISERROR(SEARCH('Listados Datos'!$P$3,AR410)))</xm:f>
            <xm:f>'Listados Datos'!$P$3</xm:f>
            <x14:dxf>
              <fill>
                <patternFill>
                  <bgColor rgb="FF99CC00"/>
                </patternFill>
              </fill>
            </x14:dxf>
          </x14:cfRule>
          <x14:cfRule type="containsText" priority="6988" operator="containsText" id="{0ED16808-ADBE-4DE8-BDBD-7275A9E8AEEA}">
            <xm:f>NOT(ISERROR(SEARCH('Listados Datos'!$P$4,AR410)))</xm:f>
            <xm:f>'Listados Datos'!$P$4</xm:f>
            <x14:dxf>
              <fill>
                <patternFill>
                  <bgColor rgb="FF33CC33"/>
                </patternFill>
              </fill>
            </x14:dxf>
          </x14:cfRule>
          <x14:cfRule type="containsText" priority="6989" operator="containsText" id="{61B1FFE7-ECCB-41E0-AD75-C78113EEA721}">
            <xm:f>NOT(ISERROR(SEARCH('Listados Datos'!$P$5,AR410)))</xm:f>
            <xm:f>'Listados Datos'!$P$5</xm:f>
            <x14:dxf>
              <fill>
                <patternFill>
                  <bgColor rgb="FFFFFF00"/>
                </patternFill>
              </fill>
            </x14:dxf>
          </x14:cfRule>
          <x14:cfRule type="containsText" priority="6990" operator="containsText" id="{1D399ECC-C9EA-458A-BC20-231BB848E16F}">
            <xm:f>NOT(ISERROR(SEARCH('Listados Datos'!$P$6,AR410)))</xm:f>
            <xm:f>'Listados Datos'!$P$6</xm:f>
            <x14:dxf>
              <fill>
                <patternFill>
                  <bgColor rgb="FFFFC000"/>
                </patternFill>
              </fill>
            </x14:dxf>
          </x14:cfRule>
          <x14:cfRule type="containsText" priority="6991" operator="containsText" id="{B25DA63A-C85A-4D67-848A-FEB435CA0F18}">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35" operator="containsText" id="{8E670CF2-A845-419A-BE52-1CCB9E597924}">
            <xm:f>NOT(ISERROR(SEARCH('Listados Datos'!$T$3,AF380)))</xm:f>
            <xm:f>'Listados Datos'!$T$3</xm:f>
            <x14:dxf>
              <fill>
                <patternFill patternType="solid">
                  <bgColor rgb="FFC00000"/>
                </patternFill>
              </fill>
            </x14:dxf>
          </x14:cfRule>
          <x14:cfRule type="containsText" priority="7236" operator="containsText" id="{E7134503-4108-4516-A120-75FD52598802}">
            <xm:f>NOT(ISERROR(SEARCH('Listados Datos'!$T$4,AF380)))</xm:f>
            <xm:f>'Listados Datos'!$T$4</xm:f>
            <x14:dxf>
              <font>
                <b/>
                <i val="0"/>
                <color theme="0"/>
              </font>
              <fill>
                <patternFill>
                  <bgColor rgb="FFE26B0A"/>
                </patternFill>
              </fill>
            </x14:dxf>
          </x14:cfRule>
          <x14:cfRule type="containsText" priority="7237" operator="containsText" id="{F1D73C7C-A39D-43A6-AC14-FBDDBCB8816A}">
            <xm:f>NOT(ISERROR(SEARCH('Listados Datos'!$T$5,AF380)))</xm:f>
            <xm:f>'Listados Datos'!$T$5</xm:f>
            <x14:dxf>
              <font>
                <b/>
                <i val="0"/>
                <color auto="1"/>
              </font>
              <fill>
                <patternFill>
                  <bgColor rgb="FFFFFF00"/>
                </patternFill>
              </fill>
            </x14:dxf>
          </x14:cfRule>
          <x14:cfRule type="containsText" priority="7238" operator="containsText" id="{D790A130-C3CB-4360-9712-38C5C6EB58F9}">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7231" operator="containsText" id="{DD6AFD00-8BA7-4129-8A78-1A43EC47C7B9}">
            <xm:f>NOT(ISERROR(SEARCH('Listados Datos'!$T$3,AB380)))</xm:f>
            <xm:f>'Listados Datos'!$T$3</xm:f>
            <x14:dxf>
              <fill>
                <patternFill patternType="solid">
                  <bgColor rgb="FFC00000"/>
                </patternFill>
              </fill>
            </x14:dxf>
          </x14:cfRule>
          <x14:cfRule type="containsText" priority="7232" operator="containsText" id="{AF60A0D9-44CE-4119-8E7B-9CF481C3DAD1}">
            <xm:f>NOT(ISERROR(SEARCH('Listados Datos'!$T$4,AB380)))</xm:f>
            <xm:f>'Listados Datos'!$T$4</xm:f>
            <x14:dxf>
              <font>
                <b/>
                <i val="0"/>
                <color theme="0"/>
              </font>
              <fill>
                <patternFill>
                  <bgColor rgb="FFE26B0A"/>
                </patternFill>
              </fill>
            </x14:dxf>
          </x14:cfRule>
          <x14:cfRule type="containsText" priority="7233" operator="containsText" id="{29AD8F0B-DC96-4A63-A976-9AFCF9DD7E70}">
            <xm:f>NOT(ISERROR(SEARCH('Listados Datos'!$T$5,AB380)))</xm:f>
            <xm:f>'Listados Datos'!$T$5</xm:f>
            <x14:dxf>
              <font>
                <b/>
                <i val="0"/>
                <color auto="1"/>
              </font>
              <fill>
                <patternFill>
                  <bgColor rgb="FFFFFF00"/>
                </patternFill>
              </fill>
            </x14:dxf>
          </x14:cfRule>
          <x14:cfRule type="containsText" priority="7234" operator="containsText" id="{2CFE80B1-CCD7-4C40-BB25-BB11E5C64B59}">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7221" operator="containsText" id="{751BD828-2805-4E9C-8BB9-BC4DC33B7B17}">
            <xm:f>NOT(ISERROR(SEARCH('Listados Datos'!$P$3,Z380)))</xm:f>
            <xm:f>'Listados Datos'!$P$3</xm:f>
            <x14:dxf>
              <fill>
                <patternFill>
                  <bgColor rgb="FF99CC00"/>
                </patternFill>
              </fill>
            </x14:dxf>
          </x14:cfRule>
          <x14:cfRule type="containsText" priority="7222" operator="containsText" id="{FB4049F9-B9FA-49C6-9F53-356F3BD60001}">
            <xm:f>NOT(ISERROR(SEARCH('Listados Datos'!$P$4,Z380)))</xm:f>
            <xm:f>'Listados Datos'!$P$4</xm:f>
            <x14:dxf>
              <fill>
                <patternFill>
                  <bgColor rgb="FF33CC33"/>
                </patternFill>
              </fill>
            </x14:dxf>
          </x14:cfRule>
          <x14:cfRule type="containsText" priority="7223" operator="containsText" id="{E6E8D5C6-1142-433F-BFE0-5DB54ACC367E}">
            <xm:f>NOT(ISERROR(SEARCH('Listados Datos'!$P$5,Z380)))</xm:f>
            <xm:f>'Listados Datos'!$P$5</xm:f>
            <x14:dxf>
              <fill>
                <patternFill>
                  <bgColor rgb="FFFFFF00"/>
                </patternFill>
              </fill>
            </x14:dxf>
          </x14:cfRule>
          <x14:cfRule type="containsText" priority="7224" operator="containsText" id="{85641311-5E95-4C89-950E-85C3A585FD17}">
            <xm:f>NOT(ISERROR(SEARCH('Listados Datos'!$P$6,Z380)))</xm:f>
            <xm:f>'Listados Datos'!$P$6</xm:f>
            <x14:dxf>
              <fill>
                <patternFill>
                  <bgColor rgb="FFFFC000"/>
                </patternFill>
              </fill>
            </x14:dxf>
          </x14:cfRule>
          <x14:cfRule type="containsText" priority="7225" operator="containsText" id="{9A602D91-FD1C-4DC6-957D-23D1B21385CC}">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7207" operator="containsText" id="{4B114749-CA15-4B8C-B3BF-64805DFCFD43}">
            <xm:f>NOT(ISERROR(SEARCH('Listados Datos'!$T$3,AT380)))</xm:f>
            <xm:f>'Listados Datos'!$T$3</xm:f>
            <x14:dxf>
              <fill>
                <patternFill patternType="solid">
                  <bgColor rgb="FFC00000"/>
                </patternFill>
              </fill>
            </x14:dxf>
          </x14:cfRule>
          <x14:cfRule type="containsText" priority="7208" operator="containsText" id="{0BA40630-D890-4825-B999-36B025AE6FBA}">
            <xm:f>NOT(ISERROR(SEARCH('Listados Datos'!$T$4,AT380)))</xm:f>
            <xm:f>'Listados Datos'!$T$4</xm:f>
            <x14:dxf>
              <font>
                <b/>
                <i val="0"/>
                <color theme="0"/>
              </font>
              <fill>
                <patternFill>
                  <bgColor rgb="FFE26B0A"/>
                </patternFill>
              </fill>
            </x14:dxf>
          </x14:cfRule>
          <x14:cfRule type="containsText" priority="7209" operator="containsText" id="{09B6B479-B062-4C58-8A77-1645D12AA97E}">
            <xm:f>NOT(ISERROR(SEARCH('Listados Datos'!$T$5,AT380)))</xm:f>
            <xm:f>'Listados Datos'!$T$5</xm:f>
            <x14:dxf>
              <font>
                <b/>
                <i val="0"/>
                <color auto="1"/>
              </font>
              <fill>
                <patternFill>
                  <bgColor rgb="FFFFFF00"/>
                </patternFill>
              </fill>
            </x14:dxf>
          </x14:cfRule>
          <x14:cfRule type="containsText" priority="7210" operator="containsText" id="{29AEEE4F-B500-44A9-A158-CC93DA24C204}">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197" operator="containsText" id="{22FBE9F3-C53B-4942-97CC-CC18976FC9EF}">
            <xm:f>NOT(ISERROR(SEARCH('Listados Datos'!$P$3,AR380)))</xm:f>
            <xm:f>'Listados Datos'!$P$3</xm:f>
            <x14:dxf>
              <fill>
                <patternFill>
                  <bgColor rgb="FF99CC00"/>
                </patternFill>
              </fill>
            </x14:dxf>
          </x14:cfRule>
          <x14:cfRule type="containsText" priority="7198" operator="containsText" id="{05704D2F-B682-4008-8A0C-8C99B72AEDE6}">
            <xm:f>NOT(ISERROR(SEARCH('Listados Datos'!$P$4,AR380)))</xm:f>
            <xm:f>'Listados Datos'!$P$4</xm:f>
            <x14:dxf>
              <fill>
                <patternFill>
                  <bgColor rgb="FF33CC33"/>
                </patternFill>
              </fill>
            </x14:dxf>
          </x14:cfRule>
          <x14:cfRule type="containsText" priority="7199" operator="containsText" id="{E435BCA4-6101-4E86-A7C6-7E486352753F}">
            <xm:f>NOT(ISERROR(SEARCH('Listados Datos'!$P$5,AR380)))</xm:f>
            <xm:f>'Listados Datos'!$P$5</xm:f>
            <x14:dxf>
              <fill>
                <patternFill>
                  <bgColor rgb="FFFFFF00"/>
                </patternFill>
              </fill>
            </x14:dxf>
          </x14:cfRule>
          <x14:cfRule type="containsText" priority="7200" operator="containsText" id="{282BF3AD-CF18-4D50-B8E2-7043F06BC8A3}">
            <xm:f>NOT(ISERROR(SEARCH('Listados Datos'!$P$6,AR380)))</xm:f>
            <xm:f>'Listados Datos'!$P$6</xm:f>
            <x14:dxf>
              <fill>
                <patternFill>
                  <bgColor rgb="FFFFC000"/>
                </patternFill>
              </fill>
            </x14:dxf>
          </x14:cfRule>
          <x14:cfRule type="containsText" priority="7201" operator="containsText" id="{917E1A01-A35A-4876-A9CC-67FCA2499FF0}">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7193" operator="containsText" id="{2A33D25D-F279-4A81-B72E-47206BC13549}">
            <xm:f>NOT(ISERROR(SEARCH('Listados Datos'!$T$3,AF386)))</xm:f>
            <xm:f>'Listados Datos'!$T$3</xm:f>
            <x14:dxf>
              <fill>
                <patternFill patternType="solid">
                  <bgColor rgb="FFC00000"/>
                </patternFill>
              </fill>
            </x14:dxf>
          </x14:cfRule>
          <x14:cfRule type="containsText" priority="7194" operator="containsText" id="{84205631-41D9-4331-BDE9-18BCD44DE4FB}">
            <xm:f>NOT(ISERROR(SEARCH('Listados Datos'!$T$4,AF386)))</xm:f>
            <xm:f>'Listados Datos'!$T$4</xm:f>
            <x14:dxf>
              <font>
                <b/>
                <i val="0"/>
                <color theme="0"/>
              </font>
              <fill>
                <patternFill>
                  <bgColor rgb="FFE26B0A"/>
                </patternFill>
              </fill>
            </x14:dxf>
          </x14:cfRule>
          <x14:cfRule type="containsText" priority="7195" operator="containsText" id="{2F40DE9C-F72E-470F-9630-5E1FF78E14AF}">
            <xm:f>NOT(ISERROR(SEARCH('Listados Datos'!$T$5,AF386)))</xm:f>
            <xm:f>'Listados Datos'!$T$5</xm:f>
            <x14:dxf>
              <font>
                <b/>
                <i val="0"/>
                <color auto="1"/>
              </font>
              <fill>
                <patternFill>
                  <bgColor rgb="FFFFFF00"/>
                </patternFill>
              </fill>
            </x14:dxf>
          </x14:cfRule>
          <x14:cfRule type="containsText" priority="7196" operator="containsText" id="{41124629-994E-4C40-B2AD-3A6DD44B0DB0}">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189" operator="containsText" id="{EAE32F9D-92FE-4487-BFAA-C0C7C6DB9BDC}">
            <xm:f>NOT(ISERROR(SEARCH('Listados Datos'!$T$3,AB386)))</xm:f>
            <xm:f>'Listados Datos'!$T$3</xm:f>
            <x14:dxf>
              <fill>
                <patternFill patternType="solid">
                  <bgColor rgb="FFC00000"/>
                </patternFill>
              </fill>
            </x14:dxf>
          </x14:cfRule>
          <x14:cfRule type="containsText" priority="7190" operator="containsText" id="{EF446151-8313-4DD3-BF5A-C91FEB84B6C5}">
            <xm:f>NOT(ISERROR(SEARCH('Listados Datos'!$T$4,AB386)))</xm:f>
            <xm:f>'Listados Datos'!$T$4</xm:f>
            <x14:dxf>
              <font>
                <b/>
                <i val="0"/>
                <color theme="0"/>
              </font>
              <fill>
                <patternFill>
                  <bgColor rgb="FFE26B0A"/>
                </patternFill>
              </fill>
            </x14:dxf>
          </x14:cfRule>
          <x14:cfRule type="containsText" priority="7191" operator="containsText" id="{E76133EA-9F97-474B-8FD5-5D847FA49858}">
            <xm:f>NOT(ISERROR(SEARCH('Listados Datos'!$T$5,AB386)))</xm:f>
            <xm:f>'Listados Datos'!$T$5</xm:f>
            <x14:dxf>
              <font>
                <b/>
                <i val="0"/>
                <color auto="1"/>
              </font>
              <fill>
                <patternFill>
                  <bgColor rgb="FFFFFF00"/>
                </patternFill>
              </fill>
            </x14:dxf>
          </x14:cfRule>
          <x14:cfRule type="containsText" priority="7192" operator="containsText" id="{5F048A68-6F0A-4F3D-B76C-78AB3E4C7C15}">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179" operator="containsText" id="{B04B3A27-DE8E-4286-AD34-E6669F3959A1}">
            <xm:f>NOT(ISERROR(SEARCH('Listados Datos'!$P$3,Z386)))</xm:f>
            <xm:f>'Listados Datos'!$P$3</xm:f>
            <x14:dxf>
              <fill>
                <patternFill>
                  <bgColor rgb="FF99CC00"/>
                </patternFill>
              </fill>
            </x14:dxf>
          </x14:cfRule>
          <x14:cfRule type="containsText" priority="7180" operator="containsText" id="{E32BFA59-E416-46B7-B880-21E3BA2E5503}">
            <xm:f>NOT(ISERROR(SEARCH('Listados Datos'!$P$4,Z386)))</xm:f>
            <xm:f>'Listados Datos'!$P$4</xm:f>
            <x14:dxf>
              <fill>
                <patternFill>
                  <bgColor rgb="FF33CC33"/>
                </patternFill>
              </fill>
            </x14:dxf>
          </x14:cfRule>
          <x14:cfRule type="containsText" priority="7181" operator="containsText" id="{A5DB1568-0A32-4A4D-A5E5-4D932982D64D}">
            <xm:f>NOT(ISERROR(SEARCH('Listados Datos'!$P$5,Z386)))</xm:f>
            <xm:f>'Listados Datos'!$P$5</xm:f>
            <x14:dxf>
              <fill>
                <patternFill>
                  <bgColor rgb="FFFFFF00"/>
                </patternFill>
              </fill>
            </x14:dxf>
          </x14:cfRule>
          <x14:cfRule type="containsText" priority="7182" operator="containsText" id="{5D4B0B42-FC34-40D1-BAE4-69253726D775}">
            <xm:f>NOT(ISERROR(SEARCH('Listados Datos'!$P$6,Z386)))</xm:f>
            <xm:f>'Listados Datos'!$P$6</xm:f>
            <x14:dxf>
              <fill>
                <patternFill>
                  <bgColor rgb="FFFFC000"/>
                </patternFill>
              </fill>
            </x14:dxf>
          </x14:cfRule>
          <x14:cfRule type="containsText" priority="7183" operator="containsText" id="{5B3D369C-3408-4DDE-B6F2-A1CA8B09E8E5}">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165" operator="containsText" id="{531AC2B7-D006-408A-93E1-7F001BA07FA7}">
            <xm:f>NOT(ISERROR(SEARCH('Listados Datos'!$T$3,AT386)))</xm:f>
            <xm:f>'Listados Datos'!$T$3</xm:f>
            <x14:dxf>
              <fill>
                <patternFill patternType="solid">
                  <bgColor rgb="FFC00000"/>
                </patternFill>
              </fill>
            </x14:dxf>
          </x14:cfRule>
          <x14:cfRule type="containsText" priority="7166" operator="containsText" id="{E38AF916-AD50-48F4-A51F-D3167CD2F198}">
            <xm:f>NOT(ISERROR(SEARCH('Listados Datos'!$T$4,AT386)))</xm:f>
            <xm:f>'Listados Datos'!$T$4</xm:f>
            <x14:dxf>
              <font>
                <b/>
                <i val="0"/>
                <color theme="0"/>
              </font>
              <fill>
                <patternFill>
                  <bgColor rgb="FFE26B0A"/>
                </patternFill>
              </fill>
            </x14:dxf>
          </x14:cfRule>
          <x14:cfRule type="containsText" priority="7167" operator="containsText" id="{3F2FCAF1-F423-446D-A696-20E571795106}">
            <xm:f>NOT(ISERROR(SEARCH('Listados Datos'!$T$5,AT386)))</xm:f>
            <xm:f>'Listados Datos'!$T$5</xm:f>
            <x14:dxf>
              <font>
                <b/>
                <i val="0"/>
                <color auto="1"/>
              </font>
              <fill>
                <patternFill>
                  <bgColor rgb="FFFFFF00"/>
                </patternFill>
              </fill>
            </x14:dxf>
          </x14:cfRule>
          <x14:cfRule type="containsText" priority="7168" operator="containsText" id="{1015C97E-4106-41BA-81E1-BF44FF9C2B73}">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155" operator="containsText" id="{C2CA2769-FEB0-4C4F-B8C7-ACA702D7216D}">
            <xm:f>NOT(ISERROR(SEARCH('Listados Datos'!$P$3,AR386)))</xm:f>
            <xm:f>'Listados Datos'!$P$3</xm:f>
            <x14:dxf>
              <fill>
                <patternFill>
                  <bgColor rgb="FF99CC00"/>
                </patternFill>
              </fill>
            </x14:dxf>
          </x14:cfRule>
          <x14:cfRule type="containsText" priority="7156" operator="containsText" id="{CB53828B-E9C9-46E3-AAB3-C490F2B1962E}">
            <xm:f>NOT(ISERROR(SEARCH('Listados Datos'!$P$4,AR386)))</xm:f>
            <xm:f>'Listados Datos'!$P$4</xm:f>
            <x14:dxf>
              <fill>
                <patternFill>
                  <bgColor rgb="FF33CC33"/>
                </patternFill>
              </fill>
            </x14:dxf>
          </x14:cfRule>
          <x14:cfRule type="containsText" priority="7157" operator="containsText" id="{4CEE4188-CAB4-4984-B585-38A3B2B260C1}">
            <xm:f>NOT(ISERROR(SEARCH('Listados Datos'!$P$5,AR386)))</xm:f>
            <xm:f>'Listados Datos'!$P$5</xm:f>
            <x14:dxf>
              <fill>
                <patternFill>
                  <bgColor rgb="FFFFFF00"/>
                </patternFill>
              </fill>
            </x14:dxf>
          </x14:cfRule>
          <x14:cfRule type="containsText" priority="7158" operator="containsText" id="{D6C9677F-3B34-4853-8AC6-A61A8D55C3B7}">
            <xm:f>NOT(ISERROR(SEARCH('Listados Datos'!$P$6,AR386)))</xm:f>
            <xm:f>'Listados Datos'!$P$6</xm:f>
            <x14:dxf>
              <fill>
                <patternFill>
                  <bgColor rgb="FFFFC000"/>
                </patternFill>
              </fill>
            </x14:dxf>
          </x14:cfRule>
          <x14:cfRule type="containsText" priority="7159" operator="containsText" id="{9354F774-B844-481D-A0E0-9C79E910B7FB}">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151" operator="containsText" id="{D45FE783-3826-4B7C-BE97-4031E020BB0C}">
            <xm:f>NOT(ISERROR(SEARCH('Listados Datos'!$T$3,AF392)))</xm:f>
            <xm:f>'Listados Datos'!$T$3</xm:f>
            <x14:dxf>
              <fill>
                <patternFill patternType="solid">
                  <bgColor rgb="FFC00000"/>
                </patternFill>
              </fill>
            </x14:dxf>
          </x14:cfRule>
          <x14:cfRule type="containsText" priority="7152" operator="containsText" id="{2B150828-DD03-437E-87CD-36CDE878F5E8}">
            <xm:f>NOT(ISERROR(SEARCH('Listados Datos'!$T$4,AF392)))</xm:f>
            <xm:f>'Listados Datos'!$T$4</xm:f>
            <x14:dxf>
              <font>
                <b/>
                <i val="0"/>
                <color theme="0"/>
              </font>
              <fill>
                <patternFill>
                  <bgColor rgb="FFE26B0A"/>
                </patternFill>
              </fill>
            </x14:dxf>
          </x14:cfRule>
          <x14:cfRule type="containsText" priority="7153" operator="containsText" id="{CCE547FF-E316-4798-AE18-C7E024C0C4B0}">
            <xm:f>NOT(ISERROR(SEARCH('Listados Datos'!$T$5,AF392)))</xm:f>
            <xm:f>'Listados Datos'!$T$5</xm:f>
            <x14:dxf>
              <font>
                <b/>
                <i val="0"/>
                <color auto="1"/>
              </font>
              <fill>
                <patternFill>
                  <bgColor rgb="FFFFFF00"/>
                </patternFill>
              </fill>
            </x14:dxf>
          </x14:cfRule>
          <x14:cfRule type="containsText" priority="7154" operator="containsText" id="{2B28C2CB-9B86-4571-AC0D-953BE41D90E2}">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147" operator="containsText" id="{D86E889F-BCD4-482E-B346-35A53D981B71}">
            <xm:f>NOT(ISERROR(SEARCH('Listados Datos'!$T$3,AB392)))</xm:f>
            <xm:f>'Listados Datos'!$T$3</xm:f>
            <x14:dxf>
              <fill>
                <patternFill patternType="solid">
                  <bgColor rgb="FFC00000"/>
                </patternFill>
              </fill>
            </x14:dxf>
          </x14:cfRule>
          <x14:cfRule type="containsText" priority="7148" operator="containsText" id="{B7080B5C-8E81-4FF9-ADD8-9ADD1F6F532D}">
            <xm:f>NOT(ISERROR(SEARCH('Listados Datos'!$T$4,AB392)))</xm:f>
            <xm:f>'Listados Datos'!$T$4</xm:f>
            <x14:dxf>
              <font>
                <b/>
                <i val="0"/>
                <color theme="0"/>
              </font>
              <fill>
                <patternFill>
                  <bgColor rgb="FFE26B0A"/>
                </patternFill>
              </fill>
            </x14:dxf>
          </x14:cfRule>
          <x14:cfRule type="containsText" priority="7149" operator="containsText" id="{9AE75B91-46ED-4CD5-AA1C-64AD797638AE}">
            <xm:f>NOT(ISERROR(SEARCH('Listados Datos'!$T$5,AB392)))</xm:f>
            <xm:f>'Listados Datos'!$T$5</xm:f>
            <x14:dxf>
              <font>
                <b/>
                <i val="0"/>
                <color auto="1"/>
              </font>
              <fill>
                <patternFill>
                  <bgColor rgb="FFFFFF00"/>
                </patternFill>
              </fill>
            </x14:dxf>
          </x14:cfRule>
          <x14:cfRule type="containsText" priority="7150" operator="containsText" id="{F5FFB100-C761-4265-9846-67A9E7FE560A}">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137" operator="containsText" id="{D9EEB5E4-D76D-486A-9D63-0A38E7C76177}">
            <xm:f>NOT(ISERROR(SEARCH('Listados Datos'!$P$3,Z392)))</xm:f>
            <xm:f>'Listados Datos'!$P$3</xm:f>
            <x14:dxf>
              <fill>
                <patternFill>
                  <bgColor rgb="FF99CC00"/>
                </patternFill>
              </fill>
            </x14:dxf>
          </x14:cfRule>
          <x14:cfRule type="containsText" priority="7138" operator="containsText" id="{39FD6EB5-8138-4432-BBEE-DD21F29E4263}">
            <xm:f>NOT(ISERROR(SEARCH('Listados Datos'!$P$4,Z392)))</xm:f>
            <xm:f>'Listados Datos'!$P$4</xm:f>
            <x14:dxf>
              <fill>
                <patternFill>
                  <bgColor rgb="FF33CC33"/>
                </patternFill>
              </fill>
            </x14:dxf>
          </x14:cfRule>
          <x14:cfRule type="containsText" priority="7139" operator="containsText" id="{9F87E26B-4A5B-480A-A804-6FD922F46AA6}">
            <xm:f>NOT(ISERROR(SEARCH('Listados Datos'!$P$5,Z392)))</xm:f>
            <xm:f>'Listados Datos'!$P$5</xm:f>
            <x14:dxf>
              <fill>
                <patternFill>
                  <bgColor rgb="FFFFFF00"/>
                </patternFill>
              </fill>
            </x14:dxf>
          </x14:cfRule>
          <x14:cfRule type="containsText" priority="7140" operator="containsText" id="{685C3283-0FCE-4F83-AD68-1E7F6845114A}">
            <xm:f>NOT(ISERROR(SEARCH('Listados Datos'!$P$6,Z392)))</xm:f>
            <xm:f>'Listados Datos'!$P$6</xm:f>
            <x14:dxf>
              <fill>
                <patternFill>
                  <bgColor rgb="FFFFC000"/>
                </patternFill>
              </fill>
            </x14:dxf>
          </x14:cfRule>
          <x14:cfRule type="containsText" priority="7141" operator="containsText" id="{1A803B54-1056-41A0-B2F2-CF5B3AF6E883}">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123" operator="containsText" id="{EA86F6A4-BE18-4CB3-BF28-57D9FC9FE126}">
            <xm:f>NOT(ISERROR(SEARCH('Listados Datos'!$T$3,AT392)))</xm:f>
            <xm:f>'Listados Datos'!$T$3</xm:f>
            <x14:dxf>
              <fill>
                <patternFill patternType="solid">
                  <bgColor rgb="FFC00000"/>
                </patternFill>
              </fill>
            </x14:dxf>
          </x14:cfRule>
          <x14:cfRule type="containsText" priority="7124" operator="containsText" id="{1C35482D-6A56-4C23-9FEA-D8E081C34D9C}">
            <xm:f>NOT(ISERROR(SEARCH('Listados Datos'!$T$4,AT392)))</xm:f>
            <xm:f>'Listados Datos'!$T$4</xm:f>
            <x14:dxf>
              <font>
                <b/>
                <i val="0"/>
                <color theme="0"/>
              </font>
              <fill>
                <patternFill>
                  <bgColor rgb="FFE26B0A"/>
                </patternFill>
              </fill>
            </x14:dxf>
          </x14:cfRule>
          <x14:cfRule type="containsText" priority="7125" operator="containsText" id="{209AB453-8706-4760-9C55-FC1B940848D6}">
            <xm:f>NOT(ISERROR(SEARCH('Listados Datos'!$T$5,AT392)))</xm:f>
            <xm:f>'Listados Datos'!$T$5</xm:f>
            <x14:dxf>
              <font>
                <b/>
                <i val="0"/>
                <color auto="1"/>
              </font>
              <fill>
                <patternFill>
                  <bgColor rgb="FFFFFF00"/>
                </patternFill>
              </fill>
            </x14:dxf>
          </x14:cfRule>
          <x14:cfRule type="containsText" priority="7126" operator="containsText" id="{DD9B0FF7-D6E3-45A4-922B-38A3097402CA}">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113" operator="containsText" id="{44F24078-3858-45D9-8995-C7E12BDE3D2F}">
            <xm:f>NOT(ISERROR(SEARCH('Listados Datos'!$P$3,AR392)))</xm:f>
            <xm:f>'Listados Datos'!$P$3</xm:f>
            <x14:dxf>
              <fill>
                <patternFill>
                  <bgColor rgb="FF99CC00"/>
                </patternFill>
              </fill>
            </x14:dxf>
          </x14:cfRule>
          <x14:cfRule type="containsText" priority="7114" operator="containsText" id="{C1857EA8-F653-46B1-AA67-4D2969F0B291}">
            <xm:f>NOT(ISERROR(SEARCH('Listados Datos'!$P$4,AR392)))</xm:f>
            <xm:f>'Listados Datos'!$P$4</xm:f>
            <x14:dxf>
              <fill>
                <patternFill>
                  <bgColor rgb="FF33CC33"/>
                </patternFill>
              </fill>
            </x14:dxf>
          </x14:cfRule>
          <x14:cfRule type="containsText" priority="7115" operator="containsText" id="{784FFA69-CA5C-4005-899B-97409830CAAD}">
            <xm:f>NOT(ISERROR(SEARCH('Listados Datos'!$P$5,AR392)))</xm:f>
            <xm:f>'Listados Datos'!$P$5</xm:f>
            <x14:dxf>
              <fill>
                <patternFill>
                  <bgColor rgb="FFFFFF00"/>
                </patternFill>
              </fill>
            </x14:dxf>
          </x14:cfRule>
          <x14:cfRule type="containsText" priority="7116" operator="containsText" id="{C483C9A6-CC2D-4B95-B5A9-CB5DA9F354E2}">
            <xm:f>NOT(ISERROR(SEARCH('Listados Datos'!$P$6,AR392)))</xm:f>
            <xm:f>'Listados Datos'!$P$6</xm:f>
            <x14:dxf>
              <fill>
                <patternFill>
                  <bgColor rgb="FFFFC000"/>
                </patternFill>
              </fill>
            </x14:dxf>
          </x14:cfRule>
          <x14:cfRule type="containsText" priority="7117" operator="containsText" id="{8C481F4C-16C4-4588-8701-51645657A31F}">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071" operator="containsText" id="{CAFFFBB2-A7A9-472E-BB8B-5FCECF635584}">
            <xm:f>NOT(ISERROR(SEARCH('Listados Datos'!$P$3,AR398)))</xm:f>
            <xm:f>'Listados Datos'!$P$3</xm:f>
            <x14:dxf>
              <fill>
                <patternFill>
                  <bgColor rgb="FF99CC00"/>
                </patternFill>
              </fill>
            </x14:dxf>
          </x14:cfRule>
          <x14:cfRule type="containsText" priority="7072" operator="containsText" id="{EFE50063-E254-432A-803E-95752F1CF9A5}">
            <xm:f>NOT(ISERROR(SEARCH('Listados Datos'!$P$4,AR398)))</xm:f>
            <xm:f>'Listados Datos'!$P$4</xm:f>
            <x14:dxf>
              <fill>
                <patternFill>
                  <bgColor rgb="FF33CC33"/>
                </patternFill>
              </fill>
            </x14:dxf>
          </x14:cfRule>
          <x14:cfRule type="containsText" priority="7073" operator="containsText" id="{57BDC386-9CFD-40C2-935E-DAA024A74B12}">
            <xm:f>NOT(ISERROR(SEARCH('Listados Datos'!$P$5,AR398)))</xm:f>
            <xm:f>'Listados Datos'!$P$5</xm:f>
            <x14:dxf>
              <fill>
                <patternFill>
                  <bgColor rgb="FFFFFF00"/>
                </patternFill>
              </fill>
            </x14:dxf>
          </x14:cfRule>
          <x14:cfRule type="containsText" priority="7074" operator="containsText" id="{800D10E8-5002-4204-9D8C-7D65B908729F}">
            <xm:f>NOT(ISERROR(SEARCH('Listados Datos'!$P$6,AR398)))</xm:f>
            <xm:f>'Listados Datos'!$P$6</xm:f>
            <x14:dxf>
              <fill>
                <patternFill>
                  <bgColor rgb="FFFFC000"/>
                </patternFill>
              </fill>
            </x14:dxf>
          </x14:cfRule>
          <x14:cfRule type="containsText" priority="7075" operator="containsText" id="{D89086F3-AAB7-4FA6-9AD7-D0F31115A7A0}">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109" operator="containsText" id="{8FF71E8D-7C45-422D-9B0A-5DED203C52ED}">
            <xm:f>NOT(ISERROR(SEARCH('Listados Datos'!$T$3,AF398)))</xm:f>
            <xm:f>'Listados Datos'!$T$3</xm:f>
            <x14:dxf>
              <fill>
                <patternFill patternType="solid">
                  <bgColor rgb="FFC00000"/>
                </patternFill>
              </fill>
            </x14:dxf>
          </x14:cfRule>
          <x14:cfRule type="containsText" priority="7110" operator="containsText" id="{497CBF66-0E40-4DB6-A8E2-88F133966165}">
            <xm:f>NOT(ISERROR(SEARCH('Listados Datos'!$T$4,AF398)))</xm:f>
            <xm:f>'Listados Datos'!$T$4</xm:f>
            <x14:dxf>
              <font>
                <b/>
                <i val="0"/>
                <color theme="0"/>
              </font>
              <fill>
                <patternFill>
                  <bgColor rgb="FFE26B0A"/>
                </patternFill>
              </fill>
            </x14:dxf>
          </x14:cfRule>
          <x14:cfRule type="containsText" priority="7111" operator="containsText" id="{F38F4D1E-A7DD-4E76-A41A-D79FED93C221}">
            <xm:f>NOT(ISERROR(SEARCH('Listados Datos'!$T$5,AF398)))</xm:f>
            <xm:f>'Listados Datos'!$T$5</xm:f>
            <x14:dxf>
              <font>
                <b/>
                <i val="0"/>
                <color auto="1"/>
              </font>
              <fill>
                <patternFill>
                  <bgColor rgb="FFFFFF00"/>
                </patternFill>
              </fill>
            </x14:dxf>
          </x14:cfRule>
          <x14:cfRule type="containsText" priority="7112" operator="containsText" id="{BB3EA440-75DB-4974-94D2-77D425CA8356}">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105" operator="containsText" id="{36F1ED72-726F-4A60-A05C-262DB148B00D}">
            <xm:f>NOT(ISERROR(SEARCH('Listados Datos'!$T$3,AB398)))</xm:f>
            <xm:f>'Listados Datos'!$T$3</xm:f>
            <x14:dxf>
              <fill>
                <patternFill patternType="solid">
                  <bgColor rgb="FFC00000"/>
                </patternFill>
              </fill>
            </x14:dxf>
          </x14:cfRule>
          <x14:cfRule type="containsText" priority="7106" operator="containsText" id="{94B36EEF-C803-4B47-878B-96E9F1C289C5}">
            <xm:f>NOT(ISERROR(SEARCH('Listados Datos'!$T$4,AB398)))</xm:f>
            <xm:f>'Listados Datos'!$T$4</xm:f>
            <x14:dxf>
              <font>
                <b/>
                <i val="0"/>
                <color theme="0"/>
              </font>
              <fill>
                <patternFill>
                  <bgColor rgb="FFE26B0A"/>
                </patternFill>
              </fill>
            </x14:dxf>
          </x14:cfRule>
          <x14:cfRule type="containsText" priority="7107" operator="containsText" id="{B35888DF-5030-4685-9850-9BECA5D77738}">
            <xm:f>NOT(ISERROR(SEARCH('Listados Datos'!$T$5,AB398)))</xm:f>
            <xm:f>'Listados Datos'!$T$5</xm:f>
            <x14:dxf>
              <font>
                <b/>
                <i val="0"/>
                <color auto="1"/>
              </font>
              <fill>
                <patternFill>
                  <bgColor rgb="FFFFFF00"/>
                </patternFill>
              </fill>
            </x14:dxf>
          </x14:cfRule>
          <x14:cfRule type="containsText" priority="7108" operator="containsText" id="{74C4C374-1B1C-4688-B623-2F5D74EB60DC}">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095" operator="containsText" id="{C03AD656-5F25-413B-8019-9FD9AB362975}">
            <xm:f>NOT(ISERROR(SEARCH('Listados Datos'!$P$3,Z398)))</xm:f>
            <xm:f>'Listados Datos'!$P$3</xm:f>
            <x14:dxf>
              <fill>
                <patternFill>
                  <bgColor rgb="FF99CC00"/>
                </patternFill>
              </fill>
            </x14:dxf>
          </x14:cfRule>
          <x14:cfRule type="containsText" priority="7096" operator="containsText" id="{B8D14319-9BF6-429A-BAAD-950834664453}">
            <xm:f>NOT(ISERROR(SEARCH('Listados Datos'!$P$4,Z398)))</xm:f>
            <xm:f>'Listados Datos'!$P$4</xm:f>
            <x14:dxf>
              <fill>
                <patternFill>
                  <bgColor rgb="FF33CC33"/>
                </patternFill>
              </fill>
            </x14:dxf>
          </x14:cfRule>
          <x14:cfRule type="containsText" priority="7097" operator="containsText" id="{C4A001AD-6680-4FA3-BC8C-34DB48C3E1E0}">
            <xm:f>NOT(ISERROR(SEARCH('Listados Datos'!$P$5,Z398)))</xm:f>
            <xm:f>'Listados Datos'!$P$5</xm:f>
            <x14:dxf>
              <fill>
                <patternFill>
                  <bgColor rgb="FFFFFF00"/>
                </patternFill>
              </fill>
            </x14:dxf>
          </x14:cfRule>
          <x14:cfRule type="containsText" priority="7098" operator="containsText" id="{7806C68B-399C-431B-8FCF-59498B41B8CB}">
            <xm:f>NOT(ISERROR(SEARCH('Listados Datos'!$P$6,Z398)))</xm:f>
            <xm:f>'Listados Datos'!$P$6</xm:f>
            <x14:dxf>
              <fill>
                <patternFill>
                  <bgColor rgb="FFFFC000"/>
                </patternFill>
              </fill>
            </x14:dxf>
          </x14:cfRule>
          <x14:cfRule type="containsText" priority="7099" operator="containsText" id="{747F23C5-5166-463F-9B51-36A946F65164}">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081" operator="containsText" id="{6068AFB1-EE8D-41B2-8F15-2CBF2E9533C0}">
            <xm:f>NOT(ISERROR(SEARCH('Listados Datos'!$T$3,AT398)))</xm:f>
            <xm:f>'Listados Datos'!$T$3</xm:f>
            <x14:dxf>
              <fill>
                <patternFill patternType="solid">
                  <bgColor rgb="FFC00000"/>
                </patternFill>
              </fill>
            </x14:dxf>
          </x14:cfRule>
          <x14:cfRule type="containsText" priority="7082" operator="containsText" id="{C943B3E7-5029-4D96-9071-91E1FF57ABB4}">
            <xm:f>NOT(ISERROR(SEARCH('Listados Datos'!$T$4,AT398)))</xm:f>
            <xm:f>'Listados Datos'!$T$4</xm:f>
            <x14:dxf>
              <font>
                <b/>
                <i val="0"/>
                <color theme="0"/>
              </font>
              <fill>
                <patternFill>
                  <bgColor rgb="FFE26B0A"/>
                </patternFill>
              </fill>
            </x14:dxf>
          </x14:cfRule>
          <x14:cfRule type="containsText" priority="7083" operator="containsText" id="{9F3EA5C5-FB07-4CD0-93CD-D958472FBB78}">
            <xm:f>NOT(ISERROR(SEARCH('Listados Datos'!$T$5,AT398)))</xm:f>
            <xm:f>'Listados Datos'!$T$5</xm:f>
            <x14:dxf>
              <font>
                <b/>
                <i val="0"/>
                <color auto="1"/>
              </font>
              <fill>
                <patternFill>
                  <bgColor rgb="FFFFFF00"/>
                </patternFill>
              </fill>
            </x14:dxf>
          </x14:cfRule>
          <x14:cfRule type="containsText" priority="7084" operator="containsText" id="{8E53F96D-1BDE-4BAC-BB34-BF238D899BFC}">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029" operator="containsText" id="{FDE320BA-ADA0-4D8E-80A7-A60CBF1FBEC9}">
            <xm:f>NOT(ISERROR(SEARCH('Listados Datos'!$P$3,AR404)))</xm:f>
            <xm:f>'Listados Datos'!$P$3</xm:f>
            <x14:dxf>
              <fill>
                <patternFill>
                  <bgColor rgb="FF99CC00"/>
                </patternFill>
              </fill>
            </x14:dxf>
          </x14:cfRule>
          <x14:cfRule type="containsText" priority="7030" operator="containsText" id="{A56B174B-2AC5-43B5-A43E-80539C1B6D96}">
            <xm:f>NOT(ISERROR(SEARCH('Listados Datos'!$P$4,AR404)))</xm:f>
            <xm:f>'Listados Datos'!$P$4</xm:f>
            <x14:dxf>
              <fill>
                <patternFill>
                  <bgColor rgb="FF33CC33"/>
                </patternFill>
              </fill>
            </x14:dxf>
          </x14:cfRule>
          <x14:cfRule type="containsText" priority="7031" operator="containsText" id="{DE0D76B8-912C-455C-B4EC-B452A8AF34E5}">
            <xm:f>NOT(ISERROR(SEARCH('Listados Datos'!$P$5,AR404)))</xm:f>
            <xm:f>'Listados Datos'!$P$5</xm:f>
            <x14:dxf>
              <fill>
                <patternFill>
                  <bgColor rgb="FFFFFF00"/>
                </patternFill>
              </fill>
            </x14:dxf>
          </x14:cfRule>
          <x14:cfRule type="containsText" priority="7032" operator="containsText" id="{AA975A70-5F7F-4677-BF87-9C9ADDF2321F}">
            <xm:f>NOT(ISERROR(SEARCH('Listados Datos'!$P$6,AR404)))</xm:f>
            <xm:f>'Listados Datos'!$P$6</xm:f>
            <x14:dxf>
              <fill>
                <patternFill>
                  <bgColor rgb="FFFFC000"/>
                </patternFill>
              </fill>
            </x14:dxf>
          </x14:cfRule>
          <x14:cfRule type="containsText" priority="7033" operator="containsText" id="{8A6D35A9-E636-46BE-A245-D33E46CD640F}">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067" operator="containsText" id="{2695BD83-761E-49C5-A81D-885232DE200B}">
            <xm:f>NOT(ISERROR(SEARCH('Listados Datos'!$T$3,AF404)))</xm:f>
            <xm:f>'Listados Datos'!$T$3</xm:f>
            <x14:dxf>
              <fill>
                <patternFill patternType="solid">
                  <bgColor rgb="FFC00000"/>
                </patternFill>
              </fill>
            </x14:dxf>
          </x14:cfRule>
          <x14:cfRule type="containsText" priority="7068" operator="containsText" id="{6F24A529-AEF1-4A79-94CC-0AD19F96A445}">
            <xm:f>NOT(ISERROR(SEARCH('Listados Datos'!$T$4,AF404)))</xm:f>
            <xm:f>'Listados Datos'!$T$4</xm:f>
            <x14:dxf>
              <font>
                <b/>
                <i val="0"/>
                <color theme="0"/>
              </font>
              <fill>
                <patternFill>
                  <bgColor rgb="FFE26B0A"/>
                </patternFill>
              </fill>
            </x14:dxf>
          </x14:cfRule>
          <x14:cfRule type="containsText" priority="7069" operator="containsText" id="{72750E51-2B5A-465E-9778-51CCAE5995E3}">
            <xm:f>NOT(ISERROR(SEARCH('Listados Datos'!$T$5,AF404)))</xm:f>
            <xm:f>'Listados Datos'!$T$5</xm:f>
            <x14:dxf>
              <font>
                <b/>
                <i val="0"/>
                <color auto="1"/>
              </font>
              <fill>
                <patternFill>
                  <bgColor rgb="FFFFFF00"/>
                </patternFill>
              </fill>
            </x14:dxf>
          </x14:cfRule>
          <x14:cfRule type="containsText" priority="7070" operator="containsText" id="{C8520CF6-B9D1-48EF-B28D-15A4A96BD6D4}">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063" operator="containsText" id="{B9354D78-D1B7-4CA8-AF44-6095EB927175}">
            <xm:f>NOT(ISERROR(SEARCH('Listados Datos'!$T$3,AB404)))</xm:f>
            <xm:f>'Listados Datos'!$T$3</xm:f>
            <x14:dxf>
              <fill>
                <patternFill patternType="solid">
                  <bgColor rgb="FFC00000"/>
                </patternFill>
              </fill>
            </x14:dxf>
          </x14:cfRule>
          <x14:cfRule type="containsText" priority="7064" operator="containsText" id="{7F704C34-231C-4E7C-9030-DAEF4E8BFE42}">
            <xm:f>NOT(ISERROR(SEARCH('Listados Datos'!$T$4,AB404)))</xm:f>
            <xm:f>'Listados Datos'!$T$4</xm:f>
            <x14:dxf>
              <font>
                <b/>
                <i val="0"/>
                <color theme="0"/>
              </font>
              <fill>
                <patternFill>
                  <bgColor rgb="FFE26B0A"/>
                </patternFill>
              </fill>
            </x14:dxf>
          </x14:cfRule>
          <x14:cfRule type="containsText" priority="7065" operator="containsText" id="{2F444F2A-A75F-46AE-B50D-2098E3E321B0}">
            <xm:f>NOT(ISERROR(SEARCH('Listados Datos'!$T$5,AB404)))</xm:f>
            <xm:f>'Listados Datos'!$T$5</xm:f>
            <x14:dxf>
              <font>
                <b/>
                <i val="0"/>
                <color auto="1"/>
              </font>
              <fill>
                <patternFill>
                  <bgColor rgb="FFFFFF00"/>
                </patternFill>
              </fill>
            </x14:dxf>
          </x14:cfRule>
          <x14:cfRule type="containsText" priority="7066" operator="containsText" id="{59E99439-031E-4E4D-93A3-073C8553437E}">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053" operator="containsText" id="{B9CC0F07-61C0-4ADB-81DC-0357416CE34F}">
            <xm:f>NOT(ISERROR(SEARCH('Listados Datos'!$P$3,Z404)))</xm:f>
            <xm:f>'Listados Datos'!$P$3</xm:f>
            <x14:dxf>
              <fill>
                <patternFill>
                  <bgColor rgb="FF99CC00"/>
                </patternFill>
              </fill>
            </x14:dxf>
          </x14:cfRule>
          <x14:cfRule type="containsText" priority="7054" operator="containsText" id="{0EB118E2-052E-4E70-BF6C-C3C5D804AB14}">
            <xm:f>NOT(ISERROR(SEARCH('Listados Datos'!$P$4,Z404)))</xm:f>
            <xm:f>'Listados Datos'!$P$4</xm:f>
            <x14:dxf>
              <fill>
                <patternFill>
                  <bgColor rgb="FF33CC33"/>
                </patternFill>
              </fill>
            </x14:dxf>
          </x14:cfRule>
          <x14:cfRule type="containsText" priority="7055" operator="containsText" id="{22D48879-8B20-4A3F-B1B8-2BB29F86639B}">
            <xm:f>NOT(ISERROR(SEARCH('Listados Datos'!$P$5,Z404)))</xm:f>
            <xm:f>'Listados Datos'!$P$5</xm:f>
            <x14:dxf>
              <fill>
                <patternFill>
                  <bgColor rgb="FFFFFF00"/>
                </patternFill>
              </fill>
            </x14:dxf>
          </x14:cfRule>
          <x14:cfRule type="containsText" priority="7056" operator="containsText" id="{36FC6E71-986D-4251-BB93-7F20DD613C5B}">
            <xm:f>NOT(ISERROR(SEARCH('Listados Datos'!$P$6,Z404)))</xm:f>
            <xm:f>'Listados Datos'!$P$6</xm:f>
            <x14:dxf>
              <fill>
                <patternFill>
                  <bgColor rgb="FFFFC000"/>
                </patternFill>
              </fill>
            </x14:dxf>
          </x14:cfRule>
          <x14:cfRule type="containsText" priority="7057" operator="containsText" id="{9729D995-0D4C-4BE4-AA7F-A23AD9346C36}">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039" operator="containsText" id="{FF8204CF-95A3-46DE-98D9-AC18DE6A2ACA}">
            <xm:f>NOT(ISERROR(SEARCH('Listados Datos'!$T$3,AT404)))</xm:f>
            <xm:f>'Listados Datos'!$T$3</xm:f>
            <x14:dxf>
              <fill>
                <patternFill patternType="solid">
                  <bgColor rgb="FFC00000"/>
                </patternFill>
              </fill>
            </x14:dxf>
          </x14:cfRule>
          <x14:cfRule type="containsText" priority="7040" operator="containsText" id="{4E4F0E1E-3B02-47D8-93B5-51591A2A1C62}">
            <xm:f>NOT(ISERROR(SEARCH('Listados Datos'!$T$4,AT404)))</xm:f>
            <xm:f>'Listados Datos'!$T$4</xm:f>
            <x14:dxf>
              <font>
                <b/>
                <i val="0"/>
                <color theme="0"/>
              </font>
              <fill>
                <patternFill>
                  <bgColor rgb="FFE26B0A"/>
                </patternFill>
              </fill>
            </x14:dxf>
          </x14:cfRule>
          <x14:cfRule type="containsText" priority="7041" operator="containsText" id="{605C031A-204E-43A9-8267-C01DFD586025}">
            <xm:f>NOT(ISERROR(SEARCH('Listados Datos'!$T$5,AT404)))</xm:f>
            <xm:f>'Listados Datos'!$T$5</xm:f>
            <x14:dxf>
              <font>
                <b/>
                <i val="0"/>
                <color auto="1"/>
              </font>
              <fill>
                <patternFill>
                  <bgColor rgb="FFFFFF00"/>
                </patternFill>
              </fill>
            </x14:dxf>
          </x14:cfRule>
          <x14:cfRule type="containsText" priority="7042" operator="containsText" id="{81818963-A83A-4799-8A4A-DD7194045CE5}">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025" operator="containsText" id="{336C5EFA-7001-4C85-BE00-23AB3410684F}">
            <xm:f>NOT(ISERROR(SEARCH('Listados Datos'!$T$3,AF410)))</xm:f>
            <xm:f>'Listados Datos'!$T$3</xm:f>
            <x14:dxf>
              <fill>
                <patternFill patternType="solid">
                  <bgColor rgb="FFC00000"/>
                </patternFill>
              </fill>
            </x14:dxf>
          </x14:cfRule>
          <x14:cfRule type="containsText" priority="7026" operator="containsText" id="{2AA737EC-0C02-4D3F-B6D6-6687F009FE4B}">
            <xm:f>NOT(ISERROR(SEARCH('Listados Datos'!$T$4,AF410)))</xm:f>
            <xm:f>'Listados Datos'!$T$4</xm:f>
            <x14:dxf>
              <font>
                <b/>
                <i val="0"/>
                <color theme="0"/>
              </font>
              <fill>
                <patternFill>
                  <bgColor rgb="FFE26B0A"/>
                </patternFill>
              </fill>
            </x14:dxf>
          </x14:cfRule>
          <x14:cfRule type="containsText" priority="7027" operator="containsText" id="{A1196370-2720-45EC-97EA-4DF563F03E37}">
            <xm:f>NOT(ISERROR(SEARCH('Listados Datos'!$T$5,AF410)))</xm:f>
            <xm:f>'Listados Datos'!$T$5</xm:f>
            <x14:dxf>
              <font>
                <b/>
                <i val="0"/>
                <color auto="1"/>
              </font>
              <fill>
                <patternFill>
                  <bgColor rgb="FFFFFF00"/>
                </patternFill>
              </fill>
            </x14:dxf>
          </x14:cfRule>
          <x14:cfRule type="containsText" priority="7028" operator="containsText" id="{6E4E8938-8696-4FC7-8380-F72E63083E69}">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021" operator="containsText" id="{5339D4F6-F84D-4804-8E64-51EE1AD83490}">
            <xm:f>NOT(ISERROR(SEARCH('Listados Datos'!$T$3,AB410)))</xm:f>
            <xm:f>'Listados Datos'!$T$3</xm:f>
            <x14:dxf>
              <fill>
                <patternFill patternType="solid">
                  <bgColor rgb="FFC00000"/>
                </patternFill>
              </fill>
            </x14:dxf>
          </x14:cfRule>
          <x14:cfRule type="containsText" priority="7022" operator="containsText" id="{ACCDDD03-6612-4FDD-BAC4-07FF9C4EB8A8}">
            <xm:f>NOT(ISERROR(SEARCH('Listados Datos'!$T$4,AB410)))</xm:f>
            <xm:f>'Listados Datos'!$T$4</xm:f>
            <x14:dxf>
              <font>
                <b/>
                <i val="0"/>
                <color theme="0"/>
              </font>
              <fill>
                <patternFill>
                  <bgColor rgb="FFE26B0A"/>
                </patternFill>
              </fill>
            </x14:dxf>
          </x14:cfRule>
          <x14:cfRule type="containsText" priority="7023" operator="containsText" id="{41BC52C1-EB14-41C7-A55E-87CD94FDE670}">
            <xm:f>NOT(ISERROR(SEARCH('Listados Datos'!$T$5,AB410)))</xm:f>
            <xm:f>'Listados Datos'!$T$5</xm:f>
            <x14:dxf>
              <font>
                <b/>
                <i val="0"/>
                <color auto="1"/>
              </font>
              <fill>
                <patternFill>
                  <bgColor rgb="FFFFFF00"/>
                </patternFill>
              </fill>
            </x14:dxf>
          </x14:cfRule>
          <x14:cfRule type="containsText" priority="7024" operator="containsText" id="{211B2D18-C90E-4EB8-9B94-ACF5C6EF55B7}">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011" operator="containsText" id="{7599AF55-2594-4122-A27E-59801092E420}">
            <xm:f>NOT(ISERROR(SEARCH('Listados Datos'!$P$3,Z410)))</xm:f>
            <xm:f>'Listados Datos'!$P$3</xm:f>
            <x14:dxf>
              <fill>
                <patternFill>
                  <bgColor rgb="FF99CC00"/>
                </patternFill>
              </fill>
            </x14:dxf>
          </x14:cfRule>
          <x14:cfRule type="containsText" priority="7012" operator="containsText" id="{D488A92E-DFA0-4A05-B1CA-C7E3751E0737}">
            <xm:f>NOT(ISERROR(SEARCH('Listados Datos'!$P$4,Z410)))</xm:f>
            <xm:f>'Listados Datos'!$P$4</xm:f>
            <x14:dxf>
              <fill>
                <patternFill>
                  <bgColor rgb="FF33CC33"/>
                </patternFill>
              </fill>
            </x14:dxf>
          </x14:cfRule>
          <x14:cfRule type="containsText" priority="7013" operator="containsText" id="{2BBC34B4-9AAE-4052-8D7E-287FF3838549}">
            <xm:f>NOT(ISERROR(SEARCH('Listados Datos'!$P$5,Z410)))</xm:f>
            <xm:f>'Listados Datos'!$P$5</xm:f>
            <x14:dxf>
              <fill>
                <patternFill>
                  <bgColor rgb="FFFFFF00"/>
                </patternFill>
              </fill>
            </x14:dxf>
          </x14:cfRule>
          <x14:cfRule type="containsText" priority="7014" operator="containsText" id="{AA3EB3E5-07F9-4B5B-BCCD-AC8E2E272DA2}">
            <xm:f>NOT(ISERROR(SEARCH('Listados Datos'!$P$6,Z410)))</xm:f>
            <xm:f>'Listados Datos'!$P$6</xm:f>
            <x14:dxf>
              <fill>
                <patternFill>
                  <bgColor rgb="FFFFC000"/>
                </patternFill>
              </fill>
            </x14:dxf>
          </x14:cfRule>
          <x14:cfRule type="containsText" priority="7015" operator="containsText" id="{47A678C0-345A-44CA-93C8-47A71FE77D4F}">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6997" operator="containsText" id="{10C89856-4507-43E2-8852-50C9121CCBF1}">
            <xm:f>NOT(ISERROR(SEARCH('Listados Datos'!$T$3,AT410)))</xm:f>
            <xm:f>'Listados Datos'!$T$3</xm:f>
            <x14:dxf>
              <fill>
                <patternFill patternType="solid">
                  <bgColor rgb="FFC00000"/>
                </patternFill>
              </fill>
            </x14:dxf>
          </x14:cfRule>
          <x14:cfRule type="containsText" priority="6998" operator="containsText" id="{32B76C33-F91B-4F77-B04E-5E4612AD3F33}">
            <xm:f>NOT(ISERROR(SEARCH('Listados Datos'!$T$4,AT410)))</xm:f>
            <xm:f>'Listados Datos'!$T$4</xm:f>
            <x14:dxf>
              <font>
                <b/>
                <i val="0"/>
                <color theme="0"/>
              </font>
              <fill>
                <patternFill>
                  <bgColor rgb="FFE26B0A"/>
                </patternFill>
              </fill>
            </x14:dxf>
          </x14:cfRule>
          <x14:cfRule type="containsText" priority="6999" operator="containsText" id="{39499272-87C2-4222-BDC1-63FA0A1EB3AA}">
            <xm:f>NOT(ISERROR(SEARCH('Listados Datos'!$T$5,AT410)))</xm:f>
            <xm:f>'Listados Datos'!$T$5</xm:f>
            <x14:dxf>
              <font>
                <b/>
                <i val="0"/>
                <color auto="1"/>
              </font>
              <fill>
                <patternFill>
                  <bgColor rgb="FFFFFF00"/>
                </patternFill>
              </fill>
            </x14:dxf>
          </x14:cfRule>
          <x14:cfRule type="containsText" priority="7000" operator="containsText" id="{B0753882-8588-4ECF-9E45-05CCC89FB93B}">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6823" operator="containsText" id="{067EDB74-321F-4489-87AC-E6CD705AA65C}">
            <xm:f>NOT(ISERROR(SEARCH('Listados Datos'!$P$3,AR421)))</xm:f>
            <xm:f>'Listados Datos'!$P$3</xm:f>
            <x14:dxf>
              <fill>
                <patternFill>
                  <bgColor rgb="FF99CC00"/>
                </patternFill>
              </fill>
            </x14:dxf>
          </x14:cfRule>
          <x14:cfRule type="containsText" priority="6824" operator="containsText" id="{ACFD7411-6773-4D10-8883-6AFB986D4FFE}">
            <xm:f>NOT(ISERROR(SEARCH('Listados Datos'!$P$4,AR421)))</xm:f>
            <xm:f>'Listados Datos'!$P$4</xm:f>
            <x14:dxf>
              <fill>
                <patternFill>
                  <bgColor rgb="FF33CC33"/>
                </patternFill>
              </fill>
            </x14:dxf>
          </x14:cfRule>
          <x14:cfRule type="containsText" priority="6825" operator="containsText" id="{9E98300B-B5DE-4C0F-A1F9-61CB1E8E814E}">
            <xm:f>NOT(ISERROR(SEARCH('Listados Datos'!$P$5,AR421)))</xm:f>
            <xm:f>'Listados Datos'!$P$5</xm:f>
            <x14:dxf>
              <fill>
                <patternFill>
                  <bgColor rgb="FFFFFF00"/>
                </patternFill>
              </fill>
            </x14:dxf>
          </x14:cfRule>
          <x14:cfRule type="containsText" priority="6826" operator="containsText" id="{81E36242-1A67-4C46-9842-9D44DBB3DC80}">
            <xm:f>NOT(ISERROR(SEARCH('Listados Datos'!$P$6,AR421)))</xm:f>
            <xm:f>'Listados Datos'!$P$6</xm:f>
            <x14:dxf>
              <fill>
                <patternFill>
                  <bgColor rgb="FFFFC000"/>
                </patternFill>
              </fill>
            </x14:dxf>
          </x14:cfRule>
          <x14:cfRule type="containsText" priority="6827" operator="containsText" id="{E4A11F5C-B6F6-44E7-BE89-05F95A60EC6C}">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889" operator="containsText" id="{D649CB7D-5F8C-4621-9C30-242B71BB76AE}">
            <xm:f>NOT(ISERROR(SEARCH('Listados Datos'!$T$3,AT423)))</xm:f>
            <xm:f>'Listados Datos'!$T$3</xm:f>
            <x14:dxf>
              <fill>
                <patternFill patternType="solid">
                  <bgColor rgb="FFC00000"/>
                </patternFill>
              </fill>
            </x14:dxf>
          </x14:cfRule>
          <x14:cfRule type="containsText" priority="6890" operator="containsText" id="{6913259A-1211-426D-AE7F-0052CC2B00D9}">
            <xm:f>NOT(ISERROR(SEARCH('Listados Datos'!$T$4,AT423)))</xm:f>
            <xm:f>'Listados Datos'!$T$4</xm:f>
            <x14:dxf>
              <font>
                <b/>
                <i val="0"/>
                <color theme="0"/>
              </font>
              <fill>
                <patternFill>
                  <bgColor rgb="FFE26B0A"/>
                </patternFill>
              </fill>
            </x14:dxf>
          </x14:cfRule>
          <x14:cfRule type="containsText" priority="6891" operator="containsText" id="{5A3A95F0-B00F-44F4-93E4-49F74373966D}">
            <xm:f>NOT(ISERROR(SEARCH('Listados Datos'!$T$5,AT423)))</xm:f>
            <xm:f>'Listados Datos'!$T$5</xm:f>
            <x14:dxf>
              <font>
                <b/>
                <i val="0"/>
                <color auto="1"/>
              </font>
              <fill>
                <patternFill>
                  <bgColor rgb="FFFFFF00"/>
                </patternFill>
              </fill>
            </x14:dxf>
          </x14:cfRule>
          <x14:cfRule type="containsText" priority="6892" operator="containsText" id="{A0F228C6-711D-41D0-98F7-B2D6857CE771}">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879" operator="containsText" id="{A134CC82-A5AF-4890-AC39-670B1DF8D456}">
            <xm:f>NOT(ISERROR(SEARCH('Listados Datos'!$P$3,AR423)))</xm:f>
            <xm:f>'Listados Datos'!$P$3</xm:f>
            <x14:dxf>
              <fill>
                <patternFill>
                  <bgColor rgb="FF99CC00"/>
                </patternFill>
              </fill>
            </x14:dxf>
          </x14:cfRule>
          <x14:cfRule type="containsText" priority="6880" operator="containsText" id="{420C6431-9197-45C0-ACF6-90F578CABCB5}">
            <xm:f>NOT(ISERROR(SEARCH('Listados Datos'!$P$4,AR423)))</xm:f>
            <xm:f>'Listados Datos'!$P$4</xm:f>
            <x14:dxf>
              <fill>
                <patternFill>
                  <bgColor rgb="FF33CC33"/>
                </patternFill>
              </fill>
            </x14:dxf>
          </x14:cfRule>
          <x14:cfRule type="containsText" priority="6881" operator="containsText" id="{15CB3F88-B506-4872-A13E-B5C944A963D3}">
            <xm:f>NOT(ISERROR(SEARCH('Listados Datos'!$P$5,AR423)))</xm:f>
            <xm:f>'Listados Datos'!$P$5</xm:f>
            <x14:dxf>
              <fill>
                <patternFill>
                  <bgColor rgb="FFFFFF00"/>
                </patternFill>
              </fill>
            </x14:dxf>
          </x14:cfRule>
          <x14:cfRule type="containsText" priority="6882" operator="containsText" id="{74ADB944-3D96-4656-B03E-6B7E3FB7709E}">
            <xm:f>NOT(ISERROR(SEARCH('Listados Datos'!$P$6,AR423)))</xm:f>
            <xm:f>'Listados Datos'!$P$6</xm:f>
            <x14:dxf>
              <fill>
                <patternFill>
                  <bgColor rgb="FFFFC000"/>
                </patternFill>
              </fill>
            </x14:dxf>
          </x14:cfRule>
          <x14:cfRule type="containsText" priority="6883" operator="containsText" id="{623A731B-8515-4A1C-9776-2E8D99F0CDA5}">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47" operator="containsText" id="{05CB195C-8050-45A2-BA86-4F4D227DBA4C}">
            <xm:f>NOT(ISERROR(SEARCH('Listados Datos'!$T$3,AT420)))</xm:f>
            <xm:f>'Listados Datos'!$T$3</xm:f>
            <x14:dxf>
              <fill>
                <patternFill patternType="solid">
                  <bgColor rgb="FFC00000"/>
                </patternFill>
              </fill>
            </x14:dxf>
          </x14:cfRule>
          <x14:cfRule type="containsText" priority="6848" operator="containsText" id="{A2DA6EF0-9A06-4298-8B54-3D01B00D311E}">
            <xm:f>NOT(ISERROR(SEARCH('Listados Datos'!$T$4,AT420)))</xm:f>
            <xm:f>'Listados Datos'!$T$4</xm:f>
            <x14:dxf>
              <font>
                <b/>
                <i val="0"/>
                <color theme="0"/>
              </font>
              <fill>
                <patternFill>
                  <bgColor rgb="FFE26B0A"/>
                </patternFill>
              </fill>
            </x14:dxf>
          </x14:cfRule>
          <x14:cfRule type="containsText" priority="6849" operator="containsText" id="{2F2CB8E1-920F-4986-9306-F54692414F96}">
            <xm:f>NOT(ISERROR(SEARCH('Listados Datos'!$T$5,AT420)))</xm:f>
            <xm:f>'Listados Datos'!$T$5</xm:f>
            <x14:dxf>
              <font>
                <b/>
                <i val="0"/>
                <color auto="1"/>
              </font>
              <fill>
                <patternFill>
                  <bgColor rgb="FFFFFF00"/>
                </patternFill>
              </fill>
            </x14:dxf>
          </x14:cfRule>
          <x14:cfRule type="containsText" priority="6850" operator="containsText" id="{C253D904-A2BC-444B-BD6F-316D03076866}">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37" operator="containsText" id="{C77C90AC-32D9-470F-9EA0-C517BAF714C9}">
            <xm:f>NOT(ISERROR(SEARCH('Listados Datos'!$P$3,AR420)))</xm:f>
            <xm:f>'Listados Datos'!$P$3</xm:f>
            <x14:dxf>
              <fill>
                <patternFill>
                  <bgColor rgb="FF99CC00"/>
                </patternFill>
              </fill>
            </x14:dxf>
          </x14:cfRule>
          <x14:cfRule type="containsText" priority="6838" operator="containsText" id="{FB658E11-96C0-4CF3-B9FB-E14C183E8809}">
            <xm:f>NOT(ISERROR(SEARCH('Listados Datos'!$P$4,AR420)))</xm:f>
            <xm:f>'Listados Datos'!$P$4</xm:f>
            <x14:dxf>
              <fill>
                <patternFill>
                  <bgColor rgb="FF33CC33"/>
                </patternFill>
              </fill>
            </x14:dxf>
          </x14:cfRule>
          <x14:cfRule type="containsText" priority="6839" operator="containsText" id="{6AE9144D-5879-4EB9-A441-C2B1A8D35FEF}">
            <xm:f>NOT(ISERROR(SEARCH('Listados Datos'!$P$5,AR420)))</xm:f>
            <xm:f>'Listados Datos'!$P$5</xm:f>
            <x14:dxf>
              <fill>
                <patternFill>
                  <bgColor rgb="FFFFFF00"/>
                </patternFill>
              </fill>
            </x14:dxf>
          </x14:cfRule>
          <x14:cfRule type="containsText" priority="6840" operator="containsText" id="{4BDD9896-BD04-491B-92DE-C123910AB45B}">
            <xm:f>NOT(ISERROR(SEARCH('Listados Datos'!$P$6,AR420)))</xm:f>
            <xm:f>'Listados Datos'!$P$6</xm:f>
            <x14:dxf>
              <fill>
                <patternFill>
                  <bgColor rgb="FFFFC000"/>
                </patternFill>
              </fill>
            </x14:dxf>
          </x14:cfRule>
          <x14:cfRule type="containsText" priority="6841" operator="containsText" id="{B1E18020-5B98-4F06-BE59-D07BDCD931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55" operator="containsText" id="{0951714D-FDD0-46A2-891A-6DDEE55C2E4C}">
            <xm:f>NOT(ISERROR(SEARCH('Listados Datos'!$T$3,AF418)))</xm:f>
            <xm:f>'Listados Datos'!$T$3</xm:f>
            <x14:dxf>
              <fill>
                <patternFill patternType="solid">
                  <bgColor rgb="FFC00000"/>
                </patternFill>
              </fill>
            </x14:dxf>
          </x14:cfRule>
          <x14:cfRule type="containsText" priority="6956" operator="containsText" id="{33B0BDB0-D23D-4F05-B3E3-135C752F0729}">
            <xm:f>NOT(ISERROR(SEARCH('Listados Datos'!$T$4,AF418)))</xm:f>
            <xm:f>'Listados Datos'!$T$4</xm:f>
            <x14:dxf>
              <font>
                <b/>
                <i val="0"/>
                <color theme="0"/>
              </font>
              <fill>
                <patternFill>
                  <bgColor rgb="FFE26B0A"/>
                </patternFill>
              </fill>
            </x14:dxf>
          </x14:cfRule>
          <x14:cfRule type="containsText" priority="6957" operator="containsText" id="{B663C9BF-10E4-4F5F-9BFA-DF8394F99633}">
            <xm:f>NOT(ISERROR(SEARCH('Listados Datos'!$T$5,AF418)))</xm:f>
            <xm:f>'Listados Datos'!$T$5</xm:f>
            <x14:dxf>
              <font>
                <b/>
                <i val="0"/>
                <color auto="1"/>
              </font>
              <fill>
                <patternFill>
                  <bgColor rgb="FFFFFF00"/>
                </patternFill>
              </fill>
            </x14:dxf>
          </x14:cfRule>
          <x14:cfRule type="containsText" priority="6958" operator="containsText" id="{2606604A-9525-44B1-A586-BAC5DF477F32}">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51" operator="containsText" id="{23FCF427-3B21-4F70-AA60-79C60446E971}">
            <xm:f>NOT(ISERROR(SEARCH('Listados Datos'!$T$3,AB418)))</xm:f>
            <xm:f>'Listados Datos'!$T$3</xm:f>
            <x14:dxf>
              <fill>
                <patternFill patternType="solid">
                  <bgColor rgb="FFC00000"/>
                </patternFill>
              </fill>
            </x14:dxf>
          </x14:cfRule>
          <x14:cfRule type="containsText" priority="6952" operator="containsText" id="{27628365-52AF-4FB9-9202-B4DD9D6785F8}">
            <xm:f>NOT(ISERROR(SEARCH('Listados Datos'!$T$4,AB418)))</xm:f>
            <xm:f>'Listados Datos'!$T$4</xm:f>
            <x14:dxf>
              <font>
                <b/>
                <i val="0"/>
                <color theme="0"/>
              </font>
              <fill>
                <patternFill>
                  <bgColor rgb="FFE26B0A"/>
                </patternFill>
              </fill>
            </x14:dxf>
          </x14:cfRule>
          <x14:cfRule type="containsText" priority="6953" operator="containsText" id="{52423D6C-729D-441F-AC6A-33C436FB4819}">
            <xm:f>NOT(ISERROR(SEARCH('Listados Datos'!$T$5,AB418)))</xm:f>
            <xm:f>'Listados Datos'!$T$5</xm:f>
            <x14:dxf>
              <font>
                <b/>
                <i val="0"/>
                <color auto="1"/>
              </font>
              <fill>
                <patternFill>
                  <bgColor rgb="FFFFFF00"/>
                </patternFill>
              </fill>
            </x14:dxf>
          </x14:cfRule>
          <x14:cfRule type="containsText" priority="6954" operator="containsText" id="{E272C9F6-0AF1-4665-89C0-BC8392717166}">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41" operator="containsText" id="{B01A6A44-4B62-4126-907A-D851C827778B}">
            <xm:f>NOT(ISERROR(SEARCH('Listados Datos'!$P$3,Z418)))</xm:f>
            <xm:f>'Listados Datos'!$P$3</xm:f>
            <x14:dxf>
              <fill>
                <patternFill>
                  <bgColor rgb="FF99CC00"/>
                </patternFill>
              </fill>
            </x14:dxf>
          </x14:cfRule>
          <x14:cfRule type="containsText" priority="6942" operator="containsText" id="{A8739555-C7C3-4559-9667-94A5CA40098D}">
            <xm:f>NOT(ISERROR(SEARCH('Listados Datos'!$P$4,Z418)))</xm:f>
            <xm:f>'Listados Datos'!$P$4</xm:f>
            <x14:dxf>
              <fill>
                <patternFill>
                  <bgColor rgb="FF33CC33"/>
                </patternFill>
              </fill>
            </x14:dxf>
          </x14:cfRule>
          <x14:cfRule type="containsText" priority="6943" operator="containsText" id="{826DDA3C-3A7C-413B-916C-28C994AD9175}">
            <xm:f>NOT(ISERROR(SEARCH('Listados Datos'!$P$5,Z418)))</xm:f>
            <xm:f>'Listados Datos'!$P$5</xm:f>
            <x14:dxf>
              <fill>
                <patternFill>
                  <bgColor rgb="FFFFFF00"/>
                </patternFill>
              </fill>
            </x14:dxf>
          </x14:cfRule>
          <x14:cfRule type="containsText" priority="6944" operator="containsText" id="{314D4D6F-0A8B-44FA-899D-0E6A3CF2136C}">
            <xm:f>NOT(ISERROR(SEARCH('Listados Datos'!$P$6,Z418)))</xm:f>
            <xm:f>'Listados Datos'!$P$6</xm:f>
            <x14:dxf>
              <fill>
                <patternFill>
                  <bgColor rgb="FFFFC000"/>
                </patternFill>
              </fill>
            </x14:dxf>
          </x14:cfRule>
          <x14:cfRule type="containsText" priority="6945" operator="containsText" id="{D6901023-183F-493B-B827-E360FEFC8F50}">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917" operator="containsText" id="{0A6822D8-4F6F-405B-B467-DE6A6B2F0C64}">
            <xm:f>NOT(ISERROR(SEARCH('Listados Datos'!$T$3,AT418)))</xm:f>
            <xm:f>'Listados Datos'!$T$3</xm:f>
            <x14:dxf>
              <fill>
                <patternFill patternType="solid">
                  <bgColor rgb="FFC00000"/>
                </patternFill>
              </fill>
            </x14:dxf>
          </x14:cfRule>
          <x14:cfRule type="containsText" priority="6918" operator="containsText" id="{C5F389D7-FB80-428A-B5C4-86793EDE0F93}">
            <xm:f>NOT(ISERROR(SEARCH('Listados Datos'!$T$4,AT418)))</xm:f>
            <xm:f>'Listados Datos'!$T$4</xm:f>
            <x14:dxf>
              <font>
                <b/>
                <i val="0"/>
                <color theme="0"/>
              </font>
              <fill>
                <patternFill>
                  <bgColor rgb="FFE26B0A"/>
                </patternFill>
              </fill>
            </x14:dxf>
          </x14:cfRule>
          <x14:cfRule type="containsText" priority="6919" operator="containsText" id="{F01B73D3-326B-4608-A027-701FB8F529AE}">
            <xm:f>NOT(ISERROR(SEARCH('Listados Datos'!$T$5,AT418)))</xm:f>
            <xm:f>'Listados Datos'!$T$5</xm:f>
            <x14:dxf>
              <font>
                <b/>
                <i val="0"/>
                <color auto="1"/>
              </font>
              <fill>
                <patternFill>
                  <bgColor rgb="FFFFFF00"/>
                </patternFill>
              </fill>
            </x14:dxf>
          </x14:cfRule>
          <x14:cfRule type="containsText" priority="6920" operator="containsText" id="{28AC9EA2-207E-480B-A65C-EF303F9E75A0}">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907" operator="containsText" id="{40D374D6-9138-4E81-9AEE-3D507FAF470B}">
            <xm:f>NOT(ISERROR(SEARCH('Listados Datos'!$P$3,AR418)))</xm:f>
            <xm:f>'Listados Datos'!$P$3</xm:f>
            <x14:dxf>
              <fill>
                <patternFill>
                  <bgColor rgb="FF99CC00"/>
                </patternFill>
              </fill>
            </x14:dxf>
          </x14:cfRule>
          <x14:cfRule type="containsText" priority="6908" operator="containsText" id="{2E0F25FE-0F95-4B70-96E4-CFBFB06427D3}">
            <xm:f>NOT(ISERROR(SEARCH('Listados Datos'!$P$4,AR418)))</xm:f>
            <xm:f>'Listados Datos'!$P$4</xm:f>
            <x14:dxf>
              <fill>
                <patternFill>
                  <bgColor rgb="FF33CC33"/>
                </patternFill>
              </fill>
            </x14:dxf>
          </x14:cfRule>
          <x14:cfRule type="containsText" priority="6909" operator="containsText" id="{D6A452B3-DDF5-437A-9CA6-739E6B9C8836}">
            <xm:f>NOT(ISERROR(SEARCH('Listados Datos'!$P$5,AR418)))</xm:f>
            <xm:f>'Listados Datos'!$P$5</xm:f>
            <x14:dxf>
              <fill>
                <patternFill>
                  <bgColor rgb="FFFFFF00"/>
                </patternFill>
              </fill>
            </x14:dxf>
          </x14:cfRule>
          <x14:cfRule type="containsText" priority="6910" operator="containsText" id="{1927DD7D-F02D-47CF-A1F3-3285FC002A89}">
            <xm:f>NOT(ISERROR(SEARCH('Listados Datos'!$P$6,AR418)))</xm:f>
            <xm:f>'Listados Datos'!$P$6</xm:f>
            <x14:dxf>
              <fill>
                <patternFill>
                  <bgColor rgb="FFFFC000"/>
                </patternFill>
              </fill>
            </x14:dxf>
          </x14:cfRule>
          <x14:cfRule type="containsText" priority="6911" operator="containsText" id="{FBDEB46A-9FF9-4B7E-B181-386D9249A387}">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903" operator="containsText" id="{4A8874F0-4AE6-49F7-B83F-437C896633AD}">
            <xm:f>NOT(ISERROR(SEARCH('Listados Datos'!$T$3,AT419)))</xm:f>
            <xm:f>'Listados Datos'!$T$3</xm:f>
            <x14:dxf>
              <fill>
                <patternFill patternType="solid">
                  <bgColor rgb="FFC00000"/>
                </patternFill>
              </fill>
            </x14:dxf>
          </x14:cfRule>
          <x14:cfRule type="containsText" priority="6904" operator="containsText" id="{697DA957-FD11-47AE-84BB-3511872C8F8A}">
            <xm:f>NOT(ISERROR(SEARCH('Listados Datos'!$T$4,AT419)))</xm:f>
            <xm:f>'Listados Datos'!$T$4</xm:f>
            <x14:dxf>
              <font>
                <b/>
                <i val="0"/>
                <color theme="0"/>
              </font>
              <fill>
                <patternFill>
                  <bgColor rgb="FFE26B0A"/>
                </patternFill>
              </fill>
            </x14:dxf>
          </x14:cfRule>
          <x14:cfRule type="containsText" priority="6905" operator="containsText" id="{F72225B0-6EB5-4432-8C20-125C13E0FC71}">
            <xm:f>NOT(ISERROR(SEARCH('Listados Datos'!$T$5,AT419)))</xm:f>
            <xm:f>'Listados Datos'!$T$5</xm:f>
            <x14:dxf>
              <font>
                <b/>
                <i val="0"/>
                <color auto="1"/>
              </font>
              <fill>
                <patternFill>
                  <bgColor rgb="FFFFFF00"/>
                </patternFill>
              </fill>
            </x14:dxf>
          </x14:cfRule>
          <x14:cfRule type="containsText" priority="6906" operator="containsText" id="{4AFF495E-3111-409D-A237-C5771D19444F}">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893" operator="containsText" id="{BD22ADF7-2E7A-4A32-BE5F-CC6696757156}">
            <xm:f>NOT(ISERROR(SEARCH('Listados Datos'!$P$3,AR419)))</xm:f>
            <xm:f>'Listados Datos'!$P$3</xm:f>
            <x14:dxf>
              <fill>
                <patternFill>
                  <bgColor rgb="FF99CC00"/>
                </patternFill>
              </fill>
            </x14:dxf>
          </x14:cfRule>
          <x14:cfRule type="containsText" priority="6894" operator="containsText" id="{0956C634-377E-4BFA-8E50-AF3E5A0DEF42}">
            <xm:f>NOT(ISERROR(SEARCH('Listados Datos'!$P$4,AR419)))</xm:f>
            <xm:f>'Listados Datos'!$P$4</xm:f>
            <x14:dxf>
              <fill>
                <patternFill>
                  <bgColor rgb="FF33CC33"/>
                </patternFill>
              </fill>
            </x14:dxf>
          </x14:cfRule>
          <x14:cfRule type="containsText" priority="6895" operator="containsText" id="{883E6219-30A4-4CDF-9DE4-3ADBF9C63AD1}">
            <xm:f>NOT(ISERROR(SEARCH('Listados Datos'!$P$5,AR419)))</xm:f>
            <xm:f>'Listados Datos'!$P$5</xm:f>
            <x14:dxf>
              <fill>
                <patternFill>
                  <bgColor rgb="FFFFFF00"/>
                </patternFill>
              </fill>
            </x14:dxf>
          </x14:cfRule>
          <x14:cfRule type="containsText" priority="6896" operator="containsText" id="{D90504DB-DB0B-45E5-B0E8-91399F9893D0}">
            <xm:f>NOT(ISERROR(SEARCH('Listados Datos'!$P$6,AR419)))</xm:f>
            <xm:f>'Listados Datos'!$P$6</xm:f>
            <x14:dxf>
              <fill>
                <patternFill>
                  <bgColor rgb="FFFFC000"/>
                </patternFill>
              </fill>
            </x14:dxf>
          </x14:cfRule>
          <x14:cfRule type="containsText" priority="6897" operator="containsText" id="{AB6A522F-151A-4B9B-ACBB-A855045EF38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875" operator="containsText" id="{DD277904-C86F-4A09-8B60-36ED4CF396E1}">
            <xm:f>NOT(ISERROR(SEARCH('Listados Datos'!$T$3,AF420)))</xm:f>
            <xm:f>'Listados Datos'!$T$3</xm:f>
            <x14:dxf>
              <fill>
                <patternFill patternType="solid">
                  <bgColor rgb="FFC00000"/>
                </patternFill>
              </fill>
            </x14:dxf>
          </x14:cfRule>
          <x14:cfRule type="containsText" priority="6876" operator="containsText" id="{237B4CFF-4FAD-4AA8-B5DB-850FA2E2D996}">
            <xm:f>NOT(ISERROR(SEARCH('Listados Datos'!$T$4,AF420)))</xm:f>
            <xm:f>'Listados Datos'!$T$4</xm:f>
            <x14:dxf>
              <font>
                <b/>
                <i val="0"/>
                <color theme="0"/>
              </font>
              <fill>
                <patternFill>
                  <bgColor rgb="FFE26B0A"/>
                </patternFill>
              </fill>
            </x14:dxf>
          </x14:cfRule>
          <x14:cfRule type="containsText" priority="6877" operator="containsText" id="{AAC958AC-BEE6-46A1-817F-5B74C13B7E85}">
            <xm:f>NOT(ISERROR(SEARCH('Listados Datos'!$T$5,AF420)))</xm:f>
            <xm:f>'Listados Datos'!$T$5</xm:f>
            <x14:dxf>
              <font>
                <b/>
                <i val="0"/>
                <color auto="1"/>
              </font>
              <fill>
                <patternFill>
                  <bgColor rgb="FFFFFF00"/>
                </patternFill>
              </fill>
            </x14:dxf>
          </x14:cfRule>
          <x14:cfRule type="containsText" priority="6878" operator="containsText" id="{B1601232-443B-4ACB-87E5-03BE6E39A692}">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871" operator="containsText" id="{E7C7B06C-BC07-4A2F-8DC3-85B886F19021}">
            <xm:f>NOT(ISERROR(SEARCH('Listados Datos'!$T$3,AB420)))</xm:f>
            <xm:f>'Listados Datos'!$T$3</xm:f>
            <x14:dxf>
              <fill>
                <patternFill patternType="solid">
                  <bgColor rgb="FFC00000"/>
                </patternFill>
              </fill>
            </x14:dxf>
          </x14:cfRule>
          <x14:cfRule type="containsText" priority="6872" operator="containsText" id="{0DA90D1A-4A77-479A-98EF-CFAE740D22EF}">
            <xm:f>NOT(ISERROR(SEARCH('Listados Datos'!$T$4,AB420)))</xm:f>
            <xm:f>'Listados Datos'!$T$4</xm:f>
            <x14:dxf>
              <font>
                <b/>
                <i val="0"/>
                <color theme="0"/>
              </font>
              <fill>
                <patternFill>
                  <bgColor rgb="FFE26B0A"/>
                </patternFill>
              </fill>
            </x14:dxf>
          </x14:cfRule>
          <x14:cfRule type="containsText" priority="6873" operator="containsText" id="{42CDA986-B058-4EE6-BFFB-30FE2C2772A5}">
            <xm:f>NOT(ISERROR(SEARCH('Listados Datos'!$T$5,AB420)))</xm:f>
            <xm:f>'Listados Datos'!$T$5</xm:f>
            <x14:dxf>
              <font>
                <b/>
                <i val="0"/>
                <color auto="1"/>
              </font>
              <fill>
                <patternFill>
                  <bgColor rgb="FFFFFF00"/>
                </patternFill>
              </fill>
            </x14:dxf>
          </x14:cfRule>
          <x14:cfRule type="containsText" priority="6874" operator="containsText" id="{38544543-71D2-48B7-B009-76C657B8B7EB}">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61" operator="containsText" id="{B0BCABAC-B450-42BC-AAF1-E8372E649B38}">
            <xm:f>NOT(ISERROR(SEARCH('Listados Datos'!$P$3,Z420)))</xm:f>
            <xm:f>'Listados Datos'!$P$3</xm:f>
            <x14:dxf>
              <fill>
                <patternFill>
                  <bgColor rgb="FF99CC00"/>
                </patternFill>
              </fill>
            </x14:dxf>
          </x14:cfRule>
          <x14:cfRule type="containsText" priority="6862" operator="containsText" id="{D182C8DC-F8C6-4B7B-B5D6-161D951D6B8B}">
            <xm:f>NOT(ISERROR(SEARCH('Listados Datos'!$P$4,Z420)))</xm:f>
            <xm:f>'Listados Datos'!$P$4</xm:f>
            <x14:dxf>
              <fill>
                <patternFill>
                  <bgColor rgb="FF33CC33"/>
                </patternFill>
              </fill>
            </x14:dxf>
          </x14:cfRule>
          <x14:cfRule type="containsText" priority="6863" operator="containsText" id="{107E58CE-0585-4054-A3CD-53FABB98E1AE}">
            <xm:f>NOT(ISERROR(SEARCH('Listados Datos'!$P$5,Z420)))</xm:f>
            <xm:f>'Listados Datos'!$P$5</xm:f>
            <x14:dxf>
              <fill>
                <patternFill>
                  <bgColor rgb="FFFFFF00"/>
                </patternFill>
              </fill>
            </x14:dxf>
          </x14:cfRule>
          <x14:cfRule type="containsText" priority="6864" operator="containsText" id="{A87074CC-2A11-4A8B-A24B-287545714C23}">
            <xm:f>NOT(ISERROR(SEARCH('Listados Datos'!$P$6,Z420)))</xm:f>
            <xm:f>'Listados Datos'!$P$6</xm:f>
            <x14:dxf>
              <fill>
                <patternFill>
                  <bgColor rgb="FFFFC000"/>
                </patternFill>
              </fill>
            </x14:dxf>
          </x14:cfRule>
          <x14:cfRule type="containsText" priority="6865" operator="containsText" id="{8409738D-76EC-483C-9E51-BD0CDB8023E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33" operator="containsText" id="{68D6CA71-E497-4801-A24F-E6FCA2A7EE08}">
            <xm:f>NOT(ISERROR(SEARCH('Listados Datos'!$T$3,AT421)))</xm:f>
            <xm:f>'Listados Datos'!$T$3</xm:f>
            <x14:dxf>
              <fill>
                <patternFill patternType="solid">
                  <bgColor rgb="FFC00000"/>
                </patternFill>
              </fill>
            </x14:dxf>
          </x14:cfRule>
          <x14:cfRule type="containsText" priority="6834" operator="containsText" id="{0938AA0A-8666-4D85-AAB1-490058230897}">
            <xm:f>NOT(ISERROR(SEARCH('Listados Datos'!$T$4,AT421)))</xm:f>
            <xm:f>'Listados Datos'!$T$4</xm:f>
            <x14:dxf>
              <font>
                <b/>
                <i val="0"/>
                <color theme="0"/>
              </font>
              <fill>
                <patternFill>
                  <bgColor rgb="FFE26B0A"/>
                </patternFill>
              </fill>
            </x14:dxf>
          </x14:cfRule>
          <x14:cfRule type="containsText" priority="6835" operator="containsText" id="{01951EDC-3FAD-47E3-A04B-8A001A20F9C5}">
            <xm:f>NOT(ISERROR(SEARCH('Listados Datos'!$T$5,AT421)))</xm:f>
            <xm:f>'Listados Datos'!$T$5</xm:f>
            <x14:dxf>
              <font>
                <b/>
                <i val="0"/>
                <color auto="1"/>
              </font>
              <fill>
                <patternFill>
                  <bgColor rgb="FFFFFF00"/>
                </patternFill>
              </fill>
            </x14:dxf>
          </x14:cfRule>
          <x14:cfRule type="containsText" priority="6836" operator="containsText" id="{E1CBEE12-4209-45C1-8F85-3FDD478C1FD7}">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781" operator="containsText" id="{2408A933-FDFA-48B0-BE58-4B4541052546}">
            <xm:f>NOT(ISERROR(SEARCH('Listados Datos'!$P$3,AR422)))</xm:f>
            <xm:f>'Listados Datos'!$P$3</xm:f>
            <x14:dxf>
              <fill>
                <patternFill>
                  <bgColor rgb="FF99CC00"/>
                </patternFill>
              </fill>
            </x14:dxf>
          </x14:cfRule>
          <x14:cfRule type="containsText" priority="6782" operator="containsText" id="{64BF5611-D337-42C2-8D46-D9EBE805B9BA}">
            <xm:f>NOT(ISERROR(SEARCH('Listados Datos'!$P$4,AR422)))</xm:f>
            <xm:f>'Listados Datos'!$P$4</xm:f>
            <x14:dxf>
              <fill>
                <patternFill>
                  <bgColor rgb="FF33CC33"/>
                </patternFill>
              </fill>
            </x14:dxf>
          </x14:cfRule>
          <x14:cfRule type="containsText" priority="6783" operator="containsText" id="{3A6B33B0-51D3-492E-82EA-5EC7E9590EED}">
            <xm:f>NOT(ISERROR(SEARCH('Listados Datos'!$P$5,AR422)))</xm:f>
            <xm:f>'Listados Datos'!$P$5</xm:f>
            <x14:dxf>
              <fill>
                <patternFill>
                  <bgColor rgb="FFFFFF00"/>
                </patternFill>
              </fill>
            </x14:dxf>
          </x14:cfRule>
          <x14:cfRule type="containsText" priority="6784" operator="containsText" id="{DB828302-42F1-48BD-892F-FEE84884FC0C}">
            <xm:f>NOT(ISERROR(SEARCH('Listados Datos'!$P$6,AR422)))</xm:f>
            <xm:f>'Listados Datos'!$P$6</xm:f>
            <x14:dxf>
              <fill>
                <patternFill>
                  <bgColor rgb="FFFFC000"/>
                </patternFill>
              </fill>
            </x14:dxf>
          </x14:cfRule>
          <x14:cfRule type="containsText" priority="6785" operator="containsText" id="{685428DA-2B1A-4999-8689-D61A3B1BA59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819" operator="containsText" id="{EED31EEB-87B4-4F58-AD0E-207E25E2AE4D}">
            <xm:f>NOT(ISERROR(SEARCH('Listados Datos'!$T$3,AF422)))</xm:f>
            <xm:f>'Listados Datos'!$T$3</xm:f>
            <x14:dxf>
              <fill>
                <patternFill patternType="solid">
                  <bgColor rgb="FFC00000"/>
                </patternFill>
              </fill>
            </x14:dxf>
          </x14:cfRule>
          <x14:cfRule type="containsText" priority="6820" operator="containsText" id="{2B52F2AD-F005-4EF6-AA71-AB851DC78A99}">
            <xm:f>NOT(ISERROR(SEARCH('Listados Datos'!$T$4,AF422)))</xm:f>
            <xm:f>'Listados Datos'!$T$4</xm:f>
            <x14:dxf>
              <font>
                <b/>
                <i val="0"/>
                <color theme="0"/>
              </font>
              <fill>
                <patternFill>
                  <bgColor rgb="FFE26B0A"/>
                </patternFill>
              </fill>
            </x14:dxf>
          </x14:cfRule>
          <x14:cfRule type="containsText" priority="6821" operator="containsText" id="{3C197509-6F75-4B03-8C8E-D85646A84C35}">
            <xm:f>NOT(ISERROR(SEARCH('Listados Datos'!$T$5,AF422)))</xm:f>
            <xm:f>'Listados Datos'!$T$5</xm:f>
            <x14:dxf>
              <font>
                <b/>
                <i val="0"/>
                <color auto="1"/>
              </font>
              <fill>
                <patternFill>
                  <bgColor rgb="FFFFFF00"/>
                </patternFill>
              </fill>
            </x14:dxf>
          </x14:cfRule>
          <x14:cfRule type="containsText" priority="6822" operator="containsText" id="{E52912FC-340D-4E48-9AAF-F8F43AB302F1}">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815" operator="containsText" id="{AF4B7CB9-C898-4C36-A761-24B2D2F05E87}">
            <xm:f>NOT(ISERROR(SEARCH('Listados Datos'!$T$3,AB422)))</xm:f>
            <xm:f>'Listados Datos'!$T$3</xm:f>
            <x14:dxf>
              <fill>
                <patternFill patternType="solid">
                  <bgColor rgb="FFC00000"/>
                </patternFill>
              </fill>
            </x14:dxf>
          </x14:cfRule>
          <x14:cfRule type="containsText" priority="6816" operator="containsText" id="{7BCC8ABF-CBC8-4AC7-AD36-2D50D0BDA725}">
            <xm:f>NOT(ISERROR(SEARCH('Listados Datos'!$T$4,AB422)))</xm:f>
            <xm:f>'Listados Datos'!$T$4</xm:f>
            <x14:dxf>
              <font>
                <b/>
                <i val="0"/>
                <color theme="0"/>
              </font>
              <fill>
                <patternFill>
                  <bgColor rgb="FFE26B0A"/>
                </patternFill>
              </fill>
            </x14:dxf>
          </x14:cfRule>
          <x14:cfRule type="containsText" priority="6817" operator="containsText" id="{448D9729-B2E9-47A2-9663-EC752F475092}">
            <xm:f>NOT(ISERROR(SEARCH('Listados Datos'!$T$5,AB422)))</xm:f>
            <xm:f>'Listados Datos'!$T$5</xm:f>
            <x14:dxf>
              <font>
                <b/>
                <i val="0"/>
                <color auto="1"/>
              </font>
              <fill>
                <patternFill>
                  <bgColor rgb="FFFFFF00"/>
                </patternFill>
              </fill>
            </x14:dxf>
          </x14:cfRule>
          <x14:cfRule type="containsText" priority="6818" operator="containsText" id="{BB59DBFB-2E63-43A8-B5E2-D05ADC8172E8}">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805" operator="containsText" id="{439557B4-696C-45D9-A552-1DC5B06A40A6}">
            <xm:f>NOT(ISERROR(SEARCH('Listados Datos'!$P$3,Z422)))</xm:f>
            <xm:f>'Listados Datos'!$P$3</xm:f>
            <x14:dxf>
              <fill>
                <patternFill>
                  <bgColor rgb="FF99CC00"/>
                </patternFill>
              </fill>
            </x14:dxf>
          </x14:cfRule>
          <x14:cfRule type="containsText" priority="6806" operator="containsText" id="{46849BE0-86EE-4000-A02D-55D06B49C633}">
            <xm:f>NOT(ISERROR(SEARCH('Listados Datos'!$P$4,Z422)))</xm:f>
            <xm:f>'Listados Datos'!$P$4</xm:f>
            <x14:dxf>
              <fill>
                <patternFill>
                  <bgColor rgb="FF33CC33"/>
                </patternFill>
              </fill>
            </x14:dxf>
          </x14:cfRule>
          <x14:cfRule type="containsText" priority="6807" operator="containsText" id="{14C7719C-F341-46BA-B624-6BCAEC4A3F95}">
            <xm:f>NOT(ISERROR(SEARCH('Listados Datos'!$P$5,Z422)))</xm:f>
            <xm:f>'Listados Datos'!$P$5</xm:f>
            <x14:dxf>
              <fill>
                <patternFill>
                  <bgColor rgb="FFFFFF00"/>
                </patternFill>
              </fill>
            </x14:dxf>
          </x14:cfRule>
          <x14:cfRule type="containsText" priority="6808" operator="containsText" id="{1765259C-0014-4B95-A9DB-57106394755F}">
            <xm:f>NOT(ISERROR(SEARCH('Listados Datos'!$P$6,Z422)))</xm:f>
            <xm:f>'Listados Datos'!$P$6</xm:f>
            <x14:dxf>
              <fill>
                <patternFill>
                  <bgColor rgb="FFFFC000"/>
                </patternFill>
              </fill>
            </x14:dxf>
          </x14:cfRule>
          <x14:cfRule type="containsText" priority="6809" operator="containsText" id="{04BB8476-2B0A-4E7D-AC7D-3CFF228DFE45}">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791" operator="containsText" id="{B2112129-3B25-479C-9DD9-2934E9D93AF3}">
            <xm:f>NOT(ISERROR(SEARCH('Listados Datos'!$T$3,AT422)))</xm:f>
            <xm:f>'Listados Datos'!$T$3</xm:f>
            <x14:dxf>
              <fill>
                <patternFill patternType="solid">
                  <bgColor rgb="FFC00000"/>
                </patternFill>
              </fill>
            </x14:dxf>
          </x14:cfRule>
          <x14:cfRule type="containsText" priority="6792" operator="containsText" id="{BDD6C476-3187-4323-B0FA-99347A3FA333}">
            <xm:f>NOT(ISERROR(SEARCH('Listados Datos'!$T$4,AT422)))</xm:f>
            <xm:f>'Listados Datos'!$T$4</xm:f>
            <x14:dxf>
              <font>
                <b/>
                <i val="0"/>
                <color theme="0"/>
              </font>
              <fill>
                <patternFill>
                  <bgColor rgb="FFE26B0A"/>
                </patternFill>
              </fill>
            </x14:dxf>
          </x14:cfRule>
          <x14:cfRule type="containsText" priority="6793" operator="containsText" id="{286BB3D7-E01B-4D28-9F27-E61FD64455D4}">
            <xm:f>NOT(ISERROR(SEARCH('Listados Datos'!$T$5,AT422)))</xm:f>
            <xm:f>'Listados Datos'!$T$5</xm:f>
            <x14:dxf>
              <font>
                <b/>
                <i val="0"/>
                <color auto="1"/>
              </font>
              <fill>
                <patternFill>
                  <bgColor rgb="FFFFFF00"/>
                </patternFill>
              </fill>
            </x14:dxf>
          </x14:cfRule>
          <x14:cfRule type="containsText" priority="6794" operator="containsText" id="{81E02534-5EFA-47FF-A963-6E019A2E1F1C}">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631" operator="containsText" id="{840D4396-4B14-4B22-ADA7-8ADDB6B05D80}">
            <xm:f>NOT(ISERROR(SEARCH('Listados Datos'!$P$3,AR415)))</xm:f>
            <xm:f>'Listados Datos'!$P$3</xm:f>
            <x14:dxf>
              <fill>
                <patternFill>
                  <bgColor rgb="FF99CC00"/>
                </patternFill>
              </fill>
            </x14:dxf>
          </x14:cfRule>
          <x14:cfRule type="containsText" priority="6632" operator="containsText" id="{8E78F8EF-F1D8-4F39-B47F-773439D246C6}">
            <xm:f>NOT(ISERROR(SEARCH('Listados Datos'!$P$4,AR415)))</xm:f>
            <xm:f>'Listados Datos'!$P$4</xm:f>
            <x14:dxf>
              <fill>
                <patternFill>
                  <bgColor rgb="FF33CC33"/>
                </patternFill>
              </fill>
            </x14:dxf>
          </x14:cfRule>
          <x14:cfRule type="containsText" priority="6633" operator="containsText" id="{39619623-92AE-4470-AF72-E163CCC7A598}">
            <xm:f>NOT(ISERROR(SEARCH('Listados Datos'!$P$5,AR415)))</xm:f>
            <xm:f>'Listados Datos'!$P$5</xm:f>
            <x14:dxf>
              <fill>
                <patternFill>
                  <bgColor rgb="FFFFFF00"/>
                </patternFill>
              </fill>
            </x14:dxf>
          </x14:cfRule>
          <x14:cfRule type="containsText" priority="6634" operator="containsText" id="{51539148-DC85-4A9F-9912-8299BDE57FAE}">
            <xm:f>NOT(ISERROR(SEARCH('Listados Datos'!$P$6,AR415)))</xm:f>
            <xm:f>'Listados Datos'!$P$6</xm:f>
            <x14:dxf>
              <fill>
                <patternFill>
                  <bgColor rgb="FFFFC000"/>
                </patternFill>
              </fill>
            </x14:dxf>
          </x14:cfRule>
          <x14:cfRule type="containsText" priority="6635" operator="containsText" id="{3E6F58BE-8167-4225-9630-F6FCD8BDB7AB}">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6697" operator="containsText" id="{883DC3D4-2493-4E63-8481-45E817947FD5}">
            <xm:f>NOT(ISERROR(SEARCH('Listados Datos'!$T$3,AT417)))</xm:f>
            <xm:f>'Listados Datos'!$T$3</xm:f>
            <x14:dxf>
              <fill>
                <patternFill patternType="solid">
                  <bgColor rgb="FFC00000"/>
                </patternFill>
              </fill>
            </x14:dxf>
          </x14:cfRule>
          <x14:cfRule type="containsText" priority="6698" operator="containsText" id="{B8625C36-0F47-4843-B18B-3BD1F76CD830}">
            <xm:f>NOT(ISERROR(SEARCH('Listados Datos'!$T$4,AT417)))</xm:f>
            <xm:f>'Listados Datos'!$T$4</xm:f>
            <x14:dxf>
              <font>
                <b/>
                <i val="0"/>
                <color theme="0"/>
              </font>
              <fill>
                <patternFill>
                  <bgColor rgb="FFE26B0A"/>
                </patternFill>
              </fill>
            </x14:dxf>
          </x14:cfRule>
          <x14:cfRule type="containsText" priority="6699" operator="containsText" id="{CB83C985-7FBA-4BA1-A3A3-3270CEA900D1}">
            <xm:f>NOT(ISERROR(SEARCH('Listados Datos'!$T$5,AT417)))</xm:f>
            <xm:f>'Listados Datos'!$T$5</xm:f>
            <x14:dxf>
              <font>
                <b/>
                <i val="0"/>
                <color auto="1"/>
              </font>
              <fill>
                <patternFill>
                  <bgColor rgb="FFFFFF00"/>
                </patternFill>
              </fill>
            </x14:dxf>
          </x14:cfRule>
          <x14:cfRule type="containsText" priority="6700" operator="containsText" id="{41CD3B3A-F2AD-44D1-A958-F252FE846C57}">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6687" operator="containsText" id="{1963E8DA-E401-4DEF-ABED-004FCD1E0663}">
            <xm:f>NOT(ISERROR(SEARCH('Listados Datos'!$P$3,AR417)))</xm:f>
            <xm:f>'Listados Datos'!$P$3</xm:f>
            <x14:dxf>
              <fill>
                <patternFill>
                  <bgColor rgb="FF99CC00"/>
                </patternFill>
              </fill>
            </x14:dxf>
          </x14:cfRule>
          <x14:cfRule type="containsText" priority="6688" operator="containsText" id="{329868C7-3099-4264-923C-545EA5490C23}">
            <xm:f>NOT(ISERROR(SEARCH('Listados Datos'!$P$4,AR417)))</xm:f>
            <xm:f>'Listados Datos'!$P$4</xm:f>
            <x14:dxf>
              <fill>
                <patternFill>
                  <bgColor rgb="FF33CC33"/>
                </patternFill>
              </fill>
            </x14:dxf>
          </x14:cfRule>
          <x14:cfRule type="containsText" priority="6689" operator="containsText" id="{696B4F20-D4EC-4142-AE89-D88AD3A85871}">
            <xm:f>NOT(ISERROR(SEARCH('Listados Datos'!$P$5,AR417)))</xm:f>
            <xm:f>'Listados Datos'!$P$5</xm:f>
            <x14:dxf>
              <fill>
                <patternFill>
                  <bgColor rgb="FFFFFF00"/>
                </patternFill>
              </fill>
            </x14:dxf>
          </x14:cfRule>
          <x14:cfRule type="containsText" priority="6690" operator="containsText" id="{4813A623-1FA7-4BDA-B32C-12B9868C4C47}">
            <xm:f>NOT(ISERROR(SEARCH('Listados Datos'!$P$6,AR417)))</xm:f>
            <xm:f>'Listados Datos'!$P$6</xm:f>
            <x14:dxf>
              <fill>
                <patternFill>
                  <bgColor rgb="FFFFC000"/>
                </patternFill>
              </fill>
            </x14:dxf>
          </x14:cfRule>
          <x14:cfRule type="containsText" priority="6691" operator="containsText" id="{83E1D2BF-A159-489E-8194-7AE93BA91FC9}">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6655" operator="containsText" id="{516136FE-6345-4139-B4CA-D9DF465DA3FE}">
            <xm:f>NOT(ISERROR(SEARCH('Listados Datos'!$T$3,AT414)))</xm:f>
            <xm:f>'Listados Datos'!$T$3</xm:f>
            <x14:dxf>
              <fill>
                <patternFill patternType="solid">
                  <bgColor rgb="FFC00000"/>
                </patternFill>
              </fill>
            </x14:dxf>
          </x14:cfRule>
          <x14:cfRule type="containsText" priority="6656" operator="containsText" id="{73BE8BAB-4198-4D44-8E29-7F9C27FC13BF}">
            <xm:f>NOT(ISERROR(SEARCH('Listados Datos'!$T$4,AT414)))</xm:f>
            <xm:f>'Listados Datos'!$T$4</xm:f>
            <x14:dxf>
              <font>
                <b/>
                <i val="0"/>
                <color theme="0"/>
              </font>
              <fill>
                <patternFill>
                  <bgColor rgb="FFE26B0A"/>
                </patternFill>
              </fill>
            </x14:dxf>
          </x14:cfRule>
          <x14:cfRule type="containsText" priority="6657" operator="containsText" id="{7270F359-C31F-472A-A987-F651EF6BD41A}">
            <xm:f>NOT(ISERROR(SEARCH('Listados Datos'!$T$5,AT414)))</xm:f>
            <xm:f>'Listados Datos'!$T$5</xm:f>
            <x14:dxf>
              <font>
                <b/>
                <i val="0"/>
                <color auto="1"/>
              </font>
              <fill>
                <patternFill>
                  <bgColor rgb="FFFFFF00"/>
                </patternFill>
              </fill>
            </x14:dxf>
          </x14:cfRule>
          <x14:cfRule type="containsText" priority="6658" operator="containsText" id="{4952C95E-F636-42A6-8538-AD4D6F6CE262}">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6645" operator="containsText" id="{F3B66E58-C6A3-45FD-BB83-6036807C5312}">
            <xm:f>NOT(ISERROR(SEARCH('Listados Datos'!$P$3,AR414)))</xm:f>
            <xm:f>'Listados Datos'!$P$3</xm:f>
            <x14:dxf>
              <fill>
                <patternFill>
                  <bgColor rgb="FF99CC00"/>
                </patternFill>
              </fill>
            </x14:dxf>
          </x14:cfRule>
          <x14:cfRule type="containsText" priority="6646" operator="containsText" id="{AA6D5998-4128-40EB-AAF7-A9EBC5B2AFCD}">
            <xm:f>NOT(ISERROR(SEARCH('Listados Datos'!$P$4,AR414)))</xm:f>
            <xm:f>'Listados Datos'!$P$4</xm:f>
            <x14:dxf>
              <fill>
                <patternFill>
                  <bgColor rgb="FF33CC33"/>
                </patternFill>
              </fill>
            </x14:dxf>
          </x14:cfRule>
          <x14:cfRule type="containsText" priority="6647" operator="containsText" id="{2D89D426-179D-4C99-BBEA-2ED5392F8AF9}">
            <xm:f>NOT(ISERROR(SEARCH('Listados Datos'!$P$5,AR414)))</xm:f>
            <xm:f>'Listados Datos'!$P$5</xm:f>
            <x14:dxf>
              <fill>
                <patternFill>
                  <bgColor rgb="FFFFFF00"/>
                </patternFill>
              </fill>
            </x14:dxf>
          </x14:cfRule>
          <x14:cfRule type="containsText" priority="6648" operator="containsText" id="{25B1770C-3C8E-4950-B06C-78D6AFDE53FE}">
            <xm:f>NOT(ISERROR(SEARCH('Listados Datos'!$P$6,AR414)))</xm:f>
            <xm:f>'Listados Datos'!$P$6</xm:f>
            <x14:dxf>
              <fill>
                <patternFill>
                  <bgColor rgb="FFFFC000"/>
                </patternFill>
              </fill>
            </x14:dxf>
          </x14:cfRule>
          <x14:cfRule type="containsText" priority="6649" operator="containsText" id="{DCDB658F-FB8B-4960-9684-399D5A473D5E}">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6763" operator="containsText" id="{4BA89FCB-977F-4254-A95A-E445022668CE}">
            <xm:f>NOT(ISERROR(SEARCH('Listados Datos'!$T$3,AF412)))</xm:f>
            <xm:f>'Listados Datos'!$T$3</xm:f>
            <x14:dxf>
              <fill>
                <patternFill patternType="solid">
                  <bgColor rgb="FFC00000"/>
                </patternFill>
              </fill>
            </x14:dxf>
          </x14:cfRule>
          <x14:cfRule type="containsText" priority="6764" operator="containsText" id="{A41054BB-96CD-42D3-9E2B-A702392AE345}">
            <xm:f>NOT(ISERROR(SEARCH('Listados Datos'!$T$4,AF412)))</xm:f>
            <xm:f>'Listados Datos'!$T$4</xm:f>
            <x14:dxf>
              <font>
                <b/>
                <i val="0"/>
                <color theme="0"/>
              </font>
              <fill>
                <patternFill>
                  <bgColor rgb="FFE26B0A"/>
                </patternFill>
              </fill>
            </x14:dxf>
          </x14:cfRule>
          <x14:cfRule type="containsText" priority="6765" operator="containsText" id="{26F351E4-97A2-430B-AC17-6CFDFAC845D3}">
            <xm:f>NOT(ISERROR(SEARCH('Listados Datos'!$T$5,AF412)))</xm:f>
            <xm:f>'Listados Datos'!$T$5</xm:f>
            <x14:dxf>
              <font>
                <b/>
                <i val="0"/>
                <color auto="1"/>
              </font>
              <fill>
                <patternFill>
                  <bgColor rgb="FFFFFF00"/>
                </patternFill>
              </fill>
            </x14:dxf>
          </x14:cfRule>
          <x14:cfRule type="containsText" priority="6766" operator="containsText" id="{EB94C9BD-4827-45E5-9B93-FD74029606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6759" operator="containsText" id="{5ED2427B-22CA-4F9D-9C0D-70F329E0478E}">
            <xm:f>NOT(ISERROR(SEARCH('Listados Datos'!$T$3,AB412)))</xm:f>
            <xm:f>'Listados Datos'!$T$3</xm:f>
            <x14:dxf>
              <fill>
                <patternFill patternType="solid">
                  <bgColor rgb="FFC00000"/>
                </patternFill>
              </fill>
            </x14:dxf>
          </x14:cfRule>
          <x14:cfRule type="containsText" priority="6760" operator="containsText" id="{9451902A-F90C-43FC-B003-B491AE0305FD}">
            <xm:f>NOT(ISERROR(SEARCH('Listados Datos'!$T$4,AB412)))</xm:f>
            <xm:f>'Listados Datos'!$T$4</xm:f>
            <x14:dxf>
              <font>
                <b/>
                <i val="0"/>
                <color theme="0"/>
              </font>
              <fill>
                <patternFill>
                  <bgColor rgb="FFE26B0A"/>
                </patternFill>
              </fill>
            </x14:dxf>
          </x14:cfRule>
          <x14:cfRule type="containsText" priority="6761" operator="containsText" id="{4B1B1086-748D-480C-8A81-8B909806C236}">
            <xm:f>NOT(ISERROR(SEARCH('Listados Datos'!$T$5,AB412)))</xm:f>
            <xm:f>'Listados Datos'!$T$5</xm:f>
            <x14:dxf>
              <font>
                <b/>
                <i val="0"/>
                <color auto="1"/>
              </font>
              <fill>
                <patternFill>
                  <bgColor rgb="FFFFFF00"/>
                </patternFill>
              </fill>
            </x14:dxf>
          </x14:cfRule>
          <x14:cfRule type="containsText" priority="6762" operator="containsText" id="{4D299679-8306-4889-83BD-2441357C020B}">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6749" operator="containsText" id="{BFF7E08B-9CE6-43C2-9A1A-05DB27257E4D}">
            <xm:f>NOT(ISERROR(SEARCH('Listados Datos'!$P$3,Z412)))</xm:f>
            <xm:f>'Listados Datos'!$P$3</xm:f>
            <x14:dxf>
              <fill>
                <patternFill>
                  <bgColor rgb="FF99CC00"/>
                </patternFill>
              </fill>
            </x14:dxf>
          </x14:cfRule>
          <x14:cfRule type="containsText" priority="6750" operator="containsText" id="{79B5BB5C-5F98-4C1E-B229-F8B210FB70EB}">
            <xm:f>NOT(ISERROR(SEARCH('Listados Datos'!$P$4,Z412)))</xm:f>
            <xm:f>'Listados Datos'!$P$4</xm:f>
            <x14:dxf>
              <fill>
                <patternFill>
                  <bgColor rgb="FF33CC33"/>
                </patternFill>
              </fill>
            </x14:dxf>
          </x14:cfRule>
          <x14:cfRule type="containsText" priority="6751" operator="containsText" id="{5F0A42DF-ACA4-4961-9DB0-5C3D24CD1FDB}">
            <xm:f>NOT(ISERROR(SEARCH('Listados Datos'!$P$5,Z412)))</xm:f>
            <xm:f>'Listados Datos'!$P$5</xm:f>
            <x14:dxf>
              <fill>
                <patternFill>
                  <bgColor rgb="FFFFFF00"/>
                </patternFill>
              </fill>
            </x14:dxf>
          </x14:cfRule>
          <x14:cfRule type="containsText" priority="6752" operator="containsText" id="{93E755D7-A8B2-43EE-81B8-A25777976B52}">
            <xm:f>NOT(ISERROR(SEARCH('Listados Datos'!$P$6,Z412)))</xm:f>
            <xm:f>'Listados Datos'!$P$6</xm:f>
            <x14:dxf>
              <fill>
                <patternFill>
                  <bgColor rgb="FFFFC000"/>
                </patternFill>
              </fill>
            </x14:dxf>
          </x14:cfRule>
          <x14:cfRule type="containsText" priority="6753" operator="containsText" id="{50C562D8-3D92-4F50-8EDD-7391FEDFAEA3}">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6725" operator="containsText" id="{F2B36264-7AEA-46DA-8B00-AA082EF39A08}">
            <xm:f>NOT(ISERROR(SEARCH('Listados Datos'!$T$3,AT412)))</xm:f>
            <xm:f>'Listados Datos'!$T$3</xm:f>
            <x14:dxf>
              <fill>
                <patternFill patternType="solid">
                  <bgColor rgb="FFC00000"/>
                </patternFill>
              </fill>
            </x14:dxf>
          </x14:cfRule>
          <x14:cfRule type="containsText" priority="6726" operator="containsText" id="{710C79F3-5D68-41DF-8BAE-A837E889C093}">
            <xm:f>NOT(ISERROR(SEARCH('Listados Datos'!$T$4,AT412)))</xm:f>
            <xm:f>'Listados Datos'!$T$4</xm:f>
            <x14:dxf>
              <font>
                <b/>
                <i val="0"/>
                <color theme="0"/>
              </font>
              <fill>
                <patternFill>
                  <bgColor rgb="FFE26B0A"/>
                </patternFill>
              </fill>
            </x14:dxf>
          </x14:cfRule>
          <x14:cfRule type="containsText" priority="6727" operator="containsText" id="{24DC0F97-F338-48EA-9C6C-6BD0E8E12927}">
            <xm:f>NOT(ISERROR(SEARCH('Listados Datos'!$T$5,AT412)))</xm:f>
            <xm:f>'Listados Datos'!$T$5</xm:f>
            <x14:dxf>
              <font>
                <b/>
                <i val="0"/>
                <color auto="1"/>
              </font>
              <fill>
                <patternFill>
                  <bgColor rgb="FFFFFF00"/>
                </patternFill>
              </fill>
            </x14:dxf>
          </x14:cfRule>
          <x14:cfRule type="containsText" priority="6728" operator="containsText" id="{E7E15F30-2018-4D95-ADD0-FFB139243559}">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6715" operator="containsText" id="{B85641A8-ACE7-43D9-8F3C-FEE915CD2A5F}">
            <xm:f>NOT(ISERROR(SEARCH('Listados Datos'!$P$3,AR412)))</xm:f>
            <xm:f>'Listados Datos'!$P$3</xm:f>
            <x14:dxf>
              <fill>
                <patternFill>
                  <bgColor rgb="FF99CC00"/>
                </patternFill>
              </fill>
            </x14:dxf>
          </x14:cfRule>
          <x14:cfRule type="containsText" priority="6716" operator="containsText" id="{2DC6992B-D001-4445-8703-ED3E6A1E58C0}">
            <xm:f>NOT(ISERROR(SEARCH('Listados Datos'!$P$4,AR412)))</xm:f>
            <xm:f>'Listados Datos'!$P$4</xm:f>
            <x14:dxf>
              <fill>
                <patternFill>
                  <bgColor rgb="FF33CC33"/>
                </patternFill>
              </fill>
            </x14:dxf>
          </x14:cfRule>
          <x14:cfRule type="containsText" priority="6717" operator="containsText" id="{1F64B144-3BE1-44B4-BE73-C925ABBD0E71}">
            <xm:f>NOT(ISERROR(SEARCH('Listados Datos'!$P$5,AR412)))</xm:f>
            <xm:f>'Listados Datos'!$P$5</xm:f>
            <x14:dxf>
              <fill>
                <patternFill>
                  <bgColor rgb="FFFFFF00"/>
                </patternFill>
              </fill>
            </x14:dxf>
          </x14:cfRule>
          <x14:cfRule type="containsText" priority="6718" operator="containsText" id="{3771E7E0-B539-4B13-BCC9-2BDFCA7D2029}">
            <xm:f>NOT(ISERROR(SEARCH('Listados Datos'!$P$6,AR412)))</xm:f>
            <xm:f>'Listados Datos'!$P$6</xm:f>
            <x14:dxf>
              <fill>
                <patternFill>
                  <bgColor rgb="FFFFC000"/>
                </patternFill>
              </fill>
            </x14:dxf>
          </x14:cfRule>
          <x14:cfRule type="containsText" priority="6719" operator="containsText" id="{DD83B0DF-C3DE-4E32-8ABE-6D95D328CB98}">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6711" operator="containsText" id="{A05E9E6C-E3F7-4864-A453-59878EF60B8F}">
            <xm:f>NOT(ISERROR(SEARCH('Listados Datos'!$T$3,AT413)))</xm:f>
            <xm:f>'Listados Datos'!$T$3</xm:f>
            <x14:dxf>
              <fill>
                <patternFill patternType="solid">
                  <bgColor rgb="FFC00000"/>
                </patternFill>
              </fill>
            </x14:dxf>
          </x14:cfRule>
          <x14:cfRule type="containsText" priority="6712" operator="containsText" id="{FBB4BB55-54A4-4AEB-83A7-EAD65720052C}">
            <xm:f>NOT(ISERROR(SEARCH('Listados Datos'!$T$4,AT413)))</xm:f>
            <xm:f>'Listados Datos'!$T$4</xm:f>
            <x14:dxf>
              <font>
                <b/>
                <i val="0"/>
                <color theme="0"/>
              </font>
              <fill>
                <patternFill>
                  <bgColor rgb="FFE26B0A"/>
                </patternFill>
              </fill>
            </x14:dxf>
          </x14:cfRule>
          <x14:cfRule type="containsText" priority="6713" operator="containsText" id="{A76166F4-19AA-42FA-82CC-B796360CEBE7}">
            <xm:f>NOT(ISERROR(SEARCH('Listados Datos'!$T$5,AT413)))</xm:f>
            <xm:f>'Listados Datos'!$T$5</xm:f>
            <x14:dxf>
              <font>
                <b/>
                <i val="0"/>
                <color auto="1"/>
              </font>
              <fill>
                <patternFill>
                  <bgColor rgb="FFFFFF00"/>
                </patternFill>
              </fill>
            </x14:dxf>
          </x14:cfRule>
          <x14:cfRule type="containsText" priority="6714" operator="containsText" id="{17C2307A-9D48-422A-A2DD-C36DBC5EFBF6}">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6701" operator="containsText" id="{CCE31208-AA9A-4542-904E-6E4B5C722905}">
            <xm:f>NOT(ISERROR(SEARCH('Listados Datos'!$P$3,AR413)))</xm:f>
            <xm:f>'Listados Datos'!$P$3</xm:f>
            <x14:dxf>
              <fill>
                <patternFill>
                  <bgColor rgb="FF99CC00"/>
                </patternFill>
              </fill>
            </x14:dxf>
          </x14:cfRule>
          <x14:cfRule type="containsText" priority="6702" operator="containsText" id="{18A85B19-201B-4F3C-90F1-4B53AD53E674}">
            <xm:f>NOT(ISERROR(SEARCH('Listados Datos'!$P$4,AR413)))</xm:f>
            <xm:f>'Listados Datos'!$P$4</xm:f>
            <x14:dxf>
              <fill>
                <patternFill>
                  <bgColor rgb="FF33CC33"/>
                </patternFill>
              </fill>
            </x14:dxf>
          </x14:cfRule>
          <x14:cfRule type="containsText" priority="6703" operator="containsText" id="{C488B6E5-ADAA-45BA-8CDE-9279B6C86890}">
            <xm:f>NOT(ISERROR(SEARCH('Listados Datos'!$P$5,AR413)))</xm:f>
            <xm:f>'Listados Datos'!$P$5</xm:f>
            <x14:dxf>
              <fill>
                <patternFill>
                  <bgColor rgb="FFFFFF00"/>
                </patternFill>
              </fill>
            </x14:dxf>
          </x14:cfRule>
          <x14:cfRule type="containsText" priority="6704" operator="containsText" id="{6DE75E27-5A0C-425A-82C1-F4031A490C92}">
            <xm:f>NOT(ISERROR(SEARCH('Listados Datos'!$P$6,AR413)))</xm:f>
            <xm:f>'Listados Datos'!$P$6</xm:f>
            <x14:dxf>
              <fill>
                <patternFill>
                  <bgColor rgb="FFFFC000"/>
                </patternFill>
              </fill>
            </x14:dxf>
          </x14:cfRule>
          <x14:cfRule type="containsText" priority="6705" operator="containsText" id="{19CF6E8B-2C97-48D4-8FE6-EA2715B45F4A}">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6683" operator="containsText" id="{89003336-10AB-4068-A6A5-0CB2326D2FEB}">
            <xm:f>NOT(ISERROR(SEARCH('Listados Datos'!$T$3,AF414)))</xm:f>
            <xm:f>'Listados Datos'!$T$3</xm:f>
            <x14:dxf>
              <fill>
                <patternFill patternType="solid">
                  <bgColor rgb="FFC00000"/>
                </patternFill>
              </fill>
            </x14:dxf>
          </x14:cfRule>
          <x14:cfRule type="containsText" priority="6684" operator="containsText" id="{033C29D2-E448-4AD4-9462-5616755CCE82}">
            <xm:f>NOT(ISERROR(SEARCH('Listados Datos'!$T$4,AF414)))</xm:f>
            <xm:f>'Listados Datos'!$T$4</xm:f>
            <x14:dxf>
              <font>
                <b/>
                <i val="0"/>
                <color theme="0"/>
              </font>
              <fill>
                <patternFill>
                  <bgColor rgb="FFE26B0A"/>
                </patternFill>
              </fill>
            </x14:dxf>
          </x14:cfRule>
          <x14:cfRule type="containsText" priority="6685" operator="containsText" id="{7B8219C8-CFC8-4624-AE57-635D4D2A62B5}">
            <xm:f>NOT(ISERROR(SEARCH('Listados Datos'!$T$5,AF414)))</xm:f>
            <xm:f>'Listados Datos'!$T$5</xm:f>
            <x14:dxf>
              <font>
                <b/>
                <i val="0"/>
                <color auto="1"/>
              </font>
              <fill>
                <patternFill>
                  <bgColor rgb="FFFFFF00"/>
                </patternFill>
              </fill>
            </x14:dxf>
          </x14:cfRule>
          <x14:cfRule type="containsText" priority="6686" operator="containsText" id="{5EF4853B-4F79-4FD1-80DF-A02B11E323AA}">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6679" operator="containsText" id="{8F34905B-EF38-49D6-9677-FEA30C163C6B}">
            <xm:f>NOT(ISERROR(SEARCH('Listados Datos'!$T$3,AB414)))</xm:f>
            <xm:f>'Listados Datos'!$T$3</xm:f>
            <x14:dxf>
              <fill>
                <patternFill patternType="solid">
                  <bgColor rgb="FFC00000"/>
                </patternFill>
              </fill>
            </x14:dxf>
          </x14:cfRule>
          <x14:cfRule type="containsText" priority="6680" operator="containsText" id="{2CB6DFB9-1B1E-428D-87EF-CC6F0D02F7D2}">
            <xm:f>NOT(ISERROR(SEARCH('Listados Datos'!$T$4,AB414)))</xm:f>
            <xm:f>'Listados Datos'!$T$4</xm:f>
            <x14:dxf>
              <font>
                <b/>
                <i val="0"/>
                <color theme="0"/>
              </font>
              <fill>
                <patternFill>
                  <bgColor rgb="FFE26B0A"/>
                </patternFill>
              </fill>
            </x14:dxf>
          </x14:cfRule>
          <x14:cfRule type="containsText" priority="6681" operator="containsText" id="{B61E7DA2-AD67-46BC-AC86-2C41CAA5F36F}">
            <xm:f>NOT(ISERROR(SEARCH('Listados Datos'!$T$5,AB414)))</xm:f>
            <xm:f>'Listados Datos'!$T$5</xm:f>
            <x14:dxf>
              <font>
                <b/>
                <i val="0"/>
                <color auto="1"/>
              </font>
              <fill>
                <patternFill>
                  <bgColor rgb="FFFFFF00"/>
                </patternFill>
              </fill>
            </x14:dxf>
          </x14:cfRule>
          <x14:cfRule type="containsText" priority="6682" operator="containsText" id="{CF419C91-D67F-4946-9BA5-57CC39046F7D}">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6669" operator="containsText" id="{F085380C-799A-482D-8792-580C673B1559}">
            <xm:f>NOT(ISERROR(SEARCH('Listados Datos'!$P$3,Z414)))</xm:f>
            <xm:f>'Listados Datos'!$P$3</xm:f>
            <x14:dxf>
              <fill>
                <patternFill>
                  <bgColor rgb="FF99CC00"/>
                </patternFill>
              </fill>
            </x14:dxf>
          </x14:cfRule>
          <x14:cfRule type="containsText" priority="6670" operator="containsText" id="{9012294D-D32E-47CB-A373-2503A0E53AC6}">
            <xm:f>NOT(ISERROR(SEARCH('Listados Datos'!$P$4,Z414)))</xm:f>
            <xm:f>'Listados Datos'!$P$4</xm:f>
            <x14:dxf>
              <fill>
                <patternFill>
                  <bgColor rgb="FF33CC33"/>
                </patternFill>
              </fill>
            </x14:dxf>
          </x14:cfRule>
          <x14:cfRule type="containsText" priority="6671" operator="containsText" id="{504CFDB5-FBA1-4F53-91D1-AB25B8A599E4}">
            <xm:f>NOT(ISERROR(SEARCH('Listados Datos'!$P$5,Z414)))</xm:f>
            <xm:f>'Listados Datos'!$P$5</xm:f>
            <x14:dxf>
              <fill>
                <patternFill>
                  <bgColor rgb="FFFFFF00"/>
                </patternFill>
              </fill>
            </x14:dxf>
          </x14:cfRule>
          <x14:cfRule type="containsText" priority="6672" operator="containsText" id="{D15C8B77-3C1C-4F33-B4A1-E1A59118E186}">
            <xm:f>NOT(ISERROR(SEARCH('Listados Datos'!$P$6,Z414)))</xm:f>
            <xm:f>'Listados Datos'!$P$6</xm:f>
            <x14:dxf>
              <fill>
                <patternFill>
                  <bgColor rgb="FFFFC000"/>
                </patternFill>
              </fill>
            </x14:dxf>
          </x14:cfRule>
          <x14:cfRule type="containsText" priority="6673" operator="containsText" id="{65F90F3A-7BE0-49BE-BC56-853DEE3AEA16}">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6641" operator="containsText" id="{386381A3-418A-45D4-9EB8-E7311A95A0A0}">
            <xm:f>NOT(ISERROR(SEARCH('Listados Datos'!$T$3,AT415)))</xm:f>
            <xm:f>'Listados Datos'!$T$3</xm:f>
            <x14:dxf>
              <fill>
                <patternFill patternType="solid">
                  <bgColor rgb="FFC00000"/>
                </patternFill>
              </fill>
            </x14:dxf>
          </x14:cfRule>
          <x14:cfRule type="containsText" priority="6642" operator="containsText" id="{BF5D23AD-F4A9-43AF-9E76-D1A134007F55}">
            <xm:f>NOT(ISERROR(SEARCH('Listados Datos'!$T$4,AT415)))</xm:f>
            <xm:f>'Listados Datos'!$T$4</xm:f>
            <x14:dxf>
              <font>
                <b/>
                <i val="0"/>
                <color theme="0"/>
              </font>
              <fill>
                <patternFill>
                  <bgColor rgb="FFE26B0A"/>
                </patternFill>
              </fill>
            </x14:dxf>
          </x14:cfRule>
          <x14:cfRule type="containsText" priority="6643" operator="containsText" id="{1BE898C0-8277-4819-AAB3-A38D629FFA17}">
            <xm:f>NOT(ISERROR(SEARCH('Listados Datos'!$T$5,AT415)))</xm:f>
            <xm:f>'Listados Datos'!$T$5</xm:f>
            <x14:dxf>
              <font>
                <b/>
                <i val="0"/>
                <color auto="1"/>
              </font>
              <fill>
                <patternFill>
                  <bgColor rgb="FFFFFF00"/>
                </patternFill>
              </fill>
            </x14:dxf>
          </x14:cfRule>
          <x14:cfRule type="containsText" priority="6644" operator="containsText" id="{CF238EEB-D384-420C-ABFD-28DBFB0A369D}">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6589" operator="containsText" id="{E47C1A73-870B-4AED-80FE-ACBED0738153}">
            <xm:f>NOT(ISERROR(SEARCH('Listados Datos'!$P$3,AR416)))</xm:f>
            <xm:f>'Listados Datos'!$P$3</xm:f>
            <x14:dxf>
              <fill>
                <patternFill>
                  <bgColor rgb="FF99CC00"/>
                </patternFill>
              </fill>
            </x14:dxf>
          </x14:cfRule>
          <x14:cfRule type="containsText" priority="6590" operator="containsText" id="{675F6703-75A8-4334-A3E6-A5A0CE73F3D4}">
            <xm:f>NOT(ISERROR(SEARCH('Listados Datos'!$P$4,AR416)))</xm:f>
            <xm:f>'Listados Datos'!$P$4</xm:f>
            <x14:dxf>
              <fill>
                <patternFill>
                  <bgColor rgb="FF33CC33"/>
                </patternFill>
              </fill>
            </x14:dxf>
          </x14:cfRule>
          <x14:cfRule type="containsText" priority="6591" operator="containsText" id="{82CC45EC-3DAA-4B68-8FF6-CA9573CD1250}">
            <xm:f>NOT(ISERROR(SEARCH('Listados Datos'!$P$5,AR416)))</xm:f>
            <xm:f>'Listados Datos'!$P$5</xm:f>
            <x14:dxf>
              <fill>
                <patternFill>
                  <bgColor rgb="FFFFFF00"/>
                </patternFill>
              </fill>
            </x14:dxf>
          </x14:cfRule>
          <x14:cfRule type="containsText" priority="6592" operator="containsText" id="{7C9AEE47-567A-4CF7-9A99-5FF831DC7BA5}">
            <xm:f>NOT(ISERROR(SEARCH('Listados Datos'!$P$6,AR416)))</xm:f>
            <xm:f>'Listados Datos'!$P$6</xm:f>
            <x14:dxf>
              <fill>
                <patternFill>
                  <bgColor rgb="FFFFC000"/>
                </patternFill>
              </fill>
            </x14:dxf>
          </x14:cfRule>
          <x14:cfRule type="containsText" priority="6593" operator="containsText" id="{66CE4DE4-0E37-4ED9-BDFC-C3AE59DD05CC}">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6627" operator="containsText" id="{E634911F-78FA-463F-B910-70AE6FCDEAD5}">
            <xm:f>NOT(ISERROR(SEARCH('Listados Datos'!$T$3,AF416)))</xm:f>
            <xm:f>'Listados Datos'!$T$3</xm:f>
            <x14:dxf>
              <fill>
                <patternFill patternType="solid">
                  <bgColor rgb="FFC00000"/>
                </patternFill>
              </fill>
            </x14:dxf>
          </x14:cfRule>
          <x14:cfRule type="containsText" priority="6628" operator="containsText" id="{E6AB00E8-8C75-44A2-8424-E039B3E44013}">
            <xm:f>NOT(ISERROR(SEARCH('Listados Datos'!$T$4,AF416)))</xm:f>
            <xm:f>'Listados Datos'!$T$4</xm:f>
            <x14:dxf>
              <font>
                <b/>
                <i val="0"/>
                <color theme="0"/>
              </font>
              <fill>
                <patternFill>
                  <bgColor rgb="FFE26B0A"/>
                </patternFill>
              </fill>
            </x14:dxf>
          </x14:cfRule>
          <x14:cfRule type="containsText" priority="6629" operator="containsText" id="{457363D9-F8A0-469D-BBFD-3CF7DB05BA96}">
            <xm:f>NOT(ISERROR(SEARCH('Listados Datos'!$T$5,AF416)))</xm:f>
            <xm:f>'Listados Datos'!$T$5</xm:f>
            <x14:dxf>
              <font>
                <b/>
                <i val="0"/>
                <color auto="1"/>
              </font>
              <fill>
                <patternFill>
                  <bgColor rgb="FFFFFF00"/>
                </patternFill>
              </fill>
            </x14:dxf>
          </x14:cfRule>
          <x14:cfRule type="containsText" priority="6630" operator="containsText" id="{05344A30-5C6D-4980-86BC-E2C293EE4B7B}">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6623" operator="containsText" id="{26A1F863-D33B-47A7-9A23-5C08487BA8C4}">
            <xm:f>NOT(ISERROR(SEARCH('Listados Datos'!$T$3,AB416)))</xm:f>
            <xm:f>'Listados Datos'!$T$3</xm:f>
            <x14:dxf>
              <fill>
                <patternFill patternType="solid">
                  <bgColor rgb="FFC00000"/>
                </patternFill>
              </fill>
            </x14:dxf>
          </x14:cfRule>
          <x14:cfRule type="containsText" priority="6624" operator="containsText" id="{EA3F296F-2144-461E-BC08-61AC65F4B705}">
            <xm:f>NOT(ISERROR(SEARCH('Listados Datos'!$T$4,AB416)))</xm:f>
            <xm:f>'Listados Datos'!$T$4</xm:f>
            <x14:dxf>
              <font>
                <b/>
                <i val="0"/>
                <color theme="0"/>
              </font>
              <fill>
                <patternFill>
                  <bgColor rgb="FFE26B0A"/>
                </patternFill>
              </fill>
            </x14:dxf>
          </x14:cfRule>
          <x14:cfRule type="containsText" priority="6625" operator="containsText" id="{A60E9ECA-CD2D-4C8D-9079-02BF5CC5FB87}">
            <xm:f>NOT(ISERROR(SEARCH('Listados Datos'!$T$5,AB416)))</xm:f>
            <xm:f>'Listados Datos'!$T$5</xm:f>
            <x14:dxf>
              <font>
                <b/>
                <i val="0"/>
                <color auto="1"/>
              </font>
              <fill>
                <patternFill>
                  <bgColor rgb="FFFFFF00"/>
                </patternFill>
              </fill>
            </x14:dxf>
          </x14:cfRule>
          <x14:cfRule type="containsText" priority="6626" operator="containsText" id="{007BF2B8-181C-4D62-9C23-AEC644018E24}">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6613" operator="containsText" id="{2F957EEB-EDD6-448F-8B29-93F045125DEB}">
            <xm:f>NOT(ISERROR(SEARCH('Listados Datos'!$P$3,Z416)))</xm:f>
            <xm:f>'Listados Datos'!$P$3</xm:f>
            <x14:dxf>
              <fill>
                <patternFill>
                  <bgColor rgb="FF99CC00"/>
                </patternFill>
              </fill>
            </x14:dxf>
          </x14:cfRule>
          <x14:cfRule type="containsText" priority="6614" operator="containsText" id="{4BFCE108-2DAF-429F-A1B2-EE01278028F0}">
            <xm:f>NOT(ISERROR(SEARCH('Listados Datos'!$P$4,Z416)))</xm:f>
            <xm:f>'Listados Datos'!$P$4</xm:f>
            <x14:dxf>
              <fill>
                <patternFill>
                  <bgColor rgb="FF33CC33"/>
                </patternFill>
              </fill>
            </x14:dxf>
          </x14:cfRule>
          <x14:cfRule type="containsText" priority="6615" operator="containsText" id="{49270B59-D3FB-4857-8A0F-E232C4721EDF}">
            <xm:f>NOT(ISERROR(SEARCH('Listados Datos'!$P$5,Z416)))</xm:f>
            <xm:f>'Listados Datos'!$P$5</xm:f>
            <x14:dxf>
              <fill>
                <patternFill>
                  <bgColor rgb="FFFFFF00"/>
                </patternFill>
              </fill>
            </x14:dxf>
          </x14:cfRule>
          <x14:cfRule type="containsText" priority="6616" operator="containsText" id="{1690A35C-75CD-4810-94EC-585BEDF5C710}">
            <xm:f>NOT(ISERROR(SEARCH('Listados Datos'!$P$6,Z416)))</xm:f>
            <xm:f>'Listados Datos'!$P$6</xm:f>
            <x14:dxf>
              <fill>
                <patternFill>
                  <bgColor rgb="FFFFC000"/>
                </patternFill>
              </fill>
            </x14:dxf>
          </x14:cfRule>
          <x14:cfRule type="containsText" priority="6617" operator="containsText" id="{1B70779E-1BBB-4F72-B759-37FA3336AD64}">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6599" operator="containsText" id="{EBFD277F-C538-4FBE-B043-83052050BC2E}">
            <xm:f>NOT(ISERROR(SEARCH('Listados Datos'!$T$3,AT416)))</xm:f>
            <xm:f>'Listados Datos'!$T$3</xm:f>
            <x14:dxf>
              <fill>
                <patternFill patternType="solid">
                  <bgColor rgb="FFC00000"/>
                </patternFill>
              </fill>
            </x14:dxf>
          </x14:cfRule>
          <x14:cfRule type="containsText" priority="6600" operator="containsText" id="{E8D4B2AC-890D-4254-8AF7-A9CA59084C2A}">
            <xm:f>NOT(ISERROR(SEARCH('Listados Datos'!$T$4,AT416)))</xm:f>
            <xm:f>'Listados Datos'!$T$4</xm:f>
            <x14:dxf>
              <font>
                <b/>
                <i val="0"/>
                <color theme="0"/>
              </font>
              <fill>
                <patternFill>
                  <bgColor rgb="FFE26B0A"/>
                </patternFill>
              </fill>
            </x14:dxf>
          </x14:cfRule>
          <x14:cfRule type="containsText" priority="6601" operator="containsText" id="{7CA6832D-3FDE-42B8-9243-6C2BFD1B36E3}">
            <xm:f>NOT(ISERROR(SEARCH('Listados Datos'!$T$5,AT416)))</xm:f>
            <xm:f>'Listados Datos'!$T$5</xm:f>
            <x14:dxf>
              <font>
                <b/>
                <i val="0"/>
                <color auto="1"/>
              </font>
              <fill>
                <patternFill>
                  <bgColor rgb="FFFFFF00"/>
                </patternFill>
              </fill>
            </x14:dxf>
          </x14:cfRule>
          <x14:cfRule type="containsText" priority="6602" operator="containsText" id="{A4DCB0F0-27DC-44F1-89C2-0174EFF10CD8}">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439" operator="containsText" id="{5413E4BA-FE47-4E24-A919-E2D605A48BFF}">
            <xm:f>NOT(ISERROR(SEARCH('Listados Datos'!$P$3,AR427)))</xm:f>
            <xm:f>'Listados Datos'!$P$3</xm:f>
            <x14:dxf>
              <fill>
                <patternFill>
                  <bgColor rgb="FF99CC00"/>
                </patternFill>
              </fill>
            </x14:dxf>
          </x14:cfRule>
          <x14:cfRule type="containsText" priority="6440" operator="containsText" id="{96FD3E66-5458-474E-B0AE-30A5B03574FE}">
            <xm:f>NOT(ISERROR(SEARCH('Listados Datos'!$P$4,AR427)))</xm:f>
            <xm:f>'Listados Datos'!$P$4</xm:f>
            <x14:dxf>
              <fill>
                <patternFill>
                  <bgColor rgb="FF33CC33"/>
                </patternFill>
              </fill>
            </x14:dxf>
          </x14:cfRule>
          <x14:cfRule type="containsText" priority="6441" operator="containsText" id="{5D22E2B7-ACC6-4636-B93A-A784D65C682C}">
            <xm:f>NOT(ISERROR(SEARCH('Listados Datos'!$P$5,AR427)))</xm:f>
            <xm:f>'Listados Datos'!$P$5</xm:f>
            <x14:dxf>
              <fill>
                <patternFill>
                  <bgColor rgb="FFFFFF00"/>
                </patternFill>
              </fill>
            </x14:dxf>
          </x14:cfRule>
          <x14:cfRule type="containsText" priority="6442" operator="containsText" id="{511DE924-9009-4A4A-80B9-FFA765974A7B}">
            <xm:f>NOT(ISERROR(SEARCH('Listados Datos'!$P$6,AR427)))</xm:f>
            <xm:f>'Listados Datos'!$P$6</xm:f>
            <x14:dxf>
              <fill>
                <patternFill>
                  <bgColor rgb="FFFFC000"/>
                </patternFill>
              </fill>
            </x14:dxf>
          </x14:cfRule>
          <x14:cfRule type="containsText" priority="6443" operator="containsText" id="{6A9457ED-AC35-4711-BDDF-0E92A49A0897}">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6505" operator="containsText" id="{A591EF9B-7D43-46E6-BDBF-9408876AB068}">
            <xm:f>NOT(ISERROR(SEARCH('Listados Datos'!$T$3,AT429)))</xm:f>
            <xm:f>'Listados Datos'!$T$3</xm:f>
            <x14:dxf>
              <fill>
                <patternFill patternType="solid">
                  <bgColor rgb="FFC00000"/>
                </patternFill>
              </fill>
            </x14:dxf>
          </x14:cfRule>
          <x14:cfRule type="containsText" priority="6506" operator="containsText" id="{1B03A27F-C3FF-42F1-AD91-D975FE0FE608}">
            <xm:f>NOT(ISERROR(SEARCH('Listados Datos'!$T$4,AT429)))</xm:f>
            <xm:f>'Listados Datos'!$T$4</xm:f>
            <x14:dxf>
              <font>
                <b/>
                <i val="0"/>
                <color theme="0"/>
              </font>
              <fill>
                <patternFill>
                  <bgColor rgb="FFE26B0A"/>
                </patternFill>
              </fill>
            </x14:dxf>
          </x14:cfRule>
          <x14:cfRule type="containsText" priority="6507" operator="containsText" id="{A1EABAAC-B5D2-408F-96A7-DDD7EB904028}">
            <xm:f>NOT(ISERROR(SEARCH('Listados Datos'!$T$5,AT429)))</xm:f>
            <xm:f>'Listados Datos'!$T$5</xm:f>
            <x14:dxf>
              <font>
                <b/>
                <i val="0"/>
                <color auto="1"/>
              </font>
              <fill>
                <patternFill>
                  <bgColor rgb="FFFFFF00"/>
                </patternFill>
              </fill>
            </x14:dxf>
          </x14:cfRule>
          <x14:cfRule type="containsText" priority="6508" operator="containsText" id="{10F45F8E-9A66-4937-8344-ACABB2CBB0FF}">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6495" operator="containsText" id="{A199DAF6-FC15-49C9-8997-30B2A3211379}">
            <xm:f>NOT(ISERROR(SEARCH('Listados Datos'!$P$3,AR429)))</xm:f>
            <xm:f>'Listados Datos'!$P$3</xm:f>
            <x14:dxf>
              <fill>
                <patternFill>
                  <bgColor rgb="FF99CC00"/>
                </patternFill>
              </fill>
            </x14:dxf>
          </x14:cfRule>
          <x14:cfRule type="containsText" priority="6496" operator="containsText" id="{B3F8CF4A-B9CD-42D1-9A9C-500D61756F37}">
            <xm:f>NOT(ISERROR(SEARCH('Listados Datos'!$P$4,AR429)))</xm:f>
            <xm:f>'Listados Datos'!$P$4</xm:f>
            <x14:dxf>
              <fill>
                <patternFill>
                  <bgColor rgb="FF33CC33"/>
                </patternFill>
              </fill>
            </x14:dxf>
          </x14:cfRule>
          <x14:cfRule type="containsText" priority="6497" operator="containsText" id="{CF92F699-65DA-4958-96C1-B38DB660EA8C}">
            <xm:f>NOT(ISERROR(SEARCH('Listados Datos'!$P$5,AR429)))</xm:f>
            <xm:f>'Listados Datos'!$P$5</xm:f>
            <x14:dxf>
              <fill>
                <patternFill>
                  <bgColor rgb="FFFFFF00"/>
                </patternFill>
              </fill>
            </x14:dxf>
          </x14:cfRule>
          <x14:cfRule type="containsText" priority="6498" operator="containsText" id="{6EF9796F-973D-4EBB-9346-C363EA377FBD}">
            <xm:f>NOT(ISERROR(SEARCH('Listados Datos'!$P$6,AR429)))</xm:f>
            <xm:f>'Listados Datos'!$P$6</xm:f>
            <x14:dxf>
              <fill>
                <patternFill>
                  <bgColor rgb="FFFFC000"/>
                </patternFill>
              </fill>
            </x14:dxf>
          </x14:cfRule>
          <x14:cfRule type="containsText" priority="6499" operator="containsText" id="{028405D8-B991-4FA5-8511-BD1869D97E07}">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6463" operator="containsText" id="{F7A1BBA0-6CE5-404A-8A89-939553EE60BE}">
            <xm:f>NOT(ISERROR(SEARCH('Listados Datos'!$T$3,AT426)))</xm:f>
            <xm:f>'Listados Datos'!$T$3</xm:f>
            <x14:dxf>
              <fill>
                <patternFill patternType="solid">
                  <bgColor rgb="FFC00000"/>
                </patternFill>
              </fill>
            </x14:dxf>
          </x14:cfRule>
          <x14:cfRule type="containsText" priority="6464" operator="containsText" id="{C444149B-B641-44FB-8D8C-57449BC25B02}">
            <xm:f>NOT(ISERROR(SEARCH('Listados Datos'!$T$4,AT426)))</xm:f>
            <xm:f>'Listados Datos'!$T$4</xm:f>
            <x14:dxf>
              <font>
                <b/>
                <i val="0"/>
                <color theme="0"/>
              </font>
              <fill>
                <patternFill>
                  <bgColor rgb="FFE26B0A"/>
                </patternFill>
              </fill>
            </x14:dxf>
          </x14:cfRule>
          <x14:cfRule type="containsText" priority="6465" operator="containsText" id="{38D16A83-9CB3-43AD-9728-52014829F954}">
            <xm:f>NOT(ISERROR(SEARCH('Listados Datos'!$T$5,AT426)))</xm:f>
            <xm:f>'Listados Datos'!$T$5</xm:f>
            <x14:dxf>
              <font>
                <b/>
                <i val="0"/>
                <color auto="1"/>
              </font>
              <fill>
                <patternFill>
                  <bgColor rgb="FFFFFF00"/>
                </patternFill>
              </fill>
            </x14:dxf>
          </x14:cfRule>
          <x14:cfRule type="containsText" priority="6466" operator="containsText" id="{3AC40E45-766E-4743-BB98-FC4D34D50C30}">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453" operator="containsText" id="{27FA14E9-E15F-498D-A376-9C9A6467643A}">
            <xm:f>NOT(ISERROR(SEARCH('Listados Datos'!$P$3,AR426)))</xm:f>
            <xm:f>'Listados Datos'!$P$3</xm:f>
            <x14:dxf>
              <fill>
                <patternFill>
                  <bgColor rgb="FF99CC00"/>
                </patternFill>
              </fill>
            </x14:dxf>
          </x14:cfRule>
          <x14:cfRule type="containsText" priority="6454" operator="containsText" id="{E49B1490-7FA0-4EDE-B2B2-E422630DF4FB}">
            <xm:f>NOT(ISERROR(SEARCH('Listados Datos'!$P$4,AR426)))</xm:f>
            <xm:f>'Listados Datos'!$P$4</xm:f>
            <x14:dxf>
              <fill>
                <patternFill>
                  <bgColor rgb="FF33CC33"/>
                </patternFill>
              </fill>
            </x14:dxf>
          </x14:cfRule>
          <x14:cfRule type="containsText" priority="6455" operator="containsText" id="{3EF637F9-8140-4B25-A2D8-D0B52C31A218}">
            <xm:f>NOT(ISERROR(SEARCH('Listados Datos'!$P$5,AR426)))</xm:f>
            <xm:f>'Listados Datos'!$P$5</xm:f>
            <x14:dxf>
              <fill>
                <patternFill>
                  <bgColor rgb="FFFFFF00"/>
                </patternFill>
              </fill>
            </x14:dxf>
          </x14:cfRule>
          <x14:cfRule type="containsText" priority="6456" operator="containsText" id="{384D4901-754B-4BF8-8EA8-C795FB722449}">
            <xm:f>NOT(ISERROR(SEARCH('Listados Datos'!$P$6,AR426)))</xm:f>
            <xm:f>'Listados Datos'!$P$6</xm:f>
            <x14:dxf>
              <fill>
                <patternFill>
                  <bgColor rgb="FFFFC000"/>
                </patternFill>
              </fill>
            </x14:dxf>
          </x14:cfRule>
          <x14:cfRule type="containsText" priority="6457" operator="containsText" id="{3CBD707E-9CDB-4EE5-A44B-E1B0099819AA}">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6571" operator="containsText" id="{FA7690AE-181F-42FF-96A5-D58239C3DE57}">
            <xm:f>NOT(ISERROR(SEARCH('Listados Datos'!$T$3,AF424)))</xm:f>
            <xm:f>'Listados Datos'!$T$3</xm:f>
            <x14:dxf>
              <fill>
                <patternFill patternType="solid">
                  <bgColor rgb="FFC00000"/>
                </patternFill>
              </fill>
            </x14:dxf>
          </x14:cfRule>
          <x14:cfRule type="containsText" priority="6572" operator="containsText" id="{90905309-6953-4199-9D5A-5AA26AE7F816}">
            <xm:f>NOT(ISERROR(SEARCH('Listados Datos'!$T$4,AF424)))</xm:f>
            <xm:f>'Listados Datos'!$T$4</xm:f>
            <x14:dxf>
              <font>
                <b/>
                <i val="0"/>
                <color theme="0"/>
              </font>
              <fill>
                <patternFill>
                  <bgColor rgb="FFE26B0A"/>
                </patternFill>
              </fill>
            </x14:dxf>
          </x14:cfRule>
          <x14:cfRule type="containsText" priority="6573" operator="containsText" id="{063223EE-D0A5-41B0-B377-6E9E9F42429F}">
            <xm:f>NOT(ISERROR(SEARCH('Listados Datos'!$T$5,AF424)))</xm:f>
            <xm:f>'Listados Datos'!$T$5</xm:f>
            <x14:dxf>
              <font>
                <b/>
                <i val="0"/>
                <color auto="1"/>
              </font>
              <fill>
                <patternFill>
                  <bgColor rgb="FFFFFF00"/>
                </patternFill>
              </fill>
            </x14:dxf>
          </x14:cfRule>
          <x14:cfRule type="containsText" priority="6574" operator="containsText" id="{85BD7416-AA9D-488E-ABA0-0C0AA17B3CE3}">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6567" operator="containsText" id="{67AC2FAC-1836-4D62-A7AD-938A9EFDF18F}">
            <xm:f>NOT(ISERROR(SEARCH('Listados Datos'!$T$3,AB424)))</xm:f>
            <xm:f>'Listados Datos'!$T$3</xm:f>
            <x14:dxf>
              <fill>
                <patternFill patternType="solid">
                  <bgColor rgb="FFC00000"/>
                </patternFill>
              </fill>
            </x14:dxf>
          </x14:cfRule>
          <x14:cfRule type="containsText" priority="6568" operator="containsText" id="{A6DCA400-CAA1-4E28-9246-1F79EB2E5D70}">
            <xm:f>NOT(ISERROR(SEARCH('Listados Datos'!$T$4,AB424)))</xm:f>
            <xm:f>'Listados Datos'!$T$4</xm:f>
            <x14:dxf>
              <font>
                <b/>
                <i val="0"/>
                <color theme="0"/>
              </font>
              <fill>
                <patternFill>
                  <bgColor rgb="FFE26B0A"/>
                </patternFill>
              </fill>
            </x14:dxf>
          </x14:cfRule>
          <x14:cfRule type="containsText" priority="6569" operator="containsText" id="{772B72C1-5DDF-4ED9-B7AA-413D2C21AA01}">
            <xm:f>NOT(ISERROR(SEARCH('Listados Datos'!$T$5,AB424)))</xm:f>
            <xm:f>'Listados Datos'!$T$5</xm:f>
            <x14:dxf>
              <font>
                <b/>
                <i val="0"/>
                <color auto="1"/>
              </font>
              <fill>
                <patternFill>
                  <bgColor rgb="FFFFFF00"/>
                </patternFill>
              </fill>
            </x14:dxf>
          </x14:cfRule>
          <x14:cfRule type="containsText" priority="6570" operator="containsText" id="{EA5EC521-A4C7-496A-8AA9-D65FA609E8C7}">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6557" operator="containsText" id="{26DA4F24-3CCD-47D1-8605-7479D0EBC96F}">
            <xm:f>NOT(ISERROR(SEARCH('Listados Datos'!$P$3,Z424)))</xm:f>
            <xm:f>'Listados Datos'!$P$3</xm:f>
            <x14:dxf>
              <fill>
                <patternFill>
                  <bgColor rgb="FF99CC00"/>
                </patternFill>
              </fill>
            </x14:dxf>
          </x14:cfRule>
          <x14:cfRule type="containsText" priority="6558" operator="containsText" id="{D3B9DD99-ADD2-4179-B341-E6A543431446}">
            <xm:f>NOT(ISERROR(SEARCH('Listados Datos'!$P$4,Z424)))</xm:f>
            <xm:f>'Listados Datos'!$P$4</xm:f>
            <x14:dxf>
              <fill>
                <patternFill>
                  <bgColor rgb="FF33CC33"/>
                </patternFill>
              </fill>
            </x14:dxf>
          </x14:cfRule>
          <x14:cfRule type="containsText" priority="6559" operator="containsText" id="{E72AD7C2-E2FB-44D4-8D23-FABA21F2281E}">
            <xm:f>NOT(ISERROR(SEARCH('Listados Datos'!$P$5,Z424)))</xm:f>
            <xm:f>'Listados Datos'!$P$5</xm:f>
            <x14:dxf>
              <fill>
                <patternFill>
                  <bgColor rgb="FFFFFF00"/>
                </patternFill>
              </fill>
            </x14:dxf>
          </x14:cfRule>
          <x14:cfRule type="containsText" priority="6560" operator="containsText" id="{852F037A-A1B0-46F2-81FD-00617D5AB505}">
            <xm:f>NOT(ISERROR(SEARCH('Listados Datos'!$P$6,Z424)))</xm:f>
            <xm:f>'Listados Datos'!$P$6</xm:f>
            <x14:dxf>
              <fill>
                <patternFill>
                  <bgColor rgb="FFFFC000"/>
                </patternFill>
              </fill>
            </x14:dxf>
          </x14:cfRule>
          <x14:cfRule type="containsText" priority="6561" operator="containsText" id="{5A990EAE-8629-4915-9031-089F062B5E25}">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6533" operator="containsText" id="{07B6C5C9-54AE-4A67-84F9-B3E5C3B470AE}">
            <xm:f>NOT(ISERROR(SEARCH('Listados Datos'!$T$3,AT424)))</xm:f>
            <xm:f>'Listados Datos'!$T$3</xm:f>
            <x14:dxf>
              <fill>
                <patternFill patternType="solid">
                  <bgColor rgb="FFC00000"/>
                </patternFill>
              </fill>
            </x14:dxf>
          </x14:cfRule>
          <x14:cfRule type="containsText" priority="6534" operator="containsText" id="{9BBBDFAA-C0F9-43DA-A06E-39E82E160083}">
            <xm:f>NOT(ISERROR(SEARCH('Listados Datos'!$T$4,AT424)))</xm:f>
            <xm:f>'Listados Datos'!$T$4</xm:f>
            <x14:dxf>
              <font>
                <b/>
                <i val="0"/>
                <color theme="0"/>
              </font>
              <fill>
                <patternFill>
                  <bgColor rgb="FFE26B0A"/>
                </patternFill>
              </fill>
            </x14:dxf>
          </x14:cfRule>
          <x14:cfRule type="containsText" priority="6535" operator="containsText" id="{9C119A78-3E9C-4ED0-A0E4-A5C90B5ECBEC}">
            <xm:f>NOT(ISERROR(SEARCH('Listados Datos'!$T$5,AT424)))</xm:f>
            <xm:f>'Listados Datos'!$T$5</xm:f>
            <x14:dxf>
              <font>
                <b/>
                <i val="0"/>
                <color auto="1"/>
              </font>
              <fill>
                <patternFill>
                  <bgColor rgb="FFFFFF00"/>
                </patternFill>
              </fill>
            </x14:dxf>
          </x14:cfRule>
          <x14:cfRule type="containsText" priority="6536" operator="containsText" id="{B40FA6BB-A89C-4EE8-876C-0788AA47BC28}">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6523" operator="containsText" id="{4F42F2C3-37D6-432D-8ABC-1B069F2C620D}">
            <xm:f>NOT(ISERROR(SEARCH('Listados Datos'!$P$3,AR424)))</xm:f>
            <xm:f>'Listados Datos'!$P$3</xm:f>
            <x14:dxf>
              <fill>
                <patternFill>
                  <bgColor rgb="FF99CC00"/>
                </patternFill>
              </fill>
            </x14:dxf>
          </x14:cfRule>
          <x14:cfRule type="containsText" priority="6524" operator="containsText" id="{4047BA9C-8A65-46E3-9F44-923D6B5228E1}">
            <xm:f>NOT(ISERROR(SEARCH('Listados Datos'!$P$4,AR424)))</xm:f>
            <xm:f>'Listados Datos'!$P$4</xm:f>
            <x14:dxf>
              <fill>
                <patternFill>
                  <bgColor rgb="FF33CC33"/>
                </patternFill>
              </fill>
            </x14:dxf>
          </x14:cfRule>
          <x14:cfRule type="containsText" priority="6525" operator="containsText" id="{30945D55-080D-4B7D-A138-C15061100E57}">
            <xm:f>NOT(ISERROR(SEARCH('Listados Datos'!$P$5,AR424)))</xm:f>
            <xm:f>'Listados Datos'!$P$5</xm:f>
            <x14:dxf>
              <fill>
                <patternFill>
                  <bgColor rgb="FFFFFF00"/>
                </patternFill>
              </fill>
            </x14:dxf>
          </x14:cfRule>
          <x14:cfRule type="containsText" priority="6526" operator="containsText" id="{AB5E12E6-83BB-44F6-B2E5-F3B805C84A34}">
            <xm:f>NOT(ISERROR(SEARCH('Listados Datos'!$P$6,AR424)))</xm:f>
            <xm:f>'Listados Datos'!$P$6</xm:f>
            <x14:dxf>
              <fill>
                <patternFill>
                  <bgColor rgb="FFFFC000"/>
                </patternFill>
              </fill>
            </x14:dxf>
          </x14:cfRule>
          <x14:cfRule type="containsText" priority="6527" operator="containsText" id="{244D51AC-6182-4FEE-9C06-4784E2C9A84E}">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6519" operator="containsText" id="{F4C0B958-D89B-4FBD-A301-8687EA54920F}">
            <xm:f>NOT(ISERROR(SEARCH('Listados Datos'!$T$3,AT425)))</xm:f>
            <xm:f>'Listados Datos'!$T$3</xm:f>
            <x14:dxf>
              <fill>
                <patternFill patternType="solid">
                  <bgColor rgb="FFC00000"/>
                </patternFill>
              </fill>
            </x14:dxf>
          </x14:cfRule>
          <x14:cfRule type="containsText" priority="6520" operator="containsText" id="{21DF5ED6-A7D2-4C1F-995C-D63042BEB226}">
            <xm:f>NOT(ISERROR(SEARCH('Listados Datos'!$T$4,AT425)))</xm:f>
            <xm:f>'Listados Datos'!$T$4</xm:f>
            <x14:dxf>
              <font>
                <b/>
                <i val="0"/>
                <color theme="0"/>
              </font>
              <fill>
                <patternFill>
                  <bgColor rgb="FFE26B0A"/>
                </patternFill>
              </fill>
            </x14:dxf>
          </x14:cfRule>
          <x14:cfRule type="containsText" priority="6521" operator="containsText" id="{F52DD658-7BB8-47A4-B4CD-6AD6CF450349}">
            <xm:f>NOT(ISERROR(SEARCH('Listados Datos'!$T$5,AT425)))</xm:f>
            <xm:f>'Listados Datos'!$T$5</xm:f>
            <x14:dxf>
              <font>
                <b/>
                <i val="0"/>
                <color auto="1"/>
              </font>
              <fill>
                <patternFill>
                  <bgColor rgb="FFFFFF00"/>
                </patternFill>
              </fill>
            </x14:dxf>
          </x14:cfRule>
          <x14:cfRule type="containsText" priority="6522" operator="containsText" id="{C3B48E46-F60F-41EA-95E3-4589982698B3}">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6509" operator="containsText" id="{5DCB0421-A6C9-497C-B343-768B3DF7682E}">
            <xm:f>NOT(ISERROR(SEARCH('Listados Datos'!$P$3,AR425)))</xm:f>
            <xm:f>'Listados Datos'!$P$3</xm:f>
            <x14:dxf>
              <fill>
                <patternFill>
                  <bgColor rgb="FF99CC00"/>
                </patternFill>
              </fill>
            </x14:dxf>
          </x14:cfRule>
          <x14:cfRule type="containsText" priority="6510" operator="containsText" id="{B3C83B4D-A747-4044-B7FC-AC2177A31B16}">
            <xm:f>NOT(ISERROR(SEARCH('Listados Datos'!$P$4,AR425)))</xm:f>
            <xm:f>'Listados Datos'!$P$4</xm:f>
            <x14:dxf>
              <fill>
                <patternFill>
                  <bgColor rgb="FF33CC33"/>
                </patternFill>
              </fill>
            </x14:dxf>
          </x14:cfRule>
          <x14:cfRule type="containsText" priority="6511" operator="containsText" id="{47E0BEB3-B3E6-454A-80B0-BBA235F93AFB}">
            <xm:f>NOT(ISERROR(SEARCH('Listados Datos'!$P$5,AR425)))</xm:f>
            <xm:f>'Listados Datos'!$P$5</xm:f>
            <x14:dxf>
              <fill>
                <patternFill>
                  <bgColor rgb="FFFFFF00"/>
                </patternFill>
              </fill>
            </x14:dxf>
          </x14:cfRule>
          <x14:cfRule type="containsText" priority="6512" operator="containsText" id="{3A0346ED-3BD0-4C49-9B27-3C1BDE2AAEBC}">
            <xm:f>NOT(ISERROR(SEARCH('Listados Datos'!$P$6,AR425)))</xm:f>
            <xm:f>'Listados Datos'!$P$6</xm:f>
            <x14:dxf>
              <fill>
                <patternFill>
                  <bgColor rgb="FFFFC000"/>
                </patternFill>
              </fill>
            </x14:dxf>
          </x14:cfRule>
          <x14:cfRule type="containsText" priority="6513" operator="containsText" id="{4EF10A3E-EE4E-4761-AA83-6777BEC66472}">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6491" operator="containsText" id="{61BA8258-56B5-45C7-8B03-EFB85F122F64}">
            <xm:f>NOT(ISERROR(SEARCH('Listados Datos'!$T$3,AF426)))</xm:f>
            <xm:f>'Listados Datos'!$T$3</xm:f>
            <x14:dxf>
              <fill>
                <patternFill patternType="solid">
                  <bgColor rgb="FFC00000"/>
                </patternFill>
              </fill>
            </x14:dxf>
          </x14:cfRule>
          <x14:cfRule type="containsText" priority="6492" operator="containsText" id="{85023E0E-D1EE-4595-897A-31B7B86A0BCF}">
            <xm:f>NOT(ISERROR(SEARCH('Listados Datos'!$T$4,AF426)))</xm:f>
            <xm:f>'Listados Datos'!$T$4</xm:f>
            <x14:dxf>
              <font>
                <b/>
                <i val="0"/>
                <color theme="0"/>
              </font>
              <fill>
                <patternFill>
                  <bgColor rgb="FFE26B0A"/>
                </patternFill>
              </fill>
            </x14:dxf>
          </x14:cfRule>
          <x14:cfRule type="containsText" priority="6493" operator="containsText" id="{C9927133-ED66-4482-93E6-A18522F44125}">
            <xm:f>NOT(ISERROR(SEARCH('Listados Datos'!$T$5,AF426)))</xm:f>
            <xm:f>'Listados Datos'!$T$5</xm:f>
            <x14:dxf>
              <font>
                <b/>
                <i val="0"/>
                <color auto="1"/>
              </font>
              <fill>
                <patternFill>
                  <bgColor rgb="FFFFFF00"/>
                </patternFill>
              </fill>
            </x14:dxf>
          </x14:cfRule>
          <x14:cfRule type="containsText" priority="6494" operator="containsText" id="{AE008176-0577-4C7A-ADB2-C9464CDFCAB7}">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6487" operator="containsText" id="{EC545FF8-C36F-4D49-A497-DEAE36A86799}">
            <xm:f>NOT(ISERROR(SEARCH('Listados Datos'!$T$3,AB426)))</xm:f>
            <xm:f>'Listados Datos'!$T$3</xm:f>
            <x14:dxf>
              <fill>
                <patternFill patternType="solid">
                  <bgColor rgb="FFC00000"/>
                </patternFill>
              </fill>
            </x14:dxf>
          </x14:cfRule>
          <x14:cfRule type="containsText" priority="6488" operator="containsText" id="{28738D31-9F28-4BFE-8232-0509C72524F2}">
            <xm:f>NOT(ISERROR(SEARCH('Listados Datos'!$T$4,AB426)))</xm:f>
            <xm:f>'Listados Datos'!$T$4</xm:f>
            <x14:dxf>
              <font>
                <b/>
                <i val="0"/>
                <color theme="0"/>
              </font>
              <fill>
                <patternFill>
                  <bgColor rgb="FFE26B0A"/>
                </patternFill>
              </fill>
            </x14:dxf>
          </x14:cfRule>
          <x14:cfRule type="containsText" priority="6489" operator="containsText" id="{191C0EA7-4760-420A-B2D0-E5DAF5CB5637}">
            <xm:f>NOT(ISERROR(SEARCH('Listados Datos'!$T$5,AB426)))</xm:f>
            <xm:f>'Listados Datos'!$T$5</xm:f>
            <x14:dxf>
              <font>
                <b/>
                <i val="0"/>
                <color auto="1"/>
              </font>
              <fill>
                <patternFill>
                  <bgColor rgb="FFFFFF00"/>
                </patternFill>
              </fill>
            </x14:dxf>
          </x14:cfRule>
          <x14:cfRule type="containsText" priority="6490" operator="containsText" id="{41B296D5-0584-4502-A0BD-D8B4535724FD}">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6477" operator="containsText" id="{513367F5-F8C6-4925-8B39-3721B09FDD3E}">
            <xm:f>NOT(ISERROR(SEARCH('Listados Datos'!$P$3,Z426)))</xm:f>
            <xm:f>'Listados Datos'!$P$3</xm:f>
            <x14:dxf>
              <fill>
                <patternFill>
                  <bgColor rgb="FF99CC00"/>
                </patternFill>
              </fill>
            </x14:dxf>
          </x14:cfRule>
          <x14:cfRule type="containsText" priority="6478" operator="containsText" id="{73641198-91D5-4251-9480-A979145E5B0B}">
            <xm:f>NOT(ISERROR(SEARCH('Listados Datos'!$P$4,Z426)))</xm:f>
            <xm:f>'Listados Datos'!$P$4</xm:f>
            <x14:dxf>
              <fill>
                <patternFill>
                  <bgColor rgb="FF33CC33"/>
                </patternFill>
              </fill>
            </x14:dxf>
          </x14:cfRule>
          <x14:cfRule type="containsText" priority="6479" operator="containsText" id="{B18AC57F-271B-41C4-A6C7-2888E350EA36}">
            <xm:f>NOT(ISERROR(SEARCH('Listados Datos'!$P$5,Z426)))</xm:f>
            <xm:f>'Listados Datos'!$P$5</xm:f>
            <x14:dxf>
              <fill>
                <patternFill>
                  <bgColor rgb="FFFFFF00"/>
                </patternFill>
              </fill>
            </x14:dxf>
          </x14:cfRule>
          <x14:cfRule type="containsText" priority="6480" operator="containsText" id="{0B4B29BF-1169-4868-A174-2F2314F10319}">
            <xm:f>NOT(ISERROR(SEARCH('Listados Datos'!$P$6,Z426)))</xm:f>
            <xm:f>'Listados Datos'!$P$6</xm:f>
            <x14:dxf>
              <fill>
                <patternFill>
                  <bgColor rgb="FFFFC000"/>
                </patternFill>
              </fill>
            </x14:dxf>
          </x14:cfRule>
          <x14:cfRule type="containsText" priority="6481" operator="containsText" id="{989F48B3-B820-4E02-849C-C39FD9304DCF}">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449" operator="containsText" id="{E28F70C9-4B46-44AF-ABB3-75DE4105B921}">
            <xm:f>NOT(ISERROR(SEARCH('Listados Datos'!$T$3,AT427)))</xm:f>
            <xm:f>'Listados Datos'!$T$3</xm:f>
            <x14:dxf>
              <fill>
                <patternFill patternType="solid">
                  <bgColor rgb="FFC00000"/>
                </patternFill>
              </fill>
            </x14:dxf>
          </x14:cfRule>
          <x14:cfRule type="containsText" priority="6450" operator="containsText" id="{C7F0AF56-4643-445E-9A82-43B0FB44534C}">
            <xm:f>NOT(ISERROR(SEARCH('Listados Datos'!$T$4,AT427)))</xm:f>
            <xm:f>'Listados Datos'!$T$4</xm:f>
            <x14:dxf>
              <font>
                <b/>
                <i val="0"/>
                <color theme="0"/>
              </font>
              <fill>
                <patternFill>
                  <bgColor rgb="FFE26B0A"/>
                </patternFill>
              </fill>
            </x14:dxf>
          </x14:cfRule>
          <x14:cfRule type="containsText" priority="6451" operator="containsText" id="{1D8EC900-0168-4A52-8681-2F4CA816C5CD}">
            <xm:f>NOT(ISERROR(SEARCH('Listados Datos'!$T$5,AT427)))</xm:f>
            <xm:f>'Listados Datos'!$T$5</xm:f>
            <x14:dxf>
              <font>
                <b/>
                <i val="0"/>
                <color auto="1"/>
              </font>
              <fill>
                <patternFill>
                  <bgColor rgb="FFFFFF00"/>
                </patternFill>
              </fill>
            </x14:dxf>
          </x14:cfRule>
          <x14:cfRule type="containsText" priority="6452" operator="containsText" id="{61889B58-19A5-4FF9-8D62-AC988B5D00AC}">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397" operator="containsText" id="{3115283B-CDE6-4ABA-A8B4-C9D074AD0250}">
            <xm:f>NOT(ISERROR(SEARCH('Listados Datos'!$P$3,AR428)))</xm:f>
            <xm:f>'Listados Datos'!$P$3</xm:f>
            <x14:dxf>
              <fill>
                <patternFill>
                  <bgColor rgb="FF99CC00"/>
                </patternFill>
              </fill>
            </x14:dxf>
          </x14:cfRule>
          <x14:cfRule type="containsText" priority="6398" operator="containsText" id="{3E1906C3-CAE2-445F-928D-6EDC6FC6E3E1}">
            <xm:f>NOT(ISERROR(SEARCH('Listados Datos'!$P$4,AR428)))</xm:f>
            <xm:f>'Listados Datos'!$P$4</xm:f>
            <x14:dxf>
              <fill>
                <patternFill>
                  <bgColor rgb="FF33CC33"/>
                </patternFill>
              </fill>
            </x14:dxf>
          </x14:cfRule>
          <x14:cfRule type="containsText" priority="6399" operator="containsText" id="{E847C8BF-6B90-44C7-8387-1DF852F7D13D}">
            <xm:f>NOT(ISERROR(SEARCH('Listados Datos'!$P$5,AR428)))</xm:f>
            <xm:f>'Listados Datos'!$P$5</xm:f>
            <x14:dxf>
              <fill>
                <patternFill>
                  <bgColor rgb="FFFFFF00"/>
                </patternFill>
              </fill>
            </x14:dxf>
          </x14:cfRule>
          <x14:cfRule type="containsText" priority="6400" operator="containsText" id="{A8ED73AE-F453-44CF-BEBC-4FFEAF5734E4}">
            <xm:f>NOT(ISERROR(SEARCH('Listados Datos'!$P$6,AR428)))</xm:f>
            <xm:f>'Listados Datos'!$P$6</xm:f>
            <x14:dxf>
              <fill>
                <patternFill>
                  <bgColor rgb="FFFFC000"/>
                </patternFill>
              </fill>
            </x14:dxf>
          </x14:cfRule>
          <x14:cfRule type="containsText" priority="6401" operator="containsText" id="{57B77731-7F21-4F94-B9B1-2CA58D5BCD61}">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435" operator="containsText" id="{729429B1-9817-4447-A42F-0479E293BC49}">
            <xm:f>NOT(ISERROR(SEARCH('Listados Datos'!$T$3,AF428)))</xm:f>
            <xm:f>'Listados Datos'!$T$3</xm:f>
            <x14:dxf>
              <fill>
                <patternFill patternType="solid">
                  <bgColor rgb="FFC00000"/>
                </patternFill>
              </fill>
            </x14:dxf>
          </x14:cfRule>
          <x14:cfRule type="containsText" priority="6436" operator="containsText" id="{1AF6FBFD-039E-49F9-94C5-8BF8AF0C2C18}">
            <xm:f>NOT(ISERROR(SEARCH('Listados Datos'!$T$4,AF428)))</xm:f>
            <xm:f>'Listados Datos'!$T$4</xm:f>
            <x14:dxf>
              <font>
                <b/>
                <i val="0"/>
                <color theme="0"/>
              </font>
              <fill>
                <patternFill>
                  <bgColor rgb="FFE26B0A"/>
                </patternFill>
              </fill>
            </x14:dxf>
          </x14:cfRule>
          <x14:cfRule type="containsText" priority="6437" operator="containsText" id="{019CF33F-ED4D-490B-9092-51549DFED08F}">
            <xm:f>NOT(ISERROR(SEARCH('Listados Datos'!$T$5,AF428)))</xm:f>
            <xm:f>'Listados Datos'!$T$5</xm:f>
            <x14:dxf>
              <font>
                <b/>
                <i val="0"/>
                <color auto="1"/>
              </font>
              <fill>
                <patternFill>
                  <bgColor rgb="FFFFFF00"/>
                </patternFill>
              </fill>
            </x14:dxf>
          </x14:cfRule>
          <x14:cfRule type="containsText" priority="6438" operator="containsText" id="{7BDF6066-A8AC-4EB3-AE8C-06B36183E5B9}">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431" operator="containsText" id="{2970274B-EFCA-4E8A-B917-F4DCB56D31DC}">
            <xm:f>NOT(ISERROR(SEARCH('Listados Datos'!$T$3,AB428)))</xm:f>
            <xm:f>'Listados Datos'!$T$3</xm:f>
            <x14:dxf>
              <fill>
                <patternFill patternType="solid">
                  <bgColor rgb="FFC00000"/>
                </patternFill>
              </fill>
            </x14:dxf>
          </x14:cfRule>
          <x14:cfRule type="containsText" priority="6432" operator="containsText" id="{904E6152-CBC3-4397-B7B2-378BCFF6979E}">
            <xm:f>NOT(ISERROR(SEARCH('Listados Datos'!$T$4,AB428)))</xm:f>
            <xm:f>'Listados Datos'!$T$4</xm:f>
            <x14:dxf>
              <font>
                <b/>
                <i val="0"/>
                <color theme="0"/>
              </font>
              <fill>
                <patternFill>
                  <bgColor rgb="FFE26B0A"/>
                </patternFill>
              </fill>
            </x14:dxf>
          </x14:cfRule>
          <x14:cfRule type="containsText" priority="6433" operator="containsText" id="{E8B31602-E94E-492D-AA2C-56F0DE13B465}">
            <xm:f>NOT(ISERROR(SEARCH('Listados Datos'!$T$5,AB428)))</xm:f>
            <xm:f>'Listados Datos'!$T$5</xm:f>
            <x14:dxf>
              <font>
                <b/>
                <i val="0"/>
                <color auto="1"/>
              </font>
              <fill>
                <patternFill>
                  <bgColor rgb="FFFFFF00"/>
                </patternFill>
              </fill>
            </x14:dxf>
          </x14:cfRule>
          <x14:cfRule type="containsText" priority="6434" operator="containsText" id="{CC9E1F5F-3DCE-44BF-A41C-B3AC0B42A119}">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421" operator="containsText" id="{DA29C4ED-1E55-4F7E-9F95-71FDB746B04C}">
            <xm:f>NOT(ISERROR(SEARCH('Listados Datos'!$P$3,Z428)))</xm:f>
            <xm:f>'Listados Datos'!$P$3</xm:f>
            <x14:dxf>
              <fill>
                <patternFill>
                  <bgColor rgb="FF99CC00"/>
                </patternFill>
              </fill>
            </x14:dxf>
          </x14:cfRule>
          <x14:cfRule type="containsText" priority="6422" operator="containsText" id="{81E1BFEB-25EF-4357-A07C-BC5D972B002D}">
            <xm:f>NOT(ISERROR(SEARCH('Listados Datos'!$P$4,Z428)))</xm:f>
            <xm:f>'Listados Datos'!$P$4</xm:f>
            <x14:dxf>
              <fill>
                <patternFill>
                  <bgColor rgb="FF33CC33"/>
                </patternFill>
              </fill>
            </x14:dxf>
          </x14:cfRule>
          <x14:cfRule type="containsText" priority="6423" operator="containsText" id="{59A3BD18-4BAA-4704-B895-F9E706DC8098}">
            <xm:f>NOT(ISERROR(SEARCH('Listados Datos'!$P$5,Z428)))</xm:f>
            <xm:f>'Listados Datos'!$P$5</xm:f>
            <x14:dxf>
              <fill>
                <patternFill>
                  <bgColor rgb="FFFFFF00"/>
                </patternFill>
              </fill>
            </x14:dxf>
          </x14:cfRule>
          <x14:cfRule type="containsText" priority="6424" operator="containsText" id="{124552FA-1DA6-4AFB-8878-A15D34FC5479}">
            <xm:f>NOT(ISERROR(SEARCH('Listados Datos'!$P$6,Z428)))</xm:f>
            <xm:f>'Listados Datos'!$P$6</xm:f>
            <x14:dxf>
              <fill>
                <patternFill>
                  <bgColor rgb="FFFFC000"/>
                </patternFill>
              </fill>
            </x14:dxf>
          </x14:cfRule>
          <x14:cfRule type="containsText" priority="6425" operator="containsText" id="{AAFB0A29-ACDF-4B4B-8DED-B17C028300E8}">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407" operator="containsText" id="{3B2B4798-2157-4443-AA73-AEDF4BBA8F42}">
            <xm:f>NOT(ISERROR(SEARCH('Listados Datos'!$T$3,AT428)))</xm:f>
            <xm:f>'Listados Datos'!$T$3</xm:f>
            <x14:dxf>
              <fill>
                <patternFill patternType="solid">
                  <bgColor rgb="FFC00000"/>
                </patternFill>
              </fill>
            </x14:dxf>
          </x14:cfRule>
          <x14:cfRule type="containsText" priority="6408" operator="containsText" id="{226D8A26-C9F0-4F6D-8B8C-C5D09F6F83DD}">
            <xm:f>NOT(ISERROR(SEARCH('Listados Datos'!$T$4,AT428)))</xm:f>
            <xm:f>'Listados Datos'!$T$4</xm:f>
            <x14:dxf>
              <font>
                <b/>
                <i val="0"/>
                <color theme="0"/>
              </font>
              <fill>
                <patternFill>
                  <bgColor rgb="FFE26B0A"/>
                </patternFill>
              </fill>
            </x14:dxf>
          </x14:cfRule>
          <x14:cfRule type="containsText" priority="6409" operator="containsText" id="{7D94617C-71E9-4197-888D-CAC1D9B984FE}">
            <xm:f>NOT(ISERROR(SEARCH('Listados Datos'!$T$5,AT428)))</xm:f>
            <xm:f>'Listados Datos'!$T$5</xm:f>
            <x14:dxf>
              <font>
                <b/>
                <i val="0"/>
                <color auto="1"/>
              </font>
              <fill>
                <patternFill>
                  <bgColor rgb="FFFFFF00"/>
                </patternFill>
              </fill>
            </x14:dxf>
          </x14:cfRule>
          <x14:cfRule type="containsText" priority="6410" operator="containsText" id="{90DBE726-AAEF-4072-A03C-C825E9A85FB6}">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247" operator="containsText" id="{11C5E792-294A-43AA-90F5-097343AB7CB0}">
            <xm:f>NOT(ISERROR(SEARCH('Listados Datos'!$P$3,AR433)))</xm:f>
            <xm:f>'Listados Datos'!$P$3</xm:f>
            <x14:dxf>
              <fill>
                <patternFill>
                  <bgColor rgb="FF99CC00"/>
                </patternFill>
              </fill>
            </x14:dxf>
          </x14:cfRule>
          <x14:cfRule type="containsText" priority="6248" operator="containsText" id="{143FB2EF-D5AE-4797-AD18-18D200AE3D57}">
            <xm:f>NOT(ISERROR(SEARCH('Listados Datos'!$P$4,AR433)))</xm:f>
            <xm:f>'Listados Datos'!$P$4</xm:f>
            <x14:dxf>
              <fill>
                <patternFill>
                  <bgColor rgb="FF33CC33"/>
                </patternFill>
              </fill>
            </x14:dxf>
          </x14:cfRule>
          <x14:cfRule type="containsText" priority="6249" operator="containsText" id="{23B1C8F9-960F-48A1-9EA2-E07F8CAA845E}">
            <xm:f>NOT(ISERROR(SEARCH('Listados Datos'!$P$5,AR433)))</xm:f>
            <xm:f>'Listados Datos'!$P$5</xm:f>
            <x14:dxf>
              <fill>
                <patternFill>
                  <bgColor rgb="FFFFFF00"/>
                </patternFill>
              </fill>
            </x14:dxf>
          </x14:cfRule>
          <x14:cfRule type="containsText" priority="6250" operator="containsText" id="{5795C9E8-3353-4A11-A9BD-032E7D58BFB8}">
            <xm:f>NOT(ISERROR(SEARCH('Listados Datos'!$P$6,AR433)))</xm:f>
            <xm:f>'Listados Datos'!$P$6</xm:f>
            <x14:dxf>
              <fill>
                <patternFill>
                  <bgColor rgb="FFFFC000"/>
                </patternFill>
              </fill>
            </x14:dxf>
          </x14:cfRule>
          <x14:cfRule type="containsText" priority="6251" operator="containsText" id="{BFC59AA3-5232-4BF3-B997-7162C6BA47BD}">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313" operator="containsText" id="{D79C1111-C0CD-4CB8-9AD2-F195D426F12D}">
            <xm:f>NOT(ISERROR(SEARCH('Listados Datos'!$T$3,AT435)))</xm:f>
            <xm:f>'Listados Datos'!$T$3</xm:f>
            <x14:dxf>
              <fill>
                <patternFill patternType="solid">
                  <bgColor rgb="FFC00000"/>
                </patternFill>
              </fill>
            </x14:dxf>
          </x14:cfRule>
          <x14:cfRule type="containsText" priority="6314" operator="containsText" id="{967A977A-758C-41F9-BC6C-25C260D15C26}">
            <xm:f>NOT(ISERROR(SEARCH('Listados Datos'!$T$4,AT435)))</xm:f>
            <xm:f>'Listados Datos'!$T$4</xm:f>
            <x14:dxf>
              <font>
                <b/>
                <i val="0"/>
                <color theme="0"/>
              </font>
              <fill>
                <patternFill>
                  <bgColor rgb="FFE26B0A"/>
                </patternFill>
              </fill>
            </x14:dxf>
          </x14:cfRule>
          <x14:cfRule type="containsText" priority="6315" operator="containsText" id="{95CD712D-9C93-40B6-83E3-4C00ADE8B409}">
            <xm:f>NOT(ISERROR(SEARCH('Listados Datos'!$T$5,AT435)))</xm:f>
            <xm:f>'Listados Datos'!$T$5</xm:f>
            <x14:dxf>
              <font>
                <b/>
                <i val="0"/>
                <color auto="1"/>
              </font>
              <fill>
                <patternFill>
                  <bgColor rgb="FFFFFF00"/>
                </patternFill>
              </fill>
            </x14:dxf>
          </x14:cfRule>
          <x14:cfRule type="containsText" priority="6316" operator="containsText" id="{D6241421-86A9-4831-991F-3403933A060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303" operator="containsText" id="{162DB097-6C60-4AF1-9961-AD04C8936D81}">
            <xm:f>NOT(ISERROR(SEARCH('Listados Datos'!$P$3,AR435)))</xm:f>
            <xm:f>'Listados Datos'!$P$3</xm:f>
            <x14:dxf>
              <fill>
                <patternFill>
                  <bgColor rgb="FF99CC00"/>
                </patternFill>
              </fill>
            </x14:dxf>
          </x14:cfRule>
          <x14:cfRule type="containsText" priority="6304" operator="containsText" id="{D8B9CF10-7B3C-4090-8205-75C439B4238F}">
            <xm:f>NOT(ISERROR(SEARCH('Listados Datos'!$P$4,AR435)))</xm:f>
            <xm:f>'Listados Datos'!$P$4</xm:f>
            <x14:dxf>
              <fill>
                <patternFill>
                  <bgColor rgb="FF33CC33"/>
                </patternFill>
              </fill>
            </x14:dxf>
          </x14:cfRule>
          <x14:cfRule type="containsText" priority="6305" operator="containsText" id="{EFC86DC0-4929-4440-A064-0FBA93B45314}">
            <xm:f>NOT(ISERROR(SEARCH('Listados Datos'!$P$5,AR435)))</xm:f>
            <xm:f>'Listados Datos'!$P$5</xm:f>
            <x14:dxf>
              <fill>
                <patternFill>
                  <bgColor rgb="FFFFFF00"/>
                </patternFill>
              </fill>
            </x14:dxf>
          </x14:cfRule>
          <x14:cfRule type="containsText" priority="6306" operator="containsText" id="{1F0F626A-BB08-464A-BC0F-B1977A0E3F33}">
            <xm:f>NOT(ISERROR(SEARCH('Listados Datos'!$P$6,AR435)))</xm:f>
            <xm:f>'Listados Datos'!$P$6</xm:f>
            <x14:dxf>
              <fill>
                <patternFill>
                  <bgColor rgb="FFFFC000"/>
                </patternFill>
              </fill>
            </x14:dxf>
          </x14:cfRule>
          <x14:cfRule type="containsText" priority="6307" operator="containsText" id="{BB7034A2-A3E0-4966-AF4A-E7A9E30432D6}">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271" operator="containsText" id="{66433A02-453D-4AF7-A9BA-C644868E613C}">
            <xm:f>NOT(ISERROR(SEARCH('Listados Datos'!$T$3,AT432)))</xm:f>
            <xm:f>'Listados Datos'!$T$3</xm:f>
            <x14:dxf>
              <fill>
                <patternFill patternType="solid">
                  <bgColor rgb="FFC00000"/>
                </patternFill>
              </fill>
            </x14:dxf>
          </x14:cfRule>
          <x14:cfRule type="containsText" priority="6272" operator="containsText" id="{6B8A9CB1-2EE0-4A5D-8F84-A75C345C9350}">
            <xm:f>NOT(ISERROR(SEARCH('Listados Datos'!$T$4,AT432)))</xm:f>
            <xm:f>'Listados Datos'!$T$4</xm:f>
            <x14:dxf>
              <font>
                <b/>
                <i val="0"/>
                <color theme="0"/>
              </font>
              <fill>
                <patternFill>
                  <bgColor rgb="FFE26B0A"/>
                </patternFill>
              </fill>
            </x14:dxf>
          </x14:cfRule>
          <x14:cfRule type="containsText" priority="6273" operator="containsText" id="{C9B10C9C-AD30-4EB6-9A4D-0B1EDDDEF635}">
            <xm:f>NOT(ISERROR(SEARCH('Listados Datos'!$T$5,AT432)))</xm:f>
            <xm:f>'Listados Datos'!$T$5</xm:f>
            <x14:dxf>
              <font>
                <b/>
                <i val="0"/>
                <color auto="1"/>
              </font>
              <fill>
                <patternFill>
                  <bgColor rgb="FFFFFF00"/>
                </patternFill>
              </fill>
            </x14:dxf>
          </x14:cfRule>
          <x14:cfRule type="containsText" priority="6274" operator="containsText" id="{54E9EA86-10D0-47A9-9CB3-0CC6DD5842DA}">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261" operator="containsText" id="{0BAA1D74-FBEB-4F02-B50D-C0060BB1A615}">
            <xm:f>NOT(ISERROR(SEARCH('Listados Datos'!$P$3,AR432)))</xm:f>
            <xm:f>'Listados Datos'!$P$3</xm:f>
            <x14:dxf>
              <fill>
                <patternFill>
                  <bgColor rgb="FF99CC00"/>
                </patternFill>
              </fill>
            </x14:dxf>
          </x14:cfRule>
          <x14:cfRule type="containsText" priority="6262" operator="containsText" id="{30DD279D-8D4C-4740-B886-0699C1EDA928}">
            <xm:f>NOT(ISERROR(SEARCH('Listados Datos'!$P$4,AR432)))</xm:f>
            <xm:f>'Listados Datos'!$P$4</xm:f>
            <x14:dxf>
              <fill>
                <patternFill>
                  <bgColor rgb="FF33CC33"/>
                </patternFill>
              </fill>
            </x14:dxf>
          </x14:cfRule>
          <x14:cfRule type="containsText" priority="6263" operator="containsText" id="{F3E85091-10A4-4863-B92E-E4003C41E13C}">
            <xm:f>NOT(ISERROR(SEARCH('Listados Datos'!$P$5,AR432)))</xm:f>
            <xm:f>'Listados Datos'!$P$5</xm:f>
            <x14:dxf>
              <fill>
                <patternFill>
                  <bgColor rgb="FFFFFF00"/>
                </patternFill>
              </fill>
            </x14:dxf>
          </x14:cfRule>
          <x14:cfRule type="containsText" priority="6264" operator="containsText" id="{EAB0A489-BD39-4BEB-B15E-DCA453369089}">
            <xm:f>NOT(ISERROR(SEARCH('Listados Datos'!$P$6,AR432)))</xm:f>
            <xm:f>'Listados Datos'!$P$6</xm:f>
            <x14:dxf>
              <fill>
                <patternFill>
                  <bgColor rgb="FFFFC000"/>
                </patternFill>
              </fill>
            </x14:dxf>
          </x14:cfRule>
          <x14:cfRule type="containsText" priority="6265" operator="containsText" id="{AFDDBDB0-840C-430D-A0D6-1D9F68156E06}">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379" operator="containsText" id="{895598B0-0E2F-4897-82DF-7E8F6EBE9429}">
            <xm:f>NOT(ISERROR(SEARCH('Listados Datos'!$T$3,AF430)))</xm:f>
            <xm:f>'Listados Datos'!$T$3</xm:f>
            <x14:dxf>
              <fill>
                <patternFill patternType="solid">
                  <bgColor rgb="FFC00000"/>
                </patternFill>
              </fill>
            </x14:dxf>
          </x14:cfRule>
          <x14:cfRule type="containsText" priority="6380" operator="containsText" id="{D8B70D9A-1842-4FAF-BA71-0A69D11FA52B}">
            <xm:f>NOT(ISERROR(SEARCH('Listados Datos'!$T$4,AF430)))</xm:f>
            <xm:f>'Listados Datos'!$T$4</xm:f>
            <x14:dxf>
              <font>
                <b/>
                <i val="0"/>
                <color theme="0"/>
              </font>
              <fill>
                <patternFill>
                  <bgColor rgb="FFE26B0A"/>
                </patternFill>
              </fill>
            </x14:dxf>
          </x14:cfRule>
          <x14:cfRule type="containsText" priority="6381" operator="containsText" id="{AF16FF21-8CDF-4E26-8A76-50C0C7E61371}">
            <xm:f>NOT(ISERROR(SEARCH('Listados Datos'!$T$5,AF430)))</xm:f>
            <xm:f>'Listados Datos'!$T$5</xm:f>
            <x14:dxf>
              <font>
                <b/>
                <i val="0"/>
                <color auto="1"/>
              </font>
              <fill>
                <patternFill>
                  <bgColor rgb="FFFFFF00"/>
                </patternFill>
              </fill>
            </x14:dxf>
          </x14:cfRule>
          <x14:cfRule type="containsText" priority="6382" operator="containsText" id="{3DC06E5A-C269-4E6A-BFA7-2695E7DA00F0}">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375" operator="containsText" id="{7F8874C9-76BC-4FF7-B8A8-100B0E2172E4}">
            <xm:f>NOT(ISERROR(SEARCH('Listados Datos'!$T$3,AB430)))</xm:f>
            <xm:f>'Listados Datos'!$T$3</xm:f>
            <x14:dxf>
              <fill>
                <patternFill patternType="solid">
                  <bgColor rgb="FFC00000"/>
                </patternFill>
              </fill>
            </x14:dxf>
          </x14:cfRule>
          <x14:cfRule type="containsText" priority="6376" operator="containsText" id="{70FB74B3-B5B0-4F21-BF68-0C2C4172147C}">
            <xm:f>NOT(ISERROR(SEARCH('Listados Datos'!$T$4,AB430)))</xm:f>
            <xm:f>'Listados Datos'!$T$4</xm:f>
            <x14:dxf>
              <font>
                <b/>
                <i val="0"/>
                <color theme="0"/>
              </font>
              <fill>
                <patternFill>
                  <bgColor rgb="FFE26B0A"/>
                </patternFill>
              </fill>
            </x14:dxf>
          </x14:cfRule>
          <x14:cfRule type="containsText" priority="6377" operator="containsText" id="{3E991B9C-9341-440C-8ADD-0C51C0CE53D1}">
            <xm:f>NOT(ISERROR(SEARCH('Listados Datos'!$T$5,AB430)))</xm:f>
            <xm:f>'Listados Datos'!$T$5</xm:f>
            <x14:dxf>
              <font>
                <b/>
                <i val="0"/>
                <color auto="1"/>
              </font>
              <fill>
                <patternFill>
                  <bgColor rgb="FFFFFF00"/>
                </patternFill>
              </fill>
            </x14:dxf>
          </x14:cfRule>
          <x14:cfRule type="containsText" priority="6378" operator="containsText" id="{DF7C1A4F-6591-457C-A32F-DEC372C2E29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365" operator="containsText" id="{A31402A2-7B2A-4DA1-B0D5-B7146E9A70B3}">
            <xm:f>NOT(ISERROR(SEARCH('Listados Datos'!$P$3,Z430)))</xm:f>
            <xm:f>'Listados Datos'!$P$3</xm:f>
            <x14:dxf>
              <fill>
                <patternFill>
                  <bgColor rgb="FF99CC00"/>
                </patternFill>
              </fill>
            </x14:dxf>
          </x14:cfRule>
          <x14:cfRule type="containsText" priority="6366" operator="containsText" id="{236C44F2-0C3B-4F54-8B2E-F0AA1F1CA568}">
            <xm:f>NOT(ISERROR(SEARCH('Listados Datos'!$P$4,Z430)))</xm:f>
            <xm:f>'Listados Datos'!$P$4</xm:f>
            <x14:dxf>
              <fill>
                <patternFill>
                  <bgColor rgb="FF33CC33"/>
                </patternFill>
              </fill>
            </x14:dxf>
          </x14:cfRule>
          <x14:cfRule type="containsText" priority="6367" operator="containsText" id="{E5D0C855-BF63-4BB5-980C-3D2B936CCC98}">
            <xm:f>NOT(ISERROR(SEARCH('Listados Datos'!$P$5,Z430)))</xm:f>
            <xm:f>'Listados Datos'!$P$5</xm:f>
            <x14:dxf>
              <fill>
                <patternFill>
                  <bgColor rgb="FFFFFF00"/>
                </patternFill>
              </fill>
            </x14:dxf>
          </x14:cfRule>
          <x14:cfRule type="containsText" priority="6368" operator="containsText" id="{40A79C7C-41A9-45F5-A5C8-7C2B73881CA0}">
            <xm:f>NOT(ISERROR(SEARCH('Listados Datos'!$P$6,Z430)))</xm:f>
            <xm:f>'Listados Datos'!$P$6</xm:f>
            <x14:dxf>
              <fill>
                <patternFill>
                  <bgColor rgb="FFFFC000"/>
                </patternFill>
              </fill>
            </x14:dxf>
          </x14:cfRule>
          <x14:cfRule type="containsText" priority="6369" operator="containsText" id="{4C972FB2-3589-4017-8430-2506A15F1B74}">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341" operator="containsText" id="{3468FC2B-2809-4C0A-8761-0C55E1602E02}">
            <xm:f>NOT(ISERROR(SEARCH('Listados Datos'!$T$3,AT430)))</xm:f>
            <xm:f>'Listados Datos'!$T$3</xm:f>
            <x14:dxf>
              <fill>
                <patternFill patternType="solid">
                  <bgColor rgb="FFC00000"/>
                </patternFill>
              </fill>
            </x14:dxf>
          </x14:cfRule>
          <x14:cfRule type="containsText" priority="6342" operator="containsText" id="{9EFAABBE-ECBE-4348-B8CF-E7D5060019A0}">
            <xm:f>NOT(ISERROR(SEARCH('Listados Datos'!$T$4,AT430)))</xm:f>
            <xm:f>'Listados Datos'!$T$4</xm:f>
            <x14:dxf>
              <font>
                <b/>
                <i val="0"/>
                <color theme="0"/>
              </font>
              <fill>
                <patternFill>
                  <bgColor rgb="FFE26B0A"/>
                </patternFill>
              </fill>
            </x14:dxf>
          </x14:cfRule>
          <x14:cfRule type="containsText" priority="6343" operator="containsText" id="{F5679650-FFC8-4403-B407-CF43143D5771}">
            <xm:f>NOT(ISERROR(SEARCH('Listados Datos'!$T$5,AT430)))</xm:f>
            <xm:f>'Listados Datos'!$T$5</xm:f>
            <x14:dxf>
              <font>
                <b/>
                <i val="0"/>
                <color auto="1"/>
              </font>
              <fill>
                <patternFill>
                  <bgColor rgb="FFFFFF00"/>
                </patternFill>
              </fill>
            </x14:dxf>
          </x14:cfRule>
          <x14:cfRule type="containsText" priority="6344" operator="containsText" id="{5859FD7E-CBD6-4259-A052-C798EDAC7CB5}">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331" operator="containsText" id="{6CA20AFD-E9EF-48FF-AC49-7533024FBC9F}">
            <xm:f>NOT(ISERROR(SEARCH('Listados Datos'!$P$3,AR430)))</xm:f>
            <xm:f>'Listados Datos'!$P$3</xm:f>
            <x14:dxf>
              <fill>
                <patternFill>
                  <bgColor rgb="FF99CC00"/>
                </patternFill>
              </fill>
            </x14:dxf>
          </x14:cfRule>
          <x14:cfRule type="containsText" priority="6332" operator="containsText" id="{8927AF20-FEA4-4AA6-8071-0D413F024CE6}">
            <xm:f>NOT(ISERROR(SEARCH('Listados Datos'!$P$4,AR430)))</xm:f>
            <xm:f>'Listados Datos'!$P$4</xm:f>
            <x14:dxf>
              <fill>
                <patternFill>
                  <bgColor rgb="FF33CC33"/>
                </patternFill>
              </fill>
            </x14:dxf>
          </x14:cfRule>
          <x14:cfRule type="containsText" priority="6333" operator="containsText" id="{7EE01157-E940-49B4-A0B4-2F6C1F36C575}">
            <xm:f>NOT(ISERROR(SEARCH('Listados Datos'!$P$5,AR430)))</xm:f>
            <xm:f>'Listados Datos'!$P$5</xm:f>
            <x14:dxf>
              <fill>
                <patternFill>
                  <bgColor rgb="FFFFFF00"/>
                </patternFill>
              </fill>
            </x14:dxf>
          </x14:cfRule>
          <x14:cfRule type="containsText" priority="6334" operator="containsText" id="{EF0FD712-EBDA-43EC-A524-BE51F8C84AC3}">
            <xm:f>NOT(ISERROR(SEARCH('Listados Datos'!$P$6,AR430)))</xm:f>
            <xm:f>'Listados Datos'!$P$6</xm:f>
            <x14:dxf>
              <fill>
                <patternFill>
                  <bgColor rgb="FFFFC000"/>
                </patternFill>
              </fill>
            </x14:dxf>
          </x14:cfRule>
          <x14:cfRule type="containsText" priority="6335" operator="containsText" id="{4D865041-91B4-4BB6-BD0C-1D684CA22EEF}">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327" operator="containsText" id="{D191981E-E992-4BF7-8819-2B24F842CAEA}">
            <xm:f>NOT(ISERROR(SEARCH('Listados Datos'!$T$3,AT431)))</xm:f>
            <xm:f>'Listados Datos'!$T$3</xm:f>
            <x14:dxf>
              <fill>
                <patternFill patternType="solid">
                  <bgColor rgb="FFC00000"/>
                </patternFill>
              </fill>
            </x14:dxf>
          </x14:cfRule>
          <x14:cfRule type="containsText" priority="6328" operator="containsText" id="{D70DBAB0-A751-450D-AB01-5A3918E6E5FC}">
            <xm:f>NOT(ISERROR(SEARCH('Listados Datos'!$T$4,AT431)))</xm:f>
            <xm:f>'Listados Datos'!$T$4</xm:f>
            <x14:dxf>
              <font>
                <b/>
                <i val="0"/>
                <color theme="0"/>
              </font>
              <fill>
                <patternFill>
                  <bgColor rgb="FFE26B0A"/>
                </patternFill>
              </fill>
            </x14:dxf>
          </x14:cfRule>
          <x14:cfRule type="containsText" priority="6329" operator="containsText" id="{27B945B5-00A9-461E-BDB7-4718276F8799}">
            <xm:f>NOT(ISERROR(SEARCH('Listados Datos'!$T$5,AT431)))</xm:f>
            <xm:f>'Listados Datos'!$T$5</xm:f>
            <x14:dxf>
              <font>
                <b/>
                <i val="0"/>
                <color auto="1"/>
              </font>
              <fill>
                <patternFill>
                  <bgColor rgb="FFFFFF00"/>
                </patternFill>
              </fill>
            </x14:dxf>
          </x14:cfRule>
          <x14:cfRule type="containsText" priority="6330" operator="containsText" id="{6D1598ED-A522-4375-8B4F-D4BCC7259194}">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317" operator="containsText" id="{1520B3F0-BFBA-4D5F-9727-F88BE3196796}">
            <xm:f>NOT(ISERROR(SEARCH('Listados Datos'!$P$3,AR431)))</xm:f>
            <xm:f>'Listados Datos'!$P$3</xm:f>
            <x14:dxf>
              <fill>
                <patternFill>
                  <bgColor rgb="FF99CC00"/>
                </patternFill>
              </fill>
            </x14:dxf>
          </x14:cfRule>
          <x14:cfRule type="containsText" priority="6318" operator="containsText" id="{02026F7E-88D2-48CE-9ECA-BD8AB1EF277D}">
            <xm:f>NOT(ISERROR(SEARCH('Listados Datos'!$P$4,AR431)))</xm:f>
            <xm:f>'Listados Datos'!$P$4</xm:f>
            <x14:dxf>
              <fill>
                <patternFill>
                  <bgColor rgb="FF33CC33"/>
                </patternFill>
              </fill>
            </x14:dxf>
          </x14:cfRule>
          <x14:cfRule type="containsText" priority="6319" operator="containsText" id="{C901664F-BDB4-4532-8166-A6D8B6764D43}">
            <xm:f>NOT(ISERROR(SEARCH('Listados Datos'!$P$5,AR431)))</xm:f>
            <xm:f>'Listados Datos'!$P$5</xm:f>
            <x14:dxf>
              <fill>
                <patternFill>
                  <bgColor rgb="FFFFFF00"/>
                </patternFill>
              </fill>
            </x14:dxf>
          </x14:cfRule>
          <x14:cfRule type="containsText" priority="6320" operator="containsText" id="{694D52AE-F129-4EE3-BD12-42DD997B5BA6}">
            <xm:f>NOT(ISERROR(SEARCH('Listados Datos'!$P$6,AR431)))</xm:f>
            <xm:f>'Listados Datos'!$P$6</xm:f>
            <x14:dxf>
              <fill>
                <patternFill>
                  <bgColor rgb="FFFFC000"/>
                </patternFill>
              </fill>
            </x14:dxf>
          </x14:cfRule>
          <x14:cfRule type="containsText" priority="6321" operator="containsText" id="{845B7208-B6E2-45D5-AEED-9077C88218A1}">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299" operator="containsText" id="{5BA1D450-84E7-474A-B4A0-23E400349834}">
            <xm:f>NOT(ISERROR(SEARCH('Listados Datos'!$T$3,AF432)))</xm:f>
            <xm:f>'Listados Datos'!$T$3</xm:f>
            <x14:dxf>
              <fill>
                <patternFill patternType="solid">
                  <bgColor rgb="FFC00000"/>
                </patternFill>
              </fill>
            </x14:dxf>
          </x14:cfRule>
          <x14:cfRule type="containsText" priority="6300" operator="containsText" id="{C06D3B22-6483-4886-9332-80C11113D339}">
            <xm:f>NOT(ISERROR(SEARCH('Listados Datos'!$T$4,AF432)))</xm:f>
            <xm:f>'Listados Datos'!$T$4</xm:f>
            <x14:dxf>
              <font>
                <b/>
                <i val="0"/>
                <color theme="0"/>
              </font>
              <fill>
                <patternFill>
                  <bgColor rgb="FFE26B0A"/>
                </patternFill>
              </fill>
            </x14:dxf>
          </x14:cfRule>
          <x14:cfRule type="containsText" priority="6301" operator="containsText" id="{36E6F431-3477-46E4-9E50-F3B84C3CD364}">
            <xm:f>NOT(ISERROR(SEARCH('Listados Datos'!$T$5,AF432)))</xm:f>
            <xm:f>'Listados Datos'!$T$5</xm:f>
            <x14:dxf>
              <font>
                <b/>
                <i val="0"/>
                <color auto="1"/>
              </font>
              <fill>
                <patternFill>
                  <bgColor rgb="FFFFFF00"/>
                </patternFill>
              </fill>
            </x14:dxf>
          </x14:cfRule>
          <x14:cfRule type="containsText" priority="6302" operator="containsText" id="{21930940-7771-4153-AF8C-CED12C73994B}">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295" operator="containsText" id="{AC246023-6955-46A4-8DD3-3C8459FCF65A}">
            <xm:f>NOT(ISERROR(SEARCH('Listados Datos'!$T$3,AB432)))</xm:f>
            <xm:f>'Listados Datos'!$T$3</xm:f>
            <x14:dxf>
              <fill>
                <patternFill patternType="solid">
                  <bgColor rgb="FFC00000"/>
                </patternFill>
              </fill>
            </x14:dxf>
          </x14:cfRule>
          <x14:cfRule type="containsText" priority="6296" operator="containsText" id="{668AF84E-F9E1-4617-9F3B-725740DCDB92}">
            <xm:f>NOT(ISERROR(SEARCH('Listados Datos'!$T$4,AB432)))</xm:f>
            <xm:f>'Listados Datos'!$T$4</xm:f>
            <x14:dxf>
              <font>
                <b/>
                <i val="0"/>
                <color theme="0"/>
              </font>
              <fill>
                <patternFill>
                  <bgColor rgb="FFE26B0A"/>
                </patternFill>
              </fill>
            </x14:dxf>
          </x14:cfRule>
          <x14:cfRule type="containsText" priority="6297" operator="containsText" id="{A1961C6D-E053-48CD-A344-DAE6F7E41DB1}">
            <xm:f>NOT(ISERROR(SEARCH('Listados Datos'!$T$5,AB432)))</xm:f>
            <xm:f>'Listados Datos'!$T$5</xm:f>
            <x14:dxf>
              <font>
                <b/>
                <i val="0"/>
                <color auto="1"/>
              </font>
              <fill>
                <patternFill>
                  <bgColor rgb="FFFFFF00"/>
                </patternFill>
              </fill>
            </x14:dxf>
          </x14:cfRule>
          <x14:cfRule type="containsText" priority="6298" operator="containsText" id="{AB6527F3-28D3-4648-BB4F-3561B868DDFF}">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285" operator="containsText" id="{4A6C9AEE-3896-4D16-8ECC-081E9FC171F1}">
            <xm:f>NOT(ISERROR(SEARCH('Listados Datos'!$P$3,Z432)))</xm:f>
            <xm:f>'Listados Datos'!$P$3</xm:f>
            <x14:dxf>
              <fill>
                <patternFill>
                  <bgColor rgb="FF99CC00"/>
                </patternFill>
              </fill>
            </x14:dxf>
          </x14:cfRule>
          <x14:cfRule type="containsText" priority="6286" operator="containsText" id="{C2847A61-9CED-4C24-AB39-A6BEC8A695AB}">
            <xm:f>NOT(ISERROR(SEARCH('Listados Datos'!$P$4,Z432)))</xm:f>
            <xm:f>'Listados Datos'!$P$4</xm:f>
            <x14:dxf>
              <fill>
                <patternFill>
                  <bgColor rgb="FF33CC33"/>
                </patternFill>
              </fill>
            </x14:dxf>
          </x14:cfRule>
          <x14:cfRule type="containsText" priority="6287" operator="containsText" id="{0AB36AF3-1F02-402D-B826-32E5FB8F91F7}">
            <xm:f>NOT(ISERROR(SEARCH('Listados Datos'!$P$5,Z432)))</xm:f>
            <xm:f>'Listados Datos'!$P$5</xm:f>
            <x14:dxf>
              <fill>
                <patternFill>
                  <bgColor rgb="FFFFFF00"/>
                </patternFill>
              </fill>
            </x14:dxf>
          </x14:cfRule>
          <x14:cfRule type="containsText" priority="6288" operator="containsText" id="{5B3120BF-34BB-4C89-9037-9DCDB51501BB}">
            <xm:f>NOT(ISERROR(SEARCH('Listados Datos'!$P$6,Z432)))</xm:f>
            <xm:f>'Listados Datos'!$P$6</xm:f>
            <x14:dxf>
              <fill>
                <patternFill>
                  <bgColor rgb="FFFFC000"/>
                </patternFill>
              </fill>
            </x14:dxf>
          </x14:cfRule>
          <x14:cfRule type="containsText" priority="6289" operator="containsText" id="{CA39CB3E-1629-4A53-A7DD-4381990617C0}">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257" operator="containsText" id="{2F075581-D9F1-4F75-AB2D-75358E5A7378}">
            <xm:f>NOT(ISERROR(SEARCH('Listados Datos'!$T$3,AT433)))</xm:f>
            <xm:f>'Listados Datos'!$T$3</xm:f>
            <x14:dxf>
              <fill>
                <patternFill patternType="solid">
                  <bgColor rgb="FFC00000"/>
                </patternFill>
              </fill>
            </x14:dxf>
          </x14:cfRule>
          <x14:cfRule type="containsText" priority="6258" operator="containsText" id="{E3D73911-821A-4C2C-BAB5-6279B0AB8670}">
            <xm:f>NOT(ISERROR(SEARCH('Listados Datos'!$T$4,AT433)))</xm:f>
            <xm:f>'Listados Datos'!$T$4</xm:f>
            <x14:dxf>
              <font>
                <b/>
                <i val="0"/>
                <color theme="0"/>
              </font>
              <fill>
                <patternFill>
                  <bgColor rgb="FFE26B0A"/>
                </patternFill>
              </fill>
            </x14:dxf>
          </x14:cfRule>
          <x14:cfRule type="containsText" priority="6259" operator="containsText" id="{1FE1C19C-55F3-4205-989D-A3399581C4B7}">
            <xm:f>NOT(ISERROR(SEARCH('Listados Datos'!$T$5,AT433)))</xm:f>
            <xm:f>'Listados Datos'!$T$5</xm:f>
            <x14:dxf>
              <font>
                <b/>
                <i val="0"/>
                <color auto="1"/>
              </font>
              <fill>
                <patternFill>
                  <bgColor rgb="FFFFFF00"/>
                </patternFill>
              </fill>
            </x14:dxf>
          </x14:cfRule>
          <x14:cfRule type="containsText" priority="6260" operator="containsText" id="{155092F8-ED42-4F9B-85D3-8D39C688BFB3}">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205" operator="containsText" id="{E93D2302-8184-4CC8-A72E-F0E999BA9434}">
            <xm:f>NOT(ISERROR(SEARCH('Listados Datos'!$P$3,AR434)))</xm:f>
            <xm:f>'Listados Datos'!$P$3</xm:f>
            <x14:dxf>
              <fill>
                <patternFill>
                  <bgColor rgb="FF99CC00"/>
                </patternFill>
              </fill>
            </x14:dxf>
          </x14:cfRule>
          <x14:cfRule type="containsText" priority="6206" operator="containsText" id="{58BA574C-D518-4484-B6F9-BB8D8259BA20}">
            <xm:f>NOT(ISERROR(SEARCH('Listados Datos'!$P$4,AR434)))</xm:f>
            <xm:f>'Listados Datos'!$P$4</xm:f>
            <x14:dxf>
              <fill>
                <patternFill>
                  <bgColor rgb="FF33CC33"/>
                </patternFill>
              </fill>
            </x14:dxf>
          </x14:cfRule>
          <x14:cfRule type="containsText" priority="6207" operator="containsText" id="{17FE6421-45CA-4C13-886C-BD846391837E}">
            <xm:f>NOT(ISERROR(SEARCH('Listados Datos'!$P$5,AR434)))</xm:f>
            <xm:f>'Listados Datos'!$P$5</xm:f>
            <x14:dxf>
              <fill>
                <patternFill>
                  <bgColor rgb="FFFFFF00"/>
                </patternFill>
              </fill>
            </x14:dxf>
          </x14:cfRule>
          <x14:cfRule type="containsText" priority="6208" operator="containsText" id="{7A393320-8FA1-4917-8E53-1EA3B1EC01D7}">
            <xm:f>NOT(ISERROR(SEARCH('Listados Datos'!$P$6,AR434)))</xm:f>
            <xm:f>'Listados Datos'!$P$6</xm:f>
            <x14:dxf>
              <fill>
                <patternFill>
                  <bgColor rgb="FFFFC000"/>
                </patternFill>
              </fill>
            </x14:dxf>
          </x14:cfRule>
          <x14:cfRule type="containsText" priority="6209" operator="containsText" id="{43FA44AC-724A-40D8-A214-B704BB7C9424}">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243" operator="containsText" id="{4FD93B8A-B547-4E7F-804D-1E058CC90322}">
            <xm:f>NOT(ISERROR(SEARCH('Listados Datos'!$T$3,AF434)))</xm:f>
            <xm:f>'Listados Datos'!$T$3</xm:f>
            <x14:dxf>
              <fill>
                <patternFill patternType="solid">
                  <bgColor rgb="FFC00000"/>
                </patternFill>
              </fill>
            </x14:dxf>
          </x14:cfRule>
          <x14:cfRule type="containsText" priority="6244" operator="containsText" id="{C2D85552-98B5-4F21-9BC3-D3AE753F8C22}">
            <xm:f>NOT(ISERROR(SEARCH('Listados Datos'!$T$4,AF434)))</xm:f>
            <xm:f>'Listados Datos'!$T$4</xm:f>
            <x14:dxf>
              <font>
                <b/>
                <i val="0"/>
                <color theme="0"/>
              </font>
              <fill>
                <patternFill>
                  <bgColor rgb="FFE26B0A"/>
                </patternFill>
              </fill>
            </x14:dxf>
          </x14:cfRule>
          <x14:cfRule type="containsText" priority="6245" operator="containsText" id="{5159F13E-E659-4163-9F7E-E4217F9E0279}">
            <xm:f>NOT(ISERROR(SEARCH('Listados Datos'!$T$5,AF434)))</xm:f>
            <xm:f>'Listados Datos'!$T$5</xm:f>
            <x14:dxf>
              <font>
                <b/>
                <i val="0"/>
                <color auto="1"/>
              </font>
              <fill>
                <patternFill>
                  <bgColor rgb="FFFFFF00"/>
                </patternFill>
              </fill>
            </x14:dxf>
          </x14:cfRule>
          <x14:cfRule type="containsText" priority="6246" operator="containsText" id="{37AB89AE-873D-45C9-A369-D5FCCC8AC9E1}">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239" operator="containsText" id="{E5C05A50-BDB0-4720-A90F-C041FC320338}">
            <xm:f>NOT(ISERROR(SEARCH('Listados Datos'!$T$3,AB434)))</xm:f>
            <xm:f>'Listados Datos'!$T$3</xm:f>
            <x14:dxf>
              <fill>
                <patternFill patternType="solid">
                  <bgColor rgb="FFC00000"/>
                </patternFill>
              </fill>
            </x14:dxf>
          </x14:cfRule>
          <x14:cfRule type="containsText" priority="6240" operator="containsText" id="{49A4071D-C388-4D55-AA6A-FA2E90E8135C}">
            <xm:f>NOT(ISERROR(SEARCH('Listados Datos'!$T$4,AB434)))</xm:f>
            <xm:f>'Listados Datos'!$T$4</xm:f>
            <x14:dxf>
              <font>
                <b/>
                <i val="0"/>
                <color theme="0"/>
              </font>
              <fill>
                <patternFill>
                  <bgColor rgb="FFE26B0A"/>
                </patternFill>
              </fill>
            </x14:dxf>
          </x14:cfRule>
          <x14:cfRule type="containsText" priority="6241" operator="containsText" id="{FB07D514-0D6C-493D-9144-359D0EBC61F4}">
            <xm:f>NOT(ISERROR(SEARCH('Listados Datos'!$T$5,AB434)))</xm:f>
            <xm:f>'Listados Datos'!$T$5</xm:f>
            <x14:dxf>
              <font>
                <b/>
                <i val="0"/>
                <color auto="1"/>
              </font>
              <fill>
                <patternFill>
                  <bgColor rgb="FFFFFF00"/>
                </patternFill>
              </fill>
            </x14:dxf>
          </x14:cfRule>
          <x14:cfRule type="containsText" priority="6242" operator="containsText" id="{8EE82614-9A14-4895-A0B8-EC8B7E1157E0}">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229" operator="containsText" id="{90BA2FA2-4585-47C2-876C-4D3EF9B75DD4}">
            <xm:f>NOT(ISERROR(SEARCH('Listados Datos'!$P$3,Z434)))</xm:f>
            <xm:f>'Listados Datos'!$P$3</xm:f>
            <x14:dxf>
              <fill>
                <patternFill>
                  <bgColor rgb="FF99CC00"/>
                </patternFill>
              </fill>
            </x14:dxf>
          </x14:cfRule>
          <x14:cfRule type="containsText" priority="6230" operator="containsText" id="{F27696A4-B1F9-43A3-BC53-12B229C16152}">
            <xm:f>NOT(ISERROR(SEARCH('Listados Datos'!$P$4,Z434)))</xm:f>
            <xm:f>'Listados Datos'!$P$4</xm:f>
            <x14:dxf>
              <fill>
                <patternFill>
                  <bgColor rgb="FF33CC33"/>
                </patternFill>
              </fill>
            </x14:dxf>
          </x14:cfRule>
          <x14:cfRule type="containsText" priority="6231" operator="containsText" id="{69A0D719-1EF1-4BE8-BF5B-6B7502E6A836}">
            <xm:f>NOT(ISERROR(SEARCH('Listados Datos'!$P$5,Z434)))</xm:f>
            <xm:f>'Listados Datos'!$P$5</xm:f>
            <x14:dxf>
              <fill>
                <patternFill>
                  <bgColor rgb="FFFFFF00"/>
                </patternFill>
              </fill>
            </x14:dxf>
          </x14:cfRule>
          <x14:cfRule type="containsText" priority="6232" operator="containsText" id="{6EEA2142-8B13-452B-8381-0545A63702BA}">
            <xm:f>NOT(ISERROR(SEARCH('Listados Datos'!$P$6,Z434)))</xm:f>
            <xm:f>'Listados Datos'!$P$6</xm:f>
            <x14:dxf>
              <fill>
                <patternFill>
                  <bgColor rgb="FFFFC000"/>
                </patternFill>
              </fill>
            </x14:dxf>
          </x14:cfRule>
          <x14:cfRule type="containsText" priority="6233" operator="containsText" id="{B3D417EF-B9F2-4347-82B1-A8CC6641B239}">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215" operator="containsText" id="{7C081354-70F6-4C6E-B15F-B2FD9FF0A506}">
            <xm:f>NOT(ISERROR(SEARCH('Listados Datos'!$T$3,AT434)))</xm:f>
            <xm:f>'Listados Datos'!$T$3</xm:f>
            <x14:dxf>
              <fill>
                <patternFill patternType="solid">
                  <bgColor rgb="FFC00000"/>
                </patternFill>
              </fill>
            </x14:dxf>
          </x14:cfRule>
          <x14:cfRule type="containsText" priority="6216" operator="containsText" id="{069EFA37-96D3-4CD6-AB51-FD8732CBE9F6}">
            <xm:f>NOT(ISERROR(SEARCH('Listados Datos'!$T$4,AT434)))</xm:f>
            <xm:f>'Listados Datos'!$T$4</xm:f>
            <x14:dxf>
              <font>
                <b/>
                <i val="0"/>
                <color theme="0"/>
              </font>
              <fill>
                <patternFill>
                  <bgColor rgb="FFE26B0A"/>
                </patternFill>
              </fill>
            </x14:dxf>
          </x14:cfRule>
          <x14:cfRule type="containsText" priority="6217" operator="containsText" id="{E3E4B521-30FB-4551-B1FD-743E50295EA3}">
            <xm:f>NOT(ISERROR(SEARCH('Listados Datos'!$T$5,AT434)))</xm:f>
            <xm:f>'Listados Datos'!$T$5</xm:f>
            <x14:dxf>
              <font>
                <b/>
                <i val="0"/>
                <color auto="1"/>
              </font>
              <fill>
                <patternFill>
                  <bgColor rgb="FFFFFF00"/>
                </patternFill>
              </fill>
            </x14:dxf>
          </x14:cfRule>
          <x14:cfRule type="containsText" priority="6218" operator="containsText" id="{49D9917B-45F3-4A34-AC93-B077239AC8A9}">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2463" operator="containsText" id="{1BAFE6D5-A6B6-466F-B70A-B38BAD32C420}">
            <xm:f>NOT(ISERROR(SEARCH('Listados Datos'!$D$3,B550)))</xm:f>
            <xm:f>'Listados Datos'!$D$3</xm:f>
            <x14:dxf>
              <font>
                <b/>
                <i val="0"/>
                <color theme="0"/>
              </font>
              <fill>
                <patternFill>
                  <bgColor rgb="FFC00000"/>
                </patternFill>
              </fill>
            </x14:dxf>
          </x14:cfRule>
          <x14:cfRule type="containsText" priority="2464" operator="containsText" id="{2F819842-179A-40CE-BFB7-CB1882BE3FC4}">
            <xm:f>NOT(ISERROR(SEARCH('Listados Datos'!$D$4,B550)))</xm:f>
            <xm:f>'Listados Datos'!$D$4</xm:f>
            <x14:dxf>
              <font>
                <b/>
                <i val="0"/>
                <color theme="0"/>
              </font>
              <fill>
                <patternFill>
                  <bgColor rgb="FFC00000"/>
                </patternFill>
              </fill>
            </x14:dxf>
          </x14:cfRule>
          <x14:cfRule type="containsText" priority="2465" operator="containsText" id="{961D4C44-6040-4734-BF9F-46794C783E32}">
            <xm:f>NOT(ISERROR(SEARCH('Listados Datos'!$D$5,B550)))</xm:f>
            <xm:f>'Listados Datos'!$D$5</xm:f>
            <x14:dxf>
              <font>
                <b/>
                <i val="0"/>
                <color theme="0"/>
              </font>
              <fill>
                <patternFill>
                  <bgColor rgb="FFC00000"/>
                </patternFill>
              </fill>
            </x14:dxf>
          </x14:cfRule>
          <x14:cfRule type="containsText" priority="2466" operator="containsText" id="{B47903EB-A651-46BE-A4BD-278B01015AFE}">
            <xm:f>NOT(ISERROR(SEARCH('Listados Datos'!$D$6,B550)))</xm:f>
            <xm:f>'Listados Datos'!$D$6</xm:f>
            <x14:dxf>
              <font>
                <b/>
                <i val="0"/>
                <color theme="0"/>
              </font>
              <fill>
                <patternFill>
                  <bgColor rgb="FFE3351F"/>
                </patternFill>
              </fill>
            </x14:dxf>
          </x14:cfRule>
          <x14:cfRule type="containsText" priority="2467" operator="containsText" id="{781B63DC-A5E9-4A51-A6CA-2927DADA3760}">
            <xm:f>NOT(ISERROR(SEARCH('Listados Datos'!$D$7,B550)))</xm:f>
            <xm:f>'Listados Datos'!$D$7</xm:f>
            <x14:dxf>
              <font>
                <b/>
                <i val="0"/>
                <color theme="0"/>
              </font>
              <fill>
                <patternFill>
                  <bgColor rgb="FFE3351F"/>
                </patternFill>
              </fill>
            </x14:dxf>
          </x14:cfRule>
          <x14:cfRule type="containsText" priority="2468" operator="containsText" id="{06650331-6307-499F-95FC-22E7DC6D2A12}">
            <xm:f>NOT(ISERROR(SEARCH('Listados Datos'!$D$8,B550)))</xm:f>
            <xm:f>'Listados Datos'!$D$8</xm:f>
            <x14:dxf>
              <font>
                <b/>
                <i val="0"/>
                <color theme="0"/>
              </font>
              <fill>
                <patternFill>
                  <bgColor rgb="FFE3351F"/>
                </patternFill>
              </fill>
            </x14:dxf>
          </x14:cfRule>
          <x14:cfRule type="containsText" priority="2469" operator="containsText" id="{96E2A67B-3E51-484B-A0F2-A6F86EE25ECB}">
            <xm:f>NOT(ISERROR(SEARCH('Listados Datos'!$D$9,B550)))</xm:f>
            <xm:f>'Listados Datos'!$D$9</xm:f>
            <x14:dxf>
              <font>
                <b/>
                <i val="0"/>
                <color theme="0"/>
              </font>
              <fill>
                <patternFill>
                  <bgColor rgb="FFFFC000"/>
                </patternFill>
              </fill>
            </x14:dxf>
          </x14:cfRule>
          <x14:cfRule type="containsText" priority="2470" operator="containsText" id="{DE49FF92-E2A6-4F62-BA48-5762649CD0DF}">
            <xm:f>NOT(ISERROR(SEARCH('Listados Datos'!$D$10,B550)))</xm:f>
            <xm:f>'Listados Datos'!$D$10</xm:f>
            <x14:dxf>
              <font>
                <b/>
                <i val="0"/>
                <color theme="0"/>
              </font>
              <fill>
                <patternFill>
                  <bgColor rgb="FFFFC000"/>
                </patternFill>
              </fill>
            </x14:dxf>
          </x14:cfRule>
          <x14:cfRule type="containsText" priority="2471" operator="containsText" id="{E2848997-0887-498A-8C68-A5B3A6F63DBC}">
            <xm:f>NOT(ISERROR(SEARCH('Listados Datos'!$D$11,B550)))</xm:f>
            <xm:f>'Listados Datos'!$D$11</xm:f>
            <x14:dxf>
              <font>
                <b/>
                <i val="0"/>
                <color theme="0"/>
              </font>
              <fill>
                <patternFill>
                  <bgColor rgb="FFFFC000"/>
                </patternFill>
              </fill>
            </x14:dxf>
          </x14:cfRule>
          <x14:cfRule type="containsText" priority="2472" operator="containsText" id="{A097FCAD-A405-4C89-9973-F35AD7F260E6}">
            <xm:f>NOT(ISERROR(SEARCH('Listados Datos'!$D$12,B550)))</xm:f>
            <xm:f>'Listados Datos'!$D$12</xm:f>
            <x14:dxf>
              <font>
                <b/>
                <i val="0"/>
                <color theme="0"/>
              </font>
              <fill>
                <patternFill>
                  <bgColor rgb="FFFFC000"/>
                </patternFill>
              </fill>
            </x14:dxf>
          </x14:cfRule>
          <x14:cfRule type="containsText" priority="2473" operator="containsText" id="{A90051CB-3B5D-4A6D-A3AC-541190EA0BDC}">
            <xm:f>NOT(ISERROR(SEARCH('Listados Datos'!$D$13,B550)))</xm:f>
            <xm:f>'Listados Datos'!$D$13</xm:f>
            <x14:dxf>
              <font>
                <b/>
                <i val="0"/>
                <color theme="0"/>
              </font>
              <fill>
                <patternFill>
                  <bgColor rgb="FFFFC000"/>
                </patternFill>
              </fill>
            </x14:dxf>
          </x14:cfRule>
          <x14:cfRule type="containsText" priority="2474" operator="containsText" id="{70FC1D5D-287F-4558-BD35-B1341D9CD5C6}">
            <xm:f>NOT(ISERROR(SEARCH('Listados Datos'!$D$14,B550)))</xm:f>
            <xm:f>'Listados Datos'!$D$14</xm:f>
            <x14:dxf>
              <font>
                <b/>
                <i val="0"/>
                <color theme="0"/>
              </font>
              <fill>
                <patternFill>
                  <bgColor rgb="FFFF0000"/>
                </patternFill>
              </fill>
            </x14:dxf>
          </x14:cfRule>
          <x14:cfRule type="containsText" priority="2475" operator="containsText" id="{C1FEF7F2-3DC2-4B61-A88E-C425845FC409}">
            <xm:f>NOT(ISERROR(SEARCH('Listados Datos'!$D$15,B550)))</xm:f>
            <xm:f>'Listados Datos'!$D$15</xm:f>
            <x14:dxf>
              <font>
                <b/>
                <i val="0"/>
                <color theme="0"/>
              </font>
              <fill>
                <patternFill>
                  <bgColor rgb="FFFF0000"/>
                </patternFill>
              </fill>
            </x14:dxf>
          </x14:cfRule>
          <x14:cfRule type="containsText" priority="2476" operator="containsText" id="{CAD0ED20-11B9-4E63-A092-7A2D7F06F021}">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5975" operator="containsText" id="{76222E4B-6C2D-4EBD-A7E6-195FD95FC158}">
            <xm:f>NOT(ISERROR(SEARCH('Listados Datos'!$P$3,AR447)))</xm:f>
            <xm:f>'Listados Datos'!$P$3</xm:f>
            <x14:dxf>
              <fill>
                <patternFill>
                  <bgColor rgb="FF99CC00"/>
                </patternFill>
              </fill>
            </x14:dxf>
          </x14:cfRule>
          <x14:cfRule type="containsText" priority="5976" operator="containsText" id="{C1B67C28-2109-41AB-8B66-894E48D2FF7F}">
            <xm:f>NOT(ISERROR(SEARCH('Listados Datos'!$P$4,AR447)))</xm:f>
            <xm:f>'Listados Datos'!$P$4</xm:f>
            <x14:dxf>
              <fill>
                <patternFill>
                  <bgColor rgb="FF33CC33"/>
                </patternFill>
              </fill>
            </x14:dxf>
          </x14:cfRule>
          <x14:cfRule type="containsText" priority="5977" operator="containsText" id="{03784E1E-6338-4AA3-809F-D6C22EC31850}">
            <xm:f>NOT(ISERROR(SEARCH('Listados Datos'!$P$5,AR447)))</xm:f>
            <xm:f>'Listados Datos'!$P$5</xm:f>
            <x14:dxf>
              <fill>
                <patternFill>
                  <bgColor rgb="FFFFFF00"/>
                </patternFill>
              </fill>
            </x14:dxf>
          </x14:cfRule>
          <x14:cfRule type="containsText" priority="5978" operator="containsText" id="{A999B0C2-1FB1-4E9A-9C1B-DAD24F13FD3E}">
            <xm:f>NOT(ISERROR(SEARCH('Listados Datos'!$P$6,AR447)))</xm:f>
            <xm:f>'Listados Datos'!$P$6</xm:f>
            <x14:dxf>
              <fill>
                <patternFill>
                  <bgColor rgb="FFFFC000"/>
                </patternFill>
              </fill>
            </x14:dxf>
          </x14:cfRule>
          <x14:cfRule type="containsText" priority="5979" operator="containsText" id="{B6C3AA03-59FB-4AD4-A366-FBA455577535}">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5985" operator="containsText" id="{27F590C0-BF31-4528-B491-354459C1AAA5}">
            <xm:f>NOT(ISERROR(SEARCH('Listados Datos'!$T$3,AT447)))</xm:f>
            <xm:f>'Listados Datos'!$T$3</xm:f>
            <x14:dxf>
              <fill>
                <patternFill patternType="solid">
                  <bgColor rgb="FFC00000"/>
                </patternFill>
              </fill>
            </x14:dxf>
          </x14:cfRule>
          <x14:cfRule type="containsText" priority="5986" operator="containsText" id="{14D00F69-048F-401A-B70E-10D2BABEF22E}">
            <xm:f>NOT(ISERROR(SEARCH('Listados Datos'!$T$4,AT447)))</xm:f>
            <xm:f>'Listados Datos'!$T$4</xm:f>
            <x14:dxf>
              <font>
                <b/>
                <i val="0"/>
                <color theme="0"/>
              </font>
              <fill>
                <patternFill>
                  <bgColor rgb="FFE26B0A"/>
                </patternFill>
              </fill>
            </x14:dxf>
          </x14:cfRule>
          <x14:cfRule type="containsText" priority="5987" operator="containsText" id="{2A0E72C8-D391-4497-86F8-E22FEFE6ABDA}">
            <xm:f>NOT(ISERROR(SEARCH('Listados Datos'!$T$5,AT447)))</xm:f>
            <xm:f>'Listados Datos'!$T$5</xm:f>
            <x14:dxf>
              <font>
                <b/>
                <i val="0"/>
                <color auto="1"/>
              </font>
              <fill>
                <patternFill>
                  <bgColor rgb="FFFFFF00"/>
                </patternFill>
              </fill>
            </x14:dxf>
          </x14:cfRule>
          <x14:cfRule type="containsText" priority="5988" operator="containsText" id="{1983E1D0-C7AB-4E9B-9DDD-19EFD636285E}">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5943" operator="containsText" id="{C1A8DC58-102D-4156-B53F-C451234885FC}">
            <xm:f>NOT(ISERROR(SEARCH('Listados Datos'!$T$3,AT444)))</xm:f>
            <xm:f>'Listados Datos'!$T$3</xm:f>
            <x14:dxf>
              <fill>
                <patternFill patternType="solid">
                  <bgColor rgb="FFC00000"/>
                </patternFill>
              </fill>
            </x14:dxf>
          </x14:cfRule>
          <x14:cfRule type="containsText" priority="5944" operator="containsText" id="{05800B25-D39F-41BF-8497-2B4C46A762DB}">
            <xm:f>NOT(ISERROR(SEARCH('Listados Datos'!$T$4,AT444)))</xm:f>
            <xm:f>'Listados Datos'!$T$4</xm:f>
            <x14:dxf>
              <font>
                <b/>
                <i val="0"/>
                <color theme="0"/>
              </font>
              <fill>
                <patternFill>
                  <bgColor rgb="FFE26B0A"/>
                </patternFill>
              </fill>
            </x14:dxf>
          </x14:cfRule>
          <x14:cfRule type="containsText" priority="5945" operator="containsText" id="{E6BE8535-70E8-4859-9BDD-11611A50087C}">
            <xm:f>NOT(ISERROR(SEARCH('Listados Datos'!$T$5,AT444)))</xm:f>
            <xm:f>'Listados Datos'!$T$5</xm:f>
            <x14:dxf>
              <font>
                <b/>
                <i val="0"/>
                <color auto="1"/>
              </font>
              <fill>
                <patternFill>
                  <bgColor rgb="FFFFFF00"/>
                </patternFill>
              </fill>
            </x14:dxf>
          </x14:cfRule>
          <x14:cfRule type="containsText" priority="5946" operator="containsText" id="{1368144C-0B31-4816-949C-F1AE63800C84}">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5933" operator="containsText" id="{61542C1B-77FD-4818-AA76-20C493774DC8}">
            <xm:f>NOT(ISERROR(SEARCH('Listados Datos'!$P$3,AR444)))</xm:f>
            <xm:f>'Listados Datos'!$P$3</xm:f>
            <x14:dxf>
              <fill>
                <patternFill>
                  <bgColor rgb="FF99CC00"/>
                </patternFill>
              </fill>
            </x14:dxf>
          </x14:cfRule>
          <x14:cfRule type="containsText" priority="5934" operator="containsText" id="{A511BD6C-D92D-495F-B221-C966BA6DEE85}">
            <xm:f>NOT(ISERROR(SEARCH('Listados Datos'!$P$4,AR444)))</xm:f>
            <xm:f>'Listados Datos'!$P$4</xm:f>
            <x14:dxf>
              <fill>
                <patternFill>
                  <bgColor rgb="FF33CC33"/>
                </patternFill>
              </fill>
            </x14:dxf>
          </x14:cfRule>
          <x14:cfRule type="containsText" priority="5935" operator="containsText" id="{A3447568-EA63-47E3-956A-268447DD3814}">
            <xm:f>NOT(ISERROR(SEARCH('Listados Datos'!$P$5,AR444)))</xm:f>
            <xm:f>'Listados Datos'!$P$5</xm:f>
            <x14:dxf>
              <fill>
                <patternFill>
                  <bgColor rgb="FFFFFF00"/>
                </patternFill>
              </fill>
            </x14:dxf>
          </x14:cfRule>
          <x14:cfRule type="containsText" priority="5936" operator="containsText" id="{8BC253CF-DAA5-4D43-8805-6A1BAE9B02F6}">
            <xm:f>NOT(ISERROR(SEARCH('Listados Datos'!$P$6,AR444)))</xm:f>
            <xm:f>'Listados Datos'!$P$6</xm:f>
            <x14:dxf>
              <fill>
                <patternFill>
                  <bgColor rgb="FFFFC000"/>
                </patternFill>
              </fill>
            </x14:dxf>
          </x14:cfRule>
          <x14:cfRule type="containsText" priority="5937" operator="containsText" id="{99D98A1C-591A-4894-9EEA-E5E6C1457184}">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051" operator="containsText" id="{D85F2F9D-C166-4E91-92D8-D1D99E7AB9AA}">
            <xm:f>NOT(ISERROR(SEARCH('Listados Datos'!$T$3,AF442)))</xm:f>
            <xm:f>'Listados Datos'!$T$3</xm:f>
            <x14:dxf>
              <fill>
                <patternFill patternType="solid">
                  <bgColor rgb="FFC00000"/>
                </patternFill>
              </fill>
            </x14:dxf>
          </x14:cfRule>
          <x14:cfRule type="containsText" priority="6052" operator="containsText" id="{0D7DD3E2-0D5E-4F2E-8663-1935D3F39899}">
            <xm:f>NOT(ISERROR(SEARCH('Listados Datos'!$T$4,AF442)))</xm:f>
            <xm:f>'Listados Datos'!$T$4</xm:f>
            <x14:dxf>
              <font>
                <b/>
                <i val="0"/>
                <color theme="0"/>
              </font>
              <fill>
                <patternFill>
                  <bgColor rgb="FFE26B0A"/>
                </patternFill>
              </fill>
            </x14:dxf>
          </x14:cfRule>
          <x14:cfRule type="containsText" priority="6053" operator="containsText" id="{CC520132-6076-42D5-8F68-792FBEF19CC4}">
            <xm:f>NOT(ISERROR(SEARCH('Listados Datos'!$T$5,AF442)))</xm:f>
            <xm:f>'Listados Datos'!$T$5</xm:f>
            <x14:dxf>
              <font>
                <b/>
                <i val="0"/>
                <color auto="1"/>
              </font>
              <fill>
                <patternFill>
                  <bgColor rgb="FFFFFF00"/>
                </patternFill>
              </fill>
            </x14:dxf>
          </x14:cfRule>
          <x14:cfRule type="containsText" priority="6054" operator="containsText" id="{13948E3F-B7EA-467F-A779-B6EB85D747CE}">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047" operator="containsText" id="{9B5F4DD4-A24A-4218-A5C1-305069B3CEDD}">
            <xm:f>NOT(ISERROR(SEARCH('Listados Datos'!$T$3,AB442)))</xm:f>
            <xm:f>'Listados Datos'!$T$3</xm:f>
            <x14:dxf>
              <fill>
                <patternFill patternType="solid">
                  <bgColor rgb="FFC00000"/>
                </patternFill>
              </fill>
            </x14:dxf>
          </x14:cfRule>
          <x14:cfRule type="containsText" priority="6048" operator="containsText" id="{2F3D4C49-9258-4527-BA9E-B7D3A7B95FC5}">
            <xm:f>NOT(ISERROR(SEARCH('Listados Datos'!$T$4,AB442)))</xm:f>
            <xm:f>'Listados Datos'!$T$4</xm:f>
            <x14:dxf>
              <font>
                <b/>
                <i val="0"/>
                <color theme="0"/>
              </font>
              <fill>
                <patternFill>
                  <bgColor rgb="FFE26B0A"/>
                </patternFill>
              </fill>
            </x14:dxf>
          </x14:cfRule>
          <x14:cfRule type="containsText" priority="6049" operator="containsText" id="{E8EF36EC-E65A-4B08-AC65-4F480641ED9A}">
            <xm:f>NOT(ISERROR(SEARCH('Listados Datos'!$T$5,AB442)))</xm:f>
            <xm:f>'Listados Datos'!$T$5</xm:f>
            <x14:dxf>
              <font>
                <b/>
                <i val="0"/>
                <color auto="1"/>
              </font>
              <fill>
                <patternFill>
                  <bgColor rgb="FFFFFF00"/>
                </patternFill>
              </fill>
            </x14:dxf>
          </x14:cfRule>
          <x14:cfRule type="containsText" priority="6050" operator="containsText" id="{9E7785A6-93BA-4CFD-BC13-53D93F602C6C}">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037" operator="containsText" id="{FECD5D07-F7B7-4EA7-AD06-021B5EDCDDFF}">
            <xm:f>NOT(ISERROR(SEARCH('Listados Datos'!$P$3,Z442)))</xm:f>
            <xm:f>'Listados Datos'!$P$3</xm:f>
            <x14:dxf>
              <fill>
                <patternFill>
                  <bgColor rgb="FF99CC00"/>
                </patternFill>
              </fill>
            </x14:dxf>
          </x14:cfRule>
          <x14:cfRule type="containsText" priority="6038" operator="containsText" id="{AEE15786-4A1E-4B04-9309-ADECF07FFB99}">
            <xm:f>NOT(ISERROR(SEARCH('Listados Datos'!$P$4,Z442)))</xm:f>
            <xm:f>'Listados Datos'!$P$4</xm:f>
            <x14:dxf>
              <fill>
                <patternFill>
                  <bgColor rgb="FF33CC33"/>
                </patternFill>
              </fill>
            </x14:dxf>
          </x14:cfRule>
          <x14:cfRule type="containsText" priority="6039" operator="containsText" id="{192D1A48-5A53-46F4-8893-611AD814CC68}">
            <xm:f>NOT(ISERROR(SEARCH('Listados Datos'!$P$5,Z442)))</xm:f>
            <xm:f>'Listados Datos'!$P$5</xm:f>
            <x14:dxf>
              <fill>
                <patternFill>
                  <bgColor rgb="FFFFFF00"/>
                </patternFill>
              </fill>
            </x14:dxf>
          </x14:cfRule>
          <x14:cfRule type="containsText" priority="6040" operator="containsText" id="{B1783106-33F9-45E4-AEAB-F26B1E5BACD9}">
            <xm:f>NOT(ISERROR(SEARCH('Listados Datos'!$P$6,Z442)))</xm:f>
            <xm:f>'Listados Datos'!$P$6</xm:f>
            <x14:dxf>
              <fill>
                <patternFill>
                  <bgColor rgb="FFFFC000"/>
                </patternFill>
              </fill>
            </x14:dxf>
          </x14:cfRule>
          <x14:cfRule type="containsText" priority="6041" operator="containsText" id="{C1AC9678-AC23-46EB-9DDA-0B07F93A280C}">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013" operator="containsText" id="{75015790-45E0-4B42-AD17-DFCA82625E8D}">
            <xm:f>NOT(ISERROR(SEARCH('Listados Datos'!$T$3,AT442)))</xm:f>
            <xm:f>'Listados Datos'!$T$3</xm:f>
            <x14:dxf>
              <fill>
                <patternFill patternType="solid">
                  <bgColor rgb="FFC00000"/>
                </patternFill>
              </fill>
            </x14:dxf>
          </x14:cfRule>
          <x14:cfRule type="containsText" priority="6014" operator="containsText" id="{B319CA40-A9FF-43CD-935B-164C92F01BD0}">
            <xm:f>NOT(ISERROR(SEARCH('Listados Datos'!$T$4,AT442)))</xm:f>
            <xm:f>'Listados Datos'!$T$4</xm:f>
            <x14:dxf>
              <font>
                <b/>
                <i val="0"/>
                <color theme="0"/>
              </font>
              <fill>
                <patternFill>
                  <bgColor rgb="FFE26B0A"/>
                </patternFill>
              </fill>
            </x14:dxf>
          </x14:cfRule>
          <x14:cfRule type="containsText" priority="6015" operator="containsText" id="{2C572EEE-E85A-417C-936E-DDEDEE72C877}">
            <xm:f>NOT(ISERROR(SEARCH('Listados Datos'!$T$5,AT442)))</xm:f>
            <xm:f>'Listados Datos'!$T$5</xm:f>
            <x14:dxf>
              <font>
                <b/>
                <i val="0"/>
                <color auto="1"/>
              </font>
              <fill>
                <patternFill>
                  <bgColor rgb="FFFFFF00"/>
                </patternFill>
              </fill>
            </x14:dxf>
          </x14:cfRule>
          <x14:cfRule type="containsText" priority="6016" operator="containsText" id="{E913B62A-1719-4375-91FA-5043695FDD90}">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003" operator="containsText" id="{D883EEC0-C1E0-4971-9B78-16CC00558572}">
            <xm:f>NOT(ISERROR(SEARCH('Listados Datos'!$P$3,AR442)))</xm:f>
            <xm:f>'Listados Datos'!$P$3</xm:f>
            <x14:dxf>
              <fill>
                <patternFill>
                  <bgColor rgb="FF99CC00"/>
                </patternFill>
              </fill>
            </x14:dxf>
          </x14:cfRule>
          <x14:cfRule type="containsText" priority="6004" operator="containsText" id="{B7CEC8EA-5660-4178-8A67-7B56925A5082}">
            <xm:f>NOT(ISERROR(SEARCH('Listados Datos'!$P$4,AR442)))</xm:f>
            <xm:f>'Listados Datos'!$P$4</xm:f>
            <x14:dxf>
              <fill>
                <patternFill>
                  <bgColor rgb="FF33CC33"/>
                </patternFill>
              </fill>
            </x14:dxf>
          </x14:cfRule>
          <x14:cfRule type="containsText" priority="6005" operator="containsText" id="{420BD4BB-207A-417D-BEC1-1CD2DEFDC813}">
            <xm:f>NOT(ISERROR(SEARCH('Listados Datos'!$P$5,AR442)))</xm:f>
            <xm:f>'Listados Datos'!$P$5</xm:f>
            <x14:dxf>
              <fill>
                <patternFill>
                  <bgColor rgb="FFFFFF00"/>
                </patternFill>
              </fill>
            </x14:dxf>
          </x14:cfRule>
          <x14:cfRule type="containsText" priority="6006" operator="containsText" id="{D2CD9A5C-8FBE-4D96-A877-73DBF16E09B6}">
            <xm:f>NOT(ISERROR(SEARCH('Listados Datos'!$P$6,AR442)))</xm:f>
            <xm:f>'Listados Datos'!$P$6</xm:f>
            <x14:dxf>
              <fill>
                <patternFill>
                  <bgColor rgb="FFFFC000"/>
                </patternFill>
              </fill>
            </x14:dxf>
          </x14:cfRule>
          <x14:cfRule type="containsText" priority="6007" operator="containsText" id="{5F67143B-B902-4022-B47A-373622F33FFD}">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5999" operator="containsText" id="{ACA3048D-892E-4070-A014-59C8F21A09B0}">
            <xm:f>NOT(ISERROR(SEARCH('Listados Datos'!$T$3,AT443)))</xm:f>
            <xm:f>'Listados Datos'!$T$3</xm:f>
            <x14:dxf>
              <fill>
                <patternFill patternType="solid">
                  <bgColor rgb="FFC00000"/>
                </patternFill>
              </fill>
            </x14:dxf>
          </x14:cfRule>
          <x14:cfRule type="containsText" priority="6000" operator="containsText" id="{77D5C3FC-7682-4626-BE65-377E25F7BCE5}">
            <xm:f>NOT(ISERROR(SEARCH('Listados Datos'!$T$4,AT443)))</xm:f>
            <xm:f>'Listados Datos'!$T$4</xm:f>
            <x14:dxf>
              <font>
                <b/>
                <i val="0"/>
                <color theme="0"/>
              </font>
              <fill>
                <patternFill>
                  <bgColor rgb="FFE26B0A"/>
                </patternFill>
              </fill>
            </x14:dxf>
          </x14:cfRule>
          <x14:cfRule type="containsText" priority="6001" operator="containsText" id="{B6D586BF-5A35-4F1C-B995-DDFD5CEB18F3}">
            <xm:f>NOT(ISERROR(SEARCH('Listados Datos'!$T$5,AT443)))</xm:f>
            <xm:f>'Listados Datos'!$T$5</xm:f>
            <x14:dxf>
              <font>
                <b/>
                <i val="0"/>
                <color auto="1"/>
              </font>
              <fill>
                <patternFill>
                  <bgColor rgb="FFFFFF00"/>
                </patternFill>
              </fill>
            </x14:dxf>
          </x14:cfRule>
          <x14:cfRule type="containsText" priority="6002" operator="containsText" id="{8C3593F3-A736-47BF-B279-A040ADD35BB8}">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5989" operator="containsText" id="{98E3EC7F-E492-4D16-8C8B-E83470A17871}">
            <xm:f>NOT(ISERROR(SEARCH('Listados Datos'!$P$3,AR443)))</xm:f>
            <xm:f>'Listados Datos'!$P$3</xm:f>
            <x14:dxf>
              <fill>
                <patternFill>
                  <bgColor rgb="FF99CC00"/>
                </patternFill>
              </fill>
            </x14:dxf>
          </x14:cfRule>
          <x14:cfRule type="containsText" priority="5990" operator="containsText" id="{CC9AAF77-4BDD-40A4-B4C1-D243E9FDFDD5}">
            <xm:f>NOT(ISERROR(SEARCH('Listados Datos'!$P$4,AR443)))</xm:f>
            <xm:f>'Listados Datos'!$P$4</xm:f>
            <x14:dxf>
              <fill>
                <patternFill>
                  <bgColor rgb="FF33CC33"/>
                </patternFill>
              </fill>
            </x14:dxf>
          </x14:cfRule>
          <x14:cfRule type="containsText" priority="5991" operator="containsText" id="{562D7D0F-FF63-47A7-BC01-A4E7FBB46219}">
            <xm:f>NOT(ISERROR(SEARCH('Listados Datos'!$P$5,AR443)))</xm:f>
            <xm:f>'Listados Datos'!$P$5</xm:f>
            <x14:dxf>
              <fill>
                <patternFill>
                  <bgColor rgb="FFFFFF00"/>
                </patternFill>
              </fill>
            </x14:dxf>
          </x14:cfRule>
          <x14:cfRule type="containsText" priority="5992" operator="containsText" id="{51DF21C8-3954-449C-9652-B60C127401A5}">
            <xm:f>NOT(ISERROR(SEARCH('Listados Datos'!$P$6,AR443)))</xm:f>
            <xm:f>'Listados Datos'!$P$6</xm:f>
            <x14:dxf>
              <fill>
                <patternFill>
                  <bgColor rgb="FFFFC000"/>
                </patternFill>
              </fill>
            </x14:dxf>
          </x14:cfRule>
          <x14:cfRule type="containsText" priority="5993" operator="containsText" id="{C035729F-D678-4293-85D3-20A8B9ECE6B4}">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5849" operator="containsText" id="{E08F0A23-06C5-4600-B555-AF7AE8E8AA24}">
            <xm:f>NOT(ISERROR(SEARCH('Listados Datos'!$T$3,AT453)))</xm:f>
            <xm:f>'Listados Datos'!$T$3</xm:f>
            <x14:dxf>
              <fill>
                <patternFill patternType="solid">
                  <bgColor rgb="FFC00000"/>
                </patternFill>
              </fill>
            </x14:dxf>
          </x14:cfRule>
          <x14:cfRule type="containsText" priority="5850" operator="containsText" id="{CE66AD4C-C36C-4045-8109-D7E34930AFD9}">
            <xm:f>NOT(ISERROR(SEARCH('Listados Datos'!$T$4,AT453)))</xm:f>
            <xm:f>'Listados Datos'!$T$4</xm:f>
            <x14:dxf>
              <font>
                <b/>
                <i val="0"/>
                <color theme="0"/>
              </font>
              <fill>
                <patternFill>
                  <bgColor rgb="FFE26B0A"/>
                </patternFill>
              </fill>
            </x14:dxf>
          </x14:cfRule>
          <x14:cfRule type="containsText" priority="5851" operator="containsText" id="{D61A519A-C672-46A8-B33E-BE2A1EB8014A}">
            <xm:f>NOT(ISERROR(SEARCH('Listados Datos'!$T$5,AT453)))</xm:f>
            <xm:f>'Listados Datos'!$T$5</xm:f>
            <x14:dxf>
              <font>
                <b/>
                <i val="0"/>
                <color auto="1"/>
              </font>
              <fill>
                <patternFill>
                  <bgColor rgb="FFFFFF00"/>
                </patternFill>
              </fill>
            </x14:dxf>
          </x14:cfRule>
          <x14:cfRule type="containsText" priority="5852" operator="containsText" id="{AC1C24C4-8716-4EB9-8098-C96D7BF31476}">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5839" operator="containsText" id="{13465F94-9F80-47F7-9B6D-1EE415E57338}">
            <xm:f>NOT(ISERROR(SEARCH('Listados Datos'!$P$3,AR453)))</xm:f>
            <xm:f>'Listados Datos'!$P$3</xm:f>
            <x14:dxf>
              <fill>
                <patternFill>
                  <bgColor rgb="FF99CC00"/>
                </patternFill>
              </fill>
            </x14:dxf>
          </x14:cfRule>
          <x14:cfRule type="containsText" priority="5840" operator="containsText" id="{637B0D07-7763-4E99-A2C3-C1E49F390561}">
            <xm:f>NOT(ISERROR(SEARCH('Listados Datos'!$P$4,AR453)))</xm:f>
            <xm:f>'Listados Datos'!$P$4</xm:f>
            <x14:dxf>
              <fill>
                <patternFill>
                  <bgColor rgb="FF33CC33"/>
                </patternFill>
              </fill>
            </x14:dxf>
          </x14:cfRule>
          <x14:cfRule type="containsText" priority="5841" operator="containsText" id="{1C633CDB-5D7A-412F-B455-EA87D5C784FF}">
            <xm:f>NOT(ISERROR(SEARCH('Listados Datos'!$P$5,AR453)))</xm:f>
            <xm:f>'Listados Datos'!$P$5</xm:f>
            <x14:dxf>
              <fill>
                <patternFill>
                  <bgColor rgb="FFFFFF00"/>
                </patternFill>
              </fill>
            </x14:dxf>
          </x14:cfRule>
          <x14:cfRule type="containsText" priority="5842" operator="containsText" id="{66789F37-A2C9-418D-ADDE-026374769A45}">
            <xm:f>NOT(ISERROR(SEARCH('Listados Datos'!$P$6,AR453)))</xm:f>
            <xm:f>'Listados Datos'!$P$6</xm:f>
            <x14:dxf>
              <fill>
                <patternFill>
                  <bgColor rgb="FFFFC000"/>
                </patternFill>
              </fill>
            </x14:dxf>
          </x14:cfRule>
          <x14:cfRule type="containsText" priority="5843" operator="containsText" id="{6534207C-921D-4712-AD28-D24B16BF97AD}">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5971" operator="containsText" id="{999495C3-9EB1-43E4-BA02-029E4AAEFF37}">
            <xm:f>NOT(ISERROR(SEARCH('Listados Datos'!$T$3,AF444)))</xm:f>
            <xm:f>'Listados Datos'!$T$3</xm:f>
            <x14:dxf>
              <fill>
                <patternFill patternType="solid">
                  <bgColor rgb="FFC00000"/>
                </patternFill>
              </fill>
            </x14:dxf>
          </x14:cfRule>
          <x14:cfRule type="containsText" priority="5972" operator="containsText" id="{B23AFBA1-5298-4E33-A8A0-EF4F090C03B2}">
            <xm:f>NOT(ISERROR(SEARCH('Listados Datos'!$T$4,AF444)))</xm:f>
            <xm:f>'Listados Datos'!$T$4</xm:f>
            <x14:dxf>
              <font>
                <b/>
                <i val="0"/>
                <color theme="0"/>
              </font>
              <fill>
                <patternFill>
                  <bgColor rgb="FFE26B0A"/>
                </patternFill>
              </fill>
            </x14:dxf>
          </x14:cfRule>
          <x14:cfRule type="containsText" priority="5973" operator="containsText" id="{B4D2F010-3E04-4426-9BDD-5E77893FAC1A}">
            <xm:f>NOT(ISERROR(SEARCH('Listados Datos'!$T$5,AF444)))</xm:f>
            <xm:f>'Listados Datos'!$T$5</xm:f>
            <x14:dxf>
              <font>
                <b/>
                <i val="0"/>
                <color auto="1"/>
              </font>
              <fill>
                <patternFill>
                  <bgColor rgb="FFFFFF00"/>
                </patternFill>
              </fill>
            </x14:dxf>
          </x14:cfRule>
          <x14:cfRule type="containsText" priority="5974" operator="containsText" id="{731198D8-0C3B-4D61-94EB-C1D5965B15E1}">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5967" operator="containsText" id="{BDD406E3-47B0-496E-8A74-0ED5A81B72EC}">
            <xm:f>NOT(ISERROR(SEARCH('Listados Datos'!$T$3,AB444)))</xm:f>
            <xm:f>'Listados Datos'!$T$3</xm:f>
            <x14:dxf>
              <fill>
                <patternFill patternType="solid">
                  <bgColor rgb="FFC00000"/>
                </patternFill>
              </fill>
            </x14:dxf>
          </x14:cfRule>
          <x14:cfRule type="containsText" priority="5968" operator="containsText" id="{30C9ADB2-AB45-47A9-81FB-3B272DF89B0A}">
            <xm:f>NOT(ISERROR(SEARCH('Listados Datos'!$T$4,AB444)))</xm:f>
            <xm:f>'Listados Datos'!$T$4</xm:f>
            <x14:dxf>
              <font>
                <b/>
                <i val="0"/>
                <color theme="0"/>
              </font>
              <fill>
                <patternFill>
                  <bgColor rgb="FFE26B0A"/>
                </patternFill>
              </fill>
            </x14:dxf>
          </x14:cfRule>
          <x14:cfRule type="containsText" priority="5969" operator="containsText" id="{703EEC01-5A79-44D4-95D0-E4769D832FBD}">
            <xm:f>NOT(ISERROR(SEARCH('Listados Datos'!$T$5,AB444)))</xm:f>
            <xm:f>'Listados Datos'!$T$5</xm:f>
            <x14:dxf>
              <font>
                <b/>
                <i val="0"/>
                <color auto="1"/>
              </font>
              <fill>
                <patternFill>
                  <bgColor rgb="FFFFFF00"/>
                </patternFill>
              </fill>
            </x14:dxf>
          </x14:cfRule>
          <x14:cfRule type="containsText" priority="5970" operator="containsText" id="{D7CF29A0-26AA-4AF2-AC1E-B2F92FF82645}">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5957" operator="containsText" id="{9AEE921C-9604-40B7-AAEB-E5803F69ACC8}">
            <xm:f>NOT(ISERROR(SEARCH('Listados Datos'!$P$3,Z444)))</xm:f>
            <xm:f>'Listados Datos'!$P$3</xm:f>
            <x14:dxf>
              <fill>
                <patternFill>
                  <bgColor rgb="FF99CC00"/>
                </patternFill>
              </fill>
            </x14:dxf>
          </x14:cfRule>
          <x14:cfRule type="containsText" priority="5958" operator="containsText" id="{CB675A75-8011-4F5F-9847-B0C92D160088}">
            <xm:f>NOT(ISERROR(SEARCH('Listados Datos'!$P$4,Z444)))</xm:f>
            <xm:f>'Listados Datos'!$P$4</xm:f>
            <x14:dxf>
              <fill>
                <patternFill>
                  <bgColor rgb="FF33CC33"/>
                </patternFill>
              </fill>
            </x14:dxf>
          </x14:cfRule>
          <x14:cfRule type="containsText" priority="5959" operator="containsText" id="{1958337C-C0A1-45FA-B2C2-7155BBD32481}">
            <xm:f>NOT(ISERROR(SEARCH('Listados Datos'!$P$5,Z444)))</xm:f>
            <xm:f>'Listados Datos'!$P$5</xm:f>
            <x14:dxf>
              <fill>
                <patternFill>
                  <bgColor rgb="FFFFFF00"/>
                </patternFill>
              </fill>
            </x14:dxf>
          </x14:cfRule>
          <x14:cfRule type="containsText" priority="5960" operator="containsText" id="{819CFE74-0427-4D21-8222-6F484BCE1886}">
            <xm:f>NOT(ISERROR(SEARCH('Listados Datos'!$P$6,Z444)))</xm:f>
            <xm:f>'Listados Datos'!$P$6</xm:f>
            <x14:dxf>
              <fill>
                <patternFill>
                  <bgColor rgb="FFFFC000"/>
                </patternFill>
              </fill>
            </x14:dxf>
          </x14:cfRule>
          <x14:cfRule type="containsText" priority="5961" operator="containsText" id="{D5DE3F22-CEC1-4F68-8112-2D2A7726053D}">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5807" operator="containsText" id="{4571AE86-6AD7-4856-8498-C2475B649AF1}">
            <xm:f>NOT(ISERROR(SEARCH('Listados Datos'!$T$3,AT450)))</xm:f>
            <xm:f>'Listados Datos'!$T$3</xm:f>
            <x14:dxf>
              <fill>
                <patternFill patternType="solid">
                  <bgColor rgb="FFC00000"/>
                </patternFill>
              </fill>
            </x14:dxf>
          </x14:cfRule>
          <x14:cfRule type="containsText" priority="5808" operator="containsText" id="{DE5B1080-A1CE-4E61-B65E-B493D4F6643E}">
            <xm:f>NOT(ISERROR(SEARCH('Listados Datos'!$T$4,AT450)))</xm:f>
            <xm:f>'Listados Datos'!$T$4</xm:f>
            <x14:dxf>
              <font>
                <b/>
                <i val="0"/>
                <color theme="0"/>
              </font>
              <fill>
                <patternFill>
                  <bgColor rgb="FFE26B0A"/>
                </patternFill>
              </fill>
            </x14:dxf>
          </x14:cfRule>
          <x14:cfRule type="containsText" priority="5809" operator="containsText" id="{EFF5B45B-DF86-4257-9A8D-044ACBA3DA8E}">
            <xm:f>NOT(ISERROR(SEARCH('Listados Datos'!$T$5,AT450)))</xm:f>
            <xm:f>'Listados Datos'!$T$5</xm:f>
            <x14:dxf>
              <font>
                <b/>
                <i val="0"/>
                <color auto="1"/>
              </font>
              <fill>
                <patternFill>
                  <bgColor rgb="FFFFFF00"/>
                </patternFill>
              </fill>
            </x14:dxf>
          </x14:cfRule>
          <x14:cfRule type="containsText" priority="5810" operator="containsText" id="{8C51EA23-0DC3-4826-B0F0-76514B898460}">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5797" operator="containsText" id="{1FF08E6C-16D1-4632-9B8C-D6676E2BCDE8}">
            <xm:f>NOT(ISERROR(SEARCH('Listados Datos'!$P$3,AR450)))</xm:f>
            <xm:f>'Listados Datos'!$P$3</xm:f>
            <x14:dxf>
              <fill>
                <patternFill>
                  <bgColor rgb="FF99CC00"/>
                </patternFill>
              </fill>
            </x14:dxf>
          </x14:cfRule>
          <x14:cfRule type="containsText" priority="5798" operator="containsText" id="{A21F6C24-EF29-46D3-90F7-D085DF8A3DBE}">
            <xm:f>NOT(ISERROR(SEARCH('Listados Datos'!$P$4,AR450)))</xm:f>
            <xm:f>'Listados Datos'!$P$4</xm:f>
            <x14:dxf>
              <fill>
                <patternFill>
                  <bgColor rgb="FF33CC33"/>
                </patternFill>
              </fill>
            </x14:dxf>
          </x14:cfRule>
          <x14:cfRule type="containsText" priority="5799" operator="containsText" id="{F4C811E0-DF44-4462-942D-6BBFEF50EEE6}">
            <xm:f>NOT(ISERROR(SEARCH('Listados Datos'!$P$5,AR450)))</xm:f>
            <xm:f>'Listados Datos'!$P$5</xm:f>
            <x14:dxf>
              <fill>
                <patternFill>
                  <bgColor rgb="FFFFFF00"/>
                </patternFill>
              </fill>
            </x14:dxf>
          </x14:cfRule>
          <x14:cfRule type="containsText" priority="5800" operator="containsText" id="{EE70C9CE-FA67-405F-A3E1-13AF879C0B46}">
            <xm:f>NOT(ISERROR(SEARCH('Listados Datos'!$P$6,AR450)))</xm:f>
            <xm:f>'Listados Datos'!$P$6</xm:f>
            <x14:dxf>
              <fill>
                <patternFill>
                  <bgColor rgb="FFFFC000"/>
                </patternFill>
              </fill>
            </x14:dxf>
          </x14:cfRule>
          <x14:cfRule type="containsText" priority="5801" operator="containsText" id="{320D6F20-FC0C-41CB-9C68-FD54841964E5}">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5929" operator="containsText" id="{73CA2B99-83F3-4BD0-9139-34DCE44AE302}">
            <xm:f>NOT(ISERROR(SEARCH('Listados Datos'!$T$3,AT445)))</xm:f>
            <xm:f>'Listados Datos'!$T$3</xm:f>
            <x14:dxf>
              <fill>
                <patternFill patternType="solid">
                  <bgColor rgb="FFC00000"/>
                </patternFill>
              </fill>
            </x14:dxf>
          </x14:cfRule>
          <x14:cfRule type="containsText" priority="5930" operator="containsText" id="{A0C4CCC1-8675-4FDE-9286-0DAD769E6405}">
            <xm:f>NOT(ISERROR(SEARCH('Listados Datos'!$T$4,AT445)))</xm:f>
            <xm:f>'Listados Datos'!$T$4</xm:f>
            <x14:dxf>
              <font>
                <b/>
                <i val="0"/>
                <color theme="0"/>
              </font>
              <fill>
                <patternFill>
                  <bgColor rgb="FFE26B0A"/>
                </patternFill>
              </fill>
            </x14:dxf>
          </x14:cfRule>
          <x14:cfRule type="containsText" priority="5931" operator="containsText" id="{02EBDE9B-4C14-4622-A1EA-1F4371C065BE}">
            <xm:f>NOT(ISERROR(SEARCH('Listados Datos'!$T$5,AT445)))</xm:f>
            <xm:f>'Listados Datos'!$T$5</xm:f>
            <x14:dxf>
              <font>
                <b/>
                <i val="0"/>
                <color auto="1"/>
              </font>
              <fill>
                <patternFill>
                  <bgColor rgb="FFFFFF00"/>
                </patternFill>
              </fill>
            </x14:dxf>
          </x14:cfRule>
          <x14:cfRule type="containsText" priority="5932" operator="containsText" id="{274995AE-A92F-4247-AF33-900FC9CB7281}">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5919" operator="containsText" id="{EC6AF31F-E87A-42E0-A4BD-FF79BEA96A4A}">
            <xm:f>NOT(ISERROR(SEARCH('Listados Datos'!$P$3,AR445)))</xm:f>
            <xm:f>'Listados Datos'!$P$3</xm:f>
            <x14:dxf>
              <fill>
                <patternFill>
                  <bgColor rgb="FF99CC00"/>
                </patternFill>
              </fill>
            </x14:dxf>
          </x14:cfRule>
          <x14:cfRule type="containsText" priority="5920" operator="containsText" id="{D0156B70-426B-4AD4-9A73-463DBFE634D5}">
            <xm:f>NOT(ISERROR(SEARCH('Listados Datos'!$P$4,AR445)))</xm:f>
            <xm:f>'Listados Datos'!$P$4</xm:f>
            <x14:dxf>
              <fill>
                <patternFill>
                  <bgColor rgb="FF33CC33"/>
                </patternFill>
              </fill>
            </x14:dxf>
          </x14:cfRule>
          <x14:cfRule type="containsText" priority="5921" operator="containsText" id="{2F747CD7-9AAD-4F7E-895D-1E7E8F2110D7}">
            <xm:f>NOT(ISERROR(SEARCH('Listados Datos'!$P$5,AR445)))</xm:f>
            <xm:f>'Listados Datos'!$P$5</xm:f>
            <x14:dxf>
              <fill>
                <patternFill>
                  <bgColor rgb="FFFFFF00"/>
                </patternFill>
              </fill>
            </x14:dxf>
          </x14:cfRule>
          <x14:cfRule type="containsText" priority="5922" operator="containsText" id="{89E88F57-CB3E-4309-AA4D-8975529584B4}">
            <xm:f>NOT(ISERROR(SEARCH('Listados Datos'!$P$6,AR445)))</xm:f>
            <xm:f>'Listados Datos'!$P$6</xm:f>
            <x14:dxf>
              <fill>
                <patternFill>
                  <bgColor rgb="FFFFC000"/>
                </patternFill>
              </fill>
            </x14:dxf>
          </x14:cfRule>
          <x14:cfRule type="containsText" priority="5923" operator="containsText" id="{D8225721-601E-496A-903C-D32CD4D2C53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15" operator="containsText" id="{F146BF96-2271-437D-A9B1-C46E5F5CCB63}">
            <xm:f>NOT(ISERROR(SEARCH('Listados Datos'!$T$3,AF448)))</xm:f>
            <xm:f>'Listados Datos'!$T$3</xm:f>
            <x14:dxf>
              <fill>
                <patternFill patternType="solid">
                  <bgColor rgb="FFC00000"/>
                </patternFill>
              </fill>
            </x14:dxf>
          </x14:cfRule>
          <x14:cfRule type="containsText" priority="5916" operator="containsText" id="{270008C8-1F95-43C3-8C58-7906F4180C4F}">
            <xm:f>NOT(ISERROR(SEARCH('Listados Datos'!$T$4,AF448)))</xm:f>
            <xm:f>'Listados Datos'!$T$4</xm:f>
            <x14:dxf>
              <font>
                <b/>
                <i val="0"/>
                <color theme="0"/>
              </font>
              <fill>
                <patternFill>
                  <bgColor rgb="FFE26B0A"/>
                </patternFill>
              </fill>
            </x14:dxf>
          </x14:cfRule>
          <x14:cfRule type="containsText" priority="5917" operator="containsText" id="{2853215E-1900-41EF-953C-8F77FAA721A8}">
            <xm:f>NOT(ISERROR(SEARCH('Listados Datos'!$T$5,AF448)))</xm:f>
            <xm:f>'Listados Datos'!$T$5</xm:f>
            <x14:dxf>
              <font>
                <b/>
                <i val="0"/>
                <color auto="1"/>
              </font>
              <fill>
                <patternFill>
                  <bgColor rgb="FFFFFF00"/>
                </patternFill>
              </fill>
            </x14:dxf>
          </x14:cfRule>
          <x14:cfRule type="containsText" priority="5918" operator="containsText" id="{F5834720-881C-4682-80CB-43561B9C5D40}">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5911" operator="containsText" id="{B3421DBB-F77A-435C-90D3-AA07C539D9CF}">
            <xm:f>NOT(ISERROR(SEARCH('Listados Datos'!$T$3,AB448)))</xm:f>
            <xm:f>'Listados Datos'!$T$3</xm:f>
            <x14:dxf>
              <fill>
                <patternFill patternType="solid">
                  <bgColor rgb="FFC00000"/>
                </patternFill>
              </fill>
            </x14:dxf>
          </x14:cfRule>
          <x14:cfRule type="containsText" priority="5912" operator="containsText" id="{B3F280FC-ACF5-499B-8D7C-EF8E97AD1AF0}">
            <xm:f>NOT(ISERROR(SEARCH('Listados Datos'!$T$4,AB448)))</xm:f>
            <xm:f>'Listados Datos'!$T$4</xm:f>
            <x14:dxf>
              <font>
                <b/>
                <i val="0"/>
                <color theme="0"/>
              </font>
              <fill>
                <patternFill>
                  <bgColor rgb="FFE26B0A"/>
                </patternFill>
              </fill>
            </x14:dxf>
          </x14:cfRule>
          <x14:cfRule type="containsText" priority="5913" operator="containsText" id="{7D651F65-7D4C-4163-A481-C5F5F1631755}">
            <xm:f>NOT(ISERROR(SEARCH('Listados Datos'!$T$5,AB448)))</xm:f>
            <xm:f>'Listados Datos'!$T$5</xm:f>
            <x14:dxf>
              <font>
                <b/>
                <i val="0"/>
                <color auto="1"/>
              </font>
              <fill>
                <patternFill>
                  <bgColor rgb="FFFFFF00"/>
                </patternFill>
              </fill>
            </x14:dxf>
          </x14:cfRule>
          <x14:cfRule type="containsText" priority="5914" operator="containsText" id="{0BD9EEA0-EF67-4667-8F16-FC589244800A}">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5901" operator="containsText" id="{6F2B5DBF-EBF1-41FD-9EA4-C404D028D0E9}">
            <xm:f>NOT(ISERROR(SEARCH('Listados Datos'!$P$3,Z448)))</xm:f>
            <xm:f>'Listados Datos'!$P$3</xm:f>
            <x14:dxf>
              <fill>
                <patternFill>
                  <bgColor rgb="FF99CC00"/>
                </patternFill>
              </fill>
            </x14:dxf>
          </x14:cfRule>
          <x14:cfRule type="containsText" priority="5902" operator="containsText" id="{E0662D30-CB17-4239-A1DD-BA06CE52E973}">
            <xm:f>NOT(ISERROR(SEARCH('Listados Datos'!$P$4,Z448)))</xm:f>
            <xm:f>'Listados Datos'!$P$4</xm:f>
            <x14:dxf>
              <fill>
                <patternFill>
                  <bgColor rgb="FF33CC33"/>
                </patternFill>
              </fill>
            </x14:dxf>
          </x14:cfRule>
          <x14:cfRule type="containsText" priority="5903" operator="containsText" id="{40DFC66E-FAF5-4431-86EA-361EB8B5C226}">
            <xm:f>NOT(ISERROR(SEARCH('Listados Datos'!$P$5,Z448)))</xm:f>
            <xm:f>'Listados Datos'!$P$5</xm:f>
            <x14:dxf>
              <fill>
                <patternFill>
                  <bgColor rgb="FFFFFF00"/>
                </patternFill>
              </fill>
            </x14:dxf>
          </x14:cfRule>
          <x14:cfRule type="containsText" priority="5904" operator="containsText" id="{8A08B23E-9955-4616-A293-77C3828A2A75}">
            <xm:f>NOT(ISERROR(SEARCH('Listados Datos'!$P$6,Z448)))</xm:f>
            <xm:f>'Listados Datos'!$P$6</xm:f>
            <x14:dxf>
              <fill>
                <patternFill>
                  <bgColor rgb="FFFFC000"/>
                </patternFill>
              </fill>
            </x14:dxf>
          </x14:cfRule>
          <x14:cfRule type="containsText" priority="5905" operator="containsText" id="{AA9F1EE1-4F63-4B0A-94D3-32EF614E5425}">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5877" operator="containsText" id="{6E2D1286-62BC-4367-96B8-A5215234F1C0}">
            <xm:f>NOT(ISERROR(SEARCH('Listados Datos'!$T$3,AT448)))</xm:f>
            <xm:f>'Listados Datos'!$T$3</xm:f>
            <x14:dxf>
              <fill>
                <patternFill patternType="solid">
                  <bgColor rgb="FFC00000"/>
                </patternFill>
              </fill>
            </x14:dxf>
          </x14:cfRule>
          <x14:cfRule type="containsText" priority="5878" operator="containsText" id="{9712C6FC-9C73-46F2-BDAE-B5A39E5F99CA}">
            <xm:f>NOT(ISERROR(SEARCH('Listados Datos'!$T$4,AT448)))</xm:f>
            <xm:f>'Listados Datos'!$T$4</xm:f>
            <x14:dxf>
              <font>
                <b/>
                <i val="0"/>
                <color theme="0"/>
              </font>
              <fill>
                <patternFill>
                  <bgColor rgb="FFE26B0A"/>
                </patternFill>
              </fill>
            </x14:dxf>
          </x14:cfRule>
          <x14:cfRule type="containsText" priority="5879" operator="containsText" id="{602B9897-0952-456D-85AD-CC22D39F215C}">
            <xm:f>NOT(ISERROR(SEARCH('Listados Datos'!$T$5,AT448)))</xm:f>
            <xm:f>'Listados Datos'!$T$5</xm:f>
            <x14:dxf>
              <font>
                <b/>
                <i val="0"/>
                <color auto="1"/>
              </font>
              <fill>
                <patternFill>
                  <bgColor rgb="FFFFFF00"/>
                </patternFill>
              </fill>
            </x14:dxf>
          </x14:cfRule>
          <x14:cfRule type="containsText" priority="5880" operator="containsText" id="{7DC776DA-8A53-4178-A162-03EA35FBDE41}">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5867" operator="containsText" id="{B0B55CF7-B131-4BA1-8E6A-022825201FBA}">
            <xm:f>NOT(ISERROR(SEARCH('Listados Datos'!$P$3,AR448)))</xm:f>
            <xm:f>'Listados Datos'!$P$3</xm:f>
            <x14:dxf>
              <fill>
                <patternFill>
                  <bgColor rgb="FF99CC00"/>
                </patternFill>
              </fill>
            </x14:dxf>
          </x14:cfRule>
          <x14:cfRule type="containsText" priority="5868" operator="containsText" id="{EF59B2CE-36F3-409C-B644-0951E9D52E26}">
            <xm:f>NOT(ISERROR(SEARCH('Listados Datos'!$P$4,AR448)))</xm:f>
            <xm:f>'Listados Datos'!$P$4</xm:f>
            <x14:dxf>
              <fill>
                <patternFill>
                  <bgColor rgb="FF33CC33"/>
                </patternFill>
              </fill>
            </x14:dxf>
          </x14:cfRule>
          <x14:cfRule type="containsText" priority="5869" operator="containsText" id="{5CF54B18-2436-49CC-AAAA-281807370AF7}">
            <xm:f>NOT(ISERROR(SEARCH('Listados Datos'!$P$5,AR448)))</xm:f>
            <xm:f>'Listados Datos'!$P$5</xm:f>
            <x14:dxf>
              <fill>
                <patternFill>
                  <bgColor rgb="FFFFFF00"/>
                </patternFill>
              </fill>
            </x14:dxf>
          </x14:cfRule>
          <x14:cfRule type="containsText" priority="5870" operator="containsText" id="{E86A1D3F-E1D2-43E0-9ACA-2285A3F8FFA3}">
            <xm:f>NOT(ISERROR(SEARCH('Listados Datos'!$P$6,AR448)))</xm:f>
            <xm:f>'Listados Datos'!$P$6</xm:f>
            <x14:dxf>
              <fill>
                <patternFill>
                  <bgColor rgb="FFFFC000"/>
                </patternFill>
              </fill>
            </x14:dxf>
          </x14:cfRule>
          <x14:cfRule type="containsText" priority="5871" operator="containsText" id="{F5D6140B-255F-4EBA-BCC7-6CFAC53765C6}">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5863" operator="containsText" id="{238EF4A8-C45A-4B34-AED3-CA2E1D35A716}">
            <xm:f>NOT(ISERROR(SEARCH('Listados Datos'!$T$3,AT449)))</xm:f>
            <xm:f>'Listados Datos'!$T$3</xm:f>
            <x14:dxf>
              <fill>
                <patternFill patternType="solid">
                  <bgColor rgb="FFC00000"/>
                </patternFill>
              </fill>
            </x14:dxf>
          </x14:cfRule>
          <x14:cfRule type="containsText" priority="5864" operator="containsText" id="{9F2F64DC-2E9F-435C-9A9B-3BDA230835C0}">
            <xm:f>NOT(ISERROR(SEARCH('Listados Datos'!$T$4,AT449)))</xm:f>
            <xm:f>'Listados Datos'!$T$4</xm:f>
            <x14:dxf>
              <font>
                <b/>
                <i val="0"/>
                <color theme="0"/>
              </font>
              <fill>
                <patternFill>
                  <bgColor rgb="FFE26B0A"/>
                </patternFill>
              </fill>
            </x14:dxf>
          </x14:cfRule>
          <x14:cfRule type="containsText" priority="5865" operator="containsText" id="{503A33DE-41DA-4B80-8598-194010594E83}">
            <xm:f>NOT(ISERROR(SEARCH('Listados Datos'!$T$5,AT449)))</xm:f>
            <xm:f>'Listados Datos'!$T$5</xm:f>
            <x14:dxf>
              <font>
                <b/>
                <i val="0"/>
                <color auto="1"/>
              </font>
              <fill>
                <patternFill>
                  <bgColor rgb="FFFFFF00"/>
                </patternFill>
              </fill>
            </x14:dxf>
          </x14:cfRule>
          <x14:cfRule type="containsText" priority="5866" operator="containsText" id="{CAAC54C4-56F3-4BC7-8951-69BA6FB41816}">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5853" operator="containsText" id="{374A3A5C-A13F-4B17-AE7B-5751A6D171EE}">
            <xm:f>NOT(ISERROR(SEARCH('Listados Datos'!$P$3,AR449)))</xm:f>
            <xm:f>'Listados Datos'!$P$3</xm:f>
            <x14:dxf>
              <fill>
                <patternFill>
                  <bgColor rgb="FF99CC00"/>
                </patternFill>
              </fill>
            </x14:dxf>
          </x14:cfRule>
          <x14:cfRule type="containsText" priority="5854" operator="containsText" id="{AA4CFC42-51E3-47C4-81F0-F22E89C46670}">
            <xm:f>NOT(ISERROR(SEARCH('Listados Datos'!$P$4,AR449)))</xm:f>
            <xm:f>'Listados Datos'!$P$4</xm:f>
            <x14:dxf>
              <fill>
                <patternFill>
                  <bgColor rgb="FF33CC33"/>
                </patternFill>
              </fill>
            </x14:dxf>
          </x14:cfRule>
          <x14:cfRule type="containsText" priority="5855" operator="containsText" id="{FAA250E0-3F35-40FE-AE3E-D2B63CFC6FA1}">
            <xm:f>NOT(ISERROR(SEARCH('Listados Datos'!$P$5,AR449)))</xm:f>
            <xm:f>'Listados Datos'!$P$5</xm:f>
            <x14:dxf>
              <fill>
                <patternFill>
                  <bgColor rgb="FFFFFF00"/>
                </patternFill>
              </fill>
            </x14:dxf>
          </x14:cfRule>
          <x14:cfRule type="containsText" priority="5856" operator="containsText" id="{49176F1B-7BAD-47EA-BBDC-707C87F60AC9}">
            <xm:f>NOT(ISERROR(SEARCH('Listados Datos'!$P$6,AR449)))</xm:f>
            <xm:f>'Listados Datos'!$P$6</xm:f>
            <x14:dxf>
              <fill>
                <patternFill>
                  <bgColor rgb="FFFFC000"/>
                </patternFill>
              </fill>
            </x14:dxf>
          </x14:cfRule>
          <x14:cfRule type="containsText" priority="5857" operator="containsText" id="{21B66C27-605A-475A-97D1-A500F9A1ECA6}">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5713" operator="containsText" id="{44BE946B-672A-48BA-A92C-67F01797F59D}">
            <xm:f>NOT(ISERROR(SEARCH('Listados Datos'!$T$3,AT459)))</xm:f>
            <xm:f>'Listados Datos'!$T$3</xm:f>
            <x14:dxf>
              <fill>
                <patternFill patternType="solid">
                  <bgColor rgb="FFC00000"/>
                </patternFill>
              </fill>
            </x14:dxf>
          </x14:cfRule>
          <x14:cfRule type="containsText" priority="5714" operator="containsText" id="{E3A542B0-9AF7-4987-9143-7121B1AF3F59}">
            <xm:f>NOT(ISERROR(SEARCH('Listados Datos'!$T$4,AT459)))</xm:f>
            <xm:f>'Listados Datos'!$T$4</xm:f>
            <x14:dxf>
              <font>
                <b/>
                <i val="0"/>
                <color theme="0"/>
              </font>
              <fill>
                <patternFill>
                  <bgColor rgb="FFE26B0A"/>
                </patternFill>
              </fill>
            </x14:dxf>
          </x14:cfRule>
          <x14:cfRule type="containsText" priority="5715" operator="containsText" id="{40066371-8E2F-4F77-A479-D226D5D98B14}">
            <xm:f>NOT(ISERROR(SEARCH('Listados Datos'!$T$5,AT459)))</xm:f>
            <xm:f>'Listados Datos'!$T$5</xm:f>
            <x14:dxf>
              <font>
                <b/>
                <i val="0"/>
                <color auto="1"/>
              </font>
              <fill>
                <patternFill>
                  <bgColor rgb="FFFFFF00"/>
                </patternFill>
              </fill>
            </x14:dxf>
          </x14:cfRule>
          <x14:cfRule type="containsText" priority="5716" operator="containsText" id="{3236DC70-B45E-4A3C-B258-DA805851F9B0}">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703" operator="containsText" id="{A9D8723D-712A-45B0-B63C-BA2D7D50F681}">
            <xm:f>NOT(ISERROR(SEARCH('Listados Datos'!$P$3,AR459)))</xm:f>
            <xm:f>'Listados Datos'!$P$3</xm:f>
            <x14:dxf>
              <fill>
                <patternFill>
                  <bgColor rgb="FF99CC00"/>
                </patternFill>
              </fill>
            </x14:dxf>
          </x14:cfRule>
          <x14:cfRule type="containsText" priority="5704" operator="containsText" id="{E7F4A2E5-60B0-4B44-9BFF-BC891A14B56D}">
            <xm:f>NOT(ISERROR(SEARCH('Listados Datos'!$P$4,AR459)))</xm:f>
            <xm:f>'Listados Datos'!$P$4</xm:f>
            <x14:dxf>
              <fill>
                <patternFill>
                  <bgColor rgb="FF33CC33"/>
                </patternFill>
              </fill>
            </x14:dxf>
          </x14:cfRule>
          <x14:cfRule type="containsText" priority="5705" operator="containsText" id="{C7FC0B1D-1B02-4136-A096-0CE0A975C1E6}">
            <xm:f>NOT(ISERROR(SEARCH('Listados Datos'!$P$5,AR459)))</xm:f>
            <xm:f>'Listados Datos'!$P$5</xm:f>
            <x14:dxf>
              <fill>
                <patternFill>
                  <bgColor rgb="FFFFFF00"/>
                </patternFill>
              </fill>
            </x14:dxf>
          </x14:cfRule>
          <x14:cfRule type="containsText" priority="5706" operator="containsText" id="{99CC10E1-324F-43B9-B9C2-BF2ABDCAC18B}">
            <xm:f>NOT(ISERROR(SEARCH('Listados Datos'!$P$6,AR459)))</xm:f>
            <xm:f>'Listados Datos'!$P$6</xm:f>
            <x14:dxf>
              <fill>
                <patternFill>
                  <bgColor rgb="FFFFC000"/>
                </patternFill>
              </fill>
            </x14:dxf>
          </x14:cfRule>
          <x14:cfRule type="containsText" priority="5707" operator="containsText" id="{057DACB7-4612-49C4-9AC1-2DBD1540F7A6}">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5835" operator="containsText" id="{121C6CCA-18F0-4BE7-8C63-54876EA8CF58}">
            <xm:f>NOT(ISERROR(SEARCH('Listados Datos'!$T$3,AF450)))</xm:f>
            <xm:f>'Listados Datos'!$T$3</xm:f>
            <x14:dxf>
              <fill>
                <patternFill patternType="solid">
                  <bgColor rgb="FFC00000"/>
                </patternFill>
              </fill>
            </x14:dxf>
          </x14:cfRule>
          <x14:cfRule type="containsText" priority="5836" operator="containsText" id="{BAE4102C-12D0-4B7E-B018-AD3AD02CFF75}">
            <xm:f>NOT(ISERROR(SEARCH('Listados Datos'!$T$4,AF450)))</xm:f>
            <xm:f>'Listados Datos'!$T$4</xm:f>
            <x14:dxf>
              <font>
                <b/>
                <i val="0"/>
                <color theme="0"/>
              </font>
              <fill>
                <patternFill>
                  <bgColor rgb="FFE26B0A"/>
                </patternFill>
              </fill>
            </x14:dxf>
          </x14:cfRule>
          <x14:cfRule type="containsText" priority="5837" operator="containsText" id="{3A584161-D90C-405B-B603-10DB2B8A6624}">
            <xm:f>NOT(ISERROR(SEARCH('Listados Datos'!$T$5,AF450)))</xm:f>
            <xm:f>'Listados Datos'!$T$5</xm:f>
            <x14:dxf>
              <font>
                <b/>
                <i val="0"/>
                <color auto="1"/>
              </font>
              <fill>
                <patternFill>
                  <bgColor rgb="FFFFFF00"/>
                </patternFill>
              </fill>
            </x14:dxf>
          </x14:cfRule>
          <x14:cfRule type="containsText" priority="5838" operator="containsText" id="{2B2C8F63-2A8D-466F-BF99-F1163AFD8A74}">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5831" operator="containsText" id="{89B367EB-9C2C-4439-9B89-FBB0F6C8EA73}">
            <xm:f>NOT(ISERROR(SEARCH('Listados Datos'!$T$3,AB450)))</xm:f>
            <xm:f>'Listados Datos'!$T$3</xm:f>
            <x14:dxf>
              <fill>
                <patternFill patternType="solid">
                  <bgColor rgb="FFC00000"/>
                </patternFill>
              </fill>
            </x14:dxf>
          </x14:cfRule>
          <x14:cfRule type="containsText" priority="5832" operator="containsText" id="{240F4646-95F3-493F-BC28-987C1F3FEB9C}">
            <xm:f>NOT(ISERROR(SEARCH('Listados Datos'!$T$4,AB450)))</xm:f>
            <xm:f>'Listados Datos'!$T$4</xm:f>
            <x14:dxf>
              <font>
                <b/>
                <i val="0"/>
                <color theme="0"/>
              </font>
              <fill>
                <patternFill>
                  <bgColor rgb="FFE26B0A"/>
                </patternFill>
              </fill>
            </x14:dxf>
          </x14:cfRule>
          <x14:cfRule type="containsText" priority="5833" operator="containsText" id="{CD29EED3-E72A-48B9-8BA9-19B8F5E10CFF}">
            <xm:f>NOT(ISERROR(SEARCH('Listados Datos'!$T$5,AB450)))</xm:f>
            <xm:f>'Listados Datos'!$T$5</xm:f>
            <x14:dxf>
              <font>
                <b/>
                <i val="0"/>
                <color auto="1"/>
              </font>
              <fill>
                <patternFill>
                  <bgColor rgb="FFFFFF00"/>
                </patternFill>
              </fill>
            </x14:dxf>
          </x14:cfRule>
          <x14:cfRule type="containsText" priority="5834" operator="containsText" id="{CC093724-B4CD-43FD-A5BA-31C46B6B6C22}">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5821" operator="containsText" id="{D6DB091E-2BC3-4FE9-99BE-BA43F5093C97}">
            <xm:f>NOT(ISERROR(SEARCH('Listados Datos'!$P$3,Z450)))</xm:f>
            <xm:f>'Listados Datos'!$P$3</xm:f>
            <x14:dxf>
              <fill>
                <patternFill>
                  <bgColor rgb="FF99CC00"/>
                </patternFill>
              </fill>
            </x14:dxf>
          </x14:cfRule>
          <x14:cfRule type="containsText" priority="5822" operator="containsText" id="{5359D27D-D498-44A7-9076-486AE8E0FDC8}">
            <xm:f>NOT(ISERROR(SEARCH('Listados Datos'!$P$4,Z450)))</xm:f>
            <xm:f>'Listados Datos'!$P$4</xm:f>
            <x14:dxf>
              <fill>
                <patternFill>
                  <bgColor rgb="FF33CC33"/>
                </patternFill>
              </fill>
            </x14:dxf>
          </x14:cfRule>
          <x14:cfRule type="containsText" priority="5823" operator="containsText" id="{E91030C3-62FE-46C6-A54C-8C3CB44487FF}">
            <xm:f>NOT(ISERROR(SEARCH('Listados Datos'!$P$5,Z450)))</xm:f>
            <xm:f>'Listados Datos'!$P$5</xm:f>
            <x14:dxf>
              <fill>
                <patternFill>
                  <bgColor rgb="FFFFFF00"/>
                </patternFill>
              </fill>
            </x14:dxf>
          </x14:cfRule>
          <x14:cfRule type="containsText" priority="5824" operator="containsText" id="{BAFB337B-7D8C-491D-B62D-50150CE5CCFA}">
            <xm:f>NOT(ISERROR(SEARCH('Listados Datos'!$P$6,Z450)))</xm:f>
            <xm:f>'Listados Datos'!$P$6</xm:f>
            <x14:dxf>
              <fill>
                <patternFill>
                  <bgColor rgb="FFFFC000"/>
                </patternFill>
              </fill>
            </x14:dxf>
          </x14:cfRule>
          <x14:cfRule type="containsText" priority="5825" operator="containsText" id="{1CC7872E-44F4-4630-91B2-6E0DB1BA5D66}">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671" operator="containsText" id="{6BB8F2FF-5E11-478A-A7E3-714AB68054ED}">
            <xm:f>NOT(ISERROR(SEARCH('Listados Datos'!$T$3,AT456)))</xm:f>
            <xm:f>'Listados Datos'!$T$3</xm:f>
            <x14:dxf>
              <fill>
                <patternFill patternType="solid">
                  <bgColor rgb="FFC00000"/>
                </patternFill>
              </fill>
            </x14:dxf>
          </x14:cfRule>
          <x14:cfRule type="containsText" priority="5672" operator="containsText" id="{A7497FB2-9751-4D14-8191-79EF802FA9B7}">
            <xm:f>NOT(ISERROR(SEARCH('Listados Datos'!$T$4,AT456)))</xm:f>
            <xm:f>'Listados Datos'!$T$4</xm:f>
            <x14:dxf>
              <font>
                <b/>
                <i val="0"/>
                <color theme="0"/>
              </font>
              <fill>
                <patternFill>
                  <bgColor rgb="FFE26B0A"/>
                </patternFill>
              </fill>
            </x14:dxf>
          </x14:cfRule>
          <x14:cfRule type="containsText" priority="5673" operator="containsText" id="{525EA565-E674-40DC-85B5-CB221947A725}">
            <xm:f>NOT(ISERROR(SEARCH('Listados Datos'!$T$5,AT456)))</xm:f>
            <xm:f>'Listados Datos'!$T$5</xm:f>
            <x14:dxf>
              <font>
                <b/>
                <i val="0"/>
                <color auto="1"/>
              </font>
              <fill>
                <patternFill>
                  <bgColor rgb="FFFFFF00"/>
                </patternFill>
              </fill>
            </x14:dxf>
          </x14:cfRule>
          <x14:cfRule type="containsText" priority="5674" operator="containsText" id="{4411BEF5-3AC7-4343-97A8-7CED21701A6A}">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661" operator="containsText" id="{D5FF794F-B1A1-45E0-A467-FFED3CF476C4}">
            <xm:f>NOT(ISERROR(SEARCH('Listados Datos'!$P$3,AR456)))</xm:f>
            <xm:f>'Listados Datos'!$P$3</xm:f>
            <x14:dxf>
              <fill>
                <patternFill>
                  <bgColor rgb="FF99CC00"/>
                </patternFill>
              </fill>
            </x14:dxf>
          </x14:cfRule>
          <x14:cfRule type="containsText" priority="5662" operator="containsText" id="{52C05DE0-00E2-409C-B1BC-2F1548434583}">
            <xm:f>NOT(ISERROR(SEARCH('Listados Datos'!$P$4,AR456)))</xm:f>
            <xm:f>'Listados Datos'!$P$4</xm:f>
            <x14:dxf>
              <fill>
                <patternFill>
                  <bgColor rgb="FF33CC33"/>
                </patternFill>
              </fill>
            </x14:dxf>
          </x14:cfRule>
          <x14:cfRule type="containsText" priority="5663" operator="containsText" id="{6CB2E378-6375-457F-8B1C-5B50063EB559}">
            <xm:f>NOT(ISERROR(SEARCH('Listados Datos'!$P$5,AR456)))</xm:f>
            <xm:f>'Listados Datos'!$P$5</xm:f>
            <x14:dxf>
              <fill>
                <patternFill>
                  <bgColor rgb="FFFFFF00"/>
                </patternFill>
              </fill>
            </x14:dxf>
          </x14:cfRule>
          <x14:cfRule type="containsText" priority="5664" operator="containsText" id="{8A4BB0AF-BA53-4E05-938A-52C38854D1D8}">
            <xm:f>NOT(ISERROR(SEARCH('Listados Datos'!$P$6,AR456)))</xm:f>
            <xm:f>'Listados Datos'!$P$6</xm:f>
            <x14:dxf>
              <fill>
                <patternFill>
                  <bgColor rgb="FFFFC000"/>
                </patternFill>
              </fill>
            </x14:dxf>
          </x14:cfRule>
          <x14:cfRule type="containsText" priority="5665" operator="containsText" id="{6F65BAF1-03E9-4E4C-AAD9-52ED69CBDC66}">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5793" operator="containsText" id="{C50F7F1E-C2BF-477A-8103-3C83990FA871}">
            <xm:f>NOT(ISERROR(SEARCH('Listados Datos'!$T$3,AT451)))</xm:f>
            <xm:f>'Listados Datos'!$T$3</xm:f>
            <x14:dxf>
              <fill>
                <patternFill patternType="solid">
                  <bgColor rgb="FFC00000"/>
                </patternFill>
              </fill>
            </x14:dxf>
          </x14:cfRule>
          <x14:cfRule type="containsText" priority="5794" operator="containsText" id="{B307DC16-5E05-4E9A-A73A-A46D2EEEC8D8}">
            <xm:f>NOT(ISERROR(SEARCH('Listados Datos'!$T$4,AT451)))</xm:f>
            <xm:f>'Listados Datos'!$T$4</xm:f>
            <x14:dxf>
              <font>
                <b/>
                <i val="0"/>
                <color theme="0"/>
              </font>
              <fill>
                <patternFill>
                  <bgColor rgb="FFE26B0A"/>
                </patternFill>
              </fill>
            </x14:dxf>
          </x14:cfRule>
          <x14:cfRule type="containsText" priority="5795" operator="containsText" id="{B15B3875-A05B-4C21-B45F-903CF3A3838F}">
            <xm:f>NOT(ISERROR(SEARCH('Listados Datos'!$T$5,AT451)))</xm:f>
            <xm:f>'Listados Datos'!$T$5</xm:f>
            <x14:dxf>
              <font>
                <b/>
                <i val="0"/>
                <color auto="1"/>
              </font>
              <fill>
                <patternFill>
                  <bgColor rgb="FFFFFF00"/>
                </patternFill>
              </fill>
            </x14:dxf>
          </x14:cfRule>
          <x14:cfRule type="containsText" priority="5796" operator="containsText" id="{6E8BC7F1-B377-43EC-A76B-14426A51D7D2}">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5783" operator="containsText" id="{B7720698-EDF8-476E-B31D-155DDD884782}">
            <xm:f>NOT(ISERROR(SEARCH('Listados Datos'!$P$3,AR451)))</xm:f>
            <xm:f>'Listados Datos'!$P$3</xm:f>
            <x14:dxf>
              <fill>
                <patternFill>
                  <bgColor rgb="FF99CC00"/>
                </patternFill>
              </fill>
            </x14:dxf>
          </x14:cfRule>
          <x14:cfRule type="containsText" priority="5784" operator="containsText" id="{F985CD5C-E2B2-409E-ADC7-AECBC07184B2}">
            <xm:f>NOT(ISERROR(SEARCH('Listados Datos'!$P$4,AR451)))</xm:f>
            <xm:f>'Listados Datos'!$P$4</xm:f>
            <x14:dxf>
              <fill>
                <patternFill>
                  <bgColor rgb="FF33CC33"/>
                </patternFill>
              </fill>
            </x14:dxf>
          </x14:cfRule>
          <x14:cfRule type="containsText" priority="5785" operator="containsText" id="{0E939A3C-A15F-4EC4-B521-E80C4B54ECDB}">
            <xm:f>NOT(ISERROR(SEARCH('Listados Datos'!$P$5,AR451)))</xm:f>
            <xm:f>'Listados Datos'!$P$5</xm:f>
            <x14:dxf>
              <fill>
                <patternFill>
                  <bgColor rgb="FFFFFF00"/>
                </patternFill>
              </fill>
            </x14:dxf>
          </x14:cfRule>
          <x14:cfRule type="containsText" priority="5786" operator="containsText" id="{DE48DD40-F492-49F6-8026-C9FF06BEDE43}">
            <xm:f>NOT(ISERROR(SEARCH('Listados Datos'!$P$6,AR451)))</xm:f>
            <xm:f>'Listados Datos'!$P$6</xm:f>
            <x14:dxf>
              <fill>
                <patternFill>
                  <bgColor rgb="FFFFC000"/>
                </patternFill>
              </fill>
            </x14:dxf>
          </x14:cfRule>
          <x14:cfRule type="containsText" priority="5787" operator="containsText" id="{50B91887-066D-45BB-93B3-8C55EFA564E5}">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5647" operator="containsText" id="{F545973E-433D-4662-B28E-A62ED65A3623}">
            <xm:f>NOT(ISERROR(SEARCH('Listados Datos'!$P$3,AR457)))</xm:f>
            <xm:f>'Listados Datos'!$P$3</xm:f>
            <x14:dxf>
              <fill>
                <patternFill>
                  <bgColor rgb="FF99CC00"/>
                </patternFill>
              </fill>
            </x14:dxf>
          </x14:cfRule>
          <x14:cfRule type="containsText" priority="5648" operator="containsText" id="{660BF4F0-C2D1-45A5-8572-8E450E20F30C}">
            <xm:f>NOT(ISERROR(SEARCH('Listados Datos'!$P$4,AR457)))</xm:f>
            <xm:f>'Listados Datos'!$P$4</xm:f>
            <x14:dxf>
              <fill>
                <patternFill>
                  <bgColor rgb="FF33CC33"/>
                </patternFill>
              </fill>
            </x14:dxf>
          </x14:cfRule>
          <x14:cfRule type="containsText" priority="5649" operator="containsText" id="{5516869C-A005-4836-858A-867C13AD822A}">
            <xm:f>NOT(ISERROR(SEARCH('Listados Datos'!$P$5,AR457)))</xm:f>
            <xm:f>'Listados Datos'!$P$5</xm:f>
            <x14:dxf>
              <fill>
                <patternFill>
                  <bgColor rgb="FFFFFF00"/>
                </patternFill>
              </fill>
            </x14:dxf>
          </x14:cfRule>
          <x14:cfRule type="containsText" priority="5650" operator="containsText" id="{04C53F97-CF50-4E25-B5FB-EABD829D6AA2}">
            <xm:f>NOT(ISERROR(SEARCH('Listados Datos'!$P$6,AR457)))</xm:f>
            <xm:f>'Listados Datos'!$P$6</xm:f>
            <x14:dxf>
              <fill>
                <patternFill>
                  <bgColor rgb="FFFFC000"/>
                </patternFill>
              </fill>
            </x14:dxf>
          </x14:cfRule>
          <x14:cfRule type="containsText" priority="5651" operator="containsText" id="{0A8455D5-1D7A-418F-98E6-0DAD62769703}">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511" operator="containsText" id="{C41A560A-5D7F-4D7E-A9C1-BDC8FCB9FF86}">
            <xm:f>NOT(ISERROR(SEARCH('Listados Datos'!$P$3,AR469)))</xm:f>
            <xm:f>'Listados Datos'!$P$3</xm:f>
            <x14:dxf>
              <fill>
                <patternFill>
                  <bgColor rgb="FF99CC00"/>
                </patternFill>
              </fill>
            </x14:dxf>
          </x14:cfRule>
          <x14:cfRule type="containsText" priority="5512" operator="containsText" id="{8F4B2EA6-E619-4C3B-A38B-4A5707891CFC}">
            <xm:f>NOT(ISERROR(SEARCH('Listados Datos'!$P$4,AR469)))</xm:f>
            <xm:f>'Listados Datos'!$P$4</xm:f>
            <x14:dxf>
              <fill>
                <patternFill>
                  <bgColor rgb="FF33CC33"/>
                </patternFill>
              </fill>
            </x14:dxf>
          </x14:cfRule>
          <x14:cfRule type="containsText" priority="5513" operator="containsText" id="{B2C3969A-BC12-46FD-A644-CEE0AEC12BF8}">
            <xm:f>NOT(ISERROR(SEARCH('Listados Datos'!$P$5,AR469)))</xm:f>
            <xm:f>'Listados Datos'!$P$5</xm:f>
            <x14:dxf>
              <fill>
                <patternFill>
                  <bgColor rgb="FFFFFF00"/>
                </patternFill>
              </fill>
            </x14:dxf>
          </x14:cfRule>
          <x14:cfRule type="containsText" priority="5514" operator="containsText" id="{7C3A45E2-DACC-4908-913C-5E1F147D0439}">
            <xm:f>NOT(ISERROR(SEARCH('Listados Datos'!$P$6,AR469)))</xm:f>
            <xm:f>'Listados Datos'!$P$6</xm:f>
            <x14:dxf>
              <fill>
                <patternFill>
                  <bgColor rgb="FFFFC000"/>
                </patternFill>
              </fill>
            </x14:dxf>
          </x14:cfRule>
          <x14:cfRule type="containsText" priority="5515" operator="containsText" id="{D16A56CD-2A7A-49EC-91E7-BE6719C270A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6187" operator="containsText" id="{CC385920-D24C-4A50-818B-D864F3D32621}">
            <xm:f>NOT(ISERROR(SEARCH('Listados Datos'!$T$3,AF436)))</xm:f>
            <xm:f>'Listados Datos'!$T$3</xm:f>
            <x14:dxf>
              <fill>
                <patternFill patternType="solid">
                  <bgColor rgb="FFC00000"/>
                </patternFill>
              </fill>
            </x14:dxf>
          </x14:cfRule>
          <x14:cfRule type="containsText" priority="6188" operator="containsText" id="{AF80CFC9-B19D-44F8-8904-3522DEB17C7E}">
            <xm:f>NOT(ISERROR(SEARCH('Listados Datos'!$T$4,AF436)))</xm:f>
            <xm:f>'Listados Datos'!$T$4</xm:f>
            <x14:dxf>
              <font>
                <b/>
                <i val="0"/>
                <color theme="0"/>
              </font>
              <fill>
                <patternFill>
                  <bgColor rgb="FFE26B0A"/>
                </patternFill>
              </fill>
            </x14:dxf>
          </x14:cfRule>
          <x14:cfRule type="containsText" priority="6189" operator="containsText" id="{238DFA64-6BA2-49A9-AAA5-30B38ECD89DB}">
            <xm:f>NOT(ISERROR(SEARCH('Listados Datos'!$T$5,AF436)))</xm:f>
            <xm:f>'Listados Datos'!$T$5</xm:f>
            <x14:dxf>
              <font>
                <b/>
                <i val="0"/>
                <color auto="1"/>
              </font>
              <fill>
                <patternFill>
                  <bgColor rgb="FFFFFF00"/>
                </patternFill>
              </fill>
            </x14:dxf>
          </x14:cfRule>
          <x14:cfRule type="containsText" priority="6190" operator="containsText" id="{979EE06B-10FC-4269-A489-5303B81E12E2}">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183" operator="containsText" id="{2F10EFF2-38FC-430B-84EF-C5A4DAE9D77A}">
            <xm:f>NOT(ISERROR(SEARCH('Listados Datos'!$T$3,AB436)))</xm:f>
            <xm:f>'Listados Datos'!$T$3</xm:f>
            <x14:dxf>
              <fill>
                <patternFill patternType="solid">
                  <bgColor rgb="FFC00000"/>
                </patternFill>
              </fill>
            </x14:dxf>
          </x14:cfRule>
          <x14:cfRule type="containsText" priority="6184" operator="containsText" id="{08862BC8-ECC7-4608-B15A-440FA037A771}">
            <xm:f>NOT(ISERROR(SEARCH('Listados Datos'!$T$4,AB436)))</xm:f>
            <xm:f>'Listados Datos'!$T$4</xm:f>
            <x14:dxf>
              <font>
                <b/>
                <i val="0"/>
                <color theme="0"/>
              </font>
              <fill>
                <patternFill>
                  <bgColor rgb="FFE26B0A"/>
                </patternFill>
              </fill>
            </x14:dxf>
          </x14:cfRule>
          <x14:cfRule type="containsText" priority="6185" operator="containsText" id="{90AA1C5F-FAE4-43AE-A2E7-C0F9B53303C2}">
            <xm:f>NOT(ISERROR(SEARCH('Listados Datos'!$T$5,AB436)))</xm:f>
            <xm:f>'Listados Datos'!$T$5</xm:f>
            <x14:dxf>
              <font>
                <b/>
                <i val="0"/>
                <color auto="1"/>
              </font>
              <fill>
                <patternFill>
                  <bgColor rgb="FFFFFF00"/>
                </patternFill>
              </fill>
            </x14:dxf>
          </x14:cfRule>
          <x14:cfRule type="containsText" priority="6186" operator="containsText" id="{414A1254-7E5C-4350-88D0-79088CC215AB}">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173" operator="containsText" id="{E5403EA9-DF8D-4409-8F69-29B1B5C86FBA}">
            <xm:f>NOT(ISERROR(SEARCH('Listados Datos'!$P$3,Z436)))</xm:f>
            <xm:f>'Listados Datos'!$P$3</xm:f>
            <x14:dxf>
              <fill>
                <patternFill>
                  <bgColor rgb="FF99CC00"/>
                </patternFill>
              </fill>
            </x14:dxf>
          </x14:cfRule>
          <x14:cfRule type="containsText" priority="6174" operator="containsText" id="{2062C9C1-530D-47F1-81A0-908FB7A347A4}">
            <xm:f>NOT(ISERROR(SEARCH('Listados Datos'!$P$4,Z436)))</xm:f>
            <xm:f>'Listados Datos'!$P$4</xm:f>
            <x14:dxf>
              <fill>
                <patternFill>
                  <bgColor rgb="FF33CC33"/>
                </patternFill>
              </fill>
            </x14:dxf>
          </x14:cfRule>
          <x14:cfRule type="containsText" priority="6175" operator="containsText" id="{E1EAD7CF-6A22-4A07-81A3-A671976CC092}">
            <xm:f>NOT(ISERROR(SEARCH('Listados Datos'!$P$5,Z436)))</xm:f>
            <xm:f>'Listados Datos'!$P$5</xm:f>
            <x14:dxf>
              <fill>
                <patternFill>
                  <bgColor rgb="FFFFFF00"/>
                </patternFill>
              </fill>
            </x14:dxf>
          </x14:cfRule>
          <x14:cfRule type="containsText" priority="6176" operator="containsText" id="{29DFFA98-5586-4824-81A1-5DF8EBD9C93A}">
            <xm:f>NOT(ISERROR(SEARCH('Listados Datos'!$P$6,Z436)))</xm:f>
            <xm:f>'Listados Datos'!$P$6</xm:f>
            <x14:dxf>
              <fill>
                <patternFill>
                  <bgColor rgb="FFFFC000"/>
                </patternFill>
              </fill>
            </x14:dxf>
          </x14:cfRule>
          <x14:cfRule type="containsText" priority="6177" operator="containsText" id="{E0B1945F-C2E4-4B76-9D6D-756CC6E6BE40}">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149" operator="containsText" id="{D426784B-CBFB-44B6-AC19-9DB7685EEEA9}">
            <xm:f>NOT(ISERROR(SEARCH('Listados Datos'!$T$3,AT436)))</xm:f>
            <xm:f>'Listados Datos'!$T$3</xm:f>
            <x14:dxf>
              <fill>
                <patternFill patternType="solid">
                  <bgColor rgb="FFC00000"/>
                </patternFill>
              </fill>
            </x14:dxf>
          </x14:cfRule>
          <x14:cfRule type="containsText" priority="6150" operator="containsText" id="{DD178F71-B4EE-4C88-A310-3792445895ED}">
            <xm:f>NOT(ISERROR(SEARCH('Listados Datos'!$T$4,AT436)))</xm:f>
            <xm:f>'Listados Datos'!$T$4</xm:f>
            <x14:dxf>
              <font>
                <b/>
                <i val="0"/>
                <color theme="0"/>
              </font>
              <fill>
                <patternFill>
                  <bgColor rgb="FFE26B0A"/>
                </patternFill>
              </fill>
            </x14:dxf>
          </x14:cfRule>
          <x14:cfRule type="containsText" priority="6151" operator="containsText" id="{8058A4E6-A1A5-4209-80B2-C20C5B9DE276}">
            <xm:f>NOT(ISERROR(SEARCH('Listados Datos'!$T$5,AT436)))</xm:f>
            <xm:f>'Listados Datos'!$T$5</xm:f>
            <x14:dxf>
              <font>
                <b/>
                <i val="0"/>
                <color auto="1"/>
              </font>
              <fill>
                <patternFill>
                  <bgColor rgb="FFFFFF00"/>
                </patternFill>
              </fill>
            </x14:dxf>
          </x14:cfRule>
          <x14:cfRule type="containsText" priority="6152" operator="containsText" id="{DF31533B-D2C5-411E-843F-44113CE29E78}">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139" operator="containsText" id="{96A0C2A4-E1B9-40C8-BC9D-C37D4C665FA2}">
            <xm:f>NOT(ISERROR(SEARCH('Listados Datos'!$P$3,AR436)))</xm:f>
            <xm:f>'Listados Datos'!$P$3</xm:f>
            <x14:dxf>
              <fill>
                <patternFill>
                  <bgColor rgb="FF99CC00"/>
                </patternFill>
              </fill>
            </x14:dxf>
          </x14:cfRule>
          <x14:cfRule type="containsText" priority="6140" operator="containsText" id="{FAD6BBE3-D8B2-46C5-8F41-93BC8D771532}">
            <xm:f>NOT(ISERROR(SEARCH('Listados Datos'!$P$4,AR436)))</xm:f>
            <xm:f>'Listados Datos'!$P$4</xm:f>
            <x14:dxf>
              <fill>
                <patternFill>
                  <bgColor rgb="FF33CC33"/>
                </patternFill>
              </fill>
            </x14:dxf>
          </x14:cfRule>
          <x14:cfRule type="containsText" priority="6141" operator="containsText" id="{5097321F-6334-4D3F-B08F-1288369D8630}">
            <xm:f>NOT(ISERROR(SEARCH('Listados Datos'!$P$5,AR436)))</xm:f>
            <xm:f>'Listados Datos'!$P$5</xm:f>
            <x14:dxf>
              <fill>
                <patternFill>
                  <bgColor rgb="FFFFFF00"/>
                </patternFill>
              </fill>
            </x14:dxf>
          </x14:cfRule>
          <x14:cfRule type="containsText" priority="6142" operator="containsText" id="{DF787B36-9083-4F2A-9DF2-6F4EED10AAFB}">
            <xm:f>NOT(ISERROR(SEARCH('Listados Datos'!$P$6,AR436)))</xm:f>
            <xm:f>'Listados Datos'!$P$6</xm:f>
            <x14:dxf>
              <fill>
                <patternFill>
                  <bgColor rgb="FFFFC000"/>
                </patternFill>
              </fill>
            </x14:dxf>
          </x14:cfRule>
          <x14:cfRule type="containsText" priority="6143" operator="containsText" id="{492C8B2A-9B9A-4E93-AD83-FEA3BD0EE895}">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135" operator="containsText" id="{9EBA317A-C1A6-4186-95DA-B99F1EEB1A56}">
            <xm:f>NOT(ISERROR(SEARCH('Listados Datos'!$T$3,AT437)))</xm:f>
            <xm:f>'Listados Datos'!$T$3</xm:f>
            <x14:dxf>
              <fill>
                <patternFill patternType="solid">
                  <bgColor rgb="FFC00000"/>
                </patternFill>
              </fill>
            </x14:dxf>
          </x14:cfRule>
          <x14:cfRule type="containsText" priority="6136" operator="containsText" id="{8FD8FF95-A0EF-4C13-9EAB-D341A43A8754}">
            <xm:f>NOT(ISERROR(SEARCH('Listados Datos'!$T$4,AT437)))</xm:f>
            <xm:f>'Listados Datos'!$T$4</xm:f>
            <x14:dxf>
              <font>
                <b/>
                <i val="0"/>
                <color theme="0"/>
              </font>
              <fill>
                <patternFill>
                  <bgColor rgb="FFE26B0A"/>
                </patternFill>
              </fill>
            </x14:dxf>
          </x14:cfRule>
          <x14:cfRule type="containsText" priority="6137" operator="containsText" id="{F3209923-2F46-49CA-9C10-0AF11421F7FE}">
            <xm:f>NOT(ISERROR(SEARCH('Listados Datos'!$T$5,AT437)))</xm:f>
            <xm:f>'Listados Datos'!$T$5</xm:f>
            <x14:dxf>
              <font>
                <b/>
                <i val="0"/>
                <color auto="1"/>
              </font>
              <fill>
                <patternFill>
                  <bgColor rgb="FFFFFF00"/>
                </patternFill>
              </fill>
            </x14:dxf>
          </x14:cfRule>
          <x14:cfRule type="containsText" priority="6138" operator="containsText" id="{78506DCC-AF7E-49E5-8C1F-7568A122B457}">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125" operator="containsText" id="{7F9934E7-3F06-4AE7-9D21-5375A5B072C5}">
            <xm:f>NOT(ISERROR(SEARCH('Listados Datos'!$P$3,AR437)))</xm:f>
            <xm:f>'Listados Datos'!$P$3</xm:f>
            <x14:dxf>
              <fill>
                <patternFill>
                  <bgColor rgb="FF99CC00"/>
                </patternFill>
              </fill>
            </x14:dxf>
          </x14:cfRule>
          <x14:cfRule type="containsText" priority="6126" operator="containsText" id="{F7DC96C7-DDD3-4702-A257-5E32CA97B048}">
            <xm:f>NOT(ISERROR(SEARCH('Listados Datos'!$P$4,AR437)))</xm:f>
            <xm:f>'Listados Datos'!$P$4</xm:f>
            <x14:dxf>
              <fill>
                <patternFill>
                  <bgColor rgb="FF33CC33"/>
                </patternFill>
              </fill>
            </x14:dxf>
          </x14:cfRule>
          <x14:cfRule type="containsText" priority="6127" operator="containsText" id="{8A9CBB29-D5B8-4312-B2C7-E3D91B11029A}">
            <xm:f>NOT(ISERROR(SEARCH('Listados Datos'!$P$5,AR437)))</xm:f>
            <xm:f>'Listados Datos'!$P$5</xm:f>
            <x14:dxf>
              <fill>
                <patternFill>
                  <bgColor rgb="FFFFFF00"/>
                </patternFill>
              </fill>
            </x14:dxf>
          </x14:cfRule>
          <x14:cfRule type="containsText" priority="6128" operator="containsText" id="{A579E88B-579C-45AB-8031-77BAFE5D5962}">
            <xm:f>NOT(ISERROR(SEARCH('Listados Datos'!$P$6,AR437)))</xm:f>
            <xm:f>'Listados Datos'!$P$6</xm:f>
            <x14:dxf>
              <fill>
                <patternFill>
                  <bgColor rgb="FFFFC000"/>
                </patternFill>
              </fill>
            </x14:dxf>
          </x14:cfRule>
          <x14:cfRule type="containsText" priority="6129" operator="containsText" id="{284BDFF7-7587-4C50-B873-33177D43737F}">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121" operator="containsText" id="{17046B17-4307-4452-AFB5-B1579DB18A44}">
            <xm:f>NOT(ISERROR(SEARCH('Listados Datos'!$T$3,AT441)))</xm:f>
            <xm:f>'Listados Datos'!$T$3</xm:f>
            <x14:dxf>
              <fill>
                <patternFill patternType="solid">
                  <bgColor rgb="FFC00000"/>
                </patternFill>
              </fill>
            </x14:dxf>
          </x14:cfRule>
          <x14:cfRule type="containsText" priority="6122" operator="containsText" id="{417B3A82-0A41-4D00-96BB-256EC997C5DE}">
            <xm:f>NOT(ISERROR(SEARCH('Listados Datos'!$T$4,AT441)))</xm:f>
            <xm:f>'Listados Datos'!$T$4</xm:f>
            <x14:dxf>
              <font>
                <b/>
                <i val="0"/>
                <color theme="0"/>
              </font>
              <fill>
                <patternFill>
                  <bgColor rgb="FFE26B0A"/>
                </patternFill>
              </fill>
            </x14:dxf>
          </x14:cfRule>
          <x14:cfRule type="containsText" priority="6123" operator="containsText" id="{598DE5B9-4AC2-4792-8DFA-714A992F278B}">
            <xm:f>NOT(ISERROR(SEARCH('Listados Datos'!$T$5,AT441)))</xm:f>
            <xm:f>'Listados Datos'!$T$5</xm:f>
            <x14:dxf>
              <font>
                <b/>
                <i val="0"/>
                <color auto="1"/>
              </font>
              <fill>
                <patternFill>
                  <bgColor rgb="FFFFFF00"/>
                </patternFill>
              </fill>
            </x14:dxf>
          </x14:cfRule>
          <x14:cfRule type="containsText" priority="6124" operator="containsText" id="{0257C1C1-1D95-4D73-B475-14A59B698E4D}">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111" operator="containsText" id="{56B8D84D-18AD-441B-A7A4-879516D364F8}">
            <xm:f>NOT(ISERROR(SEARCH('Listados Datos'!$P$3,AR441)))</xm:f>
            <xm:f>'Listados Datos'!$P$3</xm:f>
            <x14:dxf>
              <fill>
                <patternFill>
                  <bgColor rgb="FF99CC00"/>
                </patternFill>
              </fill>
            </x14:dxf>
          </x14:cfRule>
          <x14:cfRule type="containsText" priority="6112" operator="containsText" id="{29E05B75-EFB4-4140-9F30-834A1CD5CD98}">
            <xm:f>NOT(ISERROR(SEARCH('Listados Datos'!$P$4,AR441)))</xm:f>
            <xm:f>'Listados Datos'!$P$4</xm:f>
            <x14:dxf>
              <fill>
                <patternFill>
                  <bgColor rgb="FF33CC33"/>
                </patternFill>
              </fill>
            </x14:dxf>
          </x14:cfRule>
          <x14:cfRule type="containsText" priority="6113" operator="containsText" id="{F36B79D8-2EE6-4630-955C-1346CE1BB56B}">
            <xm:f>NOT(ISERROR(SEARCH('Listados Datos'!$P$5,AR441)))</xm:f>
            <xm:f>'Listados Datos'!$P$5</xm:f>
            <x14:dxf>
              <fill>
                <patternFill>
                  <bgColor rgb="FFFFFF00"/>
                </patternFill>
              </fill>
            </x14:dxf>
          </x14:cfRule>
          <x14:cfRule type="containsText" priority="6114" operator="containsText" id="{5F62E5AB-A4A5-4A4F-A589-C336D2BF230E}">
            <xm:f>NOT(ISERROR(SEARCH('Listados Datos'!$P$6,AR441)))</xm:f>
            <xm:f>'Listados Datos'!$P$6</xm:f>
            <x14:dxf>
              <fill>
                <patternFill>
                  <bgColor rgb="FFFFC000"/>
                </patternFill>
              </fill>
            </x14:dxf>
          </x14:cfRule>
          <x14:cfRule type="containsText" priority="6115" operator="containsText" id="{962B7DD3-EA9B-4BF3-A379-3D36C2656CE2}">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107" operator="containsText" id="{6D690970-9B36-406E-B91A-47E3B3E88D71}">
            <xm:f>NOT(ISERROR(SEARCH('Listados Datos'!$T$3,AF438)))</xm:f>
            <xm:f>'Listados Datos'!$T$3</xm:f>
            <x14:dxf>
              <fill>
                <patternFill patternType="solid">
                  <bgColor rgb="FFC00000"/>
                </patternFill>
              </fill>
            </x14:dxf>
          </x14:cfRule>
          <x14:cfRule type="containsText" priority="6108" operator="containsText" id="{7C415917-F025-4CB1-A48A-DF5434BB9D5C}">
            <xm:f>NOT(ISERROR(SEARCH('Listados Datos'!$T$4,AF438)))</xm:f>
            <xm:f>'Listados Datos'!$T$4</xm:f>
            <x14:dxf>
              <font>
                <b/>
                <i val="0"/>
                <color theme="0"/>
              </font>
              <fill>
                <patternFill>
                  <bgColor rgb="FFE26B0A"/>
                </patternFill>
              </fill>
            </x14:dxf>
          </x14:cfRule>
          <x14:cfRule type="containsText" priority="6109" operator="containsText" id="{6B5EF606-EA5E-4869-9BB4-EB84DDD44D55}">
            <xm:f>NOT(ISERROR(SEARCH('Listados Datos'!$T$5,AF438)))</xm:f>
            <xm:f>'Listados Datos'!$T$5</xm:f>
            <x14:dxf>
              <font>
                <b/>
                <i val="0"/>
                <color auto="1"/>
              </font>
              <fill>
                <patternFill>
                  <bgColor rgb="FFFFFF00"/>
                </patternFill>
              </fill>
            </x14:dxf>
          </x14:cfRule>
          <x14:cfRule type="containsText" priority="6110" operator="containsText" id="{5DBAB69B-DB9B-4D6F-B1B3-8AC5E5AFEF17}">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103" operator="containsText" id="{1AAD825B-7E15-45F2-A8A9-DB04CBEB2349}">
            <xm:f>NOT(ISERROR(SEARCH('Listados Datos'!$T$3,AB438)))</xm:f>
            <xm:f>'Listados Datos'!$T$3</xm:f>
            <x14:dxf>
              <fill>
                <patternFill patternType="solid">
                  <bgColor rgb="FFC00000"/>
                </patternFill>
              </fill>
            </x14:dxf>
          </x14:cfRule>
          <x14:cfRule type="containsText" priority="6104" operator="containsText" id="{092C7812-9AB5-4CE3-88FB-1F755DE2F3A3}">
            <xm:f>NOT(ISERROR(SEARCH('Listados Datos'!$T$4,AB438)))</xm:f>
            <xm:f>'Listados Datos'!$T$4</xm:f>
            <x14:dxf>
              <font>
                <b/>
                <i val="0"/>
                <color theme="0"/>
              </font>
              <fill>
                <patternFill>
                  <bgColor rgb="FFE26B0A"/>
                </patternFill>
              </fill>
            </x14:dxf>
          </x14:cfRule>
          <x14:cfRule type="containsText" priority="6105" operator="containsText" id="{1B19DEC5-8D3E-41E0-BA7E-3690B3FAAEE7}">
            <xm:f>NOT(ISERROR(SEARCH('Listados Datos'!$T$5,AB438)))</xm:f>
            <xm:f>'Listados Datos'!$T$5</xm:f>
            <x14:dxf>
              <font>
                <b/>
                <i val="0"/>
                <color auto="1"/>
              </font>
              <fill>
                <patternFill>
                  <bgColor rgb="FFFFFF00"/>
                </patternFill>
              </fill>
            </x14:dxf>
          </x14:cfRule>
          <x14:cfRule type="containsText" priority="6106" operator="containsText" id="{D46159BC-1E25-4267-93DF-369ED51E677E}">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093" operator="containsText" id="{D57794AC-AF6E-4973-B500-77ACD54FBC2A}">
            <xm:f>NOT(ISERROR(SEARCH('Listados Datos'!$P$3,Z438)))</xm:f>
            <xm:f>'Listados Datos'!$P$3</xm:f>
            <x14:dxf>
              <fill>
                <patternFill>
                  <bgColor rgb="FF99CC00"/>
                </patternFill>
              </fill>
            </x14:dxf>
          </x14:cfRule>
          <x14:cfRule type="containsText" priority="6094" operator="containsText" id="{8308F478-2227-4D14-A0F6-E7FF5D43AC3E}">
            <xm:f>NOT(ISERROR(SEARCH('Listados Datos'!$P$4,Z438)))</xm:f>
            <xm:f>'Listados Datos'!$P$4</xm:f>
            <x14:dxf>
              <fill>
                <patternFill>
                  <bgColor rgb="FF33CC33"/>
                </patternFill>
              </fill>
            </x14:dxf>
          </x14:cfRule>
          <x14:cfRule type="containsText" priority="6095" operator="containsText" id="{6135DA8C-5DAE-4055-AA53-AD8F9851D780}">
            <xm:f>NOT(ISERROR(SEARCH('Listados Datos'!$P$5,Z438)))</xm:f>
            <xm:f>'Listados Datos'!$P$5</xm:f>
            <x14:dxf>
              <fill>
                <patternFill>
                  <bgColor rgb="FFFFFF00"/>
                </patternFill>
              </fill>
            </x14:dxf>
          </x14:cfRule>
          <x14:cfRule type="containsText" priority="6096" operator="containsText" id="{6553B4D1-010A-4D88-9947-5FC3857F1989}">
            <xm:f>NOT(ISERROR(SEARCH('Listados Datos'!$P$6,Z438)))</xm:f>
            <xm:f>'Listados Datos'!$P$6</xm:f>
            <x14:dxf>
              <fill>
                <patternFill>
                  <bgColor rgb="FFFFC000"/>
                </patternFill>
              </fill>
            </x14:dxf>
          </x14:cfRule>
          <x14:cfRule type="containsText" priority="6097" operator="containsText" id="{38CB3FA1-3F93-4F7F-9C97-AF63D12371A8}">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079" operator="containsText" id="{BD96FB50-29A7-4376-B302-98EC46C686C1}">
            <xm:f>NOT(ISERROR(SEARCH('Listados Datos'!$T$3,AT438)))</xm:f>
            <xm:f>'Listados Datos'!$T$3</xm:f>
            <x14:dxf>
              <fill>
                <patternFill patternType="solid">
                  <bgColor rgb="FFC00000"/>
                </patternFill>
              </fill>
            </x14:dxf>
          </x14:cfRule>
          <x14:cfRule type="containsText" priority="6080" operator="containsText" id="{35FF5898-0EDC-4FD4-A432-1F5016D70FE4}">
            <xm:f>NOT(ISERROR(SEARCH('Listados Datos'!$T$4,AT438)))</xm:f>
            <xm:f>'Listados Datos'!$T$4</xm:f>
            <x14:dxf>
              <font>
                <b/>
                <i val="0"/>
                <color theme="0"/>
              </font>
              <fill>
                <patternFill>
                  <bgColor rgb="FFE26B0A"/>
                </patternFill>
              </fill>
            </x14:dxf>
          </x14:cfRule>
          <x14:cfRule type="containsText" priority="6081" operator="containsText" id="{8AB0445C-7FDA-4AB4-92AC-9FB4632A221F}">
            <xm:f>NOT(ISERROR(SEARCH('Listados Datos'!$T$5,AT438)))</xm:f>
            <xm:f>'Listados Datos'!$T$5</xm:f>
            <x14:dxf>
              <font>
                <b/>
                <i val="0"/>
                <color auto="1"/>
              </font>
              <fill>
                <patternFill>
                  <bgColor rgb="FFFFFF00"/>
                </patternFill>
              </fill>
            </x14:dxf>
          </x14:cfRule>
          <x14:cfRule type="containsText" priority="6082" operator="containsText" id="{D23A2690-680A-4CD8-B9EE-12A559A7F0CF}">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069" operator="containsText" id="{E5DB2C31-8581-47C4-B27C-CC65F310A919}">
            <xm:f>NOT(ISERROR(SEARCH('Listados Datos'!$P$3,AR438)))</xm:f>
            <xm:f>'Listados Datos'!$P$3</xm:f>
            <x14:dxf>
              <fill>
                <patternFill>
                  <bgColor rgb="FF99CC00"/>
                </patternFill>
              </fill>
            </x14:dxf>
          </x14:cfRule>
          <x14:cfRule type="containsText" priority="6070" operator="containsText" id="{0C6B4661-BF8F-4D00-9AEF-015F5A23A31E}">
            <xm:f>NOT(ISERROR(SEARCH('Listados Datos'!$P$4,AR438)))</xm:f>
            <xm:f>'Listados Datos'!$P$4</xm:f>
            <x14:dxf>
              <fill>
                <patternFill>
                  <bgColor rgb="FF33CC33"/>
                </patternFill>
              </fill>
            </x14:dxf>
          </x14:cfRule>
          <x14:cfRule type="containsText" priority="6071" operator="containsText" id="{A069AEE5-28ED-40E7-954D-48C4718598FD}">
            <xm:f>NOT(ISERROR(SEARCH('Listados Datos'!$P$5,AR438)))</xm:f>
            <xm:f>'Listados Datos'!$P$5</xm:f>
            <x14:dxf>
              <fill>
                <patternFill>
                  <bgColor rgb="FFFFFF00"/>
                </patternFill>
              </fill>
            </x14:dxf>
          </x14:cfRule>
          <x14:cfRule type="containsText" priority="6072" operator="containsText" id="{8317FFA5-B012-48AD-93A9-E91EC11DF148}">
            <xm:f>NOT(ISERROR(SEARCH('Listados Datos'!$P$6,AR438)))</xm:f>
            <xm:f>'Listados Datos'!$P$6</xm:f>
            <x14:dxf>
              <fill>
                <patternFill>
                  <bgColor rgb="FFFFC000"/>
                </patternFill>
              </fill>
            </x14:dxf>
          </x14:cfRule>
          <x14:cfRule type="containsText" priority="6073" operator="containsText" id="{A6C48540-5143-4D8B-91C5-E1DB86F4D867}">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065" operator="containsText" id="{6226DF2E-DF65-4BE6-9816-C3822D8905C6}">
            <xm:f>NOT(ISERROR(SEARCH('Listados Datos'!$T$3,AT439)))</xm:f>
            <xm:f>'Listados Datos'!$T$3</xm:f>
            <x14:dxf>
              <fill>
                <patternFill patternType="solid">
                  <bgColor rgb="FFC00000"/>
                </patternFill>
              </fill>
            </x14:dxf>
          </x14:cfRule>
          <x14:cfRule type="containsText" priority="6066" operator="containsText" id="{D448B600-43B0-4672-9693-AA13348B5118}">
            <xm:f>NOT(ISERROR(SEARCH('Listados Datos'!$T$4,AT439)))</xm:f>
            <xm:f>'Listados Datos'!$T$4</xm:f>
            <x14:dxf>
              <font>
                <b/>
                <i val="0"/>
                <color theme="0"/>
              </font>
              <fill>
                <patternFill>
                  <bgColor rgb="FFE26B0A"/>
                </patternFill>
              </fill>
            </x14:dxf>
          </x14:cfRule>
          <x14:cfRule type="containsText" priority="6067" operator="containsText" id="{29ECBA68-FD25-4B98-9CB6-F0FB40D384B0}">
            <xm:f>NOT(ISERROR(SEARCH('Listados Datos'!$T$5,AT439)))</xm:f>
            <xm:f>'Listados Datos'!$T$5</xm:f>
            <x14:dxf>
              <font>
                <b/>
                <i val="0"/>
                <color auto="1"/>
              </font>
              <fill>
                <patternFill>
                  <bgColor rgb="FFFFFF00"/>
                </patternFill>
              </fill>
            </x14:dxf>
          </x14:cfRule>
          <x14:cfRule type="containsText" priority="6068" operator="containsText" id="{2A600BE0-8E08-40D1-B013-E80B20E4776D}">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055" operator="containsText" id="{CA1B5AB2-1C32-4421-A998-B2E35D9DA8D7}">
            <xm:f>NOT(ISERROR(SEARCH('Listados Datos'!$P$3,AR439)))</xm:f>
            <xm:f>'Listados Datos'!$P$3</xm:f>
            <x14:dxf>
              <fill>
                <patternFill>
                  <bgColor rgb="FF99CC00"/>
                </patternFill>
              </fill>
            </x14:dxf>
          </x14:cfRule>
          <x14:cfRule type="containsText" priority="6056" operator="containsText" id="{6B017667-5B8C-4113-A631-8FD0DD34F56D}">
            <xm:f>NOT(ISERROR(SEARCH('Listados Datos'!$P$4,AR439)))</xm:f>
            <xm:f>'Listados Datos'!$P$4</xm:f>
            <x14:dxf>
              <fill>
                <patternFill>
                  <bgColor rgb="FF33CC33"/>
                </patternFill>
              </fill>
            </x14:dxf>
          </x14:cfRule>
          <x14:cfRule type="containsText" priority="6057" operator="containsText" id="{B7DDA010-9584-46C5-9A05-5E15D0EB5BAD}">
            <xm:f>NOT(ISERROR(SEARCH('Listados Datos'!$P$5,AR439)))</xm:f>
            <xm:f>'Listados Datos'!$P$5</xm:f>
            <x14:dxf>
              <fill>
                <patternFill>
                  <bgColor rgb="FFFFFF00"/>
                </patternFill>
              </fill>
            </x14:dxf>
          </x14:cfRule>
          <x14:cfRule type="containsText" priority="6058" operator="containsText" id="{2C1BA293-6BEE-4053-A92A-3C4C8291669C}">
            <xm:f>NOT(ISERROR(SEARCH('Listados Datos'!$P$6,AR439)))</xm:f>
            <xm:f>'Listados Datos'!$P$6</xm:f>
            <x14:dxf>
              <fill>
                <patternFill>
                  <bgColor rgb="FFFFC000"/>
                </patternFill>
              </fill>
            </x14:dxf>
          </x14:cfRule>
          <x14:cfRule type="containsText" priority="6059" operator="containsText" id="{F78B1E08-E8E6-426E-AD00-F7B4E0C5109A}">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5779" operator="containsText" id="{5D4B9CDF-E560-4FBB-94CD-C8468D0C3445}">
            <xm:f>NOT(ISERROR(SEARCH('Listados Datos'!$T$3,AF454)))</xm:f>
            <xm:f>'Listados Datos'!$T$3</xm:f>
            <x14:dxf>
              <fill>
                <patternFill patternType="solid">
                  <bgColor rgb="FFC00000"/>
                </patternFill>
              </fill>
            </x14:dxf>
          </x14:cfRule>
          <x14:cfRule type="containsText" priority="5780" operator="containsText" id="{625869A4-7A28-4B26-8EB1-2C9FFDE343F4}">
            <xm:f>NOT(ISERROR(SEARCH('Listados Datos'!$T$4,AF454)))</xm:f>
            <xm:f>'Listados Datos'!$T$4</xm:f>
            <x14:dxf>
              <font>
                <b/>
                <i val="0"/>
                <color theme="0"/>
              </font>
              <fill>
                <patternFill>
                  <bgColor rgb="FFE26B0A"/>
                </patternFill>
              </fill>
            </x14:dxf>
          </x14:cfRule>
          <x14:cfRule type="containsText" priority="5781" operator="containsText" id="{ED6CB6CB-A1AA-49CD-A73C-A428D215D885}">
            <xm:f>NOT(ISERROR(SEARCH('Listados Datos'!$T$5,AF454)))</xm:f>
            <xm:f>'Listados Datos'!$T$5</xm:f>
            <x14:dxf>
              <font>
                <b/>
                <i val="0"/>
                <color auto="1"/>
              </font>
              <fill>
                <patternFill>
                  <bgColor rgb="FFFFFF00"/>
                </patternFill>
              </fill>
            </x14:dxf>
          </x14:cfRule>
          <x14:cfRule type="containsText" priority="5782" operator="containsText" id="{CF5CE1B8-4DD5-437C-AAB5-32753B641A5D}">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5775" operator="containsText" id="{7E77D28A-0E01-47B5-9ECF-0513BBC8331F}">
            <xm:f>NOT(ISERROR(SEARCH('Listados Datos'!$T$3,AB454)))</xm:f>
            <xm:f>'Listados Datos'!$T$3</xm:f>
            <x14:dxf>
              <fill>
                <patternFill patternType="solid">
                  <bgColor rgb="FFC00000"/>
                </patternFill>
              </fill>
            </x14:dxf>
          </x14:cfRule>
          <x14:cfRule type="containsText" priority="5776" operator="containsText" id="{5D732369-6433-4914-A6AD-EEE72AFABAF5}">
            <xm:f>NOT(ISERROR(SEARCH('Listados Datos'!$T$4,AB454)))</xm:f>
            <xm:f>'Listados Datos'!$T$4</xm:f>
            <x14:dxf>
              <font>
                <b/>
                <i val="0"/>
                <color theme="0"/>
              </font>
              <fill>
                <patternFill>
                  <bgColor rgb="FFE26B0A"/>
                </patternFill>
              </fill>
            </x14:dxf>
          </x14:cfRule>
          <x14:cfRule type="containsText" priority="5777" operator="containsText" id="{80666F94-6AEF-40AD-B2FF-D8D40C0E0F84}">
            <xm:f>NOT(ISERROR(SEARCH('Listados Datos'!$T$5,AB454)))</xm:f>
            <xm:f>'Listados Datos'!$T$5</xm:f>
            <x14:dxf>
              <font>
                <b/>
                <i val="0"/>
                <color auto="1"/>
              </font>
              <fill>
                <patternFill>
                  <bgColor rgb="FFFFFF00"/>
                </patternFill>
              </fill>
            </x14:dxf>
          </x14:cfRule>
          <x14:cfRule type="containsText" priority="5778" operator="containsText" id="{768BEEFC-67FF-4360-AA0B-8714ABC47B77}">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5765" operator="containsText" id="{3367A809-A85A-4F2D-A919-E83F8C5E098C}">
            <xm:f>NOT(ISERROR(SEARCH('Listados Datos'!$P$3,Z454)))</xm:f>
            <xm:f>'Listados Datos'!$P$3</xm:f>
            <x14:dxf>
              <fill>
                <patternFill>
                  <bgColor rgb="FF99CC00"/>
                </patternFill>
              </fill>
            </x14:dxf>
          </x14:cfRule>
          <x14:cfRule type="containsText" priority="5766" operator="containsText" id="{D15B0482-C861-48A4-8A3E-641C736B6EB5}">
            <xm:f>NOT(ISERROR(SEARCH('Listados Datos'!$P$4,Z454)))</xm:f>
            <xm:f>'Listados Datos'!$P$4</xm:f>
            <x14:dxf>
              <fill>
                <patternFill>
                  <bgColor rgb="FF33CC33"/>
                </patternFill>
              </fill>
            </x14:dxf>
          </x14:cfRule>
          <x14:cfRule type="containsText" priority="5767" operator="containsText" id="{AD18244A-F8A8-4F78-82D7-0BB3D1937AFB}">
            <xm:f>NOT(ISERROR(SEARCH('Listados Datos'!$P$5,Z454)))</xm:f>
            <xm:f>'Listados Datos'!$P$5</xm:f>
            <x14:dxf>
              <fill>
                <patternFill>
                  <bgColor rgb="FFFFFF00"/>
                </patternFill>
              </fill>
            </x14:dxf>
          </x14:cfRule>
          <x14:cfRule type="containsText" priority="5768" operator="containsText" id="{5712EAA5-3048-479C-BABC-4A4AC89E69D9}">
            <xm:f>NOT(ISERROR(SEARCH('Listados Datos'!$P$6,Z454)))</xm:f>
            <xm:f>'Listados Datos'!$P$6</xm:f>
            <x14:dxf>
              <fill>
                <patternFill>
                  <bgColor rgb="FFFFC000"/>
                </patternFill>
              </fill>
            </x14:dxf>
          </x14:cfRule>
          <x14:cfRule type="containsText" priority="5769" operator="containsText" id="{CA59939D-262E-494B-B73B-D71153D92D9F}">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5741" operator="containsText" id="{511E2A17-48D9-4B50-AD45-8927B775098D}">
            <xm:f>NOT(ISERROR(SEARCH('Listados Datos'!$T$3,AT454)))</xm:f>
            <xm:f>'Listados Datos'!$T$3</xm:f>
            <x14:dxf>
              <fill>
                <patternFill patternType="solid">
                  <bgColor rgb="FFC00000"/>
                </patternFill>
              </fill>
            </x14:dxf>
          </x14:cfRule>
          <x14:cfRule type="containsText" priority="5742" operator="containsText" id="{5166D36F-1AC0-41A5-AAF0-CBDF857B1F0F}">
            <xm:f>NOT(ISERROR(SEARCH('Listados Datos'!$T$4,AT454)))</xm:f>
            <xm:f>'Listados Datos'!$T$4</xm:f>
            <x14:dxf>
              <font>
                <b/>
                <i val="0"/>
                <color theme="0"/>
              </font>
              <fill>
                <patternFill>
                  <bgColor rgb="FFE26B0A"/>
                </patternFill>
              </fill>
            </x14:dxf>
          </x14:cfRule>
          <x14:cfRule type="containsText" priority="5743" operator="containsText" id="{4C58CE93-9FCA-4471-B345-FF2F0BD1BA21}">
            <xm:f>NOT(ISERROR(SEARCH('Listados Datos'!$T$5,AT454)))</xm:f>
            <xm:f>'Listados Datos'!$T$5</xm:f>
            <x14:dxf>
              <font>
                <b/>
                <i val="0"/>
                <color auto="1"/>
              </font>
              <fill>
                <patternFill>
                  <bgColor rgb="FFFFFF00"/>
                </patternFill>
              </fill>
            </x14:dxf>
          </x14:cfRule>
          <x14:cfRule type="containsText" priority="5744" operator="containsText" id="{5C802357-0551-4957-A8E6-2B4DC3C39228}">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5731" operator="containsText" id="{7B538382-9B6B-4106-B089-8ACD5949AD01}">
            <xm:f>NOT(ISERROR(SEARCH('Listados Datos'!$P$3,AR454)))</xm:f>
            <xm:f>'Listados Datos'!$P$3</xm:f>
            <x14:dxf>
              <fill>
                <patternFill>
                  <bgColor rgb="FF99CC00"/>
                </patternFill>
              </fill>
            </x14:dxf>
          </x14:cfRule>
          <x14:cfRule type="containsText" priority="5732" operator="containsText" id="{143EB4CD-426C-4855-B585-44A31FEF3C8A}">
            <xm:f>NOT(ISERROR(SEARCH('Listados Datos'!$P$4,AR454)))</xm:f>
            <xm:f>'Listados Datos'!$P$4</xm:f>
            <x14:dxf>
              <fill>
                <patternFill>
                  <bgColor rgb="FF33CC33"/>
                </patternFill>
              </fill>
            </x14:dxf>
          </x14:cfRule>
          <x14:cfRule type="containsText" priority="5733" operator="containsText" id="{71C4830D-2D1C-4344-9B33-F744E82EAD62}">
            <xm:f>NOT(ISERROR(SEARCH('Listados Datos'!$P$5,AR454)))</xm:f>
            <xm:f>'Listados Datos'!$P$5</xm:f>
            <x14:dxf>
              <fill>
                <patternFill>
                  <bgColor rgb="FFFFFF00"/>
                </patternFill>
              </fill>
            </x14:dxf>
          </x14:cfRule>
          <x14:cfRule type="containsText" priority="5734" operator="containsText" id="{0FBB2660-8515-44BF-BBE5-CA6A7AE9B91D}">
            <xm:f>NOT(ISERROR(SEARCH('Listados Datos'!$P$6,AR454)))</xm:f>
            <xm:f>'Listados Datos'!$P$6</xm:f>
            <x14:dxf>
              <fill>
                <patternFill>
                  <bgColor rgb="FFFFC000"/>
                </patternFill>
              </fill>
            </x14:dxf>
          </x14:cfRule>
          <x14:cfRule type="containsText" priority="5735" operator="containsText" id="{2D072FCC-F4AF-4EFF-B60C-202D4A3BD66D}">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5727" operator="containsText" id="{D3896B72-2734-419F-BF96-8B46470DBBA1}">
            <xm:f>NOT(ISERROR(SEARCH('Listados Datos'!$T$3,AT455)))</xm:f>
            <xm:f>'Listados Datos'!$T$3</xm:f>
            <x14:dxf>
              <fill>
                <patternFill patternType="solid">
                  <bgColor rgb="FFC00000"/>
                </patternFill>
              </fill>
            </x14:dxf>
          </x14:cfRule>
          <x14:cfRule type="containsText" priority="5728" operator="containsText" id="{1A4B6300-F328-480D-9CA9-B3665C5CAAB5}">
            <xm:f>NOT(ISERROR(SEARCH('Listados Datos'!$T$4,AT455)))</xm:f>
            <xm:f>'Listados Datos'!$T$4</xm:f>
            <x14:dxf>
              <font>
                <b/>
                <i val="0"/>
                <color theme="0"/>
              </font>
              <fill>
                <patternFill>
                  <bgColor rgb="FFE26B0A"/>
                </patternFill>
              </fill>
            </x14:dxf>
          </x14:cfRule>
          <x14:cfRule type="containsText" priority="5729" operator="containsText" id="{96E975A9-77C8-4D7B-AC7D-B035AF834B08}">
            <xm:f>NOT(ISERROR(SEARCH('Listados Datos'!$T$5,AT455)))</xm:f>
            <xm:f>'Listados Datos'!$T$5</xm:f>
            <x14:dxf>
              <font>
                <b/>
                <i val="0"/>
                <color auto="1"/>
              </font>
              <fill>
                <patternFill>
                  <bgColor rgb="FFFFFF00"/>
                </patternFill>
              </fill>
            </x14:dxf>
          </x14:cfRule>
          <x14:cfRule type="containsText" priority="5730" operator="containsText" id="{2C6E9B1F-75D0-467B-AC43-4E55FC982222}">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5717" operator="containsText" id="{BE9F01BC-4C4F-4C64-B237-B8D6CE2981E9}">
            <xm:f>NOT(ISERROR(SEARCH('Listados Datos'!$P$3,AR455)))</xm:f>
            <xm:f>'Listados Datos'!$P$3</xm:f>
            <x14:dxf>
              <fill>
                <patternFill>
                  <bgColor rgb="FF99CC00"/>
                </patternFill>
              </fill>
            </x14:dxf>
          </x14:cfRule>
          <x14:cfRule type="containsText" priority="5718" operator="containsText" id="{A126E655-4569-4A0F-AB52-5529C9AE3EA6}">
            <xm:f>NOT(ISERROR(SEARCH('Listados Datos'!$P$4,AR455)))</xm:f>
            <xm:f>'Listados Datos'!$P$4</xm:f>
            <x14:dxf>
              <fill>
                <patternFill>
                  <bgColor rgb="FF33CC33"/>
                </patternFill>
              </fill>
            </x14:dxf>
          </x14:cfRule>
          <x14:cfRule type="containsText" priority="5719" operator="containsText" id="{FEF5F7AA-4CF4-405D-8CB6-A91C9128F84A}">
            <xm:f>NOT(ISERROR(SEARCH('Listados Datos'!$P$5,AR455)))</xm:f>
            <xm:f>'Listados Datos'!$P$5</xm:f>
            <x14:dxf>
              <fill>
                <patternFill>
                  <bgColor rgb="FFFFFF00"/>
                </patternFill>
              </fill>
            </x14:dxf>
          </x14:cfRule>
          <x14:cfRule type="containsText" priority="5720" operator="containsText" id="{AD277286-1BD9-4FBF-B5EB-F4DB1C38CADE}">
            <xm:f>NOT(ISERROR(SEARCH('Listados Datos'!$P$6,AR455)))</xm:f>
            <xm:f>'Listados Datos'!$P$6</xm:f>
            <x14:dxf>
              <fill>
                <patternFill>
                  <bgColor rgb="FFFFC000"/>
                </patternFill>
              </fill>
            </x14:dxf>
          </x14:cfRule>
          <x14:cfRule type="containsText" priority="5721" operator="containsText" id="{923BE9A2-C7AA-4EF1-A3CF-941CEEEFC34E}">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699" operator="containsText" id="{0A332CC3-8E5A-4703-B9C6-B3FA0E9BC8B9}">
            <xm:f>NOT(ISERROR(SEARCH('Listados Datos'!$T$3,AF456)))</xm:f>
            <xm:f>'Listados Datos'!$T$3</xm:f>
            <x14:dxf>
              <fill>
                <patternFill patternType="solid">
                  <bgColor rgb="FFC00000"/>
                </patternFill>
              </fill>
            </x14:dxf>
          </x14:cfRule>
          <x14:cfRule type="containsText" priority="5700" operator="containsText" id="{E7B162B9-9259-43FA-9F5C-4A1C98831E50}">
            <xm:f>NOT(ISERROR(SEARCH('Listados Datos'!$T$4,AF456)))</xm:f>
            <xm:f>'Listados Datos'!$T$4</xm:f>
            <x14:dxf>
              <font>
                <b/>
                <i val="0"/>
                <color theme="0"/>
              </font>
              <fill>
                <patternFill>
                  <bgColor rgb="FFE26B0A"/>
                </patternFill>
              </fill>
            </x14:dxf>
          </x14:cfRule>
          <x14:cfRule type="containsText" priority="5701" operator="containsText" id="{576E6482-41D6-4760-A0BB-3F6186E26F83}">
            <xm:f>NOT(ISERROR(SEARCH('Listados Datos'!$T$5,AF456)))</xm:f>
            <xm:f>'Listados Datos'!$T$5</xm:f>
            <x14:dxf>
              <font>
                <b/>
                <i val="0"/>
                <color auto="1"/>
              </font>
              <fill>
                <patternFill>
                  <bgColor rgb="FFFFFF00"/>
                </patternFill>
              </fill>
            </x14:dxf>
          </x14:cfRule>
          <x14:cfRule type="containsText" priority="5702" operator="containsText" id="{3E4577BB-C3DA-4C63-B98A-85991A7F9AB9}">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695" operator="containsText" id="{BE9556DC-7AE1-4519-AF25-4444BB6097D5}">
            <xm:f>NOT(ISERROR(SEARCH('Listados Datos'!$T$3,AB456)))</xm:f>
            <xm:f>'Listados Datos'!$T$3</xm:f>
            <x14:dxf>
              <fill>
                <patternFill patternType="solid">
                  <bgColor rgb="FFC00000"/>
                </patternFill>
              </fill>
            </x14:dxf>
          </x14:cfRule>
          <x14:cfRule type="containsText" priority="5696" operator="containsText" id="{62754F2F-7362-4CC9-80A5-D57799A63B6C}">
            <xm:f>NOT(ISERROR(SEARCH('Listados Datos'!$T$4,AB456)))</xm:f>
            <xm:f>'Listados Datos'!$T$4</xm:f>
            <x14:dxf>
              <font>
                <b/>
                <i val="0"/>
                <color theme="0"/>
              </font>
              <fill>
                <patternFill>
                  <bgColor rgb="FFE26B0A"/>
                </patternFill>
              </fill>
            </x14:dxf>
          </x14:cfRule>
          <x14:cfRule type="containsText" priority="5697" operator="containsText" id="{E2007410-DA3B-4506-9DA8-6A090B03F6B1}">
            <xm:f>NOT(ISERROR(SEARCH('Listados Datos'!$T$5,AB456)))</xm:f>
            <xm:f>'Listados Datos'!$T$5</xm:f>
            <x14:dxf>
              <font>
                <b/>
                <i val="0"/>
                <color auto="1"/>
              </font>
              <fill>
                <patternFill>
                  <bgColor rgb="FFFFFF00"/>
                </patternFill>
              </fill>
            </x14:dxf>
          </x14:cfRule>
          <x14:cfRule type="containsText" priority="5698" operator="containsText" id="{02AF72CF-82FD-4516-B3D1-F84A11117744}">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685" operator="containsText" id="{E33BABB9-B06F-4024-A976-9EAA2F53DE70}">
            <xm:f>NOT(ISERROR(SEARCH('Listados Datos'!$P$3,Z456)))</xm:f>
            <xm:f>'Listados Datos'!$P$3</xm:f>
            <x14:dxf>
              <fill>
                <patternFill>
                  <bgColor rgb="FF99CC00"/>
                </patternFill>
              </fill>
            </x14:dxf>
          </x14:cfRule>
          <x14:cfRule type="containsText" priority="5686" operator="containsText" id="{71F3A3BE-3B4D-4362-A501-85D5A8643572}">
            <xm:f>NOT(ISERROR(SEARCH('Listados Datos'!$P$4,Z456)))</xm:f>
            <xm:f>'Listados Datos'!$P$4</xm:f>
            <x14:dxf>
              <fill>
                <patternFill>
                  <bgColor rgb="FF33CC33"/>
                </patternFill>
              </fill>
            </x14:dxf>
          </x14:cfRule>
          <x14:cfRule type="containsText" priority="5687" operator="containsText" id="{5D84895A-A33E-4D70-BA18-10351A3A629F}">
            <xm:f>NOT(ISERROR(SEARCH('Listados Datos'!$P$5,Z456)))</xm:f>
            <xm:f>'Listados Datos'!$P$5</xm:f>
            <x14:dxf>
              <fill>
                <patternFill>
                  <bgColor rgb="FFFFFF00"/>
                </patternFill>
              </fill>
            </x14:dxf>
          </x14:cfRule>
          <x14:cfRule type="containsText" priority="5688" operator="containsText" id="{045D1E41-8B03-4F4D-8EF7-666A0265C54A}">
            <xm:f>NOT(ISERROR(SEARCH('Listados Datos'!$P$6,Z456)))</xm:f>
            <xm:f>'Listados Datos'!$P$6</xm:f>
            <x14:dxf>
              <fill>
                <patternFill>
                  <bgColor rgb="FFFFC000"/>
                </patternFill>
              </fill>
            </x14:dxf>
          </x14:cfRule>
          <x14:cfRule type="containsText" priority="5689" operator="containsText" id="{149D9800-25FF-44CE-A25A-868ADE532EB7}">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657" operator="containsText" id="{28DD48BC-2F04-4FBC-998F-29F6D6665534}">
            <xm:f>NOT(ISERROR(SEARCH('Listados Datos'!$T$3,AT457)))</xm:f>
            <xm:f>'Listados Datos'!$T$3</xm:f>
            <x14:dxf>
              <fill>
                <patternFill patternType="solid">
                  <bgColor rgb="FFC00000"/>
                </patternFill>
              </fill>
            </x14:dxf>
          </x14:cfRule>
          <x14:cfRule type="containsText" priority="5658" operator="containsText" id="{3178DCB5-EC42-42D0-8DC2-B24F5A512C8C}">
            <xm:f>NOT(ISERROR(SEARCH('Listados Datos'!$T$4,AT457)))</xm:f>
            <xm:f>'Listados Datos'!$T$4</xm:f>
            <x14:dxf>
              <font>
                <b/>
                <i val="0"/>
                <color theme="0"/>
              </font>
              <fill>
                <patternFill>
                  <bgColor rgb="FFE26B0A"/>
                </patternFill>
              </fill>
            </x14:dxf>
          </x14:cfRule>
          <x14:cfRule type="containsText" priority="5659" operator="containsText" id="{D5155A8B-B7C0-45B1-B9E3-3BB9576ABD6A}">
            <xm:f>NOT(ISERROR(SEARCH('Listados Datos'!$T$5,AT457)))</xm:f>
            <xm:f>'Listados Datos'!$T$5</xm:f>
            <x14:dxf>
              <font>
                <b/>
                <i val="0"/>
                <color auto="1"/>
              </font>
              <fill>
                <patternFill>
                  <bgColor rgb="FFFFFF00"/>
                </patternFill>
              </fill>
            </x14:dxf>
          </x14:cfRule>
          <x14:cfRule type="containsText" priority="5660" operator="containsText" id="{F9739D8C-47AB-459E-9334-D1C091F72975}">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577" operator="containsText" id="{37B8EA8D-9458-462C-B651-1B1EE6278744}">
            <xm:f>NOT(ISERROR(SEARCH('Listados Datos'!$T$3,AT471)))</xm:f>
            <xm:f>'Listados Datos'!$T$3</xm:f>
            <x14:dxf>
              <fill>
                <patternFill patternType="solid">
                  <bgColor rgb="FFC00000"/>
                </patternFill>
              </fill>
            </x14:dxf>
          </x14:cfRule>
          <x14:cfRule type="containsText" priority="5578" operator="containsText" id="{B016EA13-9A45-4C92-A860-2B250690BCC5}">
            <xm:f>NOT(ISERROR(SEARCH('Listados Datos'!$T$4,AT471)))</xm:f>
            <xm:f>'Listados Datos'!$T$4</xm:f>
            <x14:dxf>
              <font>
                <b/>
                <i val="0"/>
                <color theme="0"/>
              </font>
              <fill>
                <patternFill>
                  <bgColor rgb="FFE26B0A"/>
                </patternFill>
              </fill>
            </x14:dxf>
          </x14:cfRule>
          <x14:cfRule type="containsText" priority="5579" operator="containsText" id="{4EA24068-F559-4225-9FC0-69557515AE30}">
            <xm:f>NOT(ISERROR(SEARCH('Listados Datos'!$T$5,AT471)))</xm:f>
            <xm:f>'Listados Datos'!$T$5</xm:f>
            <x14:dxf>
              <font>
                <b/>
                <i val="0"/>
                <color auto="1"/>
              </font>
              <fill>
                <patternFill>
                  <bgColor rgb="FFFFFF00"/>
                </patternFill>
              </fill>
            </x14:dxf>
          </x14:cfRule>
          <x14:cfRule type="containsText" priority="5580" operator="containsText" id="{F3FADBC1-D013-496F-9EBE-8B2B0103E321}">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67" operator="containsText" id="{3AAAB672-CECF-4949-8C33-EA7438B51003}">
            <xm:f>NOT(ISERROR(SEARCH('Listados Datos'!$P$3,AR471)))</xm:f>
            <xm:f>'Listados Datos'!$P$3</xm:f>
            <x14:dxf>
              <fill>
                <patternFill>
                  <bgColor rgb="FF99CC00"/>
                </patternFill>
              </fill>
            </x14:dxf>
          </x14:cfRule>
          <x14:cfRule type="containsText" priority="5568" operator="containsText" id="{B62597D8-25C6-4101-968C-125CCC737AD8}">
            <xm:f>NOT(ISERROR(SEARCH('Listados Datos'!$P$4,AR471)))</xm:f>
            <xm:f>'Listados Datos'!$P$4</xm:f>
            <x14:dxf>
              <fill>
                <patternFill>
                  <bgColor rgb="FF33CC33"/>
                </patternFill>
              </fill>
            </x14:dxf>
          </x14:cfRule>
          <x14:cfRule type="containsText" priority="5569" operator="containsText" id="{8C5A6105-5214-47A5-9340-05A9791EF76D}">
            <xm:f>NOT(ISERROR(SEARCH('Listados Datos'!$P$5,AR471)))</xm:f>
            <xm:f>'Listados Datos'!$P$5</xm:f>
            <x14:dxf>
              <fill>
                <patternFill>
                  <bgColor rgb="FFFFFF00"/>
                </patternFill>
              </fill>
            </x14:dxf>
          </x14:cfRule>
          <x14:cfRule type="containsText" priority="5570" operator="containsText" id="{B75E9DD2-C493-4D5F-AB8B-C75CC0A7D8D4}">
            <xm:f>NOT(ISERROR(SEARCH('Listados Datos'!$P$6,AR471)))</xm:f>
            <xm:f>'Listados Datos'!$P$6</xm:f>
            <x14:dxf>
              <fill>
                <patternFill>
                  <bgColor rgb="FFFFC000"/>
                </patternFill>
              </fill>
            </x14:dxf>
          </x14:cfRule>
          <x14:cfRule type="containsText" priority="5571" operator="containsText" id="{91B2127C-358D-43EE-AEA0-85539BFA5896}">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35" operator="containsText" id="{71126495-2EEC-4360-9DE0-34339CE7CD99}">
            <xm:f>NOT(ISERROR(SEARCH('Listados Datos'!$T$3,AT468)))</xm:f>
            <xm:f>'Listados Datos'!$T$3</xm:f>
            <x14:dxf>
              <fill>
                <patternFill patternType="solid">
                  <bgColor rgb="FFC00000"/>
                </patternFill>
              </fill>
            </x14:dxf>
          </x14:cfRule>
          <x14:cfRule type="containsText" priority="5536" operator="containsText" id="{D7E6F457-B638-474F-A65A-7A491D236F85}">
            <xm:f>NOT(ISERROR(SEARCH('Listados Datos'!$T$4,AT468)))</xm:f>
            <xm:f>'Listados Datos'!$T$4</xm:f>
            <x14:dxf>
              <font>
                <b/>
                <i val="0"/>
                <color theme="0"/>
              </font>
              <fill>
                <patternFill>
                  <bgColor rgb="FFE26B0A"/>
                </patternFill>
              </fill>
            </x14:dxf>
          </x14:cfRule>
          <x14:cfRule type="containsText" priority="5537" operator="containsText" id="{6BCDD916-5739-46F9-BE65-B04E0CD9AF9C}">
            <xm:f>NOT(ISERROR(SEARCH('Listados Datos'!$T$5,AT468)))</xm:f>
            <xm:f>'Listados Datos'!$T$5</xm:f>
            <x14:dxf>
              <font>
                <b/>
                <i val="0"/>
                <color auto="1"/>
              </font>
              <fill>
                <patternFill>
                  <bgColor rgb="FFFFFF00"/>
                </patternFill>
              </fill>
            </x14:dxf>
          </x14:cfRule>
          <x14:cfRule type="containsText" priority="5538" operator="containsText" id="{02BB4FB6-73A0-4AE3-97D9-E9ECB90E6C7E}">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25" operator="containsText" id="{F7F7F371-3AB0-426F-8F4F-4808C3CE7076}">
            <xm:f>NOT(ISERROR(SEARCH('Listados Datos'!$P$3,AR468)))</xm:f>
            <xm:f>'Listados Datos'!$P$3</xm:f>
            <x14:dxf>
              <fill>
                <patternFill>
                  <bgColor rgb="FF99CC00"/>
                </patternFill>
              </fill>
            </x14:dxf>
          </x14:cfRule>
          <x14:cfRule type="containsText" priority="5526" operator="containsText" id="{C33E0BBB-D0D0-41FF-BC27-B9113B8E6B2F}">
            <xm:f>NOT(ISERROR(SEARCH('Listados Datos'!$P$4,AR468)))</xm:f>
            <xm:f>'Listados Datos'!$P$4</xm:f>
            <x14:dxf>
              <fill>
                <patternFill>
                  <bgColor rgb="FF33CC33"/>
                </patternFill>
              </fill>
            </x14:dxf>
          </x14:cfRule>
          <x14:cfRule type="containsText" priority="5527" operator="containsText" id="{E5771D4F-5EAB-4359-A099-D63B95C8C3F9}">
            <xm:f>NOT(ISERROR(SEARCH('Listados Datos'!$P$5,AR468)))</xm:f>
            <xm:f>'Listados Datos'!$P$5</xm:f>
            <x14:dxf>
              <fill>
                <patternFill>
                  <bgColor rgb="FFFFFF00"/>
                </patternFill>
              </fill>
            </x14:dxf>
          </x14:cfRule>
          <x14:cfRule type="containsText" priority="5528" operator="containsText" id="{73DA0288-382F-4E87-9B02-B26AD804CE03}">
            <xm:f>NOT(ISERROR(SEARCH('Listados Datos'!$P$6,AR468)))</xm:f>
            <xm:f>'Listados Datos'!$P$6</xm:f>
            <x14:dxf>
              <fill>
                <patternFill>
                  <bgColor rgb="FFFFC000"/>
                </patternFill>
              </fill>
            </x14:dxf>
          </x14:cfRule>
          <x14:cfRule type="containsText" priority="5529" operator="containsText" id="{74E9B76D-C32C-46F6-8859-70D12FD2C528}">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643" operator="containsText" id="{9D4F85E3-32FE-473D-BDA0-142A5FAB4B96}">
            <xm:f>NOT(ISERROR(SEARCH('Listados Datos'!$T$3,AF466)))</xm:f>
            <xm:f>'Listados Datos'!$T$3</xm:f>
            <x14:dxf>
              <fill>
                <patternFill patternType="solid">
                  <bgColor rgb="FFC00000"/>
                </patternFill>
              </fill>
            </x14:dxf>
          </x14:cfRule>
          <x14:cfRule type="containsText" priority="5644" operator="containsText" id="{5317B5DD-C127-4904-A73C-24C38163B586}">
            <xm:f>NOT(ISERROR(SEARCH('Listados Datos'!$T$4,AF466)))</xm:f>
            <xm:f>'Listados Datos'!$T$4</xm:f>
            <x14:dxf>
              <font>
                <b/>
                <i val="0"/>
                <color theme="0"/>
              </font>
              <fill>
                <patternFill>
                  <bgColor rgb="FFE26B0A"/>
                </patternFill>
              </fill>
            </x14:dxf>
          </x14:cfRule>
          <x14:cfRule type="containsText" priority="5645" operator="containsText" id="{1AE89161-6A53-455D-AD10-603399B8BFFC}">
            <xm:f>NOT(ISERROR(SEARCH('Listados Datos'!$T$5,AF466)))</xm:f>
            <xm:f>'Listados Datos'!$T$5</xm:f>
            <x14:dxf>
              <font>
                <b/>
                <i val="0"/>
                <color auto="1"/>
              </font>
              <fill>
                <patternFill>
                  <bgColor rgb="FFFFFF00"/>
                </patternFill>
              </fill>
            </x14:dxf>
          </x14:cfRule>
          <x14:cfRule type="containsText" priority="5646" operator="containsText" id="{0828AC49-65D5-4733-8B4C-C9DBAB6441A6}">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39" operator="containsText" id="{A31C7D50-A676-4565-9199-A67E6EE3AA9C}">
            <xm:f>NOT(ISERROR(SEARCH('Listados Datos'!$T$3,AB466)))</xm:f>
            <xm:f>'Listados Datos'!$T$3</xm:f>
            <x14:dxf>
              <fill>
                <patternFill patternType="solid">
                  <bgColor rgb="FFC00000"/>
                </patternFill>
              </fill>
            </x14:dxf>
          </x14:cfRule>
          <x14:cfRule type="containsText" priority="5640" operator="containsText" id="{F8531CC5-0F99-46CC-B2F8-54D18635DA29}">
            <xm:f>NOT(ISERROR(SEARCH('Listados Datos'!$T$4,AB466)))</xm:f>
            <xm:f>'Listados Datos'!$T$4</xm:f>
            <x14:dxf>
              <font>
                <b/>
                <i val="0"/>
                <color theme="0"/>
              </font>
              <fill>
                <patternFill>
                  <bgColor rgb="FFE26B0A"/>
                </patternFill>
              </fill>
            </x14:dxf>
          </x14:cfRule>
          <x14:cfRule type="containsText" priority="5641" operator="containsText" id="{3E9728CF-43CF-4232-AD52-6ABB8671A5CA}">
            <xm:f>NOT(ISERROR(SEARCH('Listados Datos'!$T$5,AB466)))</xm:f>
            <xm:f>'Listados Datos'!$T$5</xm:f>
            <x14:dxf>
              <font>
                <b/>
                <i val="0"/>
                <color auto="1"/>
              </font>
              <fill>
                <patternFill>
                  <bgColor rgb="FFFFFF00"/>
                </patternFill>
              </fill>
            </x14:dxf>
          </x14:cfRule>
          <x14:cfRule type="containsText" priority="5642" operator="containsText" id="{23211686-7BCC-417E-8780-56379E381B43}">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29" operator="containsText" id="{85359EFF-CF84-4125-BD98-63EEBFD29759}">
            <xm:f>NOT(ISERROR(SEARCH('Listados Datos'!$P$3,Z466)))</xm:f>
            <xm:f>'Listados Datos'!$P$3</xm:f>
            <x14:dxf>
              <fill>
                <patternFill>
                  <bgColor rgb="FF99CC00"/>
                </patternFill>
              </fill>
            </x14:dxf>
          </x14:cfRule>
          <x14:cfRule type="containsText" priority="5630" operator="containsText" id="{FDCFACA6-E565-4ED9-9697-86DBD409B84F}">
            <xm:f>NOT(ISERROR(SEARCH('Listados Datos'!$P$4,Z466)))</xm:f>
            <xm:f>'Listados Datos'!$P$4</xm:f>
            <x14:dxf>
              <fill>
                <patternFill>
                  <bgColor rgb="FF33CC33"/>
                </patternFill>
              </fill>
            </x14:dxf>
          </x14:cfRule>
          <x14:cfRule type="containsText" priority="5631" operator="containsText" id="{06EA9A91-84EA-4CD0-9F93-FD89439DC1CA}">
            <xm:f>NOT(ISERROR(SEARCH('Listados Datos'!$P$5,Z466)))</xm:f>
            <xm:f>'Listados Datos'!$P$5</xm:f>
            <x14:dxf>
              <fill>
                <patternFill>
                  <bgColor rgb="FFFFFF00"/>
                </patternFill>
              </fill>
            </x14:dxf>
          </x14:cfRule>
          <x14:cfRule type="containsText" priority="5632" operator="containsText" id="{A45CEA00-5864-46AA-99DA-5C9253F72931}">
            <xm:f>NOT(ISERROR(SEARCH('Listados Datos'!$P$6,Z466)))</xm:f>
            <xm:f>'Listados Datos'!$P$6</xm:f>
            <x14:dxf>
              <fill>
                <patternFill>
                  <bgColor rgb="FFFFC000"/>
                </patternFill>
              </fill>
            </x14:dxf>
          </x14:cfRule>
          <x14:cfRule type="containsText" priority="5633" operator="containsText" id="{6CC249F7-6052-4B50-BADC-E638877E434E}">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05" operator="containsText" id="{3E68E47A-513D-460F-B7D2-766AD0CBF99E}">
            <xm:f>NOT(ISERROR(SEARCH('Listados Datos'!$T$3,AT466)))</xm:f>
            <xm:f>'Listados Datos'!$T$3</xm:f>
            <x14:dxf>
              <fill>
                <patternFill patternType="solid">
                  <bgColor rgb="FFC00000"/>
                </patternFill>
              </fill>
            </x14:dxf>
          </x14:cfRule>
          <x14:cfRule type="containsText" priority="5606" operator="containsText" id="{CBB64766-64EB-4224-BB2B-ED3D18A9D85D}">
            <xm:f>NOT(ISERROR(SEARCH('Listados Datos'!$T$4,AT466)))</xm:f>
            <xm:f>'Listados Datos'!$T$4</xm:f>
            <x14:dxf>
              <font>
                <b/>
                <i val="0"/>
                <color theme="0"/>
              </font>
              <fill>
                <patternFill>
                  <bgColor rgb="FFE26B0A"/>
                </patternFill>
              </fill>
            </x14:dxf>
          </x14:cfRule>
          <x14:cfRule type="containsText" priority="5607" operator="containsText" id="{89F277C0-E1A5-4DCB-B530-69FCAD4D7ED9}">
            <xm:f>NOT(ISERROR(SEARCH('Listados Datos'!$T$5,AT466)))</xm:f>
            <xm:f>'Listados Datos'!$T$5</xm:f>
            <x14:dxf>
              <font>
                <b/>
                <i val="0"/>
                <color auto="1"/>
              </font>
              <fill>
                <patternFill>
                  <bgColor rgb="FFFFFF00"/>
                </patternFill>
              </fill>
            </x14:dxf>
          </x14:cfRule>
          <x14:cfRule type="containsText" priority="5608" operator="containsText" id="{E688BE75-B875-4BC3-875B-53DD8311186E}">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595" operator="containsText" id="{E54A89E5-A7EA-4706-93DC-A272B09AF1D2}">
            <xm:f>NOT(ISERROR(SEARCH('Listados Datos'!$P$3,AR466)))</xm:f>
            <xm:f>'Listados Datos'!$P$3</xm:f>
            <x14:dxf>
              <fill>
                <patternFill>
                  <bgColor rgb="FF99CC00"/>
                </patternFill>
              </fill>
            </x14:dxf>
          </x14:cfRule>
          <x14:cfRule type="containsText" priority="5596" operator="containsText" id="{403573FE-DFDF-482B-8284-BF7FD5B7D881}">
            <xm:f>NOT(ISERROR(SEARCH('Listados Datos'!$P$4,AR466)))</xm:f>
            <xm:f>'Listados Datos'!$P$4</xm:f>
            <x14:dxf>
              <fill>
                <patternFill>
                  <bgColor rgb="FF33CC33"/>
                </patternFill>
              </fill>
            </x14:dxf>
          </x14:cfRule>
          <x14:cfRule type="containsText" priority="5597" operator="containsText" id="{5D1F59DE-C337-4111-A4D7-04224C5E8BF2}">
            <xm:f>NOT(ISERROR(SEARCH('Listados Datos'!$P$5,AR466)))</xm:f>
            <xm:f>'Listados Datos'!$P$5</xm:f>
            <x14:dxf>
              <fill>
                <patternFill>
                  <bgColor rgb="FFFFFF00"/>
                </patternFill>
              </fill>
            </x14:dxf>
          </x14:cfRule>
          <x14:cfRule type="containsText" priority="5598" operator="containsText" id="{40B3CCD8-C8BD-4A20-9265-CA1677EA0B36}">
            <xm:f>NOT(ISERROR(SEARCH('Listados Datos'!$P$6,AR466)))</xm:f>
            <xm:f>'Listados Datos'!$P$6</xm:f>
            <x14:dxf>
              <fill>
                <patternFill>
                  <bgColor rgb="FFFFC000"/>
                </patternFill>
              </fill>
            </x14:dxf>
          </x14:cfRule>
          <x14:cfRule type="containsText" priority="5599" operator="containsText" id="{A75BA59D-5F87-4E34-9179-E35650A08754}">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591" operator="containsText" id="{D0EC2903-C5BC-4CE9-B812-AA065BB7DF1A}">
            <xm:f>NOT(ISERROR(SEARCH('Listados Datos'!$T$3,AT467)))</xm:f>
            <xm:f>'Listados Datos'!$T$3</xm:f>
            <x14:dxf>
              <fill>
                <patternFill patternType="solid">
                  <bgColor rgb="FFC00000"/>
                </patternFill>
              </fill>
            </x14:dxf>
          </x14:cfRule>
          <x14:cfRule type="containsText" priority="5592" operator="containsText" id="{734E8751-0E71-471D-9F56-01A1D98FC14B}">
            <xm:f>NOT(ISERROR(SEARCH('Listados Datos'!$T$4,AT467)))</xm:f>
            <xm:f>'Listados Datos'!$T$4</xm:f>
            <x14:dxf>
              <font>
                <b/>
                <i val="0"/>
                <color theme="0"/>
              </font>
              <fill>
                <patternFill>
                  <bgColor rgb="FFE26B0A"/>
                </patternFill>
              </fill>
            </x14:dxf>
          </x14:cfRule>
          <x14:cfRule type="containsText" priority="5593" operator="containsText" id="{70FDEF6B-99A7-40B3-86C1-C0BD919E52AD}">
            <xm:f>NOT(ISERROR(SEARCH('Listados Datos'!$T$5,AT467)))</xm:f>
            <xm:f>'Listados Datos'!$T$5</xm:f>
            <x14:dxf>
              <font>
                <b/>
                <i val="0"/>
                <color auto="1"/>
              </font>
              <fill>
                <patternFill>
                  <bgColor rgb="FFFFFF00"/>
                </patternFill>
              </fill>
            </x14:dxf>
          </x14:cfRule>
          <x14:cfRule type="containsText" priority="5594" operator="containsText" id="{CF20CA33-1E76-4380-BA2F-29EC41297388}">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581" operator="containsText" id="{0E0C778B-9616-45BA-98FA-47FC65E93B73}">
            <xm:f>NOT(ISERROR(SEARCH('Listados Datos'!$P$3,AR467)))</xm:f>
            <xm:f>'Listados Datos'!$P$3</xm:f>
            <x14:dxf>
              <fill>
                <patternFill>
                  <bgColor rgb="FF99CC00"/>
                </patternFill>
              </fill>
            </x14:dxf>
          </x14:cfRule>
          <x14:cfRule type="containsText" priority="5582" operator="containsText" id="{28BA169C-3601-4036-B591-EFC166B9EACB}">
            <xm:f>NOT(ISERROR(SEARCH('Listados Datos'!$P$4,AR467)))</xm:f>
            <xm:f>'Listados Datos'!$P$4</xm:f>
            <x14:dxf>
              <fill>
                <patternFill>
                  <bgColor rgb="FF33CC33"/>
                </patternFill>
              </fill>
            </x14:dxf>
          </x14:cfRule>
          <x14:cfRule type="containsText" priority="5583" operator="containsText" id="{55CA2AA6-9AB7-41F7-818A-CB512B0AE200}">
            <xm:f>NOT(ISERROR(SEARCH('Listados Datos'!$P$5,AR467)))</xm:f>
            <xm:f>'Listados Datos'!$P$5</xm:f>
            <x14:dxf>
              <fill>
                <patternFill>
                  <bgColor rgb="FFFFFF00"/>
                </patternFill>
              </fill>
            </x14:dxf>
          </x14:cfRule>
          <x14:cfRule type="containsText" priority="5584" operator="containsText" id="{87396175-1A06-4E10-9169-31A8CD281C36}">
            <xm:f>NOT(ISERROR(SEARCH('Listados Datos'!$P$6,AR467)))</xm:f>
            <xm:f>'Listados Datos'!$P$6</xm:f>
            <x14:dxf>
              <fill>
                <patternFill>
                  <bgColor rgb="FFFFC000"/>
                </patternFill>
              </fill>
            </x14:dxf>
          </x14:cfRule>
          <x14:cfRule type="containsText" priority="5585" operator="containsText" id="{A97AF2DE-07E0-4E17-97E1-98E3A8BED5E1}">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63" operator="containsText" id="{0A4BEB07-E94B-4143-AA04-0CC34FC55BAB}">
            <xm:f>NOT(ISERROR(SEARCH('Listados Datos'!$T$3,AF468)))</xm:f>
            <xm:f>'Listados Datos'!$T$3</xm:f>
            <x14:dxf>
              <fill>
                <patternFill patternType="solid">
                  <bgColor rgb="FFC00000"/>
                </patternFill>
              </fill>
            </x14:dxf>
          </x14:cfRule>
          <x14:cfRule type="containsText" priority="5564" operator="containsText" id="{BC806629-418B-4A27-9BBC-55F5F069DD55}">
            <xm:f>NOT(ISERROR(SEARCH('Listados Datos'!$T$4,AF468)))</xm:f>
            <xm:f>'Listados Datos'!$T$4</xm:f>
            <x14:dxf>
              <font>
                <b/>
                <i val="0"/>
                <color theme="0"/>
              </font>
              <fill>
                <patternFill>
                  <bgColor rgb="FFE26B0A"/>
                </patternFill>
              </fill>
            </x14:dxf>
          </x14:cfRule>
          <x14:cfRule type="containsText" priority="5565" operator="containsText" id="{DAE7D711-BA2B-4CD0-8794-C288F3DE46E5}">
            <xm:f>NOT(ISERROR(SEARCH('Listados Datos'!$T$5,AF468)))</xm:f>
            <xm:f>'Listados Datos'!$T$5</xm:f>
            <x14:dxf>
              <font>
                <b/>
                <i val="0"/>
                <color auto="1"/>
              </font>
              <fill>
                <patternFill>
                  <bgColor rgb="FFFFFF00"/>
                </patternFill>
              </fill>
            </x14:dxf>
          </x14:cfRule>
          <x14:cfRule type="containsText" priority="5566" operator="containsText" id="{250C7701-6531-4E4D-A928-30565FD0BC38}">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59" operator="containsText" id="{68C2C731-8290-4D95-902C-4220B22C091F}">
            <xm:f>NOT(ISERROR(SEARCH('Listados Datos'!$T$3,AB468)))</xm:f>
            <xm:f>'Listados Datos'!$T$3</xm:f>
            <x14:dxf>
              <fill>
                <patternFill patternType="solid">
                  <bgColor rgb="FFC00000"/>
                </patternFill>
              </fill>
            </x14:dxf>
          </x14:cfRule>
          <x14:cfRule type="containsText" priority="5560" operator="containsText" id="{690BF422-424E-4E61-A15E-86246444D994}">
            <xm:f>NOT(ISERROR(SEARCH('Listados Datos'!$T$4,AB468)))</xm:f>
            <xm:f>'Listados Datos'!$T$4</xm:f>
            <x14:dxf>
              <font>
                <b/>
                <i val="0"/>
                <color theme="0"/>
              </font>
              <fill>
                <patternFill>
                  <bgColor rgb="FFE26B0A"/>
                </patternFill>
              </fill>
            </x14:dxf>
          </x14:cfRule>
          <x14:cfRule type="containsText" priority="5561" operator="containsText" id="{FDC7C93D-1871-4E30-B1DA-FECB727BA142}">
            <xm:f>NOT(ISERROR(SEARCH('Listados Datos'!$T$5,AB468)))</xm:f>
            <xm:f>'Listados Datos'!$T$5</xm:f>
            <x14:dxf>
              <font>
                <b/>
                <i val="0"/>
                <color auto="1"/>
              </font>
              <fill>
                <patternFill>
                  <bgColor rgb="FFFFFF00"/>
                </patternFill>
              </fill>
            </x14:dxf>
          </x14:cfRule>
          <x14:cfRule type="containsText" priority="5562" operator="containsText" id="{46F6622B-9FC2-4D94-9EE5-64B8FF6C4C8D}">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49" operator="containsText" id="{D1D022AD-760F-4987-A37D-0B8B34E3DB63}">
            <xm:f>NOT(ISERROR(SEARCH('Listados Datos'!$P$3,Z468)))</xm:f>
            <xm:f>'Listados Datos'!$P$3</xm:f>
            <x14:dxf>
              <fill>
                <patternFill>
                  <bgColor rgb="FF99CC00"/>
                </patternFill>
              </fill>
            </x14:dxf>
          </x14:cfRule>
          <x14:cfRule type="containsText" priority="5550" operator="containsText" id="{84375CB1-DF4F-4E46-BA49-75F5A43C1C14}">
            <xm:f>NOT(ISERROR(SEARCH('Listados Datos'!$P$4,Z468)))</xm:f>
            <xm:f>'Listados Datos'!$P$4</xm:f>
            <x14:dxf>
              <fill>
                <patternFill>
                  <bgColor rgb="FF33CC33"/>
                </patternFill>
              </fill>
            </x14:dxf>
          </x14:cfRule>
          <x14:cfRule type="containsText" priority="5551" operator="containsText" id="{90416177-C57A-4C29-9466-2E759EB85D92}">
            <xm:f>NOT(ISERROR(SEARCH('Listados Datos'!$P$5,Z468)))</xm:f>
            <xm:f>'Listados Datos'!$P$5</xm:f>
            <x14:dxf>
              <fill>
                <patternFill>
                  <bgColor rgb="FFFFFF00"/>
                </patternFill>
              </fill>
            </x14:dxf>
          </x14:cfRule>
          <x14:cfRule type="containsText" priority="5552" operator="containsText" id="{5983F986-C0C8-4A34-BD40-38BCFE51B100}">
            <xm:f>NOT(ISERROR(SEARCH('Listados Datos'!$P$6,Z468)))</xm:f>
            <xm:f>'Listados Datos'!$P$6</xm:f>
            <x14:dxf>
              <fill>
                <patternFill>
                  <bgColor rgb="FFFFC000"/>
                </patternFill>
              </fill>
            </x14:dxf>
          </x14:cfRule>
          <x14:cfRule type="containsText" priority="5553" operator="containsText" id="{98C4F9CF-5ECC-4873-A3C2-AA1F83C86084}">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21" operator="containsText" id="{89D141FC-B736-4D6A-AAB6-243AFC4A587F}">
            <xm:f>NOT(ISERROR(SEARCH('Listados Datos'!$T$3,AT469)))</xm:f>
            <xm:f>'Listados Datos'!$T$3</xm:f>
            <x14:dxf>
              <fill>
                <patternFill patternType="solid">
                  <bgColor rgb="FFC00000"/>
                </patternFill>
              </fill>
            </x14:dxf>
          </x14:cfRule>
          <x14:cfRule type="containsText" priority="5522" operator="containsText" id="{5A30FA66-DA19-4723-AE94-EE89D074B6A2}">
            <xm:f>NOT(ISERROR(SEARCH('Listados Datos'!$T$4,AT469)))</xm:f>
            <xm:f>'Listados Datos'!$T$4</xm:f>
            <x14:dxf>
              <font>
                <b/>
                <i val="0"/>
                <color theme="0"/>
              </font>
              <fill>
                <patternFill>
                  <bgColor rgb="FFE26B0A"/>
                </patternFill>
              </fill>
            </x14:dxf>
          </x14:cfRule>
          <x14:cfRule type="containsText" priority="5523" operator="containsText" id="{0810768C-7A57-4C57-B166-7BB075B55CAA}">
            <xm:f>NOT(ISERROR(SEARCH('Listados Datos'!$T$5,AT469)))</xm:f>
            <xm:f>'Listados Datos'!$T$5</xm:f>
            <x14:dxf>
              <font>
                <b/>
                <i val="0"/>
                <color auto="1"/>
              </font>
              <fill>
                <patternFill>
                  <bgColor rgb="FFFFFF00"/>
                </patternFill>
              </fill>
            </x14:dxf>
          </x14:cfRule>
          <x14:cfRule type="containsText" priority="5524" operator="containsText" id="{C2C79BDC-FA50-4A69-BE41-6CE5D8743256}">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441" operator="containsText" id="{C9FA74B6-D932-46A8-991C-B3BF3F12EC0E}">
            <xm:f>NOT(ISERROR(SEARCH('Listados Datos'!$T$3,AT465)))</xm:f>
            <xm:f>'Listados Datos'!$T$3</xm:f>
            <x14:dxf>
              <fill>
                <patternFill patternType="solid">
                  <bgColor rgb="FFC00000"/>
                </patternFill>
              </fill>
            </x14:dxf>
          </x14:cfRule>
          <x14:cfRule type="containsText" priority="5442" operator="containsText" id="{CC530272-A87C-481C-AF09-4A2463EA73F9}">
            <xm:f>NOT(ISERROR(SEARCH('Listados Datos'!$T$4,AT465)))</xm:f>
            <xm:f>'Listados Datos'!$T$4</xm:f>
            <x14:dxf>
              <font>
                <b/>
                <i val="0"/>
                <color theme="0"/>
              </font>
              <fill>
                <patternFill>
                  <bgColor rgb="FFE26B0A"/>
                </patternFill>
              </fill>
            </x14:dxf>
          </x14:cfRule>
          <x14:cfRule type="containsText" priority="5443" operator="containsText" id="{391B3A2A-0AF1-4CED-B531-8E1CF973C5D9}">
            <xm:f>NOT(ISERROR(SEARCH('Listados Datos'!$T$5,AT465)))</xm:f>
            <xm:f>'Listados Datos'!$T$5</xm:f>
            <x14:dxf>
              <font>
                <b/>
                <i val="0"/>
                <color auto="1"/>
              </font>
              <fill>
                <patternFill>
                  <bgColor rgb="FFFFFF00"/>
                </patternFill>
              </fill>
            </x14:dxf>
          </x14:cfRule>
          <x14:cfRule type="containsText" priority="5444" operator="containsText" id="{0398DEEC-F60F-4671-A577-240E5321BE48}">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431" operator="containsText" id="{486C7F24-8E95-4A70-B593-7275162EBD6D}">
            <xm:f>NOT(ISERROR(SEARCH('Listados Datos'!$P$3,AR465)))</xm:f>
            <xm:f>'Listados Datos'!$P$3</xm:f>
            <x14:dxf>
              <fill>
                <patternFill>
                  <bgColor rgb="FF99CC00"/>
                </patternFill>
              </fill>
            </x14:dxf>
          </x14:cfRule>
          <x14:cfRule type="containsText" priority="5432" operator="containsText" id="{3361E40D-FB33-48DD-9A98-73DAF7929427}">
            <xm:f>NOT(ISERROR(SEARCH('Listados Datos'!$P$4,AR465)))</xm:f>
            <xm:f>'Listados Datos'!$P$4</xm:f>
            <x14:dxf>
              <fill>
                <patternFill>
                  <bgColor rgb="FF33CC33"/>
                </patternFill>
              </fill>
            </x14:dxf>
          </x14:cfRule>
          <x14:cfRule type="containsText" priority="5433" operator="containsText" id="{58CEB54E-2EAF-4DAA-B52E-0D8E195744D8}">
            <xm:f>NOT(ISERROR(SEARCH('Listados Datos'!$P$5,AR465)))</xm:f>
            <xm:f>'Listados Datos'!$P$5</xm:f>
            <x14:dxf>
              <fill>
                <patternFill>
                  <bgColor rgb="FFFFFF00"/>
                </patternFill>
              </fill>
            </x14:dxf>
          </x14:cfRule>
          <x14:cfRule type="containsText" priority="5434" operator="containsText" id="{11BCB231-298C-42CE-89B4-C6B2901257E0}">
            <xm:f>NOT(ISERROR(SEARCH('Listados Datos'!$P$6,AR465)))</xm:f>
            <xm:f>'Listados Datos'!$P$6</xm:f>
            <x14:dxf>
              <fill>
                <patternFill>
                  <bgColor rgb="FFFFC000"/>
                </patternFill>
              </fill>
            </x14:dxf>
          </x14:cfRule>
          <x14:cfRule type="containsText" priority="5435" operator="containsText" id="{20951650-D628-4578-9FE6-4D3ACAA4F8A9}">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399" operator="containsText" id="{D715E086-CEE9-4D92-8370-76EDA9448043}">
            <xm:f>NOT(ISERROR(SEARCH('Listados Datos'!$T$3,AT462)))</xm:f>
            <xm:f>'Listados Datos'!$T$3</xm:f>
            <x14:dxf>
              <fill>
                <patternFill patternType="solid">
                  <bgColor rgb="FFC00000"/>
                </patternFill>
              </fill>
            </x14:dxf>
          </x14:cfRule>
          <x14:cfRule type="containsText" priority="5400" operator="containsText" id="{6003E555-34A5-4B20-AD68-CCAB610FF252}">
            <xm:f>NOT(ISERROR(SEARCH('Listados Datos'!$T$4,AT462)))</xm:f>
            <xm:f>'Listados Datos'!$T$4</xm:f>
            <x14:dxf>
              <font>
                <b/>
                <i val="0"/>
                <color theme="0"/>
              </font>
              <fill>
                <patternFill>
                  <bgColor rgb="FFE26B0A"/>
                </patternFill>
              </fill>
            </x14:dxf>
          </x14:cfRule>
          <x14:cfRule type="containsText" priority="5401" operator="containsText" id="{00F33964-060A-4B47-84A3-F7D627A1784B}">
            <xm:f>NOT(ISERROR(SEARCH('Listados Datos'!$T$5,AT462)))</xm:f>
            <xm:f>'Listados Datos'!$T$5</xm:f>
            <x14:dxf>
              <font>
                <b/>
                <i val="0"/>
                <color auto="1"/>
              </font>
              <fill>
                <patternFill>
                  <bgColor rgb="FFFFFF00"/>
                </patternFill>
              </fill>
            </x14:dxf>
          </x14:cfRule>
          <x14:cfRule type="containsText" priority="5402" operator="containsText" id="{8F071BF8-3764-4590-B650-561DBAFD510F}">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389" operator="containsText" id="{3703AD54-DC1F-4B04-937F-5FBA6DB0CB62}">
            <xm:f>NOT(ISERROR(SEARCH('Listados Datos'!$P$3,AR462)))</xm:f>
            <xm:f>'Listados Datos'!$P$3</xm:f>
            <x14:dxf>
              <fill>
                <patternFill>
                  <bgColor rgb="FF99CC00"/>
                </patternFill>
              </fill>
            </x14:dxf>
          </x14:cfRule>
          <x14:cfRule type="containsText" priority="5390" operator="containsText" id="{5CE71AA7-0811-453E-B29B-52D01EEE0147}">
            <xm:f>NOT(ISERROR(SEARCH('Listados Datos'!$P$4,AR462)))</xm:f>
            <xm:f>'Listados Datos'!$P$4</xm:f>
            <x14:dxf>
              <fill>
                <patternFill>
                  <bgColor rgb="FF33CC33"/>
                </patternFill>
              </fill>
            </x14:dxf>
          </x14:cfRule>
          <x14:cfRule type="containsText" priority="5391" operator="containsText" id="{D7E2B25D-C038-4033-B38C-A203D471B3BE}">
            <xm:f>NOT(ISERROR(SEARCH('Listados Datos'!$P$5,AR462)))</xm:f>
            <xm:f>'Listados Datos'!$P$5</xm:f>
            <x14:dxf>
              <fill>
                <patternFill>
                  <bgColor rgb="FFFFFF00"/>
                </patternFill>
              </fill>
            </x14:dxf>
          </x14:cfRule>
          <x14:cfRule type="containsText" priority="5392" operator="containsText" id="{0B6027D3-0689-4A6A-9EFA-91FD82D8E28E}">
            <xm:f>NOT(ISERROR(SEARCH('Listados Datos'!$P$6,AR462)))</xm:f>
            <xm:f>'Listados Datos'!$P$6</xm:f>
            <x14:dxf>
              <fill>
                <patternFill>
                  <bgColor rgb="FFFFC000"/>
                </patternFill>
              </fill>
            </x14:dxf>
          </x14:cfRule>
          <x14:cfRule type="containsText" priority="5393" operator="containsText" id="{C9FBCC59-5F2C-4991-B7A8-765AF13FC3C7}">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375" operator="containsText" id="{97986DB7-B135-461F-8338-3CF3EF33097D}">
            <xm:f>NOT(ISERROR(SEARCH('Listados Datos'!$P$3,AR463)))</xm:f>
            <xm:f>'Listados Datos'!$P$3</xm:f>
            <x14:dxf>
              <fill>
                <patternFill>
                  <bgColor rgb="FF99CC00"/>
                </patternFill>
              </fill>
            </x14:dxf>
          </x14:cfRule>
          <x14:cfRule type="containsText" priority="5376" operator="containsText" id="{8FDCE66A-AAB3-4A53-8A1E-D6778755854C}">
            <xm:f>NOT(ISERROR(SEARCH('Listados Datos'!$P$4,AR463)))</xm:f>
            <xm:f>'Listados Datos'!$P$4</xm:f>
            <x14:dxf>
              <fill>
                <patternFill>
                  <bgColor rgb="FF33CC33"/>
                </patternFill>
              </fill>
            </x14:dxf>
          </x14:cfRule>
          <x14:cfRule type="containsText" priority="5377" operator="containsText" id="{4F63C82B-9975-4A4F-AFA1-E2FE7932E60D}">
            <xm:f>NOT(ISERROR(SEARCH('Listados Datos'!$P$5,AR463)))</xm:f>
            <xm:f>'Listados Datos'!$P$5</xm:f>
            <x14:dxf>
              <fill>
                <patternFill>
                  <bgColor rgb="FFFFFF00"/>
                </patternFill>
              </fill>
            </x14:dxf>
          </x14:cfRule>
          <x14:cfRule type="containsText" priority="5378" operator="containsText" id="{F14ACF7F-2EC8-4240-84E4-1EB0BD001D1A}">
            <xm:f>NOT(ISERROR(SEARCH('Listados Datos'!$P$6,AR463)))</xm:f>
            <xm:f>'Listados Datos'!$P$6</xm:f>
            <x14:dxf>
              <fill>
                <patternFill>
                  <bgColor rgb="FFFFC000"/>
                </patternFill>
              </fill>
            </x14:dxf>
          </x14:cfRule>
          <x14:cfRule type="containsText" priority="5379" operator="containsText" id="{AEB2B64A-9ED6-4913-9273-EB9EAF7FE1F7}">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507" operator="containsText" id="{C251A8D4-7130-46C6-8496-509DD505D6A4}">
            <xm:f>NOT(ISERROR(SEARCH('Listados Datos'!$T$3,AF460)))</xm:f>
            <xm:f>'Listados Datos'!$T$3</xm:f>
            <x14:dxf>
              <fill>
                <patternFill patternType="solid">
                  <bgColor rgb="FFC00000"/>
                </patternFill>
              </fill>
            </x14:dxf>
          </x14:cfRule>
          <x14:cfRule type="containsText" priority="5508" operator="containsText" id="{86D4F671-F476-4D87-B139-B1390ABE7818}">
            <xm:f>NOT(ISERROR(SEARCH('Listados Datos'!$T$4,AF460)))</xm:f>
            <xm:f>'Listados Datos'!$T$4</xm:f>
            <x14:dxf>
              <font>
                <b/>
                <i val="0"/>
                <color theme="0"/>
              </font>
              <fill>
                <patternFill>
                  <bgColor rgb="FFE26B0A"/>
                </patternFill>
              </fill>
            </x14:dxf>
          </x14:cfRule>
          <x14:cfRule type="containsText" priority="5509" operator="containsText" id="{40C06111-D77F-46B6-863C-757CA658C7EB}">
            <xm:f>NOT(ISERROR(SEARCH('Listados Datos'!$T$5,AF460)))</xm:f>
            <xm:f>'Listados Datos'!$T$5</xm:f>
            <x14:dxf>
              <font>
                <b/>
                <i val="0"/>
                <color auto="1"/>
              </font>
              <fill>
                <patternFill>
                  <bgColor rgb="FFFFFF00"/>
                </patternFill>
              </fill>
            </x14:dxf>
          </x14:cfRule>
          <x14:cfRule type="containsText" priority="5510" operator="containsText" id="{EF97DFF1-6752-4946-9FB6-05D99B5C3689}">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503" operator="containsText" id="{2B0BA407-AE89-464A-A7C0-69AD6D68268F}">
            <xm:f>NOT(ISERROR(SEARCH('Listados Datos'!$T$3,AB460)))</xm:f>
            <xm:f>'Listados Datos'!$T$3</xm:f>
            <x14:dxf>
              <fill>
                <patternFill patternType="solid">
                  <bgColor rgb="FFC00000"/>
                </patternFill>
              </fill>
            </x14:dxf>
          </x14:cfRule>
          <x14:cfRule type="containsText" priority="5504" operator="containsText" id="{2BC82F86-28F7-4F1E-9E4B-08B121AEDA2B}">
            <xm:f>NOT(ISERROR(SEARCH('Listados Datos'!$T$4,AB460)))</xm:f>
            <xm:f>'Listados Datos'!$T$4</xm:f>
            <x14:dxf>
              <font>
                <b/>
                <i val="0"/>
                <color theme="0"/>
              </font>
              <fill>
                <patternFill>
                  <bgColor rgb="FFE26B0A"/>
                </patternFill>
              </fill>
            </x14:dxf>
          </x14:cfRule>
          <x14:cfRule type="containsText" priority="5505" operator="containsText" id="{005122DE-EF89-455B-9FE6-8D574D5F3255}">
            <xm:f>NOT(ISERROR(SEARCH('Listados Datos'!$T$5,AB460)))</xm:f>
            <xm:f>'Listados Datos'!$T$5</xm:f>
            <x14:dxf>
              <font>
                <b/>
                <i val="0"/>
                <color auto="1"/>
              </font>
              <fill>
                <patternFill>
                  <bgColor rgb="FFFFFF00"/>
                </patternFill>
              </fill>
            </x14:dxf>
          </x14:cfRule>
          <x14:cfRule type="containsText" priority="5506" operator="containsText" id="{0F400BEE-1F7F-4053-8F8E-05573DBAF97B}">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493" operator="containsText" id="{86F8166F-F450-4B6E-8A15-321FA465EA0F}">
            <xm:f>NOT(ISERROR(SEARCH('Listados Datos'!$P$3,Z460)))</xm:f>
            <xm:f>'Listados Datos'!$P$3</xm:f>
            <x14:dxf>
              <fill>
                <patternFill>
                  <bgColor rgb="FF99CC00"/>
                </patternFill>
              </fill>
            </x14:dxf>
          </x14:cfRule>
          <x14:cfRule type="containsText" priority="5494" operator="containsText" id="{43D30906-1844-42A2-83FA-EECD9C0AB0FC}">
            <xm:f>NOT(ISERROR(SEARCH('Listados Datos'!$P$4,Z460)))</xm:f>
            <xm:f>'Listados Datos'!$P$4</xm:f>
            <x14:dxf>
              <fill>
                <patternFill>
                  <bgColor rgb="FF33CC33"/>
                </patternFill>
              </fill>
            </x14:dxf>
          </x14:cfRule>
          <x14:cfRule type="containsText" priority="5495" operator="containsText" id="{683DBB7F-6756-49C1-9D50-9303271CCD61}">
            <xm:f>NOT(ISERROR(SEARCH('Listados Datos'!$P$5,Z460)))</xm:f>
            <xm:f>'Listados Datos'!$P$5</xm:f>
            <x14:dxf>
              <fill>
                <patternFill>
                  <bgColor rgb="FFFFFF00"/>
                </patternFill>
              </fill>
            </x14:dxf>
          </x14:cfRule>
          <x14:cfRule type="containsText" priority="5496" operator="containsText" id="{3891968E-5BE9-4F6D-BDAB-6A0D75A38A52}">
            <xm:f>NOT(ISERROR(SEARCH('Listados Datos'!$P$6,Z460)))</xm:f>
            <xm:f>'Listados Datos'!$P$6</xm:f>
            <x14:dxf>
              <fill>
                <patternFill>
                  <bgColor rgb="FFFFC000"/>
                </patternFill>
              </fill>
            </x14:dxf>
          </x14:cfRule>
          <x14:cfRule type="containsText" priority="5497" operator="containsText" id="{46BC6268-7564-4D24-86F2-2E33A127E8A1}">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469" operator="containsText" id="{F16E7E85-8FEA-424B-8B11-96A43FF629CE}">
            <xm:f>NOT(ISERROR(SEARCH('Listados Datos'!$T$3,AT460)))</xm:f>
            <xm:f>'Listados Datos'!$T$3</xm:f>
            <x14:dxf>
              <fill>
                <patternFill patternType="solid">
                  <bgColor rgb="FFC00000"/>
                </patternFill>
              </fill>
            </x14:dxf>
          </x14:cfRule>
          <x14:cfRule type="containsText" priority="5470" operator="containsText" id="{5E8F2FFB-2E00-47AB-BF4B-821371DFD5E9}">
            <xm:f>NOT(ISERROR(SEARCH('Listados Datos'!$T$4,AT460)))</xm:f>
            <xm:f>'Listados Datos'!$T$4</xm:f>
            <x14:dxf>
              <font>
                <b/>
                <i val="0"/>
                <color theme="0"/>
              </font>
              <fill>
                <patternFill>
                  <bgColor rgb="FFE26B0A"/>
                </patternFill>
              </fill>
            </x14:dxf>
          </x14:cfRule>
          <x14:cfRule type="containsText" priority="5471" operator="containsText" id="{7F63DC69-CA6A-4778-B586-307C30B8C424}">
            <xm:f>NOT(ISERROR(SEARCH('Listados Datos'!$T$5,AT460)))</xm:f>
            <xm:f>'Listados Datos'!$T$5</xm:f>
            <x14:dxf>
              <font>
                <b/>
                <i val="0"/>
                <color auto="1"/>
              </font>
              <fill>
                <patternFill>
                  <bgColor rgb="FFFFFF00"/>
                </patternFill>
              </fill>
            </x14:dxf>
          </x14:cfRule>
          <x14:cfRule type="containsText" priority="5472" operator="containsText" id="{29F816CD-8205-49D5-A3A5-9887CEB80FDB}">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459" operator="containsText" id="{AFDDBC90-BF93-4C26-8F3F-8C35D800CE59}">
            <xm:f>NOT(ISERROR(SEARCH('Listados Datos'!$P$3,AR460)))</xm:f>
            <xm:f>'Listados Datos'!$P$3</xm:f>
            <x14:dxf>
              <fill>
                <patternFill>
                  <bgColor rgb="FF99CC00"/>
                </patternFill>
              </fill>
            </x14:dxf>
          </x14:cfRule>
          <x14:cfRule type="containsText" priority="5460" operator="containsText" id="{3038346D-75B0-42C3-926F-EE8E81273741}">
            <xm:f>NOT(ISERROR(SEARCH('Listados Datos'!$P$4,AR460)))</xm:f>
            <xm:f>'Listados Datos'!$P$4</xm:f>
            <x14:dxf>
              <fill>
                <patternFill>
                  <bgColor rgb="FF33CC33"/>
                </patternFill>
              </fill>
            </x14:dxf>
          </x14:cfRule>
          <x14:cfRule type="containsText" priority="5461" operator="containsText" id="{292EB568-B09E-4306-A4C6-3E9AD6C3D485}">
            <xm:f>NOT(ISERROR(SEARCH('Listados Datos'!$P$5,AR460)))</xm:f>
            <xm:f>'Listados Datos'!$P$5</xm:f>
            <x14:dxf>
              <fill>
                <patternFill>
                  <bgColor rgb="FFFFFF00"/>
                </patternFill>
              </fill>
            </x14:dxf>
          </x14:cfRule>
          <x14:cfRule type="containsText" priority="5462" operator="containsText" id="{314E1457-E8B4-4045-B71C-D9B1F9FAB8ED}">
            <xm:f>NOT(ISERROR(SEARCH('Listados Datos'!$P$6,AR460)))</xm:f>
            <xm:f>'Listados Datos'!$P$6</xm:f>
            <x14:dxf>
              <fill>
                <patternFill>
                  <bgColor rgb="FFFFC000"/>
                </patternFill>
              </fill>
            </x14:dxf>
          </x14:cfRule>
          <x14:cfRule type="containsText" priority="5463" operator="containsText" id="{28A65BBB-8E7F-49A1-9660-A3B9FD72D44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455" operator="containsText" id="{401BC216-98B3-4E74-9863-C4D21942BC13}">
            <xm:f>NOT(ISERROR(SEARCH('Listados Datos'!$T$3,AT461)))</xm:f>
            <xm:f>'Listados Datos'!$T$3</xm:f>
            <x14:dxf>
              <fill>
                <patternFill patternType="solid">
                  <bgColor rgb="FFC00000"/>
                </patternFill>
              </fill>
            </x14:dxf>
          </x14:cfRule>
          <x14:cfRule type="containsText" priority="5456" operator="containsText" id="{CAA922CB-86FC-43BF-A19B-8B1CB85E4C49}">
            <xm:f>NOT(ISERROR(SEARCH('Listados Datos'!$T$4,AT461)))</xm:f>
            <xm:f>'Listados Datos'!$T$4</xm:f>
            <x14:dxf>
              <font>
                <b/>
                <i val="0"/>
                <color theme="0"/>
              </font>
              <fill>
                <patternFill>
                  <bgColor rgb="FFE26B0A"/>
                </patternFill>
              </fill>
            </x14:dxf>
          </x14:cfRule>
          <x14:cfRule type="containsText" priority="5457" operator="containsText" id="{4E5377DA-AA24-435D-951D-F67C4253D6AD}">
            <xm:f>NOT(ISERROR(SEARCH('Listados Datos'!$T$5,AT461)))</xm:f>
            <xm:f>'Listados Datos'!$T$5</xm:f>
            <x14:dxf>
              <font>
                <b/>
                <i val="0"/>
                <color auto="1"/>
              </font>
              <fill>
                <patternFill>
                  <bgColor rgb="FFFFFF00"/>
                </patternFill>
              </fill>
            </x14:dxf>
          </x14:cfRule>
          <x14:cfRule type="containsText" priority="5458" operator="containsText" id="{2FC3768C-31A6-48A5-BE6C-601E2466FCB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445" operator="containsText" id="{39FD6861-84D8-4AA9-8E42-ED6E9B0FAD95}">
            <xm:f>NOT(ISERROR(SEARCH('Listados Datos'!$P$3,AR461)))</xm:f>
            <xm:f>'Listados Datos'!$P$3</xm:f>
            <x14:dxf>
              <fill>
                <patternFill>
                  <bgColor rgb="FF99CC00"/>
                </patternFill>
              </fill>
            </x14:dxf>
          </x14:cfRule>
          <x14:cfRule type="containsText" priority="5446" operator="containsText" id="{1C42944E-BBF2-4444-AD8A-DF0CC27ACB71}">
            <xm:f>NOT(ISERROR(SEARCH('Listados Datos'!$P$4,AR461)))</xm:f>
            <xm:f>'Listados Datos'!$P$4</xm:f>
            <x14:dxf>
              <fill>
                <patternFill>
                  <bgColor rgb="FF33CC33"/>
                </patternFill>
              </fill>
            </x14:dxf>
          </x14:cfRule>
          <x14:cfRule type="containsText" priority="5447" operator="containsText" id="{2E9B5C07-E92B-4E54-9059-C83884E53142}">
            <xm:f>NOT(ISERROR(SEARCH('Listados Datos'!$P$5,AR461)))</xm:f>
            <xm:f>'Listados Datos'!$P$5</xm:f>
            <x14:dxf>
              <fill>
                <patternFill>
                  <bgColor rgb="FFFFFF00"/>
                </patternFill>
              </fill>
            </x14:dxf>
          </x14:cfRule>
          <x14:cfRule type="containsText" priority="5448" operator="containsText" id="{0A035F99-0308-463A-B29A-37E0BFAA1F85}">
            <xm:f>NOT(ISERROR(SEARCH('Listados Datos'!$P$6,AR461)))</xm:f>
            <xm:f>'Listados Datos'!$P$6</xm:f>
            <x14:dxf>
              <fill>
                <patternFill>
                  <bgColor rgb="FFFFC000"/>
                </patternFill>
              </fill>
            </x14:dxf>
          </x14:cfRule>
          <x14:cfRule type="containsText" priority="5449" operator="containsText" id="{3AE694C3-DF0C-4B80-AE01-AC89A2E24F3F}">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427" operator="containsText" id="{6A295AA2-C603-4313-A00D-C493E4920E54}">
            <xm:f>NOT(ISERROR(SEARCH('Listados Datos'!$T$3,AF462)))</xm:f>
            <xm:f>'Listados Datos'!$T$3</xm:f>
            <x14:dxf>
              <fill>
                <patternFill patternType="solid">
                  <bgColor rgb="FFC00000"/>
                </patternFill>
              </fill>
            </x14:dxf>
          </x14:cfRule>
          <x14:cfRule type="containsText" priority="5428" operator="containsText" id="{6585B3F3-2138-4C20-A14C-323C52004EAE}">
            <xm:f>NOT(ISERROR(SEARCH('Listados Datos'!$T$4,AF462)))</xm:f>
            <xm:f>'Listados Datos'!$T$4</xm:f>
            <x14:dxf>
              <font>
                <b/>
                <i val="0"/>
                <color theme="0"/>
              </font>
              <fill>
                <patternFill>
                  <bgColor rgb="FFE26B0A"/>
                </patternFill>
              </fill>
            </x14:dxf>
          </x14:cfRule>
          <x14:cfRule type="containsText" priority="5429" operator="containsText" id="{A7BB2C1B-EF91-4CE5-B71F-0B0B06969398}">
            <xm:f>NOT(ISERROR(SEARCH('Listados Datos'!$T$5,AF462)))</xm:f>
            <xm:f>'Listados Datos'!$T$5</xm:f>
            <x14:dxf>
              <font>
                <b/>
                <i val="0"/>
                <color auto="1"/>
              </font>
              <fill>
                <patternFill>
                  <bgColor rgb="FFFFFF00"/>
                </patternFill>
              </fill>
            </x14:dxf>
          </x14:cfRule>
          <x14:cfRule type="containsText" priority="5430" operator="containsText" id="{927908D5-EE7A-4570-8F63-152068B3B1B6}">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423" operator="containsText" id="{5F35B734-D268-4B1F-A10E-F09E99329438}">
            <xm:f>NOT(ISERROR(SEARCH('Listados Datos'!$T$3,AB462)))</xm:f>
            <xm:f>'Listados Datos'!$T$3</xm:f>
            <x14:dxf>
              <fill>
                <patternFill patternType="solid">
                  <bgColor rgb="FFC00000"/>
                </patternFill>
              </fill>
            </x14:dxf>
          </x14:cfRule>
          <x14:cfRule type="containsText" priority="5424" operator="containsText" id="{B7634AB0-B7B8-4424-B7B0-0515453DA837}">
            <xm:f>NOT(ISERROR(SEARCH('Listados Datos'!$T$4,AB462)))</xm:f>
            <xm:f>'Listados Datos'!$T$4</xm:f>
            <x14:dxf>
              <font>
                <b/>
                <i val="0"/>
                <color theme="0"/>
              </font>
              <fill>
                <patternFill>
                  <bgColor rgb="FFE26B0A"/>
                </patternFill>
              </fill>
            </x14:dxf>
          </x14:cfRule>
          <x14:cfRule type="containsText" priority="5425" operator="containsText" id="{F15DE2DB-3371-4F4B-A3AF-D0B436679700}">
            <xm:f>NOT(ISERROR(SEARCH('Listados Datos'!$T$5,AB462)))</xm:f>
            <xm:f>'Listados Datos'!$T$5</xm:f>
            <x14:dxf>
              <font>
                <b/>
                <i val="0"/>
                <color auto="1"/>
              </font>
              <fill>
                <patternFill>
                  <bgColor rgb="FFFFFF00"/>
                </patternFill>
              </fill>
            </x14:dxf>
          </x14:cfRule>
          <x14:cfRule type="containsText" priority="5426" operator="containsText" id="{E79A8B44-1481-437F-8E8E-C914D33F758B}">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413" operator="containsText" id="{6F188A8C-BF3B-4529-BDC0-A72E7B84DE8A}">
            <xm:f>NOT(ISERROR(SEARCH('Listados Datos'!$P$3,Z462)))</xm:f>
            <xm:f>'Listados Datos'!$P$3</xm:f>
            <x14:dxf>
              <fill>
                <patternFill>
                  <bgColor rgb="FF99CC00"/>
                </patternFill>
              </fill>
            </x14:dxf>
          </x14:cfRule>
          <x14:cfRule type="containsText" priority="5414" operator="containsText" id="{133864C2-66C2-4CF2-9314-9CB1DB844CAC}">
            <xm:f>NOT(ISERROR(SEARCH('Listados Datos'!$P$4,Z462)))</xm:f>
            <xm:f>'Listados Datos'!$P$4</xm:f>
            <x14:dxf>
              <fill>
                <patternFill>
                  <bgColor rgb="FF33CC33"/>
                </patternFill>
              </fill>
            </x14:dxf>
          </x14:cfRule>
          <x14:cfRule type="containsText" priority="5415" operator="containsText" id="{8B4AFB2B-FF37-4542-A741-D8C7ABEB33EA}">
            <xm:f>NOT(ISERROR(SEARCH('Listados Datos'!$P$5,Z462)))</xm:f>
            <xm:f>'Listados Datos'!$P$5</xm:f>
            <x14:dxf>
              <fill>
                <patternFill>
                  <bgColor rgb="FFFFFF00"/>
                </patternFill>
              </fill>
            </x14:dxf>
          </x14:cfRule>
          <x14:cfRule type="containsText" priority="5416" operator="containsText" id="{3EBD3205-9B7C-4E4A-8362-EB889FD2DE2F}">
            <xm:f>NOT(ISERROR(SEARCH('Listados Datos'!$P$6,Z462)))</xm:f>
            <xm:f>'Listados Datos'!$P$6</xm:f>
            <x14:dxf>
              <fill>
                <patternFill>
                  <bgColor rgb="FFFFC000"/>
                </patternFill>
              </fill>
            </x14:dxf>
          </x14:cfRule>
          <x14:cfRule type="containsText" priority="5417" operator="containsText" id="{04340179-315F-4A64-A282-BFB619B8CC12}">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385" operator="containsText" id="{10B30B4F-7EE4-44C2-AFA9-3BE1C4E5BFAA}">
            <xm:f>NOT(ISERROR(SEARCH('Listados Datos'!$T$3,AT463)))</xm:f>
            <xm:f>'Listados Datos'!$T$3</xm:f>
            <x14:dxf>
              <fill>
                <patternFill patternType="solid">
                  <bgColor rgb="FFC00000"/>
                </patternFill>
              </fill>
            </x14:dxf>
          </x14:cfRule>
          <x14:cfRule type="containsText" priority="5386" operator="containsText" id="{CE9175D8-8155-4AF7-9898-663845FF3F62}">
            <xm:f>NOT(ISERROR(SEARCH('Listados Datos'!$T$4,AT463)))</xm:f>
            <xm:f>'Listados Datos'!$T$4</xm:f>
            <x14:dxf>
              <font>
                <b/>
                <i val="0"/>
                <color theme="0"/>
              </font>
              <fill>
                <patternFill>
                  <bgColor rgb="FFE26B0A"/>
                </patternFill>
              </fill>
            </x14:dxf>
          </x14:cfRule>
          <x14:cfRule type="containsText" priority="5387" operator="containsText" id="{FBC88A0A-A152-461D-9399-AB46090A6FD4}">
            <xm:f>NOT(ISERROR(SEARCH('Listados Datos'!$T$5,AT463)))</xm:f>
            <xm:f>'Listados Datos'!$T$5</xm:f>
            <x14:dxf>
              <font>
                <b/>
                <i val="0"/>
                <color auto="1"/>
              </font>
              <fill>
                <patternFill>
                  <bgColor rgb="FFFFFF00"/>
                </patternFill>
              </fill>
            </x14:dxf>
          </x14:cfRule>
          <x14:cfRule type="containsText" priority="5388" operator="containsText" id="{B3E1AB76-E3E9-429A-ADD3-F3C8B84F2D23}">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123" operator="containsText" id="{586F5A77-83F8-4EC1-9FB2-AE2B83FC1AD8}">
            <xm:f>NOT(ISERROR(SEARCH('Listados Datos'!$P$3,AR470)))</xm:f>
            <xm:f>'Listados Datos'!$P$3</xm:f>
            <x14:dxf>
              <fill>
                <patternFill>
                  <bgColor rgb="FF99CC00"/>
                </patternFill>
              </fill>
            </x14:dxf>
          </x14:cfRule>
          <x14:cfRule type="containsText" priority="5124" operator="containsText" id="{F295D13C-1790-490F-8468-7125A4F8BCBF}">
            <xm:f>NOT(ISERROR(SEARCH('Listados Datos'!$P$4,AR470)))</xm:f>
            <xm:f>'Listados Datos'!$P$4</xm:f>
            <x14:dxf>
              <fill>
                <patternFill>
                  <bgColor rgb="FF33CC33"/>
                </patternFill>
              </fill>
            </x14:dxf>
          </x14:cfRule>
          <x14:cfRule type="containsText" priority="5125" operator="containsText" id="{8ABAC197-BD2C-43C9-A3BD-12E8B6170D73}">
            <xm:f>NOT(ISERROR(SEARCH('Listados Datos'!$P$5,AR470)))</xm:f>
            <xm:f>'Listados Datos'!$P$5</xm:f>
            <x14:dxf>
              <fill>
                <patternFill>
                  <bgColor rgb="FFFFFF00"/>
                </patternFill>
              </fill>
            </x14:dxf>
          </x14:cfRule>
          <x14:cfRule type="containsText" priority="5126" operator="containsText" id="{5F76821A-FF1A-4F8B-B3EE-020551565B3D}">
            <xm:f>NOT(ISERROR(SEARCH('Listados Datos'!$P$6,AR470)))</xm:f>
            <xm:f>'Listados Datos'!$P$6</xm:f>
            <x14:dxf>
              <fill>
                <patternFill>
                  <bgColor rgb="FFFFC000"/>
                </patternFill>
              </fill>
            </x14:dxf>
          </x14:cfRule>
          <x14:cfRule type="containsText" priority="5127" operator="containsText" id="{5EA1C5F6-ECF8-4CA0-BD08-9965BD3B303F}">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371" operator="containsText" id="{BBD7C3DD-78E4-466F-887F-4F7C931E1142}">
            <xm:f>NOT(ISERROR(SEARCH('Listados Datos'!$T$3,AF440)))</xm:f>
            <xm:f>'Listados Datos'!$T$3</xm:f>
            <x14:dxf>
              <fill>
                <patternFill patternType="solid">
                  <bgColor rgb="FFC00000"/>
                </patternFill>
              </fill>
            </x14:dxf>
          </x14:cfRule>
          <x14:cfRule type="containsText" priority="5372" operator="containsText" id="{2ED6301A-827A-4186-8FFD-AA5CAA4BA7F3}">
            <xm:f>NOT(ISERROR(SEARCH('Listados Datos'!$T$4,AF440)))</xm:f>
            <xm:f>'Listados Datos'!$T$4</xm:f>
            <x14:dxf>
              <font>
                <b/>
                <i val="0"/>
                <color theme="0"/>
              </font>
              <fill>
                <patternFill>
                  <bgColor rgb="FFE26B0A"/>
                </patternFill>
              </fill>
            </x14:dxf>
          </x14:cfRule>
          <x14:cfRule type="containsText" priority="5373" operator="containsText" id="{164175B3-9D32-467F-97CF-0529EDF86AF0}">
            <xm:f>NOT(ISERROR(SEARCH('Listados Datos'!$T$5,AF440)))</xm:f>
            <xm:f>'Listados Datos'!$T$5</xm:f>
            <x14:dxf>
              <font>
                <b/>
                <i val="0"/>
                <color auto="1"/>
              </font>
              <fill>
                <patternFill>
                  <bgColor rgb="FFFFFF00"/>
                </patternFill>
              </fill>
            </x14:dxf>
          </x14:cfRule>
          <x14:cfRule type="containsText" priority="5374" operator="containsText" id="{E5697654-39A2-47F8-B465-1057D0BD6F67}">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5367" operator="containsText" id="{72138152-7866-42DB-9566-762C395CD6DE}">
            <xm:f>NOT(ISERROR(SEARCH('Listados Datos'!$T$3,AB440)))</xm:f>
            <xm:f>'Listados Datos'!$T$3</xm:f>
            <x14:dxf>
              <fill>
                <patternFill patternType="solid">
                  <bgColor rgb="FFC00000"/>
                </patternFill>
              </fill>
            </x14:dxf>
          </x14:cfRule>
          <x14:cfRule type="containsText" priority="5368" operator="containsText" id="{D85FA171-7228-4DC5-A00E-197AD106DC55}">
            <xm:f>NOT(ISERROR(SEARCH('Listados Datos'!$T$4,AB440)))</xm:f>
            <xm:f>'Listados Datos'!$T$4</xm:f>
            <x14:dxf>
              <font>
                <b/>
                <i val="0"/>
                <color theme="0"/>
              </font>
              <fill>
                <patternFill>
                  <bgColor rgb="FFE26B0A"/>
                </patternFill>
              </fill>
            </x14:dxf>
          </x14:cfRule>
          <x14:cfRule type="containsText" priority="5369" operator="containsText" id="{ACB380EC-3BDF-42F6-AE53-6FC656F57CC0}">
            <xm:f>NOT(ISERROR(SEARCH('Listados Datos'!$T$5,AB440)))</xm:f>
            <xm:f>'Listados Datos'!$T$5</xm:f>
            <x14:dxf>
              <font>
                <b/>
                <i val="0"/>
                <color auto="1"/>
              </font>
              <fill>
                <patternFill>
                  <bgColor rgb="FFFFFF00"/>
                </patternFill>
              </fill>
            </x14:dxf>
          </x14:cfRule>
          <x14:cfRule type="containsText" priority="5370" operator="containsText" id="{7888D073-3539-41E1-9009-DECEE5C3D42A}">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5357" operator="containsText" id="{E2E84967-98E0-449D-A251-F0DFB70BE70D}">
            <xm:f>NOT(ISERROR(SEARCH('Listados Datos'!$P$3,Z440)))</xm:f>
            <xm:f>'Listados Datos'!$P$3</xm:f>
            <x14:dxf>
              <fill>
                <patternFill>
                  <bgColor rgb="FF99CC00"/>
                </patternFill>
              </fill>
            </x14:dxf>
          </x14:cfRule>
          <x14:cfRule type="containsText" priority="5358" operator="containsText" id="{03D8A587-9EA6-4184-AEE8-C121907CCAC3}">
            <xm:f>NOT(ISERROR(SEARCH('Listados Datos'!$P$4,Z440)))</xm:f>
            <xm:f>'Listados Datos'!$P$4</xm:f>
            <x14:dxf>
              <fill>
                <patternFill>
                  <bgColor rgb="FF33CC33"/>
                </patternFill>
              </fill>
            </x14:dxf>
          </x14:cfRule>
          <x14:cfRule type="containsText" priority="5359" operator="containsText" id="{4D7A1531-4B07-4892-BC51-EAEC0670075A}">
            <xm:f>NOT(ISERROR(SEARCH('Listados Datos'!$P$5,Z440)))</xm:f>
            <xm:f>'Listados Datos'!$P$5</xm:f>
            <x14:dxf>
              <fill>
                <patternFill>
                  <bgColor rgb="FFFFFF00"/>
                </patternFill>
              </fill>
            </x14:dxf>
          </x14:cfRule>
          <x14:cfRule type="containsText" priority="5360" operator="containsText" id="{32FD8754-A261-4D71-A5A9-E4347B5980B1}">
            <xm:f>NOT(ISERROR(SEARCH('Listados Datos'!$P$6,Z440)))</xm:f>
            <xm:f>'Listados Datos'!$P$6</xm:f>
            <x14:dxf>
              <fill>
                <patternFill>
                  <bgColor rgb="FFFFC000"/>
                </patternFill>
              </fill>
            </x14:dxf>
          </x14:cfRule>
          <x14:cfRule type="containsText" priority="5361" operator="containsText" id="{69B1D071-20EC-408F-93AE-2B536790B314}">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5343" operator="containsText" id="{28F3D087-6C50-4586-A993-E4BE75025972}">
            <xm:f>NOT(ISERROR(SEARCH('Listados Datos'!$T$3,AT440)))</xm:f>
            <xm:f>'Listados Datos'!$T$3</xm:f>
            <x14:dxf>
              <fill>
                <patternFill patternType="solid">
                  <bgColor rgb="FFC00000"/>
                </patternFill>
              </fill>
            </x14:dxf>
          </x14:cfRule>
          <x14:cfRule type="containsText" priority="5344" operator="containsText" id="{2F9DCAB1-6595-40F4-A4D5-D49BE1B59860}">
            <xm:f>NOT(ISERROR(SEARCH('Listados Datos'!$T$4,AT440)))</xm:f>
            <xm:f>'Listados Datos'!$T$4</xm:f>
            <x14:dxf>
              <font>
                <b/>
                <i val="0"/>
                <color theme="0"/>
              </font>
              <fill>
                <patternFill>
                  <bgColor rgb="FFE26B0A"/>
                </patternFill>
              </fill>
            </x14:dxf>
          </x14:cfRule>
          <x14:cfRule type="containsText" priority="5345" operator="containsText" id="{73F58014-ABE9-4C7C-9F40-7C1B09AA2A88}">
            <xm:f>NOT(ISERROR(SEARCH('Listados Datos'!$T$5,AT440)))</xm:f>
            <xm:f>'Listados Datos'!$T$5</xm:f>
            <x14:dxf>
              <font>
                <b/>
                <i val="0"/>
                <color auto="1"/>
              </font>
              <fill>
                <patternFill>
                  <bgColor rgb="FFFFFF00"/>
                </patternFill>
              </fill>
            </x14:dxf>
          </x14:cfRule>
          <x14:cfRule type="containsText" priority="5346" operator="containsText" id="{E1E792E3-8F86-4935-A2EF-1BD6F389DEE7}">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5333" operator="containsText" id="{62A3489F-472E-4EB1-B131-28E6253AED21}">
            <xm:f>NOT(ISERROR(SEARCH('Listados Datos'!$P$3,AR440)))</xm:f>
            <xm:f>'Listados Datos'!$P$3</xm:f>
            <x14:dxf>
              <fill>
                <patternFill>
                  <bgColor rgb="FF99CC00"/>
                </patternFill>
              </fill>
            </x14:dxf>
          </x14:cfRule>
          <x14:cfRule type="containsText" priority="5334" operator="containsText" id="{AFA6CF1F-89C0-415B-8650-7C99E3D75C3A}">
            <xm:f>NOT(ISERROR(SEARCH('Listados Datos'!$P$4,AR440)))</xm:f>
            <xm:f>'Listados Datos'!$P$4</xm:f>
            <x14:dxf>
              <fill>
                <patternFill>
                  <bgColor rgb="FF33CC33"/>
                </patternFill>
              </fill>
            </x14:dxf>
          </x14:cfRule>
          <x14:cfRule type="containsText" priority="5335" operator="containsText" id="{AD6120AF-2E6E-4522-B397-09FF0CF297A9}">
            <xm:f>NOT(ISERROR(SEARCH('Listados Datos'!$P$5,AR440)))</xm:f>
            <xm:f>'Listados Datos'!$P$5</xm:f>
            <x14:dxf>
              <fill>
                <patternFill>
                  <bgColor rgb="FFFFFF00"/>
                </patternFill>
              </fill>
            </x14:dxf>
          </x14:cfRule>
          <x14:cfRule type="containsText" priority="5336" operator="containsText" id="{A92A1FD6-D6CF-4179-840A-ACD7B6DA5F4D}">
            <xm:f>NOT(ISERROR(SEARCH('Listados Datos'!$P$6,AR440)))</xm:f>
            <xm:f>'Listados Datos'!$P$6</xm:f>
            <x14:dxf>
              <fill>
                <patternFill>
                  <bgColor rgb="FFFFC000"/>
                </patternFill>
              </fill>
            </x14:dxf>
          </x14:cfRule>
          <x14:cfRule type="containsText" priority="5337" operator="containsText" id="{5443DED5-353A-4C92-B5CE-97A894D5AC52}">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5329" operator="containsText" id="{A411EBE5-7D15-43FF-AAEE-B82A5E39DAA9}">
            <xm:f>NOT(ISERROR(SEARCH('Listados Datos'!$T$3,AF446)))</xm:f>
            <xm:f>'Listados Datos'!$T$3</xm:f>
            <x14:dxf>
              <fill>
                <patternFill patternType="solid">
                  <bgColor rgb="FFC00000"/>
                </patternFill>
              </fill>
            </x14:dxf>
          </x14:cfRule>
          <x14:cfRule type="containsText" priority="5330" operator="containsText" id="{2BBD464E-E890-459B-A559-D40A2E059A9C}">
            <xm:f>NOT(ISERROR(SEARCH('Listados Datos'!$T$4,AF446)))</xm:f>
            <xm:f>'Listados Datos'!$T$4</xm:f>
            <x14:dxf>
              <font>
                <b/>
                <i val="0"/>
                <color theme="0"/>
              </font>
              <fill>
                <patternFill>
                  <bgColor rgb="FFE26B0A"/>
                </patternFill>
              </fill>
            </x14:dxf>
          </x14:cfRule>
          <x14:cfRule type="containsText" priority="5331" operator="containsText" id="{85E4BFB1-1B0C-446C-B4D2-2081F7473485}">
            <xm:f>NOT(ISERROR(SEARCH('Listados Datos'!$T$5,AF446)))</xm:f>
            <xm:f>'Listados Datos'!$T$5</xm:f>
            <x14:dxf>
              <font>
                <b/>
                <i val="0"/>
                <color auto="1"/>
              </font>
              <fill>
                <patternFill>
                  <bgColor rgb="FFFFFF00"/>
                </patternFill>
              </fill>
            </x14:dxf>
          </x14:cfRule>
          <x14:cfRule type="containsText" priority="5332" operator="containsText" id="{B1BAD9A0-AEBF-4E84-82BD-E7940816C399}">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325" operator="containsText" id="{A89EE2CF-36A2-491F-B4AD-A3A0F6F33564}">
            <xm:f>NOT(ISERROR(SEARCH('Listados Datos'!$T$3,AB446)))</xm:f>
            <xm:f>'Listados Datos'!$T$3</xm:f>
            <x14:dxf>
              <fill>
                <patternFill patternType="solid">
                  <bgColor rgb="FFC00000"/>
                </patternFill>
              </fill>
            </x14:dxf>
          </x14:cfRule>
          <x14:cfRule type="containsText" priority="5326" operator="containsText" id="{3F6612F4-08D0-4894-AB38-E32A450B136B}">
            <xm:f>NOT(ISERROR(SEARCH('Listados Datos'!$T$4,AB446)))</xm:f>
            <xm:f>'Listados Datos'!$T$4</xm:f>
            <x14:dxf>
              <font>
                <b/>
                <i val="0"/>
                <color theme="0"/>
              </font>
              <fill>
                <patternFill>
                  <bgColor rgb="FFE26B0A"/>
                </patternFill>
              </fill>
            </x14:dxf>
          </x14:cfRule>
          <x14:cfRule type="containsText" priority="5327" operator="containsText" id="{0611FD25-5840-4871-8DA9-86510CA18FFD}">
            <xm:f>NOT(ISERROR(SEARCH('Listados Datos'!$T$5,AB446)))</xm:f>
            <xm:f>'Listados Datos'!$T$5</xm:f>
            <x14:dxf>
              <font>
                <b/>
                <i val="0"/>
                <color auto="1"/>
              </font>
              <fill>
                <patternFill>
                  <bgColor rgb="FFFFFF00"/>
                </patternFill>
              </fill>
            </x14:dxf>
          </x14:cfRule>
          <x14:cfRule type="containsText" priority="5328" operator="containsText" id="{7DADEB8D-F2BE-46EC-B41B-ECC33250124E}">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315" operator="containsText" id="{DBE1BD8F-77F7-4B01-A603-CA677BF36356}">
            <xm:f>NOT(ISERROR(SEARCH('Listados Datos'!$P$3,Z446)))</xm:f>
            <xm:f>'Listados Datos'!$P$3</xm:f>
            <x14:dxf>
              <fill>
                <patternFill>
                  <bgColor rgb="FF99CC00"/>
                </patternFill>
              </fill>
            </x14:dxf>
          </x14:cfRule>
          <x14:cfRule type="containsText" priority="5316" operator="containsText" id="{0E53EE86-BE8B-4036-B6E9-6774CAF9D7D5}">
            <xm:f>NOT(ISERROR(SEARCH('Listados Datos'!$P$4,Z446)))</xm:f>
            <xm:f>'Listados Datos'!$P$4</xm:f>
            <x14:dxf>
              <fill>
                <patternFill>
                  <bgColor rgb="FF33CC33"/>
                </patternFill>
              </fill>
            </x14:dxf>
          </x14:cfRule>
          <x14:cfRule type="containsText" priority="5317" operator="containsText" id="{12538511-1B83-48AC-8B85-2AC3F1736907}">
            <xm:f>NOT(ISERROR(SEARCH('Listados Datos'!$P$5,Z446)))</xm:f>
            <xm:f>'Listados Datos'!$P$5</xm:f>
            <x14:dxf>
              <fill>
                <patternFill>
                  <bgColor rgb="FFFFFF00"/>
                </patternFill>
              </fill>
            </x14:dxf>
          </x14:cfRule>
          <x14:cfRule type="containsText" priority="5318" operator="containsText" id="{9C801D2F-526D-48B4-A843-D88CC26E6771}">
            <xm:f>NOT(ISERROR(SEARCH('Listados Datos'!$P$6,Z446)))</xm:f>
            <xm:f>'Listados Datos'!$P$6</xm:f>
            <x14:dxf>
              <fill>
                <patternFill>
                  <bgColor rgb="FFFFC000"/>
                </patternFill>
              </fill>
            </x14:dxf>
          </x14:cfRule>
          <x14:cfRule type="containsText" priority="5319" operator="containsText" id="{A28FDC05-6041-407E-B9D1-04573666962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301" operator="containsText" id="{12D833FC-A112-4C2B-A47E-FCF52C2A86E3}">
            <xm:f>NOT(ISERROR(SEARCH('Listados Datos'!$T$3,AT446)))</xm:f>
            <xm:f>'Listados Datos'!$T$3</xm:f>
            <x14:dxf>
              <fill>
                <patternFill patternType="solid">
                  <bgColor rgb="FFC00000"/>
                </patternFill>
              </fill>
            </x14:dxf>
          </x14:cfRule>
          <x14:cfRule type="containsText" priority="5302" operator="containsText" id="{56E9F514-9156-499F-BB31-2533518F60CD}">
            <xm:f>NOT(ISERROR(SEARCH('Listados Datos'!$T$4,AT446)))</xm:f>
            <xm:f>'Listados Datos'!$T$4</xm:f>
            <x14:dxf>
              <font>
                <b/>
                <i val="0"/>
                <color theme="0"/>
              </font>
              <fill>
                <patternFill>
                  <bgColor rgb="FFE26B0A"/>
                </patternFill>
              </fill>
            </x14:dxf>
          </x14:cfRule>
          <x14:cfRule type="containsText" priority="5303" operator="containsText" id="{8BA816B7-E686-481A-989A-FBEC3E174BD2}">
            <xm:f>NOT(ISERROR(SEARCH('Listados Datos'!$T$5,AT446)))</xm:f>
            <xm:f>'Listados Datos'!$T$5</xm:f>
            <x14:dxf>
              <font>
                <b/>
                <i val="0"/>
                <color auto="1"/>
              </font>
              <fill>
                <patternFill>
                  <bgColor rgb="FFFFFF00"/>
                </patternFill>
              </fill>
            </x14:dxf>
          </x14:cfRule>
          <x14:cfRule type="containsText" priority="5304" operator="containsText" id="{3F15D8E9-6677-47AD-BA35-2CF66AE86FF4}">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291" operator="containsText" id="{4CE8AD09-4DCB-4A43-8233-EEA4683A2A3B}">
            <xm:f>NOT(ISERROR(SEARCH('Listados Datos'!$P$3,AR446)))</xm:f>
            <xm:f>'Listados Datos'!$P$3</xm:f>
            <x14:dxf>
              <fill>
                <patternFill>
                  <bgColor rgb="FF99CC00"/>
                </patternFill>
              </fill>
            </x14:dxf>
          </x14:cfRule>
          <x14:cfRule type="containsText" priority="5292" operator="containsText" id="{B761C438-183E-4D1A-8B9F-D7A7E07A0BB7}">
            <xm:f>NOT(ISERROR(SEARCH('Listados Datos'!$P$4,AR446)))</xm:f>
            <xm:f>'Listados Datos'!$P$4</xm:f>
            <x14:dxf>
              <fill>
                <patternFill>
                  <bgColor rgb="FF33CC33"/>
                </patternFill>
              </fill>
            </x14:dxf>
          </x14:cfRule>
          <x14:cfRule type="containsText" priority="5293" operator="containsText" id="{C0C36234-F254-48AB-935A-2A28A8E5AAFE}">
            <xm:f>NOT(ISERROR(SEARCH('Listados Datos'!$P$5,AR446)))</xm:f>
            <xm:f>'Listados Datos'!$P$5</xm:f>
            <x14:dxf>
              <fill>
                <patternFill>
                  <bgColor rgb="FFFFFF00"/>
                </patternFill>
              </fill>
            </x14:dxf>
          </x14:cfRule>
          <x14:cfRule type="containsText" priority="5294" operator="containsText" id="{3C46EE8B-2AF3-477C-8DE0-83E3F48D8C12}">
            <xm:f>NOT(ISERROR(SEARCH('Listados Datos'!$P$6,AR446)))</xm:f>
            <xm:f>'Listados Datos'!$P$6</xm:f>
            <x14:dxf>
              <fill>
                <patternFill>
                  <bgColor rgb="FFFFC000"/>
                </patternFill>
              </fill>
            </x14:dxf>
          </x14:cfRule>
          <x14:cfRule type="containsText" priority="5295" operator="containsText" id="{C30EA77B-0B7D-4A9D-AAAC-4D9E4716DC14}">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287" operator="containsText" id="{D9356788-DD4E-42A3-888A-6CC70BB2B7DE}">
            <xm:f>NOT(ISERROR(SEARCH('Listados Datos'!$T$3,AF452)))</xm:f>
            <xm:f>'Listados Datos'!$T$3</xm:f>
            <x14:dxf>
              <fill>
                <patternFill patternType="solid">
                  <bgColor rgb="FFC00000"/>
                </patternFill>
              </fill>
            </x14:dxf>
          </x14:cfRule>
          <x14:cfRule type="containsText" priority="5288" operator="containsText" id="{FD52207E-6C91-42F1-8B84-376C86C763D1}">
            <xm:f>NOT(ISERROR(SEARCH('Listados Datos'!$T$4,AF452)))</xm:f>
            <xm:f>'Listados Datos'!$T$4</xm:f>
            <x14:dxf>
              <font>
                <b/>
                <i val="0"/>
                <color theme="0"/>
              </font>
              <fill>
                <patternFill>
                  <bgColor rgb="FFE26B0A"/>
                </patternFill>
              </fill>
            </x14:dxf>
          </x14:cfRule>
          <x14:cfRule type="containsText" priority="5289" operator="containsText" id="{BF945AEE-0725-45EC-A42C-44DB3DD7EA65}">
            <xm:f>NOT(ISERROR(SEARCH('Listados Datos'!$T$5,AF452)))</xm:f>
            <xm:f>'Listados Datos'!$T$5</xm:f>
            <x14:dxf>
              <font>
                <b/>
                <i val="0"/>
                <color auto="1"/>
              </font>
              <fill>
                <patternFill>
                  <bgColor rgb="FFFFFF00"/>
                </patternFill>
              </fill>
            </x14:dxf>
          </x14:cfRule>
          <x14:cfRule type="containsText" priority="5290" operator="containsText" id="{857F3B3C-E1DA-43DA-A5DF-FD9EF0871C9A}">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283" operator="containsText" id="{6A34FD3D-A5D1-47C4-B9FC-476B2AA8662C}">
            <xm:f>NOT(ISERROR(SEARCH('Listados Datos'!$T$3,AB452)))</xm:f>
            <xm:f>'Listados Datos'!$T$3</xm:f>
            <x14:dxf>
              <fill>
                <patternFill patternType="solid">
                  <bgColor rgb="FFC00000"/>
                </patternFill>
              </fill>
            </x14:dxf>
          </x14:cfRule>
          <x14:cfRule type="containsText" priority="5284" operator="containsText" id="{7304CD4D-EDB6-45F1-B6F1-01F80978ACE5}">
            <xm:f>NOT(ISERROR(SEARCH('Listados Datos'!$T$4,AB452)))</xm:f>
            <xm:f>'Listados Datos'!$T$4</xm:f>
            <x14:dxf>
              <font>
                <b/>
                <i val="0"/>
                <color theme="0"/>
              </font>
              <fill>
                <patternFill>
                  <bgColor rgb="FFE26B0A"/>
                </patternFill>
              </fill>
            </x14:dxf>
          </x14:cfRule>
          <x14:cfRule type="containsText" priority="5285" operator="containsText" id="{95407012-6133-444E-8B44-D5EE89FAA908}">
            <xm:f>NOT(ISERROR(SEARCH('Listados Datos'!$T$5,AB452)))</xm:f>
            <xm:f>'Listados Datos'!$T$5</xm:f>
            <x14:dxf>
              <font>
                <b/>
                <i val="0"/>
                <color auto="1"/>
              </font>
              <fill>
                <patternFill>
                  <bgColor rgb="FFFFFF00"/>
                </patternFill>
              </fill>
            </x14:dxf>
          </x14:cfRule>
          <x14:cfRule type="containsText" priority="5286" operator="containsText" id="{F6FF5D19-EF45-451D-91E0-A6E62090DEF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273" operator="containsText" id="{3BBFDB78-C944-480B-AF07-0876A00510DF}">
            <xm:f>NOT(ISERROR(SEARCH('Listados Datos'!$P$3,Z452)))</xm:f>
            <xm:f>'Listados Datos'!$P$3</xm:f>
            <x14:dxf>
              <fill>
                <patternFill>
                  <bgColor rgb="FF99CC00"/>
                </patternFill>
              </fill>
            </x14:dxf>
          </x14:cfRule>
          <x14:cfRule type="containsText" priority="5274" operator="containsText" id="{D3C5688A-B161-4A1D-B35B-0389B8C98D7A}">
            <xm:f>NOT(ISERROR(SEARCH('Listados Datos'!$P$4,Z452)))</xm:f>
            <xm:f>'Listados Datos'!$P$4</xm:f>
            <x14:dxf>
              <fill>
                <patternFill>
                  <bgColor rgb="FF33CC33"/>
                </patternFill>
              </fill>
            </x14:dxf>
          </x14:cfRule>
          <x14:cfRule type="containsText" priority="5275" operator="containsText" id="{24CFA5C3-1AE3-48F1-9951-9CF67F364BF8}">
            <xm:f>NOT(ISERROR(SEARCH('Listados Datos'!$P$5,Z452)))</xm:f>
            <xm:f>'Listados Datos'!$P$5</xm:f>
            <x14:dxf>
              <fill>
                <patternFill>
                  <bgColor rgb="FFFFFF00"/>
                </patternFill>
              </fill>
            </x14:dxf>
          </x14:cfRule>
          <x14:cfRule type="containsText" priority="5276" operator="containsText" id="{2893F026-E8C4-4A72-AB82-BA903D390620}">
            <xm:f>NOT(ISERROR(SEARCH('Listados Datos'!$P$6,Z452)))</xm:f>
            <xm:f>'Listados Datos'!$P$6</xm:f>
            <x14:dxf>
              <fill>
                <patternFill>
                  <bgColor rgb="FFFFC000"/>
                </patternFill>
              </fill>
            </x14:dxf>
          </x14:cfRule>
          <x14:cfRule type="containsText" priority="5277" operator="containsText" id="{7B845ECB-A5D7-49CC-A295-F5110851F051}">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259" operator="containsText" id="{6E49B203-B49B-4C0D-927F-09F75443B16C}">
            <xm:f>NOT(ISERROR(SEARCH('Listados Datos'!$T$3,AT452)))</xm:f>
            <xm:f>'Listados Datos'!$T$3</xm:f>
            <x14:dxf>
              <fill>
                <patternFill patternType="solid">
                  <bgColor rgb="FFC00000"/>
                </patternFill>
              </fill>
            </x14:dxf>
          </x14:cfRule>
          <x14:cfRule type="containsText" priority="5260" operator="containsText" id="{330AFBEE-E288-4127-A44C-1E8241D6B73D}">
            <xm:f>NOT(ISERROR(SEARCH('Listados Datos'!$T$4,AT452)))</xm:f>
            <xm:f>'Listados Datos'!$T$4</xm:f>
            <x14:dxf>
              <font>
                <b/>
                <i val="0"/>
                <color theme="0"/>
              </font>
              <fill>
                <patternFill>
                  <bgColor rgb="FFE26B0A"/>
                </patternFill>
              </fill>
            </x14:dxf>
          </x14:cfRule>
          <x14:cfRule type="containsText" priority="5261" operator="containsText" id="{4566B992-B1A5-4B52-B345-4987DDECBE0F}">
            <xm:f>NOT(ISERROR(SEARCH('Listados Datos'!$T$5,AT452)))</xm:f>
            <xm:f>'Listados Datos'!$T$5</xm:f>
            <x14:dxf>
              <font>
                <b/>
                <i val="0"/>
                <color auto="1"/>
              </font>
              <fill>
                <patternFill>
                  <bgColor rgb="FFFFFF00"/>
                </patternFill>
              </fill>
            </x14:dxf>
          </x14:cfRule>
          <x14:cfRule type="containsText" priority="5262" operator="containsText" id="{51167D4A-E8CD-427D-B9AF-7611291F000E}">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249" operator="containsText" id="{A3EA9C06-C5D0-42EF-A234-0D18C7F9CF47}">
            <xm:f>NOT(ISERROR(SEARCH('Listados Datos'!$P$3,AR452)))</xm:f>
            <xm:f>'Listados Datos'!$P$3</xm:f>
            <x14:dxf>
              <fill>
                <patternFill>
                  <bgColor rgb="FF99CC00"/>
                </patternFill>
              </fill>
            </x14:dxf>
          </x14:cfRule>
          <x14:cfRule type="containsText" priority="5250" operator="containsText" id="{DFA195D8-A6D7-4AB3-9B4E-F51E62F31EDC}">
            <xm:f>NOT(ISERROR(SEARCH('Listados Datos'!$P$4,AR452)))</xm:f>
            <xm:f>'Listados Datos'!$P$4</xm:f>
            <x14:dxf>
              <fill>
                <patternFill>
                  <bgColor rgb="FF33CC33"/>
                </patternFill>
              </fill>
            </x14:dxf>
          </x14:cfRule>
          <x14:cfRule type="containsText" priority="5251" operator="containsText" id="{A9CD4CDF-AE09-43C7-825C-202AF621936F}">
            <xm:f>NOT(ISERROR(SEARCH('Listados Datos'!$P$5,AR452)))</xm:f>
            <xm:f>'Listados Datos'!$P$5</xm:f>
            <x14:dxf>
              <fill>
                <patternFill>
                  <bgColor rgb="FFFFFF00"/>
                </patternFill>
              </fill>
            </x14:dxf>
          </x14:cfRule>
          <x14:cfRule type="containsText" priority="5252" operator="containsText" id="{59BE6B65-8970-47A0-B38B-F25D94C59B21}">
            <xm:f>NOT(ISERROR(SEARCH('Listados Datos'!$P$6,AR452)))</xm:f>
            <xm:f>'Listados Datos'!$P$6</xm:f>
            <x14:dxf>
              <fill>
                <patternFill>
                  <bgColor rgb="FFFFC000"/>
                </patternFill>
              </fill>
            </x14:dxf>
          </x14:cfRule>
          <x14:cfRule type="containsText" priority="5253" operator="containsText" id="{C8392A86-4793-4C38-970C-F3BC236D7665}">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207" operator="containsText" id="{8DB16E6A-AEB2-464C-BBC2-6BDF1EA2ED3C}">
            <xm:f>NOT(ISERROR(SEARCH('Listados Datos'!$P$3,AR458)))</xm:f>
            <xm:f>'Listados Datos'!$P$3</xm:f>
            <x14:dxf>
              <fill>
                <patternFill>
                  <bgColor rgb="FF99CC00"/>
                </patternFill>
              </fill>
            </x14:dxf>
          </x14:cfRule>
          <x14:cfRule type="containsText" priority="5208" operator="containsText" id="{8EAE8A38-F305-41A4-AD50-D136A0648984}">
            <xm:f>NOT(ISERROR(SEARCH('Listados Datos'!$P$4,AR458)))</xm:f>
            <xm:f>'Listados Datos'!$P$4</xm:f>
            <x14:dxf>
              <fill>
                <patternFill>
                  <bgColor rgb="FF33CC33"/>
                </patternFill>
              </fill>
            </x14:dxf>
          </x14:cfRule>
          <x14:cfRule type="containsText" priority="5209" operator="containsText" id="{D9C25A11-0995-431A-BB4A-844BA5F920E1}">
            <xm:f>NOT(ISERROR(SEARCH('Listados Datos'!$P$5,AR458)))</xm:f>
            <xm:f>'Listados Datos'!$P$5</xm:f>
            <x14:dxf>
              <fill>
                <patternFill>
                  <bgColor rgb="FFFFFF00"/>
                </patternFill>
              </fill>
            </x14:dxf>
          </x14:cfRule>
          <x14:cfRule type="containsText" priority="5210" operator="containsText" id="{14039AB3-D115-4CAC-BA04-4DCA111418B7}">
            <xm:f>NOT(ISERROR(SEARCH('Listados Datos'!$P$6,AR458)))</xm:f>
            <xm:f>'Listados Datos'!$P$6</xm:f>
            <x14:dxf>
              <fill>
                <patternFill>
                  <bgColor rgb="FFFFC000"/>
                </patternFill>
              </fill>
            </x14:dxf>
          </x14:cfRule>
          <x14:cfRule type="containsText" priority="5211" operator="containsText" id="{28852C8D-52BD-4A91-B162-1B3E9BB87756}">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245" operator="containsText" id="{94E6ED84-8A88-4E76-931C-4A19BAE803E9}">
            <xm:f>NOT(ISERROR(SEARCH('Listados Datos'!$T$3,AF458)))</xm:f>
            <xm:f>'Listados Datos'!$T$3</xm:f>
            <x14:dxf>
              <fill>
                <patternFill patternType="solid">
                  <bgColor rgb="FFC00000"/>
                </patternFill>
              </fill>
            </x14:dxf>
          </x14:cfRule>
          <x14:cfRule type="containsText" priority="5246" operator="containsText" id="{3461EA05-7D3E-4A8B-8090-06CCEC242679}">
            <xm:f>NOT(ISERROR(SEARCH('Listados Datos'!$T$4,AF458)))</xm:f>
            <xm:f>'Listados Datos'!$T$4</xm:f>
            <x14:dxf>
              <font>
                <b/>
                <i val="0"/>
                <color theme="0"/>
              </font>
              <fill>
                <patternFill>
                  <bgColor rgb="FFE26B0A"/>
                </patternFill>
              </fill>
            </x14:dxf>
          </x14:cfRule>
          <x14:cfRule type="containsText" priority="5247" operator="containsText" id="{4D69F06F-E08E-480F-BF92-705C8277897B}">
            <xm:f>NOT(ISERROR(SEARCH('Listados Datos'!$T$5,AF458)))</xm:f>
            <xm:f>'Listados Datos'!$T$5</xm:f>
            <x14:dxf>
              <font>
                <b/>
                <i val="0"/>
                <color auto="1"/>
              </font>
              <fill>
                <patternFill>
                  <bgColor rgb="FFFFFF00"/>
                </patternFill>
              </fill>
            </x14:dxf>
          </x14:cfRule>
          <x14:cfRule type="containsText" priority="5248" operator="containsText" id="{4A0241D5-F421-4BFF-BF7D-8DE568162930}">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241" operator="containsText" id="{D16DF4F5-E87F-4F28-979D-869E253430B7}">
            <xm:f>NOT(ISERROR(SEARCH('Listados Datos'!$T$3,AB458)))</xm:f>
            <xm:f>'Listados Datos'!$T$3</xm:f>
            <x14:dxf>
              <fill>
                <patternFill patternType="solid">
                  <bgColor rgb="FFC00000"/>
                </patternFill>
              </fill>
            </x14:dxf>
          </x14:cfRule>
          <x14:cfRule type="containsText" priority="5242" operator="containsText" id="{A71CF6F6-B9E4-47AF-9389-FB3CAAD113FC}">
            <xm:f>NOT(ISERROR(SEARCH('Listados Datos'!$T$4,AB458)))</xm:f>
            <xm:f>'Listados Datos'!$T$4</xm:f>
            <x14:dxf>
              <font>
                <b/>
                <i val="0"/>
                <color theme="0"/>
              </font>
              <fill>
                <patternFill>
                  <bgColor rgb="FFE26B0A"/>
                </patternFill>
              </fill>
            </x14:dxf>
          </x14:cfRule>
          <x14:cfRule type="containsText" priority="5243" operator="containsText" id="{DBA08D6D-3E37-49C3-BA47-C8DFCFE69639}">
            <xm:f>NOT(ISERROR(SEARCH('Listados Datos'!$T$5,AB458)))</xm:f>
            <xm:f>'Listados Datos'!$T$5</xm:f>
            <x14:dxf>
              <font>
                <b/>
                <i val="0"/>
                <color auto="1"/>
              </font>
              <fill>
                <patternFill>
                  <bgColor rgb="FFFFFF00"/>
                </patternFill>
              </fill>
            </x14:dxf>
          </x14:cfRule>
          <x14:cfRule type="containsText" priority="5244" operator="containsText" id="{B300C2F3-7C77-4719-BCC8-75204461BE61}">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231" operator="containsText" id="{C756F1F1-7E23-4DA5-9350-CECDEE44AF48}">
            <xm:f>NOT(ISERROR(SEARCH('Listados Datos'!$P$3,Z458)))</xm:f>
            <xm:f>'Listados Datos'!$P$3</xm:f>
            <x14:dxf>
              <fill>
                <patternFill>
                  <bgColor rgb="FF99CC00"/>
                </patternFill>
              </fill>
            </x14:dxf>
          </x14:cfRule>
          <x14:cfRule type="containsText" priority="5232" operator="containsText" id="{E0A3274F-3FBE-4EF5-9E21-B101FB364BE6}">
            <xm:f>NOT(ISERROR(SEARCH('Listados Datos'!$P$4,Z458)))</xm:f>
            <xm:f>'Listados Datos'!$P$4</xm:f>
            <x14:dxf>
              <fill>
                <patternFill>
                  <bgColor rgb="FF33CC33"/>
                </patternFill>
              </fill>
            </x14:dxf>
          </x14:cfRule>
          <x14:cfRule type="containsText" priority="5233" operator="containsText" id="{3F3B7D25-D364-4162-B634-8ADC038C6BFD}">
            <xm:f>NOT(ISERROR(SEARCH('Listados Datos'!$P$5,Z458)))</xm:f>
            <xm:f>'Listados Datos'!$P$5</xm:f>
            <x14:dxf>
              <fill>
                <patternFill>
                  <bgColor rgb="FFFFFF00"/>
                </patternFill>
              </fill>
            </x14:dxf>
          </x14:cfRule>
          <x14:cfRule type="containsText" priority="5234" operator="containsText" id="{1A4D36FD-7758-4125-B09B-91625E19D19B}">
            <xm:f>NOT(ISERROR(SEARCH('Listados Datos'!$P$6,Z458)))</xm:f>
            <xm:f>'Listados Datos'!$P$6</xm:f>
            <x14:dxf>
              <fill>
                <patternFill>
                  <bgColor rgb="FFFFC000"/>
                </patternFill>
              </fill>
            </x14:dxf>
          </x14:cfRule>
          <x14:cfRule type="containsText" priority="5235" operator="containsText" id="{A6EA8AE1-5DD2-4B41-8296-CA6B45482EFC}">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217" operator="containsText" id="{421D080C-15AD-49C3-AE94-04DEA9A9B032}">
            <xm:f>NOT(ISERROR(SEARCH('Listados Datos'!$T$3,AT458)))</xm:f>
            <xm:f>'Listados Datos'!$T$3</xm:f>
            <x14:dxf>
              <fill>
                <patternFill patternType="solid">
                  <bgColor rgb="FFC00000"/>
                </patternFill>
              </fill>
            </x14:dxf>
          </x14:cfRule>
          <x14:cfRule type="containsText" priority="5218" operator="containsText" id="{AEE735CB-3B53-4502-BC41-2B36706EA87C}">
            <xm:f>NOT(ISERROR(SEARCH('Listados Datos'!$T$4,AT458)))</xm:f>
            <xm:f>'Listados Datos'!$T$4</xm:f>
            <x14:dxf>
              <font>
                <b/>
                <i val="0"/>
                <color theme="0"/>
              </font>
              <fill>
                <patternFill>
                  <bgColor rgb="FFE26B0A"/>
                </patternFill>
              </fill>
            </x14:dxf>
          </x14:cfRule>
          <x14:cfRule type="containsText" priority="5219" operator="containsText" id="{5F341938-475E-43DD-B2BF-AE9635EE118B}">
            <xm:f>NOT(ISERROR(SEARCH('Listados Datos'!$T$5,AT458)))</xm:f>
            <xm:f>'Listados Datos'!$T$5</xm:f>
            <x14:dxf>
              <font>
                <b/>
                <i val="0"/>
                <color auto="1"/>
              </font>
              <fill>
                <patternFill>
                  <bgColor rgb="FFFFFF00"/>
                </patternFill>
              </fill>
            </x14:dxf>
          </x14:cfRule>
          <x14:cfRule type="containsText" priority="5220" operator="containsText" id="{704B7D1C-8F7D-442D-B961-8B12DBF284AF}">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165" operator="containsText" id="{346B0674-E73F-48E3-BF66-A15C8261394F}">
            <xm:f>NOT(ISERROR(SEARCH('Listados Datos'!$P$3,AR464)))</xm:f>
            <xm:f>'Listados Datos'!$P$3</xm:f>
            <x14:dxf>
              <fill>
                <patternFill>
                  <bgColor rgb="FF99CC00"/>
                </patternFill>
              </fill>
            </x14:dxf>
          </x14:cfRule>
          <x14:cfRule type="containsText" priority="5166" operator="containsText" id="{1FC44201-33B6-47E0-99C0-AC958A48F672}">
            <xm:f>NOT(ISERROR(SEARCH('Listados Datos'!$P$4,AR464)))</xm:f>
            <xm:f>'Listados Datos'!$P$4</xm:f>
            <x14:dxf>
              <fill>
                <patternFill>
                  <bgColor rgb="FF33CC33"/>
                </patternFill>
              </fill>
            </x14:dxf>
          </x14:cfRule>
          <x14:cfRule type="containsText" priority="5167" operator="containsText" id="{2B6B66E3-5339-4DAF-86D7-D8C5D92BB250}">
            <xm:f>NOT(ISERROR(SEARCH('Listados Datos'!$P$5,AR464)))</xm:f>
            <xm:f>'Listados Datos'!$P$5</xm:f>
            <x14:dxf>
              <fill>
                <patternFill>
                  <bgColor rgb="FFFFFF00"/>
                </patternFill>
              </fill>
            </x14:dxf>
          </x14:cfRule>
          <x14:cfRule type="containsText" priority="5168" operator="containsText" id="{6FF93C7D-EEA6-4A8B-A496-388ECFD93592}">
            <xm:f>NOT(ISERROR(SEARCH('Listados Datos'!$P$6,AR464)))</xm:f>
            <xm:f>'Listados Datos'!$P$6</xm:f>
            <x14:dxf>
              <fill>
                <patternFill>
                  <bgColor rgb="FFFFC000"/>
                </patternFill>
              </fill>
            </x14:dxf>
          </x14:cfRule>
          <x14:cfRule type="containsText" priority="5169" operator="containsText" id="{07F17E7E-7977-419C-A47C-A17BCB15A150}">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203" operator="containsText" id="{F1164F71-1460-4979-BDA2-681F4AB2151D}">
            <xm:f>NOT(ISERROR(SEARCH('Listados Datos'!$T$3,AF464)))</xm:f>
            <xm:f>'Listados Datos'!$T$3</xm:f>
            <x14:dxf>
              <fill>
                <patternFill patternType="solid">
                  <bgColor rgb="FFC00000"/>
                </patternFill>
              </fill>
            </x14:dxf>
          </x14:cfRule>
          <x14:cfRule type="containsText" priority="5204" operator="containsText" id="{7A8E401F-A27F-4DFB-942F-7A16A6673622}">
            <xm:f>NOT(ISERROR(SEARCH('Listados Datos'!$T$4,AF464)))</xm:f>
            <xm:f>'Listados Datos'!$T$4</xm:f>
            <x14:dxf>
              <font>
                <b/>
                <i val="0"/>
                <color theme="0"/>
              </font>
              <fill>
                <patternFill>
                  <bgColor rgb="FFE26B0A"/>
                </patternFill>
              </fill>
            </x14:dxf>
          </x14:cfRule>
          <x14:cfRule type="containsText" priority="5205" operator="containsText" id="{1EA44A7E-F751-4514-8C35-EB7101C4B4FC}">
            <xm:f>NOT(ISERROR(SEARCH('Listados Datos'!$T$5,AF464)))</xm:f>
            <xm:f>'Listados Datos'!$T$5</xm:f>
            <x14:dxf>
              <font>
                <b/>
                <i val="0"/>
                <color auto="1"/>
              </font>
              <fill>
                <patternFill>
                  <bgColor rgb="FFFFFF00"/>
                </patternFill>
              </fill>
            </x14:dxf>
          </x14:cfRule>
          <x14:cfRule type="containsText" priority="5206" operator="containsText" id="{15FF8E7F-2F80-4DD4-A1EE-3B4D95F5EBED}">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199" operator="containsText" id="{C158E0BB-C881-45BB-BB34-F644CDA5EB0E}">
            <xm:f>NOT(ISERROR(SEARCH('Listados Datos'!$T$3,AB464)))</xm:f>
            <xm:f>'Listados Datos'!$T$3</xm:f>
            <x14:dxf>
              <fill>
                <patternFill patternType="solid">
                  <bgColor rgb="FFC00000"/>
                </patternFill>
              </fill>
            </x14:dxf>
          </x14:cfRule>
          <x14:cfRule type="containsText" priority="5200" operator="containsText" id="{B0EC00B8-D08A-4AD1-A6B1-2EFB7B6D82B6}">
            <xm:f>NOT(ISERROR(SEARCH('Listados Datos'!$T$4,AB464)))</xm:f>
            <xm:f>'Listados Datos'!$T$4</xm:f>
            <x14:dxf>
              <font>
                <b/>
                <i val="0"/>
                <color theme="0"/>
              </font>
              <fill>
                <patternFill>
                  <bgColor rgb="FFE26B0A"/>
                </patternFill>
              </fill>
            </x14:dxf>
          </x14:cfRule>
          <x14:cfRule type="containsText" priority="5201" operator="containsText" id="{36713C81-1967-4591-B670-94384E9382A5}">
            <xm:f>NOT(ISERROR(SEARCH('Listados Datos'!$T$5,AB464)))</xm:f>
            <xm:f>'Listados Datos'!$T$5</xm:f>
            <x14:dxf>
              <font>
                <b/>
                <i val="0"/>
                <color auto="1"/>
              </font>
              <fill>
                <patternFill>
                  <bgColor rgb="FFFFFF00"/>
                </patternFill>
              </fill>
            </x14:dxf>
          </x14:cfRule>
          <x14:cfRule type="containsText" priority="5202" operator="containsText" id="{05B8930C-4A16-4A37-821A-CCC05B9286EB}">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189" operator="containsText" id="{CEFD6D84-AB56-44DC-823F-5E9824A4A19C}">
            <xm:f>NOT(ISERROR(SEARCH('Listados Datos'!$P$3,Z464)))</xm:f>
            <xm:f>'Listados Datos'!$P$3</xm:f>
            <x14:dxf>
              <fill>
                <patternFill>
                  <bgColor rgb="FF99CC00"/>
                </patternFill>
              </fill>
            </x14:dxf>
          </x14:cfRule>
          <x14:cfRule type="containsText" priority="5190" operator="containsText" id="{109A5652-436F-4FD2-B394-56E6C8481BC7}">
            <xm:f>NOT(ISERROR(SEARCH('Listados Datos'!$P$4,Z464)))</xm:f>
            <xm:f>'Listados Datos'!$P$4</xm:f>
            <x14:dxf>
              <fill>
                <patternFill>
                  <bgColor rgb="FF33CC33"/>
                </patternFill>
              </fill>
            </x14:dxf>
          </x14:cfRule>
          <x14:cfRule type="containsText" priority="5191" operator="containsText" id="{8E7B9978-DCB3-47A3-BDF8-710DD3E97057}">
            <xm:f>NOT(ISERROR(SEARCH('Listados Datos'!$P$5,Z464)))</xm:f>
            <xm:f>'Listados Datos'!$P$5</xm:f>
            <x14:dxf>
              <fill>
                <patternFill>
                  <bgColor rgb="FFFFFF00"/>
                </patternFill>
              </fill>
            </x14:dxf>
          </x14:cfRule>
          <x14:cfRule type="containsText" priority="5192" operator="containsText" id="{21255A9E-13E7-45FE-8EDE-07EA8DEC1A50}">
            <xm:f>NOT(ISERROR(SEARCH('Listados Datos'!$P$6,Z464)))</xm:f>
            <xm:f>'Listados Datos'!$P$6</xm:f>
            <x14:dxf>
              <fill>
                <patternFill>
                  <bgColor rgb="FFFFC000"/>
                </patternFill>
              </fill>
            </x14:dxf>
          </x14:cfRule>
          <x14:cfRule type="containsText" priority="5193" operator="containsText" id="{9AACCDF8-75D5-4474-8481-8CF5A0DAC255}">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175" operator="containsText" id="{1DC6A70F-7074-4307-B173-DCFC2A2D67A8}">
            <xm:f>NOT(ISERROR(SEARCH('Listados Datos'!$T$3,AT464)))</xm:f>
            <xm:f>'Listados Datos'!$T$3</xm:f>
            <x14:dxf>
              <fill>
                <patternFill patternType="solid">
                  <bgColor rgb="FFC00000"/>
                </patternFill>
              </fill>
            </x14:dxf>
          </x14:cfRule>
          <x14:cfRule type="containsText" priority="5176" operator="containsText" id="{39B738DA-F237-435C-A041-8B178BA61FAA}">
            <xm:f>NOT(ISERROR(SEARCH('Listados Datos'!$T$4,AT464)))</xm:f>
            <xm:f>'Listados Datos'!$T$4</xm:f>
            <x14:dxf>
              <font>
                <b/>
                <i val="0"/>
                <color theme="0"/>
              </font>
              <fill>
                <patternFill>
                  <bgColor rgb="FFE26B0A"/>
                </patternFill>
              </fill>
            </x14:dxf>
          </x14:cfRule>
          <x14:cfRule type="containsText" priority="5177" operator="containsText" id="{3F394D90-79EF-47AB-A2CC-736CC8BE4B32}">
            <xm:f>NOT(ISERROR(SEARCH('Listados Datos'!$T$5,AT464)))</xm:f>
            <xm:f>'Listados Datos'!$T$5</xm:f>
            <x14:dxf>
              <font>
                <b/>
                <i val="0"/>
                <color auto="1"/>
              </font>
              <fill>
                <patternFill>
                  <bgColor rgb="FFFFFF00"/>
                </patternFill>
              </fill>
            </x14:dxf>
          </x14:cfRule>
          <x14:cfRule type="containsText" priority="5178" operator="containsText" id="{CEDA6AE8-0B7A-4292-AAB6-F325CBB2CFE3}">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161" operator="containsText" id="{27CD16A3-677F-41B4-9CD8-876F77B23A82}">
            <xm:f>NOT(ISERROR(SEARCH('Listados Datos'!$T$3,AF470)))</xm:f>
            <xm:f>'Listados Datos'!$T$3</xm:f>
            <x14:dxf>
              <fill>
                <patternFill patternType="solid">
                  <bgColor rgb="FFC00000"/>
                </patternFill>
              </fill>
            </x14:dxf>
          </x14:cfRule>
          <x14:cfRule type="containsText" priority="5162" operator="containsText" id="{6B60BFE7-333C-4C78-AC87-462070E0A19F}">
            <xm:f>NOT(ISERROR(SEARCH('Listados Datos'!$T$4,AF470)))</xm:f>
            <xm:f>'Listados Datos'!$T$4</xm:f>
            <x14:dxf>
              <font>
                <b/>
                <i val="0"/>
                <color theme="0"/>
              </font>
              <fill>
                <patternFill>
                  <bgColor rgb="FFE26B0A"/>
                </patternFill>
              </fill>
            </x14:dxf>
          </x14:cfRule>
          <x14:cfRule type="containsText" priority="5163" operator="containsText" id="{439B38B4-1A01-402E-B5B7-2CC20561FD03}">
            <xm:f>NOT(ISERROR(SEARCH('Listados Datos'!$T$5,AF470)))</xm:f>
            <xm:f>'Listados Datos'!$T$5</xm:f>
            <x14:dxf>
              <font>
                <b/>
                <i val="0"/>
                <color auto="1"/>
              </font>
              <fill>
                <patternFill>
                  <bgColor rgb="FFFFFF00"/>
                </patternFill>
              </fill>
            </x14:dxf>
          </x14:cfRule>
          <x14:cfRule type="containsText" priority="5164" operator="containsText" id="{2180E993-FDF7-499F-95BB-24103561DF7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157" operator="containsText" id="{6EE5B624-9E1F-4FFF-AE96-E1E30905E058}">
            <xm:f>NOT(ISERROR(SEARCH('Listados Datos'!$T$3,AB470)))</xm:f>
            <xm:f>'Listados Datos'!$T$3</xm:f>
            <x14:dxf>
              <fill>
                <patternFill patternType="solid">
                  <bgColor rgb="FFC00000"/>
                </patternFill>
              </fill>
            </x14:dxf>
          </x14:cfRule>
          <x14:cfRule type="containsText" priority="5158" operator="containsText" id="{E1959BB7-71CF-4FB4-835E-3B451ACAB30B}">
            <xm:f>NOT(ISERROR(SEARCH('Listados Datos'!$T$4,AB470)))</xm:f>
            <xm:f>'Listados Datos'!$T$4</xm:f>
            <x14:dxf>
              <font>
                <b/>
                <i val="0"/>
                <color theme="0"/>
              </font>
              <fill>
                <patternFill>
                  <bgColor rgb="FFE26B0A"/>
                </patternFill>
              </fill>
            </x14:dxf>
          </x14:cfRule>
          <x14:cfRule type="containsText" priority="5159" operator="containsText" id="{5079260F-FFF8-4E37-BB06-1E36ACDCDC73}">
            <xm:f>NOT(ISERROR(SEARCH('Listados Datos'!$T$5,AB470)))</xm:f>
            <xm:f>'Listados Datos'!$T$5</xm:f>
            <x14:dxf>
              <font>
                <b/>
                <i val="0"/>
                <color auto="1"/>
              </font>
              <fill>
                <patternFill>
                  <bgColor rgb="FFFFFF00"/>
                </patternFill>
              </fill>
            </x14:dxf>
          </x14:cfRule>
          <x14:cfRule type="containsText" priority="5160" operator="containsText" id="{939B5732-6DC1-4336-A7AE-C8CA2AACDCAF}">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147" operator="containsText" id="{65419C2C-A68A-4084-97C2-9B8447AFD977}">
            <xm:f>NOT(ISERROR(SEARCH('Listados Datos'!$P$3,Z470)))</xm:f>
            <xm:f>'Listados Datos'!$P$3</xm:f>
            <x14:dxf>
              <fill>
                <patternFill>
                  <bgColor rgb="FF99CC00"/>
                </patternFill>
              </fill>
            </x14:dxf>
          </x14:cfRule>
          <x14:cfRule type="containsText" priority="5148" operator="containsText" id="{EC106A80-53F2-4752-BCEB-AD8BC9F376F6}">
            <xm:f>NOT(ISERROR(SEARCH('Listados Datos'!$P$4,Z470)))</xm:f>
            <xm:f>'Listados Datos'!$P$4</xm:f>
            <x14:dxf>
              <fill>
                <patternFill>
                  <bgColor rgb="FF33CC33"/>
                </patternFill>
              </fill>
            </x14:dxf>
          </x14:cfRule>
          <x14:cfRule type="containsText" priority="5149" operator="containsText" id="{F0A02FDF-5002-449D-83A4-DF6D5EF27272}">
            <xm:f>NOT(ISERROR(SEARCH('Listados Datos'!$P$5,Z470)))</xm:f>
            <xm:f>'Listados Datos'!$P$5</xm:f>
            <x14:dxf>
              <fill>
                <patternFill>
                  <bgColor rgb="FFFFFF00"/>
                </patternFill>
              </fill>
            </x14:dxf>
          </x14:cfRule>
          <x14:cfRule type="containsText" priority="5150" operator="containsText" id="{DE0C10C6-8167-48A8-B20B-538D12EFBC37}">
            <xm:f>NOT(ISERROR(SEARCH('Listados Datos'!$P$6,Z470)))</xm:f>
            <xm:f>'Listados Datos'!$P$6</xm:f>
            <x14:dxf>
              <fill>
                <patternFill>
                  <bgColor rgb="FFFFC000"/>
                </patternFill>
              </fill>
            </x14:dxf>
          </x14:cfRule>
          <x14:cfRule type="containsText" priority="5151" operator="containsText" id="{4E6F8015-54DF-42E9-AB16-899A6758B1CE}">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133" operator="containsText" id="{CA00EFBF-E7CF-453F-B177-A4C8077DD5EF}">
            <xm:f>NOT(ISERROR(SEARCH('Listados Datos'!$T$3,AT470)))</xm:f>
            <xm:f>'Listados Datos'!$T$3</xm:f>
            <x14:dxf>
              <fill>
                <patternFill patternType="solid">
                  <bgColor rgb="FFC00000"/>
                </patternFill>
              </fill>
            </x14:dxf>
          </x14:cfRule>
          <x14:cfRule type="containsText" priority="5134" operator="containsText" id="{9559723B-6960-4CEC-ADB2-D43F9EA290DB}">
            <xm:f>NOT(ISERROR(SEARCH('Listados Datos'!$T$4,AT470)))</xm:f>
            <xm:f>'Listados Datos'!$T$4</xm:f>
            <x14:dxf>
              <font>
                <b/>
                <i val="0"/>
                <color theme="0"/>
              </font>
              <fill>
                <patternFill>
                  <bgColor rgb="FFE26B0A"/>
                </patternFill>
              </fill>
            </x14:dxf>
          </x14:cfRule>
          <x14:cfRule type="containsText" priority="5135" operator="containsText" id="{3C1E1AC6-932D-4EB9-8223-5A3B6035DA33}">
            <xm:f>NOT(ISERROR(SEARCH('Listados Datos'!$T$5,AT470)))</xm:f>
            <xm:f>'Listados Datos'!$T$5</xm:f>
            <x14:dxf>
              <font>
                <b/>
                <i val="0"/>
                <color auto="1"/>
              </font>
              <fill>
                <patternFill>
                  <bgColor rgb="FFFFFF00"/>
                </patternFill>
              </fill>
            </x14:dxf>
          </x14:cfRule>
          <x14:cfRule type="containsText" priority="5136" operator="containsText" id="{4C8F6A4A-ED49-45A1-8D74-A291A430639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4959" operator="containsText" id="{140682DB-307E-45D6-9EC1-AB6F2BC2BDF2}">
            <xm:f>NOT(ISERROR(SEARCH('Listados Datos'!$P$3,AR481)))</xm:f>
            <xm:f>'Listados Datos'!$P$3</xm:f>
            <x14:dxf>
              <fill>
                <patternFill>
                  <bgColor rgb="FF99CC00"/>
                </patternFill>
              </fill>
            </x14:dxf>
          </x14:cfRule>
          <x14:cfRule type="containsText" priority="4960" operator="containsText" id="{91CCA220-DBC8-4A35-811B-55E4074768C6}">
            <xm:f>NOT(ISERROR(SEARCH('Listados Datos'!$P$4,AR481)))</xm:f>
            <xm:f>'Listados Datos'!$P$4</xm:f>
            <x14:dxf>
              <fill>
                <patternFill>
                  <bgColor rgb="FF33CC33"/>
                </patternFill>
              </fill>
            </x14:dxf>
          </x14:cfRule>
          <x14:cfRule type="containsText" priority="4961" operator="containsText" id="{A13D75D8-FEB0-4455-9093-867A15819C51}">
            <xm:f>NOT(ISERROR(SEARCH('Listados Datos'!$P$5,AR481)))</xm:f>
            <xm:f>'Listados Datos'!$P$5</xm:f>
            <x14:dxf>
              <fill>
                <patternFill>
                  <bgColor rgb="FFFFFF00"/>
                </patternFill>
              </fill>
            </x14:dxf>
          </x14:cfRule>
          <x14:cfRule type="containsText" priority="4962" operator="containsText" id="{0B6AAE05-7A83-4BF5-9D7E-3695C70D4406}">
            <xm:f>NOT(ISERROR(SEARCH('Listados Datos'!$P$6,AR481)))</xm:f>
            <xm:f>'Listados Datos'!$P$6</xm:f>
            <x14:dxf>
              <fill>
                <patternFill>
                  <bgColor rgb="FFFFC000"/>
                </patternFill>
              </fill>
            </x14:dxf>
          </x14:cfRule>
          <x14:cfRule type="containsText" priority="4963" operator="containsText" id="{DF58650E-1452-40F1-88DF-374B2F158625}">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5025" operator="containsText" id="{4B0F8311-46D0-4112-98C1-2969F4D7DCF2}">
            <xm:f>NOT(ISERROR(SEARCH('Listados Datos'!$T$3,AT483)))</xm:f>
            <xm:f>'Listados Datos'!$T$3</xm:f>
            <x14:dxf>
              <fill>
                <patternFill patternType="solid">
                  <bgColor rgb="FFC00000"/>
                </patternFill>
              </fill>
            </x14:dxf>
          </x14:cfRule>
          <x14:cfRule type="containsText" priority="5026" operator="containsText" id="{CE47E740-BE05-4C6F-A093-B418D157E968}">
            <xm:f>NOT(ISERROR(SEARCH('Listados Datos'!$T$4,AT483)))</xm:f>
            <xm:f>'Listados Datos'!$T$4</xm:f>
            <x14:dxf>
              <font>
                <b/>
                <i val="0"/>
                <color theme="0"/>
              </font>
              <fill>
                <patternFill>
                  <bgColor rgb="FFE26B0A"/>
                </patternFill>
              </fill>
            </x14:dxf>
          </x14:cfRule>
          <x14:cfRule type="containsText" priority="5027" operator="containsText" id="{A6CE9844-7788-4DD0-81FE-D43A26294762}">
            <xm:f>NOT(ISERROR(SEARCH('Listados Datos'!$T$5,AT483)))</xm:f>
            <xm:f>'Listados Datos'!$T$5</xm:f>
            <x14:dxf>
              <font>
                <b/>
                <i val="0"/>
                <color auto="1"/>
              </font>
              <fill>
                <patternFill>
                  <bgColor rgb="FFFFFF00"/>
                </patternFill>
              </fill>
            </x14:dxf>
          </x14:cfRule>
          <x14:cfRule type="containsText" priority="5028" operator="containsText" id="{4C0854BE-E922-4499-B0EE-F4B28B2B5628}">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5015" operator="containsText" id="{430453EA-15EE-49B8-ACF8-CB0BAE8B56E4}">
            <xm:f>NOT(ISERROR(SEARCH('Listados Datos'!$P$3,AR483)))</xm:f>
            <xm:f>'Listados Datos'!$P$3</xm:f>
            <x14:dxf>
              <fill>
                <patternFill>
                  <bgColor rgb="FF99CC00"/>
                </patternFill>
              </fill>
            </x14:dxf>
          </x14:cfRule>
          <x14:cfRule type="containsText" priority="5016" operator="containsText" id="{D33843F4-15C7-49F5-93BD-A09B8BE44AA6}">
            <xm:f>NOT(ISERROR(SEARCH('Listados Datos'!$P$4,AR483)))</xm:f>
            <xm:f>'Listados Datos'!$P$4</xm:f>
            <x14:dxf>
              <fill>
                <patternFill>
                  <bgColor rgb="FF33CC33"/>
                </patternFill>
              </fill>
            </x14:dxf>
          </x14:cfRule>
          <x14:cfRule type="containsText" priority="5017" operator="containsText" id="{718B403B-A506-404B-A2DF-98597595093A}">
            <xm:f>NOT(ISERROR(SEARCH('Listados Datos'!$P$5,AR483)))</xm:f>
            <xm:f>'Listados Datos'!$P$5</xm:f>
            <x14:dxf>
              <fill>
                <patternFill>
                  <bgColor rgb="FFFFFF00"/>
                </patternFill>
              </fill>
            </x14:dxf>
          </x14:cfRule>
          <x14:cfRule type="containsText" priority="5018" operator="containsText" id="{5C18109E-ED22-4BC2-B5F6-D97FB754F6A8}">
            <xm:f>NOT(ISERROR(SEARCH('Listados Datos'!$P$6,AR483)))</xm:f>
            <xm:f>'Listados Datos'!$P$6</xm:f>
            <x14:dxf>
              <fill>
                <patternFill>
                  <bgColor rgb="FFFFC000"/>
                </patternFill>
              </fill>
            </x14:dxf>
          </x14:cfRule>
          <x14:cfRule type="containsText" priority="5019" operator="containsText" id="{F9C26ECD-EAC0-4FFF-B2AB-29862C30BD9E}">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983" operator="containsText" id="{EEB224DB-1E85-43D1-8E72-FDC390437C78}">
            <xm:f>NOT(ISERROR(SEARCH('Listados Datos'!$T$3,AT480)))</xm:f>
            <xm:f>'Listados Datos'!$T$3</xm:f>
            <x14:dxf>
              <fill>
                <patternFill patternType="solid">
                  <bgColor rgb="FFC00000"/>
                </patternFill>
              </fill>
            </x14:dxf>
          </x14:cfRule>
          <x14:cfRule type="containsText" priority="4984" operator="containsText" id="{AAA473C2-7AE0-4DEA-8612-F8A03DB38E47}">
            <xm:f>NOT(ISERROR(SEARCH('Listados Datos'!$T$4,AT480)))</xm:f>
            <xm:f>'Listados Datos'!$T$4</xm:f>
            <x14:dxf>
              <font>
                <b/>
                <i val="0"/>
                <color theme="0"/>
              </font>
              <fill>
                <patternFill>
                  <bgColor rgb="FFE26B0A"/>
                </patternFill>
              </fill>
            </x14:dxf>
          </x14:cfRule>
          <x14:cfRule type="containsText" priority="4985" operator="containsText" id="{2EDF3C11-E1E0-4A50-A2F9-906CA48B537B}">
            <xm:f>NOT(ISERROR(SEARCH('Listados Datos'!$T$5,AT480)))</xm:f>
            <xm:f>'Listados Datos'!$T$5</xm:f>
            <x14:dxf>
              <font>
                <b/>
                <i val="0"/>
                <color auto="1"/>
              </font>
              <fill>
                <patternFill>
                  <bgColor rgb="FFFFFF00"/>
                </patternFill>
              </fill>
            </x14:dxf>
          </x14:cfRule>
          <x14:cfRule type="containsText" priority="4986" operator="containsText" id="{33241B46-99B7-484C-9BA5-5EB0580C6903}">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973" operator="containsText" id="{F472FBAE-E77C-48E5-B368-349E0DC02458}">
            <xm:f>NOT(ISERROR(SEARCH('Listados Datos'!$P$3,AR480)))</xm:f>
            <xm:f>'Listados Datos'!$P$3</xm:f>
            <x14:dxf>
              <fill>
                <patternFill>
                  <bgColor rgb="FF99CC00"/>
                </patternFill>
              </fill>
            </x14:dxf>
          </x14:cfRule>
          <x14:cfRule type="containsText" priority="4974" operator="containsText" id="{0732D86A-BE56-474D-8665-8DFD04D0DE56}">
            <xm:f>NOT(ISERROR(SEARCH('Listados Datos'!$P$4,AR480)))</xm:f>
            <xm:f>'Listados Datos'!$P$4</xm:f>
            <x14:dxf>
              <fill>
                <patternFill>
                  <bgColor rgb="FF33CC33"/>
                </patternFill>
              </fill>
            </x14:dxf>
          </x14:cfRule>
          <x14:cfRule type="containsText" priority="4975" operator="containsText" id="{AF51DB7C-BF9E-4E79-87F3-E1330D8B318F}">
            <xm:f>NOT(ISERROR(SEARCH('Listados Datos'!$P$5,AR480)))</xm:f>
            <xm:f>'Listados Datos'!$P$5</xm:f>
            <x14:dxf>
              <fill>
                <patternFill>
                  <bgColor rgb="FFFFFF00"/>
                </patternFill>
              </fill>
            </x14:dxf>
          </x14:cfRule>
          <x14:cfRule type="containsText" priority="4976" operator="containsText" id="{2E56ABF8-084C-45F7-A141-B24113429F5E}">
            <xm:f>NOT(ISERROR(SEARCH('Listados Datos'!$P$6,AR480)))</xm:f>
            <xm:f>'Listados Datos'!$P$6</xm:f>
            <x14:dxf>
              <fill>
                <patternFill>
                  <bgColor rgb="FFFFC000"/>
                </patternFill>
              </fill>
            </x14:dxf>
          </x14:cfRule>
          <x14:cfRule type="containsText" priority="4977" operator="containsText" id="{003FC2B8-8EFD-4635-886C-304FCB6D0E8F}">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091" operator="containsText" id="{88224026-D207-457B-92B9-663C6D6D346E}">
            <xm:f>NOT(ISERROR(SEARCH('Listados Datos'!$T$3,AF478)))</xm:f>
            <xm:f>'Listados Datos'!$T$3</xm:f>
            <x14:dxf>
              <fill>
                <patternFill patternType="solid">
                  <bgColor rgb="FFC00000"/>
                </patternFill>
              </fill>
            </x14:dxf>
          </x14:cfRule>
          <x14:cfRule type="containsText" priority="5092" operator="containsText" id="{1EF67CFC-B1E2-4881-AC55-D44071B5F6CC}">
            <xm:f>NOT(ISERROR(SEARCH('Listados Datos'!$T$4,AF478)))</xm:f>
            <xm:f>'Listados Datos'!$T$4</xm:f>
            <x14:dxf>
              <font>
                <b/>
                <i val="0"/>
                <color theme="0"/>
              </font>
              <fill>
                <patternFill>
                  <bgColor rgb="FFE26B0A"/>
                </patternFill>
              </fill>
            </x14:dxf>
          </x14:cfRule>
          <x14:cfRule type="containsText" priority="5093" operator="containsText" id="{B4B37DF9-BF85-4AEB-9A6B-51F14BCE17C7}">
            <xm:f>NOT(ISERROR(SEARCH('Listados Datos'!$T$5,AF478)))</xm:f>
            <xm:f>'Listados Datos'!$T$5</xm:f>
            <x14:dxf>
              <font>
                <b/>
                <i val="0"/>
                <color auto="1"/>
              </font>
              <fill>
                <patternFill>
                  <bgColor rgb="FFFFFF00"/>
                </patternFill>
              </fill>
            </x14:dxf>
          </x14:cfRule>
          <x14:cfRule type="containsText" priority="5094" operator="containsText" id="{EB0E8CCE-2BDC-4ABB-BADB-760B88658C50}">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087" operator="containsText" id="{C4B10290-5448-47A0-9DE2-37B00B35DB32}">
            <xm:f>NOT(ISERROR(SEARCH('Listados Datos'!$T$3,AB478)))</xm:f>
            <xm:f>'Listados Datos'!$T$3</xm:f>
            <x14:dxf>
              <fill>
                <patternFill patternType="solid">
                  <bgColor rgb="FFC00000"/>
                </patternFill>
              </fill>
            </x14:dxf>
          </x14:cfRule>
          <x14:cfRule type="containsText" priority="5088" operator="containsText" id="{A7A7A2AF-D683-48C5-9CE5-9CBC2E2BAE27}">
            <xm:f>NOT(ISERROR(SEARCH('Listados Datos'!$T$4,AB478)))</xm:f>
            <xm:f>'Listados Datos'!$T$4</xm:f>
            <x14:dxf>
              <font>
                <b/>
                <i val="0"/>
                <color theme="0"/>
              </font>
              <fill>
                <patternFill>
                  <bgColor rgb="FFE26B0A"/>
                </patternFill>
              </fill>
            </x14:dxf>
          </x14:cfRule>
          <x14:cfRule type="containsText" priority="5089" operator="containsText" id="{AEC3B800-D851-4C82-A9AE-72E945EA3654}">
            <xm:f>NOT(ISERROR(SEARCH('Listados Datos'!$T$5,AB478)))</xm:f>
            <xm:f>'Listados Datos'!$T$5</xm:f>
            <x14:dxf>
              <font>
                <b/>
                <i val="0"/>
                <color auto="1"/>
              </font>
              <fill>
                <patternFill>
                  <bgColor rgb="FFFFFF00"/>
                </patternFill>
              </fill>
            </x14:dxf>
          </x14:cfRule>
          <x14:cfRule type="containsText" priority="5090" operator="containsText" id="{3B7CF3D1-F1E5-48A7-863A-B21E185E0B5A}">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077" operator="containsText" id="{FF59896F-DE49-4CF9-B1BD-5C243F273731}">
            <xm:f>NOT(ISERROR(SEARCH('Listados Datos'!$P$3,Z478)))</xm:f>
            <xm:f>'Listados Datos'!$P$3</xm:f>
            <x14:dxf>
              <fill>
                <patternFill>
                  <bgColor rgb="FF99CC00"/>
                </patternFill>
              </fill>
            </x14:dxf>
          </x14:cfRule>
          <x14:cfRule type="containsText" priority="5078" operator="containsText" id="{B36EE54F-B4C0-482E-A51F-0ED68DE08D8A}">
            <xm:f>NOT(ISERROR(SEARCH('Listados Datos'!$P$4,Z478)))</xm:f>
            <xm:f>'Listados Datos'!$P$4</xm:f>
            <x14:dxf>
              <fill>
                <patternFill>
                  <bgColor rgb="FF33CC33"/>
                </patternFill>
              </fill>
            </x14:dxf>
          </x14:cfRule>
          <x14:cfRule type="containsText" priority="5079" operator="containsText" id="{EE7C571C-DD9F-4FEB-B123-431B08CEEAC5}">
            <xm:f>NOT(ISERROR(SEARCH('Listados Datos'!$P$5,Z478)))</xm:f>
            <xm:f>'Listados Datos'!$P$5</xm:f>
            <x14:dxf>
              <fill>
                <patternFill>
                  <bgColor rgb="FFFFFF00"/>
                </patternFill>
              </fill>
            </x14:dxf>
          </x14:cfRule>
          <x14:cfRule type="containsText" priority="5080" operator="containsText" id="{AFD6D342-CACF-4AAE-9B33-AA6DFB854588}">
            <xm:f>NOT(ISERROR(SEARCH('Listados Datos'!$P$6,Z478)))</xm:f>
            <xm:f>'Listados Datos'!$P$6</xm:f>
            <x14:dxf>
              <fill>
                <patternFill>
                  <bgColor rgb="FFFFC000"/>
                </patternFill>
              </fill>
            </x14:dxf>
          </x14:cfRule>
          <x14:cfRule type="containsText" priority="5081" operator="containsText" id="{B7C3618C-92E1-4DC6-92AF-ADC95325EE0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53" operator="containsText" id="{8E2252C2-47A6-4366-99AB-DAF94D7EAFD3}">
            <xm:f>NOT(ISERROR(SEARCH('Listados Datos'!$T$3,AT478)))</xm:f>
            <xm:f>'Listados Datos'!$T$3</xm:f>
            <x14:dxf>
              <fill>
                <patternFill patternType="solid">
                  <bgColor rgb="FFC00000"/>
                </patternFill>
              </fill>
            </x14:dxf>
          </x14:cfRule>
          <x14:cfRule type="containsText" priority="5054" operator="containsText" id="{E618503D-78D7-4BA2-A4E3-A137D871CA61}">
            <xm:f>NOT(ISERROR(SEARCH('Listados Datos'!$T$4,AT478)))</xm:f>
            <xm:f>'Listados Datos'!$T$4</xm:f>
            <x14:dxf>
              <font>
                <b/>
                <i val="0"/>
                <color theme="0"/>
              </font>
              <fill>
                <patternFill>
                  <bgColor rgb="FFE26B0A"/>
                </patternFill>
              </fill>
            </x14:dxf>
          </x14:cfRule>
          <x14:cfRule type="containsText" priority="5055" operator="containsText" id="{42799176-7238-41DF-AF3E-B407367C6E74}">
            <xm:f>NOT(ISERROR(SEARCH('Listados Datos'!$T$5,AT478)))</xm:f>
            <xm:f>'Listados Datos'!$T$5</xm:f>
            <x14:dxf>
              <font>
                <b/>
                <i val="0"/>
                <color auto="1"/>
              </font>
              <fill>
                <patternFill>
                  <bgColor rgb="FFFFFF00"/>
                </patternFill>
              </fill>
            </x14:dxf>
          </x14:cfRule>
          <x14:cfRule type="containsText" priority="5056" operator="containsText" id="{AF809C48-4B4C-48C3-81A0-88843C3D9495}">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43" operator="containsText" id="{B7B9DEB5-92FD-44B9-8E61-0C6F825CEB29}">
            <xm:f>NOT(ISERROR(SEARCH('Listados Datos'!$P$3,AR478)))</xm:f>
            <xm:f>'Listados Datos'!$P$3</xm:f>
            <x14:dxf>
              <fill>
                <patternFill>
                  <bgColor rgb="FF99CC00"/>
                </patternFill>
              </fill>
            </x14:dxf>
          </x14:cfRule>
          <x14:cfRule type="containsText" priority="5044" operator="containsText" id="{00A887B6-D102-4052-9A04-CF1BB7A5D269}">
            <xm:f>NOT(ISERROR(SEARCH('Listados Datos'!$P$4,AR478)))</xm:f>
            <xm:f>'Listados Datos'!$P$4</xm:f>
            <x14:dxf>
              <fill>
                <patternFill>
                  <bgColor rgb="FF33CC33"/>
                </patternFill>
              </fill>
            </x14:dxf>
          </x14:cfRule>
          <x14:cfRule type="containsText" priority="5045" operator="containsText" id="{6DB55A0C-F883-49C5-A8B6-1A5D635822E2}">
            <xm:f>NOT(ISERROR(SEARCH('Listados Datos'!$P$5,AR478)))</xm:f>
            <xm:f>'Listados Datos'!$P$5</xm:f>
            <x14:dxf>
              <fill>
                <patternFill>
                  <bgColor rgb="FFFFFF00"/>
                </patternFill>
              </fill>
            </x14:dxf>
          </x14:cfRule>
          <x14:cfRule type="containsText" priority="5046" operator="containsText" id="{48295012-AC61-4D4A-8709-601D63A39239}">
            <xm:f>NOT(ISERROR(SEARCH('Listados Datos'!$P$6,AR478)))</xm:f>
            <xm:f>'Listados Datos'!$P$6</xm:f>
            <x14:dxf>
              <fill>
                <patternFill>
                  <bgColor rgb="FFFFC000"/>
                </patternFill>
              </fill>
            </x14:dxf>
          </x14:cfRule>
          <x14:cfRule type="containsText" priority="5047" operator="containsText" id="{67814E21-0859-4A10-B4A5-41E013DDC33F}">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39" operator="containsText" id="{5D54B980-AC46-412F-9992-BA767BD359B1}">
            <xm:f>NOT(ISERROR(SEARCH('Listados Datos'!$T$3,AT479)))</xm:f>
            <xm:f>'Listados Datos'!$T$3</xm:f>
            <x14:dxf>
              <fill>
                <patternFill patternType="solid">
                  <bgColor rgb="FFC00000"/>
                </patternFill>
              </fill>
            </x14:dxf>
          </x14:cfRule>
          <x14:cfRule type="containsText" priority="5040" operator="containsText" id="{8781F9EB-286F-45B3-86DA-1F6CE4CBF422}">
            <xm:f>NOT(ISERROR(SEARCH('Listados Datos'!$T$4,AT479)))</xm:f>
            <xm:f>'Listados Datos'!$T$4</xm:f>
            <x14:dxf>
              <font>
                <b/>
                <i val="0"/>
                <color theme="0"/>
              </font>
              <fill>
                <patternFill>
                  <bgColor rgb="FFE26B0A"/>
                </patternFill>
              </fill>
            </x14:dxf>
          </x14:cfRule>
          <x14:cfRule type="containsText" priority="5041" operator="containsText" id="{DB40E12F-7288-4A1E-ADA4-504D47F14AE5}">
            <xm:f>NOT(ISERROR(SEARCH('Listados Datos'!$T$5,AT479)))</xm:f>
            <xm:f>'Listados Datos'!$T$5</xm:f>
            <x14:dxf>
              <font>
                <b/>
                <i val="0"/>
                <color auto="1"/>
              </font>
              <fill>
                <patternFill>
                  <bgColor rgb="FFFFFF00"/>
                </patternFill>
              </fill>
            </x14:dxf>
          </x14:cfRule>
          <x14:cfRule type="containsText" priority="5042" operator="containsText" id="{4007C3A4-6EDD-41FF-8AE5-8F848EACF882}">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5029" operator="containsText" id="{CF8A1EF0-141B-463A-B36A-21E754DD5A65}">
            <xm:f>NOT(ISERROR(SEARCH('Listados Datos'!$P$3,AR479)))</xm:f>
            <xm:f>'Listados Datos'!$P$3</xm:f>
            <x14:dxf>
              <fill>
                <patternFill>
                  <bgColor rgb="FF99CC00"/>
                </patternFill>
              </fill>
            </x14:dxf>
          </x14:cfRule>
          <x14:cfRule type="containsText" priority="5030" operator="containsText" id="{F7F2FE29-490B-4B60-8232-98F885C28957}">
            <xm:f>NOT(ISERROR(SEARCH('Listados Datos'!$P$4,AR479)))</xm:f>
            <xm:f>'Listados Datos'!$P$4</xm:f>
            <x14:dxf>
              <fill>
                <patternFill>
                  <bgColor rgb="FF33CC33"/>
                </patternFill>
              </fill>
            </x14:dxf>
          </x14:cfRule>
          <x14:cfRule type="containsText" priority="5031" operator="containsText" id="{DC8224F1-7CB0-44EE-AF28-FF9BDFE26759}">
            <xm:f>NOT(ISERROR(SEARCH('Listados Datos'!$P$5,AR479)))</xm:f>
            <xm:f>'Listados Datos'!$P$5</xm:f>
            <x14:dxf>
              <fill>
                <patternFill>
                  <bgColor rgb="FFFFFF00"/>
                </patternFill>
              </fill>
            </x14:dxf>
          </x14:cfRule>
          <x14:cfRule type="containsText" priority="5032" operator="containsText" id="{96E00C34-5FC5-4524-B65D-1ADEAEDCAC60}">
            <xm:f>NOT(ISERROR(SEARCH('Listados Datos'!$P$6,AR479)))</xm:f>
            <xm:f>'Listados Datos'!$P$6</xm:f>
            <x14:dxf>
              <fill>
                <patternFill>
                  <bgColor rgb="FFFFC000"/>
                </patternFill>
              </fill>
            </x14:dxf>
          </x14:cfRule>
          <x14:cfRule type="containsText" priority="5033" operator="containsText" id="{3598A6C5-EF5F-4C86-BCEF-3D117046C88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5011" operator="containsText" id="{69F2938A-510F-4B7C-8A82-D1C1083A6F59}">
            <xm:f>NOT(ISERROR(SEARCH('Listados Datos'!$T$3,AF480)))</xm:f>
            <xm:f>'Listados Datos'!$T$3</xm:f>
            <x14:dxf>
              <fill>
                <patternFill patternType="solid">
                  <bgColor rgb="FFC00000"/>
                </patternFill>
              </fill>
            </x14:dxf>
          </x14:cfRule>
          <x14:cfRule type="containsText" priority="5012" operator="containsText" id="{F9065D58-6162-4A46-8168-DE73A5B80D14}">
            <xm:f>NOT(ISERROR(SEARCH('Listados Datos'!$T$4,AF480)))</xm:f>
            <xm:f>'Listados Datos'!$T$4</xm:f>
            <x14:dxf>
              <font>
                <b/>
                <i val="0"/>
                <color theme="0"/>
              </font>
              <fill>
                <patternFill>
                  <bgColor rgb="FFE26B0A"/>
                </patternFill>
              </fill>
            </x14:dxf>
          </x14:cfRule>
          <x14:cfRule type="containsText" priority="5013" operator="containsText" id="{3FDD8B51-0DD3-4D08-9AFF-C127C771E7A9}">
            <xm:f>NOT(ISERROR(SEARCH('Listados Datos'!$T$5,AF480)))</xm:f>
            <xm:f>'Listados Datos'!$T$5</xm:f>
            <x14:dxf>
              <font>
                <b/>
                <i val="0"/>
                <color auto="1"/>
              </font>
              <fill>
                <patternFill>
                  <bgColor rgb="FFFFFF00"/>
                </patternFill>
              </fill>
            </x14:dxf>
          </x14:cfRule>
          <x14:cfRule type="containsText" priority="5014" operator="containsText" id="{B37FA617-78BB-4AD2-BD5C-845EE070E032}">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5007" operator="containsText" id="{AED0B403-5C7D-409D-AF8D-2B88DF3DE4C3}">
            <xm:f>NOT(ISERROR(SEARCH('Listados Datos'!$T$3,AB480)))</xm:f>
            <xm:f>'Listados Datos'!$T$3</xm:f>
            <x14:dxf>
              <fill>
                <patternFill patternType="solid">
                  <bgColor rgb="FFC00000"/>
                </patternFill>
              </fill>
            </x14:dxf>
          </x14:cfRule>
          <x14:cfRule type="containsText" priority="5008" operator="containsText" id="{4066EBDB-FDAC-4854-8908-AF74B2CEEDAC}">
            <xm:f>NOT(ISERROR(SEARCH('Listados Datos'!$T$4,AB480)))</xm:f>
            <xm:f>'Listados Datos'!$T$4</xm:f>
            <x14:dxf>
              <font>
                <b/>
                <i val="0"/>
                <color theme="0"/>
              </font>
              <fill>
                <patternFill>
                  <bgColor rgb="FFE26B0A"/>
                </patternFill>
              </fill>
            </x14:dxf>
          </x14:cfRule>
          <x14:cfRule type="containsText" priority="5009" operator="containsText" id="{ED8051C3-7495-4DB2-B1E6-56E60ED77712}">
            <xm:f>NOT(ISERROR(SEARCH('Listados Datos'!$T$5,AB480)))</xm:f>
            <xm:f>'Listados Datos'!$T$5</xm:f>
            <x14:dxf>
              <font>
                <b/>
                <i val="0"/>
                <color auto="1"/>
              </font>
              <fill>
                <patternFill>
                  <bgColor rgb="FFFFFF00"/>
                </patternFill>
              </fill>
            </x14:dxf>
          </x14:cfRule>
          <x14:cfRule type="containsText" priority="5010" operator="containsText" id="{483A49AE-2AE9-41EC-BB58-415DBCEF7477}">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997" operator="containsText" id="{2C02259C-6BD3-4109-86CA-A042C2A236B4}">
            <xm:f>NOT(ISERROR(SEARCH('Listados Datos'!$P$3,Z480)))</xm:f>
            <xm:f>'Listados Datos'!$P$3</xm:f>
            <x14:dxf>
              <fill>
                <patternFill>
                  <bgColor rgb="FF99CC00"/>
                </patternFill>
              </fill>
            </x14:dxf>
          </x14:cfRule>
          <x14:cfRule type="containsText" priority="4998" operator="containsText" id="{9EA29069-876D-44B5-9BE6-540990085745}">
            <xm:f>NOT(ISERROR(SEARCH('Listados Datos'!$P$4,Z480)))</xm:f>
            <xm:f>'Listados Datos'!$P$4</xm:f>
            <x14:dxf>
              <fill>
                <patternFill>
                  <bgColor rgb="FF33CC33"/>
                </patternFill>
              </fill>
            </x14:dxf>
          </x14:cfRule>
          <x14:cfRule type="containsText" priority="4999" operator="containsText" id="{C5EDC75E-9381-4263-84C7-5CD6B74C386F}">
            <xm:f>NOT(ISERROR(SEARCH('Listados Datos'!$P$5,Z480)))</xm:f>
            <xm:f>'Listados Datos'!$P$5</xm:f>
            <x14:dxf>
              <fill>
                <patternFill>
                  <bgColor rgb="FFFFFF00"/>
                </patternFill>
              </fill>
            </x14:dxf>
          </x14:cfRule>
          <x14:cfRule type="containsText" priority="5000" operator="containsText" id="{10A18BB0-BC7E-40D2-B7A4-8B7F29F0334B}">
            <xm:f>NOT(ISERROR(SEARCH('Listados Datos'!$P$6,Z480)))</xm:f>
            <xm:f>'Listados Datos'!$P$6</xm:f>
            <x14:dxf>
              <fill>
                <patternFill>
                  <bgColor rgb="FFFFC000"/>
                </patternFill>
              </fill>
            </x14:dxf>
          </x14:cfRule>
          <x14:cfRule type="containsText" priority="5001" operator="containsText" id="{96D14F47-7A3B-42A1-81F9-59C012687390}">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69" operator="containsText" id="{45AF2794-62D4-4662-9318-9425D25C6A54}">
            <xm:f>NOT(ISERROR(SEARCH('Listados Datos'!$T$3,AT481)))</xm:f>
            <xm:f>'Listados Datos'!$T$3</xm:f>
            <x14:dxf>
              <fill>
                <patternFill patternType="solid">
                  <bgColor rgb="FFC00000"/>
                </patternFill>
              </fill>
            </x14:dxf>
          </x14:cfRule>
          <x14:cfRule type="containsText" priority="4970" operator="containsText" id="{C86C96FB-AAEB-4F05-9309-4D2B904B3516}">
            <xm:f>NOT(ISERROR(SEARCH('Listados Datos'!$T$4,AT481)))</xm:f>
            <xm:f>'Listados Datos'!$T$4</xm:f>
            <x14:dxf>
              <font>
                <b/>
                <i val="0"/>
                <color theme="0"/>
              </font>
              <fill>
                <patternFill>
                  <bgColor rgb="FFE26B0A"/>
                </patternFill>
              </fill>
            </x14:dxf>
          </x14:cfRule>
          <x14:cfRule type="containsText" priority="4971" operator="containsText" id="{41818DA7-3C41-4427-A827-CDEF47BDB877}">
            <xm:f>NOT(ISERROR(SEARCH('Listados Datos'!$T$5,AT481)))</xm:f>
            <xm:f>'Listados Datos'!$T$5</xm:f>
            <x14:dxf>
              <font>
                <b/>
                <i val="0"/>
                <color auto="1"/>
              </font>
              <fill>
                <patternFill>
                  <bgColor rgb="FFFFFF00"/>
                </patternFill>
              </fill>
            </x14:dxf>
          </x14:cfRule>
          <x14:cfRule type="containsText" priority="4972" operator="containsText" id="{721D09B8-0D10-42FF-8DF4-404EA299F4C0}">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917" operator="containsText" id="{D349FD20-6770-4599-AE23-29953C705A7A}">
            <xm:f>NOT(ISERROR(SEARCH('Listados Datos'!$P$3,AR482)))</xm:f>
            <xm:f>'Listados Datos'!$P$3</xm:f>
            <x14:dxf>
              <fill>
                <patternFill>
                  <bgColor rgb="FF99CC00"/>
                </patternFill>
              </fill>
            </x14:dxf>
          </x14:cfRule>
          <x14:cfRule type="containsText" priority="4918" operator="containsText" id="{4D850C20-CE95-4425-8F66-90AE3EBF3A61}">
            <xm:f>NOT(ISERROR(SEARCH('Listados Datos'!$P$4,AR482)))</xm:f>
            <xm:f>'Listados Datos'!$P$4</xm:f>
            <x14:dxf>
              <fill>
                <patternFill>
                  <bgColor rgb="FF33CC33"/>
                </patternFill>
              </fill>
            </x14:dxf>
          </x14:cfRule>
          <x14:cfRule type="containsText" priority="4919" operator="containsText" id="{1B2769E6-26F0-47F9-A04E-78546CFBA7FA}">
            <xm:f>NOT(ISERROR(SEARCH('Listados Datos'!$P$5,AR482)))</xm:f>
            <xm:f>'Listados Datos'!$P$5</xm:f>
            <x14:dxf>
              <fill>
                <patternFill>
                  <bgColor rgb="FFFFFF00"/>
                </patternFill>
              </fill>
            </x14:dxf>
          </x14:cfRule>
          <x14:cfRule type="containsText" priority="4920" operator="containsText" id="{BEE2CABB-0F6A-44A4-89A0-CB02F182ECC4}">
            <xm:f>NOT(ISERROR(SEARCH('Listados Datos'!$P$6,AR482)))</xm:f>
            <xm:f>'Listados Datos'!$P$6</xm:f>
            <x14:dxf>
              <fill>
                <patternFill>
                  <bgColor rgb="FFFFC000"/>
                </patternFill>
              </fill>
            </x14:dxf>
          </x14:cfRule>
          <x14:cfRule type="containsText" priority="4921" operator="containsText" id="{52A7ED35-D57D-4CD7-9134-8A47ED6EB63B}">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55" operator="containsText" id="{1C4AB5ED-B21F-41A7-B93A-AF64462AFD80}">
            <xm:f>NOT(ISERROR(SEARCH('Listados Datos'!$T$3,AF482)))</xm:f>
            <xm:f>'Listados Datos'!$T$3</xm:f>
            <x14:dxf>
              <fill>
                <patternFill patternType="solid">
                  <bgColor rgb="FFC00000"/>
                </patternFill>
              </fill>
            </x14:dxf>
          </x14:cfRule>
          <x14:cfRule type="containsText" priority="4956" operator="containsText" id="{855E0A10-1553-4571-BBB2-8E44C38AC9A3}">
            <xm:f>NOT(ISERROR(SEARCH('Listados Datos'!$T$4,AF482)))</xm:f>
            <xm:f>'Listados Datos'!$T$4</xm:f>
            <x14:dxf>
              <font>
                <b/>
                <i val="0"/>
                <color theme="0"/>
              </font>
              <fill>
                <patternFill>
                  <bgColor rgb="FFE26B0A"/>
                </patternFill>
              </fill>
            </x14:dxf>
          </x14:cfRule>
          <x14:cfRule type="containsText" priority="4957" operator="containsText" id="{1A3B458B-6A99-4A78-B25A-1A4C3E7CCB5B}">
            <xm:f>NOT(ISERROR(SEARCH('Listados Datos'!$T$5,AF482)))</xm:f>
            <xm:f>'Listados Datos'!$T$5</xm:f>
            <x14:dxf>
              <font>
                <b/>
                <i val="0"/>
                <color auto="1"/>
              </font>
              <fill>
                <patternFill>
                  <bgColor rgb="FFFFFF00"/>
                </patternFill>
              </fill>
            </x14:dxf>
          </x14:cfRule>
          <x14:cfRule type="containsText" priority="4958" operator="containsText" id="{AB2E2D57-0CB5-4E6C-BA3E-EC3510F03016}">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51" operator="containsText" id="{EBA0FC85-375C-43FD-93DC-E3C1BDAA9F2C}">
            <xm:f>NOT(ISERROR(SEARCH('Listados Datos'!$T$3,AB482)))</xm:f>
            <xm:f>'Listados Datos'!$T$3</xm:f>
            <x14:dxf>
              <fill>
                <patternFill patternType="solid">
                  <bgColor rgb="FFC00000"/>
                </patternFill>
              </fill>
            </x14:dxf>
          </x14:cfRule>
          <x14:cfRule type="containsText" priority="4952" operator="containsText" id="{EF439483-8BBB-4DCA-8EDC-513688BE7D36}">
            <xm:f>NOT(ISERROR(SEARCH('Listados Datos'!$T$4,AB482)))</xm:f>
            <xm:f>'Listados Datos'!$T$4</xm:f>
            <x14:dxf>
              <font>
                <b/>
                <i val="0"/>
                <color theme="0"/>
              </font>
              <fill>
                <patternFill>
                  <bgColor rgb="FFE26B0A"/>
                </patternFill>
              </fill>
            </x14:dxf>
          </x14:cfRule>
          <x14:cfRule type="containsText" priority="4953" operator="containsText" id="{75A4607F-5D6B-4FCF-9A33-20E7A2466C2F}">
            <xm:f>NOT(ISERROR(SEARCH('Listados Datos'!$T$5,AB482)))</xm:f>
            <xm:f>'Listados Datos'!$T$5</xm:f>
            <x14:dxf>
              <font>
                <b/>
                <i val="0"/>
                <color auto="1"/>
              </font>
              <fill>
                <patternFill>
                  <bgColor rgb="FFFFFF00"/>
                </patternFill>
              </fill>
            </x14:dxf>
          </x14:cfRule>
          <x14:cfRule type="containsText" priority="4954" operator="containsText" id="{50B09ECD-3DC6-468B-B24E-40E72AA640D3}">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41" operator="containsText" id="{FB9D7E9E-0639-47ED-8F03-E618E17DED00}">
            <xm:f>NOT(ISERROR(SEARCH('Listados Datos'!$P$3,Z482)))</xm:f>
            <xm:f>'Listados Datos'!$P$3</xm:f>
            <x14:dxf>
              <fill>
                <patternFill>
                  <bgColor rgb="FF99CC00"/>
                </patternFill>
              </fill>
            </x14:dxf>
          </x14:cfRule>
          <x14:cfRule type="containsText" priority="4942" operator="containsText" id="{6546CF33-B506-4118-A43E-6E86DA26373C}">
            <xm:f>NOT(ISERROR(SEARCH('Listados Datos'!$P$4,Z482)))</xm:f>
            <xm:f>'Listados Datos'!$P$4</xm:f>
            <x14:dxf>
              <fill>
                <patternFill>
                  <bgColor rgb="FF33CC33"/>
                </patternFill>
              </fill>
            </x14:dxf>
          </x14:cfRule>
          <x14:cfRule type="containsText" priority="4943" operator="containsText" id="{D9D73405-042C-4026-AD24-F727AE1EABB1}">
            <xm:f>NOT(ISERROR(SEARCH('Listados Datos'!$P$5,Z482)))</xm:f>
            <xm:f>'Listados Datos'!$P$5</xm:f>
            <x14:dxf>
              <fill>
                <patternFill>
                  <bgColor rgb="FFFFFF00"/>
                </patternFill>
              </fill>
            </x14:dxf>
          </x14:cfRule>
          <x14:cfRule type="containsText" priority="4944" operator="containsText" id="{B93B0F4B-7EAD-4D9F-AB8E-FAB27B95BD62}">
            <xm:f>NOT(ISERROR(SEARCH('Listados Datos'!$P$6,Z482)))</xm:f>
            <xm:f>'Listados Datos'!$P$6</xm:f>
            <x14:dxf>
              <fill>
                <patternFill>
                  <bgColor rgb="FFFFC000"/>
                </patternFill>
              </fill>
            </x14:dxf>
          </x14:cfRule>
          <x14:cfRule type="containsText" priority="4945" operator="containsText" id="{6575A109-2CA7-4868-A5F5-8C2D9CF62A43}">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927" operator="containsText" id="{0F8B047F-0192-44E1-8E36-DDCDFB452251}">
            <xm:f>NOT(ISERROR(SEARCH('Listados Datos'!$T$3,AT482)))</xm:f>
            <xm:f>'Listados Datos'!$T$3</xm:f>
            <x14:dxf>
              <fill>
                <patternFill patternType="solid">
                  <bgColor rgb="FFC00000"/>
                </patternFill>
              </fill>
            </x14:dxf>
          </x14:cfRule>
          <x14:cfRule type="containsText" priority="4928" operator="containsText" id="{54B0E7A0-8263-4A27-B971-8E38A6D0939B}">
            <xm:f>NOT(ISERROR(SEARCH('Listados Datos'!$T$4,AT482)))</xm:f>
            <xm:f>'Listados Datos'!$T$4</xm:f>
            <x14:dxf>
              <font>
                <b/>
                <i val="0"/>
                <color theme="0"/>
              </font>
              <fill>
                <patternFill>
                  <bgColor rgb="FFE26B0A"/>
                </patternFill>
              </fill>
            </x14:dxf>
          </x14:cfRule>
          <x14:cfRule type="containsText" priority="4929" operator="containsText" id="{0DF26DBE-0712-47E7-9CBF-3B58202D2A69}">
            <xm:f>NOT(ISERROR(SEARCH('Listados Datos'!$T$5,AT482)))</xm:f>
            <xm:f>'Listados Datos'!$T$5</xm:f>
            <x14:dxf>
              <font>
                <b/>
                <i val="0"/>
                <color auto="1"/>
              </font>
              <fill>
                <patternFill>
                  <bgColor rgb="FFFFFF00"/>
                </patternFill>
              </fill>
            </x14:dxf>
          </x14:cfRule>
          <x14:cfRule type="containsText" priority="4930" operator="containsText" id="{FFF0F7B8-2BC1-418D-8FEF-1D6D076F9915}">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67" operator="containsText" id="{92CDC603-82F1-40DB-844D-7380B2E873A7}">
            <xm:f>NOT(ISERROR(SEARCH('Listados Datos'!$P$3,AR475)))</xm:f>
            <xm:f>'Listados Datos'!$P$3</xm:f>
            <x14:dxf>
              <fill>
                <patternFill>
                  <bgColor rgb="FF99CC00"/>
                </patternFill>
              </fill>
            </x14:dxf>
          </x14:cfRule>
          <x14:cfRule type="containsText" priority="4768" operator="containsText" id="{52F92562-EB49-45DF-9D7D-D92B1E81DA5A}">
            <xm:f>NOT(ISERROR(SEARCH('Listados Datos'!$P$4,AR475)))</xm:f>
            <xm:f>'Listados Datos'!$P$4</xm:f>
            <x14:dxf>
              <fill>
                <patternFill>
                  <bgColor rgb="FF33CC33"/>
                </patternFill>
              </fill>
            </x14:dxf>
          </x14:cfRule>
          <x14:cfRule type="containsText" priority="4769" operator="containsText" id="{05ECCD11-F118-43D5-986A-92CEA5120655}">
            <xm:f>NOT(ISERROR(SEARCH('Listados Datos'!$P$5,AR475)))</xm:f>
            <xm:f>'Listados Datos'!$P$5</xm:f>
            <x14:dxf>
              <fill>
                <patternFill>
                  <bgColor rgb="FFFFFF00"/>
                </patternFill>
              </fill>
            </x14:dxf>
          </x14:cfRule>
          <x14:cfRule type="containsText" priority="4770" operator="containsText" id="{F3D6BCA2-D147-4ECF-9431-A1F0A0E03977}">
            <xm:f>NOT(ISERROR(SEARCH('Listados Datos'!$P$6,AR475)))</xm:f>
            <xm:f>'Listados Datos'!$P$6</xm:f>
            <x14:dxf>
              <fill>
                <patternFill>
                  <bgColor rgb="FFFFC000"/>
                </patternFill>
              </fill>
            </x14:dxf>
          </x14:cfRule>
          <x14:cfRule type="containsText" priority="4771" operator="containsText" id="{CE795063-90F3-4B2E-8BB5-8610D4A7058F}">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4833" operator="containsText" id="{21418F49-F7D6-43D7-AD00-0C0757DA031B}">
            <xm:f>NOT(ISERROR(SEARCH('Listados Datos'!$T$3,AT477)))</xm:f>
            <xm:f>'Listados Datos'!$T$3</xm:f>
            <x14:dxf>
              <fill>
                <patternFill patternType="solid">
                  <bgColor rgb="FFC00000"/>
                </patternFill>
              </fill>
            </x14:dxf>
          </x14:cfRule>
          <x14:cfRule type="containsText" priority="4834" operator="containsText" id="{485C83C3-A297-41D2-ADC6-16732B6152D5}">
            <xm:f>NOT(ISERROR(SEARCH('Listados Datos'!$T$4,AT477)))</xm:f>
            <xm:f>'Listados Datos'!$T$4</xm:f>
            <x14:dxf>
              <font>
                <b/>
                <i val="0"/>
                <color theme="0"/>
              </font>
              <fill>
                <patternFill>
                  <bgColor rgb="FFE26B0A"/>
                </patternFill>
              </fill>
            </x14:dxf>
          </x14:cfRule>
          <x14:cfRule type="containsText" priority="4835" operator="containsText" id="{5A1B4581-1802-42D4-BFB6-59C44295C18C}">
            <xm:f>NOT(ISERROR(SEARCH('Listados Datos'!$T$5,AT477)))</xm:f>
            <xm:f>'Listados Datos'!$T$5</xm:f>
            <x14:dxf>
              <font>
                <b/>
                <i val="0"/>
                <color auto="1"/>
              </font>
              <fill>
                <patternFill>
                  <bgColor rgb="FFFFFF00"/>
                </patternFill>
              </fill>
            </x14:dxf>
          </x14:cfRule>
          <x14:cfRule type="containsText" priority="4836" operator="containsText" id="{4954A9E4-B807-4827-AE3C-9FB7AABEC602}">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4823" operator="containsText" id="{DF29AD65-0C71-41CB-9D36-BCB94C691E2F}">
            <xm:f>NOT(ISERROR(SEARCH('Listados Datos'!$P$3,AR477)))</xm:f>
            <xm:f>'Listados Datos'!$P$3</xm:f>
            <x14:dxf>
              <fill>
                <patternFill>
                  <bgColor rgb="FF99CC00"/>
                </patternFill>
              </fill>
            </x14:dxf>
          </x14:cfRule>
          <x14:cfRule type="containsText" priority="4824" operator="containsText" id="{C7AAB0D9-5AF3-4AD9-8F35-8B9A6E2F0E57}">
            <xm:f>NOT(ISERROR(SEARCH('Listados Datos'!$P$4,AR477)))</xm:f>
            <xm:f>'Listados Datos'!$P$4</xm:f>
            <x14:dxf>
              <fill>
                <patternFill>
                  <bgColor rgb="FF33CC33"/>
                </patternFill>
              </fill>
            </x14:dxf>
          </x14:cfRule>
          <x14:cfRule type="containsText" priority="4825" operator="containsText" id="{881A7E97-A96D-45AA-B752-60DE3E2F1145}">
            <xm:f>NOT(ISERROR(SEARCH('Listados Datos'!$P$5,AR477)))</xm:f>
            <xm:f>'Listados Datos'!$P$5</xm:f>
            <x14:dxf>
              <fill>
                <patternFill>
                  <bgColor rgb="FFFFFF00"/>
                </patternFill>
              </fill>
            </x14:dxf>
          </x14:cfRule>
          <x14:cfRule type="containsText" priority="4826" operator="containsText" id="{44602921-AA4D-46B4-BAF2-4363028DC9C7}">
            <xm:f>NOT(ISERROR(SEARCH('Listados Datos'!$P$6,AR477)))</xm:f>
            <xm:f>'Listados Datos'!$P$6</xm:f>
            <x14:dxf>
              <fill>
                <patternFill>
                  <bgColor rgb="FFFFC000"/>
                </patternFill>
              </fill>
            </x14:dxf>
          </x14:cfRule>
          <x14:cfRule type="containsText" priority="4827" operator="containsText" id="{6F99D192-AC00-44C2-AFDC-060B9E2FA7BF}">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4791" operator="containsText" id="{06AF1B3E-0AAF-4B16-BB23-3534DC4053DF}">
            <xm:f>NOT(ISERROR(SEARCH('Listados Datos'!$T$3,AT474)))</xm:f>
            <xm:f>'Listados Datos'!$T$3</xm:f>
            <x14:dxf>
              <fill>
                <patternFill patternType="solid">
                  <bgColor rgb="FFC00000"/>
                </patternFill>
              </fill>
            </x14:dxf>
          </x14:cfRule>
          <x14:cfRule type="containsText" priority="4792" operator="containsText" id="{54E04A6D-4ED8-46F3-ACBA-00FFC25BBC24}">
            <xm:f>NOT(ISERROR(SEARCH('Listados Datos'!$T$4,AT474)))</xm:f>
            <xm:f>'Listados Datos'!$T$4</xm:f>
            <x14:dxf>
              <font>
                <b/>
                <i val="0"/>
                <color theme="0"/>
              </font>
              <fill>
                <patternFill>
                  <bgColor rgb="FFE26B0A"/>
                </patternFill>
              </fill>
            </x14:dxf>
          </x14:cfRule>
          <x14:cfRule type="containsText" priority="4793" operator="containsText" id="{D65BF106-334E-4368-8DBA-B3B18D775E72}">
            <xm:f>NOT(ISERROR(SEARCH('Listados Datos'!$T$5,AT474)))</xm:f>
            <xm:f>'Listados Datos'!$T$5</xm:f>
            <x14:dxf>
              <font>
                <b/>
                <i val="0"/>
                <color auto="1"/>
              </font>
              <fill>
                <patternFill>
                  <bgColor rgb="FFFFFF00"/>
                </patternFill>
              </fill>
            </x14:dxf>
          </x14:cfRule>
          <x14:cfRule type="containsText" priority="4794" operator="containsText" id="{F1404688-0CD7-4AC9-9641-D7A87C51A91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4781" operator="containsText" id="{0716AD39-4DCC-480D-82A2-24E5D56BA7D4}">
            <xm:f>NOT(ISERROR(SEARCH('Listados Datos'!$P$3,AR474)))</xm:f>
            <xm:f>'Listados Datos'!$P$3</xm:f>
            <x14:dxf>
              <fill>
                <patternFill>
                  <bgColor rgb="FF99CC00"/>
                </patternFill>
              </fill>
            </x14:dxf>
          </x14:cfRule>
          <x14:cfRule type="containsText" priority="4782" operator="containsText" id="{14637460-064D-4781-A93F-01991C0160D1}">
            <xm:f>NOT(ISERROR(SEARCH('Listados Datos'!$P$4,AR474)))</xm:f>
            <xm:f>'Listados Datos'!$P$4</xm:f>
            <x14:dxf>
              <fill>
                <patternFill>
                  <bgColor rgb="FF33CC33"/>
                </patternFill>
              </fill>
            </x14:dxf>
          </x14:cfRule>
          <x14:cfRule type="containsText" priority="4783" operator="containsText" id="{945600D4-A9CE-46D8-B5CA-9BBFB5491197}">
            <xm:f>NOT(ISERROR(SEARCH('Listados Datos'!$P$5,AR474)))</xm:f>
            <xm:f>'Listados Datos'!$P$5</xm:f>
            <x14:dxf>
              <fill>
                <patternFill>
                  <bgColor rgb="FFFFFF00"/>
                </patternFill>
              </fill>
            </x14:dxf>
          </x14:cfRule>
          <x14:cfRule type="containsText" priority="4784" operator="containsText" id="{77BD2DD5-FC89-40F9-AF72-96C52E68FA7E}">
            <xm:f>NOT(ISERROR(SEARCH('Listados Datos'!$P$6,AR474)))</xm:f>
            <xm:f>'Listados Datos'!$P$6</xm:f>
            <x14:dxf>
              <fill>
                <patternFill>
                  <bgColor rgb="FFFFC000"/>
                </patternFill>
              </fill>
            </x14:dxf>
          </x14:cfRule>
          <x14:cfRule type="containsText" priority="4785" operator="containsText" id="{7AB8936F-1563-4107-A04E-D24AF3EFF11B}">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4899" operator="containsText" id="{61DA14EB-09CD-46D5-A3F2-35F67135B149}">
            <xm:f>NOT(ISERROR(SEARCH('Listados Datos'!$T$3,AF472)))</xm:f>
            <xm:f>'Listados Datos'!$T$3</xm:f>
            <x14:dxf>
              <fill>
                <patternFill patternType="solid">
                  <bgColor rgb="FFC00000"/>
                </patternFill>
              </fill>
            </x14:dxf>
          </x14:cfRule>
          <x14:cfRule type="containsText" priority="4900" operator="containsText" id="{F6FDE564-2432-4AF1-8286-D9821BB53FD5}">
            <xm:f>NOT(ISERROR(SEARCH('Listados Datos'!$T$4,AF472)))</xm:f>
            <xm:f>'Listados Datos'!$T$4</xm:f>
            <x14:dxf>
              <font>
                <b/>
                <i val="0"/>
                <color theme="0"/>
              </font>
              <fill>
                <patternFill>
                  <bgColor rgb="FFE26B0A"/>
                </patternFill>
              </fill>
            </x14:dxf>
          </x14:cfRule>
          <x14:cfRule type="containsText" priority="4901" operator="containsText" id="{AD875F34-D9AF-4AEF-8F5D-49A8AE9FBDC9}">
            <xm:f>NOT(ISERROR(SEARCH('Listados Datos'!$T$5,AF472)))</xm:f>
            <xm:f>'Listados Datos'!$T$5</xm:f>
            <x14:dxf>
              <font>
                <b/>
                <i val="0"/>
                <color auto="1"/>
              </font>
              <fill>
                <patternFill>
                  <bgColor rgb="FFFFFF00"/>
                </patternFill>
              </fill>
            </x14:dxf>
          </x14:cfRule>
          <x14:cfRule type="containsText" priority="4902" operator="containsText" id="{2A170830-38D7-418B-9A66-9F6DBF1AE78B}">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4895" operator="containsText" id="{6697580A-B222-4AEF-B419-C7B27D6CF361}">
            <xm:f>NOT(ISERROR(SEARCH('Listados Datos'!$T$3,AB472)))</xm:f>
            <xm:f>'Listados Datos'!$T$3</xm:f>
            <x14:dxf>
              <fill>
                <patternFill patternType="solid">
                  <bgColor rgb="FFC00000"/>
                </patternFill>
              </fill>
            </x14:dxf>
          </x14:cfRule>
          <x14:cfRule type="containsText" priority="4896" operator="containsText" id="{AC60975A-9AC5-4264-A18C-22BAB5098EBA}">
            <xm:f>NOT(ISERROR(SEARCH('Listados Datos'!$T$4,AB472)))</xm:f>
            <xm:f>'Listados Datos'!$T$4</xm:f>
            <x14:dxf>
              <font>
                <b/>
                <i val="0"/>
                <color theme="0"/>
              </font>
              <fill>
                <patternFill>
                  <bgColor rgb="FFE26B0A"/>
                </patternFill>
              </fill>
            </x14:dxf>
          </x14:cfRule>
          <x14:cfRule type="containsText" priority="4897" operator="containsText" id="{FCBD3226-094B-43B2-927B-DC83E16009FF}">
            <xm:f>NOT(ISERROR(SEARCH('Listados Datos'!$T$5,AB472)))</xm:f>
            <xm:f>'Listados Datos'!$T$5</xm:f>
            <x14:dxf>
              <font>
                <b/>
                <i val="0"/>
                <color auto="1"/>
              </font>
              <fill>
                <patternFill>
                  <bgColor rgb="FFFFFF00"/>
                </patternFill>
              </fill>
            </x14:dxf>
          </x14:cfRule>
          <x14:cfRule type="containsText" priority="4898" operator="containsText" id="{AA0C8A2B-F32D-4E13-8759-F1229D999236}">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4885" operator="containsText" id="{4F9FA49F-1671-47CB-AD25-3217879925B6}">
            <xm:f>NOT(ISERROR(SEARCH('Listados Datos'!$P$3,Z472)))</xm:f>
            <xm:f>'Listados Datos'!$P$3</xm:f>
            <x14:dxf>
              <fill>
                <patternFill>
                  <bgColor rgb="FF99CC00"/>
                </patternFill>
              </fill>
            </x14:dxf>
          </x14:cfRule>
          <x14:cfRule type="containsText" priority="4886" operator="containsText" id="{3EE8FC72-0713-4B14-901B-CF2262167D5D}">
            <xm:f>NOT(ISERROR(SEARCH('Listados Datos'!$P$4,Z472)))</xm:f>
            <xm:f>'Listados Datos'!$P$4</xm:f>
            <x14:dxf>
              <fill>
                <patternFill>
                  <bgColor rgb="FF33CC33"/>
                </patternFill>
              </fill>
            </x14:dxf>
          </x14:cfRule>
          <x14:cfRule type="containsText" priority="4887" operator="containsText" id="{9F11CDEF-438F-468A-BB3B-F8980B385C58}">
            <xm:f>NOT(ISERROR(SEARCH('Listados Datos'!$P$5,Z472)))</xm:f>
            <xm:f>'Listados Datos'!$P$5</xm:f>
            <x14:dxf>
              <fill>
                <patternFill>
                  <bgColor rgb="FFFFFF00"/>
                </patternFill>
              </fill>
            </x14:dxf>
          </x14:cfRule>
          <x14:cfRule type="containsText" priority="4888" operator="containsText" id="{C22DD45A-C135-4CBE-A54F-D9A8D9997AA0}">
            <xm:f>NOT(ISERROR(SEARCH('Listados Datos'!$P$6,Z472)))</xm:f>
            <xm:f>'Listados Datos'!$P$6</xm:f>
            <x14:dxf>
              <fill>
                <patternFill>
                  <bgColor rgb="FFFFC000"/>
                </patternFill>
              </fill>
            </x14:dxf>
          </x14:cfRule>
          <x14:cfRule type="containsText" priority="4889" operator="containsText" id="{93784AF4-190D-40C6-9EEA-7801ED38AB95}">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4861" operator="containsText" id="{CF38EB8F-3553-43C8-9034-AB40E217A47B}">
            <xm:f>NOT(ISERROR(SEARCH('Listados Datos'!$T$3,AT472)))</xm:f>
            <xm:f>'Listados Datos'!$T$3</xm:f>
            <x14:dxf>
              <fill>
                <patternFill patternType="solid">
                  <bgColor rgb="FFC00000"/>
                </patternFill>
              </fill>
            </x14:dxf>
          </x14:cfRule>
          <x14:cfRule type="containsText" priority="4862" operator="containsText" id="{E9023AB6-E745-4D90-9379-201F2710E54C}">
            <xm:f>NOT(ISERROR(SEARCH('Listados Datos'!$T$4,AT472)))</xm:f>
            <xm:f>'Listados Datos'!$T$4</xm:f>
            <x14:dxf>
              <font>
                <b/>
                <i val="0"/>
                <color theme="0"/>
              </font>
              <fill>
                <patternFill>
                  <bgColor rgb="FFE26B0A"/>
                </patternFill>
              </fill>
            </x14:dxf>
          </x14:cfRule>
          <x14:cfRule type="containsText" priority="4863" operator="containsText" id="{4C43BE59-7D5B-4818-A71E-DAB6B583AEE0}">
            <xm:f>NOT(ISERROR(SEARCH('Listados Datos'!$T$5,AT472)))</xm:f>
            <xm:f>'Listados Datos'!$T$5</xm:f>
            <x14:dxf>
              <font>
                <b/>
                <i val="0"/>
                <color auto="1"/>
              </font>
              <fill>
                <patternFill>
                  <bgColor rgb="FFFFFF00"/>
                </patternFill>
              </fill>
            </x14:dxf>
          </x14:cfRule>
          <x14:cfRule type="containsText" priority="4864" operator="containsText" id="{0994DD6E-7B01-4E84-AFC9-EAD13436040D}">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4851" operator="containsText" id="{482640B5-F215-4D02-B129-76A9701BD3E7}">
            <xm:f>NOT(ISERROR(SEARCH('Listados Datos'!$P$3,AR472)))</xm:f>
            <xm:f>'Listados Datos'!$P$3</xm:f>
            <x14:dxf>
              <fill>
                <patternFill>
                  <bgColor rgb="FF99CC00"/>
                </patternFill>
              </fill>
            </x14:dxf>
          </x14:cfRule>
          <x14:cfRule type="containsText" priority="4852" operator="containsText" id="{0CCF9630-21B3-46FE-8AB3-3C068BDBC27F}">
            <xm:f>NOT(ISERROR(SEARCH('Listados Datos'!$P$4,AR472)))</xm:f>
            <xm:f>'Listados Datos'!$P$4</xm:f>
            <x14:dxf>
              <fill>
                <patternFill>
                  <bgColor rgb="FF33CC33"/>
                </patternFill>
              </fill>
            </x14:dxf>
          </x14:cfRule>
          <x14:cfRule type="containsText" priority="4853" operator="containsText" id="{57C876C8-0917-4EB2-8776-26E11ADB84A9}">
            <xm:f>NOT(ISERROR(SEARCH('Listados Datos'!$P$5,AR472)))</xm:f>
            <xm:f>'Listados Datos'!$P$5</xm:f>
            <x14:dxf>
              <fill>
                <patternFill>
                  <bgColor rgb="FFFFFF00"/>
                </patternFill>
              </fill>
            </x14:dxf>
          </x14:cfRule>
          <x14:cfRule type="containsText" priority="4854" operator="containsText" id="{59A7D626-522D-4AD6-B051-6F6F8F7C9BEB}">
            <xm:f>NOT(ISERROR(SEARCH('Listados Datos'!$P$6,AR472)))</xm:f>
            <xm:f>'Listados Datos'!$P$6</xm:f>
            <x14:dxf>
              <fill>
                <patternFill>
                  <bgColor rgb="FFFFC000"/>
                </patternFill>
              </fill>
            </x14:dxf>
          </x14:cfRule>
          <x14:cfRule type="containsText" priority="4855" operator="containsText" id="{7246F045-1B1B-47D2-B0EC-DAF7A75855F0}">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4847" operator="containsText" id="{39C8CBB4-B526-42DF-BACC-AE31439D2608}">
            <xm:f>NOT(ISERROR(SEARCH('Listados Datos'!$T$3,AT473)))</xm:f>
            <xm:f>'Listados Datos'!$T$3</xm:f>
            <x14:dxf>
              <fill>
                <patternFill patternType="solid">
                  <bgColor rgb="FFC00000"/>
                </patternFill>
              </fill>
            </x14:dxf>
          </x14:cfRule>
          <x14:cfRule type="containsText" priority="4848" operator="containsText" id="{0CF2CFF5-09C5-4F85-A8E4-21E675E0DFFD}">
            <xm:f>NOT(ISERROR(SEARCH('Listados Datos'!$T$4,AT473)))</xm:f>
            <xm:f>'Listados Datos'!$T$4</xm:f>
            <x14:dxf>
              <font>
                <b/>
                <i val="0"/>
                <color theme="0"/>
              </font>
              <fill>
                <patternFill>
                  <bgColor rgb="FFE26B0A"/>
                </patternFill>
              </fill>
            </x14:dxf>
          </x14:cfRule>
          <x14:cfRule type="containsText" priority="4849" operator="containsText" id="{4FA96385-39EA-439F-95D5-1890091A5B3A}">
            <xm:f>NOT(ISERROR(SEARCH('Listados Datos'!$T$5,AT473)))</xm:f>
            <xm:f>'Listados Datos'!$T$5</xm:f>
            <x14:dxf>
              <font>
                <b/>
                <i val="0"/>
                <color auto="1"/>
              </font>
              <fill>
                <patternFill>
                  <bgColor rgb="FFFFFF00"/>
                </patternFill>
              </fill>
            </x14:dxf>
          </x14:cfRule>
          <x14:cfRule type="containsText" priority="4850" operator="containsText" id="{047377AE-4774-4F69-A741-A9C35EF0AF05}">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4837" operator="containsText" id="{590BF235-4B72-4FE0-A08F-4EE14D01FBDE}">
            <xm:f>NOT(ISERROR(SEARCH('Listados Datos'!$P$3,AR473)))</xm:f>
            <xm:f>'Listados Datos'!$P$3</xm:f>
            <x14:dxf>
              <fill>
                <patternFill>
                  <bgColor rgb="FF99CC00"/>
                </patternFill>
              </fill>
            </x14:dxf>
          </x14:cfRule>
          <x14:cfRule type="containsText" priority="4838" operator="containsText" id="{CFD61F45-EF7B-4382-9593-BE39B287510D}">
            <xm:f>NOT(ISERROR(SEARCH('Listados Datos'!$P$4,AR473)))</xm:f>
            <xm:f>'Listados Datos'!$P$4</xm:f>
            <x14:dxf>
              <fill>
                <patternFill>
                  <bgColor rgb="FF33CC33"/>
                </patternFill>
              </fill>
            </x14:dxf>
          </x14:cfRule>
          <x14:cfRule type="containsText" priority="4839" operator="containsText" id="{58468168-004C-41B6-AE8D-08E2E363DBFF}">
            <xm:f>NOT(ISERROR(SEARCH('Listados Datos'!$P$5,AR473)))</xm:f>
            <xm:f>'Listados Datos'!$P$5</xm:f>
            <x14:dxf>
              <fill>
                <patternFill>
                  <bgColor rgb="FFFFFF00"/>
                </patternFill>
              </fill>
            </x14:dxf>
          </x14:cfRule>
          <x14:cfRule type="containsText" priority="4840" operator="containsText" id="{BACA8CD6-3AA1-4D3F-9521-7C15D8352062}">
            <xm:f>NOT(ISERROR(SEARCH('Listados Datos'!$P$6,AR473)))</xm:f>
            <xm:f>'Listados Datos'!$P$6</xm:f>
            <x14:dxf>
              <fill>
                <patternFill>
                  <bgColor rgb="FFFFC000"/>
                </patternFill>
              </fill>
            </x14:dxf>
          </x14:cfRule>
          <x14:cfRule type="containsText" priority="4841" operator="containsText" id="{82E9AEDE-36E1-4DFD-ADC8-86B01282E91E}">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4819" operator="containsText" id="{14FCD5ED-B14F-4A00-94CB-BBDCF5A2810A}">
            <xm:f>NOT(ISERROR(SEARCH('Listados Datos'!$T$3,AF474)))</xm:f>
            <xm:f>'Listados Datos'!$T$3</xm:f>
            <x14:dxf>
              <fill>
                <patternFill patternType="solid">
                  <bgColor rgb="FFC00000"/>
                </patternFill>
              </fill>
            </x14:dxf>
          </x14:cfRule>
          <x14:cfRule type="containsText" priority="4820" operator="containsText" id="{85BBDE54-E410-4652-9DCD-75B5F0428D87}">
            <xm:f>NOT(ISERROR(SEARCH('Listados Datos'!$T$4,AF474)))</xm:f>
            <xm:f>'Listados Datos'!$T$4</xm:f>
            <x14:dxf>
              <font>
                <b/>
                <i val="0"/>
                <color theme="0"/>
              </font>
              <fill>
                <patternFill>
                  <bgColor rgb="FFE26B0A"/>
                </patternFill>
              </fill>
            </x14:dxf>
          </x14:cfRule>
          <x14:cfRule type="containsText" priority="4821" operator="containsText" id="{F7650CB3-42BD-4764-BC37-2C04DDE49C91}">
            <xm:f>NOT(ISERROR(SEARCH('Listados Datos'!$T$5,AF474)))</xm:f>
            <xm:f>'Listados Datos'!$T$5</xm:f>
            <x14:dxf>
              <font>
                <b/>
                <i val="0"/>
                <color auto="1"/>
              </font>
              <fill>
                <patternFill>
                  <bgColor rgb="FFFFFF00"/>
                </patternFill>
              </fill>
            </x14:dxf>
          </x14:cfRule>
          <x14:cfRule type="containsText" priority="4822" operator="containsText" id="{35221292-9371-4520-BF9D-00CA609C9F37}">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4815" operator="containsText" id="{64C8BB61-3BF2-41FC-9836-001A1BF93204}">
            <xm:f>NOT(ISERROR(SEARCH('Listados Datos'!$T$3,AB474)))</xm:f>
            <xm:f>'Listados Datos'!$T$3</xm:f>
            <x14:dxf>
              <fill>
                <patternFill patternType="solid">
                  <bgColor rgb="FFC00000"/>
                </patternFill>
              </fill>
            </x14:dxf>
          </x14:cfRule>
          <x14:cfRule type="containsText" priority="4816" operator="containsText" id="{DECB4436-07FA-4B7A-B7A8-7A91AEE0076D}">
            <xm:f>NOT(ISERROR(SEARCH('Listados Datos'!$T$4,AB474)))</xm:f>
            <xm:f>'Listados Datos'!$T$4</xm:f>
            <x14:dxf>
              <font>
                <b/>
                <i val="0"/>
                <color theme="0"/>
              </font>
              <fill>
                <patternFill>
                  <bgColor rgb="FFE26B0A"/>
                </patternFill>
              </fill>
            </x14:dxf>
          </x14:cfRule>
          <x14:cfRule type="containsText" priority="4817" operator="containsText" id="{FBB924A2-0F07-49B2-9751-87ED647FADD2}">
            <xm:f>NOT(ISERROR(SEARCH('Listados Datos'!$T$5,AB474)))</xm:f>
            <xm:f>'Listados Datos'!$T$5</xm:f>
            <x14:dxf>
              <font>
                <b/>
                <i val="0"/>
                <color auto="1"/>
              </font>
              <fill>
                <patternFill>
                  <bgColor rgb="FFFFFF00"/>
                </patternFill>
              </fill>
            </x14:dxf>
          </x14:cfRule>
          <x14:cfRule type="containsText" priority="4818" operator="containsText" id="{05A26BAF-AADE-47BD-ADE3-84FC5DB88712}">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4805" operator="containsText" id="{1D003B2F-CD74-400E-8B32-6EF35E36D208}">
            <xm:f>NOT(ISERROR(SEARCH('Listados Datos'!$P$3,Z474)))</xm:f>
            <xm:f>'Listados Datos'!$P$3</xm:f>
            <x14:dxf>
              <fill>
                <patternFill>
                  <bgColor rgb="FF99CC00"/>
                </patternFill>
              </fill>
            </x14:dxf>
          </x14:cfRule>
          <x14:cfRule type="containsText" priority="4806" operator="containsText" id="{AABAC9B6-B1CA-45A6-B6BB-4D8C3EE1E151}">
            <xm:f>NOT(ISERROR(SEARCH('Listados Datos'!$P$4,Z474)))</xm:f>
            <xm:f>'Listados Datos'!$P$4</xm:f>
            <x14:dxf>
              <fill>
                <patternFill>
                  <bgColor rgb="FF33CC33"/>
                </patternFill>
              </fill>
            </x14:dxf>
          </x14:cfRule>
          <x14:cfRule type="containsText" priority="4807" operator="containsText" id="{A2989460-6181-4020-B5E0-CD18781A493E}">
            <xm:f>NOT(ISERROR(SEARCH('Listados Datos'!$P$5,Z474)))</xm:f>
            <xm:f>'Listados Datos'!$P$5</xm:f>
            <x14:dxf>
              <fill>
                <patternFill>
                  <bgColor rgb="FFFFFF00"/>
                </patternFill>
              </fill>
            </x14:dxf>
          </x14:cfRule>
          <x14:cfRule type="containsText" priority="4808" operator="containsText" id="{E633233F-FB55-47A1-A5E0-28C639246507}">
            <xm:f>NOT(ISERROR(SEARCH('Listados Datos'!$P$6,Z474)))</xm:f>
            <xm:f>'Listados Datos'!$P$6</xm:f>
            <x14:dxf>
              <fill>
                <patternFill>
                  <bgColor rgb="FFFFC000"/>
                </patternFill>
              </fill>
            </x14:dxf>
          </x14:cfRule>
          <x14:cfRule type="containsText" priority="4809" operator="containsText" id="{7190FBC1-D186-4C02-8471-F95CB2219DF7}">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4777" operator="containsText" id="{E0A73370-B82B-4708-B959-2E3AFC6D541F}">
            <xm:f>NOT(ISERROR(SEARCH('Listados Datos'!$T$3,AT475)))</xm:f>
            <xm:f>'Listados Datos'!$T$3</xm:f>
            <x14:dxf>
              <fill>
                <patternFill patternType="solid">
                  <bgColor rgb="FFC00000"/>
                </patternFill>
              </fill>
            </x14:dxf>
          </x14:cfRule>
          <x14:cfRule type="containsText" priority="4778" operator="containsText" id="{19FDFE01-E80D-4B24-AF1D-26D738B39CC0}">
            <xm:f>NOT(ISERROR(SEARCH('Listados Datos'!$T$4,AT475)))</xm:f>
            <xm:f>'Listados Datos'!$T$4</xm:f>
            <x14:dxf>
              <font>
                <b/>
                <i val="0"/>
                <color theme="0"/>
              </font>
              <fill>
                <patternFill>
                  <bgColor rgb="FFE26B0A"/>
                </patternFill>
              </fill>
            </x14:dxf>
          </x14:cfRule>
          <x14:cfRule type="containsText" priority="4779" operator="containsText" id="{729C61BD-08EE-4413-A805-9C3322080BD9}">
            <xm:f>NOT(ISERROR(SEARCH('Listados Datos'!$T$5,AT475)))</xm:f>
            <xm:f>'Listados Datos'!$T$5</xm:f>
            <x14:dxf>
              <font>
                <b/>
                <i val="0"/>
                <color auto="1"/>
              </font>
              <fill>
                <patternFill>
                  <bgColor rgb="FFFFFF00"/>
                </patternFill>
              </fill>
            </x14:dxf>
          </x14:cfRule>
          <x14:cfRule type="containsText" priority="4780" operator="containsText" id="{0547A870-8B98-4042-BF7C-BAED127222E1}">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4725" operator="containsText" id="{9A68D4B3-4B8D-4DA5-8590-112661E6D109}">
            <xm:f>NOT(ISERROR(SEARCH('Listados Datos'!$P$3,AR476)))</xm:f>
            <xm:f>'Listados Datos'!$P$3</xm:f>
            <x14:dxf>
              <fill>
                <patternFill>
                  <bgColor rgb="FF99CC00"/>
                </patternFill>
              </fill>
            </x14:dxf>
          </x14:cfRule>
          <x14:cfRule type="containsText" priority="4726" operator="containsText" id="{48154125-5888-49EC-B505-87282F0F4738}">
            <xm:f>NOT(ISERROR(SEARCH('Listados Datos'!$P$4,AR476)))</xm:f>
            <xm:f>'Listados Datos'!$P$4</xm:f>
            <x14:dxf>
              <fill>
                <patternFill>
                  <bgColor rgb="FF33CC33"/>
                </patternFill>
              </fill>
            </x14:dxf>
          </x14:cfRule>
          <x14:cfRule type="containsText" priority="4727" operator="containsText" id="{13F4A829-C669-440A-80E5-0B96C1BED08B}">
            <xm:f>NOT(ISERROR(SEARCH('Listados Datos'!$P$5,AR476)))</xm:f>
            <xm:f>'Listados Datos'!$P$5</xm:f>
            <x14:dxf>
              <fill>
                <patternFill>
                  <bgColor rgb="FFFFFF00"/>
                </patternFill>
              </fill>
            </x14:dxf>
          </x14:cfRule>
          <x14:cfRule type="containsText" priority="4728" operator="containsText" id="{625E376B-1CD6-4B0F-911C-99A670B20E7D}">
            <xm:f>NOT(ISERROR(SEARCH('Listados Datos'!$P$6,AR476)))</xm:f>
            <xm:f>'Listados Datos'!$P$6</xm:f>
            <x14:dxf>
              <fill>
                <patternFill>
                  <bgColor rgb="FFFFC000"/>
                </patternFill>
              </fill>
            </x14:dxf>
          </x14:cfRule>
          <x14:cfRule type="containsText" priority="4729" operator="containsText" id="{F4A61416-6237-4756-B1F3-1795044FBA7A}">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4763" operator="containsText" id="{FB92C890-4E1C-4540-B8C8-B82FAFA76AAB}">
            <xm:f>NOT(ISERROR(SEARCH('Listados Datos'!$T$3,AF476)))</xm:f>
            <xm:f>'Listados Datos'!$T$3</xm:f>
            <x14:dxf>
              <fill>
                <patternFill patternType="solid">
                  <bgColor rgb="FFC00000"/>
                </patternFill>
              </fill>
            </x14:dxf>
          </x14:cfRule>
          <x14:cfRule type="containsText" priority="4764" operator="containsText" id="{0F63A0FF-84D8-4395-A827-EAD023FB8B0D}">
            <xm:f>NOT(ISERROR(SEARCH('Listados Datos'!$T$4,AF476)))</xm:f>
            <xm:f>'Listados Datos'!$T$4</xm:f>
            <x14:dxf>
              <font>
                <b/>
                <i val="0"/>
                <color theme="0"/>
              </font>
              <fill>
                <patternFill>
                  <bgColor rgb="FFE26B0A"/>
                </patternFill>
              </fill>
            </x14:dxf>
          </x14:cfRule>
          <x14:cfRule type="containsText" priority="4765" operator="containsText" id="{F6B9821C-70A2-4B71-8571-3F4806481D5F}">
            <xm:f>NOT(ISERROR(SEARCH('Listados Datos'!$T$5,AF476)))</xm:f>
            <xm:f>'Listados Datos'!$T$5</xm:f>
            <x14:dxf>
              <font>
                <b/>
                <i val="0"/>
                <color auto="1"/>
              </font>
              <fill>
                <patternFill>
                  <bgColor rgb="FFFFFF00"/>
                </patternFill>
              </fill>
            </x14:dxf>
          </x14:cfRule>
          <x14:cfRule type="containsText" priority="4766" operator="containsText" id="{B506E45C-625F-4974-BE3D-A972A078F168}">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4759" operator="containsText" id="{80801248-E87F-4165-883F-C19A17C2EEFF}">
            <xm:f>NOT(ISERROR(SEARCH('Listados Datos'!$T$3,AB476)))</xm:f>
            <xm:f>'Listados Datos'!$T$3</xm:f>
            <x14:dxf>
              <fill>
                <patternFill patternType="solid">
                  <bgColor rgb="FFC00000"/>
                </patternFill>
              </fill>
            </x14:dxf>
          </x14:cfRule>
          <x14:cfRule type="containsText" priority="4760" operator="containsText" id="{64240CAA-880C-4CDB-9EC9-A54EFDC2AECA}">
            <xm:f>NOT(ISERROR(SEARCH('Listados Datos'!$T$4,AB476)))</xm:f>
            <xm:f>'Listados Datos'!$T$4</xm:f>
            <x14:dxf>
              <font>
                <b/>
                <i val="0"/>
                <color theme="0"/>
              </font>
              <fill>
                <patternFill>
                  <bgColor rgb="FFE26B0A"/>
                </patternFill>
              </fill>
            </x14:dxf>
          </x14:cfRule>
          <x14:cfRule type="containsText" priority="4761" operator="containsText" id="{A5E17BCD-6E81-4D0F-AD42-7207767F7FBB}">
            <xm:f>NOT(ISERROR(SEARCH('Listados Datos'!$T$5,AB476)))</xm:f>
            <xm:f>'Listados Datos'!$T$5</xm:f>
            <x14:dxf>
              <font>
                <b/>
                <i val="0"/>
                <color auto="1"/>
              </font>
              <fill>
                <patternFill>
                  <bgColor rgb="FFFFFF00"/>
                </patternFill>
              </fill>
            </x14:dxf>
          </x14:cfRule>
          <x14:cfRule type="containsText" priority="4762" operator="containsText" id="{99F190E4-CE21-4055-AA30-7FC60FBDA045}">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4749" operator="containsText" id="{A7D682DD-8A33-426D-B2D5-7E2B3492C247}">
            <xm:f>NOT(ISERROR(SEARCH('Listados Datos'!$P$3,Z476)))</xm:f>
            <xm:f>'Listados Datos'!$P$3</xm:f>
            <x14:dxf>
              <fill>
                <patternFill>
                  <bgColor rgb="FF99CC00"/>
                </patternFill>
              </fill>
            </x14:dxf>
          </x14:cfRule>
          <x14:cfRule type="containsText" priority="4750" operator="containsText" id="{92A0980E-52D9-4F7E-B9B1-5F50721EBBDF}">
            <xm:f>NOT(ISERROR(SEARCH('Listados Datos'!$P$4,Z476)))</xm:f>
            <xm:f>'Listados Datos'!$P$4</xm:f>
            <x14:dxf>
              <fill>
                <patternFill>
                  <bgColor rgb="FF33CC33"/>
                </patternFill>
              </fill>
            </x14:dxf>
          </x14:cfRule>
          <x14:cfRule type="containsText" priority="4751" operator="containsText" id="{BEA42F42-769C-45CA-8011-81E7DA258612}">
            <xm:f>NOT(ISERROR(SEARCH('Listados Datos'!$P$5,Z476)))</xm:f>
            <xm:f>'Listados Datos'!$P$5</xm:f>
            <x14:dxf>
              <fill>
                <patternFill>
                  <bgColor rgb="FFFFFF00"/>
                </patternFill>
              </fill>
            </x14:dxf>
          </x14:cfRule>
          <x14:cfRule type="containsText" priority="4752" operator="containsText" id="{D85078C4-9656-4BCF-A35A-9A214760F1FF}">
            <xm:f>NOT(ISERROR(SEARCH('Listados Datos'!$P$6,Z476)))</xm:f>
            <xm:f>'Listados Datos'!$P$6</xm:f>
            <x14:dxf>
              <fill>
                <patternFill>
                  <bgColor rgb="FFFFC000"/>
                </patternFill>
              </fill>
            </x14:dxf>
          </x14:cfRule>
          <x14:cfRule type="containsText" priority="4753" operator="containsText" id="{5D8113FF-D9E9-4605-B32C-47BB06590BA2}">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4735" operator="containsText" id="{F3AECF90-5A0F-4614-93A0-5AAA7AC6B3C1}">
            <xm:f>NOT(ISERROR(SEARCH('Listados Datos'!$T$3,AT476)))</xm:f>
            <xm:f>'Listados Datos'!$T$3</xm:f>
            <x14:dxf>
              <fill>
                <patternFill patternType="solid">
                  <bgColor rgb="FFC00000"/>
                </patternFill>
              </fill>
            </x14:dxf>
          </x14:cfRule>
          <x14:cfRule type="containsText" priority="4736" operator="containsText" id="{84B3FFDE-8973-456E-992F-106B005A3544}">
            <xm:f>NOT(ISERROR(SEARCH('Listados Datos'!$T$4,AT476)))</xm:f>
            <xm:f>'Listados Datos'!$T$4</xm:f>
            <x14:dxf>
              <font>
                <b/>
                <i val="0"/>
                <color theme="0"/>
              </font>
              <fill>
                <patternFill>
                  <bgColor rgb="FFE26B0A"/>
                </patternFill>
              </fill>
            </x14:dxf>
          </x14:cfRule>
          <x14:cfRule type="containsText" priority="4737" operator="containsText" id="{19511CF8-3E94-4DA8-9DC5-8EB311BD37F0}">
            <xm:f>NOT(ISERROR(SEARCH('Listados Datos'!$T$5,AT476)))</xm:f>
            <xm:f>'Listados Datos'!$T$5</xm:f>
            <x14:dxf>
              <font>
                <b/>
                <i val="0"/>
                <color auto="1"/>
              </font>
              <fill>
                <patternFill>
                  <bgColor rgb="FFFFFF00"/>
                </patternFill>
              </fill>
            </x14:dxf>
          </x14:cfRule>
          <x14:cfRule type="containsText" priority="4738" operator="containsText" id="{AE343B7A-3768-408E-9191-000319C2CF4C}">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4575" operator="containsText" id="{E77A83BA-97B7-4AF7-8136-66C75FAFA049}">
            <xm:f>NOT(ISERROR(SEARCH('Listados Datos'!$P$3,AR487)))</xm:f>
            <xm:f>'Listados Datos'!$P$3</xm:f>
            <x14:dxf>
              <fill>
                <patternFill>
                  <bgColor rgb="FF99CC00"/>
                </patternFill>
              </fill>
            </x14:dxf>
          </x14:cfRule>
          <x14:cfRule type="containsText" priority="4576" operator="containsText" id="{BE088DCD-5CF9-4C40-8405-51D97851F5E8}">
            <xm:f>NOT(ISERROR(SEARCH('Listados Datos'!$P$4,AR487)))</xm:f>
            <xm:f>'Listados Datos'!$P$4</xm:f>
            <x14:dxf>
              <fill>
                <patternFill>
                  <bgColor rgb="FF33CC33"/>
                </patternFill>
              </fill>
            </x14:dxf>
          </x14:cfRule>
          <x14:cfRule type="containsText" priority="4577" operator="containsText" id="{D7F47B38-C1BF-400F-A435-1AF5FDF4F5EA}">
            <xm:f>NOT(ISERROR(SEARCH('Listados Datos'!$P$5,AR487)))</xm:f>
            <xm:f>'Listados Datos'!$P$5</xm:f>
            <x14:dxf>
              <fill>
                <patternFill>
                  <bgColor rgb="FFFFFF00"/>
                </patternFill>
              </fill>
            </x14:dxf>
          </x14:cfRule>
          <x14:cfRule type="containsText" priority="4578" operator="containsText" id="{3F62CA0E-7FC4-4AD1-B7F0-B21629C7598C}">
            <xm:f>NOT(ISERROR(SEARCH('Listados Datos'!$P$6,AR487)))</xm:f>
            <xm:f>'Listados Datos'!$P$6</xm:f>
            <x14:dxf>
              <fill>
                <patternFill>
                  <bgColor rgb="FFFFC000"/>
                </patternFill>
              </fill>
            </x14:dxf>
          </x14:cfRule>
          <x14:cfRule type="containsText" priority="4579" operator="containsText" id="{F9288F33-D42F-4E72-B3CB-39B38B14F4F9}">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4641" operator="containsText" id="{9E35CE91-FB4A-4A66-BA3D-55A0E0DE0C4A}">
            <xm:f>NOT(ISERROR(SEARCH('Listados Datos'!$T$3,AT489)))</xm:f>
            <xm:f>'Listados Datos'!$T$3</xm:f>
            <x14:dxf>
              <fill>
                <patternFill patternType="solid">
                  <bgColor rgb="FFC00000"/>
                </patternFill>
              </fill>
            </x14:dxf>
          </x14:cfRule>
          <x14:cfRule type="containsText" priority="4642" operator="containsText" id="{D27FE13F-5419-4820-B473-FC6A77350AC9}">
            <xm:f>NOT(ISERROR(SEARCH('Listados Datos'!$T$4,AT489)))</xm:f>
            <xm:f>'Listados Datos'!$T$4</xm:f>
            <x14:dxf>
              <font>
                <b/>
                <i val="0"/>
                <color theme="0"/>
              </font>
              <fill>
                <patternFill>
                  <bgColor rgb="FFE26B0A"/>
                </patternFill>
              </fill>
            </x14:dxf>
          </x14:cfRule>
          <x14:cfRule type="containsText" priority="4643" operator="containsText" id="{59F463A5-A83B-4199-9159-39B69C1B8ECC}">
            <xm:f>NOT(ISERROR(SEARCH('Listados Datos'!$T$5,AT489)))</xm:f>
            <xm:f>'Listados Datos'!$T$5</xm:f>
            <x14:dxf>
              <font>
                <b/>
                <i val="0"/>
                <color auto="1"/>
              </font>
              <fill>
                <patternFill>
                  <bgColor rgb="FFFFFF00"/>
                </patternFill>
              </fill>
            </x14:dxf>
          </x14:cfRule>
          <x14:cfRule type="containsText" priority="4644" operator="containsText" id="{02E76D1F-9CCE-4A7A-9019-353930AF318F}">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4631" operator="containsText" id="{5784B958-BE64-4552-9AE2-D86A7DE612F6}">
            <xm:f>NOT(ISERROR(SEARCH('Listados Datos'!$P$3,AR489)))</xm:f>
            <xm:f>'Listados Datos'!$P$3</xm:f>
            <x14:dxf>
              <fill>
                <patternFill>
                  <bgColor rgb="FF99CC00"/>
                </patternFill>
              </fill>
            </x14:dxf>
          </x14:cfRule>
          <x14:cfRule type="containsText" priority="4632" operator="containsText" id="{36FEE2C6-8B74-423D-BA5C-6EDCE9D87820}">
            <xm:f>NOT(ISERROR(SEARCH('Listados Datos'!$P$4,AR489)))</xm:f>
            <xm:f>'Listados Datos'!$P$4</xm:f>
            <x14:dxf>
              <fill>
                <patternFill>
                  <bgColor rgb="FF33CC33"/>
                </patternFill>
              </fill>
            </x14:dxf>
          </x14:cfRule>
          <x14:cfRule type="containsText" priority="4633" operator="containsText" id="{FD479275-7A8F-4D12-977C-40369D92B001}">
            <xm:f>NOT(ISERROR(SEARCH('Listados Datos'!$P$5,AR489)))</xm:f>
            <xm:f>'Listados Datos'!$P$5</xm:f>
            <x14:dxf>
              <fill>
                <patternFill>
                  <bgColor rgb="FFFFFF00"/>
                </patternFill>
              </fill>
            </x14:dxf>
          </x14:cfRule>
          <x14:cfRule type="containsText" priority="4634" operator="containsText" id="{4D7C6955-3B7A-4FAB-AE2F-4E426AD8CC81}">
            <xm:f>NOT(ISERROR(SEARCH('Listados Datos'!$P$6,AR489)))</xm:f>
            <xm:f>'Listados Datos'!$P$6</xm:f>
            <x14:dxf>
              <fill>
                <patternFill>
                  <bgColor rgb="FFFFC000"/>
                </patternFill>
              </fill>
            </x14:dxf>
          </x14:cfRule>
          <x14:cfRule type="containsText" priority="4635" operator="containsText" id="{FE6D0898-7973-47BA-A079-386AD9052C1B}">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4599" operator="containsText" id="{D64F28F9-CCEC-4F0D-9C04-9EB6E0B653D1}">
            <xm:f>NOT(ISERROR(SEARCH('Listados Datos'!$T$3,AT486)))</xm:f>
            <xm:f>'Listados Datos'!$T$3</xm:f>
            <x14:dxf>
              <fill>
                <patternFill patternType="solid">
                  <bgColor rgb="FFC00000"/>
                </patternFill>
              </fill>
            </x14:dxf>
          </x14:cfRule>
          <x14:cfRule type="containsText" priority="4600" operator="containsText" id="{FD6FEBDA-2D57-4DDB-BD3C-978C31D434F4}">
            <xm:f>NOT(ISERROR(SEARCH('Listados Datos'!$T$4,AT486)))</xm:f>
            <xm:f>'Listados Datos'!$T$4</xm:f>
            <x14:dxf>
              <font>
                <b/>
                <i val="0"/>
                <color theme="0"/>
              </font>
              <fill>
                <patternFill>
                  <bgColor rgb="FFE26B0A"/>
                </patternFill>
              </fill>
            </x14:dxf>
          </x14:cfRule>
          <x14:cfRule type="containsText" priority="4601" operator="containsText" id="{A796A654-6ACD-4F3B-BD7B-E124392754CF}">
            <xm:f>NOT(ISERROR(SEARCH('Listados Datos'!$T$5,AT486)))</xm:f>
            <xm:f>'Listados Datos'!$T$5</xm:f>
            <x14:dxf>
              <font>
                <b/>
                <i val="0"/>
                <color auto="1"/>
              </font>
              <fill>
                <patternFill>
                  <bgColor rgb="FFFFFF00"/>
                </patternFill>
              </fill>
            </x14:dxf>
          </x14:cfRule>
          <x14:cfRule type="containsText" priority="4602" operator="containsText" id="{E050387D-6641-4DB8-AD22-AFB4D7DD93A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4589" operator="containsText" id="{0D7D2438-CBA9-40E1-BE49-7E4BD4D7D258}">
            <xm:f>NOT(ISERROR(SEARCH('Listados Datos'!$P$3,AR486)))</xm:f>
            <xm:f>'Listados Datos'!$P$3</xm:f>
            <x14:dxf>
              <fill>
                <patternFill>
                  <bgColor rgb="FF99CC00"/>
                </patternFill>
              </fill>
            </x14:dxf>
          </x14:cfRule>
          <x14:cfRule type="containsText" priority="4590" operator="containsText" id="{4BF70AB0-AE3A-4737-AB82-D9975BE5656F}">
            <xm:f>NOT(ISERROR(SEARCH('Listados Datos'!$P$4,AR486)))</xm:f>
            <xm:f>'Listados Datos'!$P$4</xm:f>
            <x14:dxf>
              <fill>
                <patternFill>
                  <bgColor rgb="FF33CC33"/>
                </patternFill>
              </fill>
            </x14:dxf>
          </x14:cfRule>
          <x14:cfRule type="containsText" priority="4591" operator="containsText" id="{D38D5293-EC3B-449A-8E8D-AFD9C142B9D8}">
            <xm:f>NOT(ISERROR(SEARCH('Listados Datos'!$P$5,AR486)))</xm:f>
            <xm:f>'Listados Datos'!$P$5</xm:f>
            <x14:dxf>
              <fill>
                <patternFill>
                  <bgColor rgb="FFFFFF00"/>
                </patternFill>
              </fill>
            </x14:dxf>
          </x14:cfRule>
          <x14:cfRule type="containsText" priority="4592" operator="containsText" id="{95E97175-BAF8-4C3A-A10C-7C47532E8DB9}">
            <xm:f>NOT(ISERROR(SEARCH('Listados Datos'!$P$6,AR486)))</xm:f>
            <xm:f>'Listados Datos'!$P$6</xm:f>
            <x14:dxf>
              <fill>
                <patternFill>
                  <bgColor rgb="FFFFC000"/>
                </patternFill>
              </fill>
            </x14:dxf>
          </x14:cfRule>
          <x14:cfRule type="containsText" priority="4593" operator="containsText" id="{03DD5968-858C-41B9-9CAD-15F5A07BB7BC}">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4707" operator="containsText" id="{4B210568-10E1-42BF-96A9-D4DA779163D2}">
            <xm:f>NOT(ISERROR(SEARCH('Listados Datos'!$T$3,AF484)))</xm:f>
            <xm:f>'Listados Datos'!$T$3</xm:f>
            <x14:dxf>
              <fill>
                <patternFill patternType="solid">
                  <bgColor rgb="FFC00000"/>
                </patternFill>
              </fill>
            </x14:dxf>
          </x14:cfRule>
          <x14:cfRule type="containsText" priority="4708" operator="containsText" id="{F9382C67-C02A-4181-B493-CB8DEC31DEC1}">
            <xm:f>NOT(ISERROR(SEARCH('Listados Datos'!$T$4,AF484)))</xm:f>
            <xm:f>'Listados Datos'!$T$4</xm:f>
            <x14:dxf>
              <font>
                <b/>
                <i val="0"/>
                <color theme="0"/>
              </font>
              <fill>
                <patternFill>
                  <bgColor rgb="FFE26B0A"/>
                </patternFill>
              </fill>
            </x14:dxf>
          </x14:cfRule>
          <x14:cfRule type="containsText" priority="4709" operator="containsText" id="{7FC01819-F21C-474B-B713-38A3DED782BA}">
            <xm:f>NOT(ISERROR(SEARCH('Listados Datos'!$T$5,AF484)))</xm:f>
            <xm:f>'Listados Datos'!$T$5</xm:f>
            <x14:dxf>
              <font>
                <b/>
                <i val="0"/>
                <color auto="1"/>
              </font>
              <fill>
                <patternFill>
                  <bgColor rgb="FFFFFF00"/>
                </patternFill>
              </fill>
            </x14:dxf>
          </x14:cfRule>
          <x14:cfRule type="containsText" priority="4710" operator="containsText" id="{C4ED173B-CB67-4B3B-96F0-64FA6CA1C43F}">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4703" operator="containsText" id="{2AB32840-4570-4C9F-B2FC-0B3E3E1151B2}">
            <xm:f>NOT(ISERROR(SEARCH('Listados Datos'!$T$3,AB484)))</xm:f>
            <xm:f>'Listados Datos'!$T$3</xm:f>
            <x14:dxf>
              <fill>
                <patternFill patternType="solid">
                  <bgColor rgb="FFC00000"/>
                </patternFill>
              </fill>
            </x14:dxf>
          </x14:cfRule>
          <x14:cfRule type="containsText" priority="4704" operator="containsText" id="{63B61148-2A07-4595-9AE8-182126947A10}">
            <xm:f>NOT(ISERROR(SEARCH('Listados Datos'!$T$4,AB484)))</xm:f>
            <xm:f>'Listados Datos'!$T$4</xm:f>
            <x14:dxf>
              <font>
                <b/>
                <i val="0"/>
                <color theme="0"/>
              </font>
              <fill>
                <patternFill>
                  <bgColor rgb="FFE26B0A"/>
                </patternFill>
              </fill>
            </x14:dxf>
          </x14:cfRule>
          <x14:cfRule type="containsText" priority="4705" operator="containsText" id="{3ABEB728-5F6D-4562-8543-F5A2B7A5A4E3}">
            <xm:f>NOT(ISERROR(SEARCH('Listados Datos'!$T$5,AB484)))</xm:f>
            <xm:f>'Listados Datos'!$T$5</xm:f>
            <x14:dxf>
              <font>
                <b/>
                <i val="0"/>
                <color auto="1"/>
              </font>
              <fill>
                <patternFill>
                  <bgColor rgb="FFFFFF00"/>
                </patternFill>
              </fill>
            </x14:dxf>
          </x14:cfRule>
          <x14:cfRule type="containsText" priority="4706" operator="containsText" id="{1BDC0C09-BE6B-4695-A4FB-8D2C419EA5D1}">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4693" operator="containsText" id="{2B5CDA7F-5E79-494C-9C27-54AD6D368602}">
            <xm:f>NOT(ISERROR(SEARCH('Listados Datos'!$P$3,Z484)))</xm:f>
            <xm:f>'Listados Datos'!$P$3</xm:f>
            <x14:dxf>
              <fill>
                <patternFill>
                  <bgColor rgb="FF99CC00"/>
                </patternFill>
              </fill>
            </x14:dxf>
          </x14:cfRule>
          <x14:cfRule type="containsText" priority="4694" operator="containsText" id="{240AFF91-1355-4C71-BF53-FC94D4A87F2B}">
            <xm:f>NOT(ISERROR(SEARCH('Listados Datos'!$P$4,Z484)))</xm:f>
            <xm:f>'Listados Datos'!$P$4</xm:f>
            <x14:dxf>
              <fill>
                <patternFill>
                  <bgColor rgb="FF33CC33"/>
                </patternFill>
              </fill>
            </x14:dxf>
          </x14:cfRule>
          <x14:cfRule type="containsText" priority="4695" operator="containsText" id="{A24398AA-1B9F-4BC0-9195-44A1A388895C}">
            <xm:f>NOT(ISERROR(SEARCH('Listados Datos'!$P$5,Z484)))</xm:f>
            <xm:f>'Listados Datos'!$P$5</xm:f>
            <x14:dxf>
              <fill>
                <patternFill>
                  <bgColor rgb="FFFFFF00"/>
                </patternFill>
              </fill>
            </x14:dxf>
          </x14:cfRule>
          <x14:cfRule type="containsText" priority="4696" operator="containsText" id="{6CCD2B94-C0C0-4A4E-80F6-CD6623C92542}">
            <xm:f>NOT(ISERROR(SEARCH('Listados Datos'!$P$6,Z484)))</xm:f>
            <xm:f>'Listados Datos'!$P$6</xm:f>
            <x14:dxf>
              <fill>
                <patternFill>
                  <bgColor rgb="FFFFC000"/>
                </patternFill>
              </fill>
            </x14:dxf>
          </x14:cfRule>
          <x14:cfRule type="containsText" priority="4697" operator="containsText" id="{D4477BBA-8DF4-4171-817B-E9193260833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4669" operator="containsText" id="{7E373D17-9F82-4C7F-8AB0-474CD835BAAB}">
            <xm:f>NOT(ISERROR(SEARCH('Listados Datos'!$T$3,AT484)))</xm:f>
            <xm:f>'Listados Datos'!$T$3</xm:f>
            <x14:dxf>
              <fill>
                <patternFill patternType="solid">
                  <bgColor rgb="FFC00000"/>
                </patternFill>
              </fill>
            </x14:dxf>
          </x14:cfRule>
          <x14:cfRule type="containsText" priority="4670" operator="containsText" id="{D04A72D7-8813-4F20-A60A-8C9F04DBD7D5}">
            <xm:f>NOT(ISERROR(SEARCH('Listados Datos'!$T$4,AT484)))</xm:f>
            <xm:f>'Listados Datos'!$T$4</xm:f>
            <x14:dxf>
              <font>
                <b/>
                <i val="0"/>
                <color theme="0"/>
              </font>
              <fill>
                <patternFill>
                  <bgColor rgb="FFE26B0A"/>
                </patternFill>
              </fill>
            </x14:dxf>
          </x14:cfRule>
          <x14:cfRule type="containsText" priority="4671" operator="containsText" id="{6C2E9035-9A04-41A0-BCDA-0F58FB635B43}">
            <xm:f>NOT(ISERROR(SEARCH('Listados Datos'!$T$5,AT484)))</xm:f>
            <xm:f>'Listados Datos'!$T$5</xm:f>
            <x14:dxf>
              <font>
                <b/>
                <i val="0"/>
                <color auto="1"/>
              </font>
              <fill>
                <patternFill>
                  <bgColor rgb="FFFFFF00"/>
                </patternFill>
              </fill>
            </x14:dxf>
          </x14:cfRule>
          <x14:cfRule type="containsText" priority="4672" operator="containsText" id="{DBEA7E07-40E1-4AF5-BBFC-72A212436B64}">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4659" operator="containsText" id="{A7233559-1939-4A91-BFED-DFCACE4D0EEA}">
            <xm:f>NOT(ISERROR(SEARCH('Listados Datos'!$P$3,AR484)))</xm:f>
            <xm:f>'Listados Datos'!$P$3</xm:f>
            <x14:dxf>
              <fill>
                <patternFill>
                  <bgColor rgb="FF99CC00"/>
                </patternFill>
              </fill>
            </x14:dxf>
          </x14:cfRule>
          <x14:cfRule type="containsText" priority="4660" operator="containsText" id="{0CF7A2FD-BB17-4DBD-8126-F46CA830CE15}">
            <xm:f>NOT(ISERROR(SEARCH('Listados Datos'!$P$4,AR484)))</xm:f>
            <xm:f>'Listados Datos'!$P$4</xm:f>
            <x14:dxf>
              <fill>
                <patternFill>
                  <bgColor rgb="FF33CC33"/>
                </patternFill>
              </fill>
            </x14:dxf>
          </x14:cfRule>
          <x14:cfRule type="containsText" priority="4661" operator="containsText" id="{70A9293C-287B-43E3-B6C9-AAFB88F457F5}">
            <xm:f>NOT(ISERROR(SEARCH('Listados Datos'!$P$5,AR484)))</xm:f>
            <xm:f>'Listados Datos'!$P$5</xm:f>
            <x14:dxf>
              <fill>
                <patternFill>
                  <bgColor rgb="FFFFFF00"/>
                </patternFill>
              </fill>
            </x14:dxf>
          </x14:cfRule>
          <x14:cfRule type="containsText" priority="4662" operator="containsText" id="{AF10AE20-A8F0-4538-8336-8650F59B07E6}">
            <xm:f>NOT(ISERROR(SEARCH('Listados Datos'!$P$6,AR484)))</xm:f>
            <xm:f>'Listados Datos'!$P$6</xm:f>
            <x14:dxf>
              <fill>
                <patternFill>
                  <bgColor rgb="FFFFC000"/>
                </patternFill>
              </fill>
            </x14:dxf>
          </x14:cfRule>
          <x14:cfRule type="containsText" priority="4663" operator="containsText" id="{9FEC24CC-315D-472A-BEA2-61C68507E131}">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4655" operator="containsText" id="{AAAD1ABA-E7B7-45ED-AB0E-74C3253BBC86}">
            <xm:f>NOT(ISERROR(SEARCH('Listados Datos'!$T$3,AT485)))</xm:f>
            <xm:f>'Listados Datos'!$T$3</xm:f>
            <x14:dxf>
              <fill>
                <patternFill patternType="solid">
                  <bgColor rgb="FFC00000"/>
                </patternFill>
              </fill>
            </x14:dxf>
          </x14:cfRule>
          <x14:cfRule type="containsText" priority="4656" operator="containsText" id="{A34CC023-B0A1-47D7-A283-4D25C0482621}">
            <xm:f>NOT(ISERROR(SEARCH('Listados Datos'!$T$4,AT485)))</xm:f>
            <xm:f>'Listados Datos'!$T$4</xm:f>
            <x14:dxf>
              <font>
                <b/>
                <i val="0"/>
                <color theme="0"/>
              </font>
              <fill>
                <patternFill>
                  <bgColor rgb="FFE26B0A"/>
                </patternFill>
              </fill>
            </x14:dxf>
          </x14:cfRule>
          <x14:cfRule type="containsText" priority="4657" operator="containsText" id="{E6D16199-A6A6-4061-9602-8C3D0F7BA5EB}">
            <xm:f>NOT(ISERROR(SEARCH('Listados Datos'!$T$5,AT485)))</xm:f>
            <xm:f>'Listados Datos'!$T$5</xm:f>
            <x14:dxf>
              <font>
                <b/>
                <i val="0"/>
                <color auto="1"/>
              </font>
              <fill>
                <patternFill>
                  <bgColor rgb="FFFFFF00"/>
                </patternFill>
              </fill>
            </x14:dxf>
          </x14:cfRule>
          <x14:cfRule type="containsText" priority="4658" operator="containsText" id="{16431427-E0E8-46BF-93EA-1046DA35C8D5}">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4645" operator="containsText" id="{870D17FB-C097-4A49-97A0-F63701E5C3D8}">
            <xm:f>NOT(ISERROR(SEARCH('Listados Datos'!$P$3,AR485)))</xm:f>
            <xm:f>'Listados Datos'!$P$3</xm:f>
            <x14:dxf>
              <fill>
                <patternFill>
                  <bgColor rgb="FF99CC00"/>
                </patternFill>
              </fill>
            </x14:dxf>
          </x14:cfRule>
          <x14:cfRule type="containsText" priority="4646" operator="containsText" id="{2891CF38-B8B4-40FF-A459-51B0D2E3F6E9}">
            <xm:f>NOT(ISERROR(SEARCH('Listados Datos'!$P$4,AR485)))</xm:f>
            <xm:f>'Listados Datos'!$P$4</xm:f>
            <x14:dxf>
              <fill>
                <patternFill>
                  <bgColor rgb="FF33CC33"/>
                </patternFill>
              </fill>
            </x14:dxf>
          </x14:cfRule>
          <x14:cfRule type="containsText" priority="4647" operator="containsText" id="{A8F6E121-BEB9-4856-AFD4-870CC6E217C2}">
            <xm:f>NOT(ISERROR(SEARCH('Listados Datos'!$P$5,AR485)))</xm:f>
            <xm:f>'Listados Datos'!$P$5</xm:f>
            <x14:dxf>
              <fill>
                <patternFill>
                  <bgColor rgb="FFFFFF00"/>
                </patternFill>
              </fill>
            </x14:dxf>
          </x14:cfRule>
          <x14:cfRule type="containsText" priority="4648" operator="containsText" id="{1D17CB04-B357-4967-858F-6E84C3BA6E51}">
            <xm:f>NOT(ISERROR(SEARCH('Listados Datos'!$P$6,AR485)))</xm:f>
            <xm:f>'Listados Datos'!$P$6</xm:f>
            <x14:dxf>
              <fill>
                <patternFill>
                  <bgColor rgb="FFFFC000"/>
                </patternFill>
              </fill>
            </x14:dxf>
          </x14:cfRule>
          <x14:cfRule type="containsText" priority="4649" operator="containsText" id="{E5F1ADC8-F998-4C34-857E-E06B125DC50F}">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4627" operator="containsText" id="{B5BE555C-C80A-4D07-9CC3-662BAEB85420}">
            <xm:f>NOT(ISERROR(SEARCH('Listados Datos'!$T$3,AF486)))</xm:f>
            <xm:f>'Listados Datos'!$T$3</xm:f>
            <x14:dxf>
              <fill>
                <patternFill patternType="solid">
                  <bgColor rgb="FFC00000"/>
                </patternFill>
              </fill>
            </x14:dxf>
          </x14:cfRule>
          <x14:cfRule type="containsText" priority="4628" operator="containsText" id="{11D3DFA1-6037-4AEE-84CE-B433AF03B8EA}">
            <xm:f>NOT(ISERROR(SEARCH('Listados Datos'!$T$4,AF486)))</xm:f>
            <xm:f>'Listados Datos'!$T$4</xm:f>
            <x14:dxf>
              <font>
                <b/>
                <i val="0"/>
                <color theme="0"/>
              </font>
              <fill>
                <patternFill>
                  <bgColor rgb="FFE26B0A"/>
                </patternFill>
              </fill>
            </x14:dxf>
          </x14:cfRule>
          <x14:cfRule type="containsText" priority="4629" operator="containsText" id="{EEBF62F0-27A7-40AE-9909-9CE39FE423EB}">
            <xm:f>NOT(ISERROR(SEARCH('Listados Datos'!$T$5,AF486)))</xm:f>
            <xm:f>'Listados Datos'!$T$5</xm:f>
            <x14:dxf>
              <font>
                <b/>
                <i val="0"/>
                <color auto="1"/>
              </font>
              <fill>
                <patternFill>
                  <bgColor rgb="FFFFFF00"/>
                </patternFill>
              </fill>
            </x14:dxf>
          </x14:cfRule>
          <x14:cfRule type="containsText" priority="4630" operator="containsText" id="{2F50D221-E395-40C9-A965-2ED3B8FE4C39}">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4623" operator="containsText" id="{0A2DA195-B616-41D5-9D01-B6EFCC023738}">
            <xm:f>NOT(ISERROR(SEARCH('Listados Datos'!$T$3,AB486)))</xm:f>
            <xm:f>'Listados Datos'!$T$3</xm:f>
            <x14:dxf>
              <fill>
                <patternFill patternType="solid">
                  <bgColor rgb="FFC00000"/>
                </patternFill>
              </fill>
            </x14:dxf>
          </x14:cfRule>
          <x14:cfRule type="containsText" priority="4624" operator="containsText" id="{9A536E90-771E-45D0-84A5-DAA532AC3025}">
            <xm:f>NOT(ISERROR(SEARCH('Listados Datos'!$T$4,AB486)))</xm:f>
            <xm:f>'Listados Datos'!$T$4</xm:f>
            <x14:dxf>
              <font>
                <b/>
                <i val="0"/>
                <color theme="0"/>
              </font>
              <fill>
                <patternFill>
                  <bgColor rgb="FFE26B0A"/>
                </patternFill>
              </fill>
            </x14:dxf>
          </x14:cfRule>
          <x14:cfRule type="containsText" priority="4625" operator="containsText" id="{C0FD5246-504F-4688-A221-7822735B12CD}">
            <xm:f>NOT(ISERROR(SEARCH('Listados Datos'!$T$5,AB486)))</xm:f>
            <xm:f>'Listados Datos'!$T$5</xm:f>
            <x14:dxf>
              <font>
                <b/>
                <i val="0"/>
                <color auto="1"/>
              </font>
              <fill>
                <patternFill>
                  <bgColor rgb="FFFFFF00"/>
                </patternFill>
              </fill>
            </x14:dxf>
          </x14:cfRule>
          <x14:cfRule type="containsText" priority="4626" operator="containsText" id="{43016123-CD33-4EE2-8312-BA759A61DAB9}">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4613" operator="containsText" id="{6EBEFA90-A90B-4EFC-B907-D5ACAD23D53A}">
            <xm:f>NOT(ISERROR(SEARCH('Listados Datos'!$P$3,Z486)))</xm:f>
            <xm:f>'Listados Datos'!$P$3</xm:f>
            <x14:dxf>
              <fill>
                <patternFill>
                  <bgColor rgb="FF99CC00"/>
                </patternFill>
              </fill>
            </x14:dxf>
          </x14:cfRule>
          <x14:cfRule type="containsText" priority="4614" operator="containsText" id="{9FDBB6BA-4E9C-4A51-933E-72F84D5D2D75}">
            <xm:f>NOT(ISERROR(SEARCH('Listados Datos'!$P$4,Z486)))</xm:f>
            <xm:f>'Listados Datos'!$P$4</xm:f>
            <x14:dxf>
              <fill>
                <patternFill>
                  <bgColor rgb="FF33CC33"/>
                </patternFill>
              </fill>
            </x14:dxf>
          </x14:cfRule>
          <x14:cfRule type="containsText" priority="4615" operator="containsText" id="{EEE15B10-0E13-43AD-8D04-0667169F8D26}">
            <xm:f>NOT(ISERROR(SEARCH('Listados Datos'!$P$5,Z486)))</xm:f>
            <xm:f>'Listados Datos'!$P$5</xm:f>
            <x14:dxf>
              <fill>
                <patternFill>
                  <bgColor rgb="FFFFFF00"/>
                </patternFill>
              </fill>
            </x14:dxf>
          </x14:cfRule>
          <x14:cfRule type="containsText" priority="4616" operator="containsText" id="{ABED9C6A-A354-4859-9631-F441771642C9}">
            <xm:f>NOT(ISERROR(SEARCH('Listados Datos'!$P$6,Z486)))</xm:f>
            <xm:f>'Listados Datos'!$P$6</xm:f>
            <x14:dxf>
              <fill>
                <patternFill>
                  <bgColor rgb="FFFFC000"/>
                </patternFill>
              </fill>
            </x14:dxf>
          </x14:cfRule>
          <x14:cfRule type="containsText" priority="4617" operator="containsText" id="{3087EAE0-3858-42A3-9CBA-01FAF1F3A57A}">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4585" operator="containsText" id="{E125F592-5541-4CA9-9F02-CA0547EE9D64}">
            <xm:f>NOT(ISERROR(SEARCH('Listados Datos'!$T$3,AT487)))</xm:f>
            <xm:f>'Listados Datos'!$T$3</xm:f>
            <x14:dxf>
              <fill>
                <patternFill patternType="solid">
                  <bgColor rgb="FFC00000"/>
                </patternFill>
              </fill>
            </x14:dxf>
          </x14:cfRule>
          <x14:cfRule type="containsText" priority="4586" operator="containsText" id="{80FA944D-486E-4536-ABD5-697872C4BF6A}">
            <xm:f>NOT(ISERROR(SEARCH('Listados Datos'!$T$4,AT487)))</xm:f>
            <xm:f>'Listados Datos'!$T$4</xm:f>
            <x14:dxf>
              <font>
                <b/>
                <i val="0"/>
                <color theme="0"/>
              </font>
              <fill>
                <patternFill>
                  <bgColor rgb="FFE26B0A"/>
                </patternFill>
              </fill>
            </x14:dxf>
          </x14:cfRule>
          <x14:cfRule type="containsText" priority="4587" operator="containsText" id="{EFE0E636-93C3-4C5E-A7DD-065F03E43564}">
            <xm:f>NOT(ISERROR(SEARCH('Listados Datos'!$T$5,AT487)))</xm:f>
            <xm:f>'Listados Datos'!$T$5</xm:f>
            <x14:dxf>
              <font>
                <b/>
                <i val="0"/>
                <color auto="1"/>
              </font>
              <fill>
                <patternFill>
                  <bgColor rgb="FFFFFF00"/>
                </patternFill>
              </fill>
            </x14:dxf>
          </x14:cfRule>
          <x14:cfRule type="containsText" priority="4588" operator="containsText" id="{B8DEFF54-7E7A-4240-AC83-05E3317C0D3D}">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4533" operator="containsText" id="{ACD62565-BF8A-46DC-B8B4-F0D6BBF08603}">
            <xm:f>NOT(ISERROR(SEARCH('Listados Datos'!$P$3,AR488)))</xm:f>
            <xm:f>'Listados Datos'!$P$3</xm:f>
            <x14:dxf>
              <fill>
                <patternFill>
                  <bgColor rgb="FF99CC00"/>
                </patternFill>
              </fill>
            </x14:dxf>
          </x14:cfRule>
          <x14:cfRule type="containsText" priority="4534" operator="containsText" id="{90A21DC3-5BED-4B91-B5F5-CDFD003E1B43}">
            <xm:f>NOT(ISERROR(SEARCH('Listados Datos'!$P$4,AR488)))</xm:f>
            <xm:f>'Listados Datos'!$P$4</xm:f>
            <x14:dxf>
              <fill>
                <patternFill>
                  <bgColor rgb="FF33CC33"/>
                </patternFill>
              </fill>
            </x14:dxf>
          </x14:cfRule>
          <x14:cfRule type="containsText" priority="4535" operator="containsText" id="{486EB692-9799-4043-BB4D-DF90E9F2B485}">
            <xm:f>NOT(ISERROR(SEARCH('Listados Datos'!$P$5,AR488)))</xm:f>
            <xm:f>'Listados Datos'!$P$5</xm:f>
            <x14:dxf>
              <fill>
                <patternFill>
                  <bgColor rgb="FFFFFF00"/>
                </patternFill>
              </fill>
            </x14:dxf>
          </x14:cfRule>
          <x14:cfRule type="containsText" priority="4536" operator="containsText" id="{C3313AFA-49E8-48CB-B049-3417CC64C8AA}">
            <xm:f>NOT(ISERROR(SEARCH('Listados Datos'!$P$6,AR488)))</xm:f>
            <xm:f>'Listados Datos'!$P$6</xm:f>
            <x14:dxf>
              <fill>
                <patternFill>
                  <bgColor rgb="FFFFC000"/>
                </patternFill>
              </fill>
            </x14:dxf>
          </x14:cfRule>
          <x14:cfRule type="containsText" priority="4537" operator="containsText" id="{E88E927A-18FC-4340-84B5-338881150290}">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4571" operator="containsText" id="{76B7B06E-BCCB-4F39-8AAF-14FF5513D85D}">
            <xm:f>NOT(ISERROR(SEARCH('Listados Datos'!$T$3,AF488)))</xm:f>
            <xm:f>'Listados Datos'!$T$3</xm:f>
            <x14:dxf>
              <fill>
                <patternFill patternType="solid">
                  <bgColor rgb="FFC00000"/>
                </patternFill>
              </fill>
            </x14:dxf>
          </x14:cfRule>
          <x14:cfRule type="containsText" priority="4572" operator="containsText" id="{330281DA-F294-4D79-8ECE-03DA545BA356}">
            <xm:f>NOT(ISERROR(SEARCH('Listados Datos'!$T$4,AF488)))</xm:f>
            <xm:f>'Listados Datos'!$T$4</xm:f>
            <x14:dxf>
              <font>
                <b/>
                <i val="0"/>
                <color theme="0"/>
              </font>
              <fill>
                <patternFill>
                  <bgColor rgb="FFE26B0A"/>
                </patternFill>
              </fill>
            </x14:dxf>
          </x14:cfRule>
          <x14:cfRule type="containsText" priority="4573" operator="containsText" id="{82641149-0D16-45F4-8F1E-B88E9468F8AE}">
            <xm:f>NOT(ISERROR(SEARCH('Listados Datos'!$T$5,AF488)))</xm:f>
            <xm:f>'Listados Datos'!$T$5</xm:f>
            <x14:dxf>
              <font>
                <b/>
                <i val="0"/>
                <color auto="1"/>
              </font>
              <fill>
                <patternFill>
                  <bgColor rgb="FFFFFF00"/>
                </patternFill>
              </fill>
            </x14:dxf>
          </x14:cfRule>
          <x14:cfRule type="containsText" priority="4574" operator="containsText" id="{7CEBDDB9-D45A-4665-BFF7-F1754BE2595A}">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4567" operator="containsText" id="{B8B55AB5-7324-4BBC-902E-6776BE6ACDC4}">
            <xm:f>NOT(ISERROR(SEARCH('Listados Datos'!$T$3,AB488)))</xm:f>
            <xm:f>'Listados Datos'!$T$3</xm:f>
            <x14:dxf>
              <fill>
                <patternFill patternType="solid">
                  <bgColor rgb="FFC00000"/>
                </patternFill>
              </fill>
            </x14:dxf>
          </x14:cfRule>
          <x14:cfRule type="containsText" priority="4568" operator="containsText" id="{CB26AFC3-CCD3-416F-8E4F-619EDF8B64ED}">
            <xm:f>NOT(ISERROR(SEARCH('Listados Datos'!$T$4,AB488)))</xm:f>
            <xm:f>'Listados Datos'!$T$4</xm:f>
            <x14:dxf>
              <font>
                <b/>
                <i val="0"/>
                <color theme="0"/>
              </font>
              <fill>
                <patternFill>
                  <bgColor rgb="FFE26B0A"/>
                </patternFill>
              </fill>
            </x14:dxf>
          </x14:cfRule>
          <x14:cfRule type="containsText" priority="4569" operator="containsText" id="{F6A4310C-CB1F-40F8-86C7-9AD5C6F8CA5F}">
            <xm:f>NOT(ISERROR(SEARCH('Listados Datos'!$T$5,AB488)))</xm:f>
            <xm:f>'Listados Datos'!$T$5</xm:f>
            <x14:dxf>
              <font>
                <b/>
                <i val="0"/>
                <color auto="1"/>
              </font>
              <fill>
                <patternFill>
                  <bgColor rgb="FFFFFF00"/>
                </patternFill>
              </fill>
            </x14:dxf>
          </x14:cfRule>
          <x14:cfRule type="containsText" priority="4570" operator="containsText" id="{D145172B-8432-47C6-9707-17AE780EACA7}">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4557" operator="containsText" id="{30ED4CF5-B6E6-4BE8-B48D-F1A3BFDD004F}">
            <xm:f>NOT(ISERROR(SEARCH('Listados Datos'!$P$3,Z488)))</xm:f>
            <xm:f>'Listados Datos'!$P$3</xm:f>
            <x14:dxf>
              <fill>
                <patternFill>
                  <bgColor rgb="FF99CC00"/>
                </patternFill>
              </fill>
            </x14:dxf>
          </x14:cfRule>
          <x14:cfRule type="containsText" priority="4558" operator="containsText" id="{751FF712-6202-4A3A-8675-61B810757ECE}">
            <xm:f>NOT(ISERROR(SEARCH('Listados Datos'!$P$4,Z488)))</xm:f>
            <xm:f>'Listados Datos'!$P$4</xm:f>
            <x14:dxf>
              <fill>
                <patternFill>
                  <bgColor rgb="FF33CC33"/>
                </patternFill>
              </fill>
            </x14:dxf>
          </x14:cfRule>
          <x14:cfRule type="containsText" priority="4559" operator="containsText" id="{57E44BE7-3D5A-44A8-9D6F-35591D54E812}">
            <xm:f>NOT(ISERROR(SEARCH('Listados Datos'!$P$5,Z488)))</xm:f>
            <xm:f>'Listados Datos'!$P$5</xm:f>
            <x14:dxf>
              <fill>
                <patternFill>
                  <bgColor rgb="FFFFFF00"/>
                </patternFill>
              </fill>
            </x14:dxf>
          </x14:cfRule>
          <x14:cfRule type="containsText" priority="4560" operator="containsText" id="{1F7DC273-F465-4DB9-B390-EC30BAB9BA7B}">
            <xm:f>NOT(ISERROR(SEARCH('Listados Datos'!$P$6,Z488)))</xm:f>
            <xm:f>'Listados Datos'!$P$6</xm:f>
            <x14:dxf>
              <fill>
                <patternFill>
                  <bgColor rgb="FFFFC000"/>
                </patternFill>
              </fill>
            </x14:dxf>
          </x14:cfRule>
          <x14:cfRule type="containsText" priority="4561" operator="containsText" id="{0D9D351E-F33D-43F0-AD06-63246E9DBC86}">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4543" operator="containsText" id="{A13AD6CA-7E08-43A0-B5DC-7DA7A522B0D6}">
            <xm:f>NOT(ISERROR(SEARCH('Listados Datos'!$T$3,AT488)))</xm:f>
            <xm:f>'Listados Datos'!$T$3</xm:f>
            <x14:dxf>
              <fill>
                <patternFill patternType="solid">
                  <bgColor rgb="FFC00000"/>
                </patternFill>
              </fill>
            </x14:dxf>
          </x14:cfRule>
          <x14:cfRule type="containsText" priority="4544" operator="containsText" id="{6F274ADE-812F-41D2-A4ED-226AD0C950CD}">
            <xm:f>NOT(ISERROR(SEARCH('Listados Datos'!$T$4,AT488)))</xm:f>
            <xm:f>'Listados Datos'!$T$4</xm:f>
            <x14:dxf>
              <font>
                <b/>
                <i val="0"/>
                <color theme="0"/>
              </font>
              <fill>
                <patternFill>
                  <bgColor rgb="FFE26B0A"/>
                </patternFill>
              </fill>
            </x14:dxf>
          </x14:cfRule>
          <x14:cfRule type="containsText" priority="4545" operator="containsText" id="{FA0C11EF-1861-4A70-8E8C-AE7B5F12E52C}">
            <xm:f>NOT(ISERROR(SEARCH('Listados Datos'!$T$5,AT488)))</xm:f>
            <xm:f>'Listados Datos'!$T$5</xm:f>
            <x14:dxf>
              <font>
                <b/>
                <i val="0"/>
                <color auto="1"/>
              </font>
              <fill>
                <patternFill>
                  <bgColor rgb="FFFFFF00"/>
                </patternFill>
              </fill>
            </x14:dxf>
          </x14:cfRule>
          <x14:cfRule type="containsText" priority="4546" operator="containsText" id="{3238DFBA-A85F-4756-BCED-11D458541347}">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383" operator="containsText" id="{D13701D8-C333-446C-AC80-3D5140F1E9BA}">
            <xm:f>NOT(ISERROR(SEARCH('Listados Datos'!$P$3,AR493)))</xm:f>
            <xm:f>'Listados Datos'!$P$3</xm:f>
            <x14:dxf>
              <fill>
                <patternFill>
                  <bgColor rgb="FF99CC00"/>
                </patternFill>
              </fill>
            </x14:dxf>
          </x14:cfRule>
          <x14:cfRule type="containsText" priority="4384" operator="containsText" id="{922146B3-ACBC-4A42-B508-AFF6E05D6083}">
            <xm:f>NOT(ISERROR(SEARCH('Listados Datos'!$P$4,AR493)))</xm:f>
            <xm:f>'Listados Datos'!$P$4</xm:f>
            <x14:dxf>
              <fill>
                <patternFill>
                  <bgColor rgb="FF33CC33"/>
                </patternFill>
              </fill>
            </x14:dxf>
          </x14:cfRule>
          <x14:cfRule type="containsText" priority="4385" operator="containsText" id="{C2F08632-F243-40AF-8935-CF19931993A0}">
            <xm:f>NOT(ISERROR(SEARCH('Listados Datos'!$P$5,AR493)))</xm:f>
            <xm:f>'Listados Datos'!$P$5</xm:f>
            <x14:dxf>
              <fill>
                <patternFill>
                  <bgColor rgb="FFFFFF00"/>
                </patternFill>
              </fill>
            </x14:dxf>
          </x14:cfRule>
          <x14:cfRule type="containsText" priority="4386" operator="containsText" id="{5FB2EAC0-3353-4949-A55E-D8FC812D15E1}">
            <xm:f>NOT(ISERROR(SEARCH('Listados Datos'!$P$6,AR493)))</xm:f>
            <xm:f>'Listados Datos'!$P$6</xm:f>
            <x14:dxf>
              <fill>
                <patternFill>
                  <bgColor rgb="FFFFC000"/>
                </patternFill>
              </fill>
            </x14:dxf>
          </x14:cfRule>
          <x14:cfRule type="containsText" priority="4387" operator="containsText" id="{EA91CCDA-BE81-44B4-8A8A-4B15EA947C7C}">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449" operator="containsText" id="{A5B3A9B1-DB72-43F2-9980-A98E8C5E5573}">
            <xm:f>NOT(ISERROR(SEARCH('Listados Datos'!$T$3,AT495)))</xm:f>
            <xm:f>'Listados Datos'!$T$3</xm:f>
            <x14:dxf>
              <fill>
                <patternFill patternType="solid">
                  <bgColor rgb="FFC00000"/>
                </patternFill>
              </fill>
            </x14:dxf>
          </x14:cfRule>
          <x14:cfRule type="containsText" priority="4450" operator="containsText" id="{0DC42F73-F6C0-4DB8-B340-77F1687548C8}">
            <xm:f>NOT(ISERROR(SEARCH('Listados Datos'!$T$4,AT495)))</xm:f>
            <xm:f>'Listados Datos'!$T$4</xm:f>
            <x14:dxf>
              <font>
                <b/>
                <i val="0"/>
                <color theme="0"/>
              </font>
              <fill>
                <patternFill>
                  <bgColor rgb="FFE26B0A"/>
                </patternFill>
              </fill>
            </x14:dxf>
          </x14:cfRule>
          <x14:cfRule type="containsText" priority="4451" operator="containsText" id="{A60D3479-A032-418C-8AA7-23AD4536206C}">
            <xm:f>NOT(ISERROR(SEARCH('Listados Datos'!$T$5,AT495)))</xm:f>
            <xm:f>'Listados Datos'!$T$5</xm:f>
            <x14:dxf>
              <font>
                <b/>
                <i val="0"/>
                <color auto="1"/>
              </font>
              <fill>
                <patternFill>
                  <bgColor rgb="FFFFFF00"/>
                </patternFill>
              </fill>
            </x14:dxf>
          </x14:cfRule>
          <x14:cfRule type="containsText" priority="4452" operator="containsText" id="{ECE5F86F-8E64-49B2-B726-D6DA65AA93ED}">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439" operator="containsText" id="{4A83D568-EA36-4715-B538-8970E8FD3943}">
            <xm:f>NOT(ISERROR(SEARCH('Listados Datos'!$P$3,AR495)))</xm:f>
            <xm:f>'Listados Datos'!$P$3</xm:f>
            <x14:dxf>
              <fill>
                <patternFill>
                  <bgColor rgb="FF99CC00"/>
                </patternFill>
              </fill>
            </x14:dxf>
          </x14:cfRule>
          <x14:cfRule type="containsText" priority="4440" operator="containsText" id="{5B554E8D-9FA8-4BCE-9876-876D119A8FD3}">
            <xm:f>NOT(ISERROR(SEARCH('Listados Datos'!$P$4,AR495)))</xm:f>
            <xm:f>'Listados Datos'!$P$4</xm:f>
            <x14:dxf>
              <fill>
                <patternFill>
                  <bgColor rgb="FF33CC33"/>
                </patternFill>
              </fill>
            </x14:dxf>
          </x14:cfRule>
          <x14:cfRule type="containsText" priority="4441" operator="containsText" id="{B02A10FA-7B8E-42E3-A0D3-EC0F048F5CFE}">
            <xm:f>NOT(ISERROR(SEARCH('Listados Datos'!$P$5,AR495)))</xm:f>
            <xm:f>'Listados Datos'!$P$5</xm:f>
            <x14:dxf>
              <fill>
                <patternFill>
                  <bgColor rgb="FFFFFF00"/>
                </patternFill>
              </fill>
            </x14:dxf>
          </x14:cfRule>
          <x14:cfRule type="containsText" priority="4442" operator="containsText" id="{260218DC-14DA-4384-B5E7-62E1CCE33EAF}">
            <xm:f>NOT(ISERROR(SEARCH('Listados Datos'!$P$6,AR495)))</xm:f>
            <xm:f>'Listados Datos'!$P$6</xm:f>
            <x14:dxf>
              <fill>
                <patternFill>
                  <bgColor rgb="FFFFC000"/>
                </patternFill>
              </fill>
            </x14:dxf>
          </x14:cfRule>
          <x14:cfRule type="containsText" priority="4443" operator="containsText" id="{E385D086-7BC8-496F-8CDD-66181CE7891F}">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407" operator="containsText" id="{CFF4725E-0E5C-4FAC-8349-83A022369F4C}">
            <xm:f>NOT(ISERROR(SEARCH('Listados Datos'!$T$3,AT492)))</xm:f>
            <xm:f>'Listados Datos'!$T$3</xm:f>
            <x14:dxf>
              <fill>
                <patternFill patternType="solid">
                  <bgColor rgb="FFC00000"/>
                </patternFill>
              </fill>
            </x14:dxf>
          </x14:cfRule>
          <x14:cfRule type="containsText" priority="4408" operator="containsText" id="{4000E827-2E22-49A8-AA67-4D0C6FBB5830}">
            <xm:f>NOT(ISERROR(SEARCH('Listados Datos'!$T$4,AT492)))</xm:f>
            <xm:f>'Listados Datos'!$T$4</xm:f>
            <x14:dxf>
              <font>
                <b/>
                <i val="0"/>
                <color theme="0"/>
              </font>
              <fill>
                <patternFill>
                  <bgColor rgb="FFE26B0A"/>
                </patternFill>
              </fill>
            </x14:dxf>
          </x14:cfRule>
          <x14:cfRule type="containsText" priority="4409" operator="containsText" id="{1032DAED-CBF8-4614-ABCC-B5440AFA3C20}">
            <xm:f>NOT(ISERROR(SEARCH('Listados Datos'!$T$5,AT492)))</xm:f>
            <xm:f>'Listados Datos'!$T$5</xm:f>
            <x14:dxf>
              <font>
                <b/>
                <i val="0"/>
                <color auto="1"/>
              </font>
              <fill>
                <patternFill>
                  <bgColor rgb="FFFFFF00"/>
                </patternFill>
              </fill>
            </x14:dxf>
          </x14:cfRule>
          <x14:cfRule type="containsText" priority="4410" operator="containsText" id="{070CB88E-F386-4429-B630-1B91B15997E5}">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397" operator="containsText" id="{727404A7-646D-45DD-AD07-4130FA47BB4E}">
            <xm:f>NOT(ISERROR(SEARCH('Listados Datos'!$P$3,AR492)))</xm:f>
            <xm:f>'Listados Datos'!$P$3</xm:f>
            <x14:dxf>
              <fill>
                <patternFill>
                  <bgColor rgb="FF99CC00"/>
                </patternFill>
              </fill>
            </x14:dxf>
          </x14:cfRule>
          <x14:cfRule type="containsText" priority="4398" operator="containsText" id="{67221CD0-02BD-4CBA-9D84-D4C50F5FF978}">
            <xm:f>NOT(ISERROR(SEARCH('Listados Datos'!$P$4,AR492)))</xm:f>
            <xm:f>'Listados Datos'!$P$4</xm:f>
            <x14:dxf>
              <fill>
                <patternFill>
                  <bgColor rgb="FF33CC33"/>
                </patternFill>
              </fill>
            </x14:dxf>
          </x14:cfRule>
          <x14:cfRule type="containsText" priority="4399" operator="containsText" id="{4E7B1271-1305-48AE-8C4F-27E9CAE3F21F}">
            <xm:f>NOT(ISERROR(SEARCH('Listados Datos'!$P$5,AR492)))</xm:f>
            <xm:f>'Listados Datos'!$P$5</xm:f>
            <x14:dxf>
              <fill>
                <patternFill>
                  <bgColor rgb="FFFFFF00"/>
                </patternFill>
              </fill>
            </x14:dxf>
          </x14:cfRule>
          <x14:cfRule type="containsText" priority="4400" operator="containsText" id="{D6382360-C3B7-45E0-805F-4179C93D0E71}">
            <xm:f>NOT(ISERROR(SEARCH('Listados Datos'!$P$6,AR492)))</xm:f>
            <xm:f>'Listados Datos'!$P$6</xm:f>
            <x14:dxf>
              <fill>
                <patternFill>
                  <bgColor rgb="FFFFC000"/>
                </patternFill>
              </fill>
            </x14:dxf>
          </x14:cfRule>
          <x14:cfRule type="containsText" priority="4401" operator="containsText" id="{22E6E2D0-5F25-4241-9316-4E9465778B89}">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515" operator="containsText" id="{546EB110-57BD-4729-9E74-8707F295FE56}">
            <xm:f>NOT(ISERROR(SEARCH('Listados Datos'!$T$3,AF490)))</xm:f>
            <xm:f>'Listados Datos'!$T$3</xm:f>
            <x14:dxf>
              <fill>
                <patternFill patternType="solid">
                  <bgColor rgb="FFC00000"/>
                </patternFill>
              </fill>
            </x14:dxf>
          </x14:cfRule>
          <x14:cfRule type="containsText" priority="4516" operator="containsText" id="{EF419DD9-58C7-4B4F-8169-C8ECEB3CA6D1}">
            <xm:f>NOT(ISERROR(SEARCH('Listados Datos'!$T$4,AF490)))</xm:f>
            <xm:f>'Listados Datos'!$T$4</xm:f>
            <x14:dxf>
              <font>
                <b/>
                <i val="0"/>
                <color theme="0"/>
              </font>
              <fill>
                <patternFill>
                  <bgColor rgb="FFE26B0A"/>
                </patternFill>
              </fill>
            </x14:dxf>
          </x14:cfRule>
          <x14:cfRule type="containsText" priority="4517" operator="containsText" id="{4AD81839-9DC6-47A8-B32C-CD00FCAF8D1B}">
            <xm:f>NOT(ISERROR(SEARCH('Listados Datos'!$T$5,AF490)))</xm:f>
            <xm:f>'Listados Datos'!$T$5</xm:f>
            <x14:dxf>
              <font>
                <b/>
                <i val="0"/>
                <color auto="1"/>
              </font>
              <fill>
                <patternFill>
                  <bgColor rgb="FFFFFF00"/>
                </patternFill>
              </fill>
            </x14:dxf>
          </x14:cfRule>
          <x14:cfRule type="containsText" priority="4518" operator="containsText" id="{3857AA98-1EAF-4C21-9896-84770FDE33B3}">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511" operator="containsText" id="{F7486701-11BA-499C-90D6-4432EDAF1A28}">
            <xm:f>NOT(ISERROR(SEARCH('Listados Datos'!$T$3,AB490)))</xm:f>
            <xm:f>'Listados Datos'!$T$3</xm:f>
            <x14:dxf>
              <fill>
                <patternFill patternType="solid">
                  <bgColor rgb="FFC00000"/>
                </patternFill>
              </fill>
            </x14:dxf>
          </x14:cfRule>
          <x14:cfRule type="containsText" priority="4512" operator="containsText" id="{692DF571-4A5D-44E6-8158-E63277507916}">
            <xm:f>NOT(ISERROR(SEARCH('Listados Datos'!$T$4,AB490)))</xm:f>
            <xm:f>'Listados Datos'!$T$4</xm:f>
            <x14:dxf>
              <font>
                <b/>
                <i val="0"/>
                <color theme="0"/>
              </font>
              <fill>
                <patternFill>
                  <bgColor rgb="FFE26B0A"/>
                </patternFill>
              </fill>
            </x14:dxf>
          </x14:cfRule>
          <x14:cfRule type="containsText" priority="4513" operator="containsText" id="{99F7960F-6028-420C-8F9E-D12FEEB7D4F4}">
            <xm:f>NOT(ISERROR(SEARCH('Listados Datos'!$T$5,AB490)))</xm:f>
            <xm:f>'Listados Datos'!$T$5</xm:f>
            <x14:dxf>
              <font>
                <b/>
                <i val="0"/>
                <color auto="1"/>
              </font>
              <fill>
                <patternFill>
                  <bgColor rgb="FFFFFF00"/>
                </patternFill>
              </fill>
            </x14:dxf>
          </x14:cfRule>
          <x14:cfRule type="containsText" priority="4514" operator="containsText" id="{04D02C97-B3BF-4804-A907-712CC5084BA5}">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501" operator="containsText" id="{07ADA72F-4070-4367-A104-450804A4918E}">
            <xm:f>NOT(ISERROR(SEARCH('Listados Datos'!$P$3,Z490)))</xm:f>
            <xm:f>'Listados Datos'!$P$3</xm:f>
            <x14:dxf>
              <fill>
                <patternFill>
                  <bgColor rgb="FF99CC00"/>
                </patternFill>
              </fill>
            </x14:dxf>
          </x14:cfRule>
          <x14:cfRule type="containsText" priority="4502" operator="containsText" id="{AB4BE2E1-2BD2-4E95-B8EE-9B656672C88A}">
            <xm:f>NOT(ISERROR(SEARCH('Listados Datos'!$P$4,Z490)))</xm:f>
            <xm:f>'Listados Datos'!$P$4</xm:f>
            <x14:dxf>
              <fill>
                <patternFill>
                  <bgColor rgb="FF33CC33"/>
                </patternFill>
              </fill>
            </x14:dxf>
          </x14:cfRule>
          <x14:cfRule type="containsText" priority="4503" operator="containsText" id="{3795C792-7352-499F-97FF-4FF72D4A03B9}">
            <xm:f>NOT(ISERROR(SEARCH('Listados Datos'!$P$5,Z490)))</xm:f>
            <xm:f>'Listados Datos'!$P$5</xm:f>
            <x14:dxf>
              <fill>
                <patternFill>
                  <bgColor rgb="FFFFFF00"/>
                </patternFill>
              </fill>
            </x14:dxf>
          </x14:cfRule>
          <x14:cfRule type="containsText" priority="4504" operator="containsText" id="{56F7021A-2843-4194-B1E9-7105863C7058}">
            <xm:f>NOT(ISERROR(SEARCH('Listados Datos'!$P$6,Z490)))</xm:f>
            <xm:f>'Listados Datos'!$P$6</xm:f>
            <x14:dxf>
              <fill>
                <patternFill>
                  <bgColor rgb="FFFFC000"/>
                </patternFill>
              </fill>
            </x14:dxf>
          </x14:cfRule>
          <x14:cfRule type="containsText" priority="4505" operator="containsText" id="{D1B5CAE4-D08A-40EE-81C4-2EB1327D0EC2}">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477" operator="containsText" id="{D46278B2-AE25-4AD7-B202-4084524D2BAA}">
            <xm:f>NOT(ISERROR(SEARCH('Listados Datos'!$T$3,AT490)))</xm:f>
            <xm:f>'Listados Datos'!$T$3</xm:f>
            <x14:dxf>
              <fill>
                <patternFill patternType="solid">
                  <bgColor rgb="FFC00000"/>
                </patternFill>
              </fill>
            </x14:dxf>
          </x14:cfRule>
          <x14:cfRule type="containsText" priority="4478" operator="containsText" id="{B54166BB-9505-409C-A512-38D57AAB7BD1}">
            <xm:f>NOT(ISERROR(SEARCH('Listados Datos'!$T$4,AT490)))</xm:f>
            <xm:f>'Listados Datos'!$T$4</xm:f>
            <x14:dxf>
              <font>
                <b/>
                <i val="0"/>
                <color theme="0"/>
              </font>
              <fill>
                <patternFill>
                  <bgColor rgb="FFE26B0A"/>
                </patternFill>
              </fill>
            </x14:dxf>
          </x14:cfRule>
          <x14:cfRule type="containsText" priority="4479" operator="containsText" id="{0D6F7409-0F50-4C6F-8F5C-107040E84D0A}">
            <xm:f>NOT(ISERROR(SEARCH('Listados Datos'!$T$5,AT490)))</xm:f>
            <xm:f>'Listados Datos'!$T$5</xm:f>
            <x14:dxf>
              <font>
                <b/>
                <i val="0"/>
                <color auto="1"/>
              </font>
              <fill>
                <patternFill>
                  <bgColor rgb="FFFFFF00"/>
                </patternFill>
              </fill>
            </x14:dxf>
          </x14:cfRule>
          <x14:cfRule type="containsText" priority="4480" operator="containsText" id="{95ADBC94-C692-4DBC-852C-37D3928F1D4A}">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467" operator="containsText" id="{8F20F012-0605-4314-955B-9C5CF85A86D8}">
            <xm:f>NOT(ISERROR(SEARCH('Listados Datos'!$P$3,AR490)))</xm:f>
            <xm:f>'Listados Datos'!$P$3</xm:f>
            <x14:dxf>
              <fill>
                <patternFill>
                  <bgColor rgb="FF99CC00"/>
                </patternFill>
              </fill>
            </x14:dxf>
          </x14:cfRule>
          <x14:cfRule type="containsText" priority="4468" operator="containsText" id="{C9336336-2836-4A45-ADA6-99288F4FCBA8}">
            <xm:f>NOT(ISERROR(SEARCH('Listados Datos'!$P$4,AR490)))</xm:f>
            <xm:f>'Listados Datos'!$P$4</xm:f>
            <x14:dxf>
              <fill>
                <patternFill>
                  <bgColor rgb="FF33CC33"/>
                </patternFill>
              </fill>
            </x14:dxf>
          </x14:cfRule>
          <x14:cfRule type="containsText" priority="4469" operator="containsText" id="{51DEF6FC-8EE5-4221-893A-6D46F75D9FE9}">
            <xm:f>NOT(ISERROR(SEARCH('Listados Datos'!$P$5,AR490)))</xm:f>
            <xm:f>'Listados Datos'!$P$5</xm:f>
            <x14:dxf>
              <fill>
                <patternFill>
                  <bgColor rgb="FFFFFF00"/>
                </patternFill>
              </fill>
            </x14:dxf>
          </x14:cfRule>
          <x14:cfRule type="containsText" priority="4470" operator="containsText" id="{28570654-E737-4A02-BCBE-1741EA80155D}">
            <xm:f>NOT(ISERROR(SEARCH('Listados Datos'!$P$6,AR490)))</xm:f>
            <xm:f>'Listados Datos'!$P$6</xm:f>
            <x14:dxf>
              <fill>
                <patternFill>
                  <bgColor rgb="FFFFC000"/>
                </patternFill>
              </fill>
            </x14:dxf>
          </x14:cfRule>
          <x14:cfRule type="containsText" priority="4471" operator="containsText" id="{9C97CB89-B761-44DB-8040-55F62A9DBC08}">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463" operator="containsText" id="{9D391DC4-9B73-4A94-A5F1-6700B6EE8326}">
            <xm:f>NOT(ISERROR(SEARCH('Listados Datos'!$T$3,AT491)))</xm:f>
            <xm:f>'Listados Datos'!$T$3</xm:f>
            <x14:dxf>
              <fill>
                <patternFill patternType="solid">
                  <bgColor rgb="FFC00000"/>
                </patternFill>
              </fill>
            </x14:dxf>
          </x14:cfRule>
          <x14:cfRule type="containsText" priority="4464" operator="containsText" id="{F743DA0C-140D-4680-A32E-BBEEF4C220CB}">
            <xm:f>NOT(ISERROR(SEARCH('Listados Datos'!$T$4,AT491)))</xm:f>
            <xm:f>'Listados Datos'!$T$4</xm:f>
            <x14:dxf>
              <font>
                <b/>
                <i val="0"/>
                <color theme="0"/>
              </font>
              <fill>
                <patternFill>
                  <bgColor rgb="FFE26B0A"/>
                </patternFill>
              </fill>
            </x14:dxf>
          </x14:cfRule>
          <x14:cfRule type="containsText" priority="4465" operator="containsText" id="{65C8E58F-3D4D-4B31-9847-CE3E723F0644}">
            <xm:f>NOT(ISERROR(SEARCH('Listados Datos'!$T$5,AT491)))</xm:f>
            <xm:f>'Listados Datos'!$T$5</xm:f>
            <x14:dxf>
              <font>
                <b/>
                <i val="0"/>
                <color auto="1"/>
              </font>
              <fill>
                <patternFill>
                  <bgColor rgb="FFFFFF00"/>
                </patternFill>
              </fill>
            </x14:dxf>
          </x14:cfRule>
          <x14:cfRule type="containsText" priority="4466" operator="containsText" id="{B336D29E-2AE7-4EDE-8DF7-454D70D362DB}">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453" operator="containsText" id="{E409420F-C725-4C0E-A18F-0E64CFCBF6A7}">
            <xm:f>NOT(ISERROR(SEARCH('Listados Datos'!$P$3,AR491)))</xm:f>
            <xm:f>'Listados Datos'!$P$3</xm:f>
            <x14:dxf>
              <fill>
                <patternFill>
                  <bgColor rgb="FF99CC00"/>
                </patternFill>
              </fill>
            </x14:dxf>
          </x14:cfRule>
          <x14:cfRule type="containsText" priority="4454" operator="containsText" id="{2FA024F4-955D-43FD-AF6C-FF4F2BA91FB5}">
            <xm:f>NOT(ISERROR(SEARCH('Listados Datos'!$P$4,AR491)))</xm:f>
            <xm:f>'Listados Datos'!$P$4</xm:f>
            <x14:dxf>
              <fill>
                <patternFill>
                  <bgColor rgb="FF33CC33"/>
                </patternFill>
              </fill>
            </x14:dxf>
          </x14:cfRule>
          <x14:cfRule type="containsText" priority="4455" operator="containsText" id="{33401D0B-CA44-4E8A-A444-96F477BC8B9E}">
            <xm:f>NOT(ISERROR(SEARCH('Listados Datos'!$P$5,AR491)))</xm:f>
            <xm:f>'Listados Datos'!$P$5</xm:f>
            <x14:dxf>
              <fill>
                <patternFill>
                  <bgColor rgb="FFFFFF00"/>
                </patternFill>
              </fill>
            </x14:dxf>
          </x14:cfRule>
          <x14:cfRule type="containsText" priority="4456" operator="containsText" id="{5CC0BB8F-D953-490B-B9F0-A9DEABC8C3D7}">
            <xm:f>NOT(ISERROR(SEARCH('Listados Datos'!$P$6,AR491)))</xm:f>
            <xm:f>'Listados Datos'!$P$6</xm:f>
            <x14:dxf>
              <fill>
                <patternFill>
                  <bgColor rgb="FFFFC000"/>
                </patternFill>
              </fill>
            </x14:dxf>
          </x14:cfRule>
          <x14:cfRule type="containsText" priority="4457" operator="containsText" id="{637BF739-4886-45AA-AD33-5719F4E8246B}">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435" operator="containsText" id="{344F1C1C-AB97-496B-9E1B-F13C91908853}">
            <xm:f>NOT(ISERROR(SEARCH('Listados Datos'!$T$3,AF492)))</xm:f>
            <xm:f>'Listados Datos'!$T$3</xm:f>
            <x14:dxf>
              <fill>
                <patternFill patternType="solid">
                  <bgColor rgb="FFC00000"/>
                </patternFill>
              </fill>
            </x14:dxf>
          </x14:cfRule>
          <x14:cfRule type="containsText" priority="4436" operator="containsText" id="{CCF47F36-C0DB-42BF-9C01-7E1DE6FEF038}">
            <xm:f>NOT(ISERROR(SEARCH('Listados Datos'!$T$4,AF492)))</xm:f>
            <xm:f>'Listados Datos'!$T$4</xm:f>
            <x14:dxf>
              <font>
                <b/>
                <i val="0"/>
                <color theme="0"/>
              </font>
              <fill>
                <patternFill>
                  <bgColor rgb="FFE26B0A"/>
                </patternFill>
              </fill>
            </x14:dxf>
          </x14:cfRule>
          <x14:cfRule type="containsText" priority="4437" operator="containsText" id="{1CE97E56-9752-4C45-86D0-F41E675FB854}">
            <xm:f>NOT(ISERROR(SEARCH('Listados Datos'!$T$5,AF492)))</xm:f>
            <xm:f>'Listados Datos'!$T$5</xm:f>
            <x14:dxf>
              <font>
                <b/>
                <i val="0"/>
                <color auto="1"/>
              </font>
              <fill>
                <patternFill>
                  <bgColor rgb="FFFFFF00"/>
                </patternFill>
              </fill>
            </x14:dxf>
          </x14:cfRule>
          <x14:cfRule type="containsText" priority="4438" operator="containsText" id="{C55EB110-BA25-4F0B-BA85-4291D33C6D78}">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431" operator="containsText" id="{7BACD713-2E59-4FF9-9978-5EBA3682B777}">
            <xm:f>NOT(ISERROR(SEARCH('Listados Datos'!$T$3,AB492)))</xm:f>
            <xm:f>'Listados Datos'!$T$3</xm:f>
            <x14:dxf>
              <fill>
                <patternFill patternType="solid">
                  <bgColor rgb="FFC00000"/>
                </patternFill>
              </fill>
            </x14:dxf>
          </x14:cfRule>
          <x14:cfRule type="containsText" priority="4432" operator="containsText" id="{9881C776-3560-41E0-8F26-DEB3587E334F}">
            <xm:f>NOT(ISERROR(SEARCH('Listados Datos'!$T$4,AB492)))</xm:f>
            <xm:f>'Listados Datos'!$T$4</xm:f>
            <x14:dxf>
              <font>
                <b/>
                <i val="0"/>
                <color theme="0"/>
              </font>
              <fill>
                <patternFill>
                  <bgColor rgb="FFE26B0A"/>
                </patternFill>
              </fill>
            </x14:dxf>
          </x14:cfRule>
          <x14:cfRule type="containsText" priority="4433" operator="containsText" id="{9FDE5BF4-5A6F-4061-AC6A-55E366014B7F}">
            <xm:f>NOT(ISERROR(SEARCH('Listados Datos'!$T$5,AB492)))</xm:f>
            <xm:f>'Listados Datos'!$T$5</xm:f>
            <x14:dxf>
              <font>
                <b/>
                <i val="0"/>
                <color auto="1"/>
              </font>
              <fill>
                <patternFill>
                  <bgColor rgb="FFFFFF00"/>
                </patternFill>
              </fill>
            </x14:dxf>
          </x14:cfRule>
          <x14:cfRule type="containsText" priority="4434" operator="containsText" id="{5A4AD902-AFB3-4A19-B912-4F1D183B6C08}">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421" operator="containsText" id="{EA595BE2-D8EE-4B52-9BA2-BFFF66FED5C8}">
            <xm:f>NOT(ISERROR(SEARCH('Listados Datos'!$P$3,Z492)))</xm:f>
            <xm:f>'Listados Datos'!$P$3</xm:f>
            <x14:dxf>
              <fill>
                <patternFill>
                  <bgColor rgb="FF99CC00"/>
                </patternFill>
              </fill>
            </x14:dxf>
          </x14:cfRule>
          <x14:cfRule type="containsText" priority="4422" operator="containsText" id="{1ABA86DF-E227-4E40-9244-01D5BC4FE336}">
            <xm:f>NOT(ISERROR(SEARCH('Listados Datos'!$P$4,Z492)))</xm:f>
            <xm:f>'Listados Datos'!$P$4</xm:f>
            <x14:dxf>
              <fill>
                <patternFill>
                  <bgColor rgb="FF33CC33"/>
                </patternFill>
              </fill>
            </x14:dxf>
          </x14:cfRule>
          <x14:cfRule type="containsText" priority="4423" operator="containsText" id="{DF478A5D-EBE0-462C-9384-684D1BF92CD1}">
            <xm:f>NOT(ISERROR(SEARCH('Listados Datos'!$P$5,Z492)))</xm:f>
            <xm:f>'Listados Datos'!$P$5</xm:f>
            <x14:dxf>
              <fill>
                <patternFill>
                  <bgColor rgb="FFFFFF00"/>
                </patternFill>
              </fill>
            </x14:dxf>
          </x14:cfRule>
          <x14:cfRule type="containsText" priority="4424" operator="containsText" id="{B4C5B17C-1199-4788-9B29-9BD85F73F9C0}">
            <xm:f>NOT(ISERROR(SEARCH('Listados Datos'!$P$6,Z492)))</xm:f>
            <xm:f>'Listados Datos'!$P$6</xm:f>
            <x14:dxf>
              <fill>
                <patternFill>
                  <bgColor rgb="FFFFC000"/>
                </patternFill>
              </fill>
            </x14:dxf>
          </x14:cfRule>
          <x14:cfRule type="containsText" priority="4425" operator="containsText" id="{1B12CCE2-E904-490B-8C6A-369B702F7298}">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393" operator="containsText" id="{9C3DA08A-63CE-4755-8B16-87DCF122D04A}">
            <xm:f>NOT(ISERROR(SEARCH('Listados Datos'!$T$3,AT493)))</xm:f>
            <xm:f>'Listados Datos'!$T$3</xm:f>
            <x14:dxf>
              <fill>
                <patternFill patternType="solid">
                  <bgColor rgb="FFC00000"/>
                </patternFill>
              </fill>
            </x14:dxf>
          </x14:cfRule>
          <x14:cfRule type="containsText" priority="4394" operator="containsText" id="{02BF2EA0-32F5-4AAD-B5A1-26A1D44F0EFC}">
            <xm:f>NOT(ISERROR(SEARCH('Listados Datos'!$T$4,AT493)))</xm:f>
            <xm:f>'Listados Datos'!$T$4</xm:f>
            <x14:dxf>
              <font>
                <b/>
                <i val="0"/>
                <color theme="0"/>
              </font>
              <fill>
                <patternFill>
                  <bgColor rgb="FFE26B0A"/>
                </patternFill>
              </fill>
            </x14:dxf>
          </x14:cfRule>
          <x14:cfRule type="containsText" priority="4395" operator="containsText" id="{8161ED38-987F-4138-B827-8063121D04CA}">
            <xm:f>NOT(ISERROR(SEARCH('Listados Datos'!$T$5,AT493)))</xm:f>
            <xm:f>'Listados Datos'!$T$5</xm:f>
            <x14:dxf>
              <font>
                <b/>
                <i val="0"/>
                <color auto="1"/>
              </font>
              <fill>
                <patternFill>
                  <bgColor rgb="FFFFFF00"/>
                </patternFill>
              </fill>
            </x14:dxf>
          </x14:cfRule>
          <x14:cfRule type="containsText" priority="4396" operator="containsText" id="{638AC734-AE6F-4404-B419-018112DDA534}">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341" operator="containsText" id="{008BA144-EB3C-417E-B9E8-0890525020E9}">
            <xm:f>NOT(ISERROR(SEARCH('Listados Datos'!$P$3,AR494)))</xm:f>
            <xm:f>'Listados Datos'!$P$3</xm:f>
            <x14:dxf>
              <fill>
                <patternFill>
                  <bgColor rgb="FF99CC00"/>
                </patternFill>
              </fill>
            </x14:dxf>
          </x14:cfRule>
          <x14:cfRule type="containsText" priority="4342" operator="containsText" id="{F9BD7CB7-4767-4097-A0DB-B68707EDF328}">
            <xm:f>NOT(ISERROR(SEARCH('Listados Datos'!$P$4,AR494)))</xm:f>
            <xm:f>'Listados Datos'!$P$4</xm:f>
            <x14:dxf>
              <fill>
                <patternFill>
                  <bgColor rgb="FF33CC33"/>
                </patternFill>
              </fill>
            </x14:dxf>
          </x14:cfRule>
          <x14:cfRule type="containsText" priority="4343" operator="containsText" id="{2B4AC133-6CB1-45A0-AE0F-F97BE234DDC6}">
            <xm:f>NOT(ISERROR(SEARCH('Listados Datos'!$P$5,AR494)))</xm:f>
            <xm:f>'Listados Datos'!$P$5</xm:f>
            <x14:dxf>
              <fill>
                <patternFill>
                  <bgColor rgb="FFFFFF00"/>
                </patternFill>
              </fill>
            </x14:dxf>
          </x14:cfRule>
          <x14:cfRule type="containsText" priority="4344" operator="containsText" id="{52AA1ABB-16F1-4CA1-9FE2-3F1152242B51}">
            <xm:f>NOT(ISERROR(SEARCH('Listados Datos'!$P$6,AR494)))</xm:f>
            <xm:f>'Listados Datos'!$P$6</xm:f>
            <x14:dxf>
              <fill>
                <patternFill>
                  <bgColor rgb="FFFFC000"/>
                </patternFill>
              </fill>
            </x14:dxf>
          </x14:cfRule>
          <x14:cfRule type="containsText" priority="4345" operator="containsText" id="{BDD14CC5-069E-42CE-95CD-0B22423E9A08}">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379" operator="containsText" id="{21F8FBFD-CC26-40DD-A8F1-AD6A41D4D4ED}">
            <xm:f>NOT(ISERROR(SEARCH('Listados Datos'!$T$3,AF494)))</xm:f>
            <xm:f>'Listados Datos'!$T$3</xm:f>
            <x14:dxf>
              <fill>
                <patternFill patternType="solid">
                  <bgColor rgb="FFC00000"/>
                </patternFill>
              </fill>
            </x14:dxf>
          </x14:cfRule>
          <x14:cfRule type="containsText" priority="4380" operator="containsText" id="{9DDEDF0F-7D4F-4A62-B761-7F8E942209A7}">
            <xm:f>NOT(ISERROR(SEARCH('Listados Datos'!$T$4,AF494)))</xm:f>
            <xm:f>'Listados Datos'!$T$4</xm:f>
            <x14:dxf>
              <font>
                <b/>
                <i val="0"/>
                <color theme="0"/>
              </font>
              <fill>
                <patternFill>
                  <bgColor rgb="FFE26B0A"/>
                </patternFill>
              </fill>
            </x14:dxf>
          </x14:cfRule>
          <x14:cfRule type="containsText" priority="4381" operator="containsText" id="{16E44FEC-C1C5-4EB7-93B2-B36D1F90BF6F}">
            <xm:f>NOT(ISERROR(SEARCH('Listados Datos'!$T$5,AF494)))</xm:f>
            <xm:f>'Listados Datos'!$T$5</xm:f>
            <x14:dxf>
              <font>
                <b/>
                <i val="0"/>
                <color auto="1"/>
              </font>
              <fill>
                <patternFill>
                  <bgColor rgb="FFFFFF00"/>
                </patternFill>
              </fill>
            </x14:dxf>
          </x14:cfRule>
          <x14:cfRule type="containsText" priority="4382" operator="containsText" id="{24A8CA3E-1E19-491F-90C6-32C4B62E7F74}">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375" operator="containsText" id="{C5F5D3FF-E8D2-4D98-85D6-3FAB6C309BEF}">
            <xm:f>NOT(ISERROR(SEARCH('Listados Datos'!$T$3,AB494)))</xm:f>
            <xm:f>'Listados Datos'!$T$3</xm:f>
            <x14:dxf>
              <fill>
                <patternFill patternType="solid">
                  <bgColor rgb="FFC00000"/>
                </patternFill>
              </fill>
            </x14:dxf>
          </x14:cfRule>
          <x14:cfRule type="containsText" priority="4376" operator="containsText" id="{3C0901F3-9B1E-44A0-8A20-E40AD55FC4DE}">
            <xm:f>NOT(ISERROR(SEARCH('Listados Datos'!$T$4,AB494)))</xm:f>
            <xm:f>'Listados Datos'!$T$4</xm:f>
            <x14:dxf>
              <font>
                <b/>
                <i val="0"/>
                <color theme="0"/>
              </font>
              <fill>
                <patternFill>
                  <bgColor rgb="FFE26B0A"/>
                </patternFill>
              </fill>
            </x14:dxf>
          </x14:cfRule>
          <x14:cfRule type="containsText" priority="4377" operator="containsText" id="{F511BCD2-41B9-4013-A5C4-FC1622D271D0}">
            <xm:f>NOT(ISERROR(SEARCH('Listados Datos'!$T$5,AB494)))</xm:f>
            <xm:f>'Listados Datos'!$T$5</xm:f>
            <x14:dxf>
              <font>
                <b/>
                <i val="0"/>
                <color auto="1"/>
              </font>
              <fill>
                <patternFill>
                  <bgColor rgb="FFFFFF00"/>
                </patternFill>
              </fill>
            </x14:dxf>
          </x14:cfRule>
          <x14:cfRule type="containsText" priority="4378" operator="containsText" id="{404CC614-CCC8-468F-B699-548AEBE1A7DF}">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365" operator="containsText" id="{77E737C0-27BB-4206-AF0A-048E52BFCB9C}">
            <xm:f>NOT(ISERROR(SEARCH('Listados Datos'!$P$3,Z494)))</xm:f>
            <xm:f>'Listados Datos'!$P$3</xm:f>
            <x14:dxf>
              <fill>
                <patternFill>
                  <bgColor rgb="FF99CC00"/>
                </patternFill>
              </fill>
            </x14:dxf>
          </x14:cfRule>
          <x14:cfRule type="containsText" priority="4366" operator="containsText" id="{6A25779A-F09D-4B51-BC7C-6AF1B62E0F68}">
            <xm:f>NOT(ISERROR(SEARCH('Listados Datos'!$P$4,Z494)))</xm:f>
            <xm:f>'Listados Datos'!$P$4</xm:f>
            <x14:dxf>
              <fill>
                <patternFill>
                  <bgColor rgb="FF33CC33"/>
                </patternFill>
              </fill>
            </x14:dxf>
          </x14:cfRule>
          <x14:cfRule type="containsText" priority="4367" operator="containsText" id="{FC00DCEF-BC9D-4A9A-9018-4680BED7DAE2}">
            <xm:f>NOT(ISERROR(SEARCH('Listados Datos'!$P$5,Z494)))</xm:f>
            <xm:f>'Listados Datos'!$P$5</xm:f>
            <x14:dxf>
              <fill>
                <patternFill>
                  <bgColor rgb="FFFFFF00"/>
                </patternFill>
              </fill>
            </x14:dxf>
          </x14:cfRule>
          <x14:cfRule type="containsText" priority="4368" operator="containsText" id="{98F57E89-BBD1-4C19-9DC0-5AC4A7890F17}">
            <xm:f>NOT(ISERROR(SEARCH('Listados Datos'!$P$6,Z494)))</xm:f>
            <xm:f>'Listados Datos'!$P$6</xm:f>
            <x14:dxf>
              <fill>
                <patternFill>
                  <bgColor rgb="FFFFC000"/>
                </patternFill>
              </fill>
            </x14:dxf>
          </x14:cfRule>
          <x14:cfRule type="containsText" priority="4369" operator="containsText" id="{98D778E0-BBA8-4FB9-8EE7-AFF9CE743ACC}">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351" operator="containsText" id="{9F8ED1C0-66F6-4C06-B711-8999AED6E081}">
            <xm:f>NOT(ISERROR(SEARCH('Listados Datos'!$T$3,AT494)))</xm:f>
            <xm:f>'Listados Datos'!$T$3</xm:f>
            <x14:dxf>
              <fill>
                <patternFill patternType="solid">
                  <bgColor rgb="FFC00000"/>
                </patternFill>
              </fill>
            </x14:dxf>
          </x14:cfRule>
          <x14:cfRule type="containsText" priority="4352" operator="containsText" id="{C240E929-948E-44BD-B81D-5F9CF93CCD78}">
            <xm:f>NOT(ISERROR(SEARCH('Listados Datos'!$T$4,AT494)))</xm:f>
            <xm:f>'Listados Datos'!$T$4</xm:f>
            <x14:dxf>
              <font>
                <b/>
                <i val="0"/>
                <color theme="0"/>
              </font>
              <fill>
                <patternFill>
                  <bgColor rgb="FFE26B0A"/>
                </patternFill>
              </fill>
            </x14:dxf>
          </x14:cfRule>
          <x14:cfRule type="containsText" priority="4353" operator="containsText" id="{17EA2FAB-CE4B-4361-86B8-4DD821DEFCB0}">
            <xm:f>NOT(ISERROR(SEARCH('Listados Datos'!$T$5,AT494)))</xm:f>
            <xm:f>'Listados Datos'!$T$5</xm:f>
            <x14:dxf>
              <font>
                <b/>
                <i val="0"/>
                <color auto="1"/>
              </font>
              <fill>
                <patternFill>
                  <bgColor rgb="FFFFFF00"/>
                </patternFill>
              </fill>
            </x14:dxf>
          </x14:cfRule>
          <x14:cfRule type="containsText" priority="4354" operator="containsText" id="{23F7A003-65A4-4E47-A417-3877DD12087D}">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111" operator="containsText" id="{21B8E79D-7781-4A47-AC09-EFD3A5CDA5C2}">
            <xm:f>NOT(ISERROR(SEARCH('Listados Datos'!$P$3,AR507)))</xm:f>
            <xm:f>'Listados Datos'!$P$3</xm:f>
            <x14:dxf>
              <fill>
                <patternFill>
                  <bgColor rgb="FF99CC00"/>
                </patternFill>
              </fill>
            </x14:dxf>
          </x14:cfRule>
          <x14:cfRule type="containsText" priority="4112" operator="containsText" id="{123F414A-C5BF-459F-BE32-70EEEBE23B88}">
            <xm:f>NOT(ISERROR(SEARCH('Listados Datos'!$P$4,AR507)))</xm:f>
            <xm:f>'Listados Datos'!$P$4</xm:f>
            <x14:dxf>
              <fill>
                <patternFill>
                  <bgColor rgb="FF33CC33"/>
                </patternFill>
              </fill>
            </x14:dxf>
          </x14:cfRule>
          <x14:cfRule type="containsText" priority="4113" operator="containsText" id="{909C6438-895A-40F4-9113-7842676C1B75}">
            <xm:f>NOT(ISERROR(SEARCH('Listados Datos'!$P$5,AR507)))</xm:f>
            <xm:f>'Listados Datos'!$P$5</xm:f>
            <x14:dxf>
              <fill>
                <patternFill>
                  <bgColor rgb="FFFFFF00"/>
                </patternFill>
              </fill>
            </x14:dxf>
          </x14:cfRule>
          <x14:cfRule type="containsText" priority="4114" operator="containsText" id="{AB684BFB-3BBD-46AE-9FAF-6384CA319452}">
            <xm:f>NOT(ISERROR(SEARCH('Listados Datos'!$P$6,AR507)))</xm:f>
            <xm:f>'Listados Datos'!$P$6</xm:f>
            <x14:dxf>
              <fill>
                <patternFill>
                  <bgColor rgb="FFFFC000"/>
                </patternFill>
              </fill>
            </x14:dxf>
          </x14:cfRule>
          <x14:cfRule type="containsText" priority="4115" operator="containsText" id="{6C65770E-4C3B-4638-9864-C828DD2ACD56}">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121" operator="containsText" id="{E9B0B28F-E66F-40FB-BBED-BE1D7B487DCC}">
            <xm:f>NOT(ISERROR(SEARCH('Listados Datos'!$T$3,AT507)))</xm:f>
            <xm:f>'Listados Datos'!$T$3</xm:f>
            <x14:dxf>
              <fill>
                <patternFill patternType="solid">
                  <bgColor rgb="FFC00000"/>
                </patternFill>
              </fill>
            </x14:dxf>
          </x14:cfRule>
          <x14:cfRule type="containsText" priority="4122" operator="containsText" id="{242F0E3E-A081-49FF-90A3-04712C1502DA}">
            <xm:f>NOT(ISERROR(SEARCH('Listados Datos'!$T$4,AT507)))</xm:f>
            <xm:f>'Listados Datos'!$T$4</xm:f>
            <x14:dxf>
              <font>
                <b/>
                <i val="0"/>
                <color theme="0"/>
              </font>
              <fill>
                <patternFill>
                  <bgColor rgb="FFE26B0A"/>
                </patternFill>
              </fill>
            </x14:dxf>
          </x14:cfRule>
          <x14:cfRule type="containsText" priority="4123" operator="containsText" id="{AC16F3A5-1EB4-42A4-88E8-4F56D1CE2E73}">
            <xm:f>NOT(ISERROR(SEARCH('Listados Datos'!$T$5,AT507)))</xm:f>
            <xm:f>'Listados Datos'!$T$5</xm:f>
            <x14:dxf>
              <font>
                <b/>
                <i val="0"/>
                <color auto="1"/>
              </font>
              <fill>
                <patternFill>
                  <bgColor rgb="FFFFFF00"/>
                </patternFill>
              </fill>
            </x14:dxf>
          </x14:cfRule>
          <x14:cfRule type="containsText" priority="4124" operator="containsText" id="{88010EC2-39E9-420B-909C-461382120170}">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079" operator="containsText" id="{85069120-58CB-4E48-89BF-8C7AE8451DE6}">
            <xm:f>NOT(ISERROR(SEARCH('Listados Datos'!$T$3,AT504)))</xm:f>
            <xm:f>'Listados Datos'!$T$3</xm:f>
            <x14:dxf>
              <fill>
                <patternFill patternType="solid">
                  <bgColor rgb="FFC00000"/>
                </patternFill>
              </fill>
            </x14:dxf>
          </x14:cfRule>
          <x14:cfRule type="containsText" priority="4080" operator="containsText" id="{9BE8C74F-0CB2-49C0-AF3A-D7420AF9DE87}">
            <xm:f>NOT(ISERROR(SEARCH('Listados Datos'!$T$4,AT504)))</xm:f>
            <xm:f>'Listados Datos'!$T$4</xm:f>
            <x14:dxf>
              <font>
                <b/>
                <i val="0"/>
                <color theme="0"/>
              </font>
              <fill>
                <patternFill>
                  <bgColor rgb="FFE26B0A"/>
                </patternFill>
              </fill>
            </x14:dxf>
          </x14:cfRule>
          <x14:cfRule type="containsText" priority="4081" operator="containsText" id="{7BFACA42-C4DC-41D7-8E2D-39AD542E5A0F}">
            <xm:f>NOT(ISERROR(SEARCH('Listados Datos'!$T$5,AT504)))</xm:f>
            <xm:f>'Listados Datos'!$T$5</xm:f>
            <x14:dxf>
              <font>
                <b/>
                <i val="0"/>
                <color auto="1"/>
              </font>
              <fill>
                <patternFill>
                  <bgColor rgb="FFFFFF00"/>
                </patternFill>
              </fill>
            </x14:dxf>
          </x14:cfRule>
          <x14:cfRule type="containsText" priority="4082" operator="containsText" id="{1B4E4A4E-6293-4CA5-A353-99168316F31F}">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069" operator="containsText" id="{00CB9E9D-05F0-4963-83C3-E9DBA4BEC769}">
            <xm:f>NOT(ISERROR(SEARCH('Listados Datos'!$P$3,AR504)))</xm:f>
            <xm:f>'Listados Datos'!$P$3</xm:f>
            <x14:dxf>
              <fill>
                <patternFill>
                  <bgColor rgb="FF99CC00"/>
                </patternFill>
              </fill>
            </x14:dxf>
          </x14:cfRule>
          <x14:cfRule type="containsText" priority="4070" operator="containsText" id="{01C7F6FA-CE3A-4CC3-8D94-D3C64FBE5B7E}">
            <xm:f>NOT(ISERROR(SEARCH('Listados Datos'!$P$4,AR504)))</xm:f>
            <xm:f>'Listados Datos'!$P$4</xm:f>
            <x14:dxf>
              <fill>
                <patternFill>
                  <bgColor rgb="FF33CC33"/>
                </patternFill>
              </fill>
            </x14:dxf>
          </x14:cfRule>
          <x14:cfRule type="containsText" priority="4071" operator="containsText" id="{CA9A06B3-6A54-41CB-BA42-087190558E95}">
            <xm:f>NOT(ISERROR(SEARCH('Listados Datos'!$P$5,AR504)))</xm:f>
            <xm:f>'Listados Datos'!$P$5</xm:f>
            <x14:dxf>
              <fill>
                <patternFill>
                  <bgColor rgb="FFFFFF00"/>
                </patternFill>
              </fill>
            </x14:dxf>
          </x14:cfRule>
          <x14:cfRule type="containsText" priority="4072" operator="containsText" id="{C17E7A8F-DABD-48EE-B0BF-398F1CD56564}">
            <xm:f>NOT(ISERROR(SEARCH('Listados Datos'!$P$6,AR504)))</xm:f>
            <xm:f>'Listados Datos'!$P$6</xm:f>
            <x14:dxf>
              <fill>
                <patternFill>
                  <bgColor rgb="FFFFC000"/>
                </patternFill>
              </fill>
            </x14:dxf>
          </x14:cfRule>
          <x14:cfRule type="containsText" priority="4073" operator="containsText" id="{E048E39C-D63B-4CBF-9892-3681CF79E2E4}">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187" operator="containsText" id="{C33D20E0-6BBE-4492-B717-B1960F6304F4}">
            <xm:f>NOT(ISERROR(SEARCH('Listados Datos'!$T$3,AF502)))</xm:f>
            <xm:f>'Listados Datos'!$T$3</xm:f>
            <x14:dxf>
              <fill>
                <patternFill patternType="solid">
                  <bgColor rgb="FFC00000"/>
                </patternFill>
              </fill>
            </x14:dxf>
          </x14:cfRule>
          <x14:cfRule type="containsText" priority="4188" operator="containsText" id="{0F1F20E0-8DCF-4DB3-8BFB-6B509504771D}">
            <xm:f>NOT(ISERROR(SEARCH('Listados Datos'!$T$4,AF502)))</xm:f>
            <xm:f>'Listados Datos'!$T$4</xm:f>
            <x14:dxf>
              <font>
                <b/>
                <i val="0"/>
                <color theme="0"/>
              </font>
              <fill>
                <patternFill>
                  <bgColor rgb="FFE26B0A"/>
                </patternFill>
              </fill>
            </x14:dxf>
          </x14:cfRule>
          <x14:cfRule type="containsText" priority="4189" operator="containsText" id="{06D1485C-7683-4B27-86C5-51D5CCA250ED}">
            <xm:f>NOT(ISERROR(SEARCH('Listados Datos'!$T$5,AF502)))</xm:f>
            <xm:f>'Listados Datos'!$T$5</xm:f>
            <x14:dxf>
              <font>
                <b/>
                <i val="0"/>
                <color auto="1"/>
              </font>
              <fill>
                <patternFill>
                  <bgColor rgb="FFFFFF00"/>
                </patternFill>
              </fill>
            </x14:dxf>
          </x14:cfRule>
          <x14:cfRule type="containsText" priority="4190" operator="containsText" id="{ACB46922-ED1A-41F9-9C61-E3A2D8BA981A}">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183" operator="containsText" id="{5B84CB9F-256F-4EBD-A077-CF9511F0EAD7}">
            <xm:f>NOT(ISERROR(SEARCH('Listados Datos'!$T$3,AB502)))</xm:f>
            <xm:f>'Listados Datos'!$T$3</xm:f>
            <x14:dxf>
              <fill>
                <patternFill patternType="solid">
                  <bgColor rgb="FFC00000"/>
                </patternFill>
              </fill>
            </x14:dxf>
          </x14:cfRule>
          <x14:cfRule type="containsText" priority="4184" operator="containsText" id="{5FE735EF-1949-4C13-AB40-353C8D0E164F}">
            <xm:f>NOT(ISERROR(SEARCH('Listados Datos'!$T$4,AB502)))</xm:f>
            <xm:f>'Listados Datos'!$T$4</xm:f>
            <x14:dxf>
              <font>
                <b/>
                <i val="0"/>
                <color theme="0"/>
              </font>
              <fill>
                <patternFill>
                  <bgColor rgb="FFE26B0A"/>
                </patternFill>
              </fill>
            </x14:dxf>
          </x14:cfRule>
          <x14:cfRule type="containsText" priority="4185" operator="containsText" id="{B7AA6BAF-97A3-4DBD-B377-6C77B93AE6C5}">
            <xm:f>NOT(ISERROR(SEARCH('Listados Datos'!$T$5,AB502)))</xm:f>
            <xm:f>'Listados Datos'!$T$5</xm:f>
            <x14:dxf>
              <font>
                <b/>
                <i val="0"/>
                <color auto="1"/>
              </font>
              <fill>
                <patternFill>
                  <bgColor rgb="FFFFFF00"/>
                </patternFill>
              </fill>
            </x14:dxf>
          </x14:cfRule>
          <x14:cfRule type="containsText" priority="4186" operator="containsText" id="{2279AE12-3510-4064-AD49-95515FDAF48B}">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173" operator="containsText" id="{E0DBDC46-C5CA-4BB4-865F-9B6081CF3B17}">
            <xm:f>NOT(ISERROR(SEARCH('Listados Datos'!$P$3,Z502)))</xm:f>
            <xm:f>'Listados Datos'!$P$3</xm:f>
            <x14:dxf>
              <fill>
                <patternFill>
                  <bgColor rgb="FF99CC00"/>
                </patternFill>
              </fill>
            </x14:dxf>
          </x14:cfRule>
          <x14:cfRule type="containsText" priority="4174" operator="containsText" id="{D425023F-FDBA-4A80-9620-8D12D45727E6}">
            <xm:f>NOT(ISERROR(SEARCH('Listados Datos'!$P$4,Z502)))</xm:f>
            <xm:f>'Listados Datos'!$P$4</xm:f>
            <x14:dxf>
              <fill>
                <patternFill>
                  <bgColor rgb="FF33CC33"/>
                </patternFill>
              </fill>
            </x14:dxf>
          </x14:cfRule>
          <x14:cfRule type="containsText" priority="4175" operator="containsText" id="{8481223D-22D0-43F1-AD00-299AAFE8128B}">
            <xm:f>NOT(ISERROR(SEARCH('Listados Datos'!$P$5,Z502)))</xm:f>
            <xm:f>'Listados Datos'!$P$5</xm:f>
            <x14:dxf>
              <fill>
                <patternFill>
                  <bgColor rgb="FFFFFF00"/>
                </patternFill>
              </fill>
            </x14:dxf>
          </x14:cfRule>
          <x14:cfRule type="containsText" priority="4176" operator="containsText" id="{6FF47238-4D4E-4797-85FB-9B3557E937AD}">
            <xm:f>NOT(ISERROR(SEARCH('Listados Datos'!$P$6,Z502)))</xm:f>
            <xm:f>'Listados Datos'!$P$6</xm:f>
            <x14:dxf>
              <fill>
                <patternFill>
                  <bgColor rgb="FFFFC000"/>
                </patternFill>
              </fill>
            </x14:dxf>
          </x14:cfRule>
          <x14:cfRule type="containsText" priority="4177" operator="containsText" id="{954C4936-5192-4AB2-BB9B-1DE03D40B0A1}">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149" operator="containsText" id="{4037AE2C-5787-4177-A4CD-F41FDE122676}">
            <xm:f>NOT(ISERROR(SEARCH('Listados Datos'!$T$3,AT502)))</xm:f>
            <xm:f>'Listados Datos'!$T$3</xm:f>
            <x14:dxf>
              <fill>
                <patternFill patternType="solid">
                  <bgColor rgb="FFC00000"/>
                </patternFill>
              </fill>
            </x14:dxf>
          </x14:cfRule>
          <x14:cfRule type="containsText" priority="4150" operator="containsText" id="{C3631F09-1FA1-4481-A671-FA26817506A1}">
            <xm:f>NOT(ISERROR(SEARCH('Listados Datos'!$T$4,AT502)))</xm:f>
            <xm:f>'Listados Datos'!$T$4</xm:f>
            <x14:dxf>
              <font>
                <b/>
                <i val="0"/>
                <color theme="0"/>
              </font>
              <fill>
                <patternFill>
                  <bgColor rgb="FFE26B0A"/>
                </patternFill>
              </fill>
            </x14:dxf>
          </x14:cfRule>
          <x14:cfRule type="containsText" priority="4151" operator="containsText" id="{C0323653-5761-4C8B-8259-AE70BE724D7B}">
            <xm:f>NOT(ISERROR(SEARCH('Listados Datos'!$T$5,AT502)))</xm:f>
            <xm:f>'Listados Datos'!$T$5</xm:f>
            <x14:dxf>
              <font>
                <b/>
                <i val="0"/>
                <color auto="1"/>
              </font>
              <fill>
                <patternFill>
                  <bgColor rgb="FFFFFF00"/>
                </patternFill>
              </fill>
            </x14:dxf>
          </x14:cfRule>
          <x14:cfRule type="containsText" priority="4152" operator="containsText" id="{437B0FA4-D3D0-48BF-A919-8D653A98C7FD}">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139" operator="containsText" id="{57CC2A7E-D0BB-4984-85BD-470BADA8C7E2}">
            <xm:f>NOT(ISERROR(SEARCH('Listados Datos'!$P$3,AR502)))</xm:f>
            <xm:f>'Listados Datos'!$P$3</xm:f>
            <x14:dxf>
              <fill>
                <patternFill>
                  <bgColor rgb="FF99CC00"/>
                </patternFill>
              </fill>
            </x14:dxf>
          </x14:cfRule>
          <x14:cfRule type="containsText" priority="4140" operator="containsText" id="{621174B6-8682-4242-891F-EB611F4F05A3}">
            <xm:f>NOT(ISERROR(SEARCH('Listados Datos'!$P$4,AR502)))</xm:f>
            <xm:f>'Listados Datos'!$P$4</xm:f>
            <x14:dxf>
              <fill>
                <patternFill>
                  <bgColor rgb="FF33CC33"/>
                </patternFill>
              </fill>
            </x14:dxf>
          </x14:cfRule>
          <x14:cfRule type="containsText" priority="4141" operator="containsText" id="{34EA50BE-274F-46CC-B808-29959A5641D4}">
            <xm:f>NOT(ISERROR(SEARCH('Listados Datos'!$P$5,AR502)))</xm:f>
            <xm:f>'Listados Datos'!$P$5</xm:f>
            <x14:dxf>
              <fill>
                <patternFill>
                  <bgColor rgb="FFFFFF00"/>
                </patternFill>
              </fill>
            </x14:dxf>
          </x14:cfRule>
          <x14:cfRule type="containsText" priority="4142" operator="containsText" id="{2CD0CAEE-C148-44C0-A4A9-4362F75DE752}">
            <xm:f>NOT(ISERROR(SEARCH('Listados Datos'!$P$6,AR502)))</xm:f>
            <xm:f>'Listados Datos'!$P$6</xm:f>
            <x14:dxf>
              <fill>
                <patternFill>
                  <bgColor rgb="FFFFC000"/>
                </patternFill>
              </fill>
            </x14:dxf>
          </x14:cfRule>
          <x14:cfRule type="containsText" priority="4143" operator="containsText" id="{9F280812-DB57-4690-A22A-EDE3736B9C52}">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135" operator="containsText" id="{C6F76827-2B7F-4879-8461-03716E6BB87B}">
            <xm:f>NOT(ISERROR(SEARCH('Listados Datos'!$T$3,AT503)))</xm:f>
            <xm:f>'Listados Datos'!$T$3</xm:f>
            <x14:dxf>
              <fill>
                <patternFill patternType="solid">
                  <bgColor rgb="FFC00000"/>
                </patternFill>
              </fill>
            </x14:dxf>
          </x14:cfRule>
          <x14:cfRule type="containsText" priority="4136" operator="containsText" id="{3A1517B1-86F2-4529-988B-170F802F93F7}">
            <xm:f>NOT(ISERROR(SEARCH('Listados Datos'!$T$4,AT503)))</xm:f>
            <xm:f>'Listados Datos'!$T$4</xm:f>
            <x14:dxf>
              <font>
                <b/>
                <i val="0"/>
                <color theme="0"/>
              </font>
              <fill>
                <patternFill>
                  <bgColor rgb="FFE26B0A"/>
                </patternFill>
              </fill>
            </x14:dxf>
          </x14:cfRule>
          <x14:cfRule type="containsText" priority="4137" operator="containsText" id="{C7AC6DFA-3F33-4A9C-8DFF-4F80321C1679}">
            <xm:f>NOT(ISERROR(SEARCH('Listados Datos'!$T$5,AT503)))</xm:f>
            <xm:f>'Listados Datos'!$T$5</xm:f>
            <x14:dxf>
              <font>
                <b/>
                <i val="0"/>
                <color auto="1"/>
              </font>
              <fill>
                <patternFill>
                  <bgColor rgb="FFFFFF00"/>
                </patternFill>
              </fill>
            </x14:dxf>
          </x14:cfRule>
          <x14:cfRule type="containsText" priority="4138" operator="containsText" id="{4F38EB48-D6FC-4B67-A0C8-CC972F9F0E02}">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125" operator="containsText" id="{53FE7736-6C70-4769-A112-01CA5DACDB94}">
            <xm:f>NOT(ISERROR(SEARCH('Listados Datos'!$P$3,AR503)))</xm:f>
            <xm:f>'Listados Datos'!$P$3</xm:f>
            <x14:dxf>
              <fill>
                <patternFill>
                  <bgColor rgb="FF99CC00"/>
                </patternFill>
              </fill>
            </x14:dxf>
          </x14:cfRule>
          <x14:cfRule type="containsText" priority="4126" operator="containsText" id="{32609008-F1CC-4804-9E17-67466C343CE8}">
            <xm:f>NOT(ISERROR(SEARCH('Listados Datos'!$P$4,AR503)))</xm:f>
            <xm:f>'Listados Datos'!$P$4</xm:f>
            <x14:dxf>
              <fill>
                <patternFill>
                  <bgColor rgb="FF33CC33"/>
                </patternFill>
              </fill>
            </x14:dxf>
          </x14:cfRule>
          <x14:cfRule type="containsText" priority="4127" operator="containsText" id="{A1327F82-EBE9-4FE1-8D5C-E5AC9AE4FA51}">
            <xm:f>NOT(ISERROR(SEARCH('Listados Datos'!$P$5,AR503)))</xm:f>
            <xm:f>'Listados Datos'!$P$5</xm:f>
            <x14:dxf>
              <fill>
                <patternFill>
                  <bgColor rgb="FFFFFF00"/>
                </patternFill>
              </fill>
            </x14:dxf>
          </x14:cfRule>
          <x14:cfRule type="containsText" priority="4128" operator="containsText" id="{4537B2E9-E8E1-4E46-9487-8B796475A18B}">
            <xm:f>NOT(ISERROR(SEARCH('Listados Datos'!$P$6,AR503)))</xm:f>
            <xm:f>'Listados Datos'!$P$6</xm:f>
            <x14:dxf>
              <fill>
                <patternFill>
                  <bgColor rgb="FFFFC000"/>
                </patternFill>
              </fill>
            </x14:dxf>
          </x14:cfRule>
          <x14:cfRule type="containsText" priority="4129" operator="containsText" id="{E1CC3117-C8C3-4259-9359-EFDE29EDB323}">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3985" operator="containsText" id="{1A3BFA00-44B8-4A16-9449-37C98BB5EAE2}">
            <xm:f>NOT(ISERROR(SEARCH('Listados Datos'!$T$3,AT513)))</xm:f>
            <xm:f>'Listados Datos'!$T$3</xm:f>
            <x14:dxf>
              <fill>
                <patternFill patternType="solid">
                  <bgColor rgb="FFC00000"/>
                </patternFill>
              </fill>
            </x14:dxf>
          </x14:cfRule>
          <x14:cfRule type="containsText" priority="3986" operator="containsText" id="{E78D4EEA-17A2-4B86-AAF9-45DC1787DDB5}">
            <xm:f>NOT(ISERROR(SEARCH('Listados Datos'!$T$4,AT513)))</xm:f>
            <xm:f>'Listados Datos'!$T$4</xm:f>
            <x14:dxf>
              <font>
                <b/>
                <i val="0"/>
                <color theme="0"/>
              </font>
              <fill>
                <patternFill>
                  <bgColor rgb="FFE26B0A"/>
                </patternFill>
              </fill>
            </x14:dxf>
          </x14:cfRule>
          <x14:cfRule type="containsText" priority="3987" operator="containsText" id="{8F6FD65B-CF0D-4003-8A7E-C352E0FAB17B}">
            <xm:f>NOT(ISERROR(SEARCH('Listados Datos'!$T$5,AT513)))</xm:f>
            <xm:f>'Listados Datos'!$T$5</xm:f>
            <x14:dxf>
              <font>
                <b/>
                <i val="0"/>
                <color auto="1"/>
              </font>
              <fill>
                <patternFill>
                  <bgColor rgb="FFFFFF00"/>
                </patternFill>
              </fill>
            </x14:dxf>
          </x14:cfRule>
          <x14:cfRule type="containsText" priority="3988" operator="containsText" id="{51038F0F-51F0-47C1-9B07-A37B9287F1CF}">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3975" operator="containsText" id="{3613DFA0-3E7D-4555-89D4-1176FA1CB3FE}">
            <xm:f>NOT(ISERROR(SEARCH('Listados Datos'!$P$3,AR513)))</xm:f>
            <xm:f>'Listados Datos'!$P$3</xm:f>
            <x14:dxf>
              <fill>
                <patternFill>
                  <bgColor rgb="FF99CC00"/>
                </patternFill>
              </fill>
            </x14:dxf>
          </x14:cfRule>
          <x14:cfRule type="containsText" priority="3976" operator="containsText" id="{FCBE087D-ECC4-4ABF-A1AC-FA7D5469B88E}">
            <xm:f>NOT(ISERROR(SEARCH('Listados Datos'!$P$4,AR513)))</xm:f>
            <xm:f>'Listados Datos'!$P$4</xm:f>
            <x14:dxf>
              <fill>
                <patternFill>
                  <bgColor rgb="FF33CC33"/>
                </patternFill>
              </fill>
            </x14:dxf>
          </x14:cfRule>
          <x14:cfRule type="containsText" priority="3977" operator="containsText" id="{985D8CF7-F7EF-4576-A040-4202B1420961}">
            <xm:f>NOT(ISERROR(SEARCH('Listados Datos'!$P$5,AR513)))</xm:f>
            <xm:f>'Listados Datos'!$P$5</xm:f>
            <x14:dxf>
              <fill>
                <patternFill>
                  <bgColor rgb="FFFFFF00"/>
                </patternFill>
              </fill>
            </x14:dxf>
          </x14:cfRule>
          <x14:cfRule type="containsText" priority="3978" operator="containsText" id="{6C3D532E-FC6A-4E7E-9DD2-5ED97ECBA594}">
            <xm:f>NOT(ISERROR(SEARCH('Listados Datos'!$P$6,AR513)))</xm:f>
            <xm:f>'Listados Datos'!$P$6</xm:f>
            <x14:dxf>
              <fill>
                <patternFill>
                  <bgColor rgb="FFFFC000"/>
                </patternFill>
              </fill>
            </x14:dxf>
          </x14:cfRule>
          <x14:cfRule type="containsText" priority="3979" operator="containsText" id="{87C8671D-F851-43EA-8684-22FE9AEEB65A}">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107" operator="containsText" id="{8EE2A2FE-4930-46B5-868B-5022C7AE08AB}">
            <xm:f>NOT(ISERROR(SEARCH('Listados Datos'!$T$3,AF504)))</xm:f>
            <xm:f>'Listados Datos'!$T$3</xm:f>
            <x14:dxf>
              <fill>
                <patternFill patternType="solid">
                  <bgColor rgb="FFC00000"/>
                </patternFill>
              </fill>
            </x14:dxf>
          </x14:cfRule>
          <x14:cfRule type="containsText" priority="4108" operator="containsText" id="{2EC0F134-6592-4396-968E-409FC1528E5E}">
            <xm:f>NOT(ISERROR(SEARCH('Listados Datos'!$T$4,AF504)))</xm:f>
            <xm:f>'Listados Datos'!$T$4</xm:f>
            <x14:dxf>
              <font>
                <b/>
                <i val="0"/>
                <color theme="0"/>
              </font>
              <fill>
                <patternFill>
                  <bgColor rgb="FFE26B0A"/>
                </patternFill>
              </fill>
            </x14:dxf>
          </x14:cfRule>
          <x14:cfRule type="containsText" priority="4109" operator="containsText" id="{245AC425-F575-434E-86F3-0823867875B4}">
            <xm:f>NOT(ISERROR(SEARCH('Listados Datos'!$T$5,AF504)))</xm:f>
            <xm:f>'Listados Datos'!$T$5</xm:f>
            <x14:dxf>
              <font>
                <b/>
                <i val="0"/>
                <color auto="1"/>
              </font>
              <fill>
                <patternFill>
                  <bgColor rgb="FFFFFF00"/>
                </patternFill>
              </fill>
            </x14:dxf>
          </x14:cfRule>
          <x14:cfRule type="containsText" priority="4110" operator="containsText" id="{932664E4-8FAE-4240-8AD8-EE1DCFBE2173}">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103" operator="containsText" id="{D4574F05-542C-4F20-9ECC-3AAAC1BA829C}">
            <xm:f>NOT(ISERROR(SEARCH('Listados Datos'!$T$3,AB504)))</xm:f>
            <xm:f>'Listados Datos'!$T$3</xm:f>
            <x14:dxf>
              <fill>
                <patternFill patternType="solid">
                  <bgColor rgb="FFC00000"/>
                </patternFill>
              </fill>
            </x14:dxf>
          </x14:cfRule>
          <x14:cfRule type="containsText" priority="4104" operator="containsText" id="{A14769A6-4FB5-4FA9-B0AC-B70ABEACCFD0}">
            <xm:f>NOT(ISERROR(SEARCH('Listados Datos'!$T$4,AB504)))</xm:f>
            <xm:f>'Listados Datos'!$T$4</xm:f>
            <x14:dxf>
              <font>
                <b/>
                <i val="0"/>
                <color theme="0"/>
              </font>
              <fill>
                <patternFill>
                  <bgColor rgb="FFE26B0A"/>
                </patternFill>
              </fill>
            </x14:dxf>
          </x14:cfRule>
          <x14:cfRule type="containsText" priority="4105" operator="containsText" id="{AA67DA8E-8480-4070-BB4C-D5ED502032E1}">
            <xm:f>NOT(ISERROR(SEARCH('Listados Datos'!$T$5,AB504)))</xm:f>
            <xm:f>'Listados Datos'!$T$5</xm:f>
            <x14:dxf>
              <font>
                <b/>
                <i val="0"/>
                <color auto="1"/>
              </font>
              <fill>
                <patternFill>
                  <bgColor rgb="FFFFFF00"/>
                </patternFill>
              </fill>
            </x14:dxf>
          </x14:cfRule>
          <x14:cfRule type="containsText" priority="4106" operator="containsText" id="{A686E075-5F91-4D9E-8623-B0C681CC2AC6}">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093" operator="containsText" id="{0F2142C0-5B6D-41A3-A399-C65138EFDB4D}">
            <xm:f>NOT(ISERROR(SEARCH('Listados Datos'!$P$3,Z504)))</xm:f>
            <xm:f>'Listados Datos'!$P$3</xm:f>
            <x14:dxf>
              <fill>
                <patternFill>
                  <bgColor rgb="FF99CC00"/>
                </patternFill>
              </fill>
            </x14:dxf>
          </x14:cfRule>
          <x14:cfRule type="containsText" priority="4094" operator="containsText" id="{C2DE73B2-516F-4B69-9914-5E5974A128CA}">
            <xm:f>NOT(ISERROR(SEARCH('Listados Datos'!$P$4,Z504)))</xm:f>
            <xm:f>'Listados Datos'!$P$4</xm:f>
            <x14:dxf>
              <fill>
                <patternFill>
                  <bgColor rgb="FF33CC33"/>
                </patternFill>
              </fill>
            </x14:dxf>
          </x14:cfRule>
          <x14:cfRule type="containsText" priority="4095" operator="containsText" id="{DD0CA8E7-9C89-43B4-B28E-70C3DA82E7BE}">
            <xm:f>NOT(ISERROR(SEARCH('Listados Datos'!$P$5,Z504)))</xm:f>
            <xm:f>'Listados Datos'!$P$5</xm:f>
            <x14:dxf>
              <fill>
                <patternFill>
                  <bgColor rgb="FFFFFF00"/>
                </patternFill>
              </fill>
            </x14:dxf>
          </x14:cfRule>
          <x14:cfRule type="containsText" priority="4096" operator="containsText" id="{02DACA3F-7735-49D4-A82F-DFB75184E90A}">
            <xm:f>NOT(ISERROR(SEARCH('Listados Datos'!$P$6,Z504)))</xm:f>
            <xm:f>'Listados Datos'!$P$6</xm:f>
            <x14:dxf>
              <fill>
                <patternFill>
                  <bgColor rgb="FFFFC000"/>
                </patternFill>
              </fill>
            </x14:dxf>
          </x14:cfRule>
          <x14:cfRule type="containsText" priority="4097" operator="containsText" id="{9B958FEF-8439-45AF-9970-222BF7D5BC04}">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3943" operator="containsText" id="{CD2CEC71-77BF-48DB-ADA6-F70CB7B0D867}">
            <xm:f>NOT(ISERROR(SEARCH('Listados Datos'!$T$3,AT510)))</xm:f>
            <xm:f>'Listados Datos'!$T$3</xm:f>
            <x14:dxf>
              <fill>
                <patternFill patternType="solid">
                  <bgColor rgb="FFC00000"/>
                </patternFill>
              </fill>
            </x14:dxf>
          </x14:cfRule>
          <x14:cfRule type="containsText" priority="3944" operator="containsText" id="{DA23CA16-9ECF-493E-9D66-709A10AB71E3}">
            <xm:f>NOT(ISERROR(SEARCH('Listados Datos'!$T$4,AT510)))</xm:f>
            <xm:f>'Listados Datos'!$T$4</xm:f>
            <x14:dxf>
              <font>
                <b/>
                <i val="0"/>
                <color theme="0"/>
              </font>
              <fill>
                <patternFill>
                  <bgColor rgb="FFE26B0A"/>
                </patternFill>
              </fill>
            </x14:dxf>
          </x14:cfRule>
          <x14:cfRule type="containsText" priority="3945" operator="containsText" id="{7F46E3A4-9C52-43E1-8B80-5D2C56155266}">
            <xm:f>NOT(ISERROR(SEARCH('Listados Datos'!$T$5,AT510)))</xm:f>
            <xm:f>'Listados Datos'!$T$5</xm:f>
            <x14:dxf>
              <font>
                <b/>
                <i val="0"/>
                <color auto="1"/>
              </font>
              <fill>
                <patternFill>
                  <bgColor rgb="FFFFFF00"/>
                </patternFill>
              </fill>
            </x14:dxf>
          </x14:cfRule>
          <x14:cfRule type="containsText" priority="3946" operator="containsText" id="{A2C20B57-5B09-49F4-B55D-6850F43B4E62}">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3933" operator="containsText" id="{95599CA2-F120-4647-9E69-3C00C40CBF23}">
            <xm:f>NOT(ISERROR(SEARCH('Listados Datos'!$P$3,AR510)))</xm:f>
            <xm:f>'Listados Datos'!$P$3</xm:f>
            <x14:dxf>
              <fill>
                <patternFill>
                  <bgColor rgb="FF99CC00"/>
                </patternFill>
              </fill>
            </x14:dxf>
          </x14:cfRule>
          <x14:cfRule type="containsText" priority="3934" operator="containsText" id="{2B457DC2-AC76-41F4-8B08-FAA08D2F5CB2}">
            <xm:f>NOT(ISERROR(SEARCH('Listados Datos'!$P$4,AR510)))</xm:f>
            <xm:f>'Listados Datos'!$P$4</xm:f>
            <x14:dxf>
              <fill>
                <patternFill>
                  <bgColor rgb="FF33CC33"/>
                </patternFill>
              </fill>
            </x14:dxf>
          </x14:cfRule>
          <x14:cfRule type="containsText" priority="3935" operator="containsText" id="{C4463998-EDE6-4375-BA67-2F2A85027FBB}">
            <xm:f>NOT(ISERROR(SEARCH('Listados Datos'!$P$5,AR510)))</xm:f>
            <xm:f>'Listados Datos'!$P$5</xm:f>
            <x14:dxf>
              <fill>
                <patternFill>
                  <bgColor rgb="FFFFFF00"/>
                </patternFill>
              </fill>
            </x14:dxf>
          </x14:cfRule>
          <x14:cfRule type="containsText" priority="3936" operator="containsText" id="{CC5CAA6E-951A-43AB-B25C-D831A3A1056B}">
            <xm:f>NOT(ISERROR(SEARCH('Listados Datos'!$P$6,AR510)))</xm:f>
            <xm:f>'Listados Datos'!$P$6</xm:f>
            <x14:dxf>
              <fill>
                <patternFill>
                  <bgColor rgb="FFFFC000"/>
                </patternFill>
              </fill>
            </x14:dxf>
          </x14:cfRule>
          <x14:cfRule type="containsText" priority="3937" operator="containsText" id="{280DD7E2-89D1-4CA8-82B4-229B950F29B0}">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065" operator="containsText" id="{7B1B83C6-E7B6-452E-90E4-0CF0BD538025}">
            <xm:f>NOT(ISERROR(SEARCH('Listados Datos'!$T$3,AT505)))</xm:f>
            <xm:f>'Listados Datos'!$T$3</xm:f>
            <x14:dxf>
              <fill>
                <patternFill patternType="solid">
                  <bgColor rgb="FFC00000"/>
                </patternFill>
              </fill>
            </x14:dxf>
          </x14:cfRule>
          <x14:cfRule type="containsText" priority="4066" operator="containsText" id="{260D7064-743D-4411-86AB-F22A59176AD8}">
            <xm:f>NOT(ISERROR(SEARCH('Listados Datos'!$T$4,AT505)))</xm:f>
            <xm:f>'Listados Datos'!$T$4</xm:f>
            <x14:dxf>
              <font>
                <b/>
                <i val="0"/>
                <color theme="0"/>
              </font>
              <fill>
                <patternFill>
                  <bgColor rgb="FFE26B0A"/>
                </patternFill>
              </fill>
            </x14:dxf>
          </x14:cfRule>
          <x14:cfRule type="containsText" priority="4067" operator="containsText" id="{D122798F-2EB2-41DD-8849-C488113F0A4C}">
            <xm:f>NOT(ISERROR(SEARCH('Listados Datos'!$T$5,AT505)))</xm:f>
            <xm:f>'Listados Datos'!$T$5</xm:f>
            <x14:dxf>
              <font>
                <b/>
                <i val="0"/>
                <color auto="1"/>
              </font>
              <fill>
                <patternFill>
                  <bgColor rgb="FFFFFF00"/>
                </patternFill>
              </fill>
            </x14:dxf>
          </x14:cfRule>
          <x14:cfRule type="containsText" priority="4068" operator="containsText" id="{4FE0E2F6-176C-42C5-9F9A-743F62585AF8}">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055" operator="containsText" id="{34375B71-C46C-4CEF-A3E5-00E5706A2949}">
            <xm:f>NOT(ISERROR(SEARCH('Listados Datos'!$P$3,AR505)))</xm:f>
            <xm:f>'Listados Datos'!$P$3</xm:f>
            <x14:dxf>
              <fill>
                <patternFill>
                  <bgColor rgb="FF99CC00"/>
                </patternFill>
              </fill>
            </x14:dxf>
          </x14:cfRule>
          <x14:cfRule type="containsText" priority="4056" operator="containsText" id="{E6BD9072-B0F6-4A86-8741-97404D812237}">
            <xm:f>NOT(ISERROR(SEARCH('Listados Datos'!$P$4,AR505)))</xm:f>
            <xm:f>'Listados Datos'!$P$4</xm:f>
            <x14:dxf>
              <fill>
                <patternFill>
                  <bgColor rgb="FF33CC33"/>
                </patternFill>
              </fill>
            </x14:dxf>
          </x14:cfRule>
          <x14:cfRule type="containsText" priority="4057" operator="containsText" id="{1703C12A-2EBF-4134-9A34-CB224FF70553}">
            <xm:f>NOT(ISERROR(SEARCH('Listados Datos'!$P$5,AR505)))</xm:f>
            <xm:f>'Listados Datos'!$P$5</xm:f>
            <x14:dxf>
              <fill>
                <patternFill>
                  <bgColor rgb="FFFFFF00"/>
                </patternFill>
              </fill>
            </x14:dxf>
          </x14:cfRule>
          <x14:cfRule type="containsText" priority="4058" operator="containsText" id="{6F82C4F3-0513-43C1-8243-454A169F8213}">
            <xm:f>NOT(ISERROR(SEARCH('Listados Datos'!$P$6,AR505)))</xm:f>
            <xm:f>'Listados Datos'!$P$6</xm:f>
            <x14:dxf>
              <fill>
                <patternFill>
                  <bgColor rgb="FFFFC000"/>
                </patternFill>
              </fill>
            </x14:dxf>
          </x14:cfRule>
          <x14:cfRule type="containsText" priority="4059" operator="containsText" id="{2C7E944F-FE09-47BE-964D-B50E4C234D8B}">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51" operator="containsText" id="{4A196EAC-BCFD-4D17-8222-B4567D6E7648}">
            <xm:f>NOT(ISERROR(SEARCH('Listados Datos'!$T$3,AF508)))</xm:f>
            <xm:f>'Listados Datos'!$T$3</xm:f>
            <x14:dxf>
              <fill>
                <patternFill patternType="solid">
                  <bgColor rgb="FFC00000"/>
                </patternFill>
              </fill>
            </x14:dxf>
          </x14:cfRule>
          <x14:cfRule type="containsText" priority="4052" operator="containsText" id="{CF73BB0A-4AC3-4E5B-AE26-2E3BD8B7671D}">
            <xm:f>NOT(ISERROR(SEARCH('Listados Datos'!$T$4,AF508)))</xm:f>
            <xm:f>'Listados Datos'!$T$4</xm:f>
            <x14:dxf>
              <font>
                <b/>
                <i val="0"/>
                <color theme="0"/>
              </font>
              <fill>
                <patternFill>
                  <bgColor rgb="FFE26B0A"/>
                </patternFill>
              </fill>
            </x14:dxf>
          </x14:cfRule>
          <x14:cfRule type="containsText" priority="4053" operator="containsText" id="{431BB535-A459-4C13-B72D-0F412454F5B0}">
            <xm:f>NOT(ISERROR(SEARCH('Listados Datos'!$T$5,AF508)))</xm:f>
            <xm:f>'Listados Datos'!$T$5</xm:f>
            <x14:dxf>
              <font>
                <b/>
                <i val="0"/>
                <color auto="1"/>
              </font>
              <fill>
                <patternFill>
                  <bgColor rgb="FFFFFF00"/>
                </patternFill>
              </fill>
            </x14:dxf>
          </x14:cfRule>
          <x14:cfRule type="containsText" priority="4054" operator="containsText" id="{BE85DB23-E68A-4619-8658-D98F19756C89}">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047" operator="containsText" id="{CAA53B78-9833-4215-AD5A-EC6FE3B77E81}">
            <xm:f>NOT(ISERROR(SEARCH('Listados Datos'!$T$3,AB508)))</xm:f>
            <xm:f>'Listados Datos'!$T$3</xm:f>
            <x14:dxf>
              <fill>
                <patternFill patternType="solid">
                  <bgColor rgb="FFC00000"/>
                </patternFill>
              </fill>
            </x14:dxf>
          </x14:cfRule>
          <x14:cfRule type="containsText" priority="4048" operator="containsText" id="{8350C56F-EBA6-4913-8C9C-4F43F4D93746}">
            <xm:f>NOT(ISERROR(SEARCH('Listados Datos'!$T$4,AB508)))</xm:f>
            <xm:f>'Listados Datos'!$T$4</xm:f>
            <x14:dxf>
              <font>
                <b/>
                <i val="0"/>
                <color theme="0"/>
              </font>
              <fill>
                <patternFill>
                  <bgColor rgb="FFE26B0A"/>
                </patternFill>
              </fill>
            </x14:dxf>
          </x14:cfRule>
          <x14:cfRule type="containsText" priority="4049" operator="containsText" id="{FD8022EB-A05F-41A6-AC8B-55D2E75F473C}">
            <xm:f>NOT(ISERROR(SEARCH('Listados Datos'!$T$5,AB508)))</xm:f>
            <xm:f>'Listados Datos'!$T$5</xm:f>
            <x14:dxf>
              <font>
                <b/>
                <i val="0"/>
                <color auto="1"/>
              </font>
              <fill>
                <patternFill>
                  <bgColor rgb="FFFFFF00"/>
                </patternFill>
              </fill>
            </x14:dxf>
          </x14:cfRule>
          <x14:cfRule type="containsText" priority="4050" operator="containsText" id="{F82A7503-79D0-4E65-B57E-AC3D07B62996}">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037" operator="containsText" id="{4E845C0D-388C-4427-B759-6C5640824F93}">
            <xm:f>NOT(ISERROR(SEARCH('Listados Datos'!$P$3,Z508)))</xm:f>
            <xm:f>'Listados Datos'!$P$3</xm:f>
            <x14:dxf>
              <fill>
                <patternFill>
                  <bgColor rgb="FF99CC00"/>
                </patternFill>
              </fill>
            </x14:dxf>
          </x14:cfRule>
          <x14:cfRule type="containsText" priority="4038" operator="containsText" id="{ACB78FF3-35E2-4C0D-A591-BB90463577BB}">
            <xm:f>NOT(ISERROR(SEARCH('Listados Datos'!$P$4,Z508)))</xm:f>
            <xm:f>'Listados Datos'!$P$4</xm:f>
            <x14:dxf>
              <fill>
                <patternFill>
                  <bgColor rgb="FF33CC33"/>
                </patternFill>
              </fill>
            </x14:dxf>
          </x14:cfRule>
          <x14:cfRule type="containsText" priority="4039" operator="containsText" id="{F9B5F98C-4E7E-4C4D-98AA-9E2D931EB1F6}">
            <xm:f>NOT(ISERROR(SEARCH('Listados Datos'!$P$5,Z508)))</xm:f>
            <xm:f>'Listados Datos'!$P$5</xm:f>
            <x14:dxf>
              <fill>
                <patternFill>
                  <bgColor rgb="FFFFFF00"/>
                </patternFill>
              </fill>
            </x14:dxf>
          </x14:cfRule>
          <x14:cfRule type="containsText" priority="4040" operator="containsText" id="{5743EFA2-6DAA-4D9E-9F02-3E30F45807EE}">
            <xm:f>NOT(ISERROR(SEARCH('Listados Datos'!$P$6,Z508)))</xm:f>
            <xm:f>'Listados Datos'!$P$6</xm:f>
            <x14:dxf>
              <fill>
                <patternFill>
                  <bgColor rgb="FFFFC000"/>
                </patternFill>
              </fill>
            </x14:dxf>
          </x14:cfRule>
          <x14:cfRule type="containsText" priority="4041" operator="containsText" id="{2A2EE3F0-EE1E-401B-AA4E-D8639C90832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013" operator="containsText" id="{B3BCE883-AE45-40DF-A663-672C0BBEB72E}">
            <xm:f>NOT(ISERROR(SEARCH('Listados Datos'!$T$3,AT508)))</xm:f>
            <xm:f>'Listados Datos'!$T$3</xm:f>
            <x14:dxf>
              <fill>
                <patternFill patternType="solid">
                  <bgColor rgb="FFC00000"/>
                </patternFill>
              </fill>
            </x14:dxf>
          </x14:cfRule>
          <x14:cfRule type="containsText" priority="4014" operator="containsText" id="{A9936ECC-20B8-4C44-9765-AAF41EE0A429}">
            <xm:f>NOT(ISERROR(SEARCH('Listados Datos'!$T$4,AT508)))</xm:f>
            <xm:f>'Listados Datos'!$T$4</xm:f>
            <x14:dxf>
              <font>
                <b/>
                <i val="0"/>
                <color theme="0"/>
              </font>
              <fill>
                <patternFill>
                  <bgColor rgb="FFE26B0A"/>
                </patternFill>
              </fill>
            </x14:dxf>
          </x14:cfRule>
          <x14:cfRule type="containsText" priority="4015" operator="containsText" id="{620ADD0D-E4B0-4FCE-BEFF-8ED74A56E328}">
            <xm:f>NOT(ISERROR(SEARCH('Listados Datos'!$T$5,AT508)))</xm:f>
            <xm:f>'Listados Datos'!$T$5</xm:f>
            <x14:dxf>
              <font>
                <b/>
                <i val="0"/>
                <color auto="1"/>
              </font>
              <fill>
                <patternFill>
                  <bgColor rgb="FFFFFF00"/>
                </patternFill>
              </fill>
            </x14:dxf>
          </x14:cfRule>
          <x14:cfRule type="containsText" priority="4016" operator="containsText" id="{58561F28-A9EB-4149-BAE6-8C7D1B26CEAB}">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003" operator="containsText" id="{C548405F-AF08-4838-9496-0492CDDFFBBD}">
            <xm:f>NOT(ISERROR(SEARCH('Listados Datos'!$P$3,AR508)))</xm:f>
            <xm:f>'Listados Datos'!$P$3</xm:f>
            <x14:dxf>
              <fill>
                <patternFill>
                  <bgColor rgb="FF99CC00"/>
                </patternFill>
              </fill>
            </x14:dxf>
          </x14:cfRule>
          <x14:cfRule type="containsText" priority="4004" operator="containsText" id="{BC4A1309-178D-4B07-B436-5F9077B7DF88}">
            <xm:f>NOT(ISERROR(SEARCH('Listados Datos'!$P$4,AR508)))</xm:f>
            <xm:f>'Listados Datos'!$P$4</xm:f>
            <x14:dxf>
              <fill>
                <patternFill>
                  <bgColor rgb="FF33CC33"/>
                </patternFill>
              </fill>
            </x14:dxf>
          </x14:cfRule>
          <x14:cfRule type="containsText" priority="4005" operator="containsText" id="{DA02C46E-B465-4DC9-99CD-30AFAC612413}">
            <xm:f>NOT(ISERROR(SEARCH('Listados Datos'!$P$5,AR508)))</xm:f>
            <xm:f>'Listados Datos'!$P$5</xm:f>
            <x14:dxf>
              <fill>
                <patternFill>
                  <bgColor rgb="FFFFFF00"/>
                </patternFill>
              </fill>
            </x14:dxf>
          </x14:cfRule>
          <x14:cfRule type="containsText" priority="4006" operator="containsText" id="{C51AC698-61B6-44AD-AD13-959D43A40546}">
            <xm:f>NOT(ISERROR(SEARCH('Listados Datos'!$P$6,AR508)))</xm:f>
            <xm:f>'Listados Datos'!$P$6</xm:f>
            <x14:dxf>
              <fill>
                <patternFill>
                  <bgColor rgb="FFFFC000"/>
                </patternFill>
              </fill>
            </x14:dxf>
          </x14:cfRule>
          <x14:cfRule type="containsText" priority="4007" operator="containsText" id="{FC59D2CA-9C38-4ABE-B312-AC257B070110}">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3999" operator="containsText" id="{2529B8B7-6B2D-4F3A-B3C9-74A212DFB434}">
            <xm:f>NOT(ISERROR(SEARCH('Listados Datos'!$T$3,AT509)))</xm:f>
            <xm:f>'Listados Datos'!$T$3</xm:f>
            <x14:dxf>
              <fill>
                <patternFill patternType="solid">
                  <bgColor rgb="FFC00000"/>
                </patternFill>
              </fill>
            </x14:dxf>
          </x14:cfRule>
          <x14:cfRule type="containsText" priority="4000" operator="containsText" id="{57C508A1-F716-446A-8326-AE652DBB4363}">
            <xm:f>NOT(ISERROR(SEARCH('Listados Datos'!$T$4,AT509)))</xm:f>
            <xm:f>'Listados Datos'!$T$4</xm:f>
            <x14:dxf>
              <font>
                <b/>
                <i val="0"/>
                <color theme="0"/>
              </font>
              <fill>
                <patternFill>
                  <bgColor rgb="FFE26B0A"/>
                </patternFill>
              </fill>
            </x14:dxf>
          </x14:cfRule>
          <x14:cfRule type="containsText" priority="4001" operator="containsText" id="{85AA2D56-C679-45F5-A03D-BD0C9B307D2A}">
            <xm:f>NOT(ISERROR(SEARCH('Listados Datos'!$T$5,AT509)))</xm:f>
            <xm:f>'Listados Datos'!$T$5</xm:f>
            <x14:dxf>
              <font>
                <b/>
                <i val="0"/>
                <color auto="1"/>
              </font>
              <fill>
                <patternFill>
                  <bgColor rgb="FFFFFF00"/>
                </patternFill>
              </fill>
            </x14:dxf>
          </x14:cfRule>
          <x14:cfRule type="containsText" priority="4002" operator="containsText" id="{C8B4182A-E0E0-4590-B721-6E534D054A68}">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3989" operator="containsText" id="{3063BECD-F678-42C0-B945-689C167FE060}">
            <xm:f>NOT(ISERROR(SEARCH('Listados Datos'!$P$3,AR509)))</xm:f>
            <xm:f>'Listados Datos'!$P$3</xm:f>
            <x14:dxf>
              <fill>
                <patternFill>
                  <bgColor rgb="FF99CC00"/>
                </patternFill>
              </fill>
            </x14:dxf>
          </x14:cfRule>
          <x14:cfRule type="containsText" priority="3990" operator="containsText" id="{11CD9714-BE3C-4A9B-8EA5-8B4BAB33CBC9}">
            <xm:f>NOT(ISERROR(SEARCH('Listados Datos'!$P$4,AR509)))</xm:f>
            <xm:f>'Listados Datos'!$P$4</xm:f>
            <x14:dxf>
              <fill>
                <patternFill>
                  <bgColor rgb="FF33CC33"/>
                </patternFill>
              </fill>
            </x14:dxf>
          </x14:cfRule>
          <x14:cfRule type="containsText" priority="3991" operator="containsText" id="{D4EAA0C2-6907-4A3B-85B2-E79792D4BC17}">
            <xm:f>NOT(ISERROR(SEARCH('Listados Datos'!$P$5,AR509)))</xm:f>
            <xm:f>'Listados Datos'!$P$5</xm:f>
            <x14:dxf>
              <fill>
                <patternFill>
                  <bgColor rgb="FFFFFF00"/>
                </patternFill>
              </fill>
            </x14:dxf>
          </x14:cfRule>
          <x14:cfRule type="containsText" priority="3992" operator="containsText" id="{01963334-33F8-41C4-999E-DAB440C94161}">
            <xm:f>NOT(ISERROR(SEARCH('Listados Datos'!$P$6,AR509)))</xm:f>
            <xm:f>'Listados Datos'!$P$6</xm:f>
            <x14:dxf>
              <fill>
                <patternFill>
                  <bgColor rgb="FFFFC000"/>
                </patternFill>
              </fill>
            </x14:dxf>
          </x14:cfRule>
          <x14:cfRule type="containsText" priority="3993" operator="containsText" id="{4762B490-57ED-4E81-920B-DAF09A8FC1C9}">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3849" operator="containsText" id="{0E083495-EA9C-450F-9BD5-629A116D7F77}">
            <xm:f>NOT(ISERROR(SEARCH('Listados Datos'!$T$3,AT519)))</xm:f>
            <xm:f>'Listados Datos'!$T$3</xm:f>
            <x14:dxf>
              <fill>
                <patternFill patternType="solid">
                  <bgColor rgb="FFC00000"/>
                </patternFill>
              </fill>
            </x14:dxf>
          </x14:cfRule>
          <x14:cfRule type="containsText" priority="3850" operator="containsText" id="{BE90B6DD-9B1A-4FF4-AC67-A7FDD149E1F3}">
            <xm:f>NOT(ISERROR(SEARCH('Listados Datos'!$T$4,AT519)))</xm:f>
            <xm:f>'Listados Datos'!$T$4</xm:f>
            <x14:dxf>
              <font>
                <b/>
                <i val="0"/>
                <color theme="0"/>
              </font>
              <fill>
                <patternFill>
                  <bgColor rgb="FFE26B0A"/>
                </patternFill>
              </fill>
            </x14:dxf>
          </x14:cfRule>
          <x14:cfRule type="containsText" priority="3851" operator="containsText" id="{AEB998AB-42C7-4ECA-A787-967144551376}">
            <xm:f>NOT(ISERROR(SEARCH('Listados Datos'!$T$5,AT519)))</xm:f>
            <xm:f>'Listados Datos'!$T$5</xm:f>
            <x14:dxf>
              <font>
                <b/>
                <i val="0"/>
                <color auto="1"/>
              </font>
              <fill>
                <patternFill>
                  <bgColor rgb="FFFFFF00"/>
                </patternFill>
              </fill>
            </x14:dxf>
          </x14:cfRule>
          <x14:cfRule type="containsText" priority="3852" operator="containsText" id="{B8B90995-C253-4F48-A8FD-B4C52FC1AEE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3839" operator="containsText" id="{FFB32A94-9B33-4665-88A0-52E554839D87}">
            <xm:f>NOT(ISERROR(SEARCH('Listados Datos'!$P$3,AR519)))</xm:f>
            <xm:f>'Listados Datos'!$P$3</xm:f>
            <x14:dxf>
              <fill>
                <patternFill>
                  <bgColor rgb="FF99CC00"/>
                </patternFill>
              </fill>
            </x14:dxf>
          </x14:cfRule>
          <x14:cfRule type="containsText" priority="3840" operator="containsText" id="{06086228-444B-4131-8B41-F263DAB4AA72}">
            <xm:f>NOT(ISERROR(SEARCH('Listados Datos'!$P$4,AR519)))</xm:f>
            <xm:f>'Listados Datos'!$P$4</xm:f>
            <x14:dxf>
              <fill>
                <patternFill>
                  <bgColor rgb="FF33CC33"/>
                </patternFill>
              </fill>
            </x14:dxf>
          </x14:cfRule>
          <x14:cfRule type="containsText" priority="3841" operator="containsText" id="{4ACDC2E0-B0B2-4273-934B-7230DE94DDDA}">
            <xm:f>NOT(ISERROR(SEARCH('Listados Datos'!$P$5,AR519)))</xm:f>
            <xm:f>'Listados Datos'!$P$5</xm:f>
            <x14:dxf>
              <fill>
                <patternFill>
                  <bgColor rgb="FFFFFF00"/>
                </patternFill>
              </fill>
            </x14:dxf>
          </x14:cfRule>
          <x14:cfRule type="containsText" priority="3842" operator="containsText" id="{75DED58D-2D18-42AC-AEA9-95016DE76F3A}">
            <xm:f>NOT(ISERROR(SEARCH('Listados Datos'!$P$6,AR519)))</xm:f>
            <xm:f>'Listados Datos'!$P$6</xm:f>
            <x14:dxf>
              <fill>
                <patternFill>
                  <bgColor rgb="FFFFC000"/>
                </patternFill>
              </fill>
            </x14:dxf>
          </x14:cfRule>
          <x14:cfRule type="containsText" priority="3843" operator="containsText" id="{D304E9DD-19FD-4E64-823B-7A324288B526}">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3971" operator="containsText" id="{62D24F29-9D7E-4515-BF48-A424EF39A5F1}">
            <xm:f>NOT(ISERROR(SEARCH('Listados Datos'!$T$3,AF510)))</xm:f>
            <xm:f>'Listados Datos'!$T$3</xm:f>
            <x14:dxf>
              <fill>
                <patternFill patternType="solid">
                  <bgColor rgb="FFC00000"/>
                </patternFill>
              </fill>
            </x14:dxf>
          </x14:cfRule>
          <x14:cfRule type="containsText" priority="3972" operator="containsText" id="{62623FD5-AE11-4C7C-8D53-B9223808B4F8}">
            <xm:f>NOT(ISERROR(SEARCH('Listados Datos'!$T$4,AF510)))</xm:f>
            <xm:f>'Listados Datos'!$T$4</xm:f>
            <x14:dxf>
              <font>
                <b/>
                <i val="0"/>
                <color theme="0"/>
              </font>
              <fill>
                <patternFill>
                  <bgColor rgb="FFE26B0A"/>
                </patternFill>
              </fill>
            </x14:dxf>
          </x14:cfRule>
          <x14:cfRule type="containsText" priority="3973" operator="containsText" id="{E45754D6-A089-4B1C-A8E5-BE4065000F6E}">
            <xm:f>NOT(ISERROR(SEARCH('Listados Datos'!$T$5,AF510)))</xm:f>
            <xm:f>'Listados Datos'!$T$5</xm:f>
            <x14:dxf>
              <font>
                <b/>
                <i val="0"/>
                <color auto="1"/>
              </font>
              <fill>
                <patternFill>
                  <bgColor rgb="FFFFFF00"/>
                </patternFill>
              </fill>
            </x14:dxf>
          </x14:cfRule>
          <x14:cfRule type="containsText" priority="3974" operator="containsText" id="{2145692A-2E44-4931-8310-FD76608A02FC}">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3967" operator="containsText" id="{EEE4880B-9B05-42FB-8694-BBEEA4F94CF8}">
            <xm:f>NOT(ISERROR(SEARCH('Listados Datos'!$T$3,AB510)))</xm:f>
            <xm:f>'Listados Datos'!$T$3</xm:f>
            <x14:dxf>
              <fill>
                <patternFill patternType="solid">
                  <bgColor rgb="FFC00000"/>
                </patternFill>
              </fill>
            </x14:dxf>
          </x14:cfRule>
          <x14:cfRule type="containsText" priority="3968" operator="containsText" id="{EBD639C0-6BB9-4112-B892-7B8EBE3CAA52}">
            <xm:f>NOT(ISERROR(SEARCH('Listados Datos'!$T$4,AB510)))</xm:f>
            <xm:f>'Listados Datos'!$T$4</xm:f>
            <x14:dxf>
              <font>
                <b/>
                <i val="0"/>
                <color theme="0"/>
              </font>
              <fill>
                <patternFill>
                  <bgColor rgb="FFE26B0A"/>
                </patternFill>
              </fill>
            </x14:dxf>
          </x14:cfRule>
          <x14:cfRule type="containsText" priority="3969" operator="containsText" id="{36EE7610-D123-4937-A758-BA7299A38C29}">
            <xm:f>NOT(ISERROR(SEARCH('Listados Datos'!$T$5,AB510)))</xm:f>
            <xm:f>'Listados Datos'!$T$5</xm:f>
            <x14:dxf>
              <font>
                <b/>
                <i val="0"/>
                <color auto="1"/>
              </font>
              <fill>
                <patternFill>
                  <bgColor rgb="FFFFFF00"/>
                </patternFill>
              </fill>
            </x14:dxf>
          </x14:cfRule>
          <x14:cfRule type="containsText" priority="3970" operator="containsText" id="{5CA4A0BB-CB40-4CCF-8073-146CEC3EED47}">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3957" operator="containsText" id="{62D9870A-C50A-4E79-9534-0C3989D9D632}">
            <xm:f>NOT(ISERROR(SEARCH('Listados Datos'!$P$3,Z510)))</xm:f>
            <xm:f>'Listados Datos'!$P$3</xm:f>
            <x14:dxf>
              <fill>
                <patternFill>
                  <bgColor rgb="FF99CC00"/>
                </patternFill>
              </fill>
            </x14:dxf>
          </x14:cfRule>
          <x14:cfRule type="containsText" priority="3958" operator="containsText" id="{E0015105-B91C-4A33-B55D-7C35DE155436}">
            <xm:f>NOT(ISERROR(SEARCH('Listados Datos'!$P$4,Z510)))</xm:f>
            <xm:f>'Listados Datos'!$P$4</xm:f>
            <x14:dxf>
              <fill>
                <patternFill>
                  <bgColor rgb="FF33CC33"/>
                </patternFill>
              </fill>
            </x14:dxf>
          </x14:cfRule>
          <x14:cfRule type="containsText" priority="3959" operator="containsText" id="{9CA9B41A-08E7-46CC-9622-A3B90770FFD5}">
            <xm:f>NOT(ISERROR(SEARCH('Listados Datos'!$P$5,Z510)))</xm:f>
            <xm:f>'Listados Datos'!$P$5</xm:f>
            <x14:dxf>
              <fill>
                <patternFill>
                  <bgColor rgb="FFFFFF00"/>
                </patternFill>
              </fill>
            </x14:dxf>
          </x14:cfRule>
          <x14:cfRule type="containsText" priority="3960" operator="containsText" id="{E43E3E2D-F0CD-43EB-AB78-50350D900B8F}">
            <xm:f>NOT(ISERROR(SEARCH('Listados Datos'!$P$6,Z510)))</xm:f>
            <xm:f>'Listados Datos'!$P$6</xm:f>
            <x14:dxf>
              <fill>
                <patternFill>
                  <bgColor rgb="FFFFC000"/>
                </patternFill>
              </fill>
            </x14:dxf>
          </x14:cfRule>
          <x14:cfRule type="containsText" priority="3961" operator="containsText" id="{13596BFE-23BA-461E-BECE-E12EC49F4AE9}">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3807" operator="containsText" id="{E21C7F4C-F559-4BF4-B1D2-5046EA7BAA8A}">
            <xm:f>NOT(ISERROR(SEARCH('Listados Datos'!$T$3,AT516)))</xm:f>
            <xm:f>'Listados Datos'!$T$3</xm:f>
            <x14:dxf>
              <fill>
                <patternFill patternType="solid">
                  <bgColor rgb="FFC00000"/>
                </patternFill>
              </fill>
            </x14:dxf>
          </x14:cfRule>
          <x14:cfRule type="containsText" priority="3808" operator="containsText" id="{DB2A8123-EEE4-4C13-8010-818FFFF6741E}">
            <xm:f>NOT(ISERROR(SEARCH('Listados Datos'!$T$4,AT516)))</xm:f>
            <xm:f>'Listados Datos'!$T$4</xm:f>
            <x14:dxf>
              <font>
                <b/>
                <i val="0"/>
                <color theme="0"/>
              </font>
              <fill>
                <patternFill>
                  <bgColor rgb="FFE26B0A"/>
                </patternFill>
              </fill>
            </x14:dxf>
          </x14:cfRule>
          <x14:cfRule type="containsText" priority="3809" operator="containsText" id="{FBEEBFE4-1F65-475D-ABDC-3FCC01DE9E8E}">
            <xm:f>NOT(ISERROR(SEARCH('Listados Datos'!$T$5,AT516)))</xm:f>
            <xm:f>'Listados Datos'!$T$5</xm:f>
            <x14:dxf>
              <font>
                <b/>
                <i val="0"/>
                <color auto="1"/>
              </font>
              <fill>
                <patternFill>
                  <bgColor rgb="FFFFFF00"/>
                </patternFill>
              </fill>
            </x14:dxf>
          </x14:cfRule>
          <x14:cfRule type="containsText" priority="3810" operator="containsText" id="{137D7422-CA2F-42F4-8A62-835C8FCFC184}">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3797" operator="containsText" id="{E158476D-E35C-4E6D-B979-5BA04C3BC1FA}">
            <xm:f>NOT(ISERROR(SEARCH('Listados Datos'!$P$3,AR516)))</xm:f>
            <xm:f>'Listados Datos'!$P$3</xm:f>
            <x14:dxf>
              <fill>
                <patternFill>
                  <bgColor rgb="FF99CC00"/>
                </patternFill>
              </fill>
            </x14:dxf>
          </x14:cfRule>
          <x14:cfRule type="containsText" priority="3798" operator="containsText" id="{03DDFB87-9050-4F38-804A-7CEB1FF5BC36}">
            <xm:f>NOT(ISERROR(SEARCH('Listados Datos'!$P$4,AR516)))</xm:f>
            <xm:f>'Listados Datos'!$P$4</xm:f>
            <x14:dxf>
              <fill>
                <patternFill>
                  <bgColor rgb="FF33CC33"/>
                </patternFill>
              </fill>
            </x14:dxf>
          </x14:cfRule>
          <x14:cfRule type="containsText" priority="3799" operator="containsText" id="{1E8BF897-AE29-4939-A1D0-3197262B71B7}">
            <xm:f>NOT(ISERROR(SEARCH('Listados Datos'!$P$5,AR516)))</xm:f>
            <xm:f>'Listados Datos'!$P$5</xm:f>
            <x14:dxf>
              <fill>
                <patternFill>
                  <bgColor rgb="FFFFFF00"/>
                </patternFill>
              </fill>
            </x14:dxf>
          </x14:cfRule>
          <x14:cfRule type="containsText" priority="3800" operator="containsText" id="{146AB2D5-3768-4942-AC15-DCFA9F5FF2C0}">
            <xm:f>NOT(ISERROR(SEARCH('Listados Datos'!$P$6,AR516)))</xm:f>
            <xm:f>'Listados Datos'!$P$6</xm:f>
            <x14:dxf>
              <fill>
                <patternFill>
                  <bgColor rgb="FFFFC000"/>
                </patternFill>
              </fill>
            </x14:dxf>
          </x14:cfRule>
          <x14:cfRule type="containsText" priority="3801" operator="containsText" id="{DB9EA06F-D57C-484D-BDD8-4028F835FA8A}">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3929" operator="containsText" id="{330A7D37-07C0-49BC-9204-8F805CACC2D0}">
            <xm:f>NOT(ISERROR(SEARCH('Listados Datos'!$T$3,AT511)))</xm:f>
            <xm:f>'Listados Datos'!$T$3</xm:f>
            <x14:dxf>
              <fill>
                <patternFill patternType="solid">
                  <bgColor rgb="FFC00000"/>
                </patternFill>
              </fill>
            </x14:dxf>
          </x14:cfRule>
          <x14:cfRule type="containsText" priority="3930" operator="containsText" id="{6ED1E94E-985A-443E-8770-D1DD447213A6}">
            <xm:f>NOT(ISERROR(SEARCH('Listados Datos'!$T$4,AT511)))</xm:f>
            <xm:f>'Listados Datos'!$T$4</xm:f>
            <x14:dxf>
              <font>
                <b/>
                <i val="0"/>
                <color theme="0"/>
              </font>
              <fill>
                <patternFill>
                  <bgColor rgb="FFE26B0A"/>
                </patternFill>
              </fill>
            </x14:dxf>
          </x14:cfRule>
          <x14:cfRule type="containsText" priority="3931" operator="containsText" id="{421CE7D6-FBC7-4396-B1AF-2CE1E3CFDE97}">
            <xm:f>NOT(ISERROR(SEARCH('Listados Datos'!$T$5,AT511)))</xm:f>
            <xm:f>'Listados Datos'!$T$5</xm:f>
            <x14:dxf>
              <font>
                <b/>
                <i val="0"/>
                <color auto="1"/>
              </font>
              <fill>
                <patternFill>
                  <bgColor rgb="FFFFFF00"/>
                </patternFill>
              </fill>
            </x14:dxf>
          </x14:cfRule>
          <x14:cfRule type="containsText" priority="3932" operator="containsText" id="{C9D85246-04BA-4D41-818F-144ACBFC0DC5}">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3919" operator="containsText" id="{FA19A238-DDDA-43F8-8865-5AF7CC951E4A}">
            <xm:f>NOT(ISERROR(SEARCH('Listados Datos'!$P$3,AR511)))</xm:f>
            <xm:f>'Listados Datos'!$P$3</xm:f>
            <x14:dxf>
              <fill>
                <patternFill>
                  <bgColor rgb="FF99CC00"/>
                </patternFill>
              </fill>
            </x14:dxf>
          </x14:cfRule>
          <x14:cfRule type="containsText" priority="3920" operator="containsText" id="{267BD0F7-B7F6-483B-AF99-25921C00AFDD}">
            <xm:f>NOT(ISERROR(SEARCH('Listados Datos'!$P$4,AR511)))</xm:f>
            <xm:f>'Listados Datos'!$P$4</xm:f>
            <x14:dxf>
              <fill>
                <patternFill>
                  <bgColor rgb="FF33CC33"/>
                </patternFill>
              </fill>
            </x14:dxf>
          </x14:cfRule>
          <x14:cfRule type="containsText" priority="3921" operator="containsText" id="{D7BA29AF-AB23-45CE-A687-E657E386B4E6}">
            <xm:f>NOT(ISERROR(SEARCH('Listados Datos'!$P$5,AR511)))</xm:f>
            <xm:f>'Listados Datos'!$P$5</xm:f>
            <x14:dxf>
              <fill>
                <patternFill>
                  <bgColor rgb="FFFFFF00"/>
                </patternFill>
              </fill>
            </x14:dxf>
          </x14:cfRule>
          <x14:cfRule type="containsText" priority="3922" operator="containsText" id="{E086635B-DDB3-48A7-88A2-86A10FB1322E}">
            <xm:f>NOT(ISERROR(SEARCH('Listados Datos'!$P$6,AR511)))</xm:f>
            <xm:f>'Listados Datos'!$P$6</xm:f>
            <x14:dxf>
              <fill>
                <patternFill>
                  <bgColor rgb="FFFFC000"/>
                </patternFill>
              </fill>
            </x14:dxf>
          </x14:cfRule>
          <x14:cfRule type="containsText" priority="3923" operator="containsText" id="{51F4FD22-8D04-480C-9E2A-D8B7F869683C}">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3783" operator="containsText" id="{113F44A3-E69D-4EA5-8037-46400D39E906}">
            <xm:f>NOT(ISERROR(SEARCH('Listados Datos'!$P$3,AR517)))</xm:f>
            <xm:f>'Listados Datos'!$P$3</xm:f>
            <x14:dxf>
              <fill>
                <patternFill>
                  <bgColor rgb="FF99CC00"/>
                </patternFill>
              </fill>
            </x14:dxf>
          </x14:cfRule>
          <x14:cfRule type="containsText" priority="3784" operator="containsText" id="{7BF8BFF9-90EB-468F-9964-E8CE64F30322}">
            <xm:f>NOT(ISERROR(SEARCH('Listados Datos'!$P$4,AR517)))</xm:f>
            <xm:f>'Listados Datos'!$P$4</xm:f>
            <x14:dxf>
              <fill>
                <patternFill>
                  <bgColor rgb="FF33CC33"/>
                </patternFill>
              </fill>
            </x14:dxf>
          </x14:cfRule>
          <x14:cfRule type="containsText" priority="3785" operator="containsText" id="{A763B6FA-7C65-4CB6-AEA1-8EA5CE1565C6}">
            <xm:f>NOT(ISERROR(SEARCH('Listados Datos'!$P$5,AR517)))</xm:f>
            <xm:f>'Listados Datos'!$P$5</xm:f>
            <x14:dxf>
              <fill>
                <patternFill>
                  <bgColor rgb="FFFFFF00"/>
                </patternFill>
              </fill>
            </x14:dxf>
          </x14:cfRule>
          <x14:cfRule type="containsText" priority="3786" operator="containsText" id="{F983E559-575D-41B9-B319-4FA78E016AA9}">
            <xm:f>NOT(ISERROR(SEARCH('Listados Datos'!$P$6,AR517)))</xm:f>
            <xm:f>'Listados Datos'!$P$6</xm:f>
            <x14:dxf>
              <fill>
                <patternFill>
                  <bgColor rgb="FFFFC000"/>
                </patternFill>
              </fill>
            </x14:dxf>
          </x14:cfRule>
          <x14:cfRule type="containsText" priority="3787" operator="containsText" id="{671EAE40-AD9C-4987-A07E-CA436259941D}">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647" operator="containsText" id="{9307B531-D7E7-472B-8559-85A331D77714}">
            <xm:f>NOT(ISERROR(SEARCH('Listados Datos'!$P$3,AR529)))</xm:f>
            <xm:f>'Listados Datos'!$P$3</xm:f>
            <x14:dxf>
              <fill>
                <patternFill>
                  <bgColor rgb="FF99CC00"/>
                </patternFill>
              </fill>
            </x14:dxf>
          </x14:cfRule>
          <x14:cfRule type="containsText" priority="3648" operator="containsText" id="{1B3CAF01-3AE1-4CC6-B239-B341D46F4722}">
            <xm:f>NOT(ISERROR(SEARCH('Listados Datos'!$P$4,AR529)))</xm:f>
            <xm:f>'Listados Datos'!$P$4</xm:f>
            <x14:dxf>
              <fill>
                <patternFill>
                  <bgColor rgb="FF33CC33"/>
                </patternFill>
              </fill>
            </x14:dxf>
          </x14:cfRule>
          <x14:cfRule type="containsText" priority="3649" operator="containsText" id="{8B160B4E-C52D-4B0A-9B70-E68501EF49A0}">
            <xm:f>NOT(ISERROR(SEARCH('Listados Datos'!$P$5,AR529)))</xm:f>
            <xm:f>'Listados Datos'!$P$5</xm:f>
            <x14:dxf>
              <fill>
                <patternFill>
                  <bgColor rgb="FFFFFF00"/>
                </patternFill>
              </fill>
            </x14:dxf>
          </x14:cfRule>
          <x14:cfRule type="containsText" priority="3650" operator="containsText" id="{08DB0D72-85E4-4BF6-8623-608413B78AFF}">
            <xm:f>NOT(ISERROR(SEARCH('Listados Datos'!$P$6,AR529)))</xm:f>
            <xm:f>'Listados Datos'!$P$6</xm:f>
            <x14:dxf>
              <fill>
                <patternFill>
                  <bgColor rgb="FFFFC000"/>
                </patternFill>
              </fill>
            </x14:dxf>
          </x14:cfRule>
          <x14:cfRule type="containsText" priority="3651" operator="containsText" id="{B1757DDD-C51F-47D8-B020-02FE79AA41B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4323" operator="containsText" id="{1FDEDF01-F390-4827-B5EF-40F46C4B4E74}">
            <xm:f>NOT(ISERROR(SEARCH('Listados Datos'!$T$3,AF496)))</xm:f>
            <xm:f>'Listados Datos'!$T$3</xm:f>
            <x14:dxf>
              <fill>
                <patternFill patternType="solid">
                  <bgColor rgb="FFC00000"/>
                </patternFill>
              </fill>
            </x14:dxf>
          </x14:cfRule>
          <x14:cfRule type="containsText" priority="4324" operator="containsText" id="{881719EE-1153-4C7A-8C1E-15A9EAABE196}">
            <xm:f>NOT(ISERROR(SEARCH('Listados Datos'!$T$4,AF496)))</xm:f>
            <xm:f>'Listados Datos'!$T$4</xm:f>
            <x14:dxf>
              <font>
                <b/>
                <i val="0"/>
                <color theme="0"/>
              </font>
              <fill>
                <patternFill>
                  <bgColor rgb="FFE26B0A"/>
                </patternFill>
              </fill>
            </x14:dxf>
          </x14:cfRule>
          <x14:cfRule type="containsText" priority="4325" operator="containsText" id="{7E6571CD-D660-41FE-AD06-23193C81FF09}">
            <xm:f>NOT(ISERROR(SEARCH('Listados Datos'!$T$5,AF496)))</xm:f>
            <xm:f>'Listados Datos'!$T$5</xm:f>
            <x14:dxf>
              <font>
                <b/>
                <i val="0"/>
                <color auto="1"/>
              </font>
              <fill>
                <patternFill>
                  <bgColor rgb="FFFFFF00"/>
                </patternFill>
              </fill>
            </x14:dxf>
          </x14:cfRule>
          <x14:cfRule type="containsText" priority="4326" operator="containsText" id="{FF44B38A-BAF7-4BFF-ADB2-248AFCFB1A5F}">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319" operator="containsText" id="{1805C878-B18A-4E1E-BD79-C0EE4E2EBFA0}">
            <xm:f>NOT(ISERROR(SEARCH('Listados Datos'!$T$3,AB496)))</xm:f>
            <xm:f>'Listados Datos'!$T$3</xm:f>
            <x14:dxf>
              <fill>
                <patternFill patternType="solid">
                  <bgColor rgb="FFC00000"/>
                </patternFill>
              </fill>
            </x14:dxf>
          </x14:cfRule>
          <x14:cfRule type="containsText" priority="4320" operator="containsText" id="{0361F453-0490-4C67-A3D3-A6A93DF58678}">
            <xm:f>NOT(ISERROR(SEARCH('Listados Datos'!$T$4,AB496)))</xm:f>
            <xm:f>'Listados Datos'!$T$4</xm:f>
            <x14:dxf>
              <font>
                <b/>
                <i val="0"/>
                <color theme="0"/>
              </font>
              <fill>
                <patternFill>
                  <bgColor rgb="FFE26B0A"/>
                </patternFill>
              </fill>
            </x14:dxf>
          </x14:cfRule>
          <x14:cfRule type="containsText" priority="4321" operator="containsText" id="{AE19BC6D-70B9-4C3B-B756-26D4B249D03A}">
            <xm:f>NOT(ISERROR(SEARCH('Listados Datos'!$T$5,AB496)))</xm:f>
            <xm:f>'Listados Datos'!$T$5</xm:f>
            <x14:dxf>
              <font>
                <b/>
                <i val="0"/>
                <color auto="1"/>
              </font>
              <fill>
                <patternFill>
                  <bgColor rgb="FFFFFF00"/>
                </patternFill>
              </fill>
            </x14:dxf>
          </x14:cfRule>
          <x14:cfRule type="containsText" priority="4322" operator="containsText" id="{72D70F65-5223-4157-A30C-D1A30DBA0531}">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309" operator="containsText" id="{B541DE43-538F-4042-B88E-8F9B02A06CCC}">
            <xm:f>NOT(ISERROR(SEARCH('Listados Datos'!$P$3,Z496)))</xm:f>
            <xm:f>'Listados Datos'!$P$3</xm:f>
            <x14:dxf>
              <fill>
                <patternFill>
                  <bgColor rgb="FF99CC00"/>
                </patternFill>
              </fill>
            </x14:dxf>
          </x14:cfRule>
          <x14:cfRule type="containsText" priority="4310" operator="containsText" id="{BA488778-18AD-4D71-8857-EB411A361D45}">
            <xm:f>NOT(ISERROR(SEARCH('Listados Datos'!$P$4,Z496)))</xm:f>
            <xm:f>'Listados Datos'!$P$4</xm:f>
            <x14:dxf>
              <fill>
                <patternFill>
                  <bgColor rgb="FF33CC33"/>
                </patternFill>
              </fill>
            </x14:dxf>
          </x14:cfRule>
          <x14:cfRule type="containsText" priority="4311" operator="containsText" id="{8DD0C869-B953-4E8D-A6E2-1BD0E8295BF6}">
            <xm:f>NOT(ISERROR(SEARCH('Listados Datos'!$P$5,Z496)))</xm:f>
            <xm:f>'Listados Datos'!$P$5</xm:f>
            <x14:dxf>
              <fill>
                <patternFill>
                  <bgColor rgb="FFFFFF00"/>
                </patternFill>
              </fill>
            </x14:dxf>
          </x14:cfRule>
          <x14:cfRule type="containsText" priority="4312" operator="containsText" id="{F66CE52C-81C8-4939-90BA-DCA5DDE526C8}">
            <xm:f>NOT(ISERROR(SEARCH('Listados Datos'!$P$6,Z496)))</xm:f>
            <xm:f>'Listados Datos'!$P$6</xm:f>
            <x14:dxf>
              <fill>
                <patternFill>
                  <bgColor rgb="FFFFC000"/>
                </patternFill>
              </fill>
            </x14:dxf>
          </x14:cfRule>
          <x14:cfRule type="containsText" priority="4313" operator="containsText" id="{F9C33CD2-337B-4A2B-9678-5B65E80116BB}">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285" operator="containsText" id="{885ECE11-8558-43EC-B4F6-590AD7B67002}">
            <xm:f>NOT(ISERROR(SEARCH('Listados Datos'!$T$3,AT496)))</xm:f>
            <xm:f>'Listados Datos'!$T$3</xm:f>
            <x14:dxf>
              <fill>
                <patternFill patternType="solid">
                  <bgColor rgb="FFC00000"/>
                </patternFill>
              </fill>
            </x14:dxf>
          </x14:cfRule>
          <x14:cfRule type="containsText" priority="4286" operator="containsText" id="{B0D15F3A-F3B0-4B70-AEB7-69EC9CDF1B1A}">
            <xm:f>NOT(ISERROR(SEARCH('Listados Datos'!$T$4,AT496)))</xm:f>
            <xm:f>'Listados Datos'!$T$4</xm:f>
            <x14:dxf>
              <font>
                <b/>
                <i val="0"/>
                <color theme="0"/>
              </font>
              <fill>
                <patternFill>
                  <bgColor rgb="FFE26B0A"/>
                </patternFill>
              </fill>
            </x14:dxf>
          </x14:cfRule>
          <x14:cfRule type="containsText" priority="4287" operator="containsText" id="{9E94E30D-75B4-4529-9E17-B961D7E08875}">
            <xm:f>NOT(ISERROR(SEARCH('Listados Datos'!$T$5,AT496)))</xm:f>
            <xm:f>'Listados Datos'!$T$5</xm:f>
            <x14:dxf>
              <font>
                <b/>
                <i val="0"/>
                <color auto="1"/>
              </font>
              <fill>
                <patternFill>
                  <bgColor rgb="FFFFFF00"/>
                </patternFill>
              </fill>
            </x14:dxf>
          </x14:cfRule>
          <x14:cfRule type="containsText" priority="4288" operator="containsText" id="{7F681448-A8F9-4B23-80FF-03376D7708E6}">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275" operator="containsText" id="{2CBAE445-DBB4-410B-BE80-9A7612B94FC7}">
            <xm:f>NOT(ISERROR(SEARCH('Listados Datos'!$P$3,AR496)))</xm:f>
            <xm:f>'Listados Datos'!$P$3</xm:f>
            <x14:dxf>
              <fill>
                <patternFill>
                  <bgColor rgb="FF99CC00"/>
                </patternFill>
              </fill>
            </x14:dxf>
          </x14:cfRule>
          <x14:cfRule type="containsText" priority="4276" operator="containsText" id="{0ABB36E2-D53C-46FC-B8FB-93F30D33ADA7}">
            <xm:f>NOT(ISERROR(SEARCH('Listados Datos'!$P$4,AR496)))</xm:f>
            <xm:f>'Listados Datos'!$P$4</xm:f>
            <x14:dxf>
              <fill>
                <patternFill>
                  <bgColor rgb="FF33CC33"/>
                </patternFill>
              </fill>
            </x14:dxf>
          </x14:cfRule>
          <x14:cfRule type="containsText" priority="4277" operator="containsText" id="{77B7286E-7D05-436B-9A6D-31E014ED244A}">
            <xm:f>NOT(ISERROR(SEARCH('Listados Datos'!$P$5,AR496)))</xm:f>
            <xm:f>'Listados Datos'!$P$5</xm:f>
            <x14:dxf>
              <fill>
                <patternFill>
                  <bgColor rgb="FFFFFF00"/>
                </patternFill>
              </fill>
            </x14:dxf>
          </x14:cfRule>
          <x14:cfRule type="containsText" priority="4278" operator="containsText" id="{3C85EB41-A59A-41AB-8031-7EDEEFEBC6A3}">
            <xm:f>NOT(ISERROR(SEARCH('Listados Datos'!$P$6,AR496)))</xm:f>
            <xm:f>'Listados Datos'!$P$6</xm:f>
            <x14:dxf>
              <fill>
                <patternFill>
                  <bgColor rgb="FFFFC000"/>
                </patternFill>
              </fill>
            </x14:dxf>
          </x14:cfRule>
          <x14:cfRule type="containsText" priority="4279" operator="containsText" id="{348BED15-28C3-4102-AA38-861DE759720B}">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271" operator="containsText" id="{C6D73463-B08B-4F0D-822B-9C1C37743103}">
            <xm:f>NOT(ISERROR(SEARCH('Listados Datos'!$T$3,AT497)))</xm:f>
            <xm:f>'Listados Datos'!$T$3</xm:f>
            <x14:dxf>
              <fill>
                <patternFill patternType="solid">
                  <bgColor rgb="FFC00000"/>
                </patternFill>
              </fill>
            </x14:dxf>
          </x14:cfRule>
          <x14:cfRule type="containsText" priority="4272" operator="containsText" id="{3D2EAD6A-142B-4BFE-8891-C993C21771C9}">
            <xm:f>NOT(ISERROR(SEARCH('Listados Datos'!$T$4,AT497)))</xm:f>
            <xm:f>'Listados Datos'!$T$4</xm:f>
            <x14:dxf>
              <font>
                <b/>
                <i val="0"/>
                <color theme="0"/>
              </font>
              <fill>
                <patternFill>
                  <bgColor rgb="FFE26B0A"/>
                </patternFill>
              </fill>
            </x14:dxf>
          </x14:cfRule>
          <x14:cfRule type="containsText" priority="4273" operator="containsText" id="{AB870CA8-E775-4BA9-B7C0-EB71F6D2D0AF}">
            <xm:f>NOT(ISERROR(SEARCH('Listados Datos'!$T$5,AT497)))</xm:f>
            <xm:f>'Listados Datos'!$T$5</xm:f>
            <x14:dxf>
              <font>
                <b/>
                <i val="0"/>
                <color auto="1"/>
              </font>
              <fill>
                <patternFill>
                  <bgColor rgb="FFFFFF00"/>
                </patternFill>
              </fill>
            </x14:dxf>
          </x14:cfRule>
          <x14:cfRule type="containsText" priority="4274" operator="containsText" id="{74983126-4170-4F8A-BDEE-091033E34EB1}">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261" operator="containsText" id="{D56F24A2-2C44-4C88-844F-0803B00B124F}">
            <xm:f>NOT(ISERROR(SEARCH('Listados Datos'!$P$3,AR497)))</xm:f>
            <xm:f>'Listados Datos'!$P$3</xm:f>
            <x14:dxf>
              <fill>
                <patternFill>
                  <bgColor rgb="FF99CC00"/>
                </patternFill>
              </fill>
            </x14:dxf>
          </x14:cfRule>
          <x14:cfRule type="containsText" priority="4262" operator="containsText" id="{2D104C37-B2E4-4884-8F90-4D87D326B854}">
            <xm:f>NOT(ISERROR(SEARCH('Listados Datos'!$P$4,AR497)))</xm:f>
            <xm:f>'Listados Datos'!$P$4</xm:f>
            <x14:dxf>
              <fill>
                <patternFill>
                  <bgColor rgb="FF33CC33"/>
                </patternFill>
              </fill>
            </x14:dxf>
          </x14:cfRule>
          <x14:cfRule type="containsText" priority="4263" operator="containsText" id="{6D865161-FB49-41F5-B65C-B0B0BAE302F8}">
            <xm:f>NOT(ISERROR(SEARCH('Listados Datos'!$P$5,AR497)))</xm:f>
            <xm:f>'Listados Datos'!$P$5</xm:f>
            <x14:dxf>
              <fill>
                <patternFill>
                  <bgColor rgb="FFFFFF00"/>
                </patternFill>
              </fill>
            </x14:dxf>
          </x14:cfRule>
          <x14:cfRule type="containsText" priority="4264" operator="containsText" id="{BE09DF49-1948-4D4B-8273-0E28D172FA3A}">
            <xm:f>NOT(ISERROR(SEARCH('Listados Datos'!$P$6,AR497)))</xm:f>
            <xm:f>'Listados Datos'!$P$6</xm:f>
            <x14:dxf>
              <fill>
                <patternFill>
                  <bgColor rgb="FFFFC000"/>
                </patternFill>
              </fill>
            </x14:dxf>
          </x14:cfRule>
          <x14:cfRule type="containsText" priority="4265" operator="containsText" id="{761EDCA6-4F27-4451-A233-063890E63A81}">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257" operator="containsText" id="{52C080A7-6D11-4FAD-A04F-F6DE58406324}">
            <xm:f>NOT(ISERROR(SEARCH('Listados Datos'!$T$3,AT501)))</xm:f>
            <xm:f>'Listados Datos'!$T$3</xm:f>
            <x14:dxf>
              <fill>
                <patternFill patternType="solid">
                  <bgColor rgb="FFC00000"/>
                </patternFill>
              </fill>
            </x14:dxf>
          </x14:cfRule>
          <x14:cfRule type="containsText" priority="4258" operator="containsText" id="{866DC180-2E3A-4985-9929-8A2F77AFAFB4}">
            <xm:f>NOT(ISERROR(SEARCH('Listados Datos'!$T$4,AT501)))</xm:f>
            <xm:f>'Listados Datos'!$T$4</xm:f>
            <x14:dxf>
              <font>
                <b/>
                <i val="0"/>
                <color theme="0"/>
              </font>
              <fill>
                <patternFill>
                  <bgColor rgb="FFE26B0A"/>
                </patternFill>
              </fill>
            </x14:dxf>
          </x14:cfRule>
          <x14:cfRule type="containsText" priority="4259" operator="containsText" id="{81B44B94-5BF2-40BE-88BA-FF000CA92638}">
            <xm:f>NOT(ISERROR(SEARCH('Listados Datos'!$T$5,AT501)))</xm:f>
            <xm:f>'Listados Datos'!$T$5</xm:f>
            <x14:dxf>
              <font>
                <b/>
                <i val="0"/>
                <color auto="1"/>
              </font>
              <fill>
                <patternFill>
                  <bgColor rgb="FFFFFF00"/>
                </patternFill>
              </fill>
            </x14:dxf>
          </x14:cfRule>
          <x14:cfRule type="containsText" priority="4260" operator="containsText" id="{375A8A04-4881-47B5-AF58-4A99422342C3}">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247" operator="containsText" id="{B81821F5-D364-4708-9579-9D0A37F579D9}">
            <xm:f>NOT(ISERROR(SEARCH('Listados Datos'!$P$3,AR501)))</xm:f>
            <xm:f>'Listados Datos'!$P$3</xm:f>
            <x14:dxf>
              <fill>
                <patternFill>
                  <bgColor rgb="FF99CC00"/>
                </patternFill>
              </fill>
            </x14:dxf>
          </x14:cfRule>
          <x14:cfRule type="containsText" priority="4248" operator="containsText" id="{D4B1593F-69CE-4941-97FC-B04CB2ADA251}">
            <xm:f>NOT(ISERROR(SEARCH('Listados Datos'!$P$4,AR501)))</xm:f>
            <xm:f>'Listados Datos'!$P$4</xm:f>
            <x14:dxf>
              <fill>
                <patternFill>
                  <bgColor rgb="FF33CC33"/>
                </patternFill>
              </fill>
            </x14:dxf>
          </x14:cfRule>
          <x14:cfRule type="containsText" priority="4249" operator="containsText" id="{9DA56E0B-0F19-40C5-B39D-559E908FCE49}">
            <xm:f>NOT(ISERROR(SEARCH('Listados Datos'!$P$5,AR501)))</xm:f>
            <xm:f>'Listados Datos'!$P$5</xm:f>
            <x14:dxf>
              <fill>
                <patternFill>
                  <bgColor rgb="FFFFFF00"/>
                </patternFill>
              </fill>
            </x14:dxf>
          </x14:cfRule>
          <x14:cfRule type="containsText" priority="4250" operator="containsText" id="{08A0479C-7DF6-42F5-A950-B71D25D5206C}">
            <xm:f>NOT(ISERROR(SEARCH('Listados Datos'!$P$6,AR501)))</xm:f>
            <xm:f>'Listados Datos'!$P$6</xm:f>
            <x14:dxf>
              <fill>
                <patternFill>
                  <bgColor rgb="FFFFC000"/>
                </patternFill>
              </fill>
            </x14:dxf>
          </x14:cfRule>
          <x14:cfRule type="containsText" priority="4251" operator="containsText" id="{EDAD1BC9-3BD1-4987-9C5B-5B9CBE2B65C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243" operator="containsText" id="{D0CBAF71-A158-4ED2-90CE-463A09629F5B}">
            <xm:f>NOT(ISERROR(SEARCH('Listados Datos'!$T$3,AF498)))</xm:f>
            <xm:f>'Listados Datos'!$T$3</xm:f>
            <x14:dxf>
              <fill>
                <patternFill patternType="solid">
                  <bgColor rgb="FFC00000"/>
                </patternFill>
              </fill>
            </x14:dxf>
          </x14:cfRule>
          <x14:cfRule type="containsText" priority="4244" operator="containsText" id="{5C33E787-A992-4204-84B5-9465A5A1F8A4}">
            <xm:f>NOT(ISERROR(SEARCH('Listados Datos'!$T$4,AF498)))</xm:f>
            <xm:f>'Listados Datos'!$T$4</xm:f>
            <x14:dxf>
              <font>
                <b/>
                <i val="0"/>
                <color theme="0"/>
              </font>
              <fill>
                <patternFill>
                  <bgColor rgb="FFE26B0A"/>
                </patternFill>
              </fill>
            </x14:dxf>
          </x14:cfRule>
          <x14:cfRule type="containsText" priority="4245" operator="containsText" id="{166DF194-188D-4A86-800F-D5DFD3EA7705}">
            <xm:f>NOT(ISERROR(SEARCH('Listados Datos'!$T$5,AF498)))</xm:f>
            <xm:f>'Listados Datos'!$T$5</xm:f>
            <x14:dxf>
              <font>
                <b/>
                <i val="0"/>
                <color auto="1"/>
              </font>
              <fill>
                <patternFill>
                  <bgColor rgb="FFFFFF00"/>
                </patternFill>
              </fill>
            </x14:dxf>
          </x14:cfRule>
          <x14:cfRule type="containsText" priority="4246" operator="containsText" id="{9C4F2956-21E6-4B2F-8228-64183A1168DC}">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239" operator="containsText" id="{D4913846-BA48-48C4-82B2-3CE5C6E69A56}">
            <xm:f>NOT(ISERROR(SEARCH('Listados Datos'!$T$3,AB498)))</xm:f>
            <xm:f>'Listados Datos'!$T$3</xm:f>
            <x14:dxf>
              <fill>
                <patternFill patternType="solid">
                  <bgColor rgb="FFC00000"/>
                </patternFill>
              </fill>
            </x14:dxf>
          </x14:cfRule>
          <x14:cfRule type="containsText" priority="4240" operator="containsText" id="{E8A8C7A7-ED52-4DBA-B444-02A6DCB1B625}">
            <xm:f>NOT(ISERROR(SEARCH('Listados Datos'!$T$4,AB498)))</xm:f>
            <xm:f>'Listados Datos'!$T$4</xm:f>
            <x14:dxf>
              <font>
                <b/>
                <i val="0"/>
                <color theme="0"/>
              </font>
              <fill>
                <patternFill>
                  <bgColor rgb="FFE26B0A"/>
                </patternFill>
              </fill>
            </x14:dxf>
          </x14:cfRule>
          <x14:cfRule type="containsText" priority="4241" operator="containsText" id="{50093D65-3ACE-49DC-9305-587D32853090}">
            <xm:f>NOT(ISERROR(SEARCH('Listados Datos'!$T$5,AB498)))</xm:f>
            <xm:f>'Listados Datos'!$T$5</xm:f>
            <x14:dxf>
              <font>
                <b/>
                <i val="0"/>
                <color auto="1"/>
              </font>
              <fill>
                <patternFill>
                  <bgColor rgb="FFFFFF00"/>
                </patternFill>
              </fill>
            </x14:dxf>
          </x14:cfRule>
          <x14:cfRule type="containsText" priority="4242" operator="containsText" id="{6C4C87BC-EDEE-4FBC-BE6E-D94885B55E0F}">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229" operator="containsText" id="{AC4C400B-F2B3-428A-B4D5-A275079C7CBF}">
            <xm:f>NOT(ISERROR(SEARCH('Listados Datos'!$P$3,Z498)))</xm:f>
            <xm:f>'Listados Datos'!$P$3</xm:f>
            <x14:dxf>
              <fill>
                <patternFill>
                  <bgColor rgb="FF99CC00"/>
                </patternFill>
              </fill>
            </x14:dxf>
          </x14:cfRule>
          <x14:cfRule type="containsText" priority="4230" operator="containsText" id="{BC020BE7-535B-440C-ADC1-22BB2FD4F915}">
            <xm:f>NOT(ISERROR(SEARCH('Listados Datos'!$P$4,Z498)))</xm:f>
            <xm:f>'Listados Datos'!$P$4</xm:f>
            <x14:dxf>
              <fill>
                <patternFill>
                  <bgColor rgb="FF33CC33"/>
                </patternFill>
              </fill>
            </x14:dxf>
          </x14:cfRule>
          <x14:cfRule type="containsText" priority="4231" operator="containsText" id="{0828BCF6-99F5-4188-8C20-2C19986E2795}">
            <xm:f>NOT(ISERROR(SEARCH('Listados Datos'!$P$5,Z498)))</xm:f>
            <xm:f>'Listados Datos'!$P$5</xm:f>
            <x14:dxf>
              <fill>
                <patternFill>
                  <bgColor rgb="FFFFFF00"/>
                </patternFill>
              </fill>
            </x14:dxf>
          </x14:cfRule>
          <x14:cfRule type="containsText" priority="4232" operator="containsText" id="{399F4560-4E12-4818-ABAB-705CDBF5453E}">
            <xm:f>NOT(ISERROR(SEARCH('Listados Datos'!$P$6,Z498)))</xm:f>
            <xm:f>'Listados Datos'!$P$6</xm:f>
            <x14:dxf>
              <fill>
                <patternFill>
                  <bgColor rgb="FFFFC000"/>
                </patternFill>
              </fill>
            </x14:dxf>
          </x14:cfRule>
          <x14:cfRule type="containsText" priority="4233" operator="containsText" id="{823A571D-D3BD-4494-A41F-F353A3ED4BF9}">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215" operator="containsText" id="{798C88C3-8890-4B23-A2B9-9A3CFBD4F8E6}">
            <xm:f>NOT(ISERROR(SEARCH('Listados Datos'!$T$3,AT498)))</xm:f>
            <xm:f>'Listados Datos'!$T$3</xm:f>
            <x14:dxf>
              <fill>
                <patternFill patternType="solid">
                  <bgColor rgb="FFC00000"/>
                </patternFill>
              </fill>
            </x14:dxf>
          </x14:cfRule>
          <x14:cfRule type="containsText" priority="4216" operator="containsText" id="{C1175A40-BF79-4D42-8836-46A696617E67}">
            <xm:f>NOT(ISERROR(SEARCH('Listados Datos'!$T$4,AT498)))</xm:f>
            <xm:f>'Listados Datos'!$T$4</xm:f>
            <x14:dxf>
              <font>
                <b/>
                <i val="0"/>
                <color theme="0"/>
              </font>
              <fill>
                <patternFill>
                  <bgColor rgb="FFE26B0A"/>
                </patternFill>
              </fill>
            </x14:dxf>
          </x14:cfRule>
          <x14:cfRule type="containsText" priority="4217" operator="containsText" id="{BB4ACB23-9A00-4308-91A8-DFC3DEBD4810}">
            <xm:f>NOT(ISERROR(SEARCH('Listados Datos'!$T$5,AT498)))</xm:f>
            <xm:f>'Listados Datos'!$T$5</xm:f>
            <x14:dxf>
              <font>
                <b/>
                <i val="0"/>
                <color auto="1"/>
              </font>
              <fill>
                <patternFill>
                  <bgColor rgb="FFFFFF00"/>
                </patternFill>
              </fill>
            </x14:dxf>
          </x14:cfRule>
          <x14:cfRule type="containsText" priority="4218" operator="containsText" id="{BD7F4E19-BC73-4260-90B1-D7942A906383}">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205" operator="containsText" id="{2107E90A-3760-4C66-ACDB-78561E2FAC72}">
            <xm:f>NOT(ISERROR(SEARCH('Listados Datos'!$P$3,AR498)))</xm:f>
            <xm:f>'Listados Datos'!$P$3</xm:f>
            <x14:dxf>
              <fill>
                <patternFill>
                  <bgColor rgb="FF99CC00"/>
                </patternFill>
              </fill>
            </x14:dxf>
          </x14:cfRule>
          <x14:cfRule type="containsText" priority="4206" operator="containsText" id="{5D83C64C-7BEE-472B-BD86-8BDC9637A404}">
            <xm:f>NOT(ISERROR(SEARCH('Listados Datos'!$P$4,AR498)))</xm:f>
            <xm:f>'Listados Datos'!$P$4</xm:f>
            <x14:dxf>
              <fill>
                <patternFill>
                  <bgColor rgb="FF33CC33"/>
                </patternFill>
              </fill>
            </x14:dxf>
          </x14:cfRule>
          <x14:cfRule type="containsText" priority="4207" operator="containsText" id="{EB79AEAF-63D4-4C8B-BB14-9788272A27A8}">
            <xm:f>NOT(ISERROR(SEARCH('Listados Datos'!$P$5,AR498)))</xm:f>
            <xm:f>'Listados Datos'!$P$5</xm:f>
            <x14:dxf>
              <fill>
                <patternFill>
                  <bgColor rgb="FFFFFF00"/>
                </patternFill>
              </fill>
            </x14:dxf>
          </x14:cfRule>
          <x14:cfRule type="containsText" priority="4208" operator="containsText" id="{5B872BE3-0F45-42F3-9597-9DFE49E8E591}">
            <xm:f>NOT(ISERROR(SEARCH('Listados Datos'!$P$6,AR498)))</xm:f>
            <xm:f>'Listados Datos'!$P$6</xm:f>
            <x14:dxf>
              <fill>
                <patternFill>
                  <bgColor rgb="FFFFC000"/>
                </patternFill>
              </fill>
            </x14:dxf>
          </x14:cfRule>
          <x14:cfRule type="containsText" priority="4209" operator="containsText" id="{5AAA7DDD-3810-4FE7-85D3-EDACA58136AD}">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201" operator="containsText" id="{5A0215C4-C4AE-4BA3-84C8-4FCAA65B172D}">
            <xm:f>NOT(ISERROR(SEARCH('Listados Datos'!$T$3,AT499)))</xm:f>
            <xm:f>'Listados Datos'!$T$3</xm:f>
            <x14:dxf>
              <fill>
                <patternFill patternType="solid">
                  <bgColor rgb="FFC00000"/>
                </patternFill>
              </fill>
            </x14:dxf>
          </x14:cfRule>
          <x14:cfRule type="containsText" priority="4202" operator="containsText" id="{04C0AAD7-8A3A-4C28-B89A-8C205F33BB4C}">
            <xm:f>NOT(ISERROR(SEARCH('Listados Datos'!$T$4,AT499)))</xm:f>
            <xm:f>'Listados Datos'!$T$4</xm:f>
            <x14:dxf>
              <font>
                <b/>
                <i val="0"/>
                <color theme="0"/>
              </font>
              <fill>
                <patternFill>
                  <bgColor rgb="FFE26B0A"/>
                </patternFill>
              </fill>
            </x14:dxf>
          </x14:cfRule>
          <x14:cfRule type="containsText" priority="4203" operator="containsText" id="{C00B6830-A844-49B3-9A7F-CDD3093E0809}">
            <xm:f>NOT(ISERROR(SEARCH('Listados Datos'!$T$5,AT499)))</xm:f>
            <xm:f>'Listados Datos'!$T$5</xm:f>
            <x14:dxf>
              <font>
                <b/>
                <i val="0"/>
                <color auto="1"/>
              </font>
              <fill>
                <patternFill>
                  <bgColor rgb="FFFFFF00"/>
                </patternFill>
              </fill>
            </x14:dxf>
          </x14:cfRule>
          <x14:cfRule type="containsText" priority="4204" operator="containsText" id="{19ACB915-B342-4CB6-9A35-5B70819A2649}">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191" operator="containsText" id="{4D9CD9D3-89A6-4760-BBFE-8E445E324751}">
            <xm:f>NOT(ISERROR(SEARCH('Listados Datos'!$P$3,AR499)))</xm:f>
            <xm:f>'Listados Datos'!$P$3</xm:f>
            <x14:dxf>
              <fill>
                <patternFill>
                  <bgColor rgb="FF99CC00"/>
                </patternFill>
              </fill>
            </x14:dxf>
          </x14:cfRule>
          <x14:cfRule type="containsText" priority="4192" operator="containsText" id="{8778167A-3B33-4962-9ACF-99FA66F39E5C}">
            <xm:f>NOT(ISERROR(SEARCH('Listados Datos'!$P$4,AR499)))</xm:f>
            <xm:f>'Listados Datos'!$P$4</xm:f>
            <x14:dxf>
              <fill>
                <patternFill>
                  <bgColor rgb="FF33CC33"/>
                </patternFill>
              </fill>
            </x14:dxf>
          </x14:cfRule>
          <x14:cfRule type="containsText" priority="4193" operator="containsText" id="{7FEFE528-28EE-497D-B0EC-4D28F3B9247A}">
            <xm:f>NOT(ISERROR(SEARCH('Listados Datos'!$P$5,AR499)))</xm:f>
            <xm:f>'Listados Datos'!$P$5</xm:f>
            <x14:dxf>
              <fill>
                <patternFill>
                  <bgColor rgb="FFFFFF00"/>
                </patternFill>
              </fill>
            </x14:dxf>
          </x14:cfRule>
          <x14:cfRule type="containsText" priority="4194" operator="containsText" id="{87BFE26A-19F2-4FA6-89F8-605A11FED8D8}">
            <xm:f>NOT(ISERROR(SEARCH('Listados Datos'!$P$6,AR499)))</xm:f>
            <xm:f>'Listados Datos'!$P$6</xm:f>
            <x14:dxf>
              <fill>
                <patternFill>
                  <bgColor rgb="FFFFC000"/>
                </patternFill>
              </fill>
            </x14:dxf>
          </x14:cfRule>
          <x14:cfRule type="containsText" priority="4195" operator="containsText" id="{756EE44E-253A-4053-81C3-2F8C7B26AF93}">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3915" operator="containsText" id="{B2969FD7-B292-466C-86A7-05BA4EB9DB84}">
            <xm:f>NOT(ISERROR(SEARCH('Listados Datos'!$T$3,AF514)))</xm:f>
            <xm:f>'Listados Datos'!$T$3</xm:f>
            <x14:dxf>
              <fill>
                <patternFill patternType="solid">
                  <bgColor rgb="FFC00000"/>
                </patternFill>
              </fill>
            </x14:dxf>
          </x14:cfRule>
          <x14:cfRule type="containsText" priority="3916" operator="containsText" id="{16356F2E-1768-40AA-8AAF-586F68C6DE68}">
            <xm:f>NOT(ISERROR(SEARCH('Listados Datos'!$T$4,AF514)))</xm:f>
            <xm:f>'Listados Datos'!$T$4</xm:f>
            <x14:dxf>
              <font>
                <b/>
                <i val="0"/>
                <color theme="0"/>
              </font>
              <fill>
                <patternFill>
                  <bgColor rgb="FFE26B0A"/>
                </patternFill>
              </fill>
            </x14:dxf>
          </x14:cfRule>
          <x14:cfRule type="containsText" priority="3917" operator="containsText" id="{245522EA-BA66-4A23-B2A2-84C1C3242153}">
            <xm:f>NOT(ISERROR(SEARCH('Listados Datos'!$T$5,AF514)))</xm:f>
            <xm:f>'Listados Datos'!$T$5</xm:f>
            <x14:dxf>
              <font>
                <b/>
                <i val="0"/>
                <color auto="1"/>
              </font>
              <fill>
                <patternFill>
                  <bgColor rgb="FFFFFF00"/>
                </patternFill>
              </fill>
            </x14:dxf>
          </x14:cfRule>
          <x14:cfRule type="containsText" priority="3918" operator="containsText" id="{C8F24F55-1DEC-4C7F-9C7E-ADC8AF18996D}">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3911" operator="containsText" id="{8859A200-9D45-418D-B7C8-45ECD9BB5C28}">
            <xm:f>NOT(ISERROR(SEARCH('Listados Datos'!$T$3,AB514)))</xm:f>
            <xm:f>'Listados Datos'!$T$3</xm:f>
            <x14:dxf>
              <fill>
                <patternFill patternType="solid">
                  <bgColor rgb="FFC00000"/>
                </patternFill>
              </fill>
            </x14:dxf>
          </x14:cfRule>
          <x14:cfRule type="containsText" priority="3912" operator="containsText" id="{B2667DE3-B0E2-4496-B649-6C51BFBBA155}">
            <xm:f>NOT(ISERROR(SEARCH('Listados Datos'!$T$4,AB514)))</xm:f>
            <xm:f>'Listados Datos'!$T$4</xm:f>
            <x14:dxf>
              <font>
                <b/>
                <i val="0"/>
                <color theme="0"/>
              </font>
              <fill>
                <patternFill>
                  <bgColor rgb="FFE26B0A"/>
                </patternFill>
              </fill>
            </x14:dxf>
          </x14:cfRule>
          <x14:cfRule type="containsText" priority="3913" operator="containsText" id="{B14DFF7A-432D-4539-9487-CBF468C6E43A}">
            <xm:f>NOT(ISERROR(SEARCH('Listados Datos'!$T$5,AB514)))</xm:f>
            <xm:f>'Listados Datos'!$T$5</xm:f>
            <x14:dxf>
              <font>
                <b/>
                <i val="0"/>
                <color auto="1"/>
              </font>
              <fill>
                <patternFill>
                  <bgColor rgb="FFFFFF00"/>
                </patternFill>
              </fill>
            </x14:dxf>
          </x14:cfRule>
          <x14:cfRule type="containsText" priority="3914" operator="containsText" id="{4EDADBFD-6E6F-434A-BDCA-C4A462C0AC5A}">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3901" operator="containsText" id="{B400C0AA-79EF-41AE-BBCC-7B9E444E1D60}">
            <xm:f>NOT(ISERROR(SEARCH('Listados Datos'!$P$3,Z514)))</xm:f>
            <xm:f>'Listados Datos'!$P$3</xm:f>
            <x14:dxf>
              <fill>
                <patternFill>
                  <bgColor rgb="FF99CC00"/>
                </patternFill>
              </fill>
            </x14:dxf>
          </x14:cfRule>
          <x14:cfRule type="containsText" priority="3902" operator="containsText" id="{4AF31302-3AAC-4788-BCA9-511B98DC02EB}">
            <xm:f>NOT(ISERROR(SEARCH('Listados Datos'!$P$4,Z514)))</xm:f>
            <xm:f>'Listados Datos'!$P$4</xm:f>
            <x14:dxf>
              <fill>
                <patternFill>
                  <bgColor rgb="FF33CC33"/>
                </patternFill>
              </fill>
            </x14:dxf>
          </x14:cfRule>
          <x14:cfRule type="containsText" priority="3903" operator="containsText" id="{487DF34F-7243-4286-8A7A-DDE558C291E2}">
            <xm:f>NOT(ISERROR(SEARCH('Listados Datos'!$P$5,Z514)))</xm:f>
            <xm:f>'Listados Datos'!$P$5</xm:f>
            <x14:dxf>
              <fill>
                <patternFill>
                  <bgColor rgb="FFFFFF00"/>
                </patternFill>
              </fill>
            </x14:dxf>
          </x14:cfRule>
          <x14:cfRule type="containsText" priority="3904" operator="containsText" id="{7D3114B2-2835-48E9-B9E0-C7E778725ECC}">
            <xm:f>NOT(ISERROR(SEARCH('Listados Datos'!$P$6,Z514)))</xm:f>
            <xm:f>'Listados Datos'!$P$6</xm:f>
            <x14:dxf>
              <fill>
                <patternFill>
                  <bgColor rgb="FFFFC000"/>
                </patternFill>
              </fill>
            </x14:dxf>
          </x14:cfRule>
          <x14:cfRule type="containsText" priority="3905" operator="containsText" id="{C0AAE43E-D4A1-421A-8927-9D4AF8A3198F}">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3877" operator="containsText" id="{A9D1C595-D19F-4ED7-B9A7-FB1916623457}">
            <xm:f>NOT(ISERROR(SEARCH('Listados Datos'!$T$3,AT514)))</xm:f>
            <xm:f>'Listados Datos'!$T$3</xm:f>
            <x14:dxf>
              <fill>
                <patternFill patternType="solid">
                  <bgColor rgb="FFC00000"/>
                </patternFill>
              </fill>
            </x14:dxf>
          </x14:cfRule>
          <x14:cfRule type="containsText" priority="3878" operator="containsText" id="{B356249D-07A4-4437-AA40-ABBB5F952231}">
            <xm:f>NOT(ISERROR(SEARCH('Listados Datos'!$T$4,AT514)))</xm:f>
            <xm:f>'Listados Datos'!$T$4</xm:f>
            <x14:dxf>
              <font>
                <b/>
                <i val="0"/>
                <color theme="0"/>
              </font>
              <fill>
                <patternFill>
                  <bgColor rgb="FFE26B0A"/>
                </patternFill>
              </fill>
            </x14:dxf>
          </x14:cfRule>
          <x14:cfRule type="containsText" priority="3879" operator="containsText" id="{AF5AA130-0DEA-412D-B113-E545BC046A22}">
            <xm:f>NOT(ISERROR(SEARCH('Listados Datos'!$T$5,AT514)))</xm:f>
            <xm:f>'Listados Datos'!$T$5</xm:f>
            <x14:dxf>
              <font>
                <b/>
                <i val="0"/>
                <color auto="1"/>
              </font>
              <fill>
                <patternFill>
                  <bgColor rgb="FFFFFF00"/>
                </patternFill>
              </fill>
            </x14:dxf>
          </x14:cfRule>
          <x14:cfRule type="containsText" priority="3880" operator="containsText" id="{B75F7730-D1C3-477C-99C2-DC70B90E7745}">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3867" operator="containsText" id="{03E1C4FF-2908-4A18-81C9-76A689D8F294}">
            <xm:f>NOT(ISERROR(SEARCH('Listados Datos'!$P$3,AR514)))</xm:f>
            <xm:f>'Listados Datos'!$P$3</xm:f>
            <x14:dxf>
              <fill>
                <patternFill>
                  <bgColor rgb="FF99CC00"/>
                </patternFill>
              </fill>
            </x14:dxf>
          </x14:cfRule>
          <x14:cfRule type="containsText" priority="3868" operator="containsText" id="{60EBDCF8-DB35-47B2-A579-E0747C617451}">
            <xm:f>NOT(ISERROR(SEARCH('Listados Datos'!$P$4,AR514)))</xm:f>
            <xm:f>'Listados Datos'!$P$4</xm:f>
            <x14:dxf>
              <fill>
                <patternFill>
                  <bgColor rgb="FF33CC33"/>
                </patternFill>
              </fill>
            </x14:dxf>
          </x14:cfRule>
          <x14:cfRule type="containsText" priority="3869" operator="containsText" id="{CBFE8024-CE4B-4903-899A-0823673C1E88}">
            <xm:f>NOT(ISERROR(SEARCH('Listados Datos'!$P$5,AR514)))</xm:f>
            <xm:f>'Listados Datos'!$P$5</xm:f>
            <x14:dxf>
              <fill>
                <patternFill>
                  <bgColor rgb="FFFFFF00"/>
                </patternFill>
              </fill>
            </x14:dxf>
          </x14:cfRule>
          <x14:cfRule type="containsText" priority="3870" operator="containsText" id="{06CBB335-F0EB-42F6-976F-73C6BC1667BD}">
            <xm:f>NOT(ISERROR(SEARCH('Listados Datos'!$P$6,AR514)))</xm:f>
            <xm:f>'Listados Datos'!$P$6</xm:f>
            <x14:dxf>
              <fill>
                <patternFill>
                  <bgColor rgb="FFFFC000"/>
                </patternFill>
              </fill>
            </x14:dxf>
          </x14:cfRule>
          <x14:cfRule type="containsText" priority="3871" operator="containsText" id="{2E7F439D-AA57-47BE-AE7C-1C5612762B57}">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3863" operator="containsText" id="{8250CE46-33EA-4196-AF40-89E77EEF3CB6}">
            <xm:f>NOT(ISERROR(SEARCH('Listados Datos'!$T$3,AT515)))</xm:f>
            <xm:f>'Listados Datos'!$T$3</xm:f>
            <x14:dxf>
              <fill>
                <patternFill patternType="solid">
                  <bgColor rgb="FFC00000"/>
                </patternFill>
              </fill>
            </x14:dxf>
          </x14:cfRule>
          <x14:cfRule type="containsText" priority="3864" operator="containsText" id="{6AC6A964-3A24-4B98-A92F-C675BF0A6F45}">
            <xm:f>NOT(ISERROR(SEARCH('Listados Datos'!$T$4,AT515)))</xm:f>
            <xm:f>'Listados Datos'!$T$4</xm:f>
            <x14:dxf>
              <font>
                <b/>
                <i val="0"/>
                <color theme="0"/>
              </font>
              <fill>
                <patternFill>
                  <bgColor rgb="FFE26B0A"/>
                </patternFill>
              </fill>
            </x14:dxf>
          </x14:cfRule>
          <x14:cfRule type="containsText" priority="3865" operator="containsText" id="{4432DA85-F10A-4759-8D21-B0DCE1704FCC}">
            <xm:f>NOT(ISERROR(SEARCH('Listados Datos'!$T$5,AT515)))</xm:f>
            <xm:f>'Listados Datos'!$T$5</xm:f>
            <x14:dxf>
              <font>
                <b/>
                <i val="0"/>
                <color auto="1"/>
              </font>
              <fill>
                <patternFill>
                  <bgColor rgb="FFFFFF00"/>
                </patternFill>
              </fill>
            </x14:dxf>
          </x14:cfRule>
          <x14:cfRule type="containsText" priority="3866" operator="containsText" id="{CE3126D9-D4D7-41E0-813F-A2CFCFECF7D5}">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3853" operator="containsText" id="{F36A5E10-5A67-43FF-8488-36DFC4779131}">
            <xm:f>NOT(ISERROR(SEARCH('Listados Datos'!$P$3,AR515)))</xm:f>
            <xm:f>'Listados Datos'!$P$3</xm:f>
            <x14:dxf>
              <fill>
                <patternFill>
                  <bgColor rgb="FF99CC00"/>
                </patternFill>
              </fill>
            </x14:dxf>
          </x14:cfRule>
          <x14:cfRule type="containsText" priority="3854" operator="containsText" id="{0C219055-B522-4787-AB92-B3D3CEF96256}">
            <xm:f>NOT(ISERROR(SEARCH('Listados Datos'!$P$4,AR515)))</xm:f>
            <xm:f>'Listados Datos'!$P$4</xm:f>
            <x14:dxf>
              <fill>
                <patternFill>
                  <bgColor rgb="FF33CC33"/>
                </patternFill>
              </fill>
            </x14:dxf>
          </x14:cfRule>
          <x14:cfRule type="containsText" priority="3855" operator="containsText" id="{4209245C-A263-4C7E-BC7B-F98B16FAB849}">
            <xm:f>NOT(ISERROR(SEARCH('Listados Datos'!$P$5,AR515)))</xm:f>
            <xm:f>'Listados Datos'!$P$5</xm:f>
            <x14:dxf>
              <fill>
                <patternFill>
                  <bgColor rgb="FFFFFF00"/>
                </patternFill>
              </fill>
            </x14:dxf>
          </x14:cfRule>
          <x14:cfRule type="containsText" priority="3856" operator="containsText" id="{C5301E56-98E8-48F1-8989-13D0AE398FA6}">
            <xm:f>NOT(ISERROR(SEARCH('Listados Datos'!$P$6,AR515)))</xm:f>
            <xm:f>'Listados Datos'!$P$6</xm:f>
            <x14:dxf>
              <fill>
                <patternFill>
                  <bgColor rgb="FFFFC000"/>
                </patternFill>
              </fill>
            </x14:dxf>
          </x14:cfRule>
          <x14:cfRule type="containsText" priority="3857" operator="containsText" id="{DF920BEF-096D-4120-B8E3-044CEA48D023}">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3835" operator="containsText" id="{23F5E29E-ABB9-4F67-9334-4880281ADB7F}">
            <xm:f>NOT(ISERROR(SEARCH('Listados Datos'!$T$3,AF516)))</xm:f>
            <xm:f>'Listados Datos'!$T$3</xm:f>
            <x14:dxf>
              <fill>
                <patternFill patternType="solid">
                  <bgColor rgb="FFC00000"/>
                </patternFill>
              </fill>
            </x14:dxf>
          </x14:cfRule>
          <x14:cfRule type="containsText" priority="3836" operator="containsText" id="{E4AD581C-C20F-4361-B4B1-D3EF37218C42}">
            <xm:f>NOT(ISERROR(SEARCH('Listados Datos'!$T$4,AF516)))</xm:f>
            <xm:f>'Listados Datos'!$T$4</xm:f>
            <x14:dxf>
              <font>
                <b/>
                <i val="0"/>
                <color theme="0"/>
              </font>
              <fill>
                <patternFill>
                  <bgColor rgb="FFE26B0A"/>
                </patternFill>
              </fill>
            </x14:dxf>
          </x14:cfRule>
          <x14:cfRule type="containsText" priority="3837" operator="containsText" id="{39A17626-1166-498D-AC09-A5CFD818C88B}">
            <xm:f>NOT(ISERROR(SEARCH('Listados Datos'!$T$5,AF516)))</xm:f>
            <xm:f>'Listados Datos'!$T$5</xm:f>
            <x14:dxf>
              <font>
                <b/>
                <i val="0"/>
                <color auto="1"/>
              </font>
              <fill>
                <patternFill>
                  <bgColor rgb="FFFFFF00"/>
                </patternFill>
              </fill>
            </x14:dxf>
          </x14:cfRule>
          <x14:cfRule type="containsText" priority="3838" operator="containsText" id="{0B266F02-609A-4590-9D5B-79CBBB359BEF}">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3831" operator="containsText" id="{94CF0E1A-2135-4D62-BA24-DC0B74436774}">
            <xm:f>NOT(ISERROR(SEARCH('Listados Datos'!$T$3,AB516)))</xm:f>
            <xm:f>'Listados Datos'!$T$3</xm:f>
            <x14:dxf>
              <fill>
                <patternFill patternType="solid">
                  <bgColor rgb="FFC00000"/>
                </patternFill>
              </fill>
            </x14:dxf>
          </x14:cfRule>
          <x14:cfRule type="containsText" priority="3832" operator="containsText" id="{7AD3180E-6394-444B-B2A8-559190CDC4A1}">
            <xm:f>NOT(ISERROR(SEARCH('Listados Datos'!$T$4,AB516)))</xm:f>
            <xm:f>'Listados Datos'!$T$4</xm:f>
            <x14:dxf>
              <font>
                <b/>
                <i val="0"/>
                <color theme="0"/>
              </font>
              <fill>
                <patternFill>
                  <bgColor rgb="FFE26B0A"/>
                </patternFill>
              </fill>
            </x14:dxf>
          </x14:cfRule>
          <x14:cfRule type="containsText" priority="3833" operator="containsText" id="{79D062BF-03E5-46F4-BA71-BB0400D70F0D}">
            <xm:f>NOT(ISERROR(SEARCH('Listados Datos'!$T$5,AB516)))</xm:f>
            <xm:f>'Listados Datos'!$T$5</xm:f>
            <x14:dxf>
              <font>
                <b/>
                <i val="0"/>
                <color auto="1"/>
              </font>
              <fill>
                <patternFill>
                  <bgColor rgb="FFFFFF00"/>
                </patternFill>
              </fill>
            </x14:dxf>
          </x14:cfRule>
          <x14:cfRule type="containsText" priority="3834" operator="containsText" id="{287795D0-590A-47DF-87A0-70EF7867EAEA}">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3821" operator="containsText" id="{1767A545-1686-4135-B5CF-FD0BE8563BEF}">
            <xm:f>NOT(ISERROR(SEARCH('Listados Datos'!$P$3,Z516)))</xm:f>
            <xm:f>'Listados Datos'!$P$3</xm:f>
            <x14:dxf>
              <fill>
                <patternFill>
                  <bgColor rgb="FF99CC00"/>
                </patternFill>
              </fill>
            </x14:dxf>
          </x14:cfRule>
          <x14:cfRule type="containsText" priority="3822" operator="containsText" id="{48932005-B2AC-4D0B-8B40-18FFE15FFF44}">
            <xm:f>NOT(ISERROR(SEARCH('Listados Datos'!$P$4,Z516)))</xm:f>
            <xm:f>'Listados Datos'!$P$4</xm:f>
            <x14:dxf>
              <fill>
                <patternFill>
                  <bgColor rgb="FF33CC33"/>
                </patternFill>
              </fill>
            </x14:dxf>
          </x14:cfRule>
          <x14:cfRule type="containsText" priority="3823" operator="containsText" id="{E890C093-16A1-48B0-A181-154616BC0496}">
            <xm:f>NOT(ISERROR(SEARCH('Listados Datos'!$P$5,Z516)))</xm:f>
            <xm:f>'Listados Datos'!$P$5</xm:f>
            <x14:dxf>
              <fill>
                <patternFill>
                  <bgColor rgb="FFFFFF00"/>
                </patternFill>
              </fill>
            </x14:dxf>
          </x14:cfRule>
          <x14:cfRule type="containsText" priority="3824" operator="containsText" id="{88F9079D-44D2-4A06-B88D-755D09DB6699}">
            <xm:f>NOT(ISERROR(SEARCH('Listados Datos'!$P$6,Z516)))</xm:f>
            <xm:f>'Listados Datos'!$P$6</xm:f>
            <x14:dxf>
              <fill>
                <patternFill>
                  <bgColor rgb="FFFFC000"/>
                </patternFill>
              </fill>
            </x14:dxf>
          </x14:cfRule>
          <x14:cfRule type="containsText" priority="3825" operator="containsText" id="{4EE9553D-0433-4FBD-8B9C-2BDCF9B98EC4}">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793" operator="containsText" id="{3A599F33-D486-4905-B1A7-04DD32E6F9F7}">
            <xm:f>NOT(ISERROR(SEARCH('Listados Datos'!$T$3,AT517)))</xm:f>
            <xm:f>'Listados Datos'!$T$3</xm:f>
            <x14:dxf>
              <fill>
                <patternFill patternType="solid">
                  <bgColor rgb="FFC00000"/>
                </patternFill>
              </fill>
            </x14:dxf>
          </x14:cfRule>
          <x14:cfRule type="containsText" priority="3794" operator="containsText" id="{11C3AF68-6932-43B4-AA69-32E491138F8B}">
            <xm:f>NOT(ISERROR(SEARCH('Listados Datos'!$T$4,AT517)))</xm:f>
            <xm:f>'Listados Datos'!$T$4</xm:f>
            <x14:dxf>
              <font>
                <b/>
                <i val="0"/>
                <color theme="0"/>
              </font>
              <fill>
                <patternFill>
                  <bgColor rgb="FFE26B0A"/>
                </patternFill>
              </fill>
            </x14:dxf>
          </x14:cfRule>
          <x14:cfRule type="containsText" priority="3795" operator="containsText" id="{051DD9CB-D97F-49AC-A892-8A6A01F8D1C8}">
            <xm:f>NOT(ISERROR(SEARCH('Listados Datos'!$T$5,AT517)))</xm:f>
            <xm:f>'Listados Datos'!$T$5</xm:f>
            <x14:dxf>
              <font>
                <b/>
                <i val="0"/>
                <color auto="1"/>
              </font>
              <fill>
                <patternFill>
                  <bgColor rgb="FFFFFF00"/>
                </patternFill>
              </fill>
            </x14:dxf>
          </x14:cfRule>
          <x14:cfRule type="containsText" priority="3796" operator="containsText" id="{272F0EA9-558C-4F15-9AF8-7F16933B5B3A}">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3713" operator="containsText" id="{6C320A9A-0BA9-4146-BCB5-8809B1321DCE}">
            <xm:f>NOT(ISERROR(SEARCH('Listados Datos'!$T$3,AT531)))</xm:f>
            <xm:f>'Listados Datos'!$T$3</xm:f>
            <x14:dxf>
              <fill>
                <patternFill patternType="solid">
                  <bgColor rgb="FFC00000"/>
                </patternFill>
              </fill>
            </x14:dxf>
          </x14:cfRule>
          <x14:cfRule type="containsText" priority="3714" operator="containsText" id="{47B70946-9D51-4A39-8FBD-8C8E72BE6ED5}">
            <xm:f>NOT(ISERROR(SEARCH('Listados Datos'!$T$4,AT531)))</xm:f>
            <xm:f>'Listados Datos'!$T$4</xm:f>
            <x14:dxf>
              <font>
                <b/>
                <i val="0"/>
                <color theme="0"/>
              </font>
              <fill>
                <patternFill>
                  <bgColor rgb="FFE26B0A"/>
                </patternFill>
              </fill>
            </x14:dxf>
          </x14:cfRule>
          <x14:cfRule type="containsText" priority="3715" operator="containsText" id="{477C3598-B576-4211-AFDB-43935487E0F9}">
            <xm:f>NOT(ISERROR(SEARCH('Listados Datos'!$T$5,AT531)))</xm:f>
            <xm:f>'Listados Datos'!$T$5</xm:f>
            <x14:dxf>
              <font>
                <b/>
                <i val="0"/>
                <color auto="1"/>
              </font>
              <fill>
                <patternFill>
                  <bgColor rgb="FFFFFF00"/>
                </patternFill>
              </fill>
            </x14:dxf>
          </x14:cfRule>
          <x14:cfRule type="containsText" priority="3716" operator="containsText" id="{6C4D32CE-08D4-4ADD-B973-496D7B434757}">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03" operator="containsText" id="{3F1B1CED-7129-423D-AD0F-08C9C14AC171}">
            <xm:f>NOT(ISERROR(SEARCH('Listados Datos'!$P$3,AR531)))</xm:f>
            <xm:f>'Listados Datos'!$P$3</xm:f>
            <x14:dxf>
              <fill>
                <patternFill>
                  <bgColor rgb="FF99CC00"/>
                </patternFill>
              </fill>
            </x14:dxf>
          </x14:cfRule>
          <x14:cfRule type="containsText" priority="3704" operator="containsText" id="{14B55FFC-C3F1-4EA8-85AF-B5F8AA6ED4E9}">
            <xm:f>NOT(ISERROR(SEARCH('Listados Datos'!$P$4,AR531)))</xm:f>
            <xm:f>'Listados Datos'!$P$4</xm:f>
            <x14:dxf>
              <fill>
                <patternFill>
                  <bgColor rgb="FF33CC33"/>
                </patternFill>
              </fill>
            </x14:dxf>
          </x14:cfRule>
          <x14:cfRule type="containsText" priority="3705" operator="containsText" id="{68E125CD-3572-4354-B4AE-ECF90294D9E7}">
            <xm:f>NOT(ISERROR(SEARCH('Listados Datos'!$P$5,AR531)))</xm:f>
            <xm:f>'Listados Datos'!$P$5</xm:f>
            <x14:dxf>
              <fill>
                <patternFill>
                  <bgColor rgb="FFFFFF00"/>
                </patternFill>
              </fill>
            </x14:dxf>
          </x14:cfRule>
          <x14:cfRule type="containsText" priority="3706" operator="containsText" id="{9D9C9723-A7F6-45AB-BCFD-CC7768E66862}">
            <xm:f>NOT(ISERROR(SEARCH('Listados Datos'!$P$6,AR531)))</xm:f>
            <xm:f>'Listados Datos'!$P$6</xm:f>
            <x14:dxf>
              <fill>
                <patternFill>
                  <bgColor rgb="FFFFC000"/>
                </patternFill>
              </fill>
            </x14:dxf>
          </x14:cfRule>
          <x14:cfRule type="containsText" priority="3707" operator="containsText" id="{03FE3D90-8632-49FC-87F3-6FD9E5EBFA46}">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671" operator="containsText" id="{F27F039E-FFA2-414C-82F6-D6C940D180CE}">
            <xm:f>NOT(ISERROR(SEARCH('Listados Datos'!$T$3,AT528)))</xm:f>
            <xm:f>'Listados Datos'!$T$3</xm:f>
            <x14:dxf>
              <fill>
                <patternFill patternType="solid">
                  <bgColor rgb="FFC00000"/>
                </patternFill>
              </fill>
            </x14:dxf>
          </x14:cfRule>
          <x14:cfRule type="containsText" priority="3672" operator="containsText" id="{01754437-8596-470C-A2BC-B49031D07DFF}">
            <xm:f>NOT(ISERROR(SEARCH('Listados Datos'!$T$4,AT528)))</xm:f>
            <xm:f>'Listados Datos'!$T$4</xm:f>
            <x14:dxf>
              <font>
                <b/>
                <i val="0"/>
                <color theme="0"/>
              </font>
              <fill>
                <patternFill>
                  <bgColor rgb="FFE26B0A"/>
                </patternFill>
              </fill>
            </x14:dxf>
          </x14:cfRule>
          <x14:cfRule type="containsText" priority="3673" operator="containsText" id="{AF1B7757-2852-4DB2-B327-20A8049CC751}">
            <xm:f>NOT(ISERROR(SEARCH('Listados Datos'!$T$5,AT528)))</xm:f>
            <xm:f>'Listados Datos'!$T$5</xm:f>
            <x14:dxf>
              <font>
                <b/>
                <i val="0"/>
                <color auto="1"/>
              </font>
              <fill>
                <patternFill>
                  <bgColor rgb="FFFFFF00"/>
                </patternFill>
              </fill>
            </x14:dxf>
          </x14:cfRule>
          <x14:cfRule type="containsText" priority="3674" operator="containsText" id="{3DBA237C-4AE9-45D4-89FA-6226F2829490}">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61" operator="containsText" id="{8AFB3845-4EB5-4EF6-9FAB-D2961C84DB45}">
            <xm:f>NOT(ISERROR(SEARCH('Listados Datos'!$P$3,AR528)))</xm:f>
            <xm:f>'Listados Datos'!$P$3</xm:f>
            <x14:dxf>
              <fill>
                <patternFill>
                  <bgColor rgb="FF99CC00"/>
                </patternFill>
              </fill>
            </x14:dxf>
          </x14:cfRule>
          <x14:cfRule type="containsText" priority="3662" operator="containsText" id="{38EB8A21-959E-4DC8-8A86-2743925372C8}">
            <xm:f>NOT(ISERROR(SEARCH('Listados Datos'!$P$4,AR528)))</xm:f>
            <xm:f>'Listados Datos'!$P$4</xm:f>
            <x14:dxf>
              <fill>
                <patternFill>
                  <bgColor rgb="FF33CC33"/>
                </patternFill>
              </fill>
            </x14:dxf>
          </x14:cfRule>
          <x14:cfRule type="containsText" priority="3663" operator="containsText" id="{58D1D2FC-939C-4608-89F4-452B128C05F0}">
            <xm:f>NOT(ISERROR(SEARCH('Listados Datos'!$P$5,AR528)))</xm:f>
            <xm:f>'Listados Datos'!$P$5</xm:f>
            <x14:dxf>
              <fill>
                <patternFill>
                  <bgColor rgb="FFFFFF00"/>
                </patternFill>
              </fill>
            </x14:dxf>
          </x14:cfRule>
          <x14:cfRule type="containsText" priority="3664" operator="containsText" id="{40018579-7DF0-4CFB-AD3F-B8FC9267D5D1}">
            <xm:f>NOT(ISERROR(SEARCH('Listados Datos'!$P$6,AR528)))</xm:f>
            <xm:f>'Listados Datos'!$P$6</xm:f>
            <x14:dxf>
              <fill>
                <patternFill>
                  <bgColor rgb="FFFFC000"/>
                </patternFill>
              </fill>
            </x14:dxf>
          </x14:cfRule>
          <x14:cfRule type="containsText" priority="3665" operator="containsText" id="{86808EE9-50FD-4D15-A50D-C2848B76A891}">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779" operator="containsText" id="{B052CC04-09BD-44E0-8A0A-3F2BF7123FB9}">
            <xm:f>NOT(ISERROR(SEARCH('Listados Datos'!$T$3,AF526)))</xm:f>
            <xm:f>'Listados Datos'!$T$3</xm:f>
            <x14:dxf>
              <fill>
                <patternFill patternType="solid">
                  <bgColor rgb="FFC00000"/>
                </patternFill>
              </fill>
            </x14:dxf>
          </x14:cfRule>
          <x14:cfRule type="containsText" priority="3780" operator="containsText" id="{F4AD5DF6-811E-4F2F-BCB2-7CADE74DABD1}">
            <xm:f>NOT(ISERROR(SEARCH('Listados Datos'!$T$4,AF526)))</xm:f>
            <xm:f>'Listados Datos'!$T$4</xm:f>
            <x14:dxf>
              <font>
                <b/>
                <i val="0"/>
                <color theme="0"/>
              </font>
              <fill>
                <patternFill>
                  <bgColor rgb="FFE26B0A"/>
                </patternFill>
              </fill>
            </x14:dxf>
          </x14:cfRule>
          <x14:cfRule type="containsText" priority="3781" operator="containsText" id="{377856D2-5528-4BCD-AE94-1326B883D1D8}">
            <xm:f>NOT(ISERROR(SEARCH('Listados Datos'!$T$5,AF526)))</xm:f>
            <xm:f>'Listados Datos'!$T$5</xm:f>
            <x14:dxf>
              <font>
                <b/>
                <i val="0"/>
                <color auto="1"/>
              </font>
              <fill>
                <patternFill>
                  <bgColor rgb="FFFFFF00"/>
                </patternFill>
              </fill>
            </x14:dxf>
          </x14:cfRule>
          <x14:cfRule type="containsText" priority="3782" operator="containsText" id="{0E7BBD06-E286-4779-8240-19F926F4F4C4}">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775" operator="containsText" id="{C0316A4B-DE75-440C-A0C1-4CD4C89AEF04}">
            <xm:f>NOT(ISERROR(SEARCH('Listados Datos'!$T$3,AB526)))</xm:f>
            <xm:f>'Listados Datos'!$T$3</xm:f>
            <x14:dxf>
              <fill>
                <patternFill patternType="solid">
                  <bgColor rgb="FFC00000"/>
                </patternFill>
              </fill>
            </x14:dxf>
          </x14:cfRule>
          <x14:cfRule type="containsText" priority="3776" operator="containsText" id="{C80A5629-E85E-44B2-8644-D44435D8F415}">
            <xm:f>NOT(ISERROR(SEARCH('Listados Datos'!$T$4,AB526)))</xm:f>
            <xm:f>'Listados Datos'!$T$4</xm:f>
            <x14:dxf>
              <font>
                <b/>
                <i val="0"/>
                <color theme="0"/>
              </font>
              <fill>
                <patternFill>
                  <bgColor rgb="FFE26B0A"/>
                </patternFill>
              </fill>
            </x14:dxf>
          </x14:cfRule>
          <x14:cfRule type="containsText" priority="3777" operator="containsText" id="{1888361E-95AD-44D4-A304-A64203AED682}">
            <xm:f>NOT(ISERROR(SEARCH('Listados Datos'!$T$5,AB526)))</xm:f>
            <xm:f>'Listados Datos'!$T$5</xm:f>
            <x14:dxf>
              <font>
                <b/>
                <i val="0"/>
                <color auto="1"/>
              </font>
              <fill>
                <patternFill>
                  <bgColor rgb="FFFFFF00"/>
                </patternFill>
              </fill>
            </x14:dxf>
          </x14:cfRule>
          <x14:cfRule type="containsText" priority="3778" operator="containsText" id="{D4C2CAF9-9B17-448D-B8CF-E8E3EBB237C5}">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65" operator="containsText" id="{BC5036BC-E432-4F8A-B515-F0FEEDFC6CA6}">
            <xm:f>NOT(ISERROR(SEARCH('Listados Datos'!$P$3,Z526)))</xm:f>
            <xm:f>'Listados Datos'!$P$3</xm:f>
            <x14:dxf>
              <fill>
                <patternFill>
                  <bgColor rgb="FF99CC00"/>
                </patternFill>
              </fill>
            </x14:dxf>
          </x14:cfRule>
          <x14:cfRule type="containsText" priority="3766" operator="containsText" id="{01351200-264E-47BB-86DB-CD0EA1D35BB3}">
            <xm:f>NOT(ISERROR(SEARCH('Listados Datos'!$P$4,Z526)))</xm:f>
            <xm:f>'Listados Datos'!$P$4</xm:f>
            <x14:dxf>
              <fill>
                <patternFill>
                  <bgColor rgb="FF33CC33"/>
                </patternFill>
              </fill>
            </x14:dxf>
          </x14:cfRule>
          <x14:cfRule type="containsText" priority="3767" operator="containsText" id="{EF18C615-9376-41BB-A151-5A03786299DE}">
            <xm:f>NOT(ISERROR(SEARCH('Listados Datos'!$P$5,Z526)))</xm:f>
            <xm:f>'Listados Datos'!$P$5</xm:f>
            <x14:dxf>
              <fill>
                <patternFill>
                  <bgColor rgb="FFFFFF00"/>
                </patternFill>
              </fill>
            </x14:dxf>
          </x14:cfRule>
          <x14:cfRule type="containsText" priority="3768" operator="containsText" id="{E9AB305F-12B6-42EF-96AC-E49E23F1A9D5}">
            <xm:f>NOT(ISERROR(SEARCH('Listados Datos'!$P$6,Z526)))</xm:f>
            <xm:f>'Listados Datos'!$P$6</xm:f>
            <x14:dxf>
              <fill>
                <patternFill>
                  <bgColor rgb="FFFFC000"/>
                </patternFill>
              </fill>
            </x14:dxf>
          </x14:cfRule>
          <x14:cfRule type="containsText" priority="3769" operator="containsText" id="{7A43CAFC-2D70-40E8-A9E5-03EF500DB584}">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41" operator="containsText" id="{8578851E-6240-4CBE-8BB8-BD24072F2159}">
            <xm:f>NOT(ISERROR(SEARCH('Listados Datos'!$T$3,AT526)))</xm:f>
            <xm:f>'Listados Datos'!$T$3</xm:f>
            <x14:dxf>
              <fill>
                <patternFill patternType="solid">
                  <bgColor rgb="FFC00000"/>
                </patternFill>
              </fill>
            </x14:dxf>
          </x14:cfRule>
          <x14:cfRule type="containsText" priority="3742" operator="containsText" id="{26BDC145-B9C8-4BCA-B40C-5168EC500E0E}">
            <xm:f>NOT(ISERROR(SEARCH('Listados Datos'!$T$4,AT526)))</xm:f>
            <xm:f>'Listados Datos'!$T$4</xm:f>
            <x14:dxf>
              <font>
                <b/>
                <i val="0"/>
                <color theme="0"/>
              </font>
              <fill>
                <patternFill>
                  <bgColor rgb="FFE26B0A"/>
                </patternFill>
              </fill>
            </x14:dxf>
          </x14:cfRule>
          <x14:cfRule type="containsText" priority="3743" operator="containsText" id="{A74FC45D-9461-4D6B-8D81-E3DF89FB4156}">
            <xm:f>NOT(ISERROR(SEARCH('Listados Datos'!$T$5,AT526)))</xm:f>
            <xm:f>'Listados Datos'!$T$5</xm:f>
            <x14:dxf>
              <font>
                <b/>
                <i val="0"/>
                <color auto="1"/>
              </font>
              <fill>
                <patternFill>
                  <bgColor rgb="FFFFFF00"/>
                </patternFill>
              </fill>
            </x14:dxf>
          </x14:cfRule>
          <x14:cfRule type="containsText" priority="3744" operator="containsText" id="{67FE9766-6105-4560-8AF1-861262F00F5B}">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31" operator="containsText" id="{153A7D1F-B9F1-425E-87E1-165885A9B014}">
            <xm:f>NOT(ISERROR(SEARCH('Listados Datos'!$P$3,AR526)))</xm:f>
            <xm:f>'Listados Datos'!$P$3</xm:f>
            <x14:dxf>
              <fill>
                <patternFill>
                  <bgColor rgb="FF99CC00"/>
                </patternFill>
              </fill>
            </x14:dxf>
          </x14:cfRule>
          <x14:cfRule type="containsText" priority="3732" operator="containsText" id="{97C0760F-505A-49C6-8B47-0224B423787D}">
            <xm:f>NOT(ISERROR(SEARCH('Listados Datos'!$P$4,AR526)))</xm:f>
            <xm:f>'Listados Datos'!$P$4</xm:f>
            <x14:dxf>
              <fill>
                <patternFill>
                  <bgColor rgb="FF33CC33"/>
                </patternFill>
              </fill>
            </x14:dxf>
          </x14:cfRule>
          <x14:cfRule type="containsText" priority="3733" operator="containsText" id="{F9B456CB-0210-406C-95D4-214A38970EAA}">
            <xm:f>NOT(ISERROR(SEARCH('Listados Datos'!$P$5,AR526)))</xm:f>
            <xm:f>'Listados Datos'!$P$5</xm:f>
            <x14:dxf>
              <fill>
                <patternFill>
                  <bgColor rgb="FFFFFF00"/>
                </patternFill>
              </fill>
            </x14:dxf>
          </x14:cfRule>
          <x14:cfRule type="containsText" priority="3734" operator="containsText" id="{B5D04A02-7F53-4C9C-B4B5-63803EE1ACC6}">
            <xm:f>NOT(ISERROR(SEARCH('Listados Datos'!$P$6,AR526)))</xm:f>
            <xm:f>'Listados Datos'!$P$6</xm:f>
            <x14:dxf>
              <fill>
                <patternFill>
                  <bgColor rgb="FFFFC000"/>
                </patternFill>
              </fill>
            </x14:dxf>
          </x14:cfRule>
          <x14:cfRule type="containsText" priority="3735" operator="containsText" id="{936AEFF0-8F65-4E80-B837-29D3C0ECA0FD}">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27" operator="containsText" id="{1BC90261-83A1-4D04-B700-039C0DE21511}">
            <xm:f>NOT(ISERROR(SEARCH('Listados Datos'!$T$3,AT527)))</xm:f>
            <xm:f>'Listados Datos'!$T$3</xm:f>
            <x14:dxf>
              <fill>
                <patternFill patternType="solid">
                  <bgColor rgb="FFC00000"/>
                </patternFill>
              </fill>
            </x14:dxf>
          </x14:cfRule>
          <x14:cfRule type="containsText" priority="3728" operator="containsText" id="{A1681A52-C3CF-446E-8CE8-60AD8490664B}">
            <xm:f>NOT(ISERROR(SEARCH('Listados Datos'!$T$4,AT527)))</xm:f>
            <xm:f>'Listados Datos'!$T$4</xm:f>
            <x14:dxf>
              <font>
                <b/>
                <i val="0"/>
                <color theme="0"/>
              </font>
              <fill>
                <patternFill>
                  <bgColor rgb="FFE26B0A"/>
                </patternFill>
              </fill>
            </x14:dxf>
          </x14:cfRule>
          <x14:cfRule type="containsText" priority="3729" operator="containsText" id="{3D8594C9-4B8C-4160-9A08-CEEADA50C688}">
            <xm:f>NOT(ISERROR(SEARCH('Listados Datos'!$T$5,AT527)))</xm:f>
            <xm:f>'Listados Datos'!$T$5</xm:f>
            <x14:dxf>
              <font>
                <b/>
                <i val="0"/>
                <color auto="1"/>
              </font>
              <fill>
                <patternFill>
                  <bgColor rgb="FFFFFF00"/>
                </patternFill>
              </fill>
            </x14:dxf>
          </x14:cfRule>
          <x14:cfRule type="containsText" priority="3730" operator="containsText" id="{F1EF0482-3A36-454E-99F5-A48BDE3BB891}">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17" operator="containsText" id="{0C1C356B-2A6E-4578-8A1E-8179A6848CF7}">
            <xm:f>NOT(ISERROR(SEARCH('Listados Datos'!$P$3,AR527)))</xm:f>
            <xm:f>'Listados Datos'!$P$3</xm:f>
            <x14:dxf>
              <fill>
                <patternFill>
                  <bgColor rgb="FF99CC00"/>
                </patternFill>
              </fill>
            </x14:dxf>
          </x14:cfRule>
          <x14:cfRule type="containsText" priority="3718" operator="containsText" id="{726B1C57-785A-47D0-A85D-19E12B341DE0}">
            <xm:f>NOT(ISERROR(SEARCH('Listados Datos'!$P$4,AR527)))</xm:f>
            <xm:f>'Listados Datos'!$P$4</xm:f>
            <x14:dxf>
              <fill>
                <patternFill>
                  <bgColor rgb="FF33CC33"/>
                </patternFill>
              </fill>
            </x14:dxf>
          </x14:cfRule>
          <x14:cfRule type="containsText" priority="3719" operator="containsText" id="{22F17236-B84A-4068-BF4C-8DE6EAFD4671}">
            <xm:f>NOT(ISERROR(SEARCH('Listados Datos'!$P$5,AR527)))</xm:f>
            <xm:f>'Listados Datos'!$P$5</xm:f>
            <x14:dxf>
              <fill>
                <patternFill>
                  <bgColor rgb="FFFFFF00"/>
                </patternFill>
              </fill>
            </x14:dxf>
          </x14:cfRule>
          <x14:cfRule type="containsText" priority="3720" operator="containsText" id="{63E8178E-84CF-4010-8083-744C37B3D5C7}">
            <xm:f>NOT(ISERROR(SEARCH('Listados Datos'!$P$6,AR527)))</xm:f>
            <xm:f>'Listados Datos'!$P$6</xm:f>
            <x14:dxf>
              <fill>
                <patternFill>
                  <bgColor rgb="FFFFC000"/>
                </patternFill>
              </fill>
            </x14:dxf>
          </x14:cfRule>
          <x14:cfRule type="containsText" priority="3721" operator="containsText" id="{D9CE529D-DC34-41BD-B840-C6891B688C8F}">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699" operator="containsText" id="{70CE7196-6437-4BE7-B3EB-D06DE6E50028}">
            <xm:f>NOT(ISERROR(SEARCH('Listados Datos'!$T$3,AF528)))</xm:f>
            <xm:f>'Listados Datos'!$T$3</xm:f>
            <x14:dxf>
              <fill>
                <patternFill patternType="solid">
                  <bgColor rgb="FFC00000"/>
                </patternFill>
              </fill>
            </x14:dxf>
          </x14:cfRule>
          <x14:cfRule type="containsText" priority="3700" operator="containsText" id="{D871B8C1-702E-438E-9EBC-8FDFC0B014C8}">
            <xm:f>NOT(ISERROR(SEARCH('Listados Datos'!$T$4,AF528)))</xm:f>
            <xm:f>'Listados Datos'!$T$4</xm:f>
            <x14:dxf>
              <font>
                <b/>
                <i val="0"/>
                <color theme="0"/>
              </font>
              <fill>
                <patternFill>
                  <bgColor rgb="FFE26B0A"/>
                </patternFill>
              </fill>
            </x14:dxf>
          </x14:cfRule>
          <x14:cfRule type="containsText" priority="3701" operator="containsText" id="{2BE4DD31-F206-44DA-A9CD-E2EA7FA405CF}">
            <xm:f>NOT(ISERROR(SEARCH('Listados Datos'!$T$5,AF528)))</xm:f>
            <xm:f>'Listados Datos'!$T$5</xm:f>
            <x14:dxf>
              <font>
                <b/>
                <i val="0"/>
                <color auto="1"/>
              </font>
              <fill>
                <patternFill>
                  <bgColor rgb="FFFFFF00"/>
                </patternFill>
              </fill>
            </x14:dxf>
          </x14:cfRule>
          <x14:cfRule type="containsText" priority="3702" operator="containsText" id="{57840CB3-3D70-4A13-A745-7972A080123F}">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695" operator="containsText" id="{7FA76593-4A4B-47F8-906E-C7C66165A758}">
            <xm:f>NOT(ISERROR(SEARCH('Listados Datos'!$T$3,AB528)))</xm:f>
            <xm:f>'Listados Datos'!$T$3</xm:f>
            <x14:dxf>
              <fill>
                <patternFill patternType="solid">
                  <bgColor rgb="FFC00000"/>
                </patternFill>
              </fill>
            </x14:dxf>
          </x14:cfRule>
          <x14:cfRule type="containsText" priority="3696" operator="containsText" id="{FC264CDE-0100-444A-B16E-258667C9C96E}">
            <xm:f>NOT(ISERROR(SEARCH('Listados Datos'!$T$4,AB528)))</xm:f>
            <xm:f>'Listados Datos'!$T$4</xm:f>
            <x14:dxf>
              <font>
                <b/>
                <i val="0"/>
                <color theme="0"/>
              </font>
              <fill>
                <patternFill>
                  <bgColor rgb="FFE26B0A"/>
                </patternFill>
              </fill>
            </x14:dxf>
          </x14:cfRule>
          <x14:cfRule type="containsText" priority="3697" operator="containsText" id="{35EA1F25-4A71-4511-9FA8-64C0C2C0BEBF}">
            <xm:f>NOT(ISERROR(SEARCH('Listados Datos'!$T$5,AB528)))</xm:f>
            <xm:f>'Listados Datos'!$T$5</xm:f>
            <x14:dxf>
              <font>
                <b/>
                <i val="0"/>
                <color auto="1"/>
              </font>
              <fill>
                <patternFill>
                  <bgColor rgb="FFFFFF00"/>
                </patternFill>
              </fill>
            </x14:dxf>
          </x14:cfRule>
          <x14:cfRule type="containsText" priority="3698" operator="containsText" id="{619746D7-C8CD-493B-B9A2-27EB1E47D9A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685" operator="containsText" id="{973E03B3-C206-42A5-B4F2-95D94549FB9A}">
            <xm:f>NOT(ISERROR(SEARCH('Listados Datos'!$P$3,Z528)))</xm:f>
            <xm:f>'Listados Datos'!$P$3</xm:f>
            <x14:dxf>
              <fill>
                <patternFill>
                  <bgColor rgb="FF99CC00"/>
                </patternFill>
              </fill>
            </x14:dxf>
          </x14:cfRule>
          <x14:cfRule type="containsText" priority="3686" operator="containsText" id="{8F9F66C4-F67E-4E08-A848-7A85C2780880}">
            <xm:f>NOT(ISERROR(SEARCH('Listados Datos'!$P$4,Z528)))</xm:f>
            <xm:f>'Listados Datos'!$P$4</xm:f>
            <x14:dxf>
              <fill>
                <patternFill>
                  <bgColor rgb="FF33CC33"/>
                </patternFill>
              </fill>
            </x14:dxf>
          </x14:cfRule>
          <x14:cfRule type="containsText" priority="3687" operator="containsText" id="{6C03F80A-1DC6-4AAE-BB20-61C884D522FE}">
            <xm:f>NOT(ISERROR(SEARCH('Listados Datos'!$P$5,Z528)))</xm:f>
            <xm:f>'Listados Datos'!$P$5</xm:f>
            <x14:dxf>
              <fill>
                <patternFill>
                  <bgColor rgb="FFFFFF00"/>
                </patternFill>
              </fill>
            </x14:dxf>
          </x14:cfRule>
          <x14:cfRule type="containsText" priority="3688" operator="containsText" id="{051D110E-E81F-4AE1-87DC-B18C3E1242A3}">
            <xm:f>NOT(ISERROR(SEARCH('Listados Datos'!$P$6,Z528)))</xm:f>
            <xm:f>'Listados Datos'!$P$6</xm:f>
            <x14:dxf>
              <fill>
                <patternFill>
                  <bgColor rgb="FFFFC000"/>
                </patternFill>
              </fill>
            </x14:dxf>
          </x14:cfRule>
          <x14:cfRule type="containsText" priority="3689" operator="containsText" id="{C10A5D46-9436-4ECC-94FD-A51A340D7C07}">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57" operator="containsText" id="{60937BBB-5DD5-4ECE-9C0B-39A6D91D1D2D}">
            <xm:f>NOT(ISERROR(SEARCH('Listados Datos'!$T$3,AT529)))</xm:f>
            <xm:f>'Listados Datos'!$T$3</xm:f>
            <x14:dxf>
              <fill>
                <patternFill patternType="solid">
                  <bgColor rgb="FFC00000"/>
                </patternFill>
              </fill>
            </x14:dxf>
          </x14:cfRule>
          <x14:cfRule type="containsText" priority="3658" operator="containsText" id="{F58F266B-F8C1-43F3-96B9-AE8E3C3189E9}">
            <xm:f>NOT(ISERROR(SEARCH('Listados Datos'!$T$4,AT529)))</xm:f>
            <xm:f>'Listados Datos'!$T$4</xm:f>
            <x14:dxf>
              <font>
                <b/>
                <i val="0"/>
                <color theme="0"/>
              </font>
              <fill>
                <patternFill>
                  <bgColor rgb="FFE26B0A"/>
                </patternFill>
              </fill>
            </x14:dxf>
          </x14:cfRule>
          <x14:cfRule type="containsText" priority="3659" operator="containsText" id="{70E8E818-48B7-4795-A0F9-B8D63E88E0C7}">
            <xm:f>NOT(ISERROR(SEARCH('Listados Datos'!$T$5,AT529)))</xm:f>
            <xm:f>'Listados Datos'!$T$5</xm:f>
            <x14:dxf>
              <font>
                <b/>
                <i val="0"/>
                <color auto="1"/>
              </font>
              <fill>
                <patternFill>
                  <bgColor rgb="FFFFFF00"/>
                </patternFill>
              </fill>
            </x14:dxf>
          </x14:cfRule>
          <x14:cfRule type="containsText" priority="3660" operator="containsText" id="{CCD5DFDD-479D-4F79-9CB7-1B86C150425C}">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577" operator="containsText" id="{FCEAEDA7-B47A-4B97-8E82-38A3397D02E9}">
            <xm:f>NOT(ISERROR(SEARCH('Listados Datos'!$T$3,AT525)))</xm:f>
            <xm:f>'Listados Datos'!$T$3</xm:f>
            <x14:dxf>
              <fill>
                <patternFill patternType="solid">
                  <bgColor rgb="FFC00000"/>
                </patternFill>
              </fill>
            </x14:dxf>
          </x14:cfRule>
          <x14:cfRule type="containsText" priority="3578" operator="containsText" id="{72FD5CAA-4E1C-4741-A04D-A0AED01C3843}">
            <xm:f>NOT(ISERROR(SEARCH('Listados Datos'!$T$4,AT525)))</xm:f>
            <xm:f>'Listados Datos'!$T$4</xm:f>
            <x14:dxf>
              <font>
                <b/>
                <i val="0"/>
                <color theme="0"/>
              </font>
              <fill>
                <patternFill>
                  <bgColor rgb="FFE26B0A"/>
                </patternFill>
              </fill>
            </x14:dxf>
          </x14:cfRule>
          <x14:cfRule type="containsText" priority="3579" operator="containsText" id="{DC58A83E-F530-4541-8D62-E1A1ED2F9A88}">
            <xm:f>NOT(ISERROR(SEARCH('Listados Datos'!$T$5,AT525)))</xm:f>
            <xm:f>'Listados Datos'!$T$5</xm:f>
            <x14:dxf>
              <font>
                <b/>
                <i val="0"/>
                <color auto="1"/>
              </font>
              <fill>
                <patternFill>
                  <bgColor rgb="FFFFFF00"/>
                </patternFill>
              </fill>
            </x14:dxf>
          </x14:cfRule>
          <x14:cfRule type="containsText" priority="3580" operator="containsText" id="{E5F26CBC-01A4-4750-A22B-719612F97718}">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567" operator="containsText" id="{076DA9B4-43DB-4457-9A16-2D6BB14A98B2}">
            <xm:f>NOT(ISERROR(SEARCH('Listados Datos'!$P$3,AR525)))</xm:f>
            <xm:f>'Listados Datos'!$P$3</xm:f>
            <x14:dxf>
              <fill>
                <patternFill>
                  <bgColor rgb="FF99CC00"/>
                </patternFill>
              </fill>
            </x14:dxf>
          </x14:cfRule>
          <x14:cfRule type="containsText" priority="3568" operator="containsText" id="{AAAA3C3B-8BF6-4827-BEFA-6C46FC745FFB}">
            <xm:f>NOT(ISERROR(SEARCH('Listados Datos'!$P$4,AR525)))</xm:f>
            <xm:f>'Listados Datos'!$P$4</xm:f>
            <x14:dxf>
              <fill>
                <patternFill>
                  <bgColor rgb="FF33CC33"/>
                </patternFill>
              </fill>
            </x14:dxf>
          </x14:cfRule>
          <x14:cfRule type="containsText" priority="3569" operator="containsText" id="{D515E24F-A53F-4AFC-8B73-2AC4D7DDA371}">
            <xm:f>NOT(ISERROR(SEARCH('Listados Datos'!$P$5,AR525)))</xm:f>
            <xm:f>'Listados Datos'!$P$5</xm:f>
            <x14:dxf>
              <fill>
                <patternFill>
                  <bgColor rgb="FFFFFF00"/>
                </patternFill>
              </fill>
            </x14:dxf>
          </x14:cfRule>
          <x14:cfRule type="containsText" priority="3570" operator="containsText" id="{52333E6A-3EA5-41D5-8FA6-CFDA4173BF4D}">
            <xm:f>NOT(ISERROR(SEARCH('Listados Datos'!$P$6,AR525)))</xm:f>
            <xm:f>'Listados Datos'!$P$6</xm:f>
            <x14:dxf>
              <fill>
                <patternFill>
                  <bgColor rgb="FFFFC000"/>
                </patternFill>
              </fill>
            </x14:dxf>
          </x14:cfRule>
          <x14:cfRule type="containsText" priority="3571" operator="containsText" id="{599F4C5F-D7F3-4A5C-95F9-C6CCB1B6D099}">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3535" operator="containsText" id="{C1CE4F09-4205-44A8-B366-966D60CBE27E}">
            <xm:f>NOT(ISERROR(SEARCH('Listados Datos'!$T$3,AT522)))</xm:f>
            <xm:f>'Listados Datos'!$T$3</xm:f>
            <x14:dxf>
              <fill>
                <patternFill patternType="solid">
                  <bgColor rgb="FFC00000"/>
                </patternFill>
              </fill>
            </x14:dxf>
          </x14:cfRule>
          <x14:cfRule type="containsText" priority="3536" operator="containsText" id="{BADBF8A2-2A1F-4F5F-86AD-E2F715555A82}">
            <xm:f>NOT(ISERROR(SEARCH('Listados Datos'!$T$4,AT522)))</xm:f>
            <xm:f>'Listados Datos'!$T$4</xm:f>
            <x14:dxf>
              <font>
                <b/>
                <i val="0"/>
                <color theme="0"/>
              </font>
              <fill>
                <patternFill>
                  <bgColor rgb="FFE26B0A"/>
                </patternFill>
              </fill>
            </x14:dxf>
          </x14:cfRule>
          <x14:cfRule type="containsText" priority="3537" operator="containsText" id="{8269106F-9F30-4C7B-BE42-3168254969B5}">
            <xm:f>NOT(ISERROR(SEARCH('Listados Datos'!$T$5,AT522)))</xm:f>
            <xm:f>'Listados Datos'!$T$5</xm:f>
            <x14:dxf>
              <font>
                <b/>
                <i val="0"/>
                <color auto="1"/>
              </font>
              <fill>
                <patternFill>
                  <bgColor rgb="FFFFFF00"/>
                </patternFill>
              </fill>
            </x14:dxf>
          </x14:cfRule>
          <x14:cfRule type="containsText" priority="3538" operator="containsText" id="{5283F7E7-CFC6-42D5-9886-A87D997711DC}">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525" operator="containsText" id="{FF9DE810-1B9E-4A32-8229-D4E021AE0659}">
            <xm:f>NOT(ISERROR(SEARCH('Listados Datos'!$P$3,AR522)))</xm:f>
            <xm:f>'Listados Datos'!$P$3</xm:f>
            <x14:dxf>
              <fill>
                <patternFill>
                  <bgColor rgb="FF99CC00"/>
                </patternFill>
              </fill>
            </x14:dxf>
          </x14:cfRule>
          <x14:cfRule type="containsText" priority="3526" operator="containsText" id="{D07952F4-03B7-4DA3-9B53-0D621233B342}">
            <xm:f>NOT(ISERROR(SEARCH('Listados Datos'!$P$4,AR522)))</xm:f>
            <xm:f>'Listados Datos'!$P$4</xm:f>
            <x14:dxf>
              <fill>
                <patternFill>
                  <bgColor rgb="FF33CC33"/>
                </patternFill>
              </fill>
            </x14:dxf>
          </x14:cfRule>
          <x14:cfRule type="containsText" priority="3527" operator="containsText" id="{2B933F08-D135-426F-942A-D945D4FC6580}">
            <xm:f>NOT(ISERROR(SEARCH('Listados Datos'!$P$5,AR522)))</xm:f>
            <xm:f>'Listados Datos'!$P$5</xm:f>
            <x14:dxf>
              <fill>
                <patternFill>
                  <bgColor rgb="FFFFFF00"/>
                </patternFill>
              </fill>
            </x14:dxf>
          </x14:cfRule>
          <x14:cfRule type="containsText" priority="3528" operator="containsText" id="{D405D245-7327-4D03-ABFF-9095464E1DE2}">
            <xm:f>NOT(ISERROR(SEARCH('Listados Datos'!$P$6,AR522)))</xm:f>
            <xm:f>'Listados Datos'!$P$6</xm:f>
            <x14:dxf>
              <fill>
                <patternFill>
                  <bgColor rgb="FFFFC000"/>
                </patternFill>
              </fill>
            </x14:dxf>
          </x14:cfRule>
          <x14:cfRule type="containsText" priority="3529" operator="containsText" id="{FC3AB8B1-B411-4E0F-8EB8-DC186B24A420}">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3511" operator="containsText" id="{F0361311-AA88-4C54-9B6F-9FC2FFB6AF47}">
            <xm:f>NOT(ISERROR(SEARCH('Listados Datos'!$P$3,AR523)))</xm:f>
            <xm:f>'Listados Datos'!$P$3</xm:f>
            <x14:dxf>
              <fill>
                <patternFill>
                  <bgColor rgb="FF99CC00"/>
                </patternFill>
              </fill>
            </x14:dxf>
          </x14:cfRule>
          <x14:cfRule type="containsText" priority="3512" operator="containsText" id="{7F391568-D1BA-4DB0-9F54-3710605423D4}">
            <xm:f>NOT(ISERROR(SEARCH('Listados Datos'!$P$4,AR523)))</xm:f>
            <xm:f>'Listados Datos'!$P$4</xm:f>
            <x14:dxf>
              <fill>
                <patternFill>
                  <bgColor rgb="FF33CC33"/>
                </patternFill>
              </fill>
            </x14:dxf>
          </x14:cfRule>
          <x14:cfRule type="containsText" priority="3513" operator="containsText" id="{9F257D77-4FBB-436F-B816-5657DBD3FF60}">
            <xm:f>NOT(ISERROR(SEARCH('Listados Datos'!$P$5,AR523)))</xm:f>
            <xm:f>'Listados Datos'!$P$5</xm:f>
            <x14:dxf>
              <fill>
                <patternFill>
                  <bgColor rgb="FFFFFF00"/>
                </patternFill>
              </fill>
            </x14:dxf>
          </x14:cfRule>
          <x14:cfRule type="containsText" priority="3514" operator="containsText" id="{4BE7C6D4-5C46-4494-BF02-66DF5DB8918F}">
            <xm:f>NOT(ISERROR(SEARCH('Listados Datos'!$P$6,AR523)))</xm:f>
            <xm:f>'Listados Datos'!$P$6</xm:f>
            <x14:dxf>
              <fill>
                <patternFill>
                  <bgColor rgb="FFFFC000"/>
                </patternFill>
              </fill>
            </x14:dxf>
          </x14:cfRule>
          <x14:cfRule type="containsText" priority="3515" operator="containsText" id="{7BB251D9-2135-42A4-A469-9F1D81086B4A}">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643" operator="containsText" id="{B92B6D58-53FA-4477-8DEF-650AE28C2221}">
            <xm:f>NOT(ISERROR(SEARCH('Listados Datos'!$T$3,AF520)))</xm:f>
            <xm:f>'Listados Datos'!$T$3</xm:f>
            <x14:dxf>
              <fill>
                <patternFill patternType="solid">
                  <bgColor rgb="FFC00000"/>
                </patternFill>
              </fill>
            </x14:dxf>
          </x14:cfRule>
          <x14:cfRule type="containsText" priority="3644" operator="containsText" id="{822AA1B1-55EB-4624-980F-B436619DB40D}">
            <xm:f>NOT(ISERROR(SEARCH('Listados Datos'!$T$4,AF520)))</xm:f>
            <xm:f>'Listados Datos'!$T$4</xm:f>
            <x14:dxf>
              <font>
                <b/>
                <i val="0"/>
                <color theme="0"/>
              </font>
              <fill>
                <patternFill>
                  <bgColor rgb="FFE26B0A"/>
                </patternFill>
              </fill>
            </x14:dxf>
          </x14:cfRule>
          <x14:cfRule type="containsText" priority="3645" operator="containsText" id="{4CCB5DC7-FFE8-4C6B-8E16-765845402648}">
            <xm:f>NOT(ISERROR(SEARCH('Listados Datos'!$T$5,AF520)))</xm:f>
            <xm:f>'Listados Datos'!$T$5</xm:f>
            <x14:dxf>
              <font>
                <b/>
                <i val="0"/>
                <color auto="1"/>
              </font>
              <fill>
                <patternFill>
                  <bgColor rgb="FFFFFF00"/>
                </patternFill>
              </fill>
            </x14:dxf>
          </x14:cfRule>
          <x14:cfRule type="containsText" priority="3646" operator="containsText" id="{5439AAFC-A60A-4FDF-8803-2FFBE0DB34A0}">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3639" operator="containsText" id="{B9F57C4B-1F0A-4DAE-8DF3-DB2A341ED9C4}">
            <xm:f>NOT(ISERROR(SEARCH('Listados Datos'!$T$3,AB520)))</xm:f>
            <xm:f>'Listados Datos'!$T$3</xm:f>
            <x14:dxf>
              <fill>
                <patternFill patternType="solid">
                  <bgColor rgb="FFC00000"/>
                </patternFill>
              </fill>
            </x14:dxf>
          </x14:cfRule>
          <x14:cfRule type="containsText" priority="3640" operator="containsText" id="{1AAE432B-46AE-4CEF-BC57-6BBF833E0105}">
            <xm:f>NOT(ISERROR(SEARCH('Listados Datos'!$T$4,AB520)))</xm:f>
            <xm:f>'Listados Datos'!$T$4</xm:f>
            <x14:dxf>
              <font>
                <b/>
                <i val="0"/>
                <color theme="0"/>
              </font>
              <fill>
                <patternFill>
                  <bgColor rgb="FFE26B0A"/>
                </patternFill>
              </fill>
            </x14:dxf>
          </x14:cfRule>
          <x14:cfRule type="containsText" priority="3641" operator="containsText" id="{FECDFC82-C882-4AF9-8798-DA793CBDD02D}">
            <xm:f>NOT(ISERROR(SEARCH('Listados Datos'!$T$5,AB520)))</xm:f>
            <xm:f>'Listados Datos'!$T$5</xm:f>
            <x14:dxf>
              <font>
                <b/>
                <i val="0"/>
                <color auto="1"/>
              </font>
              <fill>
                <patternFill>
                  <bgColor rgb="FFFFFF00"/>
                </patternFill>
              </fill>
            </x14:dxf>
          </x14:cfRule>
          <x14:cfRule type="containsText" priority="3642" operator="containsText" id="{674498F9-04BF-46E0-AF6C-DA22CED468F7}">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3629" operator="containsText" id="{8541AE7E-DE62-42AB-A79F-AF973FD02E2F}">
            <xm:f>NOT(ISERROR(SEARCH('Listados Datos'!$P$3,Z520)))</xm:f>
            <xm:f>'Listados Datos'!$P$3</xm:f>
            <x14:dxf>
              <fill>
                <patternFill>
                  <bgColor rgb="FF99CC00"/>
                </patternFill>
              </fill>
            </x14:dxf>
          </x14:cfRule>
          <x14:cfRule type="containsText" priority="3630" operator="containsText" id="{41BE4481-0A56-4AD5-829C-B72CFBE265D1}">
            <xm:f>NOT(ISERROR(SEARCH('Listados Datos'!$P$4,Z520)))</xm:f>
            <xm:f>'Listados Datos'!$P$4</xm:f>
            <x14:dxf>
              <fill>
                <patternFill>
                  <bgColor rgb="FF33CC33"/>
                </patternFill>
              </fill>
            </x14:dxf>
          </x14:cfRule>
          <x14:cfRule type="containsText" priority="3631" operator="containsText" id="{D3C4EFD3-3473-4DC3-B415-0A28C2028ED7}">
            <xm:f>NOT(ISERROR(SEARCH('Listados Datos'!$P$5,Z520)))</xm:f>
            <xm:f>'Listados Datos'!$P$5</xm:f>
            <x14:dxf>
              <fill>
                <patternFill>
                  <bgColor rgb="FFFFFF00"/>
                </patternFill>
              </fill>
            </x14:dxf>
          </x14:cfRule>
          <x14:cfRule type="containsText" priority="3632" operator="containsText" id="{54208A08-0393-4667-96D1-748CE62F9982}">
            <xm:f>NOT(ISERROR(SEARCH('Listados Datos'!$P$6,Z520)))</xm:f>
            <xm:f>'Listados Datos'!$P$6</xm:f>
            <x14:dxf>
              <fill>
                <patternFill>
                  <bgColor rgb="FFFFC000"/>
                </patternFill>
              </fill>
            </x14:dxf>
          </x14:cfRule>
          <x14:cfRule type="containsText" priority="3633" operator="containsText" id="{02AB2221-DCD0-4F6F-A40F-62F0F9C9AAE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3605" operator="containsText" id="{16ED5ACE-FEE9-4CDD-B1F5-EEEA8BF6182E}">
            <xm:f>NOT(ISERROR(SEARCH('Listados Datos'!$T$3,AT520)))</xm:f>
            <xm:f>'Listados Datos'!$T$3</xm:f>
            <x14:dxf>
              <fill>
                <patternFill patternType="solid">
                  <bgColor rgb="FFC00000"/>
                </patternFill>
              </fill>
            </x14:dxf>
          </x14:cfRule>
          <x14:cfRule type="containsText" priority="3606" operator="containsText" id="{2910790A-F559-41CE-A6E1-5522C29FF94C}">
            <xm:f>NOT(ISERROR(SEARCH('Listados Datos'!$T$4,AT520)))</xm:f>
            <xm:f>'Listados Datos'!$T$4</xm:f>
            <x14:dxf>
              <font>
                <b/>
                <i val="0"/>
                <color theme="0"/>
              </font>
              <fill>
                <patternFill>
                  <bgColor rgb="FFE26B0A"/>
                </patternFill>
              </fill>
            </x14:dxf>
          </x14:cfRule>
          <x14:cfRule type="containsText" priority="3607" operator="containsText" id="{AA578F65-AD01-4E71-98BE-38A97035586B}">
            <xm:f>NOT(ISERROR(SEARCH('Listados Datos'!$T$5,AT520)))</xm:f>
            <xm:f>'Listados Datos'!$T$5</xm:f>
            <x14:dxf>
              <font>
                <b/>
                <i val="0"/>
                <color auto="1"/>
              </font>
              <fill>
                <patternFill>
                  <bgColor rgb="FFFFFF00"/>
                </patternFill>
              </fill>
            </x14:dxf>
          </x14:cfRule>
          <x14:cfRule type="containsText" priority="3608" operator="containsText" id="{EFCDF208-ACCF-4CEA-936E-120D25B335BD}">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3595" operator="containsText" id="{71974473-89C9-4CE5-BB0C-928157E09DE2}">
            <xm:f>NOT(ISERROR(SEARCH('Listados Datos'!$P$3,AR520)))</xm:f>
            <xm:f>'Listados Datos'!$P$3</xm:f>
            <x14:dxf>
              <fill>
                <patternFill>
                  <bgColor rgb="FF99CC00"/>
                </patternFill>
              </fill>
            </x14:dxf>
          </x14:cfRule>
          <x14:cfRule type="containsText" priority="3596" operator="containsText" id="{2B5094EF-AF52-4383-8998-4C3B1DDBCC7D}">
            <xm:f>NOT(ISERROR(SEARCH('Listados Datos'!$P$4,AR520)))</xm:f>
            <xm:f>'Listados Datos'!$P$4</xm:f>
            <x14:dxf>
              <fill>
                <patternFill>
                  <bgColor rgb="FF33CC33"/>
                </patternFill>
              </fill>
            </x14:dxf>
          </x14:cfRule>
          <x14:cfRule type="containsText" priority="3597" operator="containsText" id="{3EAB12C4-460C-4AC5-B88C-A405C0620AA9}">
            <xm:f>NOT(ISERROR(SEARCH('Listados Datos'!$P$5,AR520)))</xm:f>
            <xm:f>'Listados Datos'!$P$5</xm:f>
            <x14:dxf>
              <fill>
                <patternFill>
                  <bgColor rgb="FFFFFF00"/>
                </patternFill>
              </fill>
            </x14:dxf>
          </x14:cfRule>
          <x14:cfRule type="containsText" priority="3598" operator="containsText" id="{E74C0505-12A0-453E-9892-32C29F72C103}">
            <xm:f>NOT(ISERROR(SEARCH('Listados Datos'!$P$6,AR520)))</xm:f>
            <xm:f>'Listados Datos'!$P$6</xm:f>
            <x14:dxf>
              <fill>
                <patternFill>
                  <bgColor rgb="FFFFC000"/>
                </patternFill>
              </fill>
            </x14:dxf>
          </x14:cfRule>
          <x14:cfRule type="containsText" priority="3599" operator="containsText" id="{57B19927-09B0-4224-863B-2B123CEE3872}">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3591" operator="containsText" id="{DB46A7D8-741B-4BD7-9BE0-7FD0D07E4F0F}">
            <xm:f>NOT(ISERROR(SEARCH('Listados Datos'!$T$3,AT521)))</xm:f>
            <xm:f>'Listados Datos'!$T$3</xm:f>
            <x14:dxf>
              <fill>
                <patternFill patternType="solid">
                  <bgColor rgb="FFC00000"/>
                </patternFill>
              </fill>
            </x14:dxf>
          </x14:cfRule>
          <x14:cfRule type="containsText" priority="3592" operator="containsText" id="{0D893F77-3959-4B67-8B56-403D8FFC47B4}">
            <xm:f>NOT(ISERROR(SEARCH('Listados Datos'!$T$4,AT521)))</xm:f>
            <xm:f>'Listados Datos'!$T$4</xm:f>
            <x14:dxf>
              <font>
                <b/>
                <i val="0"/>
                <color theme="0"/>
              </font>
              <fill>
                <patternFill>
                  <bgColor rgb="FFE26B0A"/>
                </patternFill>
              </fill>
            </x14:dxf>
          </x14:cfRule>
          <x14:cfRule type="containsText" priority="3593" operator="containsText" id="{0A984AAA-1040-4877-9B74-181C1BB38E0B}">
            <xm:f>NOT(ISERROR(SEARCH('Listados Datos'!$T$5,AT521)))</xm:f>
            <xm:f>'Listados Datos'!$T$5</xm:f>
            <x14:dxf>
              <font>
                <b/>
                <i val="0"/>
                <color auto="1"/>
              </font>
              <fill>
                <patternFill>
                  <bgColor rgb="FFFFFF00"/>
                </patternFill>
              </fill>
            </x14:dxf>
          </x14:cfRule>
          <x14:cfRule type="containsText" priority="3594" operator="containsText" id="{6EACA832-97C6-4F09-AEDA-5CAB60962D59}">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3581" operator="containsText" id="{E496254D-B251-433B-A454-F692D8F25D98}">
            <xm:f>NOT(ISERROR(SEARCH('Listados Datos'!$P$3,AR521)))</xm:f>
            <xm:f>'Listados Datos'!$P$3</xm:f>
            <x14:dxf>
              <fill>
                <patternFill>
                  <bgColor rgb="FF99CC00"/>
                </patternFill>
              </fill>
            </x14:dxf>
          </x14:cfRule>
          <x14:cfRule type="containsText" priority="3582" operator="containsText" id="{7FF46C4E-08F5-4319-9D95-71374D7B8024}">
            <xm:f>NOT(ISERROR(SEARCH('Listados Datos'!$P$4,AR521)))</xm:f>
            <xm:f>'Listados Datos'!$P$4</xm:f>
            <x14:dxf>
              <fill>
                <patternFill>
                  <bgColor rgb="FF33CC33"/>
                </patternFill>
              </fill>
            </x14:dxf>
          </x14:cfRule>
          <x14:cfRule type="containsText" priority="3583" operator="containsText" id="{CADD1C11-C4E6-46DA-B5F7-A0481D669F86}">
            <xm:f>NOT(ISERROR(SEARCH('Listados Datos'!$P$5,AR521)))</xm:f>
            <xm:f>'Listados Datos'!$P$5</xm:f>
            <x14:dxf>
              <fill>
                <patternFill>
                  <bgColor rgb="FFFFFF00"/>
                </patternFill>
              </fill>
            </x14:dxf>
          </x14:cfRule>
          <x14:cfRule type="containsText" priority="3584" operator="containsText" id="{7F1FCE06-6A45-4409-945B-53353295FCCA}">
            <xm:f>NOT(ISERROR(SEARCH('Listados Datos'!$P$6,AR521)))</xm:f>
            <xm:f>'Listados Datos'!$P$6</xm:f>
            <x14:dxf>
              <fill>
                <patternFill>
                  <bgColor rgb="FFFFC000"/>
                </patternFill>
              </fill>
            </x14:dxf>
          </x14:cfRule>
          <x14:cfRule type="containsText" priority="3585" operator="containsText" id="{6A1D84D7-4525-4162-A788-20645DD287D8}">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563" operator="containsText" id="{759C5D3B-6710-4B2E-A349-D789206D9124}">
            <xm:f>NOT(ISERROR(SEARCH('Listados Datos'!$T$3,AF522)))</xm:f>
            <xm:f>'Listados Datos'!$T$3</xm:f>
            <x14:dxf>
              <fill>
                <patternFill patternType="solid">
                  <bgColor rgb="FFC00000"/>
                </patternFill>
              </fill>
            </x14:dxf>
          </x14:cfRule>
          <x14:cfRule type="containsText" priority="3564" operator="containsText" id="{AD90B7DC-D32B-49AE-9B15-8F89FE6B5354}">
            <xm:f>NOT(ISERROR(SEARCH('Listados Datos'!$T$4,AF522)))</xm:f>
            <xm:f>'Listados Datos'!$T$4</xm:f>
            <x14:dxf>
              <font>
                <b/>
                <i val="0"/>
                <color theme="0"/>
              </font>
              <fill>
                <patternFill>
                  <bgColor rgb="FFE26B0A"/>
                </patternFill>
              </fill>
            </x14:dxf>
          </x14:cfRule>
          <x14:cfRule type="containsText" priority="3565" operator="containsText" id="{E3014591-CADE-4938-9663-555F3A31E757}">
            <xm:f>NOT(ISERROR(SEARCH('Listados Datos'!$T$5,AF522)))</xm:f>
            <xm:f>'Listados Datos'!$T$5</xm:f>
            <x14:dxf>
              <font>
                <b/>
                <i val="0"/>
                <color auto="1"/>
              </font>
              <fill>
                <patternFill>
                  <bgColor rgb="FFFFFF00"/>
                </patternFill>
              </fill>
            </x14:dxf>
          </x14:cfRule>
          <x14:cfRule type="containsText" priority="3566" operator="containsText" id="{64F1DF55-9D12-4EA9-AED3-2D2BEAC9B673}">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559" operator="containsText" id="{B1D4041B-5830-4370-99FB-C0B874EDA9CD}">
            <xm:f>NOT(ISERROR(SEARCH('Listados Datos'!$T$3,AB522)))</xm:f>
            <xm:f>'Listados Datos'!$T$3</xm:f>
            <x14:dxf>
              <fill>
                <patternFill patternType="solid">
                  <bgColor rgb="FFC00000"/>
                </patternFill>
              </fill>
            </x14:dxf>
          </x14:cfRule>
          <x14:cfRule type="containsText" priority="3560" operator="containsText" id="{1CEC0E1E-64C2-45F2-A86A-76CB26EDB28B}">
            <xm:f>NOT(ISERROR(SEARCH('Listados Datos'!$T$4,AB522)))</xm:f>
            <xm:f>'Listados Datos'!$T$4</xm:f>
            <x14:dxf>
              <font>
                <b/>
                <i val="0"/>
                <color theme="0"/>
              </font>
              <fill>
                <patternFill>
                  <bgColor rgb="FFE26B0A"/>
                </patternFill>
              </fill>
            </x14:dxf>
          </x14:cfRule>
          <x14:cfRule type="containsText" priority="3561" operator="containsText" id="{8E8BC30B-BBA9-4389-89BF-C208D595DC9D}">
            <xm:f>NOT(ISERROR(SEARCH('Listados Datos'!$T$5,AB522)))</xm:f>
            <xm:f>'Listados Datos'!$T$5</xm:f>
            <x14:dxf>
              <font>
                <b/>
                <i val="0"/>
                <color auto="1"/>
              </font>
              <fill>
                <patternFill>
                  <bgColor rgb="FFFFFF00"/>
                </patternFill>
              </fill>
            </x14:dxf>
          </x14:cfRule>
          <x14:cfRule type="containsText" priority="3562" operator="containsText" id="{91E9333F-E5F2-40FC-8979-252456095E92}">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549" operator="containsText" id="{C8F0BDE3-2828-4434-BBFE-29583D26CB57}">
            <xm:f>NOT(ISERROR(SEARCH('Listados Datos'!$P$3,Z522)))</xm:f>
            <xm:f>'Listados Datos'!$P$3</xm:f>
            <x14:dxf>
              <fill>
                <patternFill>
                  <bgColor rgb="FF99CC00"/>
                </patternFill>
              </fill>
            </x14:dxf>
          </x14:cfRule>
          <x14:cfRule type="containsText" priority="3550" operator="containsText" id="{A86E7139-B2C3-4A24-B762-1304740587CC}">
            <xm:f>NOT(ISERROR(SEARCH('Listados Datos'!$P$4,Z522)))</xm:f>
            <xm:f>'Listados Datos'!$P$4</xm:f>
            <x14:dxf>
              <fill>
                <patternFill>
                  <bgColor rgb="FF33CC33"/>
                </patternFill>
              </fill>
            </x14:dxf>
          </x14:cfRule>
          <x14:cfRule type="containsText" priority="3551" operator="containsText" id="{AF51D06B-10B9-452E-96C9-EB14C1FCD5AC}">
            <xm:f>NOT(ISERROR(SEARCH('Listados Datos'!$P$5,Z522)))</xm:f>
            <xm:f>'Listados Datos'!$P$5</xm:f>
            <x14:dxf>
              <fill>
                <patternFill>
                  <bgColor rgb="FFFFFF00"/>
                </patternFill>
              </fill>
            </x14:dxf>
          </x14:cfRule>
          <x14:cfRule type="containsText" priority="3552" operator="containsText" id="{04E71EA0-1742-4B97-9869-1876C95BD33E}">
            <xm:f>NOT(ISERROR(SEARCH('Listados Datos'!$P$6,Z522)))</xm:f>
            <xm:f>'Listados Datos'!$P$6</xm:f>
            <x14:dxf>
              <fill>
                <patternFill>
                  <bgColor rgb="FFFFC000"/>
                </patternFill>
              </fill>
            </x14:dxf>
          </x14:cfRule>
          <x14:cfRule type="containsText" priority="3553" operator="containsText" id="{60CA3D52-2150-4C31-9FCD-65D331B3DC2E}">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521" operator="containsText" id="{BE26EEBC-5578-4134-8510-4308EEE86510}">
            <xm:f>NOT(ISERROR(SEARCH('Listados Datos'!$T$3,AT523)))</xm:f>
            <xm:f>'Listados Datos'!$T$3</xm:f>
            <x14:dxf>
              <fill>
                <patternFill patternType="solid">
                  <bgColor rgb="FFC00000"/>
                </patternFill>
              </fill>
            </x14:dxf>
          </x14:cfRule>
          <x14:cfRule type="containsText" priority="3522" operator="containsText" id="{623D2375-9BB0-4FD6-AAA5-D8A9342CFF5E}">
            <xm:f>NOT(ISERROR(SEARCH('Listados Datos'!$T$4,AT523)))</xm:f>
            <xm:f>'Listados Datos'!$T$4</xm:f>
            <x14:dxf>
              <font>
                <b/>
                <i val="0"/>
                <color theme="0"/>
              </font>
              <fill>
                <patternFill>
                  <bgColor rgb="FFE26B0A"/>
                </patternFill>
              </fill>
            </x14:dxf>
          </x14:cfRule>
          <x14:cfRule type="containsText" priority="3523" operator="containsText" id="{F913DB7E-38E9-4028-AA9E-48CC043BD280}">
            <xm:f>NOT(ISERROR(SEARCH('Listados Datos'!$T$5,AT523)))</xm:f>
            <xm:f>'Listados Datos'!$T$5</xm:f>
            <x14:dxf>
              <font>
                <b/>
                <i val="0"/>
                <color auto="1"/>
              </font>
              <fill>
                <patternFill>
                  <bgColor rgb="FFFFFF00"/>
                </patternFill>
              </fill>
            </x14:dxf>
          </x14:cfRule>
          <x14:cfRule type="containsText" priority="3524" operator="containsText" id="{E9638DA0-B8AA-492E-A488-3E983379392F}">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259" operator="containsText" id="{91B1B35A-82C6-40B0-AAC4-0F6FE30BB4C6}">
            <xm:f>NOT(ISERROR(SEARCH('Listados Datos'!$P$3,AR530)))</xm:f>
            <xm:f>'Listados Datos'!$P$3</xm:f>
            <x14:dxf>
              <fill>
                <patternFill>
                  <bgColor rgb="FF99CC00"/>
                </patternFill>
              </fill>
            </x14:dxf>
          </x14:cfRule>
          <x14:cfRule type="containsText" priority="3260" operator="containsText" id="{2907DE6A-A229-4980-AB4E-54C645C2A534}">
            <xm:f>NOT(ISERROR(SEARCH('Listados Datos'!$P$4,AR530)))</xm:f>
            <xm:f>'Listados Datos'!$P$4</xm:f>
            <x14:dxf>
              <fill>
                <patternFill>
                  <bgColor rgb="FF33CC33"/>
                </patternFill>
              </fill>
            </x14:dxf>
          </x14:cfRule>
          <x14:cfRule type="containsText" priority="3261" operator="containsText" id="{5F827674-07DD-4DED-8DC4-142BAB86474D}">
            <xm:f>NOT(ISERROR(SEARCH('Listados Datos'!$P$5,AR530)))</xm:f>
            <xm:f>'Listados Datos'!$P$5</xm:f>
            <x14:dxf>
              <fill>
                <patternFill>
                  <bgColor rgb="FFFFFF00"/>
                </patternFill>
              </fill>
            </x14:dxf>
          </x14:cfRule>
          <x14:cfRule type="containsText" priority="3262" operator="containsText" id="{6090716B-78E1-4650-9F15-874DEA0333BC}">
            <xm:f>NOT(ISERROR(SEARCH('Listados Datos'!$P$6,AR530)))</xm:f>
            <xm:f>'Listados Datos'!$P$6</xm:f>
            <x14:dxf>
              <fill>
                <patternFill>
                  <bgColor rgb="FFFFC000"/>
                </patternFill>
              </fill>
            </x14:dxf>
          </x14:cfRule>
          <x14:cfRule type="containsText" priority="3263" operator="containsText" id="{E1457DBE-99B7-4B3E-8F1B-8DB05E9E3C94}">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507" operator="containsText" id="{7DF07C7F-E87D-4CBF-9865-DD12B1AE5903}">
            <xm:f>NOT(ISERROR(SEARCH('Listados Datos'!$T$3,AF500)))</xm:f>
            <xm:f>'Listados Datos'!$T$3</xm:f>
            <x14:dxf>
              <fill>
                <patternFill patternType="solid">
                  <bgColor rgb="FFC00000"/>
                </patternFill>
              </fill>
            </x14:dxf>
          </x14:cfRule>
          <x14:cfRule type="containsText" priority="3508" operator="containsText" id="{D33AD84F-CA10-480A-B366-44A65E779263}">
            <xm:f>NOT(ISERROR(SEARCH('Listados Datos'!$T$4,AF500)))</xm:f>
            <xm:f>'Listados Datos'!$T$4</xm:f>
            <x14:dxf>
              <font>
                <b/>
                <i val="0"/>
                <color theme="0"/>
              </font>
              <fill>
                <patternFill>
                  <bgColor rgb="FFE26B0A"/>
                </patternFill>
              </fill>
            </x14:dxf>
          </x14:cfRule>
          <x14:cfRule type="containsText" priority="3509" operator="containsText" id="{69B081B8-5231-4A8B-966B-CD2870EBBA7A}">
            <xm:f>NOT(ISERROR(SEARCH('Listados Datos'!$T$5,AF500)))</xm:f>
            <xm:f>'Listados Datos'!$T$5</xm:f>
            <x14:dxf>
              <font>
                <b/>
                <i val="0"/>
                <color auto="1"/>
              </font>
              <fill>
                <patternFill>
                  <bgColor rgb="FFFFFF00"/>
                </patternFill>
              </fill>
            </x14:dxf>
          </x14:cfRule>
          <x14:cfRule type="containsText" priority="3510" operator="containsText" id="{14152DFD-F90C-4402-9EAF-EC2A1A694B5F}">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3503" operator="containsText" id="{6820F06F-5CE8-405D-AE6A-BB37EE4D4112}">
            <xm:f>NOT(ISERROR(SEARCH('Listados Datos'!$T$3,AB500)))</xm:f>
            <xm:f>'Listados Datos'!$T$3</xm:f>
            <x14:dxf>
              <fill>
                <patternFill patternType="solid">
                  <bgColor rgb="FFC00000"/>
                </patternFill>
              </fill>
            </x14:dxf>
          </x14:cfRule>
          <x14:cfRule type="containsText" priority="3504" operator="containsText" id="{5B5BB159-6073-49C9-A4D2-E91B8EC6D60A}">
            <xm:f>NOT(ISERROR(SEARCH('Listados Datos'!$T$4,AB500)))</xm:f>
            <xm:f>'Listados Datos'!$T$4</xm:f>
            <x14:dxf>
              <font>
                <b/>
                <i val="0"/>
                <color theme="0"/>
              </font>
              <fill>
                <patternFill>
                  <bgColor rgb="FFE26B0A"/>
                </patternFill>
              </fill>
            </x14:dxf>
          </x14:cfRule>
          <x14:cfRule type="containsText" priority="3505" operator="containsText" id="{ADD15869-2A12-4E95-AA01-45651EFE364E}">
            <xm:f>NOT(ISERROR(SEARCH('Listados Datos'!$T$5,AB500)))</xm:f>
            <xm:f>'Listados Datos'!$T$5</xm:f>
            <x14:dxf>
              <font>
                <b/>
                <i val="0"/>
                <color auto="1"/>
              </font>
              <fill>
                <patternFill>
                  <bgColor rgb="FFFFFF00"/>
                </patternFill>
              </fill>
            </x14:dxf>
          </x14:cfRule>
          <x14:cfRule type="containsText" priority="3506" operator="containsText" id="{E6D986B6-23B3-41FA-9AF8-0BC6653899DE}">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3493" operator="containsText" id="{FA45F420-FFA9-424B-987E-796E2D9E7F78}">
            <xm:f>NOT(ISERROR(SEARCH('Listados Datos'!$P$3,Z500)))</xm:f>
            <xm:f>'Listados Datos'!$P$3</xm:f>
            <x14:dxf>
              <fill>
                <patternFill>
                  <bgColor rgb="FF99CC00"/>
                </patternFill>
              </fill>
            </x14:dxf>
          </x14:cfRule>
          <x14:cfRule type="containsText" priority="3494" operator="containsText" id="{11D72EB0-DAE2-4D54-A7FE-A439EFA71305}">
            <xm:f>NOT(ISERROR(SEARCH('Listados Datos'!$P$4,Z500)))</xm:f>
            <xm:f>'Listados Datos'!$P$4</xm:f>
            <x14:dxf>
              <fill>
                <patternFill>
                  <bgColor rgb="FF33CC33"/>
                </patternFill>
              </fill>
            </x14:dxf>
          </x14:cfRule>
          <x14:cfRule type="containsText" priority="3495" operator="containsText" id="{6FC5300A-4C6B-4122-94B1-8A1E47345E0F}">
            <xm:f>NOT(ISERROR(SEARCH('Listados Datos'!$P$5,Z500)))</xm:f>
            <xm:f>'Listados Datos'!$P$5</xm:f>
            <x14:dxf>
              <fill>
                <patternFill>
                  <bgColor rgb="FFFFFF00"/>
                </patternFill>
              </fill>
            </x14:dxf>
          </x14:cfRule>
          <x14:cfRule type="containsText" priority="3496" operator="containsText" id="{9435C4E8-8DAF-4FCD-91C0-C83130B8A8C9}">
            <xm:f>NOT(ISERROR(SEARCH('Listados Datos'!$P$6,Z500)))</xm:f>
            <xm:f>'Listados Datos'!$P$6</xm:f>
            <x14:dxf>
              <fill>
                <patternFill>
                  <bgColor rgb="FFFFC000"/>
                </patternFill>
              </fill>
            </x14:dxf>
          </x14:cfRule>
          <x14:cfRule type="containsText" priority="3497" operator="containsText" id="{86FD1DDB-0BB3-4525-BF4A-9E91B069B073}">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3479" operator="containsText" id="{6870B6EB-9808-4682-8EE0-2A804BBE4086}">
            <xm:f>NOT(ISERROR(SEARCH('Listados Datos'!$T$3,AT500)))</xm:f>
            <xm:f>'Listados Datos'!$T$3</xm:f>
            <x14:dxf>
              <fill>
                <patternFill patternType="solid">
                  <bgColor rgb="FFC00000"/>
                </patternFill>
              </fill>
            </x14:dxf>
          </x14:cfRule>
          <x14:cfRule type="containsText" priority="3480" operator="containsText" id="{9C4A24BE-6106-464D-8535-DEB5E3258F91}">
            <xm:f>NOT(ISERROR(SEARCH('Listados Datos'!$T$4,AT500)))</xm:f>
            <xm:f>'Listados Datos'!$T$4</xm:f>
            <x14:dxf>
              <font>
                <b/>
                <i val="0"/>
                <color theme="0"/>
              </font>
              <fill>
                <patternFill>
                  <bgColor rgb="FFE26B0A"/>
                </patternFill>
              </fill>
            </x14:dxf>
          </x14:cfRule>
          <x14:cfRule type="containsText" priority="3481" operator="containsText" id="{8579CAA9-02AC-48AD-A64D-301A9EA24325}">
            <xm:f>NOT(ISERROR(SEARCH('Listados Datos'!$T$5,AT500)))</xm:f>
            <xm:f>'Listados Datos'!$T$5</xm:f>
            <x14:dxf>
              <font>
                <b/>
                <i val="0"/>
                <color auto="1"/>
              </font>
              <fill>
                <patternFill>
                  <bgColor rgb="FFFFFF00"/>
                </patternFill>
              </fill>
            </x14:dxf>
          </x14:cfRule>
          <x14:cfRule type="containsText" priority="3482" operator="containsText" id="{9CAFF6F3-8AD3-4C3C-BDD1-22D42A50535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3469" operator="containsText" id="{71FC614C-C495-41C7-BA11-6DAEAD532E7E}">
            <xm:f>NOT(ISERROR(SEARCH('Listados Datos'!$P$3,AR500)))</xm:f>
            <xm:f>'Listados Datos'!$P$3</xm:f>
            <x14:dxf>
              <fill>
                <patternFill>
                  <bgColor rgb="FF99CC00"/>
                </patternFill>
              </fill>
            </x14:dxf>
          </x14:cfRule>
          <x14:cfRule type="containsText" priority="3470" operator="containsText" id="{9EE16E19-C2A2-4352-8ACC-676040442CB7}">
            <xm:f>NOT(ISERROR(SEARCH('Listados Datos'!$P$4,AR500)))</xm:f>
            <xm:f>'Listados Datos'!$P$4</xm:f>
            <x14:dxf>
              <fill>
                <patternFill>
                  <bgColor rgb="FF33CC33"/>
                </patternFill>
              </fill>
            </x14:dxf>
          </x14:cfRule>
          <x14:cfRule type="containsText" priority="3471" operator="containsText" id="{5E3FB277-A6C5-41C4-89D7-AD87DE582AB3}">
            <xm:f>NOT(ISERROR(SEARCH('Listados Datos'!$P$5,AR500)))</xm:f>
            <xm:f>'Listados Datos'!$P$5</xm:f>
            <x14:dxf>
              <fill>
                <patternFill>
                  <bgColor rgb="FFFFFF00"/>
                </patternFill>
              </fill>
            </x14:dxf>
          </x14:cfRule>
          <x14:cfRule type="containsText" priority="3472" operator="containsText" id="{F9FA1D74-59B7-46C0-B592-0FB3CD7FDD46}">
            <xm:f>NOT(ISERROR(SEARCH('Listados Datos'!$P$6,AR500)))</xm:f>
            <xm:f>'Listados Datos'!$P$6</xm:f>
            <x14:dxf>
              <fill>
                <patternFill>
                  <bgColor rgb="FFFFC000"/>
                </patternFill>
              </fill>
            </x14:dxf>
          </x14:cfRule>
          <x14:cfRule type="containsText" priority="3473" operator="containsText" id="{214716AA-4305-4F29-9341-A2E27B7D719F}">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3465" operator="containsText" id="{4244B5F0-F1EF-4352-AB3D-FFA0F3D7D7D6}">
            <xm:f>NOT(ISERROR(SEARCH('Listados Datos'!$T$3,AF506)))</xm:f>
            <xm:f>'Listados Datos'!$T$3</xm:f>
            <x14:dxf>
              <fill>
                <patternFill patternType="solid">
                  <bgColor rgb="FFC00000"/>
                </patternFill>
              </fill>
            </x14:dxf>
          </x14:cfRule>
          <x14:cfRule type="containsText" priority="3466" operator="containsText" id="{5E801F20-2B96-4A45-B6BB-C992B12DA927}">
            <xm:f>NOT(ISERROR(SEARCH('Listados Datos'!$T$4,AF506)))</xm:f>
            <xm:f>'Listados Datos'!$T$4</xm:f>
            <x14:dxf>
              <font>
                <b/>
                <i val="0"/>
                <color theme="0"/>
              </font>
              <fill>
                <patternFill>
                  <bgColor rgb="FFE26B0A"/>
                </patternFill>
              </fill>
            </x14:dxf>
          </x14:cfRule>
          <x14:cfRule type="containsText" priority="3467" operator="containsText" id="{C4B59105-9FDA-4BB5-86AB-A1226C607E82}">
            <xm:f>NOT(ISERROR(SEARCH('Listados Datos'!$T$5,AF506)))</xm:f>
            <xm:f>'Listados Datos'!$T$5</xm:f>
            <x14:dxf>
              <font>
                <b/>
                <i val="0"/>
                <color auto="1"/>
              </font>
              <fill>
                <patternFill>
                  <bgColor rgb="FFFFFF00"/>
                </patternFill>
              </fill>
            </x14:dxf>
          </x14:cfRule>
          <x14:cfRule type="containsText" priority="3468" operator="containsText" id="{24CD1115-A4B9-44DD-AF28-6089DB0EB1AC}">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461" operator="containsText" id="{6266B6D4-06F2-42B9-AFA6-7702F99881E1}">
            <xm:f>NOT(ISERROR(SEARCH('Listados Datos'!$T$3,AB506)))</xm:f>
            <xm:f>'Listados Datos'!$T$3</xm:f>
            <x14:dxf>
              <fill>
                <patternFill patternType="solid">
                  <bgColor rgb="FFC00000"/>
                </patternFill>
              </fill>
            </x14:dxf>
          </x14:cfRule>
          <x14:cfRule type="containsText" priority="3462" operator="containsText" id="{A63CAC64-150A-4987-B462-7C85340C6F50}">
            <xm:f>NOT(ISERROR(SEARCH('Listados Datos'!$T$4,AB506)))</xm:f>
            <xm:f>'Listados Datos'!$T$4</xm:f>
            <x14:dxf>
              <font>
                <b/>
                <i val="0"/>
                <color theme="0"/>
              </font>
              <fill>
                <patternFill>
                  <bgColor rgb="FFE26B0A"/>
                </patternFill>
              </fill>
            </x14:dxf>
          </x14:cfRule>
          <x14:cfRule type="containsText" priority="3463" operator="containsText" id="{FA0FFBB1-7AC0-4583-A790-DD1CC19C251A}">
            <xm:f>NOT(ISERROR(SEARCH('Listados Datos'!$T$5,AB506)))</xm:f>
            <xm:f>'Listados Datos'!$T$5</xm:f>
            <x14:dxf>
              <font>
                <b/>
                <i val="0"/>
                <color auto="1"/>
              </font>
              <fill>
                <patternFill>
                  <bgColor rgb="FFFFFF00"/>
                </patternFill>
              </fill>
            </x14:dxf>
          </x14:cfRule>
          <x14:cfRule type="containsText" priority="3464" operator="containsText" id="{94E7AC34-ED4E-422E-8B71-5B86C348E56D}">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451" operator="containsText" id="{A3B2A22E-D418-4898-B112-874A69696DB7}">
            <xm:f>NOT(ISERROR(SEARCH('Listados Datos'!$P$3,Z506)))</xm:f>
            <xm:f>'Listados Datos'!$P$3</xm:f>
            <x14:dxf>
              <fill>
                <patternFill>
                  <bgColor rgb="FF99CC00"/>
                </patternFill>
              </fill>
            </x14:dxf>
          </x14:cfRule>
          <x14:cfRule type="containsText" priority="3452" operator="containsText" id="{4C536680-988A-4E3B-B6A7-BFFECE3248A3}">
            <xm:f>NOT(ISERROR(SEARCH('Listados Datos'!$P$4,Z506)))</xm:f>
            <xm:f>'Listados Datos'!$P$4</xm:f>
            <x14:dxf>
              <fill>
                <patternFill>
                  <bgColor rgb="FF33CC33"/>
                </patternFill>
              </fill>
            </x14:dxf>
          </x14:cfRule>
          <x14:cfRule type="containsText" priority="3453" operator="containsText" id="{8E98DCC7-B037-49C6-B156-35281A98940C}">
            <xm:f>NOT(ISERROR(SEARCH('Listados Datos'!$P$5,Z506)))</xm:f>
            <xm:f>'Listados Datos'!$P$5</xm:f>
            <x14:dxf>
              <fill>
                <patternFill>
                  <bgColor rgb="FFFFFF00"/>
                </patternFill>
              </fill>
            </x14:dxf>
          </x14:cfRule>
          <x14:cfRule type="containsText" priority="3454" operator="containsText" id="{31E2F23B-E745-4447-A002-E085B15DD563}">
            <xm:f>NOT(ISERROR(SEARCH('Listados Datos'!$P$6,Z506)))</xm:f>
            <xm:f>'Listados Datos'!$P$6</xm:f>
            <x14:dxf>
              <fill>
                <patternFill>
                  <bgColor rgb="FFFFC000"/>
                </patternFill>
              </fill>
            </x14:dxf>
          </x14:cfRule>
          <x14:cfRule type="containsText" priority="3455" operator="containsText" id="{AD72691D-FB18-4A12-B957-DCA7469FBC05}">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437" operator="containsText" id="{F1F1544B-E01E-41E5-A0A1-6AAA858CA207}">
            <xm:f>NOT(ISERROR(SEARCH('Listados Datos'!$T$3,AT506)))</xm:f>
            <xm:f>'Listados Datos'!$T$3</xm:f>
            <x14:dxf>
              <fill>
                <patternFill patternType="solid">
                  <bgColor rgb="FFC00000"/>
                </patternFill>
              </fill>
            </x14:dxf>
          </x14:cfRule>
          <x14:cfRule type="containsText" priority="3438" operator="containsText" id="{35FA7B4B-3A5C-4F1C-85F5-DEB7AFD675AA}">
            <xm:f>NOT(ISERROR(SEARCH('Listados Datos'!$T$4,AT506)))</xm:f>
            <xm:f>'Listados Datos'!$T$4</xm:f>
            <x14:dxf>
              <font>
                <b/>
                <i val="0"/>
                <color theme="0"/>
              </font>
              <fill>
                <patternFill>
                  <bgColor rgb="FFE26B0A"/>
                </patternFill>
              </fill>
            </x14:dxf>
          </x14:cfRule>
          <x14:cfRule type="containsText" priority="3439" operator="containsText" id="{10145F1F-3F3F-4541-ABB2-F3EFEA30006E}">
            <xm:f>NOT(ISERROR(SEARCH('Listados Datos'!$T$5,AT506)))</xm:f>
            <xm:f>'Listados Datos'!$T$5</xm:f>
            <x14:dxf>
              <font>
                <b/>
                <i val="0"/>
                <color auto="1"/>
              </font>
              <fill>
                <patternFill>
                  <bgColor rgb="FFFFFF00"/>
                </patternFill>
              </fill>
            </x14:dxf>
          </x14:cfRule>
          <x14:cfRule type="containsText" priority="3440" operator="containsText" id="{BF4AF9E1-7789-4368-BD43-3E966482CB54}">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427" operator="containsText" id="{F79E2FBE-5563-4CBA-970C-82D837632270}">
            <xm:f>NOT(ISERROR(SEARCH('Listados Datos'!$P$3,AR506)))</xm:f>
            <xm:f>'Listados Datos'!$P$3</xm:f>
            <x14:dxf>
              <fill>
                <patternFill>
                  <bgColor rgb="FF99CC00"/>
                </patternFill>
              </fill>
            </x14:dxf>
          </x14:cfRule>
          <x14:cfRule type="containsText" priority="3428" operator="containsText" id="{EF95E70D-3109-4327-921B-9B80EC52528E}">
            <xm:f>NOT(ISERROR(SEARCH('Listados Datos'!$P$4,AR506)))</xm:f>
            <xm:f>'Listados Datos'!$P$4</xm:f>
            <x14:dxf>
              <fill>
                <patternFill>
                  <bgColor rgb="FF33CC33"/>
                </patternFill>
              </fill>
            </x14:dxf>
          </x14:cfRule>
          <x14:cfRule type="containsText" priority="3429" operator="containsText" id="{FE2A1E6E-A9D7-45A2-AFD8-0464EA6AA169}">
            <xm:f>NOT(ISERROR(SEARCH('Listados Datos'!$P$5,AR506)))</xm:f>
            <xm:f>'Listados Datos'!$P$5</xm:f>
            <x14:dxf>
              <fill>
                <patternFill>
                  <bgColor rgb="FFFFFF00"/>
                </patternFill>
              </fill>
            </x14:dxf>
          </x14:cfRule>
          <x14:cfRule type="containsText" priority="3430" operator="containsText" id="{2006418D-169D-4316-89B7-63CF66C6226D}">
            <xm:f>NOT(ISERROR(SEARCH('Listados Datos'!$P$6,AR506)))</xm:f>
            <xm:f>'Listados Datos'!$P$6</xm:f>
            <x14:dxf>
              <fill>
                <patternFill>
                  <bgColor rgb="FFFFC000"/>
                </patternFill>
              </fill>
            </x14:dxf>
          </x14:cfRule>
          <x14:cfRule type="containsText" priority="3431" operator="containsText" id="{FA09F936-AFB7-40C9-9D6E-C2DC378AA3B4}">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423" operator="containsText" id="{4F2C6F6D-C25B-4F13-A640-FE6847D7B9CD}">
            <xm:f>NOT(ISERROR(SEARCH('Listados Datos'!$T$3,AF512)))</xm:f>
            <xm:f>'Listados Datos'!$T$3</xm:f>
            <x14:dxf>
              <fill>
                <patternFill patternType="solid">
                  <bgColor rgb="FFC00000"/>
                </patternFill>
              </fill>
            </x14:dxf>
          </x14:cfRule>
          <x14:cfRule type="containsText" priority="3424" operator="containsText" id="{600585A5-CCA8-41D6-8109-9A0DE981618E}">
            <xm:f>NOT(ISERROR(SEARCH('Listados Datos'!$T$4,AF512)))</xm:f>
            <xm:f>'Listados Datos'!$T$4</xm:f>
            <x14:dxf>
              <font>
                <b/>
                <i val="0"/>
                <color theme="0"/>
              </font>
              <fill>
                <patternFill>
                  <bgColor rgb="FFE26B0A"/>
                </patternFill>
              </fill>
            </x14:dxf>
          </x14:cfRule>
          <x14:cfRule type="containsText" priority="3425" operator="containsText" id="{503EEE84-CD3F-4994-93EF-A2B8D457AB30}">
            <xm:f>NOT(ISERROR(SEARCH('Listados Datos'!$T$5,AF512)))</xm:f>
            <xm:f>'Listados Datos'!$T$5</xm:f>
            <x14:dxf>
              <font>
                <b/>
                <i val="0"/>
                <color auto="1"/>
              </font>
              <fill>
                <patternFill>
                  <bgColor rgb="FFFFFF00"/>
                </patternFill>
              </fill>
            </x14:dxf>
          </x14:cfRule>
          <x14:cfRule type="containsText" priority="3426" operator="containsText" id="{F62EE1C8-B939-4507-B77B-EEDAAE788629}">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419" operator="containsText" id="{7DBD4E6C-5B50-4089-A7CC-817571FE10D8}">
            <xm:f>NOT(ISERROR(SEARCH('Listados Datos'!$T$3,AB512)))</xm:f>
            <xm:f>'Listados Datos'!$T$3</xm:f>
            <x14:dxf>
              <fill>
                <patternFill patternType="solid">
                  <bgColor rgb="FFC00000"/>
                </patternFill>
              </fill>
            </x14:dxf>
          </x14:cfRule>
          <x14:cfRule type="containsText" priority="3420" operator="containsText" id="{8DAFBF67-FF7F-4A44-8151-BD6AE2956DA2}">
            <xm:f>NOT(ISERROR(SEARCH('Listados Datos'!$T$4,AB512)))</xm:f>
            <xm:f>'Listados Datos'!$T$4</xm:f>
            <x14:dxf>
              <font>
                <b/>
                <i val="0"/>
                <color theme="0"/>
              </font>
              <fill>
                <patternFill>
                  <bgColor rgb="FFE26B0A"/>
                </patternFill>
              </fill>
            </x14:dxf>
          </x14:cfRule>
          <x14:cfRule type="containsText" priority="3421" operator="containsText" id="{9860AC31-5DE6-4F7E-9D03-158D11AA14B0}">
            <xm:f>NOT(ISERROR(SEARCH('Listados Datos'!$T$5,AB512)))</xm:f>
            <xm:f>'Listados Datos'!$T$5</xm:f>
            <x14:dxf>
              <font>
                <b/>
                <i val="0"/>
                <color auto="1"/>
              </font>
              <fill>
                <patternFill>
                  <bgColor rgb="FFFFFF00"/>
                </patternFill>
              </fill>
            </x14:dxf>
          </x14:cfRule>
          <x14:cfRule type="containsText" priority="3422" operator="containsText" id="{3887372D-64B0-405D-B86A-D48FD90416BC}">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409" operator="containsText" id="{5B0A668C-7295-41CA-9CAD-E9145344083C}">
            <xm:f>NOT(ISERROR(SEARCH('Listados Datos'!$P$3,Z512)))</xm:f>
            <xm:f>'Listados Datos'!$P$3</xm:f>
            <x14:dxf>
              <fill>
                <patternFill>
                  <bgColor rgb="FF99CC00"/>
                </patternFill>
              </fill>
            </x14:dxf>
          </x14:cfRule>
          <x14:cfRule type="containsText" priority="3410" operator="containsText" id="{A2B911E9-44B1-470C-B673-E13E17AEDDEB}">
            <xm:f>NOT(ISERROR(SEARCH('Listados Datos'!$P$4,Z512)))</xm:f>
            <xm:f>'Listados Datos'!$P$4</xm:f>
            <x14:dxf>
              <fill>
                <patternFill>
                  <bgColor rgb="FF33CC33"/>
                </patternFill>
              </fill>
            </x14:dxf>
          </x14:cfRule>
          <x14:cfRule type="containsText" priority="3411" operator="containsText" id="{F57AA985-F68A-4F09-ACF2-4D7D2719498F}">
            <xm:f>NOT(ISERROR(SEARCH('Listados Datos'!$P$5,Z512)))</xm:f>
            <xm:f>'Listados Datos'!$P$5</xm:f>
            <x14:dxf>
              <fill>
                <patternFill>
                  <bgColor rgb="FFFFFF00"/>
                </patternFill>
              </fill>
            </x14:dxf>
          </x14:cfRule>
          <x14:cfRule type="containsText" priority="3412" operator="containsText" id="{E2D66BE5-B98D-415D-82BE-5CAF7CD0D981}">
            <xm:f>NOT(ISERROR(SEARCH('Listados Datos'!$P$6,Z512)))</xm:f>
            <xm:f>'Listados Datos'!$P$6</xm:f>
            <x14:dxf>
              <fill>
                <patternFill>
                  <bgColor rgb="FFFFC000"/>
                </patternFill>
              </fill>
            </x14:dxf>
          </x14:cfRule>
          <x14:cfRule type="containsText" priority="3413" operator="containsText" id="{B7D7B960-F403-41F1-AC00-6C56DADCB42E}">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395" operator="containsText" id="{40153012-7B77-418B-B1B1-8E561D0ECE32}">
            <xm:f>NOT(ISERROR(SEARCH('Listados Datos'!$T$3,AT512)))</xm:f>
            <xm:f>'Listados Datos'!$T$3</xm:f>
            <x14:dxf>
              <fill>
                <patternFill patternType="solid">
                  <bgColor rgb="FFC00000"/>
                </patternFill>
              </fill>
            </x14:dxf>
          </x14:cfRule>
          <x14:cfRule type="containsText" priority="3396" operator="containsText" id="{CBE7F689-170D-465A-9067-1617C6FA9844}">
            <xm:f>NOT(ISERROR(SEARCH('Listados Datos'!$T$4,AT512)))</xm:f>
            <xm:f>'Listados Datos'!$T$4</xm:f>
            <x14:dxf>
              <font>
                <b/>
                <i val="0"/>
                <color theme="0"/>
              </font>
              <fill>
                <patternFill>
                  <bgColor rgb="FFE26B0A"/>
                </patternFill>
              </fill>
            </x14:dxf>
          </x14:cfRule>
          <x14:cfRule type="containsText" priority="3397" operator="containsText" id="{B25A2601-F5A0-41F2-A7FC-31623A51D0E0}">
            <xm:f>NOT(ISERROR(SEARCH('Listados Datos'!$T$5,AT512)))</xm:f>
            <xm:f>'Listados Datos'!$T$5</xm:f>
            <x14:dxf>
              <font>
                <b/>
                <i val="0"/>
                <color auto="1"/>
              </font>
              <fill>
                <patternFill>
                  <bgColor rgb="FFFFFF00"/>
                </patternFill>
              </fill>
            </x14:dxf>
          </x14:cfRule>
          <x14:cfRule type="containsText" priority="3398" operator="containsText" id="{AF21DAD9-171E-43B0-946B-FB4CF1390378}">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385" operator="containsText" id="{C273EE28-D49D-456F-9EBC-21D08A46BC0A}">
            <xm:f>NOT(ISERROR(SEARCH('Listados Datos'!$P$3,AR512)))</xm:f>
            <xm:f>'Listados Datos'!$P$3</xm:f>
            <x14:dxf>
              <fill>
                <patternFill>
                  <bgColor rgb="FF99CC00"/>
                </patternFill>
              </fill>
            </x14:dxf>
          </x14:cfRule>
          <x14:cfRule type="containsText" priority="3386" operator="containsText" id="{7BF0B8D9-9548-47C6-A9A0-1B04A635A1D3}">
            <xm:f>NOT(ISERROR(SEARCH('Listados Datos'!$P$4,AR512)))</xm:f>
            <xm:f>'Listados Datos'!$P$4</xm:f>
            <x14:dxf>
              <fill>
                <patternFill>
                  <bgColor rgb="FF33CC33"/>
                </patternFill>
              </fill>
            </x14:dxf>
          </x14:cfRule>
          <x14:cfRule type="containsText" priority="3387" operator="containsText" id="{871F5DC4-4221-4B26-A8AF-62A9266CCB4A}">
            <xm:f>NOT(ISERROR(SEARCH('Listados Datos'!$P$5,AR512)))</xm:f>
            <xm:f>'Listados Datos'!$P$5</xm:f>
            <x14:dxf>
              <fill>
                <patternFill>
                  <bgColor rgb="FFFFFF00"/>
                </patternFill>
              </fill>
            </x14:dxf>
          </x14:cfRule>
          <x14:cfRule type="containsText" priority="3388" operator="containsText" id="{272EBD46-FB67-466E-9F20-C9E0195C656E}">
            <xm:f>NOT(ISERROR(SEARCH('Listados Datos'!$P$6,AR512)))</xm:f>
            <xm:f>'Listados Datos'!$P$6</xm:f>
            <x14:dxf>
              <fill>
                <patternFill>
                  <bgColor rgb="FFFFC000"/>
                </patternFill>
              </fill>
            </x14:dxf>
          </x14:cfRule>
          <x14:cfRule type="containsText" priority="3389" operator="containsText" id="{93BF556F-0B4D-4872-8EE7-B7594BEF4592}">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343" operator="containsText" id="{2E25EE96-BD10-4EB4-B522-1EC822FF6936}">
            <xm:f>NOT(ISERROR(SEARCH('Listados Datos'!$P$3,AR518)))</xm:f>
            <xm:f>'Listados Datos'!$P$3</xm:f>
            <x14:dxf>
              <fill>
                <patternFill>
                  <bgColor rgb="FF99CC00"/>
                </patternFill>
              </fill>
            </x14:dxf>
          </x14:cfRule>
          <x14:cfRule type="containsText" priority="3344" operator="containsText" id="{1E5657F6-0FA9-470E-AE0C-132A4C56535A}">
            <xm:f>NOT(ISERROR(SEARCH('Listados Datos'!$P$4,AR518)))</xm:f>
            <xm:f>'Listados Datos'!$P$4</xm:f>
            <x14:dxf>
              <fill>
                <patternFill>
                  <bgColor rgb="FF33CC33"/>
                </patternFill>
              </fill>
            </x14:dxf>
          </x14:cfRule>
          <x14:cfRule type="containsText" priority="3345" operator="containsText" id="{FC8BBE32-BD70-4EF7-8868-245C5591B6C8}">
            <xm:f>NOT(ISERROR(SEARCH('Listados Datos'!$P$5,AR518)))</xm:f>
            <xm:f>'Listados Datos'!$P$5</xm:f>
            <x14:dxf>
              <fill>
                <patternFill>
                  <bgColor rgb="FFFFFF00"/>
                </patternFill>
              </fill>
            </x14:dxf>
          </x14:cfRule>
          <x14:cfRule type="containsText" priority="3346" operator="containsText" id="{74013C15-14D3-4AA3-B027-075E382F1A3C}">
            <xm:f>NOT(ISERROR(SEARCH('Listados Datos'!$P$6,AR518)))</xm:f>
            <xm:f>'Listados Datos'!$P$6</xm:f>
            <x14:dxf>
              <fill>
                <patternFill>
                  <bgColor rgb="FFFFC000"/>
                </patternFill>
              </fill>
            </x14:dxf>
          </x14:cfRule>
          <x14:cfRule type="containsText" priority="3347" operator="containsText" id="{530CAFDD-BF60-443D-8E51-A2D2CE443CED}">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381" operator="containsText" id="{98C5C671-FB48-4413-8A47-E4B3EA0FF9FA}">
            <xm:f>NOT(ISERROR(SEARCH('Listados Datos'!$T$3,AF518)))</xm:f>
            <xm:f>'Listados Datos'!$T$3</xm:f>
            <x14:dxf>
              <fill>
                <patternFill patternType="solid">
                  <bgColor rgb="FFC00000"/>
                </patternFill>
              </fill>
            </x14:dxf>
          </x14:cfRule>
          <x14:cfRule type="containsText" priority="3382" operator="containsText" id="{FF58C5FE-575F-441E-9C55-486AF5A1D52B}">
            <xm:f>NOT(ISERROR(SEARCH('Listados Datos'!$T$4,AF518)))</xm:f>
            <xm:f>'Listados Datos'!$T$4</xm:f>
            <x14:dxf>
              <font>
                <b/>
                <i val="0"/>
                <color theme="0"/>
              </font>
              <fill>
                <patternFill>
                  <bgColor rgb="FFE26B0A"/>
                </patternFill>
              </fill>
            </x14:dxf>
          </x14:cfRule>
          <x14:cfRule type="containsText" priority="3383" operator="containsText" id="{98C1B10B-3D82-4F93-A6BF-2B7B6637845A}">
            <xm:f>NOT(ISERROR(SEARCH('Listados Datos'!$T$5,AF518)))</xm:f>
            <xm:f>'Listados Datos'!$T$5</xm:f>
            <x14:dxf>
              <font>
                <b/>
                <i val="0"/>
                <color auto="1"/>
              </font>
              <fill>
                <patternFill>
                  <bgColor rgb="FFFFFF00"/>
                </patternFill>
              </fill>
            </x14:dxf>
          </x14:cfRule>
          <x14:cfRule type="containsText" priority="3384" operator="containsText" id="{2E9B842C-9415-448A-A405-7F7C6688605C}">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377" operator="containsText" id="{DA8385AE-5113-4752-813C-49EA87B51EFC}">
            <xm:f>NOT(ISERROR(SEARCH('Listados Datos'!$T$3,AB518)))</xm:f>
            <xm:f>'Listados Datos'!$T$3</xm:f>
            <x14:dxf>
              <fill>
                <patternFill patternType="solid">
                  <bgColor rgb="FFC00000"/>
                </patternFill>
              </fill>
            </x14:dxf>
          </x14:cfRule>
          <x14:cfRule type="containsText" priority="3378" operator="containsText" id="{9959FD8B-280A-4B5C-870B-D7C4E880A14B}">
            <xm:f>NOT(ISERROR(SEARCH('Listados Datos'!$T$4,AB518)))</xm:f>
            <xm:f>'Listados Datos'!$T$4</xm:f>
            <x14:dxf>
              <font>
                <b/>
                <i val="0"/>
                <color theme="0"/>
              </font>
              <fill>
                <patternFill>
                  <bgColor rgb="FFE26B0A"/>
                </patternFill>
              </fill>
            </x14:dxf>
          </x14:cfRule>
          <x14:cfRule type="containsText" priority="3379" operator="containsText" id="{26558EB1-5183-47B6-B7EB-8F427A3DC300}">
            <xm:f>NOT(ISERROR(SEARCH('Listados Datos'!$T$5,AB518)))</xm:f>
            <xm:f>'Listados Datos'!$T$5</xm:f>
            <x14:dxf>
              <font>
                <b/>
                <i val="0"/>
                <color auto="1"/>
              </font>
              <fill>
                <patternFill>
                  <bgColor rgb="FFFFFF00"/>
                </patternFill>
              </fill>
            </x14:dxf>
          </x14:cfRule>
          <x14:cfRule type="containsText" priority="3380" operator="containsText" id="{9DB139DA-3A8C-4E6B-A0E8-D4A0894F38BE}">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367" operator="containsText" id="{E4106F24-632C-4568-B41B-97458C8B00F7}">
            <xm:f>NOT(ISERROR(SEARCH('Listados Datos'!$P$3,Z518)))</xm:f>
            <xm:f>'Listados Datos'!$P$3</xm:f>
            <x14:dxf>
              <fill>
                <patternFill>
                  <bgColor rgb="FF99CC00"/>
                </patternFill>
              </fill>
            </x14:dxf>
          </x14:cfRule>
          <x14:cfRule type="containsText" priority="3368" operator="containsText" id="{D2A58688-CCD7-4006-83F8-6564665379B6}">
            <xm:f>NOT(ISERROR(SEARCH('Listados Datos'!$P$4,Z518)))</xm:f>
            <xm:f>'Listados Datos'!$P$4</xm:f>
            <x14:dxf>
              <fill>
                <patternFill>
                  <bgColor rgb="FF33CC33"/>
                </patternFill>
              </fill>
            </x14:dxf>
          </x14:cfRule>
          <x14:cfRule type="containsText" priority="3369" operator="containsText" id="{4843DFC8-31D9-414B-906F-A23EFD5E5E50}">
            <xm:f>NOT(ISERROR(SEARCH('Listados Datos'!$P$5,Z518)))</xm:f>
            <xm:f>'Listados Datos'!$P$5</xm:f>
            <x14:dxf>
              <fill>
                <patternFill>
                  <bgColor rgb="FFFFFF00"/>
                </patternFill>
              </fill>
            </x14:dxf>
          </x14:cfRule>
          <x14:cfRule type="containsText" priority="3370" operator="containsText" id="{0B87E7C2-7AEB-4145-AA30-B6E8E728D3FA}">
            <xm:f>NOT(ISERROR(SEARCH('Listados Datos'!$P$6,Z518)))</xm:f>
            <xm:f>'Listados Datos'!$P$6</xm:f>
            <x14:dxf>
              <fill>
                <patternFill>
                  <bgColor rgb="FFFFC000"/>
                </patternFill>
              </fill>
            </x14:dxf>
          </x14:cfRule>
          <x14:cfRule type="containsText" priority="3371" operator="containsText" id="{4C0D84C8-EE5B-4D65-817F-D8BFA331B7B5}">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353" operator="containsText" id="{24C4229E-4545-4093-B286-A00CA4350E51}">
            <xm:f>NOT(ISERROR(SEARCH('Listados Datos'!$T$3,AT518)))</xm:f>
            <xm:f>'Listados Datos'!$T$3</xm:f>
            <x14:dxf>
              <fill>
                <patternFill patternType="solid">
                  <bgColor rgb="FFC00000"/>
                </patternFill>
              </fill>
            </x14:dxf>
          </x14:cfRule>
          <x14:cfRule type="containsText" priority="3354" operator="containsText" id="{A93C30F1-BF9F-48BD-BFB2-DC82154AD4D9}">
            <xm:f>NOT(ISERROR(SEARCH('Listados Datos'!$T$4,AT518)))</xm:f>
            <xm:f>'Listados Datos'!$T$4</xm:f>
            <x14:dxf>
              <font>
                <b/>
                <i val="0"/>
                <color theme="0"/>
              </font>
              <fill>
                <patternFill>
                  <bgColor rgb="FFE26B0A"/>
                </patternFill>
              </fill>
            </x14:dxf>
          </x14:cfRule>
          <x14:cfRule type="containsText" priority="3355" operator="containsText" id="{9BB83EBB-B83A-4A0E-95AB-E62B027B7148}">
            <xm:f>NOT(ISERROR(SEARCH('Listados Datos'!$T$5,AT518)))</xm:f>
            <xm:f>'Listados Datos'!$T$5</xm:f>
            <x14:dxf>
              <font>
                <b/>
                <i val="0"/>
                <color auto="1"/>
              </font>
              <fill>
                <patternFill>
                  <bgColor rgb="FFFFFF00"/>
                </patternFill>
              </fill>
            </x14:dxf>
          </x14:cfRule>
          <x14:cfRule type="containsText" priority="3356" operator="containsText" id="{7B5917C3-BDE5-489C-9BA9-421D82409FF4}">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301" operator="containsText" id="{D83BC78F-D09D-4741-9048-B34DF9578949}">
            <xm:f>NOT(ISERROR(SEARCH('Listados Datos'!$P$3,AR524)))</xm:f>
            <xm:f>'Listados Datos'!$P$3</xm:f>
            <x14:dxf>
              <fill>
                <patternFill>
                  <bgColor rgb="FF99CC00"/>
                </patternFill>
              </fill>
            </x14:dxf>
          </x14:cfRule>
          <x14:cfRule type="containsText" priority="3302" operator="containsText" id="{F1C81638-0C5F-4F84-87DE-931F01299469}">
            <xm:f>NOT(ISERROR(SEARCH('Listados Datos'!$P$4,AR524)))</xm:f>
            <xm:f>'Listados Datos'!$P$4</xm:f>
            <x14:dxf>
              <fill>
                <patternFill>
                  <bgColor rgb="FF33CC33"/>
                </patternFill>
              </fill>
            </x14:dxf>
          </x14:cfRule>
          <x14:cfRule type="containsText" priority="3303" operator="containsText" id="{EE939D1B-DA41-4E29-B57B-14C553DFC795}">
            <xm:f>NOT(ISERROR(SEARCH('Listados Datos'!$P$5,AR524)))</xm:f>
            <xm:f>'Listados Datos'!$P$5</xm:f>
            <x14:dxf>
              <fill>
                <patternFill>
                  <bgColor rgb="FFFFFF00"/>
                </patternFill>
              </fill>
            </x14:dxf>
          </x14:cfRule>
          <x14:cfRule type="containsText" priority="3304" operator="containsText" id="{5CDD4384-46EB-4840-92A4-3B06A6917B44}">
            <xm:f>NOT(ISERROR(SEARCH('Listados Datos'!$P$6,AR524)))</xm:f>
            <xm:f>'Listados Datos'!$P$6</xm:f>
            <x14:dxf>
              <fill>
                <patternFill>
                  <bgColor rgb="FFFFC000"/>
                </patternFill>
              </fill>
            </x14:dxf>
          </x14:cfRule>
          <x14:cfRule type="containsText" priority="3305" operator="containsText" id="{5D7376DF-E6AA-41AD-8299-D5B828292381}">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339" operator="containsText" id="{C491E689-C037-415D-A428-4E00D9B7DFAA}">
            <xm:f>NOT(ISERROR(SEARCH('Listados Datos'!$T$3,AF524)))</xm:f>
            <xm:f>'Listados Datos'!$T$3</xm:f>
            <x14:dxf>
              <fill>
                <patternFill patternType="solid">
                  <bgColor rgb="FFC00000"/>
                </patternFill>
              </fill>
            </x14:dxf>
          </x14:cfRule>
          <x14:cfRule type="containsText" priority="3340" operator="containsText" id="{A75865EC-986D-4010-A663-FAC43DE24DA7}">
            <xm:f>NOT(ISERROR(SEARCH('Listados Datos'!$T$4,AF524)))</xm:f>
            <xm:f>'Listados Datos'!$T$4</xm:f>
            <x14:dxf>
              <font>
                <b/>
                <i val="0"/>
                <color theme="0"/>
              </font>
              <fill>
                <patternFill>
                  <bgColor rgb="FFE26B0A"/>
                </patternFill>
              </fill>
            </x14:dxf>
          </x14:cfRule>
          <x14:cfRule type="containsText" priority="3341" operator="containsText" id="{79FEC0EA-E2F9-4B81-BA44-AA68F5D18B92}">
            <xm:f>NOT(ISERROR(SEARCH('Listados Datos'!$T$5,AF524)))</xm:f>
            <xm:f>'Listados Datos'!$T$5</xm:f>
            <x14:dxf>
              <font>
                <b/>
                <i val="0"/>
                <color auto="1"/>
              </font>
              <fill>
                <patternFill>
                  <bgColor rgb="FFFFFF00"/>
                </patternFill>
              </fill>
            </x14:dxf>
          </x14:cfRule>
          <x14:cfRule type="containsText" priority="3342" operator="containsText" id="{56F356BB-C76B-41B4-803F-6905F27AF076}">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335" operator="containsText" id="{D871FD4E-CAF6-4930-8AB1-DDBD3AC08A14}">
            <xm:f>NOT(ISERROR(SEARCH('Listados Datos'!$T$3,AB524)))</xm:f>
            <xm:f>'Listados Datos'!$T$3</xm:f>
            <x14:dxf>
              <fill>
                <patternFill patternType="solid">
                  <bgColor rgb="FFC00000"/>
                </patternFill>
              </fill>
            </x14:dxf>
          </x14:cfRule>
          <x14:cfRule type="containsText" priority="3336" operator="containsText" id="{FDECD28F-B1DF-474D-95B8-7DBA05D4D2F3}">
            <xm:f>NOT(ISERROR(SEARCH('Listados Datos'!$T$4,AB524)))</xm:f>
            <xm:f>'Listados Datos'!$T$4</xm:f>
            <x14:dxf>
              <font>
                <b/>
                <i val="0"/>
                <color theme="0"/>
              </font>
              <fill>
                <patternFill>
                  <bgColor rgb="FFE26B0A"/>
                </patternFill>
              </fill>
            </x14:dxf>
          </x14:cfRule>
          <x14:cfRule type="containsText" priority="3337" operator="containsText" id="{99BA3462-0107-4A71-844A-FB4E7AE34744}">
            <xm:f>NOT(ISERROR(SEARCH('Listados Datos'!$T$5,AB524)))</xm:f>
            <xm:f>'Listados Datos'!$T$5</xm:f>
            <x14:dxf>
              <font>
                <b/>
                <i val="0"/>
                <color auto="1"/>
              </font>
              <fill>
                <patternFill>
                  <bgColor rgb="FFFFFF00"/>
                </patternFill>
              </fill>
            </x14:dxf>
          </x14:cfRule>
          <x14:cfRule type="containsText" priority="3338" operator="containsText" id="{ECC6C46F-B48C-4C9E-83C8-94B2BCCEA1FA}">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325" operator="containsText" id="{665A3808-F568-4B13-AC77-7AE55235A9E4}">
            <xm:f>NOT(ISERROR(SEARCH('Listados Datos'!$P$3,Z524)))</xm:f>
            <xm:f>'Listados Datos'!$P$3</xm:f>
            <x14:dxf>
              <fill>
                <patternFill>
                  <bgColor rgb="FF99CC00"/>
                </patternFill>
              </fill>
            </x14:dxf>
          </x14:cfRule>
          <x14:cfRule type="containsText" priority="3326" operator="containsText" id="{4823E6CF-A129-4079-BA0E-FAAEBC6D0C97}">
            <xm:f>NOT(ISERROR(SEARCH('Listados Datos'!$P$4,Z524)))</xm:f>
            <xm:f>'Listados Datos'!$P$4</xm:f>
            <x14:dxf>
              <fill>
                <patternFill>
                  <bgColor rgb="FF33CC33"/>
                </patternFill>
              </fill>
            </x14:dxf>
          </x14:cfRule>
          <x14:cfRule type="containsText" priority="3327" operator="containsText" id="{C69C3521-43E7-4899-978B-9A763E87EAD4}">
            <xm:f>NOT(ISERROR(SEARCH('Listados Datos'!$P$5,Z524)))</xm:f>
            <xm:f>'Listados Datos'!$P$5</xm:f>
            <x14:dxf>
              <fill>
                <patternFill>
                  <bgColor rgb="FFFFFF00"/>
                </patternFill>
              </fill>
            </x14:dxf>
          </x14:cfRule>
          <x14:cfRule type="containsText" priority="3328" operator="containsText" id="{8B4F05D8-0A74-441C-89E5-A896ECC12592}">
            <xm:f>NOT(ISERROR(SEARCH('Listados Datos'!$P$6,Z524)))</xm:f>
            <xm:f>'Listados Datos'!$P$6</xm:f>
            <x14:dxf>
              <fill>
                <patternFill>
                  <bgColor rgb="FFFFC000"/>
                </patternFill>
              </fill>
            </x14:dxf>
          </x14:cfRule>
          <x14:cfRule type="containsText" priority="3329" operator="containsText" id="{EFDBFD22-50EC-48AD-A009-136C4FEF6B6C}">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311" operator="containsText" id="{2B89FEAB-C85C-4659-8EF8-E43C2F70B3DB}">
            <xm:f>NOT(ISERROR(SEARCH('Listados Datos'!$T$3,AT524)))</xm:f>
            <xm:f>'Listados Datos'!$T$3</xm:f>
            <x14:dxf>
              <fill>
                <patternFill patternType="solid">
                  <bgColor rgb="FFC00000"/>
                </patternFill>
              </fill>
            </x14:dxf>
          </x14:cfRule>
          <x14:cfRule type="containsText" priority="3312" operator="containsText" id="{5D182A8E-9A32-49E6-A3B6-F41DCEAEF8A0}">
            <xm:f>NOT(ISERROR(SEARCH('Listados Datos'!$T$4,AT524)))</xm:f>
            <xm:f>'Listados Datos'!$T$4</xm:f>
            <x14:dxf>
              <font>
                <b/>
                <i val="0"/>
                <color theme="0"/>
              </font>
              <fill>
                <patternFill>
                  <bgColor rgb="FFE26B0A"/>
                </patternFill>
              </fill>
            </x14:dxf>
          </x14:cfRule>
          <x14:cfRule type="containsText" priority="3313" operator="containsText" id="{202E4020-6339-46E1-BB3B-50F8ADC177DA}">
            <xm:f>NOT(ISERROR(SEARCH('Listados Datos'!$T$5,AT524)))</xm:f>
            <xm:f>'Listados Datos'!$T$5</xm:f>
            <x14:dxf>
              <font>
                <b/>
                <i val="0"/>
                <color auto="1"/>
              </font>
              <fill>
                <patternFill>
                  <bgColor rgb="FFFFFF00"/>
                </patternFill>
              </fill>
            </x14:dxf>
          </x14:cfRule>
          <x14:cfRule type="containsText" priority="3314" operator="containsText" id="{F2872E6D-D2A6-4439-8410-1F69A3057EFB}">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297" operator="containsText" id="{288D11C7-537B-4210-A8B5-E21763076797}">
            <xm:f>NOT(ISERROR(SEARCH('Listados Datos'!$T$3,AF530)))</xm:f>
            <xm:f>'Listados Datos'!$T$3</xm:f>
            <x14:dxf>
              <fill>
                <patternFill patternType="solid">
                  <bgColor rgb="FFC00000"/>
                </patternFill>
              </fill>
            </x14:dxf>
          </x14:cfRule>
          <x14:cfRule type="containsText" priority="3298" operator="containsText" id="{A7D45701-914B-4477-8054-4B7BA15A75E8}">
            <xm:f>NOT(ISERROR(SEARCH('Listados Datos'!$T$4,AF530)))</xm:f>
            <xm:f>'Listados Datos'!$T$4</xm:f>
            <x14:dxf>
              <font>
                <b/>
                <i val="0"/>
                <color theme="0"/>
              </font>
              <fill>
                <patternFill>
                  <bgColor rgb="FFE26B0A"/>
                </patternFill>
              </fill>
            </x14:dxf>
          </x14:cfRule>
          <x14:cfRule type="containsText" priority="3299" operator="containsText" id="{237DAAA2-E6F4-416D-8758-E5BBDFDA7413}">
            <xm:f>NOT(ISERROR(SEARCH('Listados Datos'!$T$5,AF530)))</xm:f>
            <xm:f>'Listados Datos'!$T$5</xm:f>
            <x14:dxf>
              <font>
                <b/>
                <i val="0"/>
                <color auto="1"/>
              </font>
              <fill>
                <patternFill>
                  <bgColor rgb="FFFFFF00"/>
                </patternFill>
              </fill>
            </x14:dxf>
          </x14:cfRule>
          <x14:cfRule type="containsText" priority="3300" operator="containsText" id="{11B2D45A-B4A7-4C7C-B87A-B08DCDA11E5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293" operator="containsText" id="{2CF9D4CD-194D-4728-A8CC-AF6B6A87D800}">
            <xm:f>NOT(ISERROR(SEARCH('Listados Datos'!$T$3,AB530)))</xm:f>
            <xm:f>'Listados Datos'!$T$3</xm:f>
            <x14:dxf>
              <fill>
                <patternFill patternType="solid">
                  <bgColor rgb="FFC00000"/>
                </patternFill>
              </fill>
            </x14:dxf>
          </x14:cfRule>
          <x14:cfRule type="containsText" priority="3294" operator="containsText" id="{10A405F3-714A-46F5-A97F-E16C320646F2}">
            <xm:f>NOT(ISERROR(SEARCH('Listados Datos'!$T$4,AB530)))</xm:f>
            <xm:f>'Listados Datos'!$T$4</xm:f>
            <x14:dxf>
              <font>
                <b/>
                <i val="0"/>
                <color theme="0"/>
              </font>
              <fill>
                <patternFill>
                  <bgColor rgb="FFE26B0A"/>
                </patternFill>
              </fill>
            </x14:dxf>
          </x14:cfRule>
          <x14:cfRule type="containsText" priority="3295" operator="containsText" id="{683E3E60-C4BE-4247-80F8-5F20425D18E4}">
            <xm:f>NOT(ISERROR(SEARCH('Listados Datos'!$T$5,AB530)))</xm:f>
            <xm:f>'Listados Datos'!$T$5</xm:f>
            <x14:dxf>
              <font>
                <b/>
                <i val="0"/>
                <color auto="1"/>
              </font>
              <fill>
                <patternFill>
                  <bgColor rgb="FFFFFF00"/>
                </patternFill>
              </fill>
            </x14:dxf>
          </x14:cfRule>
          <x14:cfRule type="containsText" priority="3296" operator="containsText" id="{1836C17C-2854-46BF-968F-66BCCD8B930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283" operator="containsText" id="{AE85ED6F-9201-4DA8-BB77-9A795EEF4AFD}">
            <xm:f>NOT(ISERROR(SEARCH('Listados Datos'!$P$3,Z530)))</xm:f>
            <xm:f>'Listados Datos'!$P$3</xm:f>
            <x14:dxf>
              <fill>
                <patternFill>
                  <bgColor rgb="FF99CC00"/>
                </patternFill>
              </fill>
            </x14:dxf>
          </x14:cfRule>
          <x14:cfRule type="containsText" priority="3284" operator="containsText" id="{A0526C41-8F96-4565-9109-1521FFA2A848}">
            <xm:f>NOT(ISERROR(SEARCH('Listados Datos'!$P$4,Z530)))</xm:f>
            <xm:f>'Listados Datos'!$P$4</xm:f>
            <x14:dxf>
              <fill>
                <patternFill>
                  <bgColor rgb="FF33CC33"/>
                </patternFill>
              </fill>
            </x14:dxf>
          </x14:cfRule>
          <x14:cfRule type="containsText" priority="3285" operator="containsText" id="{4ACC3811-ADC0-4936-8612-E69D160F69A3}">
            <xm:f>NOT(ISERROR(SEARCH('Listados Datos'!$P$5,Z530)))</xm:f>
            <xm:f>'Listados Datos'!$P$5</xm:f>
            <x14:dxf>
              <fill>
                <patternFill>
                  <bgColor rgb="FFFFFF00"/>
                </patternFill>
              </fill>
            </x14:dxf>
          </x14:cfRule>
          <x14:cfRule type="containsText" priority="3286" operator="containsText" id="{C29A429C-EF1E-4649-B58E-2BC2BA5E0E49}">
            <xm:f>NOT(ISERROR(SEARCH('Listados Datos'!$P$6,Z530)))</xm:f>
            <xm:f>'Listados Datos'!$P$6</xm:f>
            <x14:dxf>
              <fill>
                <patternFill>
                  <bgColor rgb="FFFFC000"/>
                </patternFill>
              </fill>
            </x14:dxf>
          </x14:cfRule>
          <x14:cfRule type="containsText" priority="3287" operator="containsText" id="{E944BCC5-E6A2-4E0F-9146-CCC9C09C3DA6}">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269" operator="containsText" id="{44F61D20-04A0-4D54-AE51-2189B4C5944A}">
            <xm:f>NOT(ISERROR(SEARCH('Listados Datos'!$T$3,AT530)))</xm:f>
            <xm:f>'Listados Datos'!$T$3</xm:f>
            <x14:dxf>
              <fill>
                <patternFill patternType="solid">
                  <bgColor rgb="FFC00000"/>
                </patternFill>
              </fill>
            </x14:dxf>
          </x14:cfRule>
          <x14:cfRule type="containsText" priority="3270" operator="containsText" id="{4109749D-56CB-4F33-BCA5-95A12453E3B3}">
            <xm:f>NOT(ISERROR(SEARCH('Listados Datos'!$T$4,AT530)))</xm:f>
            <xm:f>'Listados Datos'!$T$4</xm:f>
            <x14:dxf>
              <font>
                <b/>
                <i val="0"/>
                <color theme="0"/>
              </font>
              <fill>
                <patternFill>
                  <bgColor rgb="FFE26B0A"/>
                </patternFill>
              </fill>
            </x14:dxf>
          </x14:cfRule>
          <x14:cfRule type="containsText" priority="3271" operator="containsText" id="{A38CBC51-B829-4B99-822C-4784CC9FE76F}">
            <xm:f>NOT(ISERROR(SEARCH('Listados Datos'!$T$5,AT530)))</xm:f>
            <xm:f>'Listados Datos'!$T$5</xm:f>
            <x14:dxf>
              <font>
                <b/>
                <i val="0"/>
                <color auto="1"/>
              </font>
              <fill>
                <patternFill>
                  <bgColor rgb="FFFFFF00"/>
                </patternFill>
              </fill>
            </x14:dxf>
          </x14:cfRule>
          <x14:cfRule type="containsText" priority="3272" operator="containsText" id="{A26AB367-B403-451A-88F5-E9608E2EEB75}">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039" operator="containsText" id="{729CD66E-9411-49A8-A50C-08FEF8E51825}">
            <xm:f>NOT(ISERROR(SEARCH('Listados Datos'!$D$3,B538)))</xm:f>
            <xm:f>'Listados Datos'!$D$3</xm:f>
            <x14:dxf>
              <font>
                <b/>
                <i val="0"/>
                <color theme="0"/>
              </font>
              <fill>
                <patternFill>
                  <bgColor rgb="FFC00000"/>
                </patternFill>
              </fill>
            </x14:dxf>
          </x14:cfRule>
          <x14:cfRule type="containsText" priority="3040" operator="containsText" id="{D9DFD9A7-6727-4A7C-8C9A-86AFD61F773C}">
            <xm:f>NOT(ISERROR(SEARCH('Listados Datos'!$D$4,B538)))</xm:f>
            <xm:f>'Listados Datos'!$D$4</xm:f>
            <x14:dxf>
              <font>
                <b/>
                <i val="0"/>
                <color theme="0"/>
              </font>
              <fill>
                <patternFill>
                  <bgColor rgb="FFC00000"/>
                </patternFill>
              </fill>
            </x14:dxf>
          </x14:cfRule>
          <x14:cfRule type="containsText" priority="3041" operator="containsText" id="{772AF03E-E8C8-422B-9E56-2A95F8AC4037}">
            <xm:f>NOT(ISERROR(SEARCH('Listados Datos'!$D$5,B538)))</xm:f>
            <xm:f>'Listados Datos'!$D$5</xm:f>
            <x14:dxf>
              <font>
                <b/>
                <i val="0"/>
                <color theme="0"/>
              </font>
              <fill>
                <patternFill>
                  <bgColor rgb="FFC00000"/>
                </patternFill>
              </fill>
            </x14:dxf>
          </x14:cfRule>
          <x14:cfRule type="containsText" priority="3042" operator="containsText" id="{222509B5-C49B-4370-B9A5-584746A0C33D}">
            <xm:f>NOT(ISERROR(SEARCH('Listados Datos'!$D$6,B538)))</xm:f>
            <xm:f>'Listados Datos'!$D$6</xm:f>
            <x14:dxf>
              <font>
                <b/>
                <i val="0"/>
                <color theme="0"/>
              </font>
              <fill>
                <patternFill>
                  <bgColor rgb="FFE3351F"/>
                </patternFill>
              </fill>
            </x14:dxf>
          </x14:cfRule>
          <x14:cfRule type="containsText" priority="3043" operator="containsText" id="{F177AD8E-82FA-4F58-BE36-856787F7D551}">
            <xm:f>NOT(ISERROR(SEARCH('Listados Datos'!$D$7,B538)))</xm:f>
            <xm:f>'Listados Datos'!$D$7</xm:f>
            <x14:dxf>
              <font>
                <b/>
                <i val="0"/>
                <color theme="0"/>
              </font>
              <fill>
                <patternFill>
                  <bgColor rgb="FFE3351F"/>
                </patternFill>
              </fill>
            </x14:dxf>
          </x14:cfRule>
          <x14:cfRule type="containsText" priority="3044" operator="containsText" id="{ED018ACF-E012-4E3E-9D82-FB943827350A}">
            <xm:f>NOT(ISERROR(SEARCH('Listados Datos'!$D$8,B538)))</xm:f>
            <xm:f>'Listados Datos'!$D$8</xm:f>
            <x14:dxf>
              <font>
                <b/>
                <i val="0"/>
                <color theme="0"/>
              </font>
              <fill>
                <patternFill>
                  <bgColor rgb="FFE3351F"/>
                </patternFill>
              </fill>
            </x14:dxf>
          </x14:cfRule>
          <x14:cfRule type="containsText" priority="3045" operator="containsText" id="{8CC9EB2A-2E21-45BE-98C1-BF56A386C794}">
            <xm:f>NOT(ISERROR(SEARCH('Listados Datos'!$D$9,B538)))</xm:f>
            <xm:f>'Listados Datos'!$D$9</xm:f>
            <x14:dxf>
              <font>
                <b/>
                <i val="0"/>
                <color theme="0"/>
              </font>
              <fill>
                <patternFill>
                  <bgColor rgb="FFFFC000"/>
                </patternFill>
              </fill>
            </x14:dxf>
          </x14:cfRule>
          <x14:cfRule type="containsText" priority="3046" operator="containsText" id="{F1560452-21D0-4E75-8E42-B6448E602F4E}">
            <xm:f>NOT(ISERROR(SEARCH('Listados Datos'!$D$10,B538)))</xm:f>
            <xm:f>'Listados Datos'!$D$10</xm:f>
            <x14:dxf>
              <font>
                <b/>
                <i val="0"/>
                <color theme="0"/>
              </font>
              <fill>
                <patternFill>
                  <bgColor rgb="FFFFC000"/>
                </patternFill>
              </fill>
            </x14:dxf>
          </x14:cfRule>
          <x14:cfRule type="containsText" priority="3047" operator="containsText" id="{B9663F5C-A458-4CEC-B813-AC11BEDD7DA1}">
            <xm:f>NOT(ISERROR(SEARCH('Listados Datos'!$D$11,B538)))</xm:f>
            <xm:f>'Listados Datos'!$D$11</xm:f>
            <x14:dxf>
              <font>
                <b/>
                <i val="0"/>
                <color theme="0"/>
              </font>
              <fill>
                <patternFill>
                  <bgColor rgb="FFFFC000"/>
                </patternFill>
              </fill>
            </x14:dxf>
          </x14:cfRule>
          <x14:cfRule type="containsText" priority="3048" operator="containsText" id="{0FFBDBB1-9605-4E14-A93B-41DA989CA09A}">
            <xm:f>NOT(ISERROR(SEARCH('Listados Datos'!$D$12,B538)))</xm:f>
            <xm:f>'Listados Datos'!$D$12</xm:f>
            <x14:dxf>
              <font>
                <b/>
                <i val="0"/>
                <color theme="0"/>
              </font>
              <fill>
                <patternFill>
                  <bgColor rgb="FFFFC000"/>
                </patternFill>
              </fill>
            </x14:dxf>
          </x14:cfRule>
          <x14:cfRule type="containsText" priority="3049" operator="containsText" id="{CB963677-1621-40C7-9534-04BFE24FE0B3}">
            <xm:f>NOT(ISERROR(SEARCH('Listados Datos'!$D$13,B538)))</xm:f>
            <xm:f>'Listados Datos'!$D$13</xm:f>
            <x14:dxf>
              <font>
                <b/>
                <i val="0"/>
                <color theme="0"/>
              </font>
              <fill>
                <patternFill>
                  <bgColor rgb="FFFFC000"/>
                </patternFill>
              </fill>
            </x14:dxf>
          </x14:cfRule>
          <x14:cfRule type="containsText" priority="3050" operator="containsText" id="{B423F141-ECE0-4427-BBAE-733790C34FAB}">
            <xm:f>NOT(ISERROR(SEARCH('Listados Datos'!$D$14,B538)))</xm:f>
            <xm:f>'Listados Datos'!$D$14</xm:f>
            <x14:dxf>
              <font>
                <b/>
                <i val="0"/>
                <color theme="0"/>
              </font>
              <fill>
                <patternFill>
                  <bgColor rgb="FFFF0000"/>
                </patternFill>
              </fill>
            </x14:dxf>
          </x14:cfRule>
          <x14:cfRule type="containsText" priority="3051" operator="containsText" id="{2EF2D2DD-E3CF-42B8-A9E1-C9DD65F8823C}">
            <xm:f>NOT(ISERROR(SEARCH('Listados Datos'!$D$15,B538)))</xm:f>
            <xm:f>'Listados Datos'!$D$15</xm:f>
            <x14:dxf>
              <font>
                <b/>
                <i val="0"/>
                <color theme="0"/>
              </font>
              <fill>
                <patternFill>
                  <bgColor rgb="FFFF0000"/>
                </patternFill>
              </fill>
            </x14:dxf>
          </x14:cfRule>
          <x14:cfRule type="containsText" priority="3052" operator="containsText" id="{C2B1B65E-976B-4088-9915-705F079540ED}">
            <xm:f>NOT(ISERROR(SEARCH('Listados Datos'!$D$16,B538)))</xm:f>
            <xm:f>'Listados Datos'!$D$16</xm:f>
            <x14:dxf>
              <font>
                <b/>
                <i val="0"/>
                <color theme="0"/>
              </font>
              <fill>
                <patternFill>
                  <bgColor rgb="FFFF0000"/>
                </patternFill>
              </fill>
            </x14:dxf>
          </x14:cfRule>
          <xm:sqref>B538:B539</xm:sqref>
        </x14:conditionalFormatting>
        <x14:conditionalFormatting xmlns:xm="http://schemas.microsoft.com/office/excel/2006/main">
          <x14:cfRule type="containsText" priority="3095" operator="containsText" id="{6A2C40AB-6909-40A5-B027-7474A0B7079E}">
            <xm:f>NOT(ISERROR(SEARCH('Listados Datos'!$P$3,AR541)))</xm:f>
            <xm:f>'Listados Datos'!$P$3</xm:f>
            <x14:dxf>
              <fill>
                <patternFill>
                  <bgColor rgb="FF99CC00"/>
                </patternFill>
              </fill>
            </x14:dxf>
          </x14:cfRule>
          <x14:cfRule type="containsText" priority="3096" operator="containsText" id="{4FD2DE67-3CD1-47FC-8DB6-A49C8C137505}">
            <xm:f>NOT(ISERROR(SEARCH('Listados Datos'!$P$4,AR541)))</xm:f>
            <xm:f>'Listados Datos'!$P$4</xm:f>
            <x14:dxf>
              <fill>
                <patternFill>
                  <bgColor rgb="FF33CC33"/>
                </patternFill>
              </fill>
            </x14:dxf>
          </x14:cfRule>
          <x14:cfRule type="containsText" priority="3097" operator="containsText" id="{1F2085EE-45A8-4EF1-A45E-5D6E9DF701A7}">
            <xm:f>NOT(ISERROR(SEARCH('Listados Datos'!$P$5,AR541)))</xm:f>
            <xm:f>'Listados Datos'!$P$5</xm:f>
            <x14:dxf>
              <fill>
                <patternFill>
                  <bgColor rgb="FFFFFF00"/>
                </patternFill>
              </fill>
            </x14:dxf>
          </x14:cfRule>
          <x14:cfRule type="containsText" priority="3098" operator="containsText" id="{26C31BDE-D330-488A-89E0-D0FA709F4C56}">
            <xm:f>NOT(ISERROR(SEARCH('Listados Datos'!$P$6,AR541)))</xm:f>
            <xm:f>'Listados Datos'!$P$6</xm:f>
            <x14:dxf>
              <fill>
                <patternFill>
                  <bgColor rgb="FFFFC000"/>
                </patternFill>
              </fill>
            </x14:dxf>
          </x14:cfRule>
          <x14:cfRule type="containsText" priority="3099" operator="containsText" id="{FA966DCC-230F-49AD-8C4D-2FA160519040}">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61" operator="containsText" id="{F1000BD6-0074-406B-B4FC-EA7F8E769EE2}">
            <xm:f>NOT(ISERROR(SEARCH('Listados Datos'!$T$3,AT543)))</xm:f>
            <xm:f>'Listados Datos'!$T$3</xm:f>
            <x14:dxf>
              <fill>
                <patternFill patternType="solid">
                  <bgColor rgb="FFC00000"/>
                </patternFill>
              </fill>
            </x14:dxf>
          </x14:cfRule>
          <x14:cfRule type="containsText" priority="3162" operator="containsText" id="{24B64594-46ED-4ACA-B7D2-1805129D5163}">
            <xm:f>NOT(ISERROR(SEARCH('Listados Datos'!$T$4,AT543)))</xm:f>
            <xm:f>'Listados Datos'!$T$4</xm:f>
            <x14:dxf>
              <font>
                <b/>
                <i val="0"/>
                <color theme="0"/>
              </font>
              <fill>
                <patternFill>
                  <bgColor rgb="FFE26B0A"/>
                </patternFill>
              </fill>
            </x14:dxf>
          </x14:cfRule>
          <x14:cfRule type="containsText" priority="3163" operator="containsText" id="{D7CF7B57-8642-4BDF-992F-FF91FA5729B8}">
            <xm:f>NOT(ISERROR(SEARCH('Listados Datos'!$T$5,AT543)))</xm:f>
            <xm:f>'Listados Datos'!$T$5</xm:f>
            <x14:dxf>
              <font>
                <b/>
                <i val="0"/>
                <color auto="1"/>
              </font>
              <fill>
                <patternFill>
                  <bgColor rgb="FFFFFF00"/>
                </patternFill>
              </fill>
            </x14:dxf>
          </x14:cfRule>
          <x14:cfRule type="containsText" priority="3164" operator="containsText" id="{3FC49904-0F94-45E0-B947-6035887E6642}">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51" operator="containsText" id="{349F4AC3-AECD-4F75-828A-8157B284D388}">
            <xm:f>NOT(ISERROR(SEARCH('Listados Datos'!$P$3,AR543)))</xm:f>
            <xm:f>'Listados Datos'!$P$3</xm:f>
            <x14:dxf>
              <fill>
                <patternFill>
                  <bgColor rgb="FF99CC00"/>
                </patternFill>
              </fill>
            </x14:dxf>
          </x14:cfRule>
          <x14:cfRule type="containsText" priority="3152" operator="containsText" id="{FB64AF8B-E04C-4419-A5EF-9C91B4ECBC70}">
            <xm:f>NOT(ISERROR(SEARCH('Listados Datos'!$P$4,AR543)))</xm:f>
            <xm:f>'Listados Datos'!$P$4</xm:f>
            <x14:dxf>
              <fill>
                <patternFill>
                  <bgColor rgb="FF33CC33"/>
                </patternFill>
              </fill>
            </x14:dxf>
          </x14:cfRule>
          <x14:cfRule type="containsText" priority="3153" operator="containsText" id="{65871893-7DAD-465E-9C2F-E81BB79247A7}">
            <xm:f>NOT(ISERROR(SEARCH('Listados Datos'!$P$5,AR543)))</xm:f>
            <xm:f>'Listados Datos'!$P$5</xm:f>
            <x14:dxf>
              <fill>
                <patternFill>
                  <bgColor rgb="FFFFFF00"/>
                </patternFill>
              </fill>
            </x14:dxf>
          </x14:cfRule>
          <x14:cfRule type="containsText" priority="3154" operator="containsText" id="{751CC1A6-D340-492A-9C24-B6DCF5739F94}">
            <xm:f>NOT(ISERROR(SEARCH('Listados Datos'!$P$6,AR543)))</xm:f>
            <xm:f>'Listados Datos'!$P$6</xm:f>
            <x14:dxf>
              <fill>
                <patternFill>
                  <bgColor rgb="FFFFC000"/>
                </patternFill>
              </fill>
            </x14:dxf>
          </x14:cfRule>
          <x14:cfRule type="containsText" priority="3155" operator="containsText" id="{0858F6A9-5543-4564-A6D2-4C0D5EA91B8E}">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119" operator="containsText" id="{83395A32-4DAF-4290-A759-177D9CB43D48}">
            <xm:f>NOT(ISERROR(SEARCH('Listados Datos'!$T$3,AT540)))</xm:f>
            <xm:f>'Listados Datos'!$T$3</xm:f>
            <x14:dxf>
              <fill>
                <patternFill patternType="solid">
                  <bgColor rgb="FFC00000"/>
                </patternFill>
              </fill>
            </x14:dxf>
          </x14:cfRule>
          <x14:cfRule type="containsText" priority="3120" operator="containsText" id="{D64C0A78-4523-4B48-BF58-0ACAAD7FE43B}">
            <xm:f>NOT(ISERROR(SEARCH('Listados Datos'!$T$4,AT540)))</xm:f>
            <xm:f>'Listados Datos'!$T$4</xm:f>
            <x14:dxf>
              <font>
                <b/>
                <i val="0"/>
                <color theme="0"/>
              </font>
              <fill>
                <patternFill>
                  <bgColor rgb="FFE26B0A"/>
                </patternFill>
              </fill>
            </x14:dxf>
          </x14:cfRule>
          <x14:cfRule type="containsText" priority="3121" operator="containsText" id="{ED4E35FF-8B13-4A06-A80E-F14B37154CBC}">
            <xm:f>NOT(ISERROR(SEARCH('Listados Datos'!$T$5,AT540)))</xm:f>
            <xm:f>'Listados Datos'!$T$5</xm:f>
            <x14:dxf>
              <font>
                <b/>
                <i val="0"/>
                <color auto="1"/>
              </font>
              <fill>
                <patternFill>
                  <bgColor rgb="FFFFFF00"/>
                </patternFill>
              </fill>
            </x14:dxf>
          </x14:cfRule>
          <x14:cfRule type="containsText" priority="3122" operator="containsText" id="{5C3C038D-C509-4A49-BE76-EEB49BE6ED01}">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109" operator="containsText" id="{CD191BC2-B2AC-40FF-A843-ED66897F0B96}">
            <xm:f>NOT(ISERROR(SEARCH('Listados Datos'!$P$3,AR540)))</xm:f>
            <xm:f>'Listados Datos'!$P$3</xm:f>
            <x14:dxf>
              <fill>
                <patternFill>
                  <bgColor rgb="FF99CC00"/>
                </patternFill>
              </fill>
            </x14:dxf>
          </x14:cfRule>
          <x14:cfRule type="containsText" priority="3110" operator="containsText" id="{C4613D39-F167-4F9F-88A0-0C660DA27F05}">
            <xm:f>NOT(ISERROR(SEARCH('Listados Datos'!$P$4,AR540)))</xm:f>
            <xm:f>'Listados Datos'!$P$4</xm:f>
            <x14:dxf>
              <fill>
                <patternFill>
                  <bgColor rgb="FF33CC33"/>
                </patternFill>
              </fill>
            </x14:dxf>
          </x14:cfRule>
          <x14:cfRule type="containsText" priority="3111" operator="containsText" id="{77C93389-90C0-4E19-9AF3-BCB6877A61EA}">
            <xm:f>NOT(ISERROR(SEARCH('Listados Datos'!$P$5,AR540)))</xm:f>
            <xm:f>'Listados Datos'!$P$5</xm:f>
            <x14:dxf>
              <fill>
                <patternFill>
                  <bgColor rgb="FFFFFF00"/>
                </patternFill>
              </fill>
            </x14:dxf>
          </x14:cfRule>
          <x14:cfRule type="containsText" priority="3112" operator="containsText" id="{CE15A1FE-3D5E-4A91-B8D9-9A7E0AC0B9D9}">
            <xm:f>NOT(ISERROR(SEARCH('Listados Datos'!$P$6,AR540)))</xm:f>
            <xm:f>'Listados Datos'!$P$6</xm:f>
            <x14:dxf>
              <fill>
                <patternFill>
                  <bgColor rgb="FFFFC000"/>
                </patternFill>
              </fill>
            </x14:dxf>
          </x14:cfRule>
          <x14:cfRule type="containsText" priority="3113" operator="containsText" id="{80FEAFEA-23A1-40C9-A2ED-C9CF64F9EB9D}">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227" operator="containsText" id="{3F8E316D-5B22-429E-8755-277C0E010E93}">
            <xm:f>NOT(ISERROR(SEARCH('Listados Datos'!$T$3,AF538)))</xm:f>
            <xm:f>'Listados Datos'!$T$3</xm:f>
            <x14:dxf>
              <fill>
                <patternFill patternType="solid">
                  <bgColor rgb="FFC00000"/>
                </patternFill>
              </fill>
            </x14:dxf>
          </x14:cfRule>
          <x14:cfRule type="containsText" priority="3228" operator="containsText" id="{6C15E069-5962-4B0F-82C7-772EA5A090BF}">
            <xm:f>NOT(ISERROR(SEARCH('Listados Datos'!$T$4,AF538)))</xm:f>
            <xm:f>'Listados Datos'!$T$4</xm:f>
            <x14:dxf>
              <font>
                <b/>
                <i val="0"/>
                <color theme="0"/>
              </font>
              <fill>
                <patternFill>
                  <bgColor rgb="FFE26B0A"/>
                </patternFill>
              </fill>
            </x14:dxf>
          </x14:cfRule>
          <x14:cfRule type="containsText" priority="3229" operator="containsText" id="{B29A6EDE-F379-4C3F-91F3-79A75D30D2A7}">
            <xm:f>NOT(ISERROR(SEARCH('Listados Datos'!$T$5,AF538)))</xm:f>
            <xm:f>'Listados Datos'!$T$5</xm:f>
            <x14:dxf>
              <font>
                <b/>
                <i val="0"/>
                <color auto="1"/>
              </font>
              <fill>
                <patternFill>
                  <bgColor rgb="FFFFFF00"/>
                </patternFill>
              </fill>
            </x14:dxf>
          </x14:cfRule>
          <x14:cfRule type="containsText" priority="3230" operator="containsText" id="{143C3571-CBCE-4B39-8CA4-024237BA2FD8}">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223" operator="containsText" id="{4906AB5C-F0FF-4686-AE12-107C5EDA5273}">
            <xm:f>NOT(ISERROR(SEARCH('Listados Datos'!$T$3,AB538)))</xm:f>
            <xm:f>'Listados Datos'!$T$3</xm:f>
            <x14:dxf>
              <fill>
                <patternFill patternType="solid">
                  <bgColor rgb="FFC00000"/>
                </patternFill>
              </fill>
            </x14:dxf>
          </x14:cfRule>
          <x14:cfRule type="containsText" priority="3224" operator="containsText" id="{3495EFB4-0FF7-4F70-81BA-9D2FAD70AEFC}">
            <xm:f>NOT(ISERROR(SEARCH('Listados Datos'!$T$4,AB538)))</xm:f>
            <xm:f>'Listados Datos'!$T$4</xm:f>
            <x14:dxf>
              <font>
                <b/>
                <i val="0"/>
                <color theme="0"/>
              </font>
              <fill>
                <patternFill>
                  <bgColor rgb="FFE26B0A"/>
                </patternFill>
              </fill>
            </x14:dxf>
          </x14:cfRule>
          <x14:cfRule type="containsText" priority="3225" operator="containsText" id="{064D6E64-1B57-4530-9CD3-D11B252A3532}">
            <xm:f>NOT(ISERROR(SEARCH('Listados Datos'!$T$5,AB538)))</xm:f>
            <xm:f>'Listados Datos'!$T$5</xm:f>
            <x14:dxf>
              <font>
                <b/>
                <i val="0"/>
                <color auto="1"/>
              </font>
              <fill>
                <patternFill>
                  <bgColor rgb="FFFFFF00"/>
                </patternFill>
              </fill>
            </x14:dxf>
          </x14:cfRule>
          <x14:cfRule type="containsText" priority="3226" operator="containsText" id="{BB791556-0715-4BFB-AD01-74E307421D6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213" operator="containsText" id="{AD03D906-6598-4CB1-93A0-15769D380204}">
            <xm:f>NOT(ISERROR(SEARCH('Listados Datos'!$P$3,Z538)))</xm:f>
            <xm:f>'Listados Datos'!$P$3</xm:f>
            <x14:dxf>
              <fill>
                <patternFill>
                  <bgColor rgb="FF99CC00"/>
                </patternFill>
              </fill>
            </x14:dxf>
          </x14:cfRule>
          <x14:cfRule type="containsText" priority="3214" operator="containsText" id="{5751A33A-EACD-4C10-B9FB-B84E18CF30B5}">
            <xm:f>NOT(ISERROR(SEARCH('Listados Datos'!$P$4,Z538)))</xm:f>
            <xm:f>'Listados Datos'!$P$4</xm:f>
            <x14:dxf>
              <fill>
                <patternFill>
                  <bgColor rgb="FF33CC33"/>
                </patternFill>
              </fill>
            </x14:dxf>
          </x14:cfRule>
          <x14:cfRule type="containsText" priority="3215" operator="containsText" id="{DAB0037D-CD83-4BA6-A81E-B70DCF4E3CC5}">
            <xm:f>NOT(ISERROR(SEARCH('Listados Datos'!$P$5,Z538)))</xm:f>
            <xm:f>'Listados Datos'!$P$5</xm:f>
            <x14:dxf>
              <fill>
                <patternFill>
                  <bgColor rgb="FFFFFF00"/>
                </patternFill>
              </fill>
            </x14:dxf>
          </x14:cfRule>
          <x14:cfRule type="containsText" priority="3216" operator="containsText" id="{AD22135A-E365-434E-8AD8-E415714B64D7}">
            <xm:f>NOT(ISERROR(SEARCH('Listados Datos'!$P$6,Z538)))</xm:f>
            <xm:f>'Listados Datos'!$P$6</xm:f>
            <x14:dxf>
              <fill>
                <patternFill>
                  <bgColor rgb="FFFFC000"/>
                </patternFill>
              </fill>
            </x14:dxf>
          </x14:cfRule>
          <x14:cfRule type="containsText" priority="3217" operator="containsText" id="{D12B7B80-ABC9-459C-A1FC-0055B787437D}">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189" operator="containsText" id="{2305A7FC-0DE4-4AB4-AC7D-DD4C4187A7FC}">
            <xm:f>NOT(ISERROR(SEARCH('Listados Datos'!$T$3,AT538)))</xm:f>
            <xm:f>'Listados Datos'!$T$3</xm:f>
            <x14:dxf>
              <fill>
                <patternFill patternType="solid">
                  <bgColor rgb="FFC00000"/>
                </patternFill>
              </fill>
            </x14:dxf>
          </x14:cfRule>
          <x14:cfRule type="containsText" priority="3190" operator="containsText" id="{26364DCF-0473-4705-B41D-8DAAF2E7C548}">
            <xm:f>NOT(ISERROR(SEARCH('Listados Datos'!$T$4,AT538)))</xm:f>
            <xm:f>'Listados Datos'!$T$4</xm:f>
            <x14:dxf>
              <font>
                <b/>
                <i val="0"/>
                <color theme="0"/>
              </font>
              <fill>
                <patternFill>
                  <bgColor rgb="FFE26B0A"/>
                </patternFill>
              </fill>
            </x14:dxf>
          </x14:cfRule>
          <x14:cfRule type="containsText" priority="3191" operator="containsText" id="{7B4D6253-9ED3-41E0-9B3A-2D81B2AAB839}">
            <xm:f>NOT(ISERROR(SEARCH('Listados Datos'!$T$5,AT538)))</xm:f>
            <xm:f>'Listados Datos'!$T$5</xm:f>
            <x14:dxf>
              <font>
                <b/>
                <i val="0"/>
                <color auto="1"/>
              </font>
              <fill>
                <patternFill>
                  <bgColor rgb="FFFFFF00"/>
                </patternFill>
              </fill>
            </x14:dxf>
          </x14:cfRule>
          <x14:cfRule type="containsText" priority="3192" operator="containsText" id="{6A342438-602A-4025-86B3-98C7EE7AC37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179" operator="containsText" id="{2DAB1313-3B41-4E63-8664-572E424BD0A8}">
            <xm:f>NOT(ISERROR(SEARCH('Listados Datos'!$P$3,AR538)))</xm:f>
            <xm:f>'Listados Datos'!$P$3</xm:f>
            <x14:dxf>
              <fill>
                <patternFill>
                  <bgColor rgb="FF99CC00"/>
                </patternFill>
              </fill>
            </x14:dxf>
          </x14:cfRule>
          <x14:cfRule type="containsText" priority="3180" operator="containsText" id="{1DF0B58B-C305-45B8-BE85-0AF4374BA14F}">
            <xm:f>NOT(ISERROR(SEARCH('Listados Datos'!$P$4,AR538)))</xm:f>
            <xm:f>'Listados Datos'!$P$4</xm:f>
            <x14:dxf>
              <fill>
                <patternFill>
                  <bgColor rgb="FF33CC33"/>
                </patternFill>
              </fill>
            </x14:dxf>
          </x14:cfRule>
          <x14:cfRule type="containsText" priority="3181" operator="containsText" id="{4964A082-2243-40F4-9188-B84E369F6839}">
            <xm:f>NOT(ISERROR(SEARCH('Listados Datos'!$P$5,AR538)))</xm:f>
            <xm:f>'Listados Datos'!$P$5</xm:f>
            <x14:dxf>
              <fill>
                <patternFill>
                  <bgColor rgb="FFFFFF00"/>
                </patternFill>
              </fill>
            </x14:dxf>
          </x14:cfRule>
          <x14:cfRule type="containsText" priority="3182" operator="containsText" id="{D0C06446-7B1B-44A5-A421-006FC1CEEFC6}">
            <xm:f>NOT(ISERROR(SEARCH('Listados Datos'!$P$6,AR538)))</xm:f>
            <xm:f>'Listados Datos'!$P$6</xm:f>
            <x14:dxf>
              <fill>
                <patternFill>
                  <bgColor rgb="FFFFC000"/>
                </patternFill>
              </fill>
            </x14:dxf>
          </x14:cfRule>
          <x14:cfRule type="containsText" priority="3183" operator="containsText" id="{D2C7B637-5CF9-4A0E-94C9-4A245BF68DB4}">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175" operator="containsText" id="{B3803FD4-82F2-4B8A-8336-9B1873C7513E}">
            <xm:f>NOT(ISERROR(SEARCH('Listados Datos'!$T$3,AT539)))</xm:f>
            <xm:f>'Listados Datos'!$T$3</xm:f>
            <x14:dxf>
              <fill>
                <patternFill patternType="solid">
                  <bgColor rgb="FFC00000"/>
                </patternFill>
              </fill>
            </x14:dxf>
          </x14:cfRule>
          <x14:cfRule type="containsText" priority="3176" operator="containsText" id="{1C837C75-DF8B-4025-9B7F-B051D1DE2060}">
            <xm:f>NOT(ISERROR(SEARCH('Listados Datos'!$T$4,AT539)))</xm:f>
            <xm:f>'Listados Datos'!$T$4</xm:f>
            <x14:dxf>
              <font>
                <b/>
                <i val="0"/>
                <color theme="0"/>
              </font>
              <fill>
                <patternFill>
                  <bgColor rgb="FFE26B0A"/>
                </patternFill>
              </fill>
            </x14:dxf>
          </x14:cfRule>
          <x14:cfRule type="containsText" priority="3177" operator="containsText" id="{5DBECEB1-C425-421D-AE61-1BA9FDC36102}">
            <xm:f>NOT(ISERROR(SEARCH('Listados Datos'!$T$5,AT539)))</xm:f>
            <xm:f>'Listados Datos'!$T$5</xm:f>
            <x14:dxf>
              <font>
                <b/>
                <i val="0"/>
                <color auto="1"/>
              </font>
              <fill>
                <patternFill>
                  <bgColor rgb="FFFFFF00"/>
                </patternFill>
              </fill>
            </x14:dxf>
          </x14:cfRule>
          <x14:cfRule type="containsText" priority="3178" operator="containsText" id="{3EFADA1A-056C-4E9A-876D-49364763CDC4}">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65" operator="containsText" id="{946442F1-C41C-40E4-B262-70F81425881B}">
            <xm:f>NOT(ISERROR(SEARCH('Listados Datos'!$P$3,AR539)))</xm:f>
            <xm:f>'Listados Datos'!$P$3</xm:f>
            <x14:dxf>
              <fill>
                <patternFill>
                  <bgColor rgb="FF99CC00"/>
                </patternFill>
              </fill>
            </x14:dxf>
          </x14:cfRule>
          <x14:cfRule type="containsText" priority="3166" operator="containsText" id="{FA6D3B7A-84A0-498B-A26C-359FC600032A}">
            <xm:f>NOT(ISERROR(SEARCH('Listados Datos'!$P$4,AR539)))</xm:f>
            <xm:f>'Listados Datos'!$P$4</xm:f>
            <x14:dxf>
              <fill>
                <patternFill>
                  <bgColor rgb="FF33CC33"/>
                </patternFill>
              </fill>
            </x14:dxf>
          </x14:cfRule>
          <x14:cfRule type="containsText" priority="3167" operator="containsText" id="{893EFC51-4024-4B18-A423-49F105573491}">
            <xm:f>NOT(ISERROR(SEARCH('Listados Datos'!$P$5,AR539)))</xm:f>
            <xm:f>'Listados Datos'!$P$5</xm:f>
            <x14:dxf>
              <fill>
                <patternFill>
                  <bgColor rgb="FFFFFF00"/>
                </patternFill>
              </fill>
            </x14:dxf>
          </x14:cfRule>
          <x14:cfRule type="containsText" priority="3168" operator="containsText" id="{E49214A0-B6E5-4692-B5FC-FBC8AB2AB019}">
            <xm:f>NOT(ISERROR(SEARCH('Listados Datos'!$P$6,AR539)))</xm:f>
            <xm:f>'Listados Datos'!$P$6</xm:f>
            <x14:dxf>
              <fill>
                <patternFill>
                  <bgColor rgb="FFFFC000"/>
                </patternFill>
              </fill>
            </x14:dxf>
          </x14:cfRule>
          <x14:cfRule type="containsText" priority="3169" operator="containsText" id="{7408BD82-7263-4F03-8AB4-EC1A5E698E6A}">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47" operator="containsText" id="{5A5418F4-707B-49F3-BC2E-187DA27C3FD0}">
            <xm:f>NOT(ISERROR(SEARCH('Listados Datos'!$T$3,AF540)))</xm:f>
            <xm:f>'Listados Datos'!$T$3</xm:f>
            <x14:dxf>
              <fill>
                <patternFill patternType="solid">
                  <bgColor rgb="FFC00000"/>
                </patternFill>
              </fill>
            </x14:dxf>
          </x14:cfRule>
          <x14:cfRule type="containsText" priority="3148" operator="containsText" id="{AA40780B-3674-4F26-801A-7810BFCE805C}">
            <xm:f>NOT(ISERROR(SEARCH('Listados Datos'!$T$4,AF540)))</xm:f>
            <xm:f>'Listados Datos'!$T$4</xm:f>
            <x14:dxf>
              <font>
                <b/>
                <i val="0"/>
                <color theme="0"/>
              </font>
              <fill>
                <patternFill>
                  <bgColor rgb="FFE26B0A"/>
                </patternFill>
              </fill>
            </x14:dxf>
          </x14:cfRule>
          <x14:cfRule type="containsText" priority="3149" operator="containsText" id="{A350B654-240D-4934-810B-FA1D6007D7F5}">
            <xm:f>NOT(ISERROR(SEARCH('Listados Datos'!$T$5,AF540)))</xm:f>
            <xm:f>'Listados Datos'!$T$5</xm:f>
            <x14:dxf>
              <font>
                <b/>
                <i val="0"/>
                <color auto="1"/>
              </font>
              <fill>
                <patternFill>
                  <bgColor rgb="FFFFFF00"/>
                </patternFill>
              </fill>
            </x14:dxf>
          </x14:cfRule>
          <x14:cfRule type="containsText" priority="3150" operator="containsText" id="{359847B9-9614-4BDF-9B2C-E0416FDA399C}">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43" operator="containsText" id="{77C809E9-839C-400C-BAE7-0C1B0FD27456}">
            <xm:f>NOT(ISERROR(SEARCH('Listados Datos'!$T$3,AB540)))</xm:f>
            <xm:f>'Listados Datos'!$T$3</xm:f>
            <x14:dxf>
              <fill>
                <patternFill patternType="solid">
                  <bgColor rgb="FFC00000"/>
                </patternFill>
              </fill>
            </x14:dxf>
          </x14:cfRule>
          <x14:cfRule type="containsText" priority="3144" operator="containsText" id="{54A5912C-3A6E-4BC9-ADE6-E3539EE1AC05}">
            <xm:f>NOT(ISERROR(SEARCH('Listados Datos'!$T$4,AB540)))</xm:f>
            <xm:f>'Listados Datos'!$T$4</xm:f>
            <x14:dxf>
              <font>
                <b/>
                <i val="0"/>
                <color theme="0"/>
              </font>
              <fill>
                <patternFill>
                  <bgColor rgb="FFE26B0A"/>
                </patternFill>
              </fill>
            </x14:dxf>
          </x14:cfRule>
          <x14:cfRule type="containsText" priority="3145" operator="containsText" id="{85D3763A-6327-4861-8871-ACF6B31418E1}">
            <xm:f>NOT(ISERROR(SEARCH('Listados Datos'!$T$5,AB540)))</xm:f>
            <xm:f>'Listados Datos'!$T$5</xm:f>
            <x14:dxf>
              <font>
                <b/>
                <i val="0"/>
                <color auto="1"/>
              </font>
              <fill>
                <patternFill>
                  <bgColor rgb="FFFFFF00"/>
                </patternFill>
              </fill>
            </x14:dxf>
          </x14:cfRule>
          <x14:cfRule type="containsText" priority="3146" operator="containsText" id="{33903712-E204-4E25-8417-7E827D591920}">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33" operator="containsText" id="{36E154FE-3FC4-441D-9B6E-C3A53ACD8F15}">
            <xm:f>NOT(ISERROR(SEARCH('Listados Datos'!$P$3,Z540)))</xm:f>
            <xm:f>'Listados Datos'!$P$3</xm:f>
            <x14:dxf>
              <fill>
                <patternFill>
                  <bgColor rgb="FF99CC00"/>
                </patternFill>
              </fill>
            </x14:dxf>
          </x14:cfRule>
          <x14:cfRule type="containsText" priority="3134" operator="containsText" id="{3893F5DC-209B-474B-B0A1-6DD4BADB83D0}">
            <xm:f>NOT(ISERROR(SEARCH('Listados Datos'!$P$4,Z540)))</xm:f>
            <xm:f>'Listados Datos'!$P$4</xm:f>
            <x14:dxf>
              <fill>
                <patternFill>
                  <bgColor rgb="FF33CC33"/>
                </patternFill>
              </fill>
            </x14:dxf>
          </x14:cfRule>
          <x14:cfRule type="containsText" priority="3135" operator="containsText" id="{CC7AC222-036A-4C3E-90C7-8E9B953780A9}">
            <xm:f>NOT(ISERROR(SEARCH('Listados Datos'!$P$5,Z540)))</xm:f>
            <xm:f>'Listados Datos'!$P$5</xm:f>
            <x14:dxf>
              <fill>
                <patternFill>
                  <bgColor rgb="FFFFFF00"/>
                </patternFill>
              </fill>
            </x14:dxf>
          </x14:cfRule>
          <x14:cfRule type="containsText" priority="3136" operator="containsText" id="{E244DCF4-C742-4A09-978A-B9534A40FDAD}">
            <xm:f>NOT(ISERROR(SEARCH('Listados Datos'!$P$6,Z540)))</xm:f>
            <xm:f>'Listados Datos'!$P$6</xm:f>
            <x14:dxf>
              <fill>
                <patternFill>
                  <bgColor rgb="FFFFC000"/>
                </patternFill>
              </fill>
            </x14:dxf>
          </x14:cfRule>
          <x14:cfRule type="containsText" priority="3137" operator="containsText" id="{E7D1225F-7CAC-46B7-8800-AE3BCB0E6C46}">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105" operator="containsText" id="{286B8AEE-37C1-4B7A-B01B-683D45D70AB2}">
            <xm:f>NOT(ISERROR(SEARCH('Listados Datos'!$T$3,AT541)))</xm:f>
            <xm:f>'Listados Datos'!$T$3</xm:f>
            <x14:dxf>
              <fill>
                <patternFill patternType="solid">
                  <bgColor rgb="FFC00000"/>
                </patternFill>
              </fill>
            </x14:dxf>
          </x14:cfRule>
          <x14:cfRule type="containsText" priority="3106" operator="containsText" id="{061652DF-668E-4CD9-80E6-55020FA780B4}">
            <xm:f>NOT(ISERROR(SEARCH('Listados Datos'!$T$4,AT541)))</xm:f>
            <xm:f>'Listados Datos'!$T$4</xm:f>
            <x14:dxf>
              <font>
                <b/>
                <i val="0"/>
                <color theme="0"/>
              </font>
              <fill>
                <patternFill>
                  <bgColor rgb="FFE26B0A"/>
                </patternFill>
              </fill>
            </x14:dxf>
          </x14:cfRule>
          <x14:cfRule type="containsText" priority="3107" operator="containsText" id="{1E5A728B-7E5F-47F6-A18F-AED9E9AD6F88}">
            <xm:f>NOT(ISERROR(SEARCH('Listados Datos'!$T$5,AT541)))</xm:f>
            <xm:f>'Listados Datos'!$T$5</xm:f>
            <x14:dxf>
              <font>
                <b/>
                <i val="0"/>
                <color auto="1"/>
              </font>
              <fill>
                <patternFill>
                  <bgColor rgb="FFFFFF00"/>
                </patternFill>
              </fill>
            </x14:dxf>
          </x14:cfRule>
          <x14:cfRule type="containsText" priority="3108" operator="containsText" id="{A9CC99E1-8AD3-433E-B38E-0A7A9ADBEB04}">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53" operator="containsText" id="{3F6C8E8F-918E-467A-89B6-1B8EFC9BCA30}">
            <xm:f>NOT(ISERROR(SEARCH('Listados Datos'!$P$3,AR542)))</xm:f>
            <xm:f>'Listados Datos'!$P$3</xm:f>
            <x14:dxf>
              <fill>
                <patternFill>
                  <bgColor rgb="FF99CC00"/>
                </patternFill>
              </fill>
            </x14:dxf>
          </x14:cfRule>
          <x14:cfRule type="containsText" priority="3054" operator="containsText" id="{33ACCDBA-8A9B-4BBE-934D-9AC30E9AEF40}">
            <xm:f>NOT(ISERROR(SEARCH('Listados Datos'!$P$4,AR542)))</xm:f>
            <xm:f>'Listados Datos'!$P$4</xm:f>
            <x14:dxf>
              <fill>
                <patternFill>
                  <bgColor rgb="FF33CC33"/>
                </patternFill>
              </fill>
            </x14:dxf>
          </x14:cfRule>
          <x14:cfRule type="containsText" priority="3055" operator="containsText" id="{B8A9FAC3-C598-46B8-802D-3E820DB410F9}">
            <xm:f>NOT(ISERROR(SEARCH('Listados Datos'!$P$5,AR542)))</xm:f>
            <xm:f>'Listados Datos'!$P$5</xm:f>
            <x14:dxf>
              <fill>
                <patternFill>
                  <bgColor rgb="FFFFFF00"/>
                </patternFill>
              </fill>
            </x14:dxf>
          </x14:cfRule>
          <x14:cfRule type="containsText" priority="3056" operator="containsText" id="{3DBC8B06-8DCD-4C71-BB95-32ACF0DF6926}">
            <xm:f>NOT(ISERROR(SEARCH('Listados Datos'!$P$6,AR542)))</xm:f>
            <xm:f>'Listados Datos'!$P$6</xm:f>
            <x14:dxf>
              <fill>
                <patternFill>
                  <bgColor rgb="FFFFC000"/>
                </patternFill>
              </fill>
            </x14:dxf>
          </x14:cfRule>
          <x14:cfRule type="containsText" priority="3057" operator="containsText" id="{7EFEF5E2-CA6F-415F-B075-50596910A183}">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091" operator="containsText" id="{0F2E2343-7A46-4DFD-B88B-1C9DF6222C42}">
            <xm:f>NOT(ISERROR(SEARCH('Listados Datos'!$T$3,AF542)))</xm:f>
            <xm:f>'Listados Datos'!$T$3</xm:f>
            <x14:dxf>
              <fill>
                <patternFill patternType="solid">
                  <bgColor rgb="FFC00000"/>
                </patternFill>
              </fill>
            </x14:dxf>
          </x14:cfRule>
          <x14:cfRule type="containsText" priority="3092" operator="containsText" id="{5E652B35-4821-4520-B83C-9E940703B1D8}">
            <xm:f>NOT(ISERROR(SEARCH('Listados Datos'!$T$4,AF542)))</xm:f>
            <xm:f>'Listados Datos'!$T$4</xm:f>
            <x14:dxf>
              <font>
                <b/>
                <i val="0"/>
                <color theme="0"/>
              </font>
              <fill>
                <patternFill>
                  <bgColor rgb="FFE26B0A"/>
                </patternFill>
              </fill>
            </x14:dxf>
          </x14:cfRule>
          <x14:cfRule type="containsText" priority="3093" operator="containsText" id="{A3D51B85-7111-4EC6-B0E1-EAE90710CAED}">
            <xm:f>NOT(ISERROR(SEARCH('Listados Datos'!$T$5,AF542)))</xm:f>
            <xm:f>'Listados Datos'!$T$5</xm:f>
            <x14:dxf>
              <font>
                <b/>
                <i val="0"/>
                <color auto="1"/>
              </font>
              <fill>
                <patternFill>
                  <bgColor rgb="FFFFFF00"/>
                </patternFill>
              </fill>
            </x14:dxf>
          </x14:cfRule>
          <x14:cfRule type="containsText" priority="3094" operator="containsText" id="{2CF60ABB-C63C-4A5B-883F-E9D5603664F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087" operator="containsText" id="{ADB1D91D-0557-43F6-9EAA-F07F5678DC49}">
            <xm:f>NOT(ISERROR(SEARCH('Listados Datos'!$T$3,AB542)))</xm:f>
            <xm:f>'Listados Datos'!$T$3</xm:f>
            <x14:dxf>
              <fill>
                <patternFill patternType="solid">
                  <bgColor rgb="FFC00000"/>
                </patternFill>
              </fill>
            </x14:dxf>
          </x14:cfRule>
          <x14:cfRule type="containsText" priority="3088" operator="containsText" id="{46075F34-8124-41A8-86C4-D34329CD2224}">
            <xm:f>NOT(ISERROR(SEARCH('Listados Datos'!$T$4,AB542)))</xm:f>
            <xm:f>'Listados Datos'!$T$4</xm:f>
            <x14:dxf>
              <font>
                <b/>
                <i val="0"/>
                <color theme="0"/>
              </font>
              <fill>
                <patternFill>
                  <bgColor rgb="FFE26B0A"/>
                </patternFill>
              </fill>
            </x14:dxf>
          </x14:cfRule>
          <x14:cfRule type="containsText" priority="3089" operator="containsText" id="{13E6F0E2-BAF0-473E-AB84-CFBA1FB6F7F1}">
            <xm:f>NOT(ISERROR(SEARCH('Listados Datos'!$T$5,AB542)))</xm:f>
            <xm:f>'Listados Datos'!$T$5</xm:f>
            <x14:dxf>
              <font>
                <b/>
                <i val="0"/>
                <color auto="1"/>
              </font>
              <fill>
                <patternFill>
                  <bgColor rgb="FFFFFF00"/>
                </patternFill>
              </fill>
            </x14:dxf>
          </x14:cfRule>
          <x14:cfRule type="containsText" priority="3090" operator="containsText" id="{B7BE2A44-C5A4-461D-B9B4-0F7273155BB6}">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077" operator="containsText" id="{4F2AA84E-E120-4626-A820-C7C403BFB9A3}">
            <xm:f>NOT(ISERROR(SEARCH('Listados Datos'!$P$3,Z542)))</xm:f>
            <xm:f>'Listados Datos'!$P$3</xm:f>
            <x14:dxf>
              <fill>
                <patternFill>
                  <bgColor rgb="FF99CC00"/>
                </patternFill>
              </fill>
            </x14:dxf>
          </x14:cfRule>
          <x14:cfRule type="containsText" priority="3078" operator="containsText" id="{E2998B32-1EBD-4F6F-8BE9-42528B2E22D5}">
            <xm:f>NOT(ISERROR(SEARCH('Listados Datos'!$P$4,Z542)))</xm:f>
            <xm:f>'Listados Datos'!$P$4</xm:f>
            <x14:dxf>
              <fill>
                <patternFill>
                  <bgColor rgb="FF33CC33"/>
                </patternFill>
              </fill>
            </x14:dxf>
          </x14:cfRule>
          <x14:cfRule type="containsText" priority="3079" operator="containsText" id="{2D5FFF84-E571-45E6-8272-E3C60CC857F5}">
            <xm:f>NOT(ISERROR(SEARCH('Listados Datos'!$P$5,Z542)))</xm:f>
            <xm:f>'Listados Datos'!$P$5</xm:f>
            <x14:dxf>
              <fill>
                <patternFill>
                  <bgColor rgb="FFFFFF00"/>
                </patternFill>
              </fill>
            </x14:dxf>
          </x14:cfRule>
          <x14:cfRule type="containsText" priority="3080" operator="containsText" id="{83E078EA-0F8D-4FCE-99C9-A4CE02E6BCBC}">
            <xm:f>NOT(ISERROR(SEARCH('Listados Datos'!$P$6,Z542)))</xm:f>
            <xm:f>'Listados Datos'!$P$6</xm:f>
            <x14:dxf>
              <fill>
                <patternFill>
                  <bgColor rgb="FFFFC000"/>
                </patternFill>
              </fill>
            </x14:dxf>
          </x14:cfRule>
          <x14:cfRule type="containsText" priority="3081" operator="containsText" id="{20021FAD-C457-425B-B256-D7EDAB04D4A0}">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63" operator="containsText" id="{040425B5-77AE-46B6-B1DB-5CD4A2F4ADAF}">
            <xm:f>NOT(ISERROR(SEARCH('Listados Datos'!$T$3,AT542)))</xm:f>
            <xm:f>'Listados Datos'!$T$3</xm:f>
            <x14:dxf>
              <fill>
                <patternFill patternType="solid">
                  <bgColor rgb="FFC00000"/>
                </patternFill>
              </fill>
            </x14:dxf>
          </x14:cfRule>
          <x14:cfRule type="containsText" priority="3064" operator="containsText" id="{17539503-3FE0-44EF-892E-7E7CB929F76A}">
            <xm:f>NOT(ISERROR(SEARCH('Listados Datos'!$T$4,AT542)))</xm:f>
            <xm:f>'Listados Datos'!$T$4</xm:f>
            <x14:dxf>
              <font>
                <b/>
                <i val="0"/>
                <color theme="0"/>
              </font>
              <fill>
                <patternFill>
                  <bgColor rgb="FFE26B0A"/>
                </patternFill>
              </fill>
            </x14:dxf>
          </x14:cfRule>
          <x14:cfRule type="containsText" priority="3065" operator="containsText" id="{EC240601-3215-41DD-9D17-D32E7B524885}">
            <xm:f>NOT(ISERROR(SEARCH('Listados Datos'!$T$5,AT542)))</xm:f>
            <xm:f>'Listados Datos'!$T$5</xm:f>
            <x14:dxf>
              <font>
                <b/>
                <i val="0"/>
                <color auto="1"/>
              </font>
              <fill>
                <patternFill>
                  <bgColor rgb="FFFFFF00"/>
                </patternFill>
              </fill>
            </x14:dxf>
          </x14:cfRule>
          <x14:cfRule type="containsText" priority="3066" operator="containsText" id="{4BFCA7DB-A59A-4492-845D-D7470BEF6696}">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655" operator="containsText" id="{EF3B9AFE-2702-4AC8-A242-42B0887A8609}">
            <xm:f>NOT(ISERROR(SEARCH('Listados Datos'!$D$3,B544)))</xm:f>
            <xm:f>'Listados Datos'!$D$3</xm:f>
            <x14:dxf>
              <font>
                <b/>
                <i val="0"/>
                <color theme="0"/>
              </font>
              <fill>
                <patternFill>
                  <bgColor rgb="FFC00000"/>
                </patternFill>
              </fill>
            </x14:dxf>
          </x14:cfRule>
          <x14:cfRule type="containsText" priority="2656" operator="containsText" id="{1D47CB56-8C22-4543-AAE9-424613F977B3}">
            <xm:f>NOT(ISERROR(SEARCH('Listados Datos'!$D$4,B544)))</xm:f>
            <xm:f>'Listados Datos'!$D$4</xm:f>
            <x14:dxf>
              <font>
                <b/>
                <i val="0"/>
                <color theme="0"/>
              </font>
              <fill>
                <patternFill>
                  <bgColor rgb="FFC00000"/>
                </patternFill>
              </fill>
            </x14:dxf>
          </x14:cfRule>
          <x14:cfRule type="containsText" priority="2657" operator="containsText" id="{EA9365B0-6BEB-46CA-A95F-2F0EA4575DE0}">
            <xm:f>NOT(ISERROR(SEARCH('Listados Datos'!$D$5,B544)))</xm:f>
            <xm:f>'Listados Datos'!$D$5</xm:f>
            <x14:dxf>
              <font>
                <b/>
                <i val="0"/>
                <color theme="0"/>
              </font>
              <fill>
                <patternFill>
                  <bgColor rgb="FFC00000"/>
                </patternFill>
              </fill>
            </x14:dxf>
          </x14:cfRule>
          <x14:cfRule type="containsText" priority="2658" operator="containsText" id="{1FF4ADFD-0395-4A4D-9E76-A7E3C76AACFE}">
            <xm:f>NOT(ISERROR(SEARCH('Listados Datos'!$D$6,B544)))</xm:f>
            <xm:f>'Listados Datos'!$D$6</xm:f>
            <x14:dxf>
              <font>
                <b/>
                <i val="0"/>
                <color theme="0"/>
              </font>
              <fill>
                <patternFill>
                  <bgColor rgb="FFE3351F"/>
                </patternFill>
              </fill>
            </x14:dxf>
          </x14:cfRule>
          <x14:cfRule type="containsText" priority="2659" operator="containsText" id="{BB73D4C4-5E21-4BF8-B288-B866CD596D3B}">
            <xm:f>NOT(ISERROR(SEARCH('Listados Datos'!$D$7,B544)))</xm:f>
            <xm:f>'Listados Datos'!$D$7</xm:f>
            <x14:dxf>
              <font>
                <b/>
                <i val="0"/>
                <color theme="0"/>
              </font>
              <fill>
                <patternFill>
                  <bgColor rgb="FFE3351F"/>
                </patternFill>
              </fill>
            </x14:dxf>
          </x14:cfRule>
          <x14:cfRule type="containsText" priority="2660" operator="containsText" id="{2F1F3D67-8993-4455-8713-AF1A278D20B9}">
            <xm:f>NOT(ISERROR(SEARCH('Listados Datos'!$D$8,B544)))</xm:f>
            <xm:f>'Listados Datos'!$D$8</xm:f>
            <x14:dxf>
              <font>
                <b/>
                <i val="0"/>
                <color theme="0"/>
              </font>
              <fill>
                <patternFill>
                  <bgColor rgb="FFE3351F"/>
                </patternFill>
              </fill>
            </x14:dxf>
          </x14:cfRule>
          <x14:cfRule type="containsText" priority="2661" operator="containsText" id="{A2D70FBF-28EA-4210-AF55-17F0BCC64155}">
            <xm:f>NOT(ISERROR(SEARCH('Listados Datos'!$D$9,B544)))</xm:f>
            <xm:f>'Listados Datos'!$D$9</xm:f>
            <x14:dxf>
              <font>
                <b/>
                <i val="0"/>
                <color theme="0"/>
              </font>
              <fill>
                <patternFill>
                  <bgColor rgb="FFFFC000"/>
                </patternFill>
              </fill>
            </x14:dxf>
          </x14:cfRule>
          <x14:cfRule type="containsText" priority="2662" operator="containsText" id="{14CE06CF-8852-405D-B688-7A9C54078264}">
            <xm:f>NOT(ISERROR(SEARCH('Listados Datos'!$D$10,B544)))</xm:f>
            <xm:f>'Listados Datos'!$D$10</xm:f>
            <x14:dxf>
              <font>
                <b/>
                <i val="0"/>
                <color theme="0"/>
              </font>
              <fill>
                <patternFill>
                  <bgColor rgb="FFFFC000"/>
                </patternFill>
              </fill>
            </x14:dxf>
          </x14:cfRule>
          <x14:cfRule type="containsText" priority="2663" operator="containsText" id="{F3AA20D4-176B-450B-936A-D602E51E117E}">
            <xm:f>NOT(ISERROR(SEARCH('Listados Datos'!$D$11,B544)))</xm:f>
            <xm:f>'Listados Datos'!$D$11</xm:f>
            <x14:dxf>
              <font>
                <b/>
                <i val="0"/>
                <color theme="0"/>
              </font>
              <fill>
                <patternFill>
                  <bgColor rgb="FFFFC000"/>
                </patternFill>
              </fill>
            </x14:dxf>
          </x14:cfRule>
          <x14:cfRule type="containsText" priority="2664" operator="containsText" id="{27C931C4-14A1-4330-AEBD-981A7EE68FE2}">
            <xm:f>NOT(ISERROR(SEARCH('Listados Datos'!$D$12,B544)))</xm:f>
            <xm:f>'Listados Datos'!$D$12</xm:f>
            <x14:dxf>
              <font>
                <b/>
                <i val="0"/>
                <color theme="0"/>
              </font>
              <fill>
                <patternFill>
                  <bgColor rgb="FFFFC000"/>
                </patternFill>
              </fill>
            </x14:dxf>
          </x14:cfRule>
          <x14:cfRule type="containsText" priority="2665" operator="containsText" id="{40E9C040-A4C1-4B4D-B0B2-E64BDB0E0587}">
            <xm:f>NOT(ISERROR(SEARCH('Listados Datos'!$D$13,B544)))</xm:f>
            <xm:f>'Listados Datos'!$D$13</xm:f>
            <x14:dxf>
              <font>
                <b/>
                <i val="0"/>
                <color theme="0"/>
              </font>
              <fill>
                <patternFill>
                  <bgColor rgb="FFFFC000"/>
                </patternFill>
              </fill>
            </x14:dxf>
          </x14:cfRule>
          <x14:cfRule type="containsText" priority="2666" operator="containsText" id="{9E72C955-EFBD-455D-A963-7B2A733282D1}">
            <xm:f>NOT(ISERROR(SEARCH('Listados Datos'!$D$14,B544)))</xm:f>
            <xm:f>'Listados Datos'!$D$14</xm:f>
            <x14:dxf>
              <font>
                <b/>
                <i val="0"/>
                <color theme="0"/>
              </font>
              <fill>
                <patternFill>
                  <bgColor rgb="FFFF0000"/>
                </patternFill>
              </fill>
            </x14:dxf>
          </x14:cfRule>
          <x14:cfRule type="containsText" priority="2667" operator="containsText" id="{02B7DD96-CEFF-4392-80C4-B5A91ABE7F15}">
            <xm:f>NOT(ISERROR(SEARCH('Listados Datos'!$D$15,B544)))</xm:f>
            <xm:f>'Listados Datos'!$D$15</xm:f>
            <x14:dxf>
              <font>
                <b/>
                <i val="0"/>
                <color theme="0"/>
              </font>
              <fill>
                <patternFill>
                  <bgColor rgb="FFFF0000"/>
                </patternFill>
              </fill>
            </x14:dxf>
          </x14:cfRule>
          <x14:cfRule type="containsText" priority="2668" operator="containsText" id="{8B6D9189-F029-455A-9834-B4CC98D3AA77}">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2903" operator="containsText" id="{5EC48565-999B-440F-A676-4178301D5BCB}">
            <xm:f>NOT(ISERROR(SEARCH('Listados Datos'!$P$3,AR535)))</xm:f>
            <xm:f>'Listados Datos'!$P$3</xm:f>
            <x14:dxf>
              <fill>
                <patternFill>
                  <bgColor rgb="FF99CC00"/>
                </patternFill>
              </fill>
            </x14:dxf>
          </x14:cfRule>
          <x14:cfRule type="containsText" priority="2904" operator="containsText" id="{AB6CAFF2-3C2D-45E7-9294-74C767C65A3B}">
            <xm:f>NOT(ISERROR(SEARCH('Listados Datos'!$P$4,AR535)))</xm:f>
            <xm:f>'Listados Datos'!$P$4</xm:f>
            <x14:dxf>
              <fill>
                <patternFill>
                  <bgColor rgb="FF33CC33"/>
                </patternFill>
              </fill>
            </x14:dxf>
          </x14:cfRule>
          <x14:cfRule type="containsText" priority="2905" operator="containsText" id="{F2DB3C0E-2304-4CD0-80CF-58FF9EFC7D69}">
            <xm:f>NOT(ISERROR(SEARCH('Listados Datos'!$P$5,AR535)))</xm:f>
            <xm:f>'Listados Datos'!$P$5</xm:f>
            <x14:dxf>
              <fill>
                <patternFill>
                  <bgColor rgb="FFFFFF00"/>
                </patternFill>
              </fill>
            </x14:dxf>
          </x14:cfRule>
          <x14:cfRule type="containsText" priority="2906" operator="containsText" id="{58E923B1-3B72-45A2-AC7C-9478247570E6}">
            <xm:f>NOT(ISERROR(SEARCH('Listados Datos'!$P$6,AR535)))</xm:f>
            <xm:f>'Listados Datos'!$P$6</xm:f>
            <x14:dxf>
              <fill>
                <patternFill>
                  <bgColor rgb="FFFFC000"/>
                </patternFill>
              </fill>
            </x14:dxf>
          </x14:cfRule>
          <x14:cfRule type="containsText" priority="2907" operator="containsText" id="{C4994203-A210-48E8-BDB8-8F58C2780E24}">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2969" operator="containsText" id="{5C0DB360-2BED-4B88-9397-947C8F95A5BF}">
            <xm:f>NOT(ISERROR(SEARCH('Listados Datos'!$T$3,AT537)))</xm:f>
            <xm:f>'Listados Datos'!$T$3</xm:f>
            <x14:dxf>
              <fill>
                <patternFill patternType="solid">
                  <bgColor rgb="FFC00000"/>
                </patternFill>
              </fill>
            </x14:dxf>
          </x14:cfRule>
          <x14:cfRule type="containsText" priority="2970" operator="containsText" id="{BA496D25-66D8-4364-A51A-BC2643C2307F}">
            <xm:f>NOT(ISERROR(SEARCH('Listados Datos'!$T$4,AT537)))</xm:f>
            <xm:f>'Listados Datos'!$T$4</xm:f>
            <x14:dxf>
              <font>
                <b/>
                <i val="0"/>
                <color theme="0"/>
              </font>
              <fill>
                <patternFill>
                  <bgColor rgb="FFE26B0A"/>
                </patternFill>
              </fill>
            </x14:dxf>
          </x14:cfRule>
          <x14:cfRule type="containsText" priority="2971" operator="containsText" id="{5277B51B-94FB-4343-BA3D-DACBFDFD10B6}">
            <xm:f>NOT(ISERROR(SEARCH('Listados Datos'!$T$5,AT537)))</xm:f>
            <xm:f>'Listados Datos'!$T$5</xm:f>
            <x14:dxf>
              <font>
                <b/>
                <i val="0"/>
                <color auto="1"/>
              </font>
              <fill>
                <patternFill>
                  <bgColor rgb="FFFFFF00"/>
                </patternFill>
              </fill>
            </x14:dxf>
          </x14:cfRule>
          <x14:cfRule type="containsText" priority="2972" operator="containsText" id="{2F13842F-4F6E-4354-BE22-FC618A4A79D1}">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2959" operator="containsText" id="{8CBC7275-B9A2-49DE-A3A7-2D5CA7859002}">
            <xm:f>NOT(ISERROR(SEARCH('Listados Datos'!$P$3,AR537)))</xm:f>
            <xm:f>'Listados Datos'!$P$3</xm:f>
            <x14:dxf>
              <fill>
                <patternFill>
                  <bgColor rgb="FF99CC00"/>
                </patternFill>
              </fill>
            </x14:dxf>
          </x14:cfRule>
          <x14:cfRule type="containsText" priority="2960" operator="containsText" id="{367C71BD-6154-409F-A687-D9B7C2CDC2B2}">
            <xm:f>NOT(ISERROR(SEARCH('Listados Datos'!$P$4,AR537)))</xm:f>
            <xm:f>'Listados Datos'!$P$4</xm:f>
            <x14:dxf>
              <fill>
                <patternFill>
                  <bgColor rgb="FF33CC33"/>
                </patternFill>
              </fill>
            </x14:dxf>
          </x14:cfRule>
          <x14:cfRule type="containsText" priority="2961" operator="containsText" id="{293D0F17-8B07-40D6-BBF9-611CD47B0989}">
            <xm:f>NOT(ISERROR(SEARCH('Listados Datos'!$P$5,AR537)))</xm:f>
            <xm:f>'Listados Datos'!$P$5</xm:f>
            <x14:dxf>
              <fill>
                <patternFill>
                  <bgColor rgb="FFFFFF00"/>
                </patternFill>
              </fill>
            </x14:dxf>
          </x14:cfRule>
          <x14:cfRule type="containsText" priority="2962" operator="containsText" id="{976FCAFA-C9F0-4E42-9E78-13D81D226CD9}">
            <xm:f>NOT(ISERROR(SEARCH('Listados Datos'!$P$6,AR537)))</xm:f>
            <xm:f>'Listados Datos'!$P$6</xm:f>
            <x14:dxf>
              <fill>
                <patternFill>
                  <bgColor rgb="FFFFC000"/>
                </patternFill>
              </fill>
            </x14:dxf>
          </x14:cfRule>
          <x14:cfRule type="containsText" priority="2963" operator="containsText" id="{A024BF33-7564-47DE-B111-BAB6E717C577}">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2927" operator="containsText" id="{7A973AA5-D31C-4586-ACAF-09E3685DF46D}">
            <xm:f>NOT(ISERROR(SEARCH('Listados Datos'!$T$3,AT534)))</xm:f>
            <xm:f>'Listados Datos'!$T$3</xm:f>
            <x14:dxf>
              <fill>
                <patternFill patternType="solid">
                  <bgColor rgb="FFC00000"/>
                </patternFill>
              </fill>
            </x14:dxf>
          </x14:cfRule>
          <x14:cfRule type="containsText" priority="2928" operator="containsText" id="{E61C4124-F5FC-4005-B9EE-9F41AE2545D3}">
            <xm:f>NOT(ISERROR(SEARCH('Listados Datos'!$T$4,AT534)))</xm:f>
            <xm:f>'Listados Datos'!$T$4</xm:f>
            <x14:dxf>
              <font>
                <b/>
                <i val="0"/>
                <color theme="0"/>
              </font>
              <fill>
                <patternFill>
                  <bgColor rgb="FFE26B0A"/>
                </patternFill>
              </fill>
            </x14:dxf>
          </x14:cfRule>
          <x14:cfRule type="containsText" priority="2929" operator="containsText" id="{A9E27DFC-255E-4DEC-8A0F-97636335A67C}">
            <xm:f>NOT(ISERROR(SEARCH('Listados Datos'!$T$5,AT534)))</xm:f>
            <xm:f>'Listados Datos'!$T$5</xm:f>
            <x14:dxf>
              <font>
                <b/>
                <i val="0"/>
                <color auto="1"/>
              </font>
              <fill>
                <patternFill>
                  <bgColor rgb="FFFFFF00"/>
                </patternFill>
              </fill>
            </x14:dxf>
          </x14:cfRule>
          <x14:cfRule type="containsText" priority="2930" operator="containsText" id="{7E7EBAF4-1B64-426F-8C6D-B65C9E45DC7D}">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2917" operator="containsText" id="{7C30E781-CC62-48C1-9A33-6AEF0D339BDB}">
            <xm:f>NOT(ISERROR(SEARCH('Listados Datos'!$P$3,AR534)))</xm:f>
            <xm:f>'Listados Datos'!$P$3</xm:f>
            <x14:dxf>
              <fill>
                <patternFill>
                  <bgColor rgb="FF99CC00"/>
                </patternFill>
              </fill>
            </x14:dxf>
          </x14:cfRule>
          <x14:cfRule type="containsText" priority="2918" operator="containsText" id="{B49FABAE-5039-4BB1-A9EF-67D1C669C1F7}">
            <xm:f>NOT(ISERROR(SEARCH('Listados Datos'!$P$4,AR534)))</xm:f>
            <xm:f>'Listados Datos'!$P$4</xm:f>
            <x14:dxf>
              <fill>
                <patternFill>
                  <bgColor rgb="FF33CC33"/>
                </patternFill>
              </fill>
            </x14:dxf>
          </x14:cfRule>
          <x14:cfRule type="containsText" priority="2919" operator="containsText" id="{1057D2E1-1B45-4A2F-AE19-37E68155E603}">
            <xm:f>NOT(ISERROR(SEARCH('Listados Datos'!$P$5,AR534)))</xm:f>
            <xm:f>'Listados Datos'!$P$5</xm:f>
            <x14:dxf>
              <fill>
                <patternFill>
                  <bgColor rgb="FFFFFF00"/>
                </patternFill>
              </fill>
            </x14:dxf>
          </x14:cfRule>
          <x14:cfRule type="containsText" priority="2920" operator="containsText" id="{10378251-7B10-4F27-9C60-398583BADFEB}">
            <xm:f>NOT(ISERROR(SEARCH('Listados Datos'!$P$6,AR534)))</xm:f>
            <xm:f>'Listados Datos'!$P$6</xm:f>
            <x14:dxf>
              <fill>
                <patternFill>
                  <bgColor rgb="FFFFC000"/>
                </patternFill>
              </fill>
            </x14:dxf>
          </x14:cfRule>
          <x14:cfRule type="containsText" priority="2921" operator="containsText" id="{6993091F-622A-498F-A295-03E1DAD954D2}">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035" operator="containsText" id="{9AB48E79-6420-4A4F-8669-5B8125480800}">
            <xm:f>NOT(ISERROR(SEARCH('Listados Datos'!$T$3,AF532)))</xm:f>
            <xm:f>'Listados Datos'!$T$3</xm:f>
            <x14:dxf>
              <fill>
                <patternFill patternType="solid">
                  <bgColor rgb="FFC00000"/>
                </patternFill>
              </fill>
            </x14:dxf>
          </x14:cfRule>
          <x14:cfRule type="containsText" priority="3036" operator="containsText" id="{5608FC9A-36BC-43F5-95E1-1C844704BFA7}">
            <xm:f>NOT(ISERROR(SEARCH('Listados Datos'!$T$4,AF532)))</xm:f>
            <xm:f>'Listados Datos'!$T$4</xm:f>
            <x14:dxf>
              <font>
                <b/>
                <i val="0"/>
                <color theme="0"/>
              </font>
              <fill>
                <patternFill>
                  <bgColor rgb="FFE26B0A"/>
                </patternFill>
              </fill>
            </x14:dxf>
          </x14:cfRule>
          <x14:cfRule type="containsText" priority="3037" operator="containsText" id="{EAC438F0-51C7-46EE-9AA7-460B9813E9BF}">
            <xm:f>NOT(ISERROR(SEARCH('Listados Datos'!$T$5,AF532)))</xm:f>
            <xm:f>'Listados Datos'!$T$5</xm:f>
            <x14:dxf>
              <font>
                <b/>
                <i val="0"/>
                <color auto="1"/>
              </font>
              <fill>
                <patternFill>
                  <bgColor rgb="FFFFFF00"/>
                </patternFill>
              </fill>
            </x14:dxf>
          </x14:cfRule>
          <x14:cfRule type="containsText" priority="3038" operator="containsText" id="{ADA99DCD-4C46-4BFA-9A92-BF012F265D10}">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031" operator="containsText" id="{76FBE3E3-A756-4243-A583-72FF3BE752C9}">
            <xm:f>NOT(ISERROR(SEARCH('Listados Datos'!$T$3,AB532)))</xm:f>
            <xm:f>'Listados Datos'!$T$3</xm:f>
            <x14:dxf>
              <fill>
                <patternFill patternType="solid">
                  <bgColor rgb="FFC00000"/>
                </patternFill>
              </fill>
            </x14:dxf>
          </x14:cfRule>
          <x14:cfRule type="containsText" priority="3032" operator="containsText" id="{364F7E0A-DF4A-457A-AA29-DA2BA786AE4B}">
            <xm:f>NOT(ISERROR(SEARCH('Listados Datos'!$T$4,AB532)))</xm:f>
            <xm:f>'Listados Datos'!$T$4</xm:f>
            <x14:dxf>
              <font>
                <b/>
                <i val="0"/>
                <color theme="0"/>
              </font>
              <fill>
                <patternFill>
                  <bgColor rgb="FFE26B0A"/>
                </patternFill>
              </fill>
            </x14:dxf>
          </x14:cfRule>
          <x14:cfRule type="containsText" priority="3033" operator="containsText" id="{2FC58CBA-4EBD-440D-8881-75865C2CC5B3}">
            <xm:f>NOT(ISERROR(SEARCH('Listados Datos'!$T$5,AB532)))</xm:f>
            <xm:f>'Listados Datos'!$T$5</xm:f>
            <x14:dxf>
              <font>
                <b/>
                <i val="0"/>
                <color auto="1"/>
              </font>
              <fill>
                <patternFill>
                  <bgColor rgb="FFFFFF00"/>
                </patternFill>
              </fill>
            </x14:dxf>
          </x14:cfRule>
          <x14:cfRule type="containsText" priority="3034" operator="containsText" id="{D2F67D7F-034F-4387-A233-1ED3A519F9BB}">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021" operator="containsText" id="{B04F7B60-CC8D-4579-BF2D-D2A4A8C4619C}">
            <xm:f>NOT(ISERROR(SEARCH('Listados Datos'!$P$3,Z532)))</xm:f>
            <xm:f>'Listados Datos'!$P$3</xm:f>
            <x14:dxf>
              <fill>
                <patternFill>
                  <bgColor rgb="FF99CC00"/>
                </patternFill>
              </fill>
            </x14:dxf>
          </x14:cfRule>
          <x14:cfRule type="containsText" priority="3022" operator="containsText" id="{07391799-A6A7-4591-B82E-BDBC0FB50E49}">
            <xm:f>NOT(ISERROR(SEARCH('Listados Datos'!$P$4,Z532)))</xm:f>
            <xm:f>'Listados Datos'!$P$4</xm:f>
            <x14:dxf>
              <fill>
                <patternFill>
                  <bgColor rgb="FF33CC33"/>
                </patternFill>
              </fill>
            </x14:dxf>
          </x14:cfRule>
          <x14:cfRule type="containsText" priority="3023" operator="containsText" id="{E635CBB6-1FD4-4D3E-9961-BAD7884DD004}">
            <xm:f>NOT(ISERROR(SEARCH('Listados Datos'!$P$5,Z532)))</xm:f>
            <xm:f>'Listados Datos'!$P$5</xm:f>
            <x14:dxf>
              <fill>
                <patternFill>
                  <bgColor rgb="FFFFFF00"/>
                </patternFill>
              </fill>
            </x14:dxf>
          </x14:cfRule>
          <x14:cfRule type="containsText" priority="3024" operator="containsText" id="{CB3E88C3-E906-4A38-9675-3E988AD9B3D8}">
            <xm:f>NOT(ISERROR(SEARCH('Listados Datos'!$P$6,Z532)))</xm:f>
            <xm:f>'Listados Datos'!$P$6</xm:f>
            <x14:dxf>
              <fill>
                <patternFill>
                  <bgColor rgb="FFFFC000"/>
                </patternFill>
              </fill>
            </x14:dxf>
          </x14:cfRule>
          <x14:cfRule type="containsText" priority="3025" operator="containsText" id="{8A494863-0503-422C-A260-64DD4AFB56C0}">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2997" operator="containsText" id="{F8732CB4-93BA-4C8C-BD33-239F125CB6A8}">
            <xm:f>NOT(ISERROR(SEARCH('Listados Datos'!$T$3,AT532)))</xm:f>
            <xm:f>'Listados Datos'!$T$3</xm:f>
            <x14:dxf>
              <fill>
                <patternFill patternType="solid">
                  <bgColor rgb="FFC00000"/>
                </patternFill>
              </fill>
            </x14:dxf>
          </x14:cfRule>
          <x14:cfRule type="containsText" priority="2998" operator="containsText" id="{18A7629E-E5DB-461C-9D10-3CA2596B7D08}">
            <xm:f>NOT(ISERROR(SEARCH('Listados Datos'!$T$4,AT532)))</xm:f>
            <xm:f>'Listados Datos'!$T$4</xm:f>
            <x14:dxf>
              <font>
                <b/>
                <i val="0"/>
                <color theme="0"/>
              </font>
              <fill>
                <patternFill>
                  <bgColor rgb="FFE26B0A"/>
                </patternFill>
              </fill>
            </x14:dxf>
          </x14:cfRule>
          <x14:cfRule type="containsText" priority="2999" operator="containsText" id="{CD120418-2D63-41AE-B204-81D6DEB5F350}">
            <xm:f>NOT(ISERROR(SEARCH('Listados Datos'!$T$5,AT532)))</xm:f>
            <xm:f>'Listados Datos'!$T$5</xm:f>
            <x14:dxf>
              <font>
                <b/>
                <i val="0"/>
                <color auto="1"/>
              </font>
              <fill>
                <patternFill>
                  <bgColor rgb="FFFFFF00"/>
                </patternFill>
              </fill>
            </x14:dxf>
          </x14:cfRule>
          <x14:cfRule type="containsText" priority="3000" operator="containsText" id="{A987A42B-3A5F-427D-88C7-243420777056}">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2987" operator="containsText" id="{C23DFC2B-4E66-4D05-A907-F38F4406AAB2}">
            <xm:f>NOT(ISERROR(SEARCH('Listados Datos'!$P$3,AR532)))</xm:f>
            <xm:f>'Listados Datos'!$P$3</xm:f>
            <x14:dxf>
              <fill>
                <patternFill>
                  <bgColor rgb="FF99CC00"/>
                </patternFill>
              </fill>
            </x14:dxf>
          </x14:cfRule>
          <x14:cfRule type="containsText" priority="2988" operator="containsText" id="{9259D6E4-43C3-40FA-AD83-EB67489F469C}">
            <xm:f>NOT(ISERROR(SEARCH('Listados Datos'!$P$4,AR532)))</xm:f>
            <xm:f>'Listados Datos'!$P$4</xm:f>
            <x14:dxf>
              <fill>
                <patternFill>
                  <bgColor rgb="FF33CC33"/>
                </patternFill>
              </fill>
            </x14:dxf>
          </x14:cfRule>
          <x14:cfRule type="containsText" priority="2989" operator="containsText" id="{98F011C2-0B79-456E-B5C1-50B728E14DEF}">
            <xm:f>NOT(ISERROR(SEARCH('Listados Datos'!$P$5,AR532)))</xm:f>
            <xm:f>'Listados Datos'!$P$5</xm:f>
            <x14:dxf>
              <fill>
                <patternFill>
                  <bgColor rgb="FFFFFF00"/>
                </patternFill>
              </fill>
            </x14:dxf>
          </x14:cfRule>
          <x14:cfRule type="containsText" priority="2990" operator="containsText" id="{F28960DB-BE8A-4375-9759-03CACB610C21}">
            <xm:f>NOT(ISERROR(SEARCH('Listados Datos'!$P$6,AR532)))</xm:f>
            <xm:f>'Listados Datos'!$P$6</xm:f>
            <x14:dxf>
              <fill>
                <patternFill>
                  <bgColor rgb="FFFFC000"/>
                </patternFill>
              </fill>
            </x14:dxf>
          </x14:cfRule>
          <x14:cfRule type="containsText" priority="2991" operator="containsText" id="{2591276A-3F68-462E-BA3F-5FFE45430BC7}">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2983" operator="containsText" id="{EBEDCEA6-5CBD-4E81-8A32-EE0782689236}">
            <xm:f>NOT(ISERROR(SEARCH('Listados Datos'!$T$3,AT533)))</xm:f>
            <xm:f>'Listados Datos'!$T$3</xm:f>
            <x14:dxf>
              <fill>
                <patternFill patternType="solid">
                  <bgColor rgb="FFC00000"/>
                </patternFill>
              </fill>
            </x14:dxf>
          </x14:cfRule>
          <x14:cfRule type="containsText" priority="2984" operator="containsText" id="{08C82853-87C7-4F8B-8D16-604BDDE94C64}">
            <xm:f>NOT(ISERROR(SEARCH('Listados Datos'!$T$4,AT533)))</xm:f>
            <xm:f>'Listados Datos'!$T$4</xm:f>
            <x14:dxf>
              <font>
                <b/>
                <i val="0"/>
                <color theme="0"/>
              </font>
              <fill>
                <patternFill>
                  <bgColor rgb="FFE26B0A"/>
                </patternFill>
              </fill>
            </x14:dxf>
          </x14:cfRule>
          <x14:cfRule type="containsText" priority="2985" operator="containsText" id="{85EDA54F-3B26-4C10-9977-6AE20CF4B39A}">
            <xm:f>NOT(ISERROR(SEARCH('Listados Datos'!$T$5,AT533)))</xm:f>
            <xm:f>'Listados Datos'!$T$5</xm:f>
            <x14:dxf>
              <font>
                <b/>
                <i val="0"/>
                <color auto="1"/>
              </font>
              <fill>
                <patternFill>
                  <bgColor rgb="FFFFFF00"/>
                </patternFill>
              </fill>
            </x14:dxf>
          </x14:cfRule>
          <x14:cfRule type="containsText" priority="2986" operator="containsText" id="{A5595C06-6FD5-4D70-8A06-4082318BB8A7}">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2973" operator="containsText" id="{E16EF5DE-72C7-48DB-B3D7-B440DAF9202B}">
            <xm:f>NOT(ISERROR(SEARCH('Listados Datos'!$P$3,AR533)))</xm:f>
            <xm:f>'Listados Datos'!$P$3</xm:f>
            <x14:dxf>
              <fill>
                <patternFill>
                  <bgColor rgb="FF99CC00"/>
                </patternFill>
              </fill>
            </x14:dxf>
          </x14:cfRule>
          <x14:cfRule type="containsText" priority="2974" operator="containsText" id="{FC2D21EA-97DE-4EE4-874B-CD2343EEA88E}">
            <xm:f>NOT(ISERROR(SEARCH('Listados Datos'!$P$4,AR533)))</xm:f>
            <xm:f>'Listados Datos'!$P$4</xm:f>
            <x14:dxf>
              <fill>
                <patternFill>
                  <bgColor rgb="FF33CC33"/>
                </patternFill>
              </fill>
            </x14:dxf>
          </x14:cfRule>
          <x14:cfRule type="containsText" priority="2975" operator="containsText" id="{21D0B043-3C2B-4DB1-9859-0D67B54641CE}">
            <xm:f>NOT(ISERROR(SEARCH('Listados Datos'!$P$5,AR533)))</xm:f>
            <xm:f>'Listados Datos'!$P$5</xm:f>
            <x14:dxf>
              <fill>
                <patternFill>
                  <bgColor rgb="FFFFFF00"/>
                </patternFill>
              </fill>
            </x14:dxf>
          </x14:cfRule>
          <x14:cfRule type="containsText" priority="2976" operator="containsText" id="{C2663F0B-5ED8-431B-A690-4F82BF953999}">
            <xm:f>NOT(ISERROR(SEARCH('Listados Datos'!$P$6,AR533)))</xm:f>
            <xm:f>'Listados Datos'!$P$6</xm:f>
            <x14:dxf>
              <fill>
                <patternFill>
                  <bgColor rgb="FFFFC000"/>
                </patternFill>
              </fill>
            </x14:dxf>
          </x14:cfRule>
          <x14:cfRule type="containsText" priority="2977" operator="containsText" id="{B335D517-482C-4028-8229-05C6FE296805}">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2955" operator="containsText" id="{8D1F4150-90D5-4B4F-A469-58B6207A882E}">
            <xm:f>NOT(ISERROR(SEARCH('Listados Datos'!$T$3,AF534)))</xm:f>
            <xm:f>'Listados Datos'!$T$3</xm:f>
            <x14:dxf>
              <fill>
                <patternFill patternType="solid">
                  <bgColor rgb="FFC00000"/>
                </patternFill>
              </fill>
            </x14:dxf>
          </x14:cfRule>
          <x14:cfRule type="containsText" priority="2956" operator="containsText" id="{017B0557-2BC8-447B-B761-1286CBC1F243}">
            <xm:f>NOT(ISERROR(SEARCH('Listados Datos'!$T$4,AF534)))</xm:f>
            <xm:f>'Listados Datos'!$T$4</xm:f>
            <x14:dxf>
              <font>
                <b/>
                <i val="0"/>
                <color theme="0"/>
              </font>
              <fill>
                <patternFill>
                  <bgColor rgb="FFE26B0A"/>
                </patternFill>
              </fill>
            </x14:dxf>
          </x14:cfRule>
          <x14:cfRule type="containsText" priority="2957" operator="containsText" id="{88AC499A-30A9-4E4A-894B-EF87207486F9}">
            <xm:f>NOT(ISERROR(SEARCH('Listados Datos'!$T$5,AF534)))</xm:f>
            <xm:f>'Listados Datos'!$T$5</xm:f>
            <x14:dxf>
              <font>
                <b/>
                <i val="0"/>
                <color auto="1"/>
              </font>
              <fill>
                <patternFill>
                  <bgColor rgb="FFFFFF00"/>
                </patternFill>
              </fill>
            </x14:dxf>
          </x14:cfRule>
          <x14:cfRule type="containsText" priority="2958" operator="containsText" id="{D16BD758-EABE-439A-B111-0F996F805F71}">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2951" operator="containsText" id="{CE387F1E-C4F7-4928-B170-7EDB49B2B2AF}">
            <xm:f>NOT(ISERROR(SEARCH('Listados Datos'!$T$3,AB534)))</xm:f>
            <xm:f>'Listados Datos'!$T$3</xm:f>
            <x14:dxf>
              <fill>
                <patternFill patternType="solid">
                  <bgColor rgb="FFC00000"/>
                </patternFill>
              </fill>
            </x14:dxf>
          </x14:cfRule>
          <x14:cfRule type="containsText" priority="2952" operator="containsText" id="{94C4B288-8A08-4F7C-ABED-4C70431777B4}">
            <xm:f>NOT(ISERROR(SEARCH('Listados Datos'!$T$4,AB534)))</xm:f>
            <xm:f>'Listados Datos'!$T$4</xm:f>
            <x14:dxf>
              <font>
                <b/>
                <i val="0"/>
                <color theme="0"/>
              </font>
              <fill>
                <patternFill>
                  <bgColor rgb="FFE26B0A"/>
                </patternFill>
              </fill>
            </x14:dxf>
          </x14:cfRule>
          <x14:cfRule type="containsText" priority="2953" operator="containsText" id="{0FA9F564-F390-4B07-A3D8-8B95061AFD4E}">
            <xm:f>NOT(ISERROR(SEARCH('Listados Datos'!$T$5,AB534)))</xm:f>
            <xm:f>'Listados Datos'!$T$5</xm:f>
            <x14:dxf>
              <font>
                <b/>
                <i val="0"/>
                <color auto="1"/>
              </font>
              <fill>
                <patternFill>
                  <bgColor rgb="FFFFFF00"/>
                </patternFill>
              </fill>
            </x14:dxf>
          </x14:cfRule>
          <x14:cfRule type="containsText" priority="2954" operator="containsText" id="{E3A5BC9E-4412-4904-B936-C07110CDEB33}">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2941" operator="containsText" id="{2A6D7730-DDD7-40D4-9880-268634FD6A8B}">
            <xm:f>NOT(ISERROR(SEARCH('Listados Datos'!$P$3,Z534)))</xm:f>
            <xm:f>'Listados Datos'!$P$3</xm:f>
            <x14:dxf>
              <fill>
                <patternFill>
                  <bgColor rgb="FF99CC00"/>
                </patternFill>
              </fill>
            </x14:dxf>
          </x14:cfRule>
          <x14:cfRule type="containsText" priority="2942" operator="containsText" id="{2CA54432-BFE4-4AF1-A6DB-04F548677C77}">
            <xm:f>NOT(ISERROR(SEARCH('Listados Datos'!$P$4,Z534)))</xm:f>
            <xm:f>'Listados Datos'!$P$4</xm:f>
            <x14:dxf>
              <fill>
                <patternFill>
                  <bgColor rgb="FF33CC33"/>
                </patternFill>
              </fill>
            </x14:dxf>
          </x14:cfRule>
          <x14:cfRule type="containsText" priority="2943" operator="containsText" id="{D6D02A26-CE6B-4313-89CA-D049F3927869}">
            <xm:f>NOT(ISERROR(SEARCH('Listados Datos'!$P$5,Z534)))</xm:f>
            <xm:f>'Listados Datos'!$P$5</xm:f>
            <x14:dxf>
              <fill>
                <patternFill>
                  <bgColor rgb="FFFFFF00"/>
                </patternFill>
              </fill>
            </x14:dxf>
          </x14:cfRule>
          <x14:cfRule type="containsText" priority="2944" operator="containsText" id="{668E8ED9-F83F-465D-9C2E-20CC663DC414}">
            <xm:f>NOT(ISERROR(SEARCH('Listados Datos'!$P$6,Z534)))</xm:f>
            <xm:f>'Listados Datos'!$P$6</xm:f>
            <x14:dxf>
              <fill>
                <patternFill>
                  <bgColor rgb="FFFFC000"/>
                </patternFill>
              </fill>
            </x14:dxf>
          </x14:cfRule>
          <x14:cfRule type="containsText" priority="2945" operator="containsText" id="{132065FB-4993-44AF-A74F-5EFCD8BD9BA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2913" operator="containsText" id="{E48A58CF-E187-45FB-BECE-0939E7C024EA}">
            <xm:f>NOT(ISERROR(SEARCH('Listados Datos'!$T$3,AT535)))</xm:f>
            <xm:f>'Listados Datos'!$T$3</xm:f>
            <x14:dxf>
              <fill>
                <patternFill patternType="solid">
                  <bgColor rgb="FFC00000"/>
                </patternFill>
              </fill>
            </x14:dxf>
          </x14:cfRule>
          <x14:cfRule type="containsText" priority="2914" operator="containsText" id="{9EFC2179-B453-4340-876F-E12FE9285B47}">
            <xm:f>NOT(ISERROR(SEARCH('Listados Datos'!$T$4,AT535)))</xm:f>
            <xm:f>'Listados Datos'!$T$4</xm:f>
            <x14:dxf>
              <font>
                <b/>
                <i val="0"/>
                <color theme="0"/>
              </font>
              <fill>
                <patternFill>
                  <bgColor rgb="FFE26B0A"/>
                </patternFill>
              </fill>
            </x14:dxf>
          </x14:cfRule>
          <x14:cfRule type="containsText" priority="2915" operator="containsText" id="{F9EC8D6E-95E2-4C1B-9E7A-1C28257CB514}">
            <xm:f>NOT(ISERROR(SEARCH('Listados Datos'!$T$5,AT535)))</xm:f>
            <xm:f>'Listados Datos'!$T$5</xm:f>
            <x14:dxf>
              <font>
                <b/>
                <i val="0"/>
                <color auto="1"/>
              </font>
              <fill>
                <patternFill>
                  <bgColor rgb="FFFFFF00"/>
                </patternFill>
              </fill>
            </x14:dxf>
          </x14:cfRule>
          <x14:cfRule type="containsText" priority="2916" operator="containsText" id="{EA9DA7F9-A261-4AD1-8C19-B706229EC8DA}">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2861" operator="containsText" id="{3DFA6317-8D07-47F0-9684-FCDC3DA578C1}">
            <xm:f>NOT(ISERROR(SEARCH('Listados Datos'!$P$3,AR536)))</xm:f>
            <xm:f>'Listados Datos'!$P$3</xm:f>
            <x14:dxf>
              <fill>
                <patternFill>
                  <bgColor rgb="FF99CC00"/>
                </patternFill>
              </fill>
            </x14:dxf>
          </x14:cfRule>
          <x14:cfRule type="containsText" priority="2862" operator="containsText" id="{A7F65FF3-5EF1-46FC-B260-CD937C4A07A2}">
            <xm:f>NOT(ISERROR(SEARCH('Listados Datos'!$P$4,AR536)))</xm:f>
            <xm:f>'Listados Datos'!$P$4</xm:f>
            <x14:dxf>
              <fill>
                <patternFill>
                  <bgColor rgb="FF33CC33"/>
                </patternFill>
              </fill>
            </x14:dxf>
          </x14:cfRule>
          <x14:cfRule type="containsText" priority="2863" operator="containsText" id="{8BC98EA1-0FD2-4FBC-AC58-AA8B5B90596F}">
            <xm:f>NOT(ISERROR(SEARCH('Listados Datos'!$P$5,AR536)))</xm:f>
            <xm:f>'Listados Datos'!$P$5</xm:f>
            <x14:dxf>
              <fill>
                <patternFill>
                  <bgColor rgb="FFFFFF00"/>
                </patternFill>
              </fill>
            </x14:dxf>
          </x14:cfRule>
          <x14:cfRule type="containsText" priority="2864" operator="containsText" id="{AC13C294-D7D7-4C55-B710-92FFCD54A9DF}">
            <xm:f>NOT(ISERROR(SEARCH('Listados Datos'!$P$6,AR536)))</xm:f>
            <xm:f>'Listados Datos'!$P$6</xm:f>
            <x14:dxf>
              <fill>
                <patternFill>
                  <bgColor rgb="FFFFC000"/>
                </patternFill>
              </fill>
            </x14:dxf>
          </x14:cfRule>
          <x14:cfRule type="containsText" priority="2865" operator="containsText" id="{97203003-C088-4CB4-AAE9-8E239B69AB5D}">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2899" operator="containsText" id="{D8ADAD9B-481E-4B4E-8CB5-88EB20906D31}">
            <xm:f>NOT(ISERROR(SEARCH('Listados Datos'!$T$3,AF536)))</xm:f>
            <xm:f>'Listados Datos'!$T$3</xm:f>
            <x14:dxf>
              <fill>
                <patternFill patternType="solid">
                  <bgColor rgb="FFC00000"/>
                </patternFill>
              </fill>
            </x14:dxf>
          </x14:cfRule>
          <x14:cfRule type="containsText" priority="2900" operator="containsText" id="{E18528F6-0C9C-4B96-B721-39C3FAC864F9}">
            <xm:f>NOT(ISERROR(SEARCH('Listados Datos'!$T$4,AF536)))</xm:f>
            <xm:f>'Listados Datos'!$T$4</xm:f>
            <x14:dxf>
              <font>
                <b/>
                <i val="0"/>
                <color theme="0"/>
              </font>
              <fill>
                <patternFill>
                  <bgColor rgb="FFE26B0A"/>
                </patternFill>
              </fill>
            </x14:dxf>
          </x14:cfRule>
          <x14:cfRule type="containsText" priority="2901" operator="containsText" id="{A062E608-E2C7-43E1-BE95-523BA8E6B81D}">
            <xm:f>NOT(ISERROR(SEARCH('Listados Datos'!$T$5,AF536)))</xm:f>
            <xm:f>'Listados Datos'!$T$5</xm:f>
            <x14:dxf>
              <font>
                <b/>
                <i val="0"/>
                <color auto="1"/>
              </font>
              <fill>
                <patternFill>
                  <bgColor rgb="FFFFFF00"/>
                </patternFill>
              </fill>
            </x14:dxf>
          </x14:cfRule>
          <x14:cfRule type="containsText" priority="2902" operator="containsText" id="{D8B63800-FD06-40DA-95A3-CCD96320530F}">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2895" operator="containsText" id="{C0FE702A-6D6D-4388-A742-854607F5596D}">
            <xm:f>NOT(ISERROR(SEARCH('Listados Datos'!$T$3,AB536)))</xm:f>
            <xm:f>'Listados Datos'!$T$3</xm:f>
            <x14:dxf>
              <fill>
                <patternFill patternType="solid">
                  <bgColor rgb="FFC00000"/>
                </patternFill>
              </fill>
            </x14:dxf>
          </x14:cfRule>
          <x14:cfRule type="containsText" priority="2896" operator="containsText" id="{FA2AF710-C067-49F0-9D0B-7AD69E4C8E82}">
            <xm:f>NOT(ISERROR(SEARCH('Listados Datos'!$T$4,AB536)))</xm:f>
            <xm:f>'Listados Datos'!$T$4</xm:f>
            <x14:dxf>
              <font>
                <b/>
                <i val="0"/>
                <color theme="0"/>
              </font>
              <fill>
                <patternFill>
                  <bgColor rgb="FFE26B0A"/>
                </patternFill>
              </fill>
            </x14:dxf>
          </x14:cfRule>
          <x14:cfRule type="containsText" priority="2897" operator="containsText" id="{E8EF2F8B-7180-4ADC-8691-63D6D7CC696B}">
            <xm:f>NOT(ISERROR(SEARCH('Listados Datos'!$T$5,AB536)))</xm:f>
            <xm:f>'Listados Datos'!$T$5</xm:f>
            <x14:dxf>
              <font>
                <b/>
                <i val="0"/>
                <color auto="1"/>
              </font>
              <fill>
                <patternFill>
                  <bgColor rgb="FFFFFF00"/>
                </patternFill>
              </fill>
            </x14:dxf>
          </x14:cfRule>
          <x14:cfRule type="containsText" priority="2898" operator="containsText" id="{0F1AD1AF-0E0B-428E-9DEA-77AC15DC8DC0}">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2885" operator="containsText" id="{FB6DFAC3-DDF7-4C3F-99CE-385CEE7D8D67}">
            <xm:f>NOT(ISERROR(SEARCH('Listados Datos'!$P$3,Z536)))</xm:f>
            <xm:f>'Listados Datos'!$P$3</xm:f>
            <x14:dxf>
              <fill>
                <patternFill>
                  <bgColor rgb="FF99CC00"/>
                </patternFill>
              </fill>
            </x14:dxf>
          </x14:cfRule>
          <x14:cfRule type="containsText" priority="2886" operator="containsText" id="{1D562E90-2027-4F9B-99EB-A83DDEA444DA}">
            <xm:f>NOT(ISERROR(SEARCH('Listados Datos'!$P$4,Z536)))</xm:f>
            <xm:f>'Listados Datos'!$P$4</xm:f>
            <x14:dxf>
              <fill>
                <patternFill>
                  <bgColor rgb="FF33CC33"/>
                </patternFill>
              </fill>
            </x14:dxf>
          </x14:cfRule>
          <x14:cfRule type="containsText" priority="2887" operator="containsText" id="{44CCC995-BEE6-48CF-A792-5CDB33D333EC}">
            <xm:f>NOT(ISERROR(SEARCH('Listados Datos'!$P$5,Z536)))</xm:f>
            <xm:f>'Listados Datos'!$P$5</xm:f>
            <x14:dxf>
              <fill>
                <patternFill>
                  <bgColor rgb="FFFFFF00"/>
                </patternFill>
              </fill>
            </x14:dxf>
          </x14:cfRule>
          <x14:cfRule type="containsText" priority="2888" operator="containsText" id="{E2D7DE29-3CC7-4AE0-85AD-0638302AF1E1}">
            <xm:f>NOT(ISERROR(SEARCH('Listados Datos'!$P$6,Z536)))</xm:f>
            <xm:f>'Listados Datos'!$P$6</xm:f>
            <x14:dxf>
              <fill>
                <patternFill>
                  <bgColor rgb="FFFFC000"/>
                </patternFill>
              </fill>
            </x14:dxf>
          </x14:cfRule>
          <x14:cfRule type="containsText" priority="2889" operator="containsText" id="{AF4D40A4-700D-4128-A94D-453F6E9AC61A}">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2871" operator="containsText" id="{2899DAD5-DE27-43D9-9D48-73BC4D887D31}">
            <xm:f>NOT(ISERROR(SEARCH('Listados Datos'!$T$3,AT536)))</xm:f>
            <xm:f>'Listados Datos'!$T$3</xm:f>
            <x14:dxf>
              <fill>
                <patternFill patternType="solid">
                  <bgColor rgb="FFC00000"/>
                </patternFill>
              </fill>
            </x14:dxf>
          </x14:cfRule>
          <x14:cfRule type="containsText" priority="2872" operator="containsText" id="{4A4BDF82-02ED-478E-B6C5-FB9B7679BB3B}">
            <xm:f>NOT(ISERROR(SEARCH('Listados Datos'!$T$4,AT536)))</xm:f>
            <xm:f>'Listados Datos'!$T$4</xm:f>
            <x14:dxf>
              <font>
                <b/>
                <i val="0"/>
                <color theme="0"/>
              </font>
              <fill>
                <patternFill>
                  <bgColor rgb="FFE26B0A"/>
                </patternFill>
              </fill>
            </x14:dxf>
          </x14:cfRule>
          <x14:cfRule type="containsText" priority="2873" operator="containsText" id="{5146B239-A5AA-454F-8F73-12B6C9A2D3B0}">
            <xm:f>NOT(ISERROR(SEARCH('Listados Datos'!$T$5,AT536)))</xm:f>
            <xm:f>'Listados Datos'!$T$5</xm:f>
            <x14:dxf>
              <font>
                <b/>
                <i val="0"/>
                <color auto="1"/>
              </font>
              <fill>
                <patternFill>
                  <bgColor rgb="FFFFFF00"/>
                </patternFill>
              </fill>
            </x14:dxf>
          </x14:cfRule>
          <x14:cfRule type="containsText" priority="2874" operator="containsText" id="{D01A169D-A502-45FE-BD3C-9375430CD35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2711" operator="containsText" id="{4120BCE5-3B74-4790-B041-D62E83377D94}">
            <xm:f>NOT(ISERROR(SEARCH('Listados Datos'!$P$3,AR547)))</xm:f>
            <xm:f>'Listados Datos'!$P$3</xm:f>
            <x14:dxf>
              <fill>
                <patternFill>
                  <bgColor rgb="FF99CC00"/>
                </patternFill>
              </fill>
            </x14:dxf>
          </x14:cfRule>
          <x14:cfRule type="containsText" priority="2712" operator="containsText" id="{AE7AE3D8-D247-4C4D-A4E6-1059677BBB33}">
            <xm:f>NOT(ISERROR(SEARCH('Listados Datos'!$P$4,AR547)))</xm:f>
            <xm:f>'Listados Datos'!$P$4</xm:f>
            <x14:dxf>
              <fill>
                <patternFill>
                  <bgColor rgb="FF33CC33"/>
                </patternFill>
              </fill>
            </x14:dxf>
          </x14:cfRule>
          <x14:cfRule type="containsText" priority="2713" operator="containsText" id="{750CADF9-2787-4017-BE27-408F1E2496DC}">
            <xm:f>NOT(ISERROR(SEARCH('Listados Datos'!$P$5,AR547)))</xm:f>
            <xm:f>'Listados Datos'!$P$5</xm:f>
            <x14:dxf>
              <fill>
                <patternFill>
                  <bgColor rgb="FFFFFF00"/>
                </patternFill>
              </fill>
            </x14:dxf>
          </x14:cfRule>
          <x14:cfRule type="containsText" priority="2714" operator="containsText" id="{77D204D4-D431-41A3-8E05-DC963A16848F}">
            <xm:f>NOT(ISERROR(SEARCH('Listados Datos'!$P$6,AR547)))</xm:f>
            <xm:f>'Listados Datos'!$P$6</xm:f>
            <x14:dxf>
              <fill>
                <patternFill>
                  <bgColor rgb="FFFFC000"/>
                </patternFill>
              </fill>
            </x14:dxf>
          </x14:cfRule>
          <x14:cfRule type="containsText" priority="2715" operator="containsText" id="{C584CEBF-3E6B-4F15-8981-F0D119FEE77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2777" operator="containsText" id="{C9E293D7-4468-4967-A1D5-002C9250A160}">
            <xm:f>NOT(ISERROR(SEARCH('Listados Datos'!$T$3,AT549)))</xm:f>
            <xm:f>'Listados Datos'!$T$3</xm:f>
            <x14:dxf>
              <fill>
                <patternFill patternType="solid">
                  <bgColor rgb="FFC00000"/>
                </patternFill>
              </fill>
            </x14:dxf>
          </x14:cfRule>
          <x14:cfRule type="containsText" priority="2778" operator="containsText" id="{38BB1B01-7864-4685-BFF3-BF2B90DA1044}">
            <xm:f>NOT(ISERROR(SEARCH('Listados Datos'!$T$4,AT549)))</xm:f>
            <xm:f>'Listados Datos'!$T$4</xm:f>
            <x14:dxf>
              <font>
                <b/>
                <i val="0"/>
                <color theme="0"/>
              </font>
              <fill>
                <patternFill>
                  <bgColor rgb="FFE26B0A"/>
                </patternFill>
              </fill>
            </x14:dxf>
          </x14:cfRule>
          <x14:cfRule type="containsText" priority="2779" operator="containsText" id="{6452F1E1-D7C3-43B9-8255-E313D572A03E}">
            <xm:f>NOT(ISERROR(SEARCH('Listados Datos'!$T$5,AT549)))</xm:f>
            <xm:f>'Listados Datos'!$T$5</xm:f>
            <x14:dxf>
              <font>
                <b/>
                <i val="0"/>
                <color auto="1"/>
              </font>
              <fill>
                <patternFill>
                  <bgColor rgb="FFFFFF00"/>
                </patternFill>
              </fill>
            </x14:dxf>
          </x14:cfRule>
          <x14:cfRule type="containsText" priority="2780" operator="containsText" id="{1AC1DC72-89D4-48BC-A8D7-CB8A2F7359C3}">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2767" operator="containsText" id="{B98BCF3D-A823-43D0-8F84-D0EFAE81C41A}">
            <xm:f>NOT(ISERROR(SEARCH('Listados Datos'!$P$3,AR549)))</xm:f>
            <xm:f>'Listados Datos'!$P$3</xm:f>
            <x14:dxf>
              <fill>
                <patternFill>
                  <bgColor rgb="FF99CC00"/>
                </patternFill>
              </fill>
            </x14:dxf>
          </x14:cfRule>
          <x14:cfRule type="containsText" priority="2768" operator="containsText" id="{0CE12F45-948B-47E8-B5FE-D1E638EA4E5A}">
            <xm:f>NOT(ISERROR(SEARCH('Listados Datos'!$P$4,AR549)))</xm:f>
            <xm:f>'Listados Datos'!$P$4</xm:f>
            <x14:dxf>
              <fill>
                <patternFill>
                  <bgColor rgb="FF33CC33"/>
                </patternFill>
              </fill>
            </x14:dxf>
          </x14:cfRule>
          <x14:cfRule type="containsText" priority="2769" operator="containsText" id="{5D0032DE-A075-42D0-878F-C327A88E11D8}">
            <xm:f>NOT(ISERROR(SEARCH('Listados Datos'!$P$5,AR549)))</xm:f>
            <xm:f>'Listados Datos'!$P$5</xm:f>
            <x14:dxf>
              <fill>
                <patternFill>
                  <bgColor rgb="FFFFFF00"/>
                </patternFill>
              </fill>
            </x14:dxf>
          </x14:cfRule>
          <x14:cfRule type="containsText" priority="2770" operator="containsText" id="{D4BFC815-3880-4F23-ABDD-F421D3DD5277}">
            <xm:f>NOT(ISERROR(SEARCH('Listados Datos'!$P$6,AR549)))</xm:f>
            <xm:f>'Listados Datos'!$P$6</xm:f>
            <x14:dxf>
              <fill>
                <patternFill>
                  <bgColor rgb="FFFFC000"/>
                </patternFill>
              </fill>
            </x14:dxf>
          </x14:cfRule>
          <x14:cfRule type="containsText" priority="2771" operator="containsText" id="{8055A31E-DF38-47F8-8576-A45F0645AA05}">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2735" operator="containsText" id="{9CFA8FE9-BB4C-437B-9168-E5BA8AFF7C3F}">
            <xm:f>NOT(ISERROR(SEARCH('Listados Datos'!$T$3,AT546)))</xm:f>
            <xm:f>'Listados Datos'!$T$3</xm:f>
            <x14:dxf>
              <fill>
                <patternFill patternType="solid">
                  <bgColor rgb="FFC00000"/>
                </patternFill>
              </fill>
            </x14:dxf>
          </x14:cfRule>
          <x14:cfRule type="containsText" priority="2736" operator="containsText" id="{B88F4F40-FC40-4155-9703-D0110ED4D40F}">
            <xm:f>NOT(ISERROR(SEARCH('Listados Datos'!$T$4,AT546)))</xm:f>
            <xm:f>'Listados Datos'!$T$4</xm:f>
            <x14:dxf>
              <font>
                <b/>
                <i val="0"/>
                <color theme="0"/>
              </font>
              <fill>
                <patternFill>
                  <bgColor rgb="FFE26B0A"/>
                </patternFill>
              </fill>
            </x14:dxf>
          </x14:cfRule>
          <x14:cfRule type="containsText" priority="2737" operator="containsText" id="{9D7392E4-D52C-4CAC-8592-CDA5C28A286E}">
            <xm:f>NOT(ISERROR(SEARCH('Listados Datos'!$T$5,AT546)))</xm:f>
            <xm:f>'Listados Datos'!$T$5</xm:f>
            <x14:dxf>
              <font>
                <b/>
                <i val="0"/>
                <color auto="1"/>
              </font>
              <fill>
                <patternFill>
                  <bgColor rgb="FFFFFF00"/>
                </patternFill>
              </fill>
            </x14:dxf>
          </x14:cfRule>
          <x14:cfRule type="containsText" priority="2738" operator="containsText" id="{48D44C2E-14A8-40E5-BC4A-FEA35C56B022}">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2725" operator="containsText" id="{C503081D-AB14-44C0-92F4-F0016DD6719A}">
            <xm:f>NOT(ISERROR(SEARCH('Listados Datos'!$P$3,AR546)))</xm:f>
            <xm:f>'Listados Datos'!$P$3</xm:f>
            <x14:dxf>
              <fill>
                <patternFill>
                  <bgColor rgb="FF99CC00"/>
                </patternFill>
              </fill>
            </x14:dxf>
          </x14:cfRule>
          <x14:cfRule type="containsText" priority="2726" operator="containsText" id="{514D1B8E-193A-4E7F-BDA2-06857F093AF5}">
            <xm:f>NOT(ISERROR(SEARCH('Listados Datos'!$P$4,AR546)))</xm:f>
            <xm:f>'Listados Datos'!$P$4</xm:f>
            <x14:dxf>
              <fill>
                <patternFill>
                  <bgColor rgb="FF33CC33"/>
                </patternFill>
              </fill>
            </x14:dxf>
          </x14:cfRule>
          <x14:cfRule type="containsText" priority="2727" operator="containsText" id="{2AB9FEED-7066-4F90-B315-0F6D0E2A5809}">
            <xm:f>NOT(ISERROR(SEARCH('Listados Datos'!$P$5,AR546)))</xm:f>
            <xm:f>'Listados Datos'!$P$5</xm:f>
            <x14:dxf>
              <fill>
                <patternFill>
                  <bgColor rgb="FFFFFF00"/>
                </patternFill>
              </fill>
            </x14:dxf>
          </x14:cfRule>
          <x14:cfRule type="containsText" priority="2728" operator="containsText" id="{413E884D-94A2-425A-916F-A8EE4664C44D}">
            <xm:f>NOT(ISERROR(SEARCH('Listados Datos'!$P$6,AR546)))</xm:f>
            <xm:f>'Listados Datos'!$P$6</xm:f>
            <x14:dxf>
              <fill>
                <patternFill>
                  <bgColor rgb="FFFFC000"/>
                </patternFill>
              </fill>
            </x14:dxf>
          </x14:cfRule>
          <x14:cfRule type="containsText" priority="2729" operator="containsText" id="{503A4318-A02C-40AD-B32C-39861C7EAA81}">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2843" operator="containsText" id="{FDFA71A6-6C69-4263-B5DB-0BD7F47AE247}">
            <xm:f>NOT(ISERROR(SEARCH('Listados Datos'!$T$3,AF544)))</xm:f>
            <xm:f>'Listados Datos'!$T$3</xm:f>
            <x14:dxf>
              <fill>
                <patternFill patternType="solid">
                  <bgColor rgb="FFC00000"/>
                </patternFill>
              </fill>
            </x14:dxf>
          </x14:cfRule>
          <x14:cfRule type="containsText" priority="2844" operator="containsText" id="{7D7B06CE-B98F-4130-9CD8-66D8FF9ECAC8}">
            <xm:f>NOT(ISERROR(SEARCH('Listados Datos'!$T$4,AF544)))</xm:f>
            <xm:f>'Listados Datos'!$T$4</xm:f>
            <x14:dxf>
              <font>
                <b/>
                <i val="0"/>
                <color theme="0"/>
              </font>
              <fill>
                <patternFill>
                  <bgColor rgb="FFE26B0A"/>
                </patternFill>
              </fill>
            </x14:dxf>
          </x14:cfRule>
          <x14:cfRule type="containsText" priority="2845" operator="containsText" id="{DE69A1EC-B5BC-4580-B666-DB6D00FF8E09}">
            <xm:f>NOT(ISERROR(SEARCH('Listados Datos'!$T$5,AF544)))</xm:f>
            <xm:f>'Listados Datos'!$T$5</xm:f>
            <x14:dxf>
              <font>
                <b/>
                <i val="0"/>
                <color auto="1"/>
              </font>
              <fill>
                <patternFill>
                  <bgColor rgb="FFFFFF00"/>
                </patternFill>
              </fill>
            </x14:dxf>
          </x14:cfRule>
          <x14:cfRule type="containsText" priority="2846" operator="containsText" id="{6288F94C-2177-48C3-B22D-C8860490FADA}">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2839" operator="containsText" id="{1338B326-9F34-4A76-AA9F-22608DD4A6E2}">
            <xm:f>NOT(ISERROR(SEARCH('Listados Datos'!$T$3,AB544)))</xm:f>
            <xm:f>'Listados Datos'!$T$3</xm:f>
            <x14:dxf>
              <fill>
                <patternFill patternType="solid">
                  <bgColor rgb="FFC00000"/>
                </patternFill>
              </fill>
            </x14:dxf>
          </x14:cfRule>
          <x14:cfRule type="containsText" priority="2840" operator="containsText" id="{6953E886-F0C5-4B66-9AF5-83B9CF1E4D5F}">
            <xm:f>NOT(ISERROR(SEARCH('Listados Datos'!$T$4,AB544)))</xm:f>
            <xm:f>'Listados Datos'!$T$4</xm:f>
            <x14:dxf>
              <font>
                <b/>
                <i val="0"/>
                <color theme="0"/>
              </font>
              <fill>
                <patternFill>
                  <bgColor rgb="FFE26B0A"/>
                </patternFill>
              </fill>
            </x14:dxf>
          </x14:cfRule>
          <x14:cfRule type="containsText" priority="2841" operator="containsText" id="{510D16E7-9CD3-4E67-AACF-B56ACB0163EC}">
            <xm:f>NOT(ISERROR(SEARCH('Listados Datos'!$T$5,AB544)))</xm:f>
            <xm:f>'Listados Datos'!$T$5</xm:f>
            <x14:dxf>
              <font>
                <b/>
                <i val="0"/>
                <color auto="1"/>
              </font>
              <fill>
                <patternFill>
                  <bgColor rgb="FFFFFF00"/>
                </patternFill>
              </fill>
            </x14:dxf>
          </x14:cfRule>
          <x14:cfRule type="containsText" priority="2842" operator="containsText" id="{69652209-4856-40B0-A5C6-9FC1C39743BE}">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2829" operator="containsText" id="{B1024031-86A8-4BB0-8F71-A90F55EDC47F}">
            <xm:f>NOT(ISERROR(SEARCH('Listados Datos'!$P$3,Z544)))</xm:f>
            <xm:f>'Listados Datos'!$P$3</xm:f>
            <x14:dxf>
              <fill>
                <patternFill>
                  <bgColor rgb="FF99CC00"/>
                </patternFill>
              </fill>
            </x14:dxf>
          </x14:cfRule>
          <x14:cfRule type="containsText" priority="2830" operator="containsText" id="{7DCC7B2C-0B20-4B49-AF62-39CE20434DE7}">
            <xm:f>NOT(ISERROR(SEARCH('Listados Datos'!$P$4,Z544)))</xm:f>
            <xm:f>'Listados Datos'!$P$4</xm:f>
            <x14:dxf>
              <fill>
                <patternFill>
                  <bgColor rgb="FF33CC33"/>
                </patternFill>
              </fill>
            </x14:dxf>
          </x14:cfRule>
          <x14:cfRule type="containsText" priority="2831" operator="containsText" id="{4D4B28F2-2619-457E-B382-3385E370E61E}">
            <xm:f>NOT(ISERROR(SEARCH('Listados Datos'!$P$5,Z544)))</xm:f>
            <xm:f>'Listados Datos'!$P$5</xm:f>
            <x14:dxf>
              <fill>
                <patternFill>
                  <bgColor rgb="FFFFFF00"/>
                </patternFill>
              </fill>
            </x14:dxf>
          </x14:cfRule>
          <x14:cfRule type="containsText" priority="2832" operator="containsText" id="{70FACA78-8F8C-4788-BF68-E97D5BE24F22}">
            <xm:f>NOT(ISERROR(SEARCH('Listados Datos'!$P$6,Z544)))</xm:f>
            <xm:f>'Listados Datos'!$P$6</xm:f>
            <x14:dxf>
              <fill>
                <patternFill>
                  <bgColor rgb="FFFFC000"/>
                </patternFill>
              </fill>
            </x14:dxf>
          </x14:cfRule>
          <x14:cfRule type="containsText" priority="2833" operator="containsText" id="{43998B01-36DB-46AD-8CD8-D78EC3A392E0}">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2805" operator="containsText" id="{CFF8D448-A3D1-4FDA-9023-E375CCFCBF67}">
            <xm:f>NOT(ISERROR(SEARCH('Listados Datos'!$T$3,AT544)))</xm:f>
            <xm:f>'Listados Datos'!$T$3</xm:f>
            <x14:dxf>
              <fill>
                <patternFill patternType="solid">
                  <bgColor rgb="FFC00000"/>
                </patternFill>
              </fill>
            </x14:dxf>
          </x14:cfRule>
          <x14:cfRule type="containsText" priority="2806" operator="containsText" id="{81F0EB83-C29C-44FC-8DD9-D31992BF299E}">
            <xm:f>NOT(ISERROR(SEARCH('Listados Datos'!$T$4,AT544)))</xm:f>
            <xm:f>'Listados Datos'!$T$4</xm:f>
            <x14:dxf>
              <font>
                <b/>
                <i val="0"/>
                <color theme="0"/>
              </font>
              <fill>
                <patternFill>
                  <bgColor rgb="FFE26B0A"/>
                </patternFill>
              </fill>
            </x14:dxf>
          </x14:cfRule>
          <x14:cfRule type="containsText" priority="2807" operator="containsText" id="{B59F90C7-B273-448A-816D-4DCF5AB42654}">
            <xm:f>NOT(ISERROR(SEARCH('Listados Datos'!$T$5,AT544)))</xm:f>
            <xm:f>'Listados Datos'!$T$5</xm:f>
            <x14:dxf>
              <font>
                <b/>
                <i val="0"/>
                <color auto="1"/>
              </font>
              <fill>
                <patternFill>
                  <bgColor rgb="FFFFFF00"/>
                </patternFill>
              </fill>
            </x14:dxf>
          </x14:cfRule>
          <x14:cfRule type="containsText" priority="2808" operator="containsText" id="{6849E672-1950-4360-9051-886711E4288E}">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2795" operator="containsText" id="{C16BE046-E278-4FD7-9C91-F0FDA76144B5}">
            <xm:f>NOT(ISERROR(SEARCH('Listados Datos'!$P$3,AR544)))</xm:f>
            <xm:f>'Listados Datos'!$P$3</xm:f>
            <x14:dxf>
              <fill>
                <patternFill>
                  <bgColor rgb="FF99CC00"/>
                </patternFill>
              </fill>
            </x14:dxf>
          </x14:cfRule>
          <x14:cfRule type="containsText" priority="2796" operator="containsText" id="{A5610AC8-CD19-4203-9BAA-1F4178F5F13C}">
            <xm:f>NOT(ISERROR(SEARCH('Listados Datos'!$P$4,AR544)))</xm:f>
            <xm:f>'Listados Datos'!$P$4</xm:f>
            <x14:dxf>
              <fill>
                <patternFill>
                  <bgColor rgb="FF33CC33"/>
                </patternFill>
              </fill>
            </x14:dxf>
          </x14:cfRule>
          <x14:cfRule type="containsText" priority="2797" operator="containsText" id="{BF80062D-8030-4E1F-B8D5-FFBCC3D27D48}">
            <xm:f>NOT(ISERROR(SEARCH('Listados Datos'!$P$5,AR544)))</xm:f>
            <xm:f>'Listados Datos'!$P$5</xm:f>
            <x14:dxf>
              <fill>
                <patternFill>
                  <bgColor rgb="FFFFFF00"/>
                </patternFill>
              </fill>
            </x14:dxf>
          </x14:cfRule>
          <x14:cfRule type="containsText" priority="2798" operator="containsText" id="{1A8C782A-3FBC-4872-A496-F24F69AFDB73}">
            <xm:f>NOT(ISERROR(SEARCH('Listados Datos'!$P$6,AR544)))</xm:f>
            <xm:f>'Listados Datos'!$P$6</xm:f>
            <x14:dxf>
              <fill>
                <patternFill>
                  <bgColor rgb="FFFFC000"/>
                </patternFill>
              </fill>
            </x14:dxf>
          </x14:cfRule>
          <x14:cfRule type="containsText" priority="2799" operator="containsText" id="{6D6BFF5D-1590-4003-869A-AF159DE386E5}">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2791" operator="containsText" id="{C6DB317F-C92D-4C51-BBBB-62F81C3CF9C1}">
            <xm:f>NOT(ISERROR(SEARCH('Listados Datos'!$T$3,AT545)))</xm:f>
            <xm:f>'Listados Datos'!$T$3</xm:f>
            <x14:dxf>
              <fill>
                <patternFill patternType="solid">
                  <bgColor rgb="FFC00000"/>
                </patternFill>
              </fill>
            </x14:dxf>
          </x14:cfRule>
          <x14:cfRule type="containsText" priority="2792" operator="containsText" id="{E11B78DC-6FBE-4680-9EB3-6124552BAFE7}">
            <xm:f>NOT(ISERROR(SEARCH('Listados Datos'!$T$4,AT545)))</xm:f>
            <xm:f>'Listados Datos'!$T$4</xm:f>
            <x14:dxf>
              <font>
                <b/>
                <i val="0"/>
                <color theme="0"/>
              </font>
              <fill>
                <patternFill>
                  <bgColor rgb="FFE26B0A"/>
                </patternFill>
              </fill>
            </x14:dxf>
          </x14:cfRule>
          <x14:cfRule type="containsText" priority="2793" operator="containsText" id="{4809A468-1742-4332-8197-24BA6FCC6672}">
            <xm:f>NOT(ISERROR(SEARCH('Listados Datos'!$T$5,AT545)))</xm:f>
            <xm:f>'Listados Datos'!$T$5</xm:f>
            <x14:dxf>
              <font>
                <b/>
                <i val="0"/>
                <color auto="1"/>
              </font>
              <fill>
                <patternFill>
                  <bgColor rgb="FFFFFF00"/>
                </patternFill>
              </fill>
            </x14:dxf>
          </x14:cfRule>
          <x14:cfRule type="containsText" priority="2794" operator="containsText" id="{7D184FDD-0C75-450F-9EBB-601E70A622EF}">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2781" operator="containsText" id="{07B280F3-0663-4152-85DC-72F376752F7A}">
            <xm:f>NOT(ISERROR(SEARCH('Listados Datos'!$P$3,AR545)))</xm:f>
            <xm:f>'Listados Datos'!$P$3</xm:f>
            <x14:dxf>
              <fill>
                <patternFill>
                  <bgColor rgb="FF99CC00"/>
                </patternFill>
              </fill>
            </x14:dxf>
          </x14:cfRule>
          <x14:cfRule type="containsText" priority="2782" operator="containsText" id="{01E98BBB-298F-4FA1-B417-0069CDD5D363}">
            <xm:f>NOT(ISERROR(SEARCH('Listados Datos'!$P$4,AR545)))</xm:f>
            <xm:f>'Listados Datos'!$P$4</xm:f>
            <x14:dxf>
              <fill>
                <patternFill>
                  <bgColor rgb="FF33CC33"/>
                </patternFill>
              </fill>
            </x14:dxf>
          </x14:cfRule>
          <x14:cfRule type="containsText" priority="2783" operator="containsText" id="{9AB22D09-BD78-4FD5-8494-CB122CAB19A9}">
            <xm:f>NOT(ISERROR(SEARCH('Listados Datos'!$P$5,AR545)))</xm:f>
            <xm:f>'Listados Datos'!$P$5</xm:f>
            <x14:dxf>
              <fill>
                <patternFill>
                  <bgColor rgb="FFFFFF00"/>
                </patternFill>
              </fill>
            </x14:dxf>
          </x14:cfRule>
          <x14:cfRule type="containsText" priority="2784" operator="containsText" id="{68437369-2031-4C47-9D3B-DCE5805D149D}">
            <xm:f>NOT(ISERROR(SEARCH('Listados Datos'!$P$6,AR545)))</xm:f>
            <xm:f>'Listados Datos'!$P$6</xm:f>
            <x14:dxf>
              <fill>
                <patternFill>
                  <bgColor rgb="FFFFC000"/>
                </patternFill>
              </fill>
            </x14:dxf>
          </x14:cfRule>
          <x14:cfRule type="containsText" priority="2785" operator="containsText" id="{D18760F0-B491-4763-B3B7-157A80BA6A13}">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2763" operator="containsText" id="{6D794C2C-C3A2-4400-BEDC-1D0552F70FCE}">
            <xm:f>NOT(ISERROR(SEARCH('Listados Datos'!$T$3,AF546)))</xm:f>
            <xm:f>'Listados Datos'!$T$3</xm:f>
            <x14:dxf>
              <fill>
                <patternFill patternType="solid">
                  <bgColor rgb="FFC00000"/>
                </patternFill>
              </fill>
            </x14:dxf>
          </x14:cfRule>
          <x14:cfRule type="containsText" priority="2764" operator="containsText" id="{326E617D-AB3D-4758-BD95-D6349DB9B949}">
            <xm:f>NOT(ISERROR(SEARCH('Listados Datos'!$T$4,AF546)))</xm:f>
            <xm:f>'Listados Datos'!$T$4</xm:f>
            <x14:dxf>
              <font>
                <b/>
                <i val="0"/>
                <color theme="0"/>
              </font>
              <fill>
                <patternFill>
                  <bgColor rgb="FFE26B0A"/>
                </patternFill>
              </fill>
            </x14:dxf>
          </x14:cfRule>
          <x14:cfRule type="containsText" priority="2765" operator="containsText" id="{6A5F75D1-9F84-4858-BB8D-BBEC94B25D49}">
            <xm:f>NOT(ISERROR(SEARCH('Listados Datos'!$T$5,AF546)))</xm:f>
            <xm:f>'Listados Datos'!$T$5</xm:f>
            <x14:dxf>
              <font>
                <b/>
                <i val="0"/>
                <color auto="1"/>
              </font>
              <fill>
                <patternFill>
                  <bgColor rgb="FFFFFF00"/>
                </patternFill>
              </fill>
            </x14:dxf>
          </x14:cfRule>
          <x14:cfRule type="containsText" priority="2766" operator="containsText" id="{550725F6-29B9-4DC4-B122-7C5BD508F37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2759" operator="containsText" id="{E18D0051-8860-49CA-BCA6-B8DB2D6214A5}">
            <xm:f>NOT(ISERROR(SEARCH('Listados Datos'!$T$3,AB546)))</xm:f>
            <xm:f>'Listados Datos'!$T$3</xm:f>
            <x14:dxf>
              <fill>
                <patternFill patternType="solid">
                  <bgColor rgb="FFC00000"/>
                </patternFill>
              </fill>
            </x14:dxf>
          </x14:cfRule>
          <x14:cfRule type="containsText" priority="2760" operator="containsText" id="{89F2D4EC-FFC3-4BED-860A-7789D336AEEC}">
            <xm:f>NOT(ISERROR(SEARCH('Listados Datos'!$T$4,AB546)))</xm:f>
            <xm:f>'Listados Datos'!$T$4</xm:f>
            <x14:dxf>
              <font>
                <b/>
                <i val="0"/>
                <color theme="0"/>
              </font>
              <fill>
                <patternFill>
                  <bgColor rgb="FFE26B0A"/>
                </patternFill>
              </fill>
            </x14:dxf>
          </x14:cfRule>
          <x14:cfRule type="containsText" priority="2761" operator="containsText" id="{D1050861-E185-456C-8EFB-E3264B0B1083}">
            <xm:f>NOT(ISERROR(SEARCH('Listados Datos'!$T$5,AB546)))</xm:f>
            <xm:f>'Listados Datos'!$T$5</xm:f>
            <x14:dxf>
              <font>
                <b/>
                <i val="0"/>
                <color auto="1"/>
              </font>
              <fill>
                <patternFill>
                  <bgColor rgb="FFFFFF00"/>
                </patternFill>
              </fill>
            </x14:dxf>
          </x14:cfRule>
          <x14:cfRule type="containsText" priority="2762" operator="containsText" id="{C4A26FA3-2B05-4C8B-B76A-F22190A69D7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2749" operator="containsText" id="{FD26956E-DC24-42A3-86D7-8232FED844D1}">
            <xm:f>NOT(ISERROR(SEARCH('Listados Datos'!$P$3,Z546)))</xm:f>
            <xm:f>'Listados Datos'!$P$3</xm:f>
            <x14:dxf>
              <fill>
                <patternFill>
                  <bgColor rgb="FF99CC00"/>
                </patternFill>
              </fill>
            </x14:dxf>
          </x14:cfRule>
          <x14:cfRule type="containsText" priority="2750" operator="containsText" id="{BC113A5B-32B8-4451-A273-FC75BDB76BF6}">
            <xm:f>NOT(ISERROR(SEARCH('Listados Datos'!$P$4,Z546)))</xm:f>
            <xm:f>'Listados Datos'!$P$4</xm:f>
            <x14:dxf>
              <fill>
                <patternFill>
                  <bgColor rgb="FF33CC33"/>
                </patternFill>
              </fill>
            </x14:dxf>
          </x14:cfRule>
          <x14:cfRule type="containsText" priority="2751" operator="containsText" id="{B05B847A-0403-46A7-AFAB-B4725A2E7194}">
            <xm:f>NOT(ISERROR(SEARCH('Listados Datos'!$P$5,Z546)))</xm:f>
            <xm:f>'Listados Datos'!$P$5</xm:f>
            <x14:dxf>
              <fill>
                <patternFill>
                  <bgColor rgb="FFFFFF00"/>
                </patternFill>
              </fill>
            </x14:dxf>
          </x14:cfRule>
          <x14:cfRule type="containsText" priority="2752" operator="containsText" id="{EE658293-D461-4C25-B55F-D7FEFFA5C0E5}">
            <xm:f>NOT(ISERROR(SEARCH('Listados Datos'!$P$6,Z546)))</xm:f>
            <xm:f>'Listados Datos'!$P$6</xm:f>
            <x14:dxf>
              <fill>
                <patternFill>
                  <bgColor rgb="FFFFC000"/>
                </patternFill>
              </fill>
            </x14:dxf>
          </x14:cfRule>
          <x14:cfRule type="containsText" priority="2753" operator="containsText" id="{884807C6-CE6C-4866-B407-F09F1CC4A025}">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2721" operator="containsText" id="{DD662DF5-68B9-465C-BF96-48BA32E7EA4D}">
            <xm:f>NOT(ISERROR(SEARCH('Listados Datos'!$T$3,AT547)))</xm:f>
            <xm:f>'Listados Datos'!$T$3</xm:f>
            <x14:dxf>
              <fill>
                <patternFill patternType="solid">
                  <bgColor rgb="FFC00000"/>
                </patternFill>
              </fill>
            </x14:dxf>
          </x14:cfRule>
          <x14:cfRule type="containsText" priority="2722" operator="containsText" id="{0D63349C-DA9D-477A-9B44-AE7EA1E30928}">
            <xm:f>NOT(ISERROR(SEARCH('Listados Datos'!$T$4,AT547)))</xm:f>
            <xm:f>'Listados Datos'!$T$4</xm:f>
            <x14:dxf>
              <font>
                <b/>
                <i val="0"/>
                <color theme="0"/>
              </font>
              <fill>
                <patternFill>
                  <bgColor rgb="FFE26B0A"/>
                </patternFill>
              </fill>
            </x14:dxf>
          </x14:cfRule>
          <x14:cfRule type="containsText" priority="2723" operator="containsText" id="{8E7D34E6-D347-4E1D-A68F-8AD0A8E3BE46}">
            <xm:f>NOT(ISERROR(SEARCH('Listados Datos'!$T$5,AT547)))</xm:f>
            <xm:f>'Listados Datos'!$T$5</xm:f>
            <x14:dxf>
              <font>
                <b/>
                <i val="0"/>
                <color auto="1"/>
              </font>
              <fill>
                <patternFill>
                  <bgColor rgb="FFFFFF00"/>
                </patternFill>
              </fill>
            </x14:dxf>
          </x14:cfRule>
          <x14:cfRule type="containsText" priority="2724" operator="containsText" id="{4D0BD2C1-3A35-4A48-9675-A1AE55747C2D}">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2669" operator="containsText" id="{FCEDFA3C-30B0-49D6-A0A1-679C7936170F}">
            <xm:f>NOT(ISERROR(SEARCH('Listados Datos'!$P$3,AR548)))</xm:f>
            <xm:f>'Listados Datos'!$P$3</xm:f>
            <x14:dxf>
              <fill>
                <patternFill>
                  <bgColor rgb="FF99CC00"/>
                </patternFill>
              </fill>
            </x14:dxf>
          </x14:cfRule>
          <x14:cfRule type="containsText" priority="2670" operator="containsText" id="{D6FFE379-448E-4F1D-86FC-E001CF2D6D3F}">
            <xm:f>NOT(ISERROR(SEARCH('Listados Datos'!$P$4,AR548)))</xm:f>
            <xm:f>'Listados Datos'!$P$4</xm:f>
            <x14:dxf>
              <fill>
                <patternFill>
                  <bgColor rgb="FF33CC33"/>
                </patternFill>
              </fill>
            </x14:dxf>
          </x14:cfRule>
          <x14:cfRule type="containsText" priority="2671" operator="containsText" id="{0E6080BB-DB68-4681-8E0B-28EB015B493E}">
            <xm:f>NOT(ISERROR(SEARCH('Listados Datos'!$P$5,AR548)))</xm:f>
            <xm:f>'Listados Datos'!$P$5</xm:f>
            <x14:dxf>
              <fill>
                <patternFill>
                  <bgColor rgb="FFFFFF00"/>
                </patternFill>
              </fill>
            </x14:dxf>
          </x14:cfRule>
          <x14:cfRule type="containsText" priority="2672" operator="containsText" id="{3E57DF76-A28F-493D-BACF-BA0A713A34BA}">
            <xm:f>NOT(ISERROR(SEARCH('Listados Datos'!$P$6,AR548)))</xm:f>
            <xm:f>'Listados Datos'!$P$6</xm:f>
            <x14:dxf>
              <fill>
                <patternFill>
                  <bgColor rgb="FFFFC000"/>
                </patternFill>
              </fill>
            </x14:dxf>
          </x14:cfRule>
          <x14:cfRule type="containsText" priority="2673" operator="containsText" id="{3CD420EA-1433-40C9-B278-F3FBC569267D}">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2707" operator="containsText" id="{D3E58E42-28FB-4589-978A-16C9603C3D54}">
            <xm:f>NOT(ISERROR(SEARCH('Listados Datos'!$T$3,AF548)))</xm:f>
            <xm:f>'Listados Datos'!$T$3</xm:f>
            <x14:dxf>
              <fill>
                <patternFill patternType="solid">
                  <bgColor rgb="FFC00000"/>
                </patternFill>
              </fill>
            </x14:dxf>
          </x14:cfRule>
          <x14:cfRule type="containsText" priority="2708" operator="containsText" id="{47E934EB-2918-453B-91D7-E1F1585FF62C}">
            <xm:f>NOT(ISERROR(SEARCH('Listados Datos'!$T$4,AF548)))</xm:f>
            <xm:f>'Listados Datos'!$T$4</xm:f>
            <x14:dxf>
              <font>
                <b/>
                <i val="0"/>
                <color theme="0"/>
              </font>
              <fill>
                <patternFill>
                  <bgColor rgb="FFE26B0A"/>
                </patternFill>
              </fill>
            </x14:dxf>
          </x14:cfRule>
          <x14:cfRule type="containsText" priority="2709" operator="containsText" id="{37CFC079-9791-41CC-AEF1-8F3C962A3B5E}">
            <xm:f>NOT(ISERROR(SEARCH('Listados Datos'!$T$5,AF548)))</xm:f>
            <xm:f>'Listados Datos'!$T$5</xm:f>
            <x14:dxf>
              <font>
                <b/>
                <i val="0"/>
                <color auto="1"/>
              </font>
              <fill>
                <patternFill>
                  <bgColor rgb="FFFFFF00"/>
                </patternFill>
              </fill>
            </x14:dxf>
          </x14:cfRule>
          <x14:cfRule type="containsText" priority="2710" operator="containsText" id="{D01BFF9D-B004-46D1-9F57-12800D87C234}">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2703" operator="containsText" id="{E81471B2-A72C-4F07-A981-E95B38AE1502}">
            <xm:f>NOT(ISERROR(SEARCH('Listados Datos'!$T$3,AB548)))</xm:f>
            <xm:f>'Listados Datos'!$T$3</xm:f>
            <x14:dxf>
              <fill>
                <patternFill patternType="solid">
                  <bgColor rgb="FFC00000"/>
                </patternFill>
              </fill>
            </x14:dxf>
          </x14:cfRule>
          <x14:cfRule type="containsText" priority="2704" operator="containsText" id="{D9E579E9-F1BF-4FEF-8218-4C315029E9F0}">
            <xm:f>NOT(ISERROR(SEARCH('Listados Datos'!$T$4,AB548)))</xm:f>
            <xm:f>'Listados Datos'!$T$4</xm:f>
            <x14:dxf>
              <font>
                <b/>
                <i val="0"/>
                <color theme="0"/>
              </font>
              <fill>
                <patternFill>
                  <bgColor rgb="FFE26B0A"/>
                </patternFill>
              </fill>
            </x14:dxf>
          </x14:cfRule>
          <x14:cfRule type="containsText" priority="2705" operator="containsText" id="{1CB55429-628D-42E2-8A87-821AD7AC145E}">
            <xm:f>NOT(ISERROR(SEARCH('Listados Datos'!$T$5,AB548)))</xm:f>
            <xm:f>'Listados Datos'!$T$5</xm:f>
            <x14:dxf>
              <font>
                <b/>
                <i val="0"/>
                <color auto="1"/>
              </font>
              <fill>
                <patternFill>
                  <bgColor rgb="FFFFFF00"/>
                </patternFill>
              </fill>
            </x14:dxf>
          </x14:cfRule>
          <x14:cfRule type="containsText" priority="2706" operator="containsText" id="{2F81FA14-3542-45D3-A15F-97DB45E23BA2}">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2693" operator="containsText" id="{69584ACB-25A1-42DF-8069-EF15CAA52B2C}">
            <xm:f>NOT(ISERROR(SEARCH('Listados Datos'!$P$3,Z548)))</xm:f>
            <xm:f>'Listados Datos'!$P$3</xm:f>
            <x14:dxf>
              <fill>
                <patternFill>
                  <bgColor rgb="FF99CC00"/>
                </patternFill>
              </fill>
            </x14:dxf>
          </x14:cfRule>
          <x14:cfRule type="containsText" priority="2694" operator="containsText" id="{F8923B1B-DA1B-4402-B9E8-F3DA63F58559}">
            <xm:f>NOT(ISERROR(SEARCH('Listados Datos'!$P$4,Z548)))</xm:f>
            <xm:f>'Listados Datos'!$P$4</xm:f>
            <x14:dxf>
              <fill>
                <patternFill>
                  <bgColor rgb="FF33CC33"/>
                </patternFill>
              </fill>
            </x14:dxf>
          </x14:cfRule>
          <x14:cfRule type="containsText" priority="2695" operator="containsText" id="{445CB845-5197-4CF4-AFD3-6D7EF975CD34}">
            <xm:f>NOT(ISERROR(SEARCH('Listados Datos'!$P$5,Z548)))</xm:f>
            <xm:f>'Listados Datos'!$P$5</xm:f>
            <x14:dxf>
              <fill>
                <patternFill>
                  <bgColor rgb="FFFFFF00"/>
                </patternFill>
              </fill>
            </x14:dxf>
          </x14:cfRule>
          <x14:cfRule type="containsText" priority="2696" operator="containsText" id="{DA7FF614-1579-4470-A4A1-213089970B6D}">
            <xm:f>NOT(ISERROR(SEARCH('Listados Datos'!$P$6,Z548)))</xm:f>
            <xm:f>'Listados Datos'!$P$6</xm:f>
            <x14:dxf>
              <fill>
                <patternFill>
                  <bgColor rgb="FFFFC000"/>
                </patternFill>
              </fill>
            </x14:dxf>
          </x14:cfRule>
          <x14:cfRule type="containsText" priority="2697" operator="containsText" id="{76CBC307-8A4F-4D47-9059-6B3695E2D13B}">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2679" operator="containsText" id="{CA803A18-20A9-4A49-AD4D-D493C242F928}">
            <xm:f>NOT(ISERROR(SEARCH('Listados Datos'!$T$3,AT548)))</xm:f>
            <xm:f>'Listados Datos'!$T$3</xm:f>
            <x14:dxf>
              <fill>
                <patternFill patternType="solid">
                  <bgColor rgb="FFC00000"/>
                </patternFill>
              </fill>
            </x14:dxf>
          </x14:cfRule>
          <x14:cfRule type="containsText" priority="2680" operator="containsText" id="{9E162B8E-3CE7-4573-AECF-C435800DEE7A}">
            <xm:f>NOT(ISERROR(SEARCH('Listados Datos'!$T$4,AT548)))</xm:f>
            <xm:f>'Listados Datos'!$T$4</xm:f>
            <x14:dxf>
              <font>
                <b/>
                <i val="0"/>
                <color theme="0"/>
              </font>
              <fill>
                <patternFill>
                  <bgColor rgb="FFE26B0A"/>
                </patternFill>
              </fill>
            </x14:dxf>
          </x14:cfRule>
          <x14:cfRule type="containsText" priority="2681" operator="containsText" id="{0F4DF463-0612-4837-9370-815D749EC574}">
            <xm:f>NOT(ISERROR(SEARCH('Listados Datos'!$T$5,AT548)))</xm:f>
            <xm:f>'Listados Datos'!$T$5</xm:f>
            <x14:dxf>
              <font>
                <b/>
                <i val="0"/>
                <color auto="1"/>
              </font>
              <fill>
                <patternFill>
                  <bgColor rgb="FFFFFF00"/>
                </patternFill>
              </fill>
            </x14:dxf>
          </x14:cfRule>
          <x14:cfRule type="containsText" priority="2682" operator="containsText" id="{196C69B1-D8CE-46E3-9E69-C5C624043990}">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519" operator="containsText" id="{AB8EE688-465A-4AA7-9DCD-40CB4E1B6F16}">
            <xm:f>NOT(ISERROR(SEARCH('Listados Datos'!$P$3,AR553)))</xm:f>
            <xm:f>'Listados Datos'!$P$3</xm:f>
            <x14:dxf>
              <fill>
                <patternFill>
                  <bgColor rgb="FF99CC00"/>
                </patternFill>
              </fill>
            </x14:dxf>
          </x14:cfRule>
          <x14:cfRule type="containsText" priority="2520" operator="containsText" id="{BA656585-F287-44CE-B29C-AC0E7BA763DC}">
            <xm:f>NOT(ISERROR(SEARCH('Listados Datos'!$P$4,AR553)))</xm:f>
            <xm:f>'Listados Datos'!$P$4</xm:f>
            <x14:dxf>
              <fill>
                <patternFill>
                  <bgColor rgb="FF33CC33"/>
                </patternFill>
              </fill>
            </x14:dxf>
          </x14:cfRule>
          <x14:cfRule type="containsText" priority="2521" operator="containsText" id="{86C761EC-09F0-4FE6-A85F-3C5CA288CB4B}">
            <xm:f>NOT(ISERROR(SEARCH('Listados Datos'!$P$5,AR553)))</xm:f>
            <xm:f>'Listados Datos'!$P$5</xm:f>
            <x14:dxf>
              <fill>
                <patternFill>
                  <bgColor rgb="FFFFFF00"/>
                </patternFill>
              </fill>
            </x14:dxf>
          </x14:cfRule>
          <x14:cfRule type="containsText" priority="2522" operator="containsText" id="{BA2B28A6-B7B0-4FAE-AD01-83B4F3D1405B}">
            <xm:f>NOT(ISERROR(SEARCH('Listados Datos'!$P$6,AR553)))</xm:f>
            <xm:f>'Listados Datos'!$P$6</xm:f>
            <x14:dxf>
              <fill>
                <patternFill>
                  <bgColor rgb="FFFFC000"/>
                </patternFill>
              </fill>
            </x14:dxf>
          </x14:cfRule>
          <x14:cfRule type="containsText" priority="2523" operator="containsText" id="{2F0AC084-05FE-4949-975A-B2E035F0A902}">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585" operator="containsText" id="{BB08DF00-ACEA-44B4-8391-5AF1DA3DF985}">
            <xm:f>NOT(ISERROR(SEARCH('Listados Datos'!$T$3,AT555)))</xm:f>
            <xm:f>'Listados Datos'!$T$3</xm:f>
            <x14:dxf>
              <fill>
                <patternFill patternType="solid">
                  <bgColor rgb="FFC00000"/>
                </patternFill>
              </fill>
            </x14:dxf>
          </x14:cfRule>
          <x14:cfRule type="containsText" priority="2586" operator="containsText" id="{F17F85DA-07D0-4389-979E-98C16786D570}">
            <xm:f>NOT(ISERROR(SEARCH('Listados Datos'!$T$4,AT555)))</xm:f>
            <xm:f>'Listados Datos'!$T$4</xm:f>
            <x14:dxf>
              <font>
                <b/>
                <i val="0"/>
                <color theme="0"/>
              </font>
              <fill>
                <patternFill>
                  <bgColor rgb="FFE26B0A"/>
                </patternFill>
              </fill>
            </x14:dxf>
          </x14:cfRule>
          <x14:cfRule type="containsText" priority="2587" operator="containsText" id="{C3399D28-DE10-4385-AE68-A109E795377C}">
            <xm:f>NOT(ISERROR(SEARCH('Listados Datos'!$T$5,AT555)))</xm:f>
            <xm:f>'Listados Datos'!$T$5</xm:f>
            <x14:dxf>
              <font>
                <b/>
                <i val="0"/>
                <color auto="1"/>
              </font>
              <fill>
                <patternFill>
                  <bgColor rgb="FFFFFF00"/>
                </patternFill>
              </fill>
            </x14:dxf>
          </x14:cfRule>
          <x14:cfRule type="containsText" priority="2588" operator="containsText" id="{6DDE8F85-A55F-418C-B479-BD18BB46F3CE}">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575" operator="containsText" id="{A0E3465F-C1D2-4BE8-8FA2-C8A60829F73C}">
            <xm:f>NOT(ISERROR(SEARCH('Listados Datos'!$P$3,AR555)))</xm:f>
            <xm:f>'Listados Datos'!$P$3</xm:f>
            <x14:dxf>
              <fill>
                <patternFill>
                  <bgColor rgb="FF99CC00"/>
                </patternFill>
              </fill>
            </x14:dxf>
          </x14:cfRule>
          <x14:cfRule type="containsText" priority="2576" operator="containsText" id="{F214211E-6106-4BED-8D89-1CF36C5DB157}">
            <xm:f>NOT(ISERROR(SEARCH('Listados Datos'!$P$4,AR555)))</xm:f>
            <xm:f>'Listados Datos'!$P$4</xm:f>
            <x14:dxf>
              <fill>
                <patternFill>
                  <bgColor rgb="FF33CC33"/>
                </patternFill>
              </fill>
            </x14:dxf>
          </x14:cfRule>
          <x14:cfRule type="containsText" priority="2577" operator="containsText" id="{0CB1D410-A621-4D6D-9C5F-EF7D9E2FA9B2}">
            <xm:f>NOT(ISERROR(SEARCH('Listados Datos'!$P$5,AR555)))</xm:f>
            <xm:f>'Listados Datos'!$P$5</xm:f>
            <x14:dxf>
              <fill>
                <patternFill>
                  <bgColor rgb="FFFFFF00"/>
                </patternFill>
              </fill>
            </x14:dxf>
          </x14:cfRule>
          <x14:cfRule type="containsText" priority="2578" operator="containsText" id="{9116ED5D-9325-4533-8E21-8878F8BD7A72}">
            <xm:f>NOT(ISERROR(SEARCH('Listados Datos'!$P$6,AR555)))</xm:f>
            <xm:f>'Listados Datos'!$P$6</xm:f>
            <x14:dxf>
              <fill>
                <patternFill>
                  <bgColor rgb="FFFFC000"/>
                </patternFill>
              </fill>
            </x14:dxf>
          </x14:cfRule>
          <x14:cfRule type="containsText" priority="2579" operator="containsText" id="{9F3E9695-A5C6-4E95-A0C2-34CCA96A5A99}">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543" operator="containsText" id="{685124A7-3C14-4DF9-BA6A-697E8A8E466B}">
            <xm:f>NOT(ISERROR(SEARCH('Listados Datos'!$T$3,AT552)))</xm:f>
            <xm:f>'Listados Datos'!$T$3</xm:f>
            <x14:dxf>
              <fill>
                <patternFill patternType="solid">
                  <bgColor rgb="FFC00000"/>
                </patternFill>
              </fill>
            </x14:dxf>
          </x14:cfRule>
          <x14:cfRule type="containsText" priority="2544" operator="containsText" id="{82BB119F-6352-47BF-A778-1F44ABA90F2F}">
            <xm:f>NOT(ISERROR(SEARCH('Listados Datos'!$T$4,AT552)))</xm:f>
            <xm:f>'Listados Datos'!$T$4</xm:f>
            <x14:dxf>
              <font>
                <b/>
                <i val="0"/>
                <color theme="0"/>
              </font>
              <fill>
                <patternFill>
                  <bgColor rgb="FFE26B0A"/>
                </patternFill>
              </fill>
            </x14:dxf>
          </x14:cfRule>
          <x14:cfRule type="containsText" priority="2545" operator="containsText" id="{92265BA9-3B48-4C3F-A5FF-F1FC3837301C}">
            <xm:f>NOT(ISERROR(SEARCH('Listados Datos'!$T$5,AT552)))</xm:f>
            <xm:f>'Listados Datos'!$T$5</xm:f>
            <x14:dxf>
              <font>
                <b/>
                <i val="0"/>
                <color auto="1"/>
              </font>
              <fill>
                <patternFill>
                  <bgColor rgb="FFFFFF00"/>
                </patternFill>
              </fill>
            </x14:dxf>
          </x14:cfRule>
          <x14:cfRule type="containsText" priority="2546" operator="containsText" id="{AEE8E414-39E2-4239-A294-C75C1F0E6403}">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533" operator="containsText" id="{CF71BEFC-6F8D-471E-9B52-B2681C84A994}">
            <xm:f>NOT(ISERROR(SEARCH('Listados Datos'!$P$3,AR552)))</xm:f>
            <xm:f>'Listados Datos'!$P$3</xm:f>
            <x14:dxf>
              <fill>
                <patternFill>
                  <bgColor rgb="FF99CC00"/>
                </patternFill>
              </fill>
            </x14:dxf>
          </x14:cfRule>
          <x14:cfRule type="containsText" priority="2534" operator="containsText" id="{EE5E42D2-A57D-4FF2-8CFD-9A47B5088639}">
            <xm:f>NOT(ISERROR(SEARCH('Listados Datos'!$P$4,AR552)))</xm:f>
            <xm:f>'Listados Datos'!$P$4</xm:f>
            <x14:dxf>
              <fill>
                <patternFill>
                  <bgColor rgb="FF33CC33"/>
                </patternFill>
              </fill>
            </x14:dxf>
          </x14:cfRule>
          <x14:cfRule type="containsText" priority="2535" operator="containsText" id="{85BF5552-0AF0-406B-84C9-C17C2734E21D}">
            <xm:f>NOT(ISERROR(SEARCH('Listados Datos'!$P$5,AR552)))</xm:f>
            <xm:f>'Listados Datos'!$P$5</xm:f>
            <x14:dxf>
              <fill>
                <patternFill>
                  <bgColor rgb="FFFFFF00"/>
                </patternFill>
              </fill>
            </x14:dxf>
          </x14:cfRule>
          <x14:cfRule type="containsText" priority="2536" operator="containsText" id="{08B4E2C6-8E21-44D5-B8BB-3DBE38A52A12}">
            <xm:f>NOT(ISERROR(SEARCH('Listados Datos'!$P$6,AR552)))</xm:f>
            <xm:f>'Listados Datos'!$P$6</xm:f>
            <x14:dxf>
              <fill>
                <patternFill>
                  <bgColor rgb="FFFFC000"/>
                </patternFill>
              </fill>
            </x14:dxf>
          </x14:cfRule>
          <x14:cfRule type="containsText" priority="2537" operator="containsText" id="{DE750324-59EC-4B7E-9278-2D014EA1EA3A}">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2651" operator="containsText" id="{6FB1D691-2F15-485E-A936-D34F41D4F183}">
            <xm:f>NOT(ISERROR(SEARCH('Listados Datos'!$T$3,AF550)))</xm:f>
            <xm:f>'Listados Datos'!$T$3</xm:f>
            <x14:dxf>
              <fill>
                <patternFill patternType="solid">
                  <bgColor rgb="FFC00000"/>
                </patternFill>
              </fill>
            </x14:dxf>
          </x14:cfRule>
          <x14:cfRule type="containsText" priority="2652" operator="containsText" id="{4334F1DC-8EA4-4020-B61A-FF7E7BAE7AF5}">
            <xm:f>NOT(ISERROR(SEARCH('Listados Datos'!$T$4,AF550)))</xm:f>
            <xm:f>'Listados Datos'!$T$4</xm:f>
            <x14:dxf>
              <font>
                <b/>
                <i val="0"/>
                <color theme="0"/>
              </font>
              <fill>
                <patternFill>
                  <bgColor rgb="FFE26B0A"/>
                </patternFill>
              </fill>
            </x14:dxf>
          </x14:cfRule>
          <x14:cfRule type="containsText" priority="2653" operator="containsText" id="{F5741B21-5243-46BD-A664-3D88888FCE43}">
            <xm:f>NOT(ISERROR(SEARCH('Listados Datos'!$T$5,AF550)))</xm:f>
            <xm:f>'Listados Datos'!$T$5</xm:f>
            <x14:dxf>
              <font>
                <b/>
                <i val="0"/>
                <color auto="1"/>
              </font>
              <fill>
                <patternFill>
                  <bgColor rgb="FFFFFF00"/>
                </patternFill>
              </fill>
            </x14:dxf>
          </x14:cfRule>
          <x14:cfRule type="containsText" priority="2654" operator="containsText" id="{4C17E182-E5A1-445D-8133-E5D5050B0522}">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647" operator="containsText" id="{4C119BFB-3152-4E6D-853A-0D38DEB316B1}">
            <xm:f>NOT(ISERROR(SEARCH('Listados Datos'!$T$3,AB550)))</xm:f>
            <xm:f>'Listados Datos'!$T$3</xm:f>
            <x14:dxf>
              <fill>
                <patternFill patternType="solid">
                  <bgColor rgb="FFC00000"/>
                </patternFill>
              </fill>
            </x14:dxf>
          </x14:cfRule>
          <x14:cfRule type="containsText" priority="2648" operator="containsText" id="{A0E0C6B4-7EAC-4F62-99C9-9F24B3230C6C}">
            <xm:f>NOT(ISERROR(SEARCH('Listados Datos'!$T$4,AB550)))</xm:f>
            <xm:f>'Listados Datos'!$T$4</xm:f>
            <x14:dxf>
              <font>
                <b/>
                <i val="0"/>
                <color theme="0"/>
              </font>
              <fill>
                <patternFill>
                  <bgColor rgb="FFE26B0A"/>
                </patternFill>
              </fill>
            </x14:dxf>
          </x14:cfRule>
          <x14:cfRule type="containsText" priority="2649" operator="containsText" id="{DFF8B559-A641-45BB-9092-5E1BB334D337}">
            <xm:f>NOT(ISERROR(SEARCH('Listados Datos'!$T$5,AB550)))</xm:f>
            <xm:f>'Listados Datos'!$T$5</xm:f>
            <x14:dxf>
              <font>
                <b/>
                <i val="0"/>
                <color auto="1"/>
              </font>
              <fill>
                <patternFill>
                  <bgColor rgb="FFFFFF00"/>
                </patternFill>
              </fill>
            </x14:dxf>
          </x14:cfRule>
          <x14:cfRule type="containsText" priority="2650" operator="containsText" id="{78781060-88AE-48A1-BF33-DC995C992C40}">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637" operator="containsText" id="{B7E0E025-78BF-46DD-AD33-E44F64BB0058}">
            <xm:f>NOT(ISERROR(SEARCH('Listados Datos'!$P$3,Z550)))</xm:f>
            <xm:f>'Listados Datos'!$P$3</xm:f>
            <x14:dxf>
              <fill>
                <patternFill>
                  <bgColor rgb="FF99CC00"/>
                </patternFill>
              </fill>
            </x14:dxf>
          </x14:cfRule>
          <x14:cfRule type="containsText" priority="2638" operator="containsText" id="{EC7E1138-6266-46FB-9560-EF07D78FDDF5}">
            <xm:f>NOT(ISERROR(SEARCH('Listados Datos'!$P$4,Z550)))</xm:f>
            <xm:f>'Listados Datos'!$P$4</xm:f>
            <x14:dxf>
              <fill>
                <patternFill>
                  <bgColor rgb="FF33CC33"/>
                </patternFill>
              </fill>
            </x14:dxf>
          </x14:cfRule>
          <x14:cfRule type="containsText" priority="2639" operator="containsText" id="{E548D341-DBCE-4DF3-8D90-979F2069C9F6}">
            <xm:f>NOT(ISERROR(SEARCH('Listados Datos'!$P$5,Z550)))</xm:f>
            <xm:f>'Listados Datos'!$P$5</xm:f>
            <x14:dxf>
              <fill>
                <patternFill>
                  <bgColor rgb="FFFFFF00"/>
                </patternFill>
              </fill>
            </x14:dxf>
          </x14:cfRule>
          <x14:cfRule type="containsText" priority="2640" operator="containsText" id="{B9874F39-5897-4670-9444-AB4FD960E7D2}">
            <xm:f>NOT(ISERROR(SEARCH('Listados Datos'!$P$6,Z550)))</xm:f>
            <xm:f>'Listados Datos'!$P$6</xm:f>
            <x14:dxf>
              <fill>
                <patternFill>
                  <bgColor rgb="FFFFC000"/>
                </patternFill>
              </fill>
            </x14:dxf>
          </x14:cfRule>
          <x14:cfRule type="containsText" priority="2641" operator="containsText" id="{40330CE4-8053-4EC8-B6FA-E0849B0C31F4}">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613" operator="containsText" id="{C778268A-5662-48A4-B5CB-9935036EF91E}">
            <xm:f>NOT(ISERROR(SEARCH('Listados Datos'!$T$3,AT550)))</xm:f>
            <xm:f>'Listados Datos'!$T$3</xm:f>
            <x14:dxf>
              <fill>
                <patternFill patternType="solid">
                  <bgColor rgb="FFC00000"/>
                </patternFill>
              </fill>
            </x14:dxf>
          </x14:cfRule>
          <x14:cfRule type="containsText" priority="2614" operator="containsText" id="{19450593-98C3-47F0-A4A8-FA79E33F8A84}">
            <xm:f>NOT(ISERROR(SEARCH('Listados Datos'!$T$4,AT550)))</xm:f>
            <xm:f>'Listados Datos'!$T$4</xm:f>
            <x14:dxf>
              <font>
                <b/>
                <i val="0"/>
                <color theme="0"/>
              </font>
              <fill>
                <patternFill>
                  <bgColor rgb="FFE26B0A"/>
                </patternFill>
              </fill>
            </x14:dxf>
          </x14:cfRule>
          <x14:cfRule type="containsText" priority="2615" operator="containsText" id="{1FABC7D6-3FE1-4134-A8AF-EE9A83C77402}">
            <xm:f>NOT(ISERROR(SEARCH('Listados Datos'!$T$5,AT550)))</xm:f>
            <xm:f>'Listados Datos'!$T$5</xm:f>
            <x14:dxf>
              <font>
                <b/>
                <i val="0"/>
                <color auto="1"/>
              </font>
              <fill>
                <patternFill>
                  <bgColor rgb="FFFFFF00"/>
                </patternFill>
              </fill>
            </x14:dxf>
          </x14:cfRule>
          <x14:cfRule type="containsText" priority="2616" operator="containsText" id="{ECFAECD4-080E-438D-922C-67BA47988D78}">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603" operator="containsText" id="{3AB7CD5B-6AF1-4FA8-AEB4-5788A327B071}">
            <xm:f>NOT(ISERROR(SEARCH('Listados Datos'!$P$3,AR550)))</xm:f>
            <xm:f>'Listados Datos'!$P$3</xm:f>
            <x14:dxf>
              <fill>
                <patternFill>
                  <bgColor rgb="FF99CC00"/>
                </patternFill>
              </fill>
            </x14:dxf>
          </x14:cfRule>
          <x14:cfRule type="containsText" priority="2604" operator="containsText" id="{1EE5B89A-314D-4F78-BA44-CB2AA9E7A040}">
            <xm:f>NOT(ISERROR(SEARCH('Listados Datos'!$P$4,AR550)))</xm:f>
            <xm:f>'Listados Datos'!$P$4</xm:f>
            <x14:dxf>
              <fill>
                <patternFill>
                  <bgColor rgb="FF33CC33"/>
                </patternFill>
              </fill>
            </x14:dxf>
          </x14:cfRule>
          <x14:cfRule type="containsText" priority="2605" operator="containsText" id="{72A40BFB-1AA0-4524-A11F-9363430F7663}">
            <xm:f>NOT(ISERROR(SEARCH('Listados Datos'!$P$5,AR550)))</xm:f>
            <xm:f>'Listados Datos'!$P$5</xm:f>
            <x14:dxf>
              <fill>
                <patternFill>
                  <bgColor rgb="FFFFFF00"/>
                </patternFill>
              </fill>
            </x14:dxf>
          </x14:cfRule>
          <x14:cfRule type="containsText" priority="2606" operator="containsText" id="{26B0BD66-F510-4485-B3EF-807FA82F66B9}">
            <xm:f>NOT(ISERROR(SEARCH('Listados Datos'!$P$6,AR550)))</xm:f>
            <xm:f>'Listados Datos'!$P$6</xm:f>
            <x14:dxf>
              <fill>
                <patternFill>
                  <bgColor rgb="FFFFC000"/>
                </patternFill>
              </fill>
            </x14:dxf>
          </x14:cfRule>
          <x14:cfRule type="containsText" priority="2607" operator="containsText" id="{1EA1BD5C-FFA0-4021-8314-E59E24F142C7}">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599" operator="containsText" id="{07EED804-33FA-4860-B0FB-F6045B44AE79}">
            <xm:f>NOT(ISERROR(SEARCH('Listados Datos'!$T$3,AT551)))</xm:f>
            <xm:f>'Listados Datos'!$T$3</xm:f>
            <x14:dxf>
              <fill>
                <patternFill patternType="solid">
                  <bgColor rgb="FFC00000"/>
                </patternFill>
              </fill>
            </x14:dxf>
          </x14:cfRule>
          <x14:cfRule type="containsText" priority="2600" operator="containsText" id="{45953A1C-9579-4F87-BC03-C9046A2794F2}">
            <xm:f>NOT(ISERROR(SEARCH('Listados Datos'!$T$4,AT551)))</xm:f>
            <xm:f>'Listados Datos'!$T$4</xm:f>
            <x14:dxf>
              <font>
                <b/>
                <i val="0"/>
                <color theme="0"/>
              </font>
              <fill>
                <patternFill>
                  <bgColor rgb="FFE26B0A"/>
                </patternFill>
              </fill>
            </x14:dxf>
          </x14:cfRule>
          <x14:cfRule type="containsText" priority="2601" operator="containsText" id="{ACA97C10-4EC1-4C17-B179-EC05580D6222}">
            <xm:f>NOT(ISERROR(SEARCH('Listados Datos'!$T$5,AT551)))</xm:f>
            <xm:f>'Listados Datos'!$T$5</xm:f>
            <x14:dxf>
              <font>
                <b/>
                <i val="0"/>
                <color auto="1"/>
              </font>
              <fill>
                <patternFill>
                  <bgColor rgb="FFFFFF00"/>
                </patternFill>
              </fill>
            </x14:dxf>
          </x14:cfRule>
          <x14:cfRule type="containsText" priority="2602" operator="containsText" id="{9DC3A104-86DF-4F12-9342-2CD4981D1EE2}">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589" operator="containsText" id="{A660091C-50B5-4A03-9036-220B353ADBBC}">
            <xm:f>NOT(ISERROR(SEARCH('Listados Datos'!$P$3,AR551)))</xm:f>
            <xm:f>'Listados Datos'!$P$3</xm:f>
            <x14:dxf>
              <fill>
                <patternFill>
                  <bgColor rgb="FF99CC00"/>
                </patternFill>
              </fill>
            </x14:dxf>
          </x14:cfRule>
          <x14:cfRule type="containsText" priority="2590" operator="containsText" id="{E06F27A4-B3E1-49F6-86DC-F08C3518950D}">
            <xm:f>NOT(ISERROR(SEARCH('Listados Datos'!$P$4,AR551)))</xm:f>
            <xm:f>'Listados Datos'!$P$4</xm:f>
            <x14:dxf>
              <fill>
                <patternFill>
                  <bgColor rgb="FF33CC33"/>
                </patternFill>
              </fill>
            </x14:dxf>
          </x14:cfRule>
          <x14:cfRule type="containsText" priority="2591" operator="containsText" id="{443B68C0-E691-420B-8329-67A7FE63E6D3}">
            <xm:f>NOT(ISERROR(SEARCH('Listados Datos'!$P$5,AR551)))</xm:f>
            <xm:f>'Listados Datos'!$P$5</xm:f>
            <x14:dxf>
              <fill>
                <patternFill>
                  <bgColor rgb="FFFFFF00"/>
                </patternFill>
              </fill>
            </x14:dxf>
          </x14:cfRule>
          <x14:cfRule type="containsText" priority="2592" operator="containsText" id="{9E6EB563-9F75-4DF8-A93B-BB58B79F0B4A}">
            <xm:f>NOT(ISERROR(SEARCH('Listados Datos'!$P$6,AR551)))</xm:f>
            <xm:f>'Listados Datos'!$P$6</xm:f>
            <x14:dxf>
              <fill>
                <patternFill>
                  <bgColor rgb="FFFFC000"/>
                </patternFill>
              </fill>
            </x14:dxf>
          </x14:cfRule>
          <x14:cfRule type="containsText" priority="2593" operator="containsText" id="{B51673EF-25EC-4CE1-9818-5088733D195E}">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571" operator="containsText" id="{E156DF50-DA27-49CB-8210-F38D4C18021C}">
            <xm:f>NOT(ISERROR(SEARCH('Listados Datos'!$T$3,AF552)))</xm:f>
            <xm:f>'Listados Datos'!$T$3</xm:f>
            <x14:dxf>
              <fill>
                <patternFill patternType="solid">
                  <bgColor rgb="FFC00000"/>
                </patternFill>
              </fill>
            </x14:dxf>
          </x14:cfRule>
          <x14:cfRule type="containsText" priority="2572" operator="containsText" id="{91420222-CC0A-48D4-9F3B-4166723899E2}">
            <xm:f>NOT(ISERROR(SEARCH('Listados Datos'!$T$4,AF552)))</xm:f>
            <xm:f>'Listados Datos'!$T$4</xm:f>
            <x14:dxf>
              <font>
                <b/>
                <i val="0"/>
                <color theme="0"/>
              </font>
              <fill>
                <patternFill>
                  <bgColor rgb="FFE26B0A"/>
                </patternFill>
              </fill>
            </x14:dxf>
          </x14:cfRule>
          <x14:cfRule type="containsText" priority="2573" operator="containsText" id="{788606E1-2551-4EA7-928D-F2E6F3DE8755}">
            <xm:f>NOT(ISERROR(SEARCH('Listados Datos'!$T$5,AF552)))</xm:f>
            <xm:f>'Listados Datos'!$T$5</xm:f>
            <x14:dxf>
              <font>
                <b/>
                <i val="0"/>
                <color auto="1"/>
              </font>
              <fill>
                <patternFill>
                  <bgColor rgb="FFFFFF00"/>
                </patternFill>
              </fill>
            </x14:dxf>
          </x14:cfRule>
          <x14:cfRule type="containsText" priority="2574" operator="containsText" id="{349CA21C-B8C6-49BE-8212-FD545A0ED140}">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567" operator="containsText" id="{AB988372-751A-4DF9-A88B-5410911D9D1F}">
            <xm:f>NOT(ISERROR(SEARCH('Listados Datos'!$T$3,AB552)))</xm:f>
            <xm:f>'Listados Datos'!$T$3</xm:f>
            <x14:dxf>
              <fill>
                <patternFill patternType="solid">
                  <bgColor rgb="FFC00000"/>
                </patternFill>
              </fill>
            </x14:dxf>
          </x14:cfRule>
          <x14:cfRule type="containsText" priority="2568" operator="containsText" id="{8B24E005-1D3C-4E93-90F2-4E33ACBED13F}">
            <xm:f>NOT(ISERROR(SEARCH('Listados Datos'!$T$4,AB552)))</xm:f>
            <xm:f>'Listados Datos'!$T$4</xm:f>
            <x14:dxf>
              <font>
                <b/>
                <i val="0"/>
                <color theme="0"/>
              </font>
              <fill>
                <patternFill>
                  <bgColor rgb="FFE26B0A"/>
                </patternFill>
              </fill>
            </x14:dxf>
          </x14:cfRule>
          <x14:cfRule type="containsText" priority="2569" operator="containsText" id="{DDD0A5E3-57C8-421E-87B8-9F4B60A7E907}">
            <xm:f>NOT(ISERROR(SEARCH('Listados Datos'!$T$5,AB552)))</xm:f>
            <xm:f>'Listados Datos'!$T$5</xm:f>
            <x14:dxf>
              <font>
                <b/>
                <i val="0"/>
                <color auto="1"/>
              </font>
              <fill>
                <patternFill>
                  <bgColor rgb="FFFFFF00"/>
                </patternFill>
              </fill>
            </x14:dxf>
          </x14:cfRule>
          <x14:cfRule type="containsText" priority="2570" operator="containsText" id="{F6AA7098-7E3B-42F9-AB8C-A439A3098C9D}">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557" operator="containsText" id="{6BB4C9AB-108B-4210-AD5C-D2E2373478AE}">
            <xm:f>NOT(ISERROR(SEARCH('Listados Datos'!$P$3,Z552)))</xm:f>
            <xm:f>'Listados Datos'!$P$3</xm:f>
            <x14:dxf>
              <fill>
                <patternFill>
                  <bgColor rgb="FF99CC00"/>
                </patternFill>
              </fill>
            </x14:dxf>
          </x14:cfRule>
          <x14:cfRule type="containsText" priority="2558" operator="containsText" id="{DB9B0D15-FCE9-4816-A6FD-C2A4A9C57CBA}">
            <xm:f>NOT(ISERROR(SEARCH('Listados Datos'!$P$4,Z552)))</xm:f>
            <xm:f>'Listados Datos'!$P$4</xm:f>
            <x14:dxf>
              <fill>
                <patternFill>
                  <bgColor rgb="FF33CC33"/>
                </patternFill>
              </fill>
            </x14:dxf>
          </x14:cfRule>
          <x14:cfRule type="containsText" priority="2559" operator="containsText" id="{9D4CFB51-AE30-4786-92A2-DFE60C815A5E}">
            <xm:f>NOT(ISERROR(SEARCH('Listados Datos'!$P$5,Z552)))</xm:f>
            <xm:f>'Listados Datos'!$P$5</xm:f>
            <x14:dxf>
              <fill>
                <patternFill>
                  <bgColor rgb="FFFFFF00"/>
                </patternFill>
              </fill>
            </x14:dxf>
          </x14:cfRule>
          <x14:cfRule type="containsText" priority="2560" operator="containsText" id="{7076F279-23A5-4BF6-A676-D008566949E7}">
            <xm:f>NOT(ISERROR(SEARCH('Listados Datos'!$P$6,Z552)))</xm:f>
            <xm:f>'Listados Datos'!$P$6</xm:f>
            <x14:dxf>
              <fill>
                <patternFill>
                  <bgColor rgb="FFFFC000"/>
                </patternFill>
              </fill>
            </x14:dxf>
          </x14:cfRule>
          <x14:cfRule type="containsText" priority="2561" operator="containsText" id="{A7D416C3-6B5D-4AF3-92A6-EF3B46240C1E}">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529" operator="containsText" id="{EB43A4F6-A1FB-4E18-BDD6-E71896469352}">
            <xm:f>NOT(ISERROR(SEARCH('Listados Datos'!$T$3,AT553)))</xm:f>
            <xm:f>'Listados Datos'!$T$3</xm:f>
            <x14:dxf>
              <fill>
                <patternFill patternType="solid">
                  <bgColor rgb="FFC00000"/>
                </patternFill>
              </fill>
            </x14:dxf>
          </x14:cfRule>
          <x14:cfRule type="containsText" priority="2530" operator="containsText" id="{B5D06497-1902-47BD-8A07-C87E0D729B90}">
            <xm:f>NOT(ISERROR(SEARCH('Listados Datos'!$T$4,AT553)))</xm:f>
            <xm:f>'Listados Datos'!$T$4</xm:f>
            <x14:dxf>
              <font>
                <b/>
                <i val="0"/>
                <color theme="0"/>
              </font>
              <fill>
                <patternFill>
                  <bgColor rgb="FFE26B0A"/>
                </patternFill>
              </fill>
            </x14:dxf>
          </x14:cfRule>
          <x14:cfRule type="containsText" priority="2531" operator="containsText" id="{7DAAEA33-76C2-4EB6-931C-AC3DFAFC9F68}">
            <xm:f>NOT(ISERROR(SEARCH('Listados Datos'!$T$5,AT553)))</xm:f>
            <xm:f>'Listados Datos'!$T$5</xm:f>
            <x14:dxf>
              <font>
                <b/>
                <i val="0"/>
                <color auto="1"/>
              </font>
              <fill>
                <patternFill>
                  <bgColor rgb="FFFFFF00"/>
                </patternFill>
              </fill>
            </x14:dxf>
          </x14:cfRule>
          <x14:cfRule type="containsText" priority="2532" operator="containsText" id="{BB0321C0-EC2B-454C-A91D-A492DCD279C8}">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477" operator="containsText" id="{29B828F7-D95C-41C8-853B-8B8677462C02}">
            <xm:f>NOT(ISERROR(SEARCH('Listados Datos'!$P$3,AR554)))</xm:f>
            <xm:f>'Listados Datos'!$P$3</xm:f>
            <x14:dxf>
              <fill>
                <patternFill>
                  <bgColor rgb="FF99CC00"/>
                </patternFill>
              </fill>
            </x14:dxf>
          </x14:cfRule>
          <x14:cfRule type="containsText" priority="2478" operator="containsText" id="{0F735909-E078-4F7D-9D92-BA7D32DA8226}">
            <xm:f>NOT(ISERROR(SEARCH('Listados Datos'!$P$4,AR554)))</xm:f>
            <xm:f>'Listados Datos'!$P$4</xm:f>
            <x14:dxf>
              <fill>
                <patternFill>
                  <bgColor rgb="FF33CC33"/>
                </patternFill>
              </fill>
            </x14:dxf>
          </x14:cfRule>
          <x14:cfRule type="containsText" priority="2479" operator="containsText" id="{61C4541A-D8F6-4987-BAE1-A28DDF11FC78}">
            <xm:f>NOT(ISERROR(SEARCH('Listados Datos'!$P$5,AR554)))</xm:f>
            <xm:f>'Listados Datos'!$P$5</xm:f>
            <x14:dxf>
              <fill>
                <patternFill>
                  <bgColor rgb="FFFFFF00"/>
                </patternFill>
              </fill>
            </x14:dxf>
          </x14:cfRule>
          <x14:cfRule type="containsText" priority="2480" operator="containsText" id="{675FC040-6D57-4EB9-974F-FAACDDFDCC17}">
            <xm:f>NOT(ISERROR(SEARCH('Listados Datos'!$P$6,AR554)))</xm:f>
            <xm:f>'Listados Datos'!$P$6</xm:f>
            <x14:dxf>
              <fill>
                <patternFill>
                  <bgColor rgb="FFFFC000"/>
                </patternFill>
              </fill>
            </x14:dxf>
          </x14:cfRule>
          <x14:cfRule type="containsText" priority="2481" operator="containsText" id="{C33235A5-C35F-4ACA-9CA9-6189E22C4EC1}">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515" operator="containsText" id="{8F12B446-6AC5-48CC-910F-87698B8B98DF}">
            <xm:f>NOT(ISERROR(SEARCH('Listados Datos'!$T$3,AF554)))</xm:f>
            <xm:f>'Listados Datos'!$T$3</xm:f>
            <x14:dxf>
              <fill>
                <patternFill patternType="solid">
                  <bgColor rgb="FFC00000"/>
                </patternFill>
              </fill>
            </x14:dxf>
          </x14:cfRule>
          <x14:cfRule type="containsText" priority="2516" operator="containsText" id="{1E7B84AC-0DBB-49F4-82EE-6719B73562CB}">
            <xm:f>NOT(ISERROR(SEARCH('Listados Datos'!$T$4,AF554)))</xm:f>
            <xm:f>'Listados Datos'!$T$4</xm:f>
            <x14:dxf>
              <font>
                <b/>
                <i val="0"/>
                <color theme="0"/>
              </font>
              <fill>
                <patternFill>
                  <bgColor rgb="FFE26B0A"/>
                </patternFill>
              </fill>
            </x14:dxf>
          </x14:cfRule>
          <x14:cfRule type="containsText" priority="2517" operator="containsText" id="{C699867D-5287-447D-8FB5-FF8D3FBC5011}">
            <xm:f>NOT(ISERROR(SEARCH('Listados Datos'!$T$5,AF554)))</xm:f>
            <xm:f>'Listados Datos'!$T$5</xm:f>
            <x14:dxf>
              <font>
                <b/>
                <i val="0"/>
                <color auto="1"/>
              </font>
              <fill>
                <patternFill>
                  <bgColor rgb="FFFFFF00"/>
                </patternFill>
              </fill>
            </x14:dxf>
          </x14:cfRule>
          <x14:cfRule type="containsText" priority="2518" operator="containsText" id="{B35FE175-E810-4BE3-B19D-4A038F558D9A}">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511" operator="containsText" id="{0A6847D1-4D89-4CCA-9EB4-86A410868B61}">
            <xm:f>NOT(ISERROR(SEARCH('Listados Datos'!$T$3,AB554)))</xm:f>
            <xm:f>'Listados Datos'!$T$3</xm:f>
            <x14:dxf>
              <fill>
                <patternFill patternType="solid">
                  <bgColor rgb="FFC00000"/>
                </patternFill>
              </fill>
            </x14:dxf>
          </x14:cfRule>
          <x14:cfRule type="containsText" priority="2512" operator="containsText" id="{05F27CEE-D17D-4511-A82E-DE4D94B3A857}">
            <xm:f>NOT(ISERROR(SEARCH('Listados Datos'!$T$4,AB554)))</xm:f>
            <xm:f>'Listados Datos'!$T$4</xm:f>
            <x14:dxf>
              <font>
                <b/>
                <i val="0"/>
                <color theme="0"/>
              </font>
              <fill>
                <patternFill>
                  <bgColor rgb="FFE26B0A"/>
                </patternFill>
              </fill>
            </x14:dxf>
          </x14:cfRule>
          <x14:cfRule type="containsText" priority="2513" operator="containsText" id="{55028CF9-D73E-4D8B-B404-F3C248FA6B1C}">
            <xm:f>NOT(ISERROR(SEARCH('Listados Datos'!$T$5,AB554)))</xm:f>
            <xm:f>'Listados Datos'!$T$5</xm:f>
            <x14:dxf>
              <font>
                <b/>
                <i val="0"/>
                <color auto="1"/>
              </font>
              <fill>
                <patternFill>
                  <bgColor rgb="FFFFFF00"/>
                </patternFill>
              </fill>
            </x14:dxf>
          </x14:cfRule>
          <x14:cfRule type="containsText" priority="2514" operator="containsText" id="{CFD2D695-08AF-4767-A377-9DB170715A4E}">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501" operator="containsText" id="{4046E687-282B-4F54-86F6-2B3E061E1BD7}">
            <xm:f>NOT(ISERROR(SEARCH('Listados Datos'!$P$3,Z554)))</xm:f>
            <xm:f>'Listados Datos'!$P$3</xm:f>
            <x14:dxf>
              <fill>
                <patternFill>
                  <bgColor rgb="FF99CC00"/>
                </patternFill>
              </fill>
            </x14:dxf>
          </x14:cfRule>
          <x14:cfRule type="containsText" priority="2502" operator="containsText" id="{A259F938-8688-4A04-9D72-2F37BD14A96A}">
            <xm:f>NOT(ISERROR(SEARCH('Listados Datos'!$P$4,Z554)))</xm:f>
            <xm:f>'Listados Datos'!$P$4</xm:f>
            <x14:dxf>
              <fill>
                <patternFill>
                  <bgColor rgb="FF33CC33"/>
                </patternFill>
              </fill>
            </x14:dxf>
          </x14:cfRule>
          <x14:cfRule type="containsText" priority="2503" operator="containsText" id="{153FF426-5340-4A0F-B922-420C5950E042}">
            <xm:f>NOT(ISERROR(SEARCH('Listados Datos'!$P$5,Z554)))</xm:f>
            <xm:f>'Listados Datos'!$P$5</xm:f>
            <x14:dxf>
              <fill>
                <patternFill>
                  <bgColor rgb="FFFFFF00"/>
                </patternFill>
              </fill>
            </x14:dxf>
          </x14:cfRule>
          <x14:cfRule type="containsText" priority="2504" operator="containsText" id="{45B8FCA8-3E48-4BC6-83A2-CF0B49E831BA}">
            <xm:f>NOT(ISERROR(SEARCH('Listados Datos'!$P$6,Z554)))</xm:f>
            <xm:f>'Listados Datos'!$P$6</xm:f>
            <x14:dxf>
              <fill>
                <patternFill>
                  <bgColor rgb="FFFFC000"/>
                </patternFill>
              </fill>
            </x14:dxf>
          </x14:cfRule>
          <x14:cfRule type="containsText" priority="2505" operator="containsText" id="{C48A169D-08A1-471F-A31D-775397C56C15}">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487" operator="containsText" id="{C3001FFC-548F-4DC7-8AA3-4EB13782E533}">
            <xm:f>NOT(ISERROR(SEARCH('Listados Datos'!$T$3,AT554)))</xm:f>
            <xm:f>'Listados Datos'!$T$3</xm:f>
            <x14:dxf>
              <fill>
                <patternFill patternType="solid">
                  <bgColor rgb="FFC00000"/>
                </patternFill>
              </fill>
            </x14:dxf>
          </x14:cfRule>
          <x14:cfRule type="containsText" priority="2488" operator="containsText" id="{489305D8-823A-4EFB-831D-BC2AE6069FA6}">
            <xm:f>NOT(ISERROR(SEARCH('Listados Datos'!$T$4,AT554)))</xm:f>
            <xm:f>'Listados Datos'!$T$4</xm:f>
            <x14:dxf>
              <font>
                <b/>
                <i val="0"/>
                <color theme="0"/>
              </font>
              <fill>
                <patternFill>
                  <bgColor rgb="FFE26B0A"/>
                </patternFill>
              </fill>
            </x14:dxf>
          </x14:cfRule>
          <x14:cfRule type="containsText" priority="2489" operator="containsText" id="{A2396696-7D76-4F06-B60C-395CFD77BB27}">
            <xm:f>NOT(ISERROR(SEARCH('Listados Datos'!$T$5,AT554)))</xm:f>
            <xm:f>'Listados Datos'!$T$5</xm:f>
            <x14:dxf>
              <font>
                <b/>
                <i val="0"/>
                <color auto="1"/>
              </font>
              <fill>
                <patternFill>
                  <bgColor rgb="FFFFFF00"/>
                </patternFill>
              </fill>
            </x14:dxf>
          </x14:cfRule>
          <x14:cfRule type="containsText" priority="2490" operator="containsText" id="{B528F641-019C-4E80-8F48-B1BD149A7E0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599" operator="containsText" id="{92CD38A7-6BDD-434F-B299-32DD5D7DF720}">
            <xm:f>NOT(ISERROR(SEARCH('Listados Datos'!$D$3,B610)))</xm:f>
            <xm:f>'Listados Datos'!$D$3</xm:f>
            <x14:dxf>
              <font>
                <b/>
                <i val="0"/>
                <color theme="0"/>
              </font>
              <fill>
                <patternFill>
                  <bgColor rgb="FFC00000"/>
                </patternFill>
              </fill>
            </x14:dxf>
          </x14:cfRule>
          <x14:cfRule type="containsText" priority="600" operator="containsText" id="{2067B25D-2DC3-4AD4-912B-B0D18D587D6D}">
            <xm:f>NOT(ISERROR(SEARCH('Listados Datos'!$D$4,B610)))</xm:f>
            <xm:f>'Listados Datos'!$D$4</xm:f>
            <x14:dxf>
              <font>
                <b/>
                <i val="0"/>
                <color theme="0"/>
              </font>
              <fill>
                <patternFill>
                  <bgColor rgb="FFC00000"/>
                </patternFill>
              </fill>
            </x14:dxf>
          </x14:cfRule>
          <x14:cfRule type="containsText" priority="601" operator="containsText" id="{CF95593D-160E-4E24-A21B-ABC85C28BF63}">
            <xm:f>NOT(ISERROR(SEARCH('Listados Datos'!$D$5,B610)))</xm:f>
            <xm:f>'Listados Datos'!$D$5</xm:f>
            <x14:dxf>
              <font>
                <b/>
                <i val="0"/>
                <color theme="0"/>
              </font>
              <fill>
                <patternFill>
                  <bgColor rgb="FFC00000"/>
                </patternFill>
              </fill>
            </x14:dxf>
          </x14:cfRule>
          <x14:cfRule type="containsText" priority="602" operator="containsText" id="{5BCF6F12-4903-4057-9FE4-7FBECBACEF30}">
            <xm:f>NOT(ISERROR(SEARCH('Listados Datos'!$D$6,B610)))</xm:f>
            <xm:f>'Listados Datos'!$D$6</xm:f>
            <x14:dxf>
              <font>
                <b/>
                <i val="0"/>
                <color theme="0"/>
              </font>
              <fill>
                <patternFill>
                  <bgColor rgb="FFE3351F"/>
                </patternFill>
              </fill>
            </x14:dxf>
          </x14:cfRule>
          <x14:cfRule type="containsText" priority="603" operator="containsText" id="{53A8AD45-D158-478E-A7EE-CD95084659B2}">
            <xm:f>NOT(ISERROR(SEARCH('Listados Datos'!$D$7,B610)))</xm:f>
            <xm:f>'Listados Datos'!$D$7</xm:f>
            <x14:dxf>
              <font>
                <b/>
                <i val="0"/>
                <color theme="0"/>
              </font>
              <fill>
                <patternFill>
                  <bgColor rgb="FFE3351F"/>
                </patternFill>
              </fill>
            </x14:dxf>
          </x14:cfRule>
          <x14:cfRule type="containsText" priority="604" operator="containsText" id="{2975F0BD-C249-4B6B-9E6E-C5827EADC147}">
            <xm:f>NOT(ISERROR(SEARCH('Listados Datos'!$D$8,B610)))</xm:f>
            <xm:f>'Listados Datos'!$D$8</xm:f>
            <x14:dxf>
              <font>
                <b/>
                <i val="0"/>
                <color theme="0"/>
              </font>
              <fill>
                <patternFill>
                  <bgColor rgb="FFE3351F"/>
                </patternFill>
              </fill>
            </x14:dxf>
          </x14:cfRule>
          <x14:cfRule type="containsText" priority="605" operator="containsText" id="{9C579E63-A6E6-4A37-BE7D-40027BAA39D5}">
            <xm:f>NOT(ISERROR(SEARCH('Listados Datos'!$D$9,B610)))</xm:f>
            <xm:f>'Listados Datos'!$D$9</xm:f>
            <x14:dxf>
              <font>
                <b/>
                <i val="0"/>
                <color theme="0"/>
              </font>
              <fill>
                <patternFill>
                  <bgColor rgb="FFFFC000"/>
                </patternFill>
              </fill>
            </x14:dxf>
          </x14:cfRule>
          <x14:cfRule type="containsText" priority="606" operator="containsText" id="{F71540E2-16B7-41BA-B49E-57CF6010555C}">
            <xm:f>NOT(ISERROR(SEARCH('Listados Datos'!$D$10,B610)))</xm:f>
            <xm:f>'Listados Datos'!$D$10</xm:f>
            <x14:dxf>
              <font>
                <b/>
                <i val="0"/>
                <color theme="0"/>
              </font>
              <fill>
                <patternFill>
                  <bgColor rgb="FFFFC000"/>
                </patternFill>
              </fill>
            </x14:dxf>
          </x14:cfRule>
          <x14:cfRule type="containsText" priority="607" operator="containsText" id="{D4E9E4A0-34A9-443D-95E5-F9D41B22C7B5}">
            <xm:f>NOT(ISERROR(SEARCH('Listados Datos'!$D$11,B610)))</xm:f>
            <xm:f>'Listados Datos'!$D$11</xm:f>
            <x14:dxf>
              <font>
                <b/>
                <i val="0"/>
                <color theme="0"/>
              </font>
              <fill>
                <patternFill>
                  <bgColor rgb="FFFFC000"/>
                </patternFill>
              </fill>
            </x14:dxf>
          </x14:cfRule>
          <x14:cfRule type="containsText" priority="608" operator="containsText" id="{2566C94F-AACB-4F9A-9661-6ECC1A9AF2CB}">
            <xm:f>NOT(ISERROR(SEARCH('Listados Datos'!$D$12,B610)))</xm:f>
            <xm:f>'Listados Datos'!$D$12</xm:f>
            <x14:dxf>
              <font>
                <b/>
                <i val="0"/>
                <color theme="0"/>
              </font>
              <fill>
                <patternFill>
                  <bgColor rgb="FFFFC000"/>
                </patternFill>
              </fill>
            </x14:dxf>
          </x14:cfRule>
          <x14:cfRule type="containsText" priority="609" operator="containsText" id="{EAB9B1FC-B332-43FC-A072-181E9094912E}">
            <xm:f>NOT(ISERROR(SEARCH('Listados Datos'!$D$13,B610)))</xm:f>
            <xm:f>'Listados Datos'!$D$13</xm:f>
            <x14:dxf>
              <font>
                <b/>
                <i val="0"/>
                <color theme="0"/>
              </font>
              <fill>
                <patternFill>
                  <bgColor rgb="FFFFC000"/>
                </patternFill>
              </fill>
            </x14:dxf>
          </x14:cfRule>
          <x14:cfRule type="containsText" priority="610" operator="containsText" id="{BE12ACB4-9390-4CD5-9CF1-F7594B56E69D}">
            <xm:f>NOT(ISERROR(SEARCH('Listados Datos'!$D$14,B610)))</xm:f>
            <xm:f>'Listados Datos'!$D$14</xm:f>
            <x14:dxf>
              <font>
                <b/>
                <i val="0"/>
                <color theme="0"/>
              </font>
              <fill>
                <patternFill>
                  <bgColor rgb="FFFF0000"/>
                </patternFill>
              </fill>
            </x14:dxf>
          </x14:cfRule>
          <x14:cfRule type="containsText" priority="611" operator="containsText" id="{BC2252C0-2FE6-405E-B3D5-C3174359278E}">
            <xm:f>NOT(ISERROR(SEARCH('Listados Datos'!$D$15,B610)))</xm:f>
            <xm:f>'Listados Datos'!$D$15</xm:f>
            <x14:dxf>
              <font>
                <b/>
                <i val="0"/>
                <color theme="0"/>
              </font>
              <fill>
                <patternFill>
                  <bgColor rgb="FFFF0000"/>
                </patternFill>
              </fill>
            </x14:dxf>
          </x14:cfRule>
          <x14:cfRule type="containsText" priority="612" operator="containsText" id="{66B7DE2E-B8B8-42D2-B304-CF30D8122398}">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2247" operator="containsText" id="{E058ED11-3F2A-4164-83B3-30F91ECC0DEB}">
            <xm:f>NOT(ISERROR(SEARCH('Listados Datos'!$P$3,AR567)))</xm:f>
            <xm:f>'Listados Datos'!$P$3</xm:f>
            <x14:dxf>
              <fill>
                <patternFill>
                  <bgColor rgb="FF99CC00"/>
                </patternFill>
              </fill>
            </x14:dxf>
          </x14:cfRule>
          <x14:cfRule type="containsText" priority="2248" operator="containsText" id="{2CD01742-4652-484E-BEA4-734DF35941F5}">
            <xm:f>NOT(ISERROR(SEARCH('Listados Datos'!$P$4,AR567)))</xm:f>
            <xm:f>'Listados Datos'!$P$4</xm:f>
            <x14:dxf>
              <fill>
                <patternFill>
                  <bgColor rgb="FF33CC33"/>
                </patternFill>
              </fill>
            </x14:dxf>
          </x14:cfRule>
          <x14:cfRule type="containsText" priority="2249" operator="containsText" id="{4F89813A-37DD-443D-ADE2-35C073E733AE}">
            <xm:f>NOT(ISERROR(SEARCH('Listados Datos'!$P$5,AR567)))</xm:f>
            <xm:f>'Listados Datos'!$P$5</xm:f>
            <x14:dxf>
              <fill>
                <patternFill>
                  <bgColor rgb="FFFFFF00"/>
                </patternFill>
              </fill>
            </x14:dxf>
          </x14:cfRule>
          <x14:cfRule type="containsText" priority="2250" operator="containsText" id="{D1BEA11C-8D7A-41E6-8FDD-A468848F958C}">
            <xm:f>NOT(ISERROR(SEARCH('Listados Datos'!$P$6,AR567)))</xm:f>
            <xm:f>'Listados Datos'!$P$6</xm:f>
            <x14:dxf>
              <fill>
                <patternFill>
                  <bgColor rgb="FFFFC000"/>
                </patternFill>
              </fill>
            </x14:dxf>
          </x14:cfRule>
          <x14:cfRule type="containsText" priority="2251" operator="containsText" id="{BA3C810E-4450-4455-A33B-3391C05D8C03}">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257" operator="containsText" id="{0F419A4B-249B-484B-BF53-3FB2FE91E205}">
            <xm:f>NOT(ISERROR(SEARCH('Listados Datos'!$T$3,AT567)))</xm:f>
            <xm:f>'Listados Datos'!$T$3</xm:f>
            <x14:dxf>
              <fill>
                <patternFill patternType="solid">
                  <bgColor rgb="FFC00000"/>
                </patternFill>
              </fill>
            </x14:dxf>
          </x14:cfRule>
          <x14:cfRule type="containsText" priority="2258" operator="containsText" id="{CECF03C7-DDBB-4017-9427-2DD9FDC7C1AC}">
            <xm:f>NOT(ISERROR(SEARCH('Listados Datos'!$T$4,AT567)))</xm:f>
            <xm:f>'Listados Datos'!$T$4</xm:f>
            <x14:dxf>
              <font>
                <b/>
                <i val="0"/>
                <color theme="0"/>
              </font>
              <fill>
                <patternFill>
                  <bgColor rgb="FFE26B0A"/>
                </patternFill>
              </fill>
            </x14:dxf>
          </x14:cfRule>
          <x14:cfRule type="containsText" priority="2259" operator="containsText" id="{9EEA1030-3C33-49BC-8A5C-FA7A0BC66B54}">
            <xm:f>NOT(ISERROR(SEARCH('Listados Datos'!$T$5,AT567)))</xm:f>
            <xm:f>'Listados Datos'!$T$5</xm:f>
            <x14:dxf>
              <font>
                <b/>
                <i val="0"/>
                <color auto="1"/>
              </font>
              <fill>
                <patternFill>
                  <bgColor rgb="FFFFFF00"/>
                </patternFill>
              </fill>
            </x14:dxf>
          </x14:cfRule>
          <x14:cfRule type="containsText" priority="2260" operator="containsText" id="{B470C802-E3CB-497A-91DC-AB935C204CD5}">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215" operator="containsText" id="{7BB2AA93-6DE2-4EF6-9EEB-11A73E05AC00}">
            <xm:f>NOT(ISERROR(SEARCH('Listados Datos'!$T$3,AT564)))</xm:f>
            <xm:f>'Listados Datos'!$T$3</xm:f>
            <x14:dxf>
              <fill>
                <patternFill patternType="solid">
                  <bgColor rgb="FFC00000"/>
                </patternFill>
              </fill>
            </x14:dxf>
          </x14:cfRule>
          <x14:cfRule type="containsText" priority="2216" operator="containsText" id="{B002D079-D3BA-4FE5-A330-4B4640EE838B}">
            <xm:f>NOT(ISERROR(SEARCH('Listados Datos'!$T$4,AT564)))</xm:f>
            <xm:f>'Listados Datos'!$T$4</xm:f>
            <x14:dxf>
              <font>
                <b/>
                <i val="0"/>
                <color theme="0"/>
              </font>
              <fill>
                <patternFill>
                  <bgColor rgb="FFE26B0A"/>
                </patternFill>
              </fill>
            </x14:dxf>
          </x14:cfRule>
          <x14:cfRule type="containsText" priority="2217" operator="containsText" id="{CC29DBD3-A6C3-4870-B367-D41C95B94BEC}">
            <xm:f>NOT(ISERROR(SEARCH('Listados Datos'!$T$5,AT564)))</xm:f>
            <xm:f>'Listados Datos'!$T$5</xm:f>
            <x14:dxf>
              <font>
                <b/>
                <i val="0"/>
                <color auto="1"/>
              </font>
              <fill>
                <patternFill>
                  <bgColor rgb="FFFFFF00"/>
                </patternFill>
              </fill>
            </x14:dxf>
          </x14:cfRule>
          <x14:cfRule type="containsText" priority="2218" operator="containsText" id="{0BA1EB81-0E05-4FF3-9079-1FD2A811CC21}">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205" operator="containsText" id="{D9B2CC2E-9B65-4B88-8156-B41DDFF6720C}">
            <xm:f>NOT(ISERROR(SEARCH('Listados Datos'!$P$3,AR564)))</xm:f>
            <xm:f>'Listados Datos'!$P$3</xm:f>
            <x14:dxf>
              <fill>
                <patternFill>
                  <bgColor rgb="FF99CC00"/>
                </patternFill>
              </fill>
            </x14:dxf>
          </x14:cfRule>
          <x14:cfRule type="containsText" priority="2206" operator="containsText" id="{5B8F7AE8-B985-4B11-955E-20B669329674}">
            <xm:f>NOT(ISERROR(SEARCH('Listados Datos'!$P$4,AR564)))</xm:f>
            <xm:f>'Listados Datos'!$P$4</xm:f>
            <x14:dxf>
              <fill>
                <patternFill>
                  <bgColor rgb="FF33CC33"/>
                </patternFill>
              </fill>
            </x14:dxf>
          </x14:cfRule>
          <x14:cfRule type="containsText" priority="2207" operator="containsText" id="{21C7D371-C171-49EB-AD67-68B0DDAA0DF7}">
            <xm:f>NOT(ISERROR(SEARCH('Listados Datos'!$P$5,AR564)))</xm:f>
            <xm:f>'Listados Datos'!$P$5</xm:f>
            <x14:dxf>
              <fill>
                <patternFill>
                  <bgColor rgb="FFFFFF00"/>
                </patternFill>
              </fill>
            </x14:dxf>
          </x14:cfRule>
          <x14:cfRule type="containsText" priority="2208" operator="containsText" id="{4EA90C22-78F7-4F71-AB90-467291934B95}">
            <xm:f>NOT(ISERROR(SEARCH('Listados Datos'!$P$6,AR564)))</xm:f>
            <xm:f>'Listados Datos'!$P$6</xm:f>
            <x14:dxf>
              <fill>
                <patternFill>
                  <bgColor rgb="FFFFC000"/>
                </patternFill>
              </fill>
            </x14:dxf>
          </x14:cfRule>
          <x14:cfRule type="containsText" priority="2209" operator="containsText" id="{79CE9ADA-0100-4103-9D08-BD6DCD2B90A1}">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323" operator="containsText" id="{A5831189-F7C8-45EA-A9B5-54BDC05ADFAA}">
            <xm:f>NOT(ISERROR(SEARCH('Listados Datos'!$T$3,AF562)))</xm:f>
            <xm:f>'Listados Datos'!$T$3</xm:f>
            <x14:dxf>
              <fill>
                <patternFill patternType="solid">
                  <bgColor rgb="FFC00000"/>
                </patternFill>
              </fill>
            </x14:dxf>
          </x14:cfRule>
          <x14:cfRule type="containsText" priority="2324" operator="containsText" id="{4AE6944C-6F7E-4F72-96A5-381FE46393B6}">
            <xm:f>NOT(ISERROR(SEARCH('Listados Datos'!$T$4,AF562)))</xm:f>
            <xm:f>'Listados Datos'!$T$4</xm:f>
            <x14:dxf>
              <font>
                <b/>
                <i val="0"/>
                <color theme="0"/>
              </font>
              <fill>
                <patternFill>
                  <bgColor rgb="FFE26B0A"/>
                </patternFill>
              </fill>
            </x14:dxf>
          </x14:cfRule>
          <x14:cfRule type="containsText" priority="2325" operator="containsText" id="{EF97128E-DE10-4D86-ACBF-31168AC00BBD}">
            <xm:f>NOT(ISERROR(SEARCH('Listados Datos'!$T$5,AF562)))</xm:f>
            <xm:f>'Listados Datos'!$T$5</xm:f>
            <x14:dxf>
              <font>
                <b/>
                <i val="0"/>
                <color auto="1"/>
              </font>
              <fill>
                <patternFill>
                  <bgColor rgb="FFFFFF00"/>
                </patternFill>
              </fill>
            </x14:dxf>
          </x14:cfRule>
          <x14:cfRule type="containsText" priority="2326" operator="containsText" id="{9C7B4CA4-DED1-44C7-A61C-E2D53FFA335F}">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319" operator="containsText" id="{FA00EF01-4176-4E5B-B627-2448073E31C7}">
            <xm:f>NOT(ISERROR(SEARCH('Listados Datos'!$T$3,AB562)))</xm:f>
            <xm:f>'Listados Datos'!$T$3</xm:f>
            <x14:dxf>
              <fill>
                <patternFill patternType="solid">
                  <bgColor rgb="FFC00000"/>
                </patternFill>
              </fill>
            </x14:dxf>
          </x14:cfRule>
          <x14:cfRule type="containsText" priority="2320" operator="containsText" id="{63D2781C-8F02-4F53-BF04-AAC402D8A32B}">
            <xm:f>NOT(ISERROR(SEARCH('Listados Datos'!$T$4,AB562)))</xm:f>
            <xm:f>'Listados Datos'!$T$4</xm:f>
            <x14:dxf>
              <font>
                <b/>
                <i val="0"/>
                <color theme="0"/>
              </font>
              <fill>
                <patternFill>
                  <bgColor rgb="FFE26B0A"/>
                </patternFill>
              </fill>
            </x14:dxf>
          </x14:cfRule>
          <x14:cfRule type="containsText" priority="2321" operator="containsText" id="{D76F4CF6-BC1C-4B03-A5A6-E4D5DDD0957D}">
            <xm:f>NOT(ISERROR(SEARCH('Listados Datos'!$T$5,AB562)))</xm:f>
            <xm:f>'Listados Datos'!$T$5</xm:f>
            <x14:dxf>
              <font>
                <b/>
                <i val="0"/>
                <color auto="1"/>
              </font>
              <fill>
                <patternFill>
                  <bgColor rgb="FFFFFF00"/>
                </patternFill>
              </fill>
            </x14:dxf>
          </x14:cfRule>
          <x14:cfRule type="containsText" priority="2322" operator="containsText" id="{B324A386-B3D8-491D-B0E5-DDB439F83A41}">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309" operator="containsText" id="{A82823E7-4B6D-43A1-AC77-6EEECD1B0291}">
            <xm:f>NOT(ISERROR(SEARCH('Listados Datos'!$P$3,Z562)))</xm:f>
            <xm:f>'Listados Datos'!$P$3</xm:f>
            <x14:dxf>
              <fill>
                <patternFill>
                  <bgColor rgb="FF99CC00"/>
                </patternFill>
              </fill>
            </x14:dxf>
          </x14:cfRule>
          <x14:cfRule type="containsText" priority="2310" operator="containsText" id="{88E7A5C1-F327-443F-9693-007394C62477}">
            <xm:f>NOT(ISERROR(SEARCH('Listados Datos'!$P$4,Z562)))</xm:f>
            <xm:f>'Listados Datos'!$P$4</xm:f>
            <x14:dxf>
              <fill>
                <patternFill>
                  <bgColor rgb="FF33CC33"/>
                </patternFill>
              </fill>
            </x14:dxf>
          </x14:cfRule>
          <x14:cfRule type="containsText" priority="2311" operator="containsText" id="{ED7F025E-7D8F-4B08-BA3C-8485DFD6A82F}">
            <xm:f>NOT(ISERROR(SEARCH('Listados Datos'!$P$5,Z562)))</xm:f>
            <xm:f>'Listados Datos'!$P$5</xm:f>
            <x14:dxf>
              <fill>
                <patternFill>
                  <bgColor rgb="FFFFFF00"/>
                </patternFill>
              </fill>
            </x14:dxf>
          </x14:cfRule>
          <x14:cfRule type="containsText" priority="2312" operator="containsText" id="{D469DCAC-9282-45E2-856E-699B4BF990CC}">
            <xm:f>NOT(ISERROR(SEARCH('Listados Datos'!$P$6,Z562)))</xm:f>
            <xm:f>'Listados Datos'!$P$6</xm:f>
            <x14:dxf>
              <fill>
                <patternFill>
                  <bgColor rgb="FFFFC000"/>
                </patternFill>
              </fill>
            </x14:dxf>
          </x14:cfRule>
          <x14:cfRule type="containsText" priority="2313" operator="containsText" id="{ADB4F5EA-EBE2-4018-B289-9D362A9686CD}">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285" operator="containsText" id="{920A2A30-5957-4573-B01D-6B2FB97DEF4A}">
            <xm:f>NOT(ISERROR(SEARCH('Listados Datos'!$T$3,AT562)))</xm:f>
            <xm:f>'Listados Datos'!$T$3</xm:f>
            <x14:dxf>
              <fill>
                <patternFill patternType="solid">
                  <bgColor rgb="FFC00000"/>
                </patternFill>
              </fill>
            </x14:dxf>
          </x14:cfRule>
          <x14:cfRule type="containsText" priority="2286" operator="containsText" id="{0D5D29CF-1016-43B1-A32D-B0F456D61953}">
            <xm:f>NOT(ISERROR(SEARCH('Listados Datos'!$T$4,AT562)))</xm:f>
            <xm:f>'Listados Datos'!$T$4</xm:f>
            <x14:dxf>
              <font>
                <b/>
                <i val="0"/>
                <color theme="0"/>
              </font>
              <fill>
                <patternFill>
                  <bgColor rgb="FFE26B0A"/>
                </patternFill>
              </fill>
            </x14:dxf>
          </x14:cfRule>
          <x14:cfRule type="containsText" priority="2287" operator="containsText" id="{04A3EA65-5035-420A-907A-D614090E12BE}">
            <xm:f>NOT(ISERROR(SEARCH('Listados Datos'!$T$5,AT562)))</xm:f>
            <xm:f>'Listados Datos'!$T$5</xm:f>
            <x14:dxf>
              <font>
                <b/>
                <i val="0"/>
                <color auto="1"/>
              </font>
              <fill>
                <patternFill>
                  <bgColor rgb="FFFFFF00"/>
                </patternFill>
              </fill>
            </x14:dxf>
          </x14:cfRule>
          <x14:cfRule type="containsText" priority="2288" operator="containsText" id="{DF69399D-523A-4C33-8B2D-1F99C94F33FD}">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275" operator="containsText" id="{AD9464B7-F2CC-4073-9F17-439FCC7AF72F}">
            <xm:f>NOT(ISERROR(SEARCH('Listados Datos'!$P$3,AR562)))</xm:f>
            <xm:f>'Listados Datos'!$P$3</xm:f>
            <x14:dxf>
              <fill>
                <patternFill>
                  <bgColor rgb="FF99CC00"/>
                </patternFill>
              </fill>
            </x14:dxf>
          </x14:cfRule>
          <x14:cfRule type="containsText" priority="2276" operator="containsText" id="{B37924BE-4C9E-474C-9D0C-F29D51A16B6B}">
            <xm:f>NOT(ISERROR(SEARCH('Listados Datos'!$P$4,AR562)))</xm:f>
            <xm:f>'Listados Datos'!$P$4</xm:f>
            <x14:dxf>
              <fill>
                <patternFill>
                  <bgColor rgb="FF33CC33"/>
                </patternFill>
              </fill>
            </x14:dxf>
          </x14:cfRule>
          <x14:cfRule type="containsText" priority="2277" operator="containsText" id="{61FB7B08-83AF-4BA3-9FCC-6AA7555076AC}">
            <xm:f>NOT(ISERROR(SEARCH('Listados Datos'!$P$5,AR562)))</xm:f>
            <xm:f>'Listados Datos'!$P$5</xm:f>
            <x14:dxf>
              <fill>
                <patternFill>
                  <bgColor rgb="FFFFFF00"/>
                </patternFill>
              </fill>
            </x14:dxf>
          </x14:cfRule>
          <x14:cfRule type="containsText" priority="2278" operator="containsText" id="{A78C23C0-F2F2-441F-8684-B6E1A0B89ACF}">
            <xm:f>NOT(ISERROR(SEARCH('Listados Datos'!$P$6,AR562)))</xm:f>
            <xm:f>'Listados Datos'!$P$6</xm:f>
            <x14:dxf>
              <fill>
                <patternFill>
                  <bgColor rgb="FFFFC000"/>
                </patternFill>
              </fill>
            </x14:dxf>
          </x14:cfRule>
          <x14:cfRule type="containsText" priority="2279" operator="containsText" id="{E4618CD9-A86B-4E3F-B786-64F5CB7CB3F9}">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271" operator="containsText" id="{6E21BF81-4398-425C-BE99-F3B4AB519595}">
            <xm:f>NOT(ISERROR(SEARCH('Listados Datos'!$T$3,AT563)))</xm:f>
            <xm:f>'Listados Datos'!$T$3</xm:f>
            <x14:dxf>
              <fill>
                <patternFill patternType="solid">
                  <bgColor rgb="FFC00000"/>
                </patternFill>
              </fill>
            </x14:dxf>
          </x14:cfRule>
          <x14:cfRule type="containsText" priority="2272" operator="containsText" id="{333FEFFD-6EA9-42B1-AFC7-5A5E05E18EC4}">
            <xm:f>NOT(ISERROR(SEARCH('Listados Datos'!$T$4,AT563)))</xm:f>
            <xm:f>'Listados Datos'!$T$4</xm:f>
            <x14:dxf>
              <font>
                <b/>
                <i val="0"/>
                <color theme="0"/>
              </font>
              <fill>
                <patternFill>
                  <bgColor rgb="FFE26B0A"/>
                </patternFill>
              </fill>
            </x14:dxf>
          </x14:cfRule>
          <x14:cfRule type="containsText" priority="2273" operator="containsText" id="{AB0BF482-DD18-4A51-B074-9B344CD175DC}">
            <xm:f>NOT(ISERROR(SEARCH('Listados Datos'!$T$5,AT563)))</xm:f>
            <xm:f>'Listados Datos'!$T$5</xm:f>
            <x14:dxf>
              <font>
                <b/>
                <i val="0"/>
                <color auto="1"/>
              </font>
              <fill>
                <patternFill>
                  <bgColor rgb="FFFFFF00"/>
                </patternFill>
              </fill>
            </x14:dxf>
          </x14:cfRule>
          <x14:cfRule type="containsText" priority="2274" operator="containsText" id="{10AC2BDF-DD1C-4B98-A1B8-0725C2324AB2}">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261" operator="containsText" id="{CBE0A80D-AD9A-43DD-A920-39B3F424BAE9}">
            <xm:f>NOT(ISERROR(SEARCH('Listados Datos'!$P$3,AR563)))</xm:f>
            <xm:f>'Listados Datos'!$P$3</xm:f>
            <x14:dxf>
              <fill>
                <patternFill>
                  <bgColor rgb="FF99CC00"/>
                </patternFill>
              </fill>
            </x14:dxf>
          </x14:cfRule>
          <x14:cfRule type="containsText" priority="2262" operator="containsText" id="{A0048D7E-406E-465A-B4AA-4C8685EC5664}">
            <xm:f>NOT(ISERROR(SEARCH('Listados Datos'!$P$4,AR563)))</xm:f>
            <xm:f>'Listados Datos'!$P$4</xm:f>
            <x14:dxf>
              <fill>
                <patternFill>
                  <bgColor rgb="FF33CC33"/>
                </patternFill>
              </fill>
            </x14:dxf>
          </x14:cfRule>
          <x14:cfRule type="containsText" priority="2263" operator="containsText" id="{40C182FA-48BC-4212-8FF1-FE6B396BDEAB}">
            <xm:f>NOT(ISERROR(SEARCH('Listados Datos'!$P$5,AR563)))</xm:f>
            <xm:f>'Listados Datos'!$P$5</xm:f>
            <x14:dxf>
              <fill>
                <patternFill>
                  <bgColor rgb="FFFFFF00"/>
                </patternFill>
              </fill>
            </x14:dxf>
          </x14:cfRule>
          <x14:cfRule type="containsText" priority="2264" operator="containsText" id="{DFEB01A8-B5B4-4501-8DD3-B1903C356D66}">
            <xm:f>NOT(ISERROR(SEARCH('Listados Datos'!$P$6,AR563)))</xm:f>
            <xm:f>'Listados Datos'!$P$6</xm:f>
            <x14:dxf>
              <fill>
                <patternFill>
                  <bgColor rgb="FFFFC000"/>
                </patternFill>
              </fill>
            </x14:dxf>
          </x14:cfRule>
          <x14:cfRule type="containsText" priority="2265" operator="containsText" id="{9D57889A-210D-41E1-B422-A0EA978EA85B}">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121" operator="containsText" id="{F31BEAD7-164C-4533-9F4C-096DB57C6CEC}">
            <xm:f>NOT(ISERROR(SEARCH('Listados Datos'!$T$3,AT573)))</xm:f>
            <xm:f>'Listados Datos'!$T$3</xm:f>
            <x14:dxf>
              <fill>
                <patternFill patternType="solid">
                  <bgColor rgb="FFC00000"/>
                </patternFill>
              </fill>
            </x14:dxf>
          </x14:cfRule>
          <x14:cfRule type="containsText" priority="2122" operator="containsText" id="{C65D312A-B829-4B11-A545-B9E7926E2F4F}">
            <xm:f>NOT(ISERROR(SEARCH('Listados Datos'!$T$4,AT573)))</xm:f>
            <xm:f>'Listados Datos'!$T$4</xm:f>
            <x14:dxf>
              <font>
                <b/>
                <i val="0"/>
                <color theme="0"/>
              </font>
              <fill>
                <patternFill>
                  <bgColor rgb="FFE26B0A"/>
                </patternFill>
              </fill>
            </x14:dxf>
          </x14:cfRule>
          <x14:cfRule type="containsText" priority="2123" operator="containsText" id="{970821C7-EB4D-4F39-92B6-0D8C88CADB4C}">
            <xm:f>NOT(ISERROR(SEARCH('Listados Datos'!$T$5,AT573)))</xm:f>
            <xm:f>'Listados Datos'!$T$5</xm:f>
            <x14:dxf>
              <font>
                <b/>
                <i val="0"/>
                <color auto="1"/>
              </font>
              <fill>
                <patternFill>
                  <bgColor rgb="FFFFFF00"/>
                </patternFill>
              </fill>
            </x14:dxf>
          </x14:cfRule>
          <x14:cfRule type="containsText" priority="2124" operator="containsText" id="{E34F0CAB-DE6A-4B23-A777-59B85C8775EE}">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111" operator="containsText" id="{04450F10-B5D6-4AB6-AEB8-19FE20DB1C1B}">
            <xm:f>NOT(ISERROR(SEARCH('Listados Datos'!$P$3,AR573)))</xm:f>
            <xm:f>'Listados Datos'!$P$3</xm:f>
            <x14:dxf>
              <fill>
                <patternFill>
                  <bgColor rgb="FF99CC00"/>
                </patternFill>
              </fill>
            </x14:dxf>
          </x14:cfRule>
          <x14:cfRule type="containsText" priority="2112" operator="containsText" id="{231DD7F5-F8A5-4AA2-8CFA-CBBEE43AED95}">
            <xm:f>NOT(ISERROR(SEARCH('Listados Datos'!$P$4,AR573)))</xm:f>
            <xm:f>'Listados Datos'!$P$4</xm:f>
            <x14:dxf>
              <fill>
                <patternFill>
                  <bgColor rgb="FF33CC33"/>
                </patternFill>
              </fill>
            </x14:dxf>
          </x14:cfRule>
          <x14:cfRule type="containsText" priority="2113" operator="containsText" id="{AB8D35EC-66C7-4C67-B842-B3BA7524988D}">
            <xm:f>NOT(ISERROR(SEARCH('Listados Datos'!$P$5,AR573)))</xm:f>
            <xm:f>'Listados Datos'!$P$5</xm:f>
            <x14:dxf>
              <fill>
                <patternFill>
                  <bgColor rgb="FFFFFF00"/>
                </patternFill>
              </fill>
            </x14:dxf>
          </x14:cfRule>
          <x14:cfRule type="containsText" priority="2114" operator="containsText" id="{6503B3B7-C80C-474B-B16F-08CE756FE561}">
            <xm:f>NOT(ISERROR(SEARCH('Listados Datos'!$P$6,AR573)))</xm:f>
            <xm:f>'Listados Datos'!$P$6</xm:f>
            <x14:dxf>
              <fill>
                <patternFill>
                  <bgColor rgb="FFFFC000"/>
                </patternFill>
              </fill>
            </x14:dxf>
          </x14:cfRule>
          <x14:cfRule type="containsText" priority="2115" operator="containsText" id="{581F4EDA-47FB-44B2-803C-2BC8E7CC3EF2}">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243" operator="containsText" id="{67BA67E8-F007-45D3-A6EC-EE3762E87701}">
            <xm:f>NOT(ISERROR(SEARCH('Listados Datos'!$T$3,AF564)))</xm:f>
            <xm:f>'Listados Datos'!$T$3</xm:f>
            <x14:dxf>
              <fill>
                <patternFill patternType="solid">
                  <bgColor rgb="FFC00000"/>
                </patternFill>
              </fill>
            </x14:dxf>
          </x14:cfRule>
          <x14:cfRule type="containsText" priority="2244" operator="containsText" id="{2C579DC7-0C00-4221-BDC4-BF95918B778C}">
            <xm:f>NOT(ISERROR(SEARCH('Listados Datos'!$T$4,AF564)))</xm:f>
            <xm:f>'Listados Datos'!$T$4</xm:f>
            <x14:dxf>
              <font>
                <b/>
                <i val="0"/>
                <color theme="0"/>
              </font>
              <fill>
                <patternFill>
                  <bgColor rgb="FFE26B0A"/>
                </patternFill>
              </fill>
            </x14:dxf>
          </x14:cfRule>
          <x14:cfRule type="containsText" priority="2245" operator="containsText" id="{D5932D25-6925-49CF-87E9-4D130ACE01FE}">
            <xm:f>NOT(ISERROR(SEARCH('Listados Datos'!$T$5,AF564)))</xm:f>
            <xm:f>'Listados Datos'!$T$5</xm:f>
            <x14:dxf>
              <font>
                <b/>
                <i val="0"/>
                <color auto="1"/>
              </font>
              <fill>
                <patternFill>
                  <bgColor rgb="FFFFFF00"/>
                </patternFill>
              </fill>
            </x14:dxf>
          </x14:cfRule>
          <x14:cfRule type="containsText" priority="2246" operator="containsText" id="{BDFA63FC-ED9B-4C16-805A-9E9DA3DC45B2}">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239" operator="containsText" id="{342671C8-87DA-4988-8DB0-1B4068133D74}">
            <xm:f>NOT(ISERROR(SEARCH('Listados Datos'!$T$3,AB564)))</xm:f>
            <xm:f>'Listados Datos'!$T$3</xm:f>
            <x14:dxf>
              <fill>
                <patternFill patternType="solid">
                  <bgColor rgb="FFC00000"/>
                </patternFill>
              </fill>
            </x14:dxf>
          </x14:cfRule>
          <x14:cfRule type="containsText" priority="2240" operator="containsText" id="{5F2391E1-FEDB-480F-8C29-BC7B76DEB393}">
            <xm:f>NOT(ISERROR(SEARCH('Listados Datos'!$T$4,AB564)))</xm:f>
            <xm:f>'Listados Datos'!$T$4</xm:f>
            <x14:dxf>
              <font>
                <b/>
                <i val="0"/>
                <color theme="0"/>
              </font>
              <fill>
                <patternFill>
                  <bgColor rgb="FFE26B0A"/>
                </patternFill>
              </fill>
            </x14:dxf>
          </x14:cfRule>
          <x14:cfRule type="containsText" priority="2241" operator="containsText" id="{F9392ADA-F850-4470-B8DC-EE69A9030259}">
            <xm:f>NOT(ISERROR(SEARCH('Listados Datos'!$T$5,AB564)))</xm:f>
            <xm:f>'Listados Datos'!$T$5</xm:f>
            <x14:dxf>
              <font>
                <b/>
                <i val="0"/>
                <color auto="1"/>
              </font>
              <fill>
                <patternFill>
                  <bgColor rgb="FFFFFF00"/>
                </patternFill>
              </fill>
            </x14:dxf>
          </x14:cfRule>
          <x14:cfRule type="containsText" priority="2242" operator="containsText" id="{4B67A4C4-C2B6-408D-AD16-4BD6FD9F8281}">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229" operator="containsText" id="{4C637651-064F-453D-8C25-74254EFE74E4}">
            <xm:f>NOT(ISERROR(SEARCH('Listados Datos'!$P$3,Z564)))</xm:f>
            <xm:f>'Listados Datos'!$P$3</xm:f>
            <x14:dxf>
              <fill>
                <patternFill>
                  <bgColor rgb="FF99CC00"/>
                </patternFill>
              </fill>
            </x14:dxf>
          </x14:cfRule>
          <x14:cfRule type="containsText" priority="2230" operator="containsText" id="{CDEE0CA0-A2F5-4982-8A16-963B1661BCDA}">
            <xm:f>NOT(ISERROR(SEARCH('Listados Datos'!$P$4,Z564)))</xm:f>
            <xm:f>'Listados Datos'!$P$4</xm:f>
            <x14:dxf>
              <fill>
                <patternFill>
                  <bgColor rgb="FF33CC33"/>
                </patternFill>
              </fill>
            </x14:dxf>
          </x14:cfRule>
          <x14:cfRule type="containsText" priority="2231" operator="containsText" id="{10AFA8F5-F444-4248-84E9-6D6A88E798A0}">
            <xm:f>NOT(ISERROR(SEARCH('Listados Datos'!$P$5,Z564)))</xm:f>
            <xm:f>'Listados Datos'!$P$5</xm:f>
            <x14:dxf>
              <fill>
                <patternFill>
                  <bgColor rgb="FFFFFF00"/>
                </patternFill>
              </fill>
            </x14:dxf>
          </x14:cfRule>
          <x14:cfRule type="containsText" priority="2232" operator="containsText" id="{44B3C559-D638-4E8B-9E69-B159FC837B71}">
            <xm:f>NOT(ISERROR(SEARCH('Listados Datos'!$P$6,Z564)))</xm:f>
            <xm:f>'Listados Datos'!$P$6</xm:f>
            <x14:dxf>
              <fill>
                <patternFill>
                  <bgColor rgb="FFFFC000"/>
                </patternFill>
              </fill>
            </x14:dxf>
          </x14:cfRule>
          <x14:cfRule type="containsText" priority="2233" operator="containsText" id="{5E4025C2-3E10-4FA2-8659-5425015203C1}">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079" operator="containsText" id="{99E702C1-1B8F-4FA5-91FE-6CBC231765F0}">
            <xm:f>NOT(ISERROR(SEARCH('Listados Datos'!$T$3,AT570)))</xm:f>
            <xm:f>'Listados Datos'!$T$3</xm:f>
            <x14:dxf>
              <fill>
                <patternFill patternType="solid">
                  <bgColor rgb="FFC00000"/>
                </patternFill>
              </fill>
            </x14:dxf>
          </x14:cfRule>
          <x14:cfRule type="containsText" priority="2080" operator="containsText" id="{1FB3C3DC-E9BB-4351-BF2A-EF4B987880AE}">
            <xm:f>NOT(ISERROR(SEARCH('Listados Datos'!$T$4,AT570)))</xm:f>
            <xm:f>'Listados Datos'!$T$4</xm:f>
            <x14:dxf>
              <font>
                <b/>
                <i val="0"/>
                <color theme="0"/>
              </font>
              <fill>
                <patternFill>
                  <bgColor rgb="FFE26B0A"/>
                </patternFill>
              </fill>
            </x14:dxf>
          </x14:cfRule>
          <x14:cfRule type="containsText" priority="2081" operator="containsText" id="{C95FA6A0-C1C2-47EB-9325-B5006CDF7675}">
            <xm:f>NOT(ISERROR(SEARCH('Listados Datos'!$T$5,AT570)))</xm:f>
            <xm:f>'Listados Datos'!$T$5</xm:f>
            <x14:dxf>
              <font>
                <b/>
                <i val="0"/>
                <color auto="1"/>
              </font>
              <fill>
                <patternFill>
                  <bgColor rgb="FFFFFF00"/>
                </patternFill>
              </fill>
            </x14:dxf>
          </x14:cfRule>
          <x14:cfRule type="containsText" priority="2082" operator="containsText" id="{4D9EB287-0A64-4CEF-A5A1-9A5CB708F413}">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069" operator="containsText" id="{8D05A40B-C6D1-463D-88ED-6B248697B25B}">
            <xm:f>NOT(ISERROR(SEARCH('Listados Datos'!$P$3,AR570)))</xm:f>
            <xm:f>'Listados Datos'!$P$3</xm:f>
            <x14:dxf>
              <fill>
                <patternFill>
                  <bgColor rgb="FF99CC00"/>
                </patternFill>
              </fill>
            </x14:dxf>
          </x14:cfRule>
          <x14:cfRule type="containsText" priority="2070" operator="containsText" id="{0C82E62A-EB5D-48F8-811A-0FBA7BA344F0}">
            <xm:f>NOT(ISERROR(SEARCH('Listados Datos'!$P$4,AR570)))</xm:f>
            <xm:f>'Listados Datos'!$P$4</xm:f>
            <x14:dxf>
              <fill>
                <patternFill>
                  <bgColor rgb="FF33CC33"/>
                </patternFill>
              </fill>
            </x14:dxf>
          </x14:cfRule>
          <x14:cfRule type="containsText" priority="2071" operator="containsText" id="{B22EFEA8-337E-4A4B-98C2-DF6C87904A26}">
            <xm:f>NOT(ISERROR(SEARCH('Listados Datos'!$P$5,AR570)))</xm:f>
            <xm:f>'Listados Datos'!$P$5</xm:f>
            <x14:dxf>
              <fill>
                <patternFill>
                  <bgColor rgb="FFFFFF00"/>
                </patternFill>
              </fill>
            </x14:dxf>
          </x14:cfRule>
          <x14:cfRule type="containsText" priority="2072" operator="containsText" id="{781B5271-E788-4316-AC13-C772E80D1D77}">
            <xm:f>NOT(ISERROR(SEARCH('Listados Datos'!$P$6,AR570)))</xm:f>
            <xm:f>'Listados Datos'!$P$6</xm:f>
            <x14:dxf>
              <fill>
                <patternFill>
                  <bgColor rgb="FFFFC000"/>
                </patternFill>
              </fill>
            </x14:dxf>
          </x14:cfRule>
          <x14:cfRule type="containsText" priority="2073" operator="containsText" id="{6C85A5DF-79A6-4F4F-8237-24971EC3CACD}">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201" operator="containsText" id="{C753130D-7F79-41CC-9CCC-B3BC43DFCD7B}">
            <xm:f>NOT(ISERROR(SEARCH('Listados Datos'!$T$3,AT565)))</xm:f>
            <xm:f>'Listados Datos'!$T$3</xm:f>
            <x14:dxf>
              <fill>
                <patternFill patternType="solid">
                  <bgColor rgb="FFC00000"/>
                </patternFill>
              </fill>
            </x14:dxf>
          </x14:cfRule>
          <x14:cfRule type="containsText" priority="2202" operator="containsText" id="{B0647E31-AB94-45E1-A148-8C6FE1220DD5}">
            <xm:f>NOT(ISERROR(SEARCH('Listados Datos'!$T$4,AT565)))</xm:f>
            <xm:f>'Listados Datos'!$T$4</xm:f>
            <x14:dxf>
              <font>
                <b/>
                <i val="0"/>
                <color theme="0"/>
              </font>
              <fill>
                <patternFill>
                  <bgColor rgb="FFE26B0A"/>
                </patternFill>
              </fill>
            </x14:dxf>
          </x14:cfRule>
          <x14:cfRule type="containsText" priority="2203" operator="containsText" id="{09807F7A-9839-4AD4-93AA-42CB6F0A79E7}">
            <xm:f>NOT(ISERROR(SEARCH('Listados Datos'!$T$5,AT565)))</xm:f>
            <xm:f>'Listados Datos'!$T$5</xm:f>
            <x14:dxf>
              <font>
                <b/>
                <i val="0"/>
                <color auto="1"/>
              </font>
              <fill>
                <patternFill>
                  <bgColor rgb="FFFFFF00"/>
                </patternFill>
              </fill>
            </x14:dxf>
          </x14:cfRule>
          <x14:cfRule type="containsText" priority="2204" operator="containsText" id="{C554388D-3BAF-488B-AFF0-1E5E35FAFA40}">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191" operator="containsText" id="{F453210A-1C67-4CD3-8B8A-5A61B85DBBA0}">
            <xm:f>NOT(ISERROR(SEARCH('Listados Datos'!$P$3,AR565)))</xm:f>
            <xm:f>'Listados Datos'!$P$3</xm:f>
            <x14:dxf>
              <fill>
                <patternFill>
                  <bgColor rgb="FF99CC00"/>
                </patternFill>
              </fill>
            </x14:dxf>
          </x14:cfRule>
          <x14:cfRule type="containsText" priority="2192" operator="containsText" id="{E2B3E8C5-7123-4AAF-AB92-FEBE5B836A62}">
            <xm:f>NOT(ISERROR(SEARCH('Listados Datos'!$P$4,AR565)))</xm:f>
            <xm:f>'Listados Datos'!$P$4</xm:f>
            <x14:dxf>
              <fill>
                <patternFill>
                  <bgColor rgb="FF33CC33"/>
                </patternFill>
              </fill>
            </x14:dxf>
          </x14:cfRule>
          <x14:cfRule type="containsText" priority="2193" operator="containsText" id="{1264C5E3-6384-4E58-B586-12A626E66CF4}">
            <xm:f>NOT(ISERROR(SEARCH('Listados Datos'!$P$5,AR565)))</xm:f>
            <xm:f>'Listados Datos'!$P$5</xm:f>
            <x14:dxf>
              <fill>
                <patternFill>
                  <bgColor rgb="FFFFFF00"/>
                </patternFill>
              </fill>
            </x14:dxf>
          </x14:cfRule>
          <x14:cfRule type="containsText" priority="2194" operator="containsText" id="{1AA6998A-FF4E-4D5F-9A44-71C8BC4C92D4}">
            <xm:f>NOT(ISERROR(SEARCH('Listados Datos'!$P$6,AR565)))</xm:f>
            <xm:f>'Listados Datos'!$P$6</xm:f>
            <x14:dxf>
              <fill>
                <patternFill>
                  <bgColor rgb="FFFFC000"/>
                </patternFill>
              </fill>
            </x14:dxf>
          </x14:cfRule>
          <x14:cfRule type="containsText" priority="2195" operator="containsText" id="{1B5DA3A2-4419-4AC4-85E7-1D4D6BCE82CC}">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187" operator="containsText" id="{F03E8325-5B9D-4C16-8935-5E90249EF442}">
            <xm:f>NOT(ISERROR(SEARCH('Listados Datos'!$T$3,AF568)))</xm:f>
            <xm:f>'Listados Datos'!$T$3</xm:f>
            <x14:dxf>
              <fill>
                <patternFill patternType="solid">
                  <bgColor rgb="FFC00000"/>
                </patternFill>
              </fill>
            </x14:dxf>
          </x14:cfRule>
          <x14:cfRule type="containsText" priority="2188" operator="containsText" id="{3C68B3CA-CAF0-41AF-A4AF-003B14623609}">
            <xm:f>NOT(ISERROR(SEARCH('Listados Datos'!$T$4,AF568)))</xm:f>
            <xm:f>'Listados Datos'!$T$4</xm:f>
            <x14:dxf>
              <font>
                <b/>
                <i val="0"/>
                <color theme="0"/>
              </font>
              <fill>
                <patternFill>
                  <bgColor rgb="FFE26B0A"/>
                </patternFill>
              </fill>
            </x14:dxf>
          </x14:cfRule>
          <x14:cfRule type="containsText" priority="2189" operator="containsText" id="{71635CBE-D228-484B-B151-5AD690EFBAA0}">
            <xm:f>NOT(ISERROR(SEARCH('Listados Datos'!$T$5,AF568)))</xm:f>
            <xm:f>'Listados Datos'!$T$5</xm:f>
            <x14:dxf>
              <font>
                <b/>
                <i val="0"/>
                <color auto="1"/>
              </font>
              <fill>
                <patternFill>
                  <bgColor rgb="FFFFFF00"/>
                </patternFill>
              </fill>
            </x14:dxf>
          </x14:cfRule>
          <x14:cfRule type="containsText" priority="2190" operator="containsText" id="{42F4495F-F412-4E86-AEDF-95666D05F945}">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183" operator="containsText" id="{9D2AB059-841B-433B-81DB-CAA9DCD48FB0}">
            <xm:f>NOT(ISERROR(SEARCH('Listados Datos'!$T$3,AB568)))</xm:f>
            <xm:f>'Listados Datos'!$T$3</xm:f>
            <x14:dxf>
              <fill>
                <patternFill patternType="solid">
                  <bgColor rgb="FFC00000"/>
                </patternFill>
              </fill>
            </x14:dxf>
          </x14:cfRule>
          <x14:cfRule type="containsText" priority="2184" operator="containsText" id="{EF0445ED-858C-4952-BCBA-D913B7D4822A}">
            <xm:f>NOT(ISERROR(SEARCH('Listados Datos'!$T$4,AB568)))</xm:f>
            <xm:f>'Listados Datos'!$T$4</xm:f>
            <x14:dxf>
              <font>
                <b/>
                <i val="0"/>
                <color theme="0"/>
              </font>
              <fill>
                <patternFill>
                  <bgColor rgb="FFE26B0A"/>
                </patternFill>
              </fill>
            </x14:dxf>
          </x14:cfRule>
          <x14:cfRule type="containsText" priority="2185" operator="containsText" id="{2F7EEE7B-1C2F-4DF0-8592-DD8E1CB15804}">
            <xm:f>NOT(ISERROR(SEARCH('Listados Datos'!$T$5,AB568)))</xm:f>
            <xm:f>'Listados Datos'!$T$5</xm:f>
            <x14:dxf>
              <font>
                <b/>
                <i val="0"/>
                <color auto="1"/>
              </font>
              <fill>
                <patternFill>
                  <bgColor rgb="FFFFFF00"/>
                </patternFill>
              </fill>
            </x14:dxf>
          </x14:cfRule>
          <x14:cfRule type="containsText" priority="2186" operator="containsText" id="{9893DBD5-278E-49E2-9387-B622498D5568}">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173" operator="containsText" id="{1618C6CC-5F89-4377-9D82-ED1314ED0123}">
            <xm:f>NOT(ISERROR(SEARCH('Listados Datos'!$P$3,Z568)))</xm:f>
            <xm:f>'Listados Datos'!$P$3</xm:f>
            <x14:dxf>
              <fill>
                <patternFill>
                  <bgColor rgb="FF99CC00"/>
                </patternFill>
              </fill>
            </x14:dxf>
          </x14:cfRule>
          <x14:cfRule type="containsText" priority="2174" operator="containsText" id="{52A7263F-6F5E-4546-8A21-5AD060F7D066}">
            <xm:f>NOT(ISERROR(SEARCH('Listados Datos'!$P$4,Z568)))</xm:f>
            <xm:f>'Listados Datos'!$P$4</xm:f>
            <x14:dxf>
              <fill>
                <patternFill>
                  <bgColor rgb="FF33CC33"/>
                </patternFill>
              </fill>
            </x14:dxf>
          </x14:cfRule>
          <x14:cfRule type="containsText" priority="2175" operator="containsText" id="{AFA3A8D2-C13E-4B1D-AA41-83CDB8CB4598}">
            <xm:f>NOT(ISERROR(SEARCH('Listados Datos'!$P$5,Z568)))</xm:f>
            <xm:f>'Listados Datos'!$P$5</xm:f>
            <x14:dxf>
              <fill>
                <patternFill>
                  <bgColor rgb="FFFFFF00"/>
                </patternFill>
              </fill>
            </x14:dxf>
          </x14:cfRule>
          <x14:cfRule type="containsText" priority="2176" operator="containsText" id="{387B5F5C-042E-4829-8065-B09AD3AC9059}">
            <xm:f>NOT(ISERROR(SEARCH('Listados Datos'!$P$6,Z568)))</xm:f>
            <xm:f>'Listados Datos'!$P$6</xm:f>
            <x14:dxf>
              <fill>
                <patternFill>
                  <bgColor rgb="FFFFC000"/>
                </patternFill>
              </fill>
            </x14:dxf>
          </x14:cfRule>
          <x14:cfRule type="containsText" priority="2177" operator="containsText" id="{2112A793-9CA0-4C15-9720-C12A897E81E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149" operator="containsText" id="{CDEFEA52-2D4F-42E7-A4FD-8314BAE849CC}">
            <xm:f>NOT(ISERROR(SEARCH('Listados Datos'!$T$3,AT568)))</xm:f>
            <xm:f>'Listados Datos'!$T$3</xm:f>
            <x14:dxf>
              <fill>
                <patternFill patternType="solid">
                  <bgColor rgb="FFC00000"/>
                </patternFill>
              </fill>
            </x14:dxf>
          </x14:cfRule>
          <x14:cfRule type="containsText" priority="2150" operator="containsText" id="{0E392305-48A6-4446-8D2F-ADAA744C36EA}">
            <xm:f>NOT(ISERROR(SEARCH('Listados Datos'!$T$4,AT568)))</xm:f>
            <xm:f>'Listados Datos'!$T$4</xm:f>
            <x14:dxf>
              <font>
                <b/>
                <i val="0"/>
                <color theme="0"/>
              </font>
              <fill>
                <patternFill>
                  <bgColor rgb="FFE26B0A"/>
                </patternFill>
              </fill>
            </x14:dxf>
          </x14:cfRule>
          <x14:cfRule type="containsText" priority="2151" operator="containsText" id="{F8285C4F-9F0A-4CC3-9A56-786FA6DA3F85}">
            <xm:f>NOT(ISERROR(SEARCH('Listados Datos'!$T$5,AT568)))</xm:f>
            <xm:f>'Listados Datos'!$T$5</xm:f>
            <x14:dxf>
              <font>
                <b/>
                <i val="0"/>
                <color auto="1"/>
              </font>
              <fill>
                <patternFill>
                  <bgColor rgb="FFFFFF00"/>
                </patternFill>
              </fill>
            </x14:dxf>
          </x14:cfRule>
          <x14:cfRule type="containsText" priority="2152" operator="containsText" id="{CB0B1A0F-A2EB-439E-8FC8-38EE399E5A8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139" operator="containsText" id="{3D115881-FB0C-4011-A229-66573502C92A}">
            <xm:f>NOT(ISERROR(SEARCH('Listados Datos'!$P$3,AR568)))</xm:f>
            <xm:f>'Listados Datos'!$P$3</xm:f>
            <x14:dxf>
              <fill>
                <patternFill>
                  <bgColor rgb="FF99CC00"/>
                </patternFill>
              </fill>
            </x14:dxf>
          </x14:cfRule>
          <x14:cfRule type="containsText" priority="2140" operator="containsText" id="{D76F061D-67C8-4CFF-AD9B-870DC3501040}">
            <xm:f>NOT(ISERROR(SEARCH('Listados Datos'!$P$4,AR568)))</xm:f>
            <xm:f>'Listados Datos'!$P$4</xm:f>
            <x14:dxf>
              <fill>
                <patternFill>
                  <bgColor rgb="FF33CC33"/>
                </patternFill>
              </fill>
            </x14:dxf>
          </x14:cfRule>
          <x14:cfRule type="containsText" priority="2141" operator="containsText" id="{74AC2171-C0B0-48AC-932E-BE5C436728AD}">
            <xm:f>NOT(ISERROR(SEARCH('Listados Datos'!$P$5,AR568)))</xm:f>
            <xm:f>'Listados Datos'!$P$5</xm:f>
            <x14:dxf>
              <fill>
                <patternFill>
                  <bgColor rgb="FFFFFF00"/>
                </patternFill>
              </fill>
            </x14:dxf>
          </x14:cfRule>
          <x14:cfRule type="containsText" priority="2142" operator="containsText" id="{4C262FE8-EF77-4F67-8F6D-B6206143D96E}">
            <xm:f>NOT(ISERROR(SEARCH('Listados Datos'!$P$6,AR568)))</xm:f>
            <xm:f>'Listados Datos'!$P$6</xm:f>
            <x14:dxf>
              <fill>
                <patternFill>
                  <bgColor rgb="FFFFC000"/>
                </patternFill>
              </fill>
            </x14:dxf>
          </x14:cfRule>
          <x14:cfRule type="containsText" priority="2143" operator="containsText" id="{EE3993D1-5782-44C1-9E0A-50763EBF303D}">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135" operator="containsText" id="{FFF42300-6963-4E14-9476-7873111207C6}">
            <xm:f>NOT(ISERROR(SEARCH('Listados Datos'!$T$3,AT569)))</xm:f>
            <xm:f>'Listados Datos'!$T$3</xm:f>
            <x14:dxf>
              <fill>
                <patternFill patternType="solid">
                  <bgColor rgb="FFC00000"/>
                </patternFill>
              </fill>
            </x14:dxf>
          </x14:cfRule>
          <x14:cfRule type="containsText" priority="2136" operator="containsText" id="{B45F5094-CDFC-48D1-9441-584DC8763FA7}">
            <xm:f>NOT(ISERROR(SEARCH('Listados Datos'!$T$4,AT569)))</xm:f>
            <xm:f>'Listados Datos'!$T$4</xm:f>
            <x14:dxf>
              <font>
                <b/>
                <i val="0"/>
                <color theme="0"/>
              </font>
              <fill>
                <patternFill>
                  <bgColor rgb="FFE26B0A"/>
                </patternFill>
              </fill>
            </x14:dxf>
          </x14:cfRule>
          <x14:cfRule type="containsText" priority="2137" operator="containsText" id="{B230C242-0F93-4562-9E41-F499BE3BAA67}">
            <xm:f>NOT(ISERROR(SEARCH('Listados Datos'!$T$5,AT569)))</xm:f>
            <xm:f>'Listados Datos'!$T$5</xm:f>
            <x14:dxf>
              <font>
                <b/>
                <i val="0"/>
                <color auto="1"/>
              </font>
              <fill>
                <patternFill>
                  <bgColor rgb="FFFFFF00"/>
                </patternFill>
              </fill>
            </x14:dxf>
          </x14:cfRule>
          <x14:cfRule type="containsText" priority="2138" operator="containsText" id="{AECC72C3-7193-4BE9-A6CE-43BE42BFC5DF}">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125" operator="containsText" id="{AEEADBE4-4205-4352-87AA-EA6503549B4A}">
            <xm:f>NOT(ISERROR(SEARCH('Listados Datos'!$P$3,AR569)))</xm:f>
            <xm:f>'Listados Datos'!$P$3</xm:f>
            <x14:dxf>
              <fill>
                <patternFill>
                  <bgColor rgb="FF99CC00"/>
                </patternFill>
              </fill>
            </x14:dxf>
          </x14:cfRule>
          <x14:cfRule type="containsText" priority="2126" operator="containsText" id="{D50C5790-55F0-4A45-B3D3-3257B8D8241E}">
            <xm:f>NOT(ISERROR(SEARCH('Listados Datos'!$P$4,AR569)))</xm:f>
            <xm:f>'Listados Datos'!$P$4</xm:f>
            <x14:dxf>
              <fill>
                <patternFill>
                  <bgColor rgb="FF33CC33"/>
                </patternFill>
              </fill>
            </x14:dxf>
          </x14:cfRule>
          <x14:cfRule type="containsText" priority="2127" operator="containsText" id="{5022102D-7CCE-4BAA-9C77-68D7EA1B8B59}">
            <xm:f>NOT(ISERROR(SEARCH('Listados Datos'!$P$5,AR569)))</xm:f>
            <xm:f>'Listados Datos'!$P$5</xm:f>
            <x14:dxf>
              <fill>
                <patternFill>
                  <bgColor rgb="FFFFFF00"/>
                </patternFill>
              </fill>
            </x14:dxf>
          </x14:cfRule>
          <x14:cfRule type="containsText" priority="2128" operator="containsText" id="{103802C8-E3E1-40D1-AE37-D2E6874C6316}">
            <xm:f>NOT(ISERROR(SEARCH('Listados Datos'!$P$6,AR569)))</xm:f>
            <xm:f>'Listados Datos'!$P$6</xm:f>
            <x14:dxf>
              <fill>
                <patternFill>
                  <bgColor rgb="FFFFC000"/>
                </patternFill>
              </fill>
            </x14:dxf>
          </x14:cfRule>
          <x14:cfRule type="containsText" priority="2129" operator="containsText" id="{4C910B17-F150-450C-A238-AE8109E165E3}">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1985" operator="containsText" id="{513C0FD5-497D-41AF-85B3-75A95187DF7C}">
            <xm:f>NOT(ISERROR(SEARCH('Listados Datos'!$T$3,AT579)))</xm:f>
            <xm:f>'Listados Datos'!$T$3</xm:f>
            <x14:dxf>
              <fill>
                <patternFill patternType="solid">
                  <bgColor rgb="FFC00000"/>
                </patternFill>
              </fill>
            </x14:dxf>
          </x14:cfRule>
          <x14:cfRule type="containsText" priority="1986" operator="containsText" id="{E0201F17-FDCD-44A6-BD01-30D4B74ABA71}">
            <xm:f>NOT(ISERROR(SEARCH('Listados Datos'!$T$4,AT579)))</xm:f>
            <xm:f>'Listados Datos'!$T$4</xm:f>
            <x14:dxf>
              <font>
                <b/>
                <i val="0"/>
                <color theme="0"/>
              </font>
              <fill>
                <patternFill>
                  <bgColor rgb="FFE26B0A"/>
                </patternFill>
              </fill>
            </x14:dxf>
          </x14:cfRule>
          <x14:cfRule type="containsText" priority="1987" operator="containsText" id="{6B92BE03-EA1D-4B12-89BF-BB2EB0835479}">
            <xm:f>NOT(ISERROR(SEARCH('Listados Datos'!$T$5,AT579)))</xm:f>
            <xm:f>'Listados Datos'!$T$5</xm:f>
            <x14:dxf>
              <font>
                <b/>
                <i val="0"/>
                <color auto="1"/>
              </font>
              <fill>
                <patternFill>
                  <bgColor rgb="FFFFFF00"/>
                </patternFill>
              </fill>
            </x14:dxf>
          </x14:cfRule>
          <x14:cfRule type="containsText" priority="1988" operator="containsText" id="{E2FB5BEB-02A6-48F4-8CDD-463DDA621418}">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1975" operator="containsText" id="{07DC94B7-848D-4C0F-BDA4-5D78E5915E9D}">
            <xm:f>NOT(ISERROR(SEARCH('Listados Datos'!$P$3,AR579)))</xm:f>
            <xm:f>'Listados Datos'!$P$3</xm:f>
            <x14:dxf>
              <fill>
                <patternFill>
                  <bgColor rgb="FF99CC00"/>
                </patternFill>
              </fill>
            </x14:dxf>
          </x14:cfRule>
          <x14:cfRule type="containsText" priority="1976" operator="containsText" id="{D61AC14B-7474-4AB9-8630-7F7F971C4853}">
            <xm:f>NOT(ISERROR(SEARCH('Listados Datos'!$P$4,AR579)))</xm:f>
            <xm:f>'Listados Datos'!$P$4</xm:f>
            <x14:dxf>
              <fill>
                <patternFill>
                  <bgColor rgb="FF33CC33"/>
                </patternFill>
              </fill>
            </x14:dxf>
          </x14:cfRule>
          <x14:cfRule type="containsText" priority="1977" operator="containsText" id="{E1ECE690-69B6-4843-AB03-A425833E34AB}">
            <xm:f>NOT(ISERROR(SEARCH('Listados Datos'!$P$5,AR579)))</xm:f>
            <xm:f>'Listados Datos'!$P$5</xm:f>
            <x14:dxf>
              <fill>
                <patternFill>
                  <bgColor rgb="FFFFFF00"/>
                </patternFill>
              </fill>
            </x14:dxf>
          </x14:cfRule>
          <x14:cfRule type="containsText" priority="1978" operator="containsText" id="{BC57538F-8368-4966-91A4-0DD5A0489442}">
            <xm:f>NOT(ISERROR(SEARCH('Listados Datos'!$P$6,AR579)))</xm:f>
            <xm:f>'Listados Datos'!$P$6</xm:f>
            <x14:dxf>
              <fill>
                <patternFill>
                  <bgColor rgb="FFFFC000"/>
                </patternFill>
              </fill>
            </x14:dxf>
          </x14:cfRule>
          <x14:cfRule type="containsText" priority="1979" operator="containsText" id="{9437FC0E-19AF-4D2F-A17E-A25E4F9E94E4}">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107" operator="containsText" id="{22DE41DD-DBF0-4BBF-9BAC-506D3B258A10}">
            <xm:f>NOT(ISERROR(SEARCH('Listados Datos'!$T$3,AF570)))</xm:f>
            <xm:f>'Listados Datos'!$T$3</xm:f>
            <x14:dxf>
              <fill>
                <patternFill patternType="solid">
                  <bgColor rgb="FFC00000"/>
                </patternFill>
              </fill>
            </x14:dxf>
          </x14:cfRule>
          <x14:cfRule type="containsText" priority="2108" operator="containsText" id="{817B3380-293A-4C84-A05D-345F4C5888CB}">
            <xm:f>NOT(ISERROR(SEARCH('Listados Datos'!$T$4,AF570)))</xm:f>
            <xm:f>'Listados Datos'!$T$4</xm:f>
            <x14:dxf>
              <font>
                <b/>
                <i val="0"/>
                <color theme="0"/>
              </font>
              <fill>
                <patternFill>
                  <bgColor rgb="FFE26B0A"/>
                </patternFill>
              </fill>
            </x14:dxf>
          </x14:cfRule>
          <x14:cfRule type="containsText" priority="2109" operator="containsText" id="{4697C9BA-33E8-4BDF-8B4C-1780CC9EC4F7}">
            <xm:f>NOT(ISERROR(SEARCH('Listados Datos'!$T$5,AF570)))</xm:f>
            <xm:f>'Listados Datos'!$T$5</xm:f>
            <x14:dxf>
              <font>
                <b/>
                <i val="0"/>
                <color auto="1"/>
              </font>
              <fill>
                <patternFill>
                  <bgColor rgb="FFFFFF00"/>
                </patternFill>
              </fill>
            </x14:dxf>
          </x14:cfRule>
          <x14:cfRule type="containsText" priority="2110" operator="containsText" id="{6C38FA60-799B-459D-A385-3E7E7E16AEC1}">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103" operator="containsText" id="{C3A0AE3A-126A-445A-A3E9-EB4796A84FD7}">
            <xm:f>NOT(ISERROR(SEARCH('Listados Datos'!$T$3,AB570)))</xm:f>
            <xm:f>'Listados Datos'!$T$3</xm:f>
            <x14:dxf>
              <fill>
                <patternFill patternType="solid">
                  <bgColor rgb="FFC00000"/>
                </patternFill>
              </fill>
            </x14:dxf>
          </x14:cfRule>
          <x14:cfRule type="containsText" priority="2104" operator="containsText" id="{11E1934E-5F15-4BE0-A7D4-35CBA9752B0D}">
            <xm:f>NOT(ISERROR(SEARCH('Listados Datos'!$T$4,AB570)))</xm:f>
            <xm:f>'Listados Datos'!$T$4</xm:f>
            <x14:dxf>
              <font>
                <b/>
                <i val="0"/>
                <color theme="0"/>
              </font>
              <fill>
                <patternFill>
                  <bgColor rgb="FFE26B0A"/>
                </patternFill>
              </fill>
            </x14:dxf>
          </x14:cfRule>
          <x14:cfRule type="containsText" priority="2105" operator="containsText" id="{1E9C066A-6BF4-4D27-A09D-8AC7335AC8FC}">
            <xm:f>NOT(ISERROR(SEARCH('Listados Datos'!$T$5,AB570)))</xm:f>
            <xm:f>'Listados Datos'!$T$5</xm:f>
            <x14:dxf>
              <font>
                <b/>
                <i val="0"/>
                <color auto="1"/>
              </font>
              <fill>
                <patternFill>
                  <bgColor rgb="FFFFFF00"/>
                </patternFill>
              </fill>
            </x14:dxf>
          </x14:cfRule>
          <x14:cfRule type="containsText" priority="2106" operator="containsText" id="{1035C9DD-94EE-4891-B97E-AAAD8EEEFCCD}">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093" operator="containsText" id="{3CCFAB22-8A75-42BF-AC26-BDC44C4A7D35}">
            <xm:f>NOT(ISERROR(SEARCH('Listados Datos'!$P$3,Z570)))</xm:f>
            <xm:f>'Listados Datos'!$P$3</xm:f>
            <x14:dxf>
              <fill>
                <patternFill>
                  <bgColor rgb="FF99CC00"/>
                </patternFill>
              </fill>
            </x14:dxf>
          </x14:cfRule>
          <x14:cfRule type="containsText" priority="2094" operator="containsText" id="{7459DE32-6DED-43F7-BB9D-DC18250E3103}">
            <xm:f>NOT(ISERROR(SEARCH('Listados Datos'!$P$4,Z570)))</xm:f>
            <xm:f>'Listados Datos'!$P$4</xm:f>
            <x14:dxf>
              <fill>
                <patternFill>
                  <bgColor rgb="FF33CC33"/>
                </patternFill>
              </fill>
            </x14:dxf>
          </x14:cfRule>
          <x14:cfRule type="containsText" priority="2095" operator="containsText" id="{904608CE-E6AA-45B6-9399-216B834AF1FB}">
            <xm:f>NOT(ISERROR(SEARCH('Listados Datos'!$P$5,Z570)))</xm:f>
            <xm:f>'Listados Datos'!$P$5</xm:f>
            <x14:dxf>
              <fill>
                <patternFill>
                  <bgColor rgb="FFFFFF00"/>
                </patternFill>
              </fill>
            </x14:dxf>
          </x14:cfRule>
          <x14:cfRule type="containsText" priority="2096" operator="containsText" id="{7F2A8E3B-3BCB-4C59-8B3F-5E9A77067ED9}">
            <xm:f>NOT(ISERROR(SEARCH('Listados Datos'!$P$6,Z570)))</xm:f>
            <xm:f>'Listados Datos'!$P$6</xm:f>
            <x14:dxf>
              <fill>
                <patternFill>
                  <bgColor rgb="FFFFC000"/>
                </patternFill>
              </fill>
            </x14:dxf>
          </x14:cfRule>
          <x14:cfRule type="containsText" priority="2097" operator="containsText" id="{B344BA46-1E0C-4CA4-922A-404E00B45DCE}">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1943" operator="containsText" id="{CC5497ED-3049-48C7-83D1-3E43A6280B1C}">
            <xm:f>NOT(ISERROR(SEARCH('Listados Datos'!$T$3,AT576)))</xm:f>
            <xm:f>'Listados Datos'!$T$3</xm:f>
            <x14:dxf>
              <fill>
                <patternFill patternType="solid">
                  <bgColor rgb="FFC00000"/>
                </patternFill>
              </fill>
            </x14:dxf>
          </x14:cfRule>
          <x14:cfRule type="containsText" priority="1944" operator="containsText" id="{F3DC4BEA-B6BC-44D1-B0CF-BC489D16FBEE}">
            <xm:f>NOT(ISERROR(SEARCH('Listados Datos'!$T$4,AT576)))</xm:f>
            <xm:f>'Listados Datos'!$T$4</xm:f>
            <x14:dxf>
              <font>
                <b/>
                <i val="0"/>
                <color theme="0"/>
              </font>
              <fill>
                <patternFill>
                  <bgColor rgb="FFE26B0A"/>
                </patternFill>
              </fill>
            </x14:dxf>
          </x14:cfRule>
          <x14:cfRule type="containsText" priority="1945" operator="containsText" id="{FF7EA5A7-319D-4605-91D6-DBB3AF7A55CB}">
            <xm:f>NOT(ISERROR(SEARCH('Listados Datos'!$T$5,AT576)))</xm:f>
            <xm:f>'Listados Datos'!$T$5</xm:f>
            <x14:dxf>
              <font>
                <b/>
                <i val="0"/>
                <color auto="1"/>
              </font>
              <fill>
                <patternFill>
                  <bgColor rgb="FFFFFF00"/>
                </patternFill>
              </fill>
            </x14:dxf>
          </x14:cfRule>
          <x14:cfRule type="containsText" priority="1946" operator="containsText" id="{637E3472-58A0-47C2-8F5C-08BF36A4E8D1}">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1933" operator="containsText" id="{82709511-980D-49E3-8C0F-F652312F3101}">
            <xm:f>NOT(ISERROR(SEARCH('Listados Datos'!$P$3,AR576)))</xm:f>
            <xm:f>'Listados Datos'!$P$3</xm:f>
            <x14:dxf>
              <fill>
                <patternFill>
                  <bgColor rgb="FF99CC00"/>
                </patternFill>
              </fill>
            </x14:dxf>
          </x14:cfRule>
          <x14:cfRule type="containsText" priority="1934" operator="containsText" id="{33210411-7423-48AD-B3B1-6A545CC0AC4E}">
            <xm:f>NOT(ISERROR(SEARCH('Listados Datos'!$P$4,AR576)))</xm:f>
            <xm:f>'Listados Datos'!$P$4</xm:f>
            <x14:dxf>
              <fill>
                <patternFill>
                  <bgColor rgb="FF33CC33"/>
                </patternFill>
              </fill>
            </x14:dxf>
          </x14:cfRule>
          <x14:cfRule type="containsText" priority="1935" operator="containsText" id="{9FDD6FD6-0369-4396-8784-46E78EF8CB70}">
            <xm:f>NOT(ISERROR(SEARCH('Listados Datos'!$P$5,AR576)))</xm:f>
            <xm:f>'Listados Datos'!$P$5</xm:f>
            <x14:dxf>
              <fill>
                <patternFill>
                  <bgColor rgb="FFFFFF00"/>
                </patternFill>
              </fill>
            </x14:dxf>
          </x14:cfRule>
          <x14:cfRule type="containsText" priority="1936" operator="containsText" id="{79A6164D-76DC-448E-951F-DF1FB306E758}">
            <xm:f>NOT(ISERROR(SEARCH('Listados Datos'!$P$6,AR576)))</xm:f>
            <xm:f>'Listados Datos'!$P$6</xm:f>
            <x14:dxf>
              <fill>
                <patternFill>
                  <bgColor rgb="FFFFC000"/>
                </patternFill>
              </fill>
            </x14:dxf>
          </x14:cfRule>
          <x14:cfRule type="containsText" priority="1937" operator="containsText" id="{D0CC2518-A37C-4A21-B526-0D46F818DCB9}">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065" operator="containsText" id="{1BA3A3AB-C0F9-413A-A9A3-9B5949A583CC}">
            <xm:f>NOT(ISERROR(SEARCH('Listados Datos'!$T$3,AT571)))</xm:f>
            <xm:f>'Listados Datos'!$T$3</xm:f>
            <x14:dxf>
              <fill>
                <patternFill patternType="solid">
                  <bgColor rgb="FFC00000"/>
                </patternFill>
              </fill>
            </x14:dxf>
          </x14:cfRule>
          <x14:cfRule type="containsText" priority="2066" operator="containsText" id="{FD52DDBC-94E7-4C1C-B2FD-3864EA47B573}">
            <xm:f>NOT(ISERROR(SEARCH('Listados Datos'!$T$4,AT571)))</xm:f>
            <xm:f>'Listados Datos'!$T$4</xm:f>
            <x14:dxf>
              <font>
                <b/>
                <i val="0"/>
                <color theme="0"/>
              </font>
              <fill>
                <patternFill>
                  <bgColor rgb="FFE26B0A"/>
                </patternFill>
              </fill>
            </x14:dxf>
          </x14:cfRule>
          <x14:cfRule type="containsText" priority="2067" operator="containsText" id="{C91D0A22-1082-4B0F-966A-03787B539FB9}">
            <xm:f>NOT(ISERROR(SEARCH('Listados Datos'!$T$5,AT571)))</xm:f>
            <xm:f>'Listados Datos'!$T$5</xm:f>
            <x14:dxf>
              <font>
                <b/>
                <i val="0"/>
                <color auto="1"/>
              </font>
              <fill>
                <patternFill>
                  <bgColor rgb="FFFFFF00"/>
                </patternFill>
              </fill>
            </x14:dxf>
          </x14:cfRule>
          <x14:cfRule type="containsText" priority="2068" operator="containsText" id="{19779FCD-9FCC-408D-A45D-51271F7CA29E}">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055" operator="containsText" id="{6B2CDEC0-F114-472F-ABF1-FFFA1FC8277E}">
            <xm:f>NOT(ISERROR(SEARCH('Listados Datos'!$P$3,AR571)))</xm:f>
            <xm:f>'Listados Datos'!$P$3</xm:f>
            <x14:dxf>
              <fill>
                <patternFill>
                  <bgColor rgb="FF99CC00"/>
                </patternFill>
              </fill>
            </x14:dxf>
          </x14:cfRule>
          <x14:cfRule type="containsText" priority="2056" operator="containsText" id="{A3175748-13DB-4DEE-BD17-9809671668C3}">
            <xm:f>NOT(ISERROR(SEARCH('Listados Datos'!$P$4,AR571)))</xm:f>
            <xm:f>'Listados Datos'!$P$4</xm:f>
            <x14:dxf>
              <fill>
                <patternFill>
                  <bgColor rgb="FF33CC33"/>
                </patternFill>
              </fill>
            </x14:dxf>
          </x14:cfRule>
          <x14:cfRule type="containsText" priority="2057" operator="containsText" id="{24ADFF81-B6AD-4E44-8354-240FAD10A0C7}">
            <xm:f>NOT(ISERROR(SEARCH('Listados Datos'!$P$5,AR571)))</xm:f>
            <xm:f>'Listados Datos'!$P$5</xm:f>
            <x14:dxf>
              <fill>
                <patternFill>
                  <bgColor rgb="FFFFFF00"/>
                </patternFill>
              </fill>
            </x14:dxf>
          </x14:cfRule>
          <x14:cfRule type="containsText" priority="2058" operator="containsText" id="{551914F4-CDFA-4DB7-A24E-D4FA80D8FA02}">
            <xm:f>NOT(ISERROR(SEARCH('Listados Datos'!$P$6,AR571)))</xm:f>
            <xm:f>'Listados Datos'!$P$6</xm:f>
            <x14:dxf>
              <fill>
                <patternFill>
                  <bgColor rgb="FFFFC000"/>
                </patternFill>
              </fill>
            </x14:dxf>
          </x14:cfRule>
          <x14:cfRule type="containsText" priority="2059" operator="containsText" id="{8D37964D-3EF9-4CD0-848A-01E9CC1A3032}">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1919" operator="containsText" id="{8BCE3991-9495-43EC-909B-52FA6BFEC7B5}">
            <xm:f>NOT(ISERROR(SEARCH('Listados Datos'!$P$3,AR577)))</xm:f>
            <xm:f>'Listados Datos'!$P$3</xm:f>
            <x14:dxf>
              <fill>
                <patternFill>
                  <bgColor rgb="FF99CC00"/>
                </patternFill>
              </fill>
            </x14:dxf>
          </x14:cfRule>
          <x14:cfRule type="containsText" priority="1920" operator="containsText" id="{C54360BC-9C54-4214-9804-58900B4F185F}">
            <xm:f>NOT(ISERROR(SEARCH('Listados Datos'!$P$4,AR577)))</xm:f>
            <xm:f>'Listados Datos'!$P$4</xm:f>
            <x14:dxf>
              <fill>
                <patternFill>
                  <bgColor rgb="FF33CC33"/>
                </patternFill>
              </fill>
            </x14:dxf>
          </x14:cfRule>
          <x14:cfRule type="containsText" priority="1921" operator="containsText" id="{BB8D4701-43A3-4BAF-AB83-6CD6D9A11B81}">
            <xm:f>NOT(ISERROR(SEARCH('Listados Datos'!$P$5,AR577)))</xm:f>
            <xm:f>'Listados Datos'!$P$5</xm:f>
            <x14:dxf>
              <fill>
                <patternFill>
                  <bgColor rgb="FFFFFF00"/>
                </patternFill>
              </fill>
            </x14:dxf>
          </x14:cfRule>
          <x14:cfRule type="containsText" priority="1922" operator="containsText" id="{DFD31518-81D5-490E-9E46-999F921471A8}">
            <xm:f>NOT(ISERROR(SEARCH('Listados Datos'!$P$6,AR577)))</xm:f>
            <xm:f>'Listados Datos'!$P$6</xm:f>
            <x14:dxf>
              <fill>
                <patternFill>
                  <bgColor rgb="FFFFC000"/>
                </patternFill>
              </fill>
            </x14:dxf>
          </x14:cfRule>
          <x14:cfRule type="containsText" priority="1923" operator="containsText" id="{5B505EC4-603D-4BB6-AA12-9FA94B34D98D}">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1783" operator="containsText" id="{DB3DD21F-3030-4904-A4F0-F04931D4FCC0}">
            <xm:f>NOT(ISERROR(SEARCH('Listados Datos'!$P$3,AR589)))</xm:f>
            <xm:f>'Listados Datos'!$P$3</xm:f>
            <x14:dxf>
              <fill>
                <patternFill>
                  <bgColor rgb="FF99CC00"/>
                </patternFill>
              </fill>
            </x14:dxf>
          </x14:cfRule>
          <x14:cfRule type="containsText" priority="1784" operator="containsText" id="{4DD9D0AD-FFA8-4201-892B-FD95FAA83778}">
            <xm:f>NOT(ISERROR(SEARCH('Listados Datos'!$P$4,AR589)))</xm:f>
            <xm:f>'Listados Datos'!$P$4</xm:f>
            <x14:dxf>
              <fill>
                <patternFill>
                  <bgColor rgb="FF33CC33"/>
                </patternFill>
              </fill>
            </x14:dxf>
          </x14:cfRule>
          <x14:cfRule type="containsText" priority="1785" operator="containsText" id="{2A201BBB-ADA6-483D-B5D7-2998464D7AE1}">
            <xm:f>NOT(ISERROR(SEARCH('Listados Datos'!$P$5,AR589)))</xm:f>
            <xm:f>'Listados Datos'!$P$5</xm:f>
            <x14:dxf>
              <fill>
                <patternFill>
                  <bgColor rgb="FFFFFF00"/>
                </patternFill>
              </fill>
            </x14:dxf>
          </x14:cfRule>
          <x14:cfRule type="containsText" priority="1786" operator="containsText" id="{5791310C-6F07-4BFD-ABF0-44E5925C4109}">
            <xm:f>NOT(ISERROR(SEARCH('Listados Datos'!$P$6,AR589)))</xm:f>
            <xm:f>'Listados Datos'!$P$6</xm:f>
            <x14:dxf>
              <fill>
                <patternFill>
                  <bgColor rgb="FFFFC000"/>
                </patternFill>
              </fill>
            </x14:dxf>
          </x14:cfRule>
          <x14:cfRule type="containsText" priority="1787" operator="containsText" id="{905708FF-8073-40C5-A2F0-C2D17E024139}">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2459" operator="containsText" id="{47E92BAF-F645-4821-8F9D-0335A9F020C3}">
            <xm:f>NOT(ISERROR(SEARCH('Listados Datos'!$T$3,AF556)))</xm:f>
            <xm:f>'Listados Datos'!$T$3</xm:f>
            <x14:dxf>
              <fill>
                <patternFill patternType="solid">
                  <bgColor rgb="FFC00000"/>
                </patternFill>
              </fill>
            </x14:dxf>
          </x14:cfRule>
          <x14:cfRule type="containsText" priority="2460" operator="containsText" id="{8F3605FF-C47F-403E-8656-E7A18056B35C}">
            <xm:f>NOT(ISERROR(SEARCH('Listados Datos'!$T$4,AF556)))</xm:f>
            <xm:f>'Listados Datos'!$T$4</xm:f>
            <x14:dxf>
              <font>
                <b/>
                <i val="0"/>
                <color theme="0"/>
              </font>
              <fill>
                <patternFill>
                  <bgColor rgb="FFE26B0A"/>
                </patternFill>
              </fill>
            </x14:dxf>
          </x14:cfRule>
          <x14:cfRule type="containsText" priority="2461" operator="containsText" id="{BDB1E46E-E5C6-4C4F-90BA-9A00A9271448}">
            <xm:f>NOT(ISERROR(SEARCH('Listados Datos'!$T$5,AF556)))</xm:f>
            <xm:f>'Listados Datos'!$T$5</xm:f>
            <x14:dxf>
              <font>
                <b/>
                <i val="0"/>
                <color auto="1"/>
              </font>
              <fill>
                <patternFill>
                  <bgColor rgb="FFFFFF00"/>
                </patternFill>
              </fill>
            </x14:dxf>
          </x14:cfRule>
          <x14:cfRule type="containsText" priority="2462" operator="containsText" id="{1D838035-068E-4C47-AD4E-F6CC2CF945C9}">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455" operator="containsText" id="{A268C73C-1C75-45B3-AB2D-4D64170F38AA}">
            <xm:f>NOT(ISERROR(SEARCH('Listados Datos'!$T$3,AB556)))</xm:f>
            <xm:f>'Listados Datos'!$T$3</xm:f>
            <x14:dxf>
              <fill>
                <patternFill patternType="solid">
                  <bgColor rgb="FFC00000"/>
                </patternFill>
              </fill>
            </x14:dxf>
          </x14:cfRule>
          <x14:cfRule type="containsText" priority="2456" operator="containsText" id="{002339F8-7415-43CD-853A-821369C5824C}">
            <xm:f>NOT(ISERROR(SEARCH('Listados Datos'!$T$4,AB556)))</xm:f>
            <xm:f>'Listados Datos'!$T$4</xm:f>
            <x14:dxf>
              <font>
                <b/>
                <i val="0"/>
                <color theme="0"/>
              </font>
              <fill>
                <patternFill>
                  <bgColor rgb="FFE26B0A"/>
                </patternFill>
              </fill>
            </x14:dxf>
          </x14:cfRule>
          <x14:cfRule type="containsText" priority="2457" operator="containsText" id="{492ECA96-B70E-4E94-A197-F96DF97FC586}">
            <xm:f>NOT(ISERROR(SEARCH('Listados Datos'!$T$5,AB556)))</xm:f>
            <xm:f>'Listados Datos'!$T$5</xm:f>
            <x14:dxf>
              <font>
                <b/>
                <i val="0"/>
                <color auto="1"/>
              </font>
              <fill>
                <patternFill>
                  <bgColor rgb="FFFFFF00"/>
                </patternFill>
              </fill>
            </x14:dxf>
          </x14:cfRule>
          <x14:cfRule type="containsText" priority="2458" operator="containsText" id="{DBABDFE8-A301-4CAB-B42C-B6371AF61EDC}">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445" operator="containsText" id="{707773D2-9FC7-497E-AF3B-986A9973BB46}">
            <xm:f>NOT(ISERROR(SEARCH('Listados Datos'!$P$3,Z556)))</xm:f>
            <xm:f>'Listados Datos'!$P$3</xm:f>
            <x14:dxf>
              <fill>
                <patternFill>
                  <bgColor rgb="FF99CC00"/>
                </patternFill>
              </fill>
            </x14:dxf>
          </x14:cfRule>
          <x14:cfRule type="containsText" priority="2446" operator="containsText" id="{A16D562B-A5B1-4713-AFEE-7C6ED7F0EE41}">
            <xm:f>NOT(ISERROR(SEARCH('Listados Datos'!$P$4,Z556)))</xm:f>
            <xm:f>'Listados Datos'!$P$4</xm:f>
            <x14:dxf>
              <fill>
                <patternFill>
                  <bgColor rgb="FF33CC33"/>
                </patternFill>
              </fill>
            </x14:dxf>
          </x14:cfRule>
          <x14:cfRule type="containsText" priority="2447" operator="containsText" id="{47E5AEBF-213E-4FDD-B5E8-773A64DB16A4}">
            <xm:f>NOT(ISERROR(SEARCH('Listados Datos'!$P$5,Z556)))</xm:f>
            <xm:f>'Listados Datos'!$P$5</xm:f>
            <x14:dxf>
              <fill>
                <patternFill>
                  <bgColor rgb="FFFFFF00"/>
                </patternFill>
              </fill>
            </x14:dxf>
          </x14:cfRule>
          <x14:cfRule type="containsText" priority="2448" operator="containsText" id="{A534D22C-30F8-400C-A1A1-A650D4EAFB65}">
            <xm:f>NOT(ISERROR(SEARCH('Listados Datos'!$P$6,Z556)))</xm:f>
            <xm:f>'Listados Datos'!$P$6</xm:f>
            <x14:dxf>
              <fill>
                <patternFill>
                  <bgColor rgb="FFFFC000"/>
                </patternFill>
              </fill>
            </x14:dxf>
          </x14:cfRule>
          <x14:cfRule type="containsText" priority="2449" operator="containsText" id="{AC1EFA11-7450-47CD-850A-B65C6B54FDA1}">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421" operator="containsText" id="{FB5D6852-CB70-49E3-9F8B-ED528DFDC691}">
            <xm:f>NOT(ISERROR(SEARCH('Listados Datos'!$T$3,AT556)))</xm:f>
            <xm:f>'Listados Datos'!$T$3</xm:f>
            <x14:dxf>
              <fill>
                <patternFill patternType="solid">
                  <bgColor rgb="FFC00000"/>
                </patternFill>
              </fill>
            </x14:dxf>
          </x14:cfRule>
          <x14:cfRule type="containsText" priority="2422" operator="containsText" id="{D6CEDCA6-EC29-4959-8B9C-9D0945818585}">
            <xm:f>NOT(ISERROR(SEARCH('Listados Datos'!$T$4,AT556)))</xm:f>
            <xm:f>'Listados Datos'!$T$4</xm:f>
            <x14:dxf>
              <font>
                <b/>
                <i val="0"/>
                <color theme="0"/>
              </font>
              <fill>
                <patternFill>
                  <bgColor rgb="FFE26B0A"/>
                </patternFill>
              </fill>
            </x14:dxf>
          </x14:cfRule>
          <x14:cfRule type="containsText" priority="2423" operator="containsText" id="{EDAA2636-AC93-4B29-A5E8-7B5F2D238091}">
            <xm:f>NOT(ISERROR(SEARCH('Listados Datos'!$T$5,AT556)))</xm:f>
            <xm:f>'Listados Datos'!$T$5</xm:f>
            <x14:dxf>
              <font>
                <b/>
                <i val="0"/>
                <color auto="1"/>
              </font>
              <fill>
                <patternFill>
                  <bgColor rgb="FFFFFF00"/>
                </patternFill>
              </fill>
            </x14:dxf>
          </x14:cfRule>
          <x14:cfRule type="containsText" priority="2424" operator="containsText" id="{84065B7F-49FC-4417-BDE5-E9BACE354155}">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411" operator="containsText" id="{D2E54F65-98C0-419F-86EF-5F16E8DA3409}">
            <xm:f>NOT(ISERROR(SEARCH('Listados Datos'!$P$3,AR556)))</xm:f>
            <xm:f>'Listados Datos'!$P$3</xm:f>
            <x14:dxf>
              <fill>
                <patternFill>
                  <bgColor rgb="FF99CC00"/>
                </patternFill>
              </fill>
            </x14:dxf>
          </x14:cfRule>
          <x14:cfRule type="containsText" priority="2412" operator="containsText" id="{9866C2B0-D9BE-475C-8319-B0681F140E71}">
            <xm:f>NOT(ISERROR(SEARCH('Listados Datos'!$P$4,AR556)))</xm:f>
            <xm:f>'Listados Datos'!$P$4</xm:f>
            <x14:dxf>
              <fill>
                <patternFill>
                  <bgColor rgb="FF33CC33"/>
                </patternFill>
              </fill>
            </x14:dxf>
          </x14:cfRule>
          <x14:cfRule type="containsText" priority="2413" operator="containsText" id="{AB117B83-8993-4D93-9D0F-228AAF7E0957}">
            <xm:f>NOT(ISERROR(SEARCH('Listados Datos'!$P$5,AR556)))</xm:f>
            <xm:f>'Listados Datos'!$P$5</xm:f>
            <x14:dxf>
              <fill>
                <patternFill>
                  <bgColor rgb="FFFFFF00"/>
                </patternFill>
              </fill>
            </x14:dxf>
          </x14:cfRule>
          <x14:cfRule type="containsText" priority="2414" operator="containsText" id="{5367E2BE-B7EF-44E7-AE5D-9C94F93D32B7}">
            <xm:f>NOT(ISERROR(SEARCH('Listados Datos'!$P$6,AR556)))</xm:f>
            <xm:f>'Listados Datos'!$P$6</xm:f>
            <x14:dxf>
              <fill>
                <patternFill>
                  <bgColor rgb="FFFFC000"/>
                </patternFill>
              </fill>
            </x14:dxf>
          </x14:cfRule>
          <x14:cfRule type="containsText" priority="2415" operator="containsText" id="{41477FC2-96D6-4CEC-926B-DE7E1509798C}">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407" operator="containsText" id="{85727C42-1151-495D-9DD6-F1ED66BB5795}">
            <xm:f>NOT(ISERROR(SEARCH('Listados Datos'!$T$3,AT557)))</xm:f>
            <xm:f>'Listados Datos'!$T$3</xm:f>
            <x14:dxf>
              <fill>
                <patternFill patternType="solid">
                  <bgColor rgb="FFC00000"/>
                </patternFill>
              </fill>
            </x14:dxf>
          </x14:cfRule>
          <x14:cfRule type="containsText" priority="2408" operator="containsText" id="{CAFF7C72-4BD9-4622-B678-1A9FD38DB70D}">
            <xm:f>NOT(ISERROR(SEARCH('Listados Datos'!$T$4,AT557)))</xm:f>
            <xm:f>'Listados Datos'!$T$4</xm:f>
            <x14:dxf>
              <font>
                <b/>
                <i val="0"/>
                <color theme="0"/>
              </font>
              <fill>
                <patternFill>
                  <bgColor rgb="FFE26B0A"/>
                </patternFill>
              </fill>
            </x14:dxf>
          </x14:cfRule>
          <x14:cfRule type="containsText" priority="2409" operator="containsText" id="{0490C1BD-AB7A-42CB-862B-0A372F9D969E}">
            <xm:f>NOT(ISERROR(SEARCH('Listados Datos'!$T$5,AT557)))</xm:f>
            <xm:f>'Listados Datos'!$T$5</xm:f>
            <x14:dxf>
              <font>
                <b/>
                <i val="0"/>
                <color auto="1"/>
              </font>
              <fill>
                <patternFill>
                  <bgColor rgb="FFFFFF00"/>
                </patternFill>
              </fill>
            </x14:dxf>
          </x14:cfRule>
          <x14:cfRule type="containsText" priority="2410" operator="containsText" id="{4B8B75E5-A912-4DB6-A980-5A08499C2228}">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397" operator="containsText" id="{51369015-966C-47C2-8900-E042281F8E37}">
            <xm:f>NOT(ISERROR(SEARCH('Listados Datos'!$P$3,AR557)))</xm:f>
            <xm:f>'Listados Datos'!$P$3</xm:f>
            <x14:dxf>
              <fill>
                <patternFill>
                  <bgColor rgb="FF99CC00"/>
                </patternFill>
              </fill>
            </x14:dxf>
          </x14:cfRule>
          <x14:cfRule type="containsText" priority="2398" operator="containsText" id="{3ABB1673-8576-4B7E-9DEC-C8F55DBF8A74}">
            <xm:f>NOT(ISERROR(SEARCH('Listados Datos'!$P$4,AR557)))</xm:f>
            <xm:f>'Listados Datos'!$P$4</xm:f>
            <x14:dxf>
              <fill>
                <patternFill>
                  <bgColor rgb="FF33CC33"/>
                </patternFill>
              </fill>
            </x14:dxf>
          </x14:cfRule>
          <x14:cfRule type="containsText" priority="2399" operator="containsText" id="{1FD35EEC-2F39-4806-A4DB-8643C0EB3E4A}">
            <xm:f>NOT(ISERROR(SEARCH('Listados Datos'!$P$5,AR557)))</xm:f>
            <xm:f>'Listados Datos'!$P$5</xm:f>
            <x14:dxf>
              <fill>
                <patternFill>
                  <bgColor rgb="FFFFFF00"/>
                </patternFill>
              </fill>
            </x14:dxf>
          </x14:cfRule>
          <x14:cfRule type="containsText" priority="2400" operator="containsText" id="{EDC74637-0476-477E-8B3C-EA34204A0C29}">
            <xm:f>NOT(ISERROR(SEARCH('Listados Datos'!$P$6,AR557)))</xm:f>
            <xm:f>'Listados Datos'!$P$6</xm:f>
            <x14:dxf>
              <fill>
                <patternFill>
                  <bgColor rgb="FFFFC000"/>
                </patternFill>
              </fill>
            </x14:dxf>
          </x14:cfRule>
          <x14:cfRule type="containsText" priority="2401" operator="containsText" id="{262BC07D-A4E6-4ECD-818F-4826C6E2B959}">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393" operator="containsText" id="{BB865C77-AB94-4758-B229-50CE466641FC}">
            <xm:f>NOT(ISERROR(SEARCH('Listados Datos'!$T$3,AT561)))</xm:f>
            <xm:f>'Listados Datos'!$T$3</xm:f>
            <x14:dxf>
              <fill>
                <patternFill patternType="solid">
                  <bgColor rgb="FFC00000"/>
                </patternFill>
              </fill>
            </x14:dxf>
          </x14:cfRule>
          <x14:cfRule type="containsText" priority="2394" operator="containsText" id="{236875CA-DEE4-4124-BAC0-F074B4DF49B5}">
            <xm:f>NOT(ISERROR(SEARCH('Listados Datos'!$T$4,AT561)))</xm:f>
            <xm:f>'Listados Datos'!$T$4</xm:f>
            <x14:dxf>
              <font>
                <b/>
                <i val="0"/>
                <color theme="0"/>
              </font>
              <fill>
                <patternFill>
                  <bgColor rgb="FFE26B0A"/>
                </patternFill>
              </fill>
            </x14:dxf>
          </x14:cfRule>
          <x14:cfRule type="containsText" priority="2395" operator="containsText" id="{9751A9DF-A490-4BDE-9950-16CD324E9E96}">
            <xm:f>NOT(ISERROR(SEARCH('Listados Datos'!$T$5,AT561)))</xm:f>
            <xm:f>'Listados Datos'!$T$5</xm:f>
            <x14:dxf>
              <font>
                <b/>
                <i val="0"/>
                <color auto="1"/>
              </font>
              <fill>
                <patternFill>
                  <bgColor rgb="FFFFFF00"/>
                </patternFill>
              </fill>
            </x14:dxf>
          </x14:cfRule>
          <x14:cfRule type="containsText" priority="2396" operator="containsText" id="{6D9BBACD-8284-45DA-A871-9D5538156AED}">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383" operator="containsText" id="{E0E3763A-7C1E-4383-9629-0A7BBE17E9AF}">
            <xm:f>NOT(ISERROR(SEARCH('Listados Datos'!$P$3,AR561)))</xm:f>
            <xm:f>'Listados Datos'!$P$3</xm:f>
            <x14:dxf>
              <fill>
                <patternFill>
                  <bgColor rgb="FF99CC00"/>
                </patternFill>
              </fill>
            </x14:dxf>
          </x14:cfRule>
          <x14:cfRule type="containsText" priority="2384" operator="containsText" id="{DC9E8DE1-7FBF-4E54-A640-EF0E19C28296}">
            <xm:f>NOT(ISERROR(SEARCH('Listados Datos'!$P$4,AR561)))</xm:f>
            <xm:f>'Listados Datos'!$P$4</xm:f>
            <x14:dxf>
              <fill>
                <patternFill>
                  <bgColor rgb="FF33CC33"/>
                </patternFill>
              </fill>
            </x14:dxf>
          </x14:cfRule>
          <x14:cfRule type="containsText" priority="2385" operator="containsText" id="{0404F024-021D-47E6-B722-6F68688A3D32}">
            <xm:f>NOT(ISERROR(SEARCH('Listados Datos'!$P$5,AR561)))</xm:f>
            <xm:f>'Listados Datos'!$P$5</xm:f>
            <x14:dxf>
              <fill>
                <patternFill>
                  <bgColor rgb="FFFFFF00"/>
                </patternFill>
              </fill>
            </x14:dxf>
          </x14:cfRule>
          <x14:cfRule type="containsText" priority="2386" operator="containsText" id="{3AE18954-5867-4530-A6DB-20957C2DA783}">
            <xm:f>NOT(ISERROR(SEARCH('Listados Datos'!$P$6,AR561)))</xm:f>
            <xm:f>'Listados Datos'!$P$6</xm:f>
            <x14:dxf>
              <fill>
                <patternFill>
                  <bgColor rgb="FFFFC000"/>
                </patternFill>
              </fill>
            </x14:dxf>
          </x14:cfRule>
          <x14:cfRule type="containsText" priority="2387" operator="containsText" id="{699F2C61-2F4D-4395-8DDF-D038DFF0F575}">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379" operator="containsText" id="{D0D857EF-1033-4E90-92B8-94BFFDF25807}">
            <xm:f>NOT(ISERROR(SEARCH('Listados Datos'!$T$3,AF558)))</xm:f>
            <xm:f>'Listados Datos'!$T$3</xm:f>
            <x14:dxf>
              <fill>
                <patternFill patternType="solid">
                  <bgColor rgb="FFC00000"/>
                </patternFill>
              </fill>
            </x14:dxf>
          </x14:cfRule>
          <x14:cfRule type="containsText" priority="2380" operator="containsText" id="{95263D05-1651-488F-9326-27E412B376E6}">
            <xm:f>NOT(ISERROR(SEARCH('Listados Datos'!$T$4,AF558)))</xm:f>
            <xm:f>'Listados Datos'!$T$4</xm:f>
            <x14:dxf>
              <font>
                <b/>
                <i val="0"/>
                <color theme="0"/>
              </font>
              <fill>
                <patternFill>
                  <bgColor rgb="FFE26B0A"/>
                </patternFill>
              </fill>
            </x14:dxf>
          </x14:cfRule>
          <x14:cfRule type="containsText" priority="2381" operator="containsText" id="{D5A05954-DDFE-499A-A8D1-A4EBAAFFA31A}">
            <xm:f>NOT(ISERROR(SEARCH('Listados Datos'!$T$5,AF558)))</xm:f>
            <xm:f>'Listados Datos'!$T$5</xm:f>
            <x14:dxf>
              <font>
                <b/>
                <i val="0"/>
                <color auto="1"/>
              </font>
              <fill>
                <patternFill>
                  <bgColor rgb="FFFFFF00"/>
                </patternFill>
              </fill>
            </x14:dxf>
          </x14:cfRule>
          <x14:cfRule type="containsText" priority="2382" operator="containsText" id="{CB8C0900-197B-466B-A999-1F0DB94EA537}">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375" operator="containsText" id="{427B2A90-2876-4DD6-AF27-58D053C30D72}">
            <xm:f>NOT(ISERROR(SEARCH('Listados Datos'!$T$3,AB558)))</xm:f>
            <xm:f>'Listados Datos'!$T$3</xm:f>
            <x14:dxf>
              <fill>
                <patternFill patternType="solid">
                  <bgColor rgb="FFC00000"/>
                </patternFill>
              </fill>
            </x14:dxf>
          </x14:cfRule>
          <x14:cfRule type="containsText" priority="2376" operator="containsText" id="{EEEDB586-5C4A-4B17-BB9B-762F55A778FA}">
            <xm:f>NOT(ISERROR(SEARCH('Listados Datos'!$T$4,AB558)))</xm:f>
            <xm:f>'Listados Datos'!$T$4</xm:f>
            <x14:dxf>
              <font>
                <b/>
                <i val="0"/>
                <color theme="0"/>
              </font>
              <fill>
                <patternFill>
                  <bgColor rgb="FFE26B0A"/>
                </patternFill>
              </fill>
            </x14:dxf>
          </x14:cfRule>
          <x14:cfRule type="containsText" priority="2377" operator="containsText" id="{43C8BB92-9207-49C8-86D7-FBDD65D25658}">
            <xm:f>NOT(ISERROR(SEARCH('Listados Datos'!$T$5,AB558)))</xm:f>
            <xm:f>'Listados Datos'!$T$5</xm:f>
            <x14:dxf>
              <font>
                <b/>
                <i val="0"/>
                <color auto="1"/>
              </font>
              <fill>
                <patternFill>
                  <bgColor rgb="FFFFFF00"/>
                </patternFill>
              </fill>
            </x14:dxf>
          </x14:cfRule>
          <x14:cfRule type="containsText" priority="2378" operator="containsText" id="{7FAAAE63-4561-4C80-8FB5-324510A58B89}">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365" operator="containsText" id="{D0551E0D-85D9-4B0A-832B-5A6518FA2F70}">
            <xm:f>NOT(ISERROR(SEARCH('Listados Datos'!$P$3,Z558)))</xm:f>
            <xm:f>'Listados Datos'!$P$3</xm:f>
            <x14:dxf>
              <fill>
                <patternFill>
                  <bgColor rgb="FF99CC00"/>
                </patternFill>
              </fill>
            </x14:dxf>
          </x14:cfRule>
          <x14:cfRule type="containsText" priority="2366" operator="containsText" id="{3CE0745C-FD52-42CE-91BB-8C58D74FEB81}">
            <xm:f>NOT(ISERROR(SEARCH('Listados Datos'!$P$4,Z558)))</xm:f>
            <xm:f>'Listados Datos'!$P$4</xm:f>
            <x14:dxf>
              <fill>
                <patternFill>
                  <bgColor rgb="FF33CC33"/>
                </patternFill>
              </fill>
            </x14:dxf>
          </x14:cfRule>
          <x14:cfRule type="containsText" priority="2367" operator="containsText" id="{5B300B16-FC48-4B02-83B3-1587B4A6ABF5}">
            <xm:f>NOT(ISERROR(SEARCH('Listados Datos'!$P$5,Z558)))</xm:f>
            <xm:f>'Listados Datos'!$P$5</xm:f>
            <x14:dxf>
              <fill>
                <patternFill>
                  <bgColor rgb="FFFFFF00"/>
                </patternFill>
              </fill>
            </x14:dxf>
          </x14:cfRule>
          <x14:cfRule type="containsText" priority="2368" operator="containsText" id="{E06207A4-DEBF-4433-BB32-7F96EDCC71BA}">
            <xm:f>NOT(ISERROR(SEARCH('Listados Datos'!$P$6,Z558)))</xm:f>
            <xm:f>'Listados Datos'!$P$6</xm:f>
            <x14:dxf>
              <fill>
                <patternFill>
                  <bgColor rgb="FFFFC000"/>
                </patternFill>
              </fill>
            </x14:dxf>
          </x14:cfRule>
          <x14:cfRule type="containsText" priority="2369" operator="containsText" id="{C7DBF8F3-239B-474F-A259-26A94C8B4AA3}">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351" operator="containsText" id="{F458A61C-F898-4443-A890-127BB54BAE63}">
            <xm:f>NOT(ISERROR(SEARCH('Listados Datos'!$T$3,AT558)))</xm:f>
            <xm:f>'Listados Datos'!$T$3</xm:f>
            <x14:dxf>
              <fill>
                <patternFill patternType="solid">
                  <bgColor rgb="FFC00000"/>
                </patternFill>
              </fill>
            </x14:dxf>
          </x14:cfRule>
          <x14:cfRule type="containsText" priority="2352" operator="containsText" id="{ED20B447-73C6-47FD-8340-827BC8258C3E}">
            <xm:f>NOT(ISERROR(SEARCH('Listados Datos'!$T$4,AT558)))</xm:f>
            <xm:f>'Listados Datos'!$T$4</xm:f>
            <x14:dxf>
              <font>
                <b/>
                <i val="0"/>
                <color theme="0"/>
              </font>
              <fill>
                <patternFill>
                  <bgColor rgb="FFE26B0A"/>
                </patternFill>
              </fill>
            </x14:dxf>
          </x14:cfRule>
          <x14:cfRule type="containsText" priority="2353" operator="containsText" id="{ADDAFED4-5816-4891-82FA-FAC54D3F534D}">
            <xm:f>NOT(ISERROR(SEARCH('Listados Datos'!$T$5,AT558)))</xm:f>
            <xm:f>'Listados Datos'!$T$5</xm:f>
            <x14:dxf>
              <font>
                <b/>
                <i val="0"/>
                <color auto="1"/>
              </font>
              <fill>
                <patternFill>
                  <bgColor rgb="FFFFFF00"/>
                </patternFill>
              </fill>
            </x14:dxf>
          </x14:cfRule>
          <x14:cfRule type="containsText" priority="2354" operator="containsText" id="{4E6C4D94-9CC4-4454-89B3-AFC8DA2DAF8A}">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341" operator="containsText" id="{6ACF5C17-59F8-4615-8EDD-BC21974D8FE3}">
            <xm:f>NOT(ISERROR(SEARCH('Listados Datos'!$P$3,AR558)))</xm:f>
            <xm:f>'Listados Datos'!$P$3</xm:f>
            <x14:dxf>
              <fill>
                <patternFill>
                  <bgColor rgb="FF99CC00"/>
                </patternFill>
              </fill>
            </x14:dxf>
          </x14:cfRule>
          <x14:cfRule type="containsText" priority="2342" operator="containsText" id="{96745A68-721C-4A48-BF5A-22124016096F}">
            <xm:f>NOT(ISERROR(SEARCH('Listados Datos'!$P$4,AR558)))</xm:f>
            <xm:f>'Listados Datos'!$P$4</xm:f>
            <x14:dxf>
              <fill>
                <patternFill>
                  <bgColor rgb="FF33CC33"/>
                </patternFill>
              </fill>
            </x14:dxf>
          </x14:cfRule>
          <x14:cfRule type="containsText" priority="2343" operator="containsText" id="{0159591A-B05D-4E28-BDFF-4A7CACED39BE}">
            <xm:f>NOT(ISERROR(SEARCH('Listados Datos'!$P$5,AR558)))</xm:f>
            <xm:f>'Listados Datos'!$P$5</xm:f>
            <x14:dxf>
              <fill>
                <patternFill>
                  <bgColor rgb="FFFFFF00"/>
                </patternFill>
              </fill>
            </x14:dxf>
          </x14:cfRule>
          <x14:cfRule type="containsText" priority="2344" operator="containsText" id="{23A3378A-7C39-4413-BDA1-E67F250E1635}">
            <xm:f>NOT(ISERROR(SEARCH('Listados Datos'!$P$6,AR558)))</xm:f>
            <xm:f>'Listados Datos'!$P$6</xm:f>
            <x14:dxf>
              <fill>
                <patternFill>
                  <bgColor rgb="FFFFC000"/>
                </patternFill>
              </fill>
            </x14:dxf>
          </x14:cfRule>
          <x14:cfRule type="containsText" priority="2345" operator="containsText" id="{3D66EDD1-63F8-4935-9157-F0770620F234}">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337" operator="containsText" id="{DC3AAEB6-7FC7-440E-A443-ECF923085E18}">
            <xm:f>NOT(ISERROR(SEARCH('Listados Datos'!$T$3,AT559)))</xm:f>
            <xm:f>'Listados Datos'!$T$3</xm:f>
            <x14:dxf>
              <fill>
                <patternFill patternType="solid">
                  <bgColor rgb="FFC00000"/>
                </patternFill>
              </fill>
            </x14:dxf>
          </x14:cfRule>
          <x14:cfRule type="containsText" priority="2338" operator="containsText" id="{044D49D2-C203-4576-A688-10B0BFC5F80D}">
            <xm:f>NOT(ISERROR(SEARCH('Listados Datos'!$T$4,AT559)))</xm:f>
            <xm:f>'Listados Datos'!$T$4</xm:f>
            <x14:dxf>
              <font>
                <b/>
                <i val="0"/>
                <color theme="0"/>
              </font>
              <fill>
                <patternFill>
                  <bgColor rgb="FFE26B0A"/>
                </patternFill>
              </fill>
            </x14:dxf>
          </x14:cfRule>
          <x14:cfRule type="containsText" priority="2339" operator="containsText" id="{0F61EC52-078F-453F-BB72-DA449EDC5F8F}">
            <xm:f>NOT(ISERROR(SEARCH('Listados Datos'!$T$5,AT559)))</xm:f>
            <xm:f>'Listados Datos'!$T$5</xm:f>
            <x14:dxf>
              <font>
                <b/>
                <i val="0"/>
                <color auto="1"/>
              </font>
              <fill>
                <patternFill>
                  <bgColor rgb="FFFFFF00"/>
                </patternFill>
              </fill>
            </x14:dxf>
          </x14:cfRule>
          <x14:cfRule type="containsText" priority="2340" operator="containsText" id="{43326959-0EFA-4C3A-AF07-9023EC00C836}">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327" operator="containsText" id="{F557F640-88CA-4722-97E7-2E6A9992C346}">
            <xm:f>NOT(ISERROR(SEARCH('Listados Datos'!$P$3,AR559)))</xm:f>
            <xm:f>'Listados Datos'!$P$3</xm:f>
            <x14:dxf>
              <fill>
                <patternFill>
                  <bgColor rgb="FF99CC00"/>
                </patternFill>
              </fill>
            </x14:dxf>
          </x14:cfRule>
          <x14:cfRule type="containsText" priority="2328" operator="containsText" id="{CB8A22B7-E604-41A7-83B3-45D24D340E14}">
            <xm:f>NOT(ISERROR(SEARCH('Listados Datos'!$P$4,AR559)))</xm:f>
            <xm:f>'Listados Datos'!$P$4</xm:f>
            <x14:dxf>
              <fill>
                <patternFill>
                  <bgColor rgb="FF33CC33"/>
                </patternFill>
              </fill>
            </x14:dxf>
          </x14:cfRule>
          <x14:cfRule type="containsText" priority="2329" operator="containsText" id="{AA792DC0-B6E6-450F-A805-A9A4EFB8572D}">
            <xm:f>NOT(ISERROR(SEARCH('Listados Datos'!$P$5,AR559)))</xm:f>
            <xm:f>'Listados Datos'!$P$5</xm:f>
            <x14:dxf>
              <fill>
                <patternFill>
                  <bgColor rgb="FFFFFF00"/>
                </patternFill>
              </fill>
            </x14:dxf>
          </x14:cfRule>
          <x14:cfRule type="containsText" priority="2330" operator="containsText" id="{62BEE471-C7C2-4896-B9AD-D42B637012C9}">
            <xm:f>NOT(ISERROR(SEARCH('Listados Datos'!$P$6,AR559)))</xm:f>
            <xm:f>'Listados Datos'!$P$6</xm:f>
            <x14:dxf>
              <fill>
                <patternFill>
                  <bgColor rgb="FFFFC000"/>
                </patternFill>
              </fill>
            </x14:dxf>
          </x14:cfRule>
          <x14:cfRule type="containsText" priority="2331" operator="containsText" id="{23DDD46D-F7D8-4028-B978-5AB4F960DFE8}">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051" operator="containsText" id="{CF8D861A-338C-4C87-97A6-20018E237C51}">
            <xm:f>NOT(ISERROR(SEARCH('Listados Datos'!$T$3,AF574)))</xm:f>
            <xm:f>'Listados Datos'!$T$3</xm:f>
            <x14:dxf>
              <fill>
                <patternFill patternType="solid">
                  <bgColor rgb="FFC00000"/>
                </patternFill>
              </fill>
            </x14:dxf>
          </x14:cfRule>
          <x14:cfRule type="containsText" priority="2052" operator="containsText" id="{5AB9896D-13D6-4585-9C98-4388D9FDE600}">
            <xm:f>NOT(ISERROR(SEARCH('Listados Datos'!$T$4,AF574)))</xm:f>
            <xm:f>'Listados Datos'!$T$4</xm:f>
            <x14:dxf>
              <font>
                <b/>
                <i val="0"/>
                <color theme="0"/>
              </font>
              <fill>
                <patternFill>
                  <bgColor rgb="FFE26B0A"/>
                </patternFill>
              </fill>
            </x14:dxf>
          </x14:cfRule>
          <x14:cfRule type="containsText" priority="2053" operator="containsText" id="{CF90EB1A-A92D-4E83-AE24-AD815E4009F7}">
            <xm:f>NOT(ISERROR(SEARCH('Listados Datos'!$T$5,AF574)))</xm:f>
            <xm:f>'Listados Datos'!$T$5</xm:f>
            <x14:dxf>
              <font>
                <b/>
                <i val="0"/>
                <color auto="1"/>
              </font>
              <fill>
                <patternFill>
                  <bgColor rgb="FFFFFF00"/>
                </patternFill>
              </fill>
            </x14:dxf>
          </x14:cfRule>
          <x14:cfRule type="containsText" priority="2054" operator="containsText" id="{AE897E78-3023-4EA8-A917-4259FE1789C2}">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047" operator="containsText" id="{92A2C499-1955-4A4E-AFF1-1B96E34FF8B7}">
            <xm:f>NOT(ISERROR(SEARCH('Listados Datos'!$T$3,AB574)))</xm:f>
            <xm:f>'Listados Datos'!$T$3</xm:f>
            <x14:dxf>
              <fill>
                <patternFill patternType="solid">
                  <bgColor rgb="FFC00000"/>
                </patternFill>
              </fill>
            </x14:dxf>
          </x14:cfRule>
          <x14:cfRule type="containsText" priority="2048" operator="containsText" id="{0352A24C-CE9B-4D8E-AA7F-B06AA6A52DE6}">
            <xm:f>NOT(ISERROR(SEARCH('Listados Datos'!$T$4,AB574)))</xm:f>
            <xm:f>'Listados Datos'!$T$4</xm:f>
            <x14:dxf>
              <font>
                <b/>
                <i val="0"/>
                <color theme="0"/>
              </font>
              <fill>
                <patternFill>
                  <bgColor rgb="FFE26B0A"/>
                </patternFill>
              </fill>
            </x14:dxf>
          </x14:cfRule>
          <x14:cfRule type="containsText" priority="2049" operator="containsText" id="{5F39EF79-01F2-4C15-BE41-1371F5AA0A1C}">
            <xm:f>NOT(ISERROR(SEARCH('Listados Datos'!$T$5,AB574)))</xm:f>
            <xm:f>'Listados Datos'!$T$5</xm:f>
            <x14:dxf>
              <font>
                <b/>
                <i val="0"/>
                <color auto="1"/>
              </font>
              <fill>
                <patternFill>
                  <bgColor rgb="FFFFFF00"/>
                </patternFill>
              </fill>
            </x14:dxf>
          </x14:cfRule>
          <x14:cfRule type="containsText" priority="2050" operator="containsText" id="{D7B83255-273E-44B4-85DE-648F6402C32E}">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037" operator="containsText" id="{C3B37492-9464-4993-86B2-580AC748FD60}">
            <xm:f>NOT(ISERROR(SEARCH('Listados Datos'!$P$3,Z574)))</xm:f>
            <xm:f>'Listados Datos'!$P$3</xm:f>
            <x14:dxf>
              <fill>
                <patternFill>
                  <bgColor rgb="FF99CC00"/>
                </patternFill>
              </fill>
            </x14:dxf>
          </x14:cfRule>
          <x14:cfRule type="containsText" priority="2038" operator="containsText" id="{6A9AF173-7872-4409-8550-1A5A97AAFE3B}">
            <xm:f>NOT(ISERROR(SEARCH('Listados Datos'!$P$4,Z574)))</xm:f>
            <xm:f>'Listados Datos'!$P$4</xm:f>
            <x14:dxf>
              <fill>
                <patternFill>
                  <bgColor rgb="FF33CC33"/>
                </patternFill>
              </fill>
            </x14:dxf>
          </x14:cfRule>
          <x14:cfRule type="containsText" priority="2039" operator="containsText" id="{CD08C172-D8A4-47E9-9EB2-5603AC520CD4}">
            <xm:f>NOT(ISERROR(SEARCH('Listados Datos'!$P$5,Z574)))</xm:f>
            <xm:f>'Listados Datos'!$P$5</xm:f>
            <x14:dxf>
              <fill>
                <patternFill>
                  <bgColor rgb="FFFFFF00"/>
                </patternFill>
              </fill>
            </x14:dxf>
          </x14:cfRule>
          <x14:cfRule type="containsText" priority="2040" operator="containsText" id="{4AAE0D54-0F27-45B7-B2BC-B50D2BEC563B}">
            <xm:f>NOT(ISERROR(SEARCH('Listados Datos'!$P$6,Z574)))</xm:f>
            <xm:f>'Listados Datos'!$P$6</xm:f>
            <x14:dxf>
              <fill>
                <patternFill>
                  <bgColor rgb="FFFFC000"/>
                </patternFill>
              </fill>
            </x14:dxf>
          </x14:cfRule>
          <x14:cfRule type="containsText" priority="2041" operator="containsText" id="{D759FF05-838C-4402-BA20-75E437617625}">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013" operator="containsText" id="{150C28AB-68BC-4EB5-A143-7A928F3A4DC0}">
            <xm:f>NOT(ISERROR(SEARCH('Listados Datos'!$T$3,AT574)))</xm:f>
            <xm:f>'Listados Datos'!$T$3</xm:f>
            <x14:dxf>
              <fill>
                <patternFill patternType="solid">
                  <bgColor rgb="FFC00000"/>
                </patternFill>
              </fill>
            </x14:dxf>
          </x14:cfRule>
          <x14:cfRule type="containsText" priority="2014" operator="containsText" id="{F81C6D3E-E16B-46CB-9C02-B3BC91A1A608}">
            <xm:f>NOT(ISERROR(SEARCH('Listados Datos'!$T$4,AT574)))</xm:f>
            <xm:f>'Listados Datos'!$T$4</xm:f>
            <x14:dxf>
              <font>
                <b/>
                <i val="0"/>
                <color theme="0"/>
              </font>
              <fill>
                <patternFill>
                  <bgColor rgb="FFE26B0A"/>
                </patternFill>
              </fill>
            </x14:dxf>
          </x14:cfRule>
          <x14:cfRule type="containsText" priority="2015" operator="containsText" id="{F0EA7FBF-6DA7-4966-9791-D6C8E477FE58}">
            <xm:f>NOT(ISERROR(SEARCH('Listados Datos'!$T$5,AT574)))</xm:f>
            <xm:f>'Listados Datos'!$T$5</xm:f>
            <x14:dxf>
              <font>
                <b/>
                <i val="0"/>
                <color auto="1"/>
              </font>
              <fill>
                <patternFill>
                  <bgColor rgb="FFFFFF00"/>
                </patternFill>
              </fill>
            </x14:dxf>
          </x14:cfRule>
          <x14:cfRule type="containsText" priority="2016" operator="containsText" id="{CFA96B3E-64B2-4BB0-9A0F-996926433C47}">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003" operator="containsText" id="{794AA0AF-B910-46CA-B7D2-7BE40E0F4BF7}">
            <xm:f>NOT(ISERROR(SEARCH('Listados Datos'!$P$3,AR574)))</xm:f>
            <xm:f>'Listados Datos'!$P$3</xm:f>
            <x14:dxf>
              <fill>
                <patternFill>
                  <bgColor rgb="FF99CC00"/>
                </patternFill>
              </fill>
            </x14:dxf>
          </x14:cfRule>
          <x14:cfRule type="containsText" priority="2004" operator="containsText" id="{A4C961F5-5627-4D77-B6B5-BA7D7147787A}">
            <xm:f>NOT(ISERROR(SEARCH('Listados Datos'!$P$4,AR574)))</xm:f>
            <xm:f>'Listados Datos'!$P$4</xm:f>
            <x14:dxf>
              <fill>
                <patternFill>
                  <bgColor rgb="FF33CC33"/>
                </patternFill>
              </fill>
            </x14:dxf>
          </x14:cfRule>
          <x14:cfRule type="containsText" priority="2005" operator="containsText" id="{C68B94D9-6A63-46EE-808F-3D9BBA020067}">
            <xm:f>NOT(ISERROR(SEARCH('Listados Datos'!$P$5,AR574)))</xm:f>
            <xm:f>'Listados Datos'!$P$5</xm:f>
            <x14:dxf>
              <fill>
                <patternFill>
                  <bgColor rgb="FFFFFF00"/>
                </patternFill>
              </fill>
            </x14:dxf>
          </x14:cfRule>
          <x14:cfRule type="containsText" priority="2006" operator="containsText" id="{1CEC34D1-58D4-4270-B98A-968D6D0421BE}">
            <xm:f>NOT(ISERROR(SEARCH('Listados Datos'!$P$6,AR574)))</xm:f>
            <xm:f>'Listados Datos'!$P$6</xm:f>
            <x14:dxf>
              <fill>
                <patternFill>
                  <bgColor rgb="FFFFC000"/>
                </patternFill>
              </fill>
            </x14:dxf>
          </x14:cfRule>
          <x14:cfRule type="containsText" priority="2007" operator="containsText" id="{12CAB0E5-9811-4CAF-84E4-2FFA67559718}">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1999" operator="containsText" id="{78D707AC-44C7-4A4E-86E4-BE0C5B4737A5}">
            <xm:f>NOT(ISERROR(SEARCH('Listados Datos'!$T$3,AT575)))</xm:f>
            <xm:f>'Listados Datos'!$T$3</xm:f>
            <x14:dxf>
              <fill>
                <patternFill patternType="solid">
                  <bgColor rgb="FFC00000"/>
                </patternFill>
              </fill>
            </x14:dxf>
          </x14:cfRule>
          <x14:cfRule type="containsText" priority="2000" operator="containsText" id="{6D5F1B49-544E-45F8-965D-20A50C3B2BCF}">
            <xm:f>NOT(ISERROR(SEARCH('Listados Datos'!$T$4,AT575)))</xm:f>
            <xm:f>'Listados Datos'!$T$4</xm:f>
            <x14:dxf>
              <font>
                <b/>
                <i val="0"/>
                <color theme="0"/>
              </font>
              <fill>
                <patternFill>
                  <bgColor rgb="FFE26B0A"/>
                </patternFill>
              </fill>
            </x14:dxf>
          </x14:cfRule>
          <x14:cfRule type="containsText" priority="2001" operator="containsText" id="{7AF41B86-A482-4B10-B575-333FB1666198}">
            <xm:f>NOT(ISERROR(SEARCH('Listados Datos'!$T$5,AT575)))</xm:f>
            <xm:f>'Listados Datos'!$T$5</xm:f>
            <x14:dxf>
              <font>
                <b/>
                <i val="0"/>
                <color auto="1"/>
              </font>
              <fill>
                <patternFill>
                  <bgColor rgb="FFFFFF00"/>
                </patternFill>
              </fill>
            </x14:dxf>
          </x14:cfRule>
          <x14:cfRule type="containsText" priority="2002" operator="containsText" id="{BAC7D3C9-D4B7-447D-B854-2B1773DBDF07}">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1989" operator="containsText" id="{96F3B161-BCD3-44FB-869E-A75999341599}">
            <xm:f>NOT(ISERROR(SEARCH('Listados Datos'!$P$3,AR575)))</xm:f>
            <xm:f>'Listados Datos'!$P$3</xm:f>
            <x14:dxf>
              <fill>
                <patternFill>
                  <bgColor rgb="FF99CC00"/>
                </patternFill>
              </fill>
            </x14:dxf>
          </x14:cfRule>
          <x14:cfRule type="containsText" priority="1990" operator="containsText" id="{256F44F5-9C65-4685-9BC4-855E0084DF37}">
            <xm:f>NOT(ISERROR(SEARCH('Listados Datos'!$P$4,AR575)))</xm:f>
            <xm:f>'Listados Datos'!$P$4</xm:f>
            <x14:dxf>
              <fill>
                <patternFill>
                  <bgColor rgb="FF33CC33"/>
                </patternFill>
              </fill>
            </x14:dxf>
          </x14:cfRule>
          <x14:cfRule type="containsText" priority="1991" operator="containsText" id="{CB2C912C-EDB7-4BCE-AC7C-5D7DA8D9FB9D}">
            <xm:f>NOT(ISERROR(SEARCH('Listados Datos'!$P$5,AR575)))</xm:f>
            <xm:f>'Listados Datos'!$P$5</xm:f>
            <x14:dxf>
              <fill>
                <patternFill>
                  <bgColor rgb="FFFFFF00"/>
                </patternFill>
              </fill>
            </x14:dxf>
          </x14:cfRule>
          <x14:cfRule type="containsText" priority="1992" operator="containsText" id="{44F4BD67-0259-408E-B662-1DBBB360A525}">
            <xm:f>NOT(ISERROR(SEARCH('Listados Datos'!$P$6,AR575)))</xm:f>
            <xm:f>'Listados Datos'!$P$6</xm:f>
            <x14:dxf>
              <fill>
                <patternFill>
                  <bgColor rgb="FFFFC000"/>
                </patternFill>
              </fill>
            </x14:dxf>
          </x14:cfRule>
          <x14:cfRule type="containsText" priority="1993" operator="containsText" id="{19D6077B-6DE4-4383-BFA6-486C9792B828}">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1971" operator="containsText" id="{65F2C07D-218F-4753-B9EA-EBA11A6A617C}">
            <xm:f>NOT(ISERROR(SEARCH('Listados Datos'!$T$3,AF576)))</xm:f>
            <xm:f>'Listados Datos'!$T$3</xm:f>
            <x14:dxf>
              <fill>
                <patternFill patternType="solid">
                  <bgColor rgb="FFC00000"/>
                </patternFill>
              </fill>
            </x14:dxf>
          </x14:cfRule>
          <x14:cfRule type="containsText" priority="1972" operator="containsText" id="{709986E3-340D-4465-BEF9-F7E274A92DAA}">
            <xm:f>NOT(ISERROR(SEARCH('Listados Datos'!$T$4,AF576)))</xm:f>
            <xm:f>'Listados Datos'!$T$4</xm:f>
            <x14:dxf>
              <font>
                <b/>
                <i val="0"/>
                <color theme="0"/>
              </font>
              <fill>
                <patternFill>
                  <bgColor rgb="FFE26B0A"/>
                </patternFill>
              </fill>
            </x14:dxf>
          </x14:cfRule>
          <x14:cfRule type="containsText" priority="1973" operator="containsText" id="{3FE65641-CD65-4B14-BA02-10717DBD9BF4}">
            <xm:f>NOT(ISERROR(SEARCH('Listados Datos'!$T$5,AF576)))</xm:f>
            <xm:f>'Listados Datos'!$T$5</xm:f>
            <x14:dxf>
              <font>
                <b/>
                <i val="0"/>
                <color auto="1"/>
              </font>
              <fill>
                <patternFill>
                  <bgColor rgb="FFFFFF00"/>
                </patternFill>
              </fill>
            </x14:dxf>
          </x14:cfRule>
          <x14:cfRule type="containsText" priority="1974" operator="containsText" id="{B48C670E-3F89-4AA6-A51C-1A2DAA9E92F3}">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1967" operator="containsText" id="{50940A53-2594-4C6D-9F16-BA779176E682}">
            <xm:f>NOT(ISERROR(SEARCH('Listados Datos'!$T$3,AB576)))</xm:f>
            <xm:f>'Listados Datos'!$T$3</xm:f>
            <x14:dxf>
              <fill>
                <patternFill patternType="solid">
                  <bgColor rgb="FFC00000"/>
                </patternFill>
              </fill>
            </x14:dxf>
          </x14:cfRule>
          <x14:cfRule type="containsText" priority="1968" operator="containsText" id="{105DB54C-7620-4D0A-87D6-EC11F3552C78}">
            <xm:f>NOT(ISERROR(SEARCH('Listados Datos'!$T$4,AB576)))</xm:f>
            <xm:f>'Listados Datos'!$T$4</xm:f>
            <x14:dxf>
              <font>
                <b/>
                <i val="0"/>
                <color theme="0"/>
              </font>
              <fill>
                <patternFill>
                  <bgColor rgb="FFE26B0A"/>
                </patternFill>
              </fill>
            </x14:dxf>
          </x14:cfRule>
          <x14:cfRule type="containsText" priority="1969" operator="containsText" id="{F3C211D0-E350-4878-BAE8-E37A3BCA47C0}">
            <xm:f>NOT(ISERROR(SEARCH('Listados Datos'!$T$5,AB576)))</xm:f>
            <xm:f>'Listados Datos'!$T$5</xm:f>
            <x14:dxf>
              <font>
                <b/>
                <i val="0"/>
                <color auto="1"/>
              </font>
              <fill>
                <patternFill>
                  <bgColor rgb="FFFFFF00"/>
                </patternFill>
              </fill>
            </x14:dxf>
          </x14:cfRule>
          <x14:cfRule type="containsText" priority="1970" operator="containsText" id="{91BE2AAD-0196-4486-A463-F7E6893EEF64}">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1957" operator="containsText" id="{6D445F54-EF40-44D6-AC19-9EE5E34CEE3A}">
            <xm:f>NOT(ISERROR(SEARCH('Listados Datos'!$P$3,Z576)))</xm:f>
            <xm:f>'Listados Datos'!$P$3</xm:f>
            <x14:dxf>
              <fill>
                <patternFill>
                  <bgColor rgb="FF99CC00"/>
                </patternFill>
              </fill>
            </x14:dxf>
          </x14:cfRule>
          <x14:cfRule type="containsText" priority="1958" operator="containsText" id="{01B2CD94-A498-4353-955D-CC049D4A4D33}">
            <xm:f>NOT(ISERROR(SEARCH('Listados Datos'!$P$4,Z576)))</xm:f>
            <xm:f>'Listados Datos'!$P$4</xm:f>
            <x14:dxf>
              <fill>
                <patternFill>
                  <bgColor rgb="FF33CC33"/>
                </patternFill>
              </fill>
            </x14:dxf>
          </x14:cfRule>
          <x14:cfRule type="containsText" priority="1959" operator="containsText" id="{B1F48013-62F1-41B7-9750-D7D3D5875126}">
            <xm:f>NOT(ISERROR(SEARCH('Listados Datos'!$P$5,Z576)))</xm:f>
            <xm:f>'Listados Datos'!$P$5</xm:f>
            <x14:dxf>
              <fill>
                <patternFill>
                  <bgColor rgb="FFFFFF00"/>
                </patternFill>
              </fill>
            </x14:dxf>
          </x14:cfRule>
          <x14:cfRule type="containsText" priority="1960" operator="containsText" id="{42AF1E86-E11E-4D31-9E5A-868694CAE503}">
            <xm:f>NOT(ISERROR(SEARCH('Listados Datos'!$P$6,Z576)))</xm:f>
            <xm:f>'Listados Datos'!$P$6</xm:f>
            <x14:dxf>
              <fill>
                <patternFill>
                  <bgColor rgb="FFFFC000"/>
                </patternFill>
              </fill>
            </x14:dxf>
          </x14:cfRule>
          <x14:cfRule type="containsText" priority="1961" operator="containsText" id="{4DB17084-D8B1-4ACF-83F0-3481E14052E3}">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1929" operator="containsText" id="{C58BCEC6-C01F-467A-A233-FA555A5C9237}">
            <xm:f>NOT(ISERROR(SEARCH('Listados Datos'!$T$3,AT577)))</xm:f>
            <xm:f>'Listados Datos'!$T$3</xm:f>
            <x14:dxf>
              <fill>
                <patternFill patternType="solid">
                  <bgColor rgb="FFC00000"/>
                </patternFill>
              </fill>
            </x14:dxf>
          </x14:cfRule>
          <x14:cfRule type="containsText" priority="1930" operator="containsText" id="{66A53B06-FB95-4355-91F3-C213E77C840D}">
            <xm:f>NOT(ISERROR(SEARCH('Listados Datos'!$T$4,AT577)))</xm:f>
            <xm:f>'Listados Datos'!$T$4</xm:f>
            <x14:dxf>
              <font>
                <b/>
                <i val="0"/>
                <color theme="0"/>
              </font>
              <fill>
                <patternFill>
                  <bgColor rgb="FFE26B0A"/>
                </patternFill>
              </fill>
            </x14:dxf>
          </x14:cfRule>
          <x14:cfRule type="containsText" priority="1931" operator="containsText" id="{4766B70F-9936-46BA-A02E-D40745180EF0}">
            <xm:f>NOT(ISERROR(SEARCH('Listados Datos'!$T$5,AT577)))</xm:f>
            <xm:f>'Listados Datos'!$T$5</xm:f>
            <x14:dxf>
              <font>
                <b/>
                <i val="0"/>
                <color auto="1"/>
              </font>
              <fill>
                <patternFill>
                  <bgColor rgb="FFFFFF00"/>
                </patternFill>
              </fill>
            </x14:dxf>
          </x14:cfRule>
          <x14:cfRule type="containsText" priority="1932" operator="containsText" id="{65EF426F-E727-4D62-BCCF-5F51735A47DF}">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1849" operator="containsText" id="{D862F405-1726-4EF7-993A-4224538F2B44}">
            <xm:f>NOT(ISERROR(SEARCH('Listados Datos'!$T$3,AT591)))</xm:f>
            <xm:f>'Listados Datos'!$T$3</xm:f>
            <x14:dxf>
              <fill>
                <patternFill patternType="solid">
                  <bgColor rgb="FFC00000"/>
                </patternFill>
              </fill>
            </x14:dxf>
          </x14:cfRule>
          <x14:cfRule type="containsText" priority="1850" operator="containsText" id="{2CC32B02-95B8-4B75-9037-5003350923D4}">
            <xm:f>NOT(ISERROR(SEARCH('Listados Datos'!$T$4,AT591)))</xm:f>
            <xm:f>'Listados Datos'!$T$4</xm:f>
            <x14:dxf>
              <font>
                <b/>
                <i val="0"/>
                <color theme="0"/>
              </font>
              <fill>
                <patternFill>
                  <bgColor rgb="FFE26B0A"/>
                </patternFill>
              </fill>
            </x14:dxf>
          </x14:cfRule>
          <x14:cfRule type="containsText" priority="1851" operator="containsText" id="{46E3E1E4-7065-48BA-AC85-6F900CB43233}">
            <xm:f>NOT(ISERROR(SEARCH('Listados Datos'!$T$5,AT591)))</xm:f>
            <xm:f>'Listados Datos'!$T$5</xm:f>
            <x14:dxf>
              <font>
                <b/>
                <i val="0"/>
                <color auto="1"/>
              </font>
              <fill>
                <patternFill>
                  <bgColor rgb="FFFFFF00"/>
                </patternFill>
              </fill>
            </x14:dxf>
          </x14:cfRule>
          <x14:cfRule type="containsText" priority="1852" operator="containsText" id="{A620DE48-A940-4631-A463-CA5FDC72D1E0}">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39" operator="containsText" id="{6E09E500-3405-4C4B-BB2D-649564F35667}">
            <xm:f>NOT(ISERROR(SEARCH('Listados Datos'!$P$3,AR591)))</xm:f>
            <xm:f>'Listados Datos'!$P$3</xm:f>
            <x14:dxf>
              <fill>
                <patternFill>
                  <bgColor rgb="FF99CC00"/>
                </patternFill>
              </fill>
            </x14:dxf>
          </x14:cfRule>
          <x14:cfRule type="containsText" priority="1840" operator="containsText" id="{B8D08DC9-CBCE-4585-B384-1A894FB228D5}">
            <xm:f>NOT(ISERROR(SEARCH('Listados Datos'!$P$4,AR591)))</xm:f>
            <xm:f>'Listados Datos'!$P$4</xm:f>
            <x14:dxf>
              <fill>
                <patternFill>
                  <bgColor rgb="FF33CC33"/>
                </patternFill>
              </fill>
            </x14:dxf>
          </x14:cfRule>
          <x14:cfRule type="containsText" priority="1841" operator="containsText" id="{BCCD509E-E092-483B-BB4E-3F3577FC8EBA}">
            <xm:f>NOT(ISERROR(SEARCH('Listados Datos'!$P$5,AR591)))</xm:f>
            <xm:f>'Listados Datos'!$P$5</xm:f>
            <x14:dxf>
              <fill>
                <patternFill>
                  <bgColor rgb="FFFFFF00"/>
                </patternFill>
              </fill>
            </x14:dxf>
          </x14:cfRule>
          <x14:cfRule type="containsText" priority="1842" operator="containsText" id="{C2D461F0-131F-441A-9C03-CDD5089B3C97}">
            <xm:f>NOT(ISERROR(SEARCH('Listados Datos'!$P$6,AR591)))</xm:f>
            <xm:f>'Listados Datos'!$P$6</xm:f>
            <x14:dxf>
              <fill>
                <patternFill>
                  <bgColor rgb="FFFFC000"/>
                </patternFill>
              </fill>
            </x14:dxf>
          </x14:cfRule>
          <x14:cfRule type="containsText" priority="1843" operator="containsText" id="{A39AFC82-97DD-400D-B003-FD3DD2FAB35C}">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07" operator="containsText" id="{7DBCA9EB-BEF9-418F-B878-A1A6551CE519}">
            <xm:f>NOT(ISERROR(SEARCH('Listados Datos'!$T$3,AT588)))</xm:f>
            <xm:f>'Listados Datos'!$T$3</xm:f>
            <x14:dxf>
              <fill>
                <patternFill patternType="solid">
                  <bgColor rgb="FFC00000"/>
                </patternFill>
              </fill>
            </x14:dxf>
          </x14:cfRule>
          <x14:cfRule type="containsText" priority="1808" operator="containsText" id="{57F434E1-ADDA-4A87-979A-37023CBB6557}">
            <xm:f>NOT(ISERROR(SEARCH('Listados Datos'!$T$4,AT588)))</xm:f>
            <xm:f>'Listados Datos'!$T$4</xm:f>
            <x14:dxf>
              <font>
                <b/>
                <i val="0"/>
                <color theme="0"/>
              </font>
              <fill>
                <patternFill>
                  <bgColor rgb="FFE26B0A"/>
                </patternFill>
              </fill>
            </x14:dxf>
          </x14:cfRule>
          <x14:cfRule type="containsText" priority="1809" operator="containsText" id="{E1527BD5-F3D0-400C-ACCC-B55590235A30}">
            <xm:f>NOT(ISERROR(SEARCH('Listados Datos'!$T$5,AT588)))</xm:f>
            <xm:f>'Listados Datos'!$T$5</xm:f>
            <x14:dxf>
              <font>
                <b/>
                <i val="0"/>
                <color auto="1"/>
              </font>
              <fill>
                <patternFill>
                  <bgColor rgb="FFFFFF00"/>
                </patternFill>
              </fill>
            </x14:dxf>
          </x14:cfRule>
          <x14:cfRule type="containsText" priority="1810" operator="containsText" id="{78E31376-6849-44FA-AF00-1DA28173427D}">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797" operator="containsText" id="{A4B6C721-4EDF-4BB4-A7BD-573FC7B55B07}">
            <xm:f>NOT(ISERROR(SEARCH('Listados Datos'!$P$3,AR588)))</xm:f>
            <xm:f>'Listados Datos'!$P$3</xm:f>
            <x14:dxf>
              <fill>
                <patternFill>
                  <bgColor rgb="FF99CC00"/>
                </patternFill>
              </fill>
            </x14:dxf>
          </x14:cfRule>
          <x14:cfRule type="containsText" priority="1798" operator="containsText" id="{FDA759F0-7C11-4334-9213-E804E6BCD763}">
            <xm:f>NOT(ISERROR(SEARCH('Listados Datos'!$P$4,AR588)))</xm:f>
            <xm:f>'Listados Datos'!$P$4</xm:f>
            <x14:dxf>
              <fill>
                <patternFill>
                  <bgColor rgb="FF33CC33"/>
                </patternFill>
              </fill>
            </x14:dxf>
          </x14:cfRule>
          <x14:cfRule type="containsText" priority="1799" operator="containsText" id="{42008C93-6316-4546-897C-BA165707CE53}">
            <xm:f>NOT(ISERROR(SEARCH('Listados Datos'!$P$5,AR588)))</xm:f>
            <xm:f>'Listados Datos'!$P$5</xm:f>
            <x14:dxf>
              <fill>
                <patternFill>
                  <bgColor rgb="FFFFFF00"/>
                </patternFill>
              </fill>
            </x14:dxf>
          </x14:cfRule>
          <x14:cfRule type="containsText" priority="1800" operator="containsText" id="{9AE7BA34-4844-4D21-A308-96BADCA3B3E4}">
            <xm:f>NOT(ISERROR(SEARCH('Listados Datos'!$P$6,AR588)))</xm:f>
            <xm:f>'Listados Datos'!$P$6</xm:f>
            <x14:dxf>
              <fill>
                <patternFill>
                  <bgColor rgb="FFFFC000"/>
                </patternFill>
              </fill>
            </x14:dxf>
          </x14:cfRule>
          <x14:cfRule type="containsText" priority="1801" operator="containsText" id="{754A8D96-9ADA-412E-BC24-1C10B1B012A6}">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915" operator="containsText" id="{779A4319-470E-4010-8A2E-94A667FF3D20}">
            <xm:f>NOT(ISERROR(SEARCH('Listados Datos'!$T$3,AF586)))</xm:f>
            <xm:f>'Listados Datos'!$T$3</xm:f>
            <x14:dxf>
              <fill>
                <patternFill patternType="solid">
                  <bgColor rgb="FFC00000"/>
                </patternFill>
              </fill>
            </x14:dxf>
          </x14:cfRule>
          <x14:cfRule type="containsText" priority="1916" operator="containsText" id="{ED5656FC-9FB7-4F22-AE05-1D70D59EF166}">
            <xm:f>NOT(ISERROR(SEARCH('Listados Datos'!$T$4,AF586)))</xm:f>
            <xm:f>'Listados Datos'!$T$4</xm:f>
            <x14:dxf>
              <font>
                <b/>
                <i val="0"/>
                <color theme="0"/>
              </font>
              <fill>
                <patternFill>
                  <bgColor rgb="FFE26B0A"/>
                </patternFill>
              </fill>
            </x14:dxf>
          </x14:cfRule>
          <x14:cfRule type="containsText" priority="1917" operator="containsText" id="{5CCF9DFF-C1E3-420A-A6DC-C2CED12F0590}">
            <xm:f>NOT(ISERROR(SEARCH('Listados Datos'!$T$5,AF586)))</xm:f>
            <xm:f>'Listados Datos'!$T$5</xm:f>
            <x14:dxf>
              <font>
                <b/>
                <i val="0"/>
                <color auto="1"/>
              </font>
              <fill>
                <patternFill>
                  <bgColor rgb="FFFFFF00"/>
                </patternFill>
              </fill>
            </x14:dxf>
          </x14:cfRule>
          <x14:cfRule type="containsText" priority="1918" operator="containsText" id="{4DF3FF34-78A6-4EEE-9775-445B6B0BA356}">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11" operator="containsText" id="{86161DFA-0D28-4036-A5EA-DE8A3CE5F669}">
            <xm:f>NOT(ISERROR(SEARCH('Listados Datos'!$T$3,AB586)))</xm:f>
            <xm:f>'Listados Datos'!$T$3</xm:f>
            <x14:dxf>
              <fill>
                <patternFill patternType="solid">
                  <bgColor rgb="FFC00000"/>
                </patternFill>
              </fill>
            </x14:dxf>
          </x14:cfRule>
          <x14:cfRule type="containsText" priority="1912" operator="containsText" id="{8EC9CA43-5691-45C5-A54C-85C334BCB778}">
            <xm:f>NOT(ISERROR(SEARCH('Listados Datos'!$T$4,AB586)))</xm:f>
            <xm:f>'Listados Datos'!$T$4</xm:f>
            <x14:dxf>
              <font>
                <b/>
                <i val="0"/>
                <color theme="0"/>
              </font>
              <fill>
                <patternFill>
                  <bgColor rgb="FFE26B0A"/>
                </patternFill>
              </fill>
            </x14:dxf>
          </x14:cfRule>
          <x14:cfRule type="containsText" priority="1913" operator="containsText" id="{F5089BBF-4252-4132-A009-1A8F067E3E7F}">
            <xm:f>NOT(ISERROR(SEARCH('Listados Datos'!$T$5,AB586)))</xm:f>
            <xm:f>'Listados Datos'!$T$5</xm:f>
            <x14:dxf>
              <font>
                <b/>
                <i val="0"/>
                <color auto="1"/>
              </font>
              <fill>
                <patternFill>
                  <bgColor rgb="FFFFFF00"/>
                </patternFill>
              </fill>
            </x14:dxf>
          </x14:cfRule>
          <x14:cfRule type="containsText" priority="1914" operator="containsText" id="{C8C415E3-2564-4CFF-99A3-1B0EBBDE1322}">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01" operator="containsText" id="{88FC90EE-6261-4566-ACB0-3001365EDBF1}">
            <xm:f>NOT(ISERROR(SEARCH('Listados Datos'!$P$3,Z586)))</xm:f>
            <xm:f>'Listados Datos'!$P$3</xm:f>
            <x14:dxf>
              <fill>
                <patternFill>
                  <bgColor rgb="FF99CC00"/>
                </patternFill>
              </fill>
            </x14:dxf>
          </x14:cfRule>
          <x14:cfRule type="containsText" priority="1902" operator="containsText" id="{D4F7AF1F-2D72-4B7A-8DDD-DF9F1F6D6634}">
            <xm:f>NOT(ISERROR(SEARCH('Listados Datos'!$P$4,Z586)))</xm:f>
            <xm:f>'Listados Datos'!$P$4</xm:f>
            <x14:dxf>
              <fill>
                <patternFill>
                  <bgColor rgb="FF33CC33"/>
                </patternFill>
              </fill>
            </x14:dxf>
          </x14:cfRule>
          <x14:cfRule type="containsText" priority="1903" operator="containsText" id="{5F9C8637-DCC9-44CC-B3B4-D298CC77BD30}">
            <xm:f>NOT(ISERROR(SEARCH('Listados Datos'!$P$5,Z586)))</xm:f>
            <xm:f>'Listados Datos'!$P$5</xm:f>
            <x14:dxf>
              <fill>
                <patternFill>
                  <bgColor rgb="FFFFFF00"/>
                </patternFill>
              </fill>
            </x14:dxf>
          </x14:cfRule>
          <x14:cfRule type="containsText" priority="1904" operator="containsText" id="{14824D78-E158-414A-8F69-7AE6EDB50558}">
            <xm:f>NOT(ISERROR(SEARCH('Listados Datos'!$P$6,Z586)))</xm:f>
            <xm:f>'Listados Datos'!$P$6</xm:f>
            <x14:dxf>
              <fill>
                <patternFill>
                  <bgColor rgb="FFFFC000"/>
                </patternFill>
              </fill>
            </x14:dxf>
          </x14:cfRule>
          <x14:cfRule type="containsText" priority="1905" operator="containsText" id="{D1F6FC57-46FA-44AF-BDE7-A460EF3E6288}">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877" operator="containsText" id="{AECED114-6067-40F5-9476-CA0FA533B357}">
            <xm:f>NOT(ISERROR(SEARCH('Listados Datos'!$T$3,AT586)))</xm:f>
            <xm:f>'Listados Datos'!$T$3</xm:f>
            <x14:dxf>
              <fill>
                <patternFill patternType="solid">
                  <bgColor rgb="FFC00000"/>
                </patternFill>
              </fill>
            </x14:dxf>
          </x14:cfRule>
          <x14:cfRule type="containsText" priority="1878" operator="containsText" id="{9F67A422-4AB8-4678-9BA9-2C94184E6A23}">
            <xm:f>NOT(ISERROR(SEARCH('Listados Datos'!$T$4,AT586)))</xm:f>
            <xm:f>'Listados Datos'!$T$4</xm:f>
            <x14:dxf>
              <font>
                <b/>
                <i val="0"/>
                <color theme="0"/>
              </font>
              <fill>
                <patternFill>
                  <bgColor rgb="FFE26B0A"/>
                </patternFill>
              </fill>
            </x14:dxf>
          </x14:cfRule>
          <x14:cfRule type="containsText" priority="1879" operator="containsText" id="{74A238A9-83F4-4954-8320-7610109F684C}">
            <xm:f>NOT(ISERROR(SEARCH('Listados Datos'!$T$5,AT586)))</xm:f>
            <xm:f>'Listados Datos'!$T$5</xm:f>
            <x14:dxf>
              <font>
                <b/>
                <i val="0"/>
                <color auto="1"/>
              </font>
              <fill>
                <patternFill>
                  <bgColor rgb="FFFFFF00"/>
                </patternFill>
              </fill>
            </x14:dxf>
          </x14:cfRule>
          <x14:cfRule type="containsText" priority="1880" operator="containsText" id="{23201D78-F2F1-434B-85AA-54E957CEBF8E}">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67" operator="containsText" id="{34D67550-49EA-4662-8B5E-298909150934}">
            <xm:f>NOT(ISERROR(SEARCH('Listados Datos'!$P$3,AR586)))</xm:f>
            <xm:f>'Listados Datos'!$P$3</xm:f>
            <x14:dxf>
              <fill>
                <patternFill>
                  <bgColor rgb="FF99CC00"/>
                </patternFill>
              </fill>
            </x14:dxf>
          </x14:cfRule>
          <x14:cfRule type="containsText" priority="1868" operator="containsText" id="{CA848BD6-290F-49AB-B42D-E0873A04D420}">
            <xm:f>NOT(ISERROR(SEARCH('Listados Datos'!$P$4,AR586)))</xm:f>
            <xm:f>'Listados Datos'!$P$4</xm:f>
            <x14:dxf>
              <fill>
                <patternFill>
                  <bgColor rgb="FF33CC33"/>
                </patternFill>
              </fill>
            </x14:dxf>
          </x14:cfRule>
          <x14:cfRule type="containsText" priority="1869" operator="containsText" id="{7E5E423B-8513-4520-A754-F1322229F655}">
            <xm:f>NOT(ISERROR(SEARCH('Listados Datos'!$P$5,AR586)))</xm:f>
            <xm:f>'Listados Datos'!$P$5</xm:f>
            <x14:dxf>
              <fill>
                <patternFill>
                  <bgColor rgb="FFFFFF00"/>
                </patternFill>
              </fill>
            </x14:dxf>
          </x14:cfRule>
          <x14:cfRule type="containsText" priority="1870" operator="containsText" id="{637B6858-7CF4-4341-8499-8BDA7871232B}">
            <xm:f>NOT(ISERROR(SEARCH('Listados Datos'!$P$6,AR586)))</xm:f>
            <xm:f>'Listados Datos'!$P$6</xm:f>
            <x14:dxf>
              <fill>
                <patternFill>
                  <bgColor rgb="FFFFC000"/>
                </patternFill>
              </fill>
            </x14:dxf>
          </x14:cfRule>
          <x14:cfRule type="containsText" priority="1871" operator="containsText" id="{F137D581-2899-42E0-9443-0124B23E2653}">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63" operator="containsText" id="{0F13B23C-5BF8-4FDC-BA3E-92B232633861}">
            <xm:f>NOT(ISERROR(SEARCH('Listados Datos'!$T$3,AT587)))</xm:f>
            <xm:f>'Listados Datos'!$T$3</xm:f>
            <x14:dxf>
              <fill>
                <patternFill patternType="solid">
                  <bgColor rgb="FFC00000"/>
                </patternFill>
              </fill>
            </x14:dxf>
          </x14:cfRule>
          <x14:cfRule type="containsText" priority="1864" operator="containsText" id="{64D46F61-04C7-4220-B52F-C855DC7ED483}">
            <xm:f>NOT(ISERROR(SEARCH('Listados Datos'!$T$4,AT587)))</xm:f>
            <xm:f>'Listados Datos'!$T$4</xm:f>
            <x14:dxf>
              <font>
                <b/>
                <i val="0"/>
                <color theme="0"/>
              </font>
              <fill>
                <patternFill>
                  <bgColor rgb="FFE26B0A"/>
                </patternFill>
              </fill>
            </x14:dxf>
          </x14:cfRule>
          <x14:cfRule type="containsText" priority="1865" operator="containsText" id="{60BCA60A-483C-479E-BAE3-BD387E13AB24}">
            <xm:f>NOT(ISERROR(SEARCH('Listados Datos'!$T$5,AT587)))</xm:f>
            <xm:f>'Listados Datos'!$T$5</xm:f>
            <x14:dxf>
              <font>
                <b/>
                <i val="0"/>
                <color auto="1"/>
              </font>
              <fill>
                <patternFill>
                  <bgColor rgb="FFFFFF00"/>
                </patternFill>
              </fill>
            </x14:dxf>
          </x14:cfRule>
          <x14:cfRule type="containsText" priority="1866" operator="containsText" id="{5B0276B5-65EC-4C2B-B960-9B662475AF67}">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53" operator="containsText" id="{36BAA953-75B2-4578-8778-02844C0AE9ED}">
            <xm:f>NOT(ISERROR(SEARCH('Listados Datos'!$P$3,AR587)))</xm:f>
            <xm:f>'Listados Datos'!$P$3</xm:f>
            <x14:dxf>
              <fill>
                <patternFill>
                  <bgColor rgb="FF99CC00"/>
                </patternFill>
              </fill>
            </x14:dxf>
          </x14:cfRule>
          <x14:cfRule type="containsText" priority="1854" operator="containsText" id="{221B25C5-3778-4517-833B-8C5A20457A38}">
            <xm:f>NOT(ISERROR(SEARCH('Listados Datos'!$P$4,AR587)))</xm:f>
            <xm:f>'Listados Datos'!$P$4</xm:f>
            <x14:dxf>
              <fill>
                <patternFill>
                  <bgColor rgb="FF33CC33"/>
                </patternFill>
              </fill>
            </x14:dxf>
          </x14:cfRule>
          <x14:cfRule type="containsText" priority="1855" operator="containsText" id="{6D4DFE59-EBAB-43DF-AAEA-1B587B93E027}">
            <xm:f>NOT(ISERROR(SEARCH('Listados Datos'!$P$5,AR587)))</xm:f>
            <xm:f>'Listados Datos'!$P$5</xm:f>
            <x14:dxf>
              <fill>
                <patternFill>
                  <bgColor rgb="FFFFFF00"/>
                </patternFill>
              </fill>
            </x14:dxf>
          </x14:cfRule>
          <x14:cfRule type="containsText" priority="1856" operator="containsText" id="{8180C0E2-04B0-4B56-A931-881BCEE31A2F}">
            <xm:f>NOT(ISERROR(SEARCH('Listados Datos'!$P$6,AR587)))</xm:f>
            <xm:f>'Listados Datos'!$P$6</xm:f>
            <x14:dxf>
              <fill>
                <patternFill>
                  <bgColor rgb="FFFFC000"/>
                </patternFill>
              </fill>
            </x14:dxf>
          </x14:cfRule>
          <x14:cfRule type="containsText" priority="1857" operator="containsText" id="{502F0D61-874F-4268-9049-41208429AB0E}">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35" operator="containsText" id="{30769AC4-B772-4434-89F6-C3A783BB5135}">
            <xm:f>NOT(ISERROR(SEARCH('Listados Datos'!$T$3,AF588)))</xm:f>
            <xm:f>'Listados Datos'!$T$3</xm:f>
            <x14:dxf>
              <fill>
                <patternFill patternType="solid">
                  <bgColor rgb="FFC00000"/>
                </patternFill>
              </fill>
            </x14:dxf>
          </x14:cfRule>
          <x14:cfRule type="containsText" priority="1836" operator="containsText" id="{C429F025-FCF1-4810-BCD9-801DADA76EDC}">
            <xm:f>NOT(ISERROR(SEARCH('Listados Datos'!$T$4,AF588)))</xm:f>
            <xm:f>'Listados Datos'!$T$4</xm:f>
            <x14:dxf>
              <font>
                <b/>
                <i val="0"/>
                <color theme="0"/>
              </font>
              <fill>
                <patternFill>
                  <bgColor rgb="FFE26B0A"/>
                </patternFill>
              </fill>
            </x14:dxf>
          </x14:cfRule>
          <x14:cfRule type="containsText" priority="1837" operator="containsText" id="{5E52F2AF-F9B8-47CA-80DD-DDCDF7B606BD}">
            <xm:f>NOT(ISERROR(SEARCH('Listados Datos'!$T$5,AF588)))</xm:f>
            <xm:f>'Listados Datos'!$T$5</xm:f>
            <x14:dxf>
              <font>
                <b/>
                <i val="0"/>
                <color auto="1"/>
              </font>
              <fill>
                <patternFill>
                  <bgColor rgb="FFFFFF00"/>
                </patternFill>
              </fill>
            </x14:dxf>
          </x14:cfRule>
          <x14:cfRule type="containsText" priority="1838" operator="containsText" id="{30411454-43AA-443F-BA90-F0FD1FC0D9E1}">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31" operator="containsText" id="{A69D2A38-1172-4ADA-B47E-64A316E14D02}">
            <xm:f>NOT(ISERROR(SEARCH('Listados Datos'!$T$3,AB588)))</xm:f>
            <xm:f>'Listados Datos'!$T$3</xm:f>
            <x14:dxf>
              <fill>
                <patternFill patternType="solid">
                  <bgColor rgb="FFC00000"/>
                </patternFill>
              </fill>
            </x14:dxf>
          </x14:cfRule>
          <x14:cfRule type="containsText" priority="1832" operator="containsText" id="{034F9565-4F41-4CA7-998A-EC9029F66ED0}">
            <xm:f>NOT(ISERROR(SEARCH('Listados Datos'!$T$4,AB588)))</xm:f>
            <xm:f>'Listados Datos'!$T$4</xm:f>
            <x14:dxf>
              <font>
                <b/>
                <i val="0"/>
                <color theme="0"/>
              </font>
              <fill>
                <patternFill>
                  <bgColor rgb="FFE26B0A"/>
                </patternFill>
              </fill>
            </x14:dxf>
          </x14:cfRule>
          <x14:cfRule type="containsText" priority="1833" operator="containsText" id="{E1E57278-ACA7-4585-B3A2-B71AB8159046}">
            <xm:f>NOT(ISERROR(SEARCH('Listados Datos'!$T$5,AB588)))</xm:f>
            <xm:f>'Listados Datos'!$T$5</xm:f>
            <x14:dxf>
              <font>
                <b/>
                <i val="0"/>
                <color auto="1"/>
              </font>
              <fill>
                <patternFill>
                  <bgColor rgb="FFFFFF00"/>
                </patternFill>
              </fill>
            </x14:dxf>
          </x14:cfRule>
          <x14:cfRule type="containsText" priority="1834" operator="containsText" id="{78A8B10B-D78B-49ED-AE6D-8B99615A4B02}">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21" operator="containsText" id="{07D75234-ACBF-4AAD-BB89-D2EF58A0B971}">
            <xm:f>NOT(ISERROR(SEARCH('Listados Datos'!$P$3,Z588)))</xm:f>
            <xm:f>'Listados Datos'!$P$3</xm:f>
            <x14:dxf>
              <fill>
                <patternFill>
                  <bgColor rgb="FF99CC00"/>
                </patternFill>
              </fill>
            </x14:dxf>
          </x14:cfRule>
          <x14:cfRule type="containsText" priority="1822" operator="containsText" id="{2065E400-CB96-435B-BC57-ED4D3E9D3008}">
            <xm:f>NOT(ISERROR(SEARCH('Listados Datos'!$P$4,Z588)))</xm:f>
            <xm:f>'Listados Datos'!$P$4</xm:f>
            <x14:dxf>
              <fill>
                <patternFill>
                  <bgColor rgb="FF33CC33"/>
                </patternFill>
              </fill>
            </x14:dxf>
          </x14:cfRule>
          <x14:cfRule type="containsText" priority="1823" operator="containsText" id="{5B5D2B0F-FED3-4F33-A5EB-FFC1B0552380}">
            <xm:f>NOT(ISERROR(SEARCH('Listados Datos'!$P$5,Z588)))</xm:f>
            <xm:f>'Listados Datos'!$P$5</xm:f>
            <x14:dxf>
              <fill>
                <patternFill>
                  <bgColor rgb="FFFFFF00"/>
                </patternFill>
              </fill>
            </x14:dxf>
          </x14:cfRule>
          <x14:cfRule type="containsText" priority="1824" operator="containsText" id="{A33BAD9C-DE78-4C30-8BF6-B5C950EC26B4}">
            <xm:f>NOT(ISERROR(SEARCH('Listados Datos'!$P$6,Z588)))</xm:f>
            <xm:f>'Listados Datos'!$P$6</xm:f>
            <x14:dxf>
              <fill>
                <patternFill>
                  <bgColor rgb="FFFFC000"/>
                </patternFill>
              </fill>
            </x14:dxf>
          </x14:cfRule>
          <x14:cfRule type="containsText" priority="1825" operator="containsText" id="{45AC2555-E4B2-4641-9BF1-AC760FE3F4ED}">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793" operator="containsText" id="{3D380D47-DF25-47DF-8A18-6FB3F7E31138}">
            <xm:f>NOT(ISERROR(SEARCH('Listados Datos'!$T$3,AT589)))</xm:f>
            <xm:f>'Listados Datos'!$T$3</xm:f>
            <x14:dxf>
              <fill>
                <patternFill patternType="solid">
                  <bgColor rgb="FFC00000"/>
                </patternFill>
              </fill>
            </x14:dxf>
          </x14:cfRule>
          <x14:cfRule type="containsText" priority="1794" operator="containsText" id="{86AECAA7-02C3-48CE-973A-6956560F3A41}">
            <xm:f>NOT(ISERROR(SEARCH('Listados Datos'!$T$4,AT589)))</xm:f>
            <xm:f>'Listados Datos'!$T$4</xm:f>
            <x14:dxf>
              <font>
                <b/>
                <i val="0"/>
                <color theme="0"/>
              </font>
              <fill>
                <patternFill>
                  <bgColor rgb="FFE26B0A"/>
                </patternFill>
              </fill>
            </x14:dxf>
          </x14:cfRule>
          <x14:cfRule type="containsText" priority="1795" operator="containsText" id="{CC23662E-A8D2-4B9D-8629-97A8D6768320}">
            <xm:f>NOT(ISERROR(SEARCH('Listados Datos'!$T$5,AT589)))</xm:f>
            <xm:f>'Listados Datos'!$T$5</xm:f>
            <x14:dxf>
              <font>
                <b/>
                <i val="0"/>
                <color auto="1"/>
              </font>
              <fill>
                <patternFill>
                  <bgColor rgb="FFFFFF00"/>
                </patternFill>
              </fill>
            </x14:dxf>
          </x14:cfRule>
          <x14:cfRule type="containsText" priority="1796" operator="containsText" id="{B1B436F6-2B3D-40DF-BC49-81D28FC836ED}">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713" operator="containsText" id="{7E357026-8099-4163-A95A-56BDCE6139B2}">
            <xm:f>NOT(ISERROR(SEARCH('Listados Datos'!$T$3,AT585)))</xm:f>
            <xm:f>'Listados Datos'!$T$3</xm:f>
            <x14:dxf>
              <fill>
                <patternFill patternType="solid">
                  <bgColor rgb="FFC00000"/>
                </patternFill>
              </fill>
            </x14:dxf>
          </x14:cfRule>
          <x14:cfRule type="containsText" priority="1714" operator="containsText" id="{7DB99B14-5DEF-4334-8121-D46550A5C05C}">
            <xm:f>NOT(ISERROR(SEARCH('Listados Datos'!$T$4,AT585)))</xm:f>
            <xm:f>'Listados Datos'!$T$4</xm:f>
            <x14:dxf>
              <font>
                <b/>
                <i val="0"/>
                <color theme="0"/>
              </font>
              <fill>
                <patternFill>
                  <bgColor rgb="FFE26B0A"/>
                </patternFill>
              </fill>
            </x14:dxf>
          </x14:cfRule>
          <x14:cfRule type="containsText" priority="1715" operator="containsText" id="{1B02ACB4-660C-4731-884C-579F9743ACD2}">
            <xm:f>NOT(ISERROR(SEARCH('Listados Datos'!$T$5,AT585)))</xm:f>
            <xm:f>'Listados Datos'!$T$5</xm:f>
            <x14:dxf>
              <font>
                <b/>
                <i val="0"/>
                <color auto="1"/>
              </font>
              <fill>
                <patternFill>
                  <bgColor rgb="FFFFFF00"/>
                </patternFill>
              </fill>
            </x14:dxf>
          </x14:cfRule>
          <x14:cfRule type="containsText" priority="1716" operator="containsText" id="{E84E672C-E8B2-4ABC-BE78-7467069659E7}">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1703" operator="containsText" id="{3C8FE03C-9A31-4540-9431-672289353114}">
            <xm:f>NOT(ISERROR(SEARCH('Listados Datos'!$P$3,AR585)))</xm:f>
            <xm:f>'Listados Datos'!$P$3</xm:f>
            <x14:dxf>
              <fill>
                <patternFill>
                  <bgColor rgb="FF99CC00"/>
                </patternFill>
              </fill>
            </x14:dxf>
          </x14:cfRule>
          <x14:cfRule type="containsText" priority="1704" operator="containsText" id="{B0C7D88A-CAB6-42D3-8C1F-B729103CFDB5}">
            <xm:f>NOT(ISERROR(SEARCH('Listados Datos'!$P$4,AR585)))</xm:f>
            <xm:f>'Listados Datos'!$P$4</xm:f>
            <x14:dxf>
              <fill>
                <patternFill>
                  <bgColor rgb="FF33CC33"/>
                </patternFill>
              </fill>
            </x14:dxf>
          </x14:cfRule>
          <x14:cfRule type="containsText" priority="1705" operator="containsText" id="{CDB554EF-94F3-45D7-B46F-B1C019481E6F}">
            <xm:f>NOT(ISERROR(SEARCH('Listados Datos'!$P$5,AR585)))</xm:f>
            <xm:f>'Listados Datos'!$P$5</xm:f>
            <x14:dxf>
              <fill>
                <patternFill>
                  <bgColor rgb="FFFFFF00"/>
                </patternFill>
              </fill>
            </x14:dxf>
          </x14:cfRule>
          <x14:cfRule type="containsText" priority="1706" operator="containsText" id="{B4A8FE40-4339-413C-83E6-157C3C8A9B68}">
            <xm:f>NOT(ISERROR(SEARCH('Listados Datos'!$P$6,AR585)))</xm:f>
            <xm:f>'Listados Datos'!$P$6</xm:f>
            <x14:dxf>
              <fill>
                <patternFill>
                  <bgColor rgb="FFFFC000"/>
                </patternFill>
              </fill>
            </x14:dxf>
          </x14:cfRule>
          <x14:cfRule type="containsText" priority="1707" operator="containsText" id="{16471651-9029-4649-85A1-ACA3743FE978}">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1671" operator="containsText" id="{03EFA323-965E-4B34-BCDC-48F5D9D91C3A}">
            <xm:f>NOT(ISERROR(SEARCH('Listados Datos'!$T$3,AT582)))</xm:f>
            <xm:f>'Listados Datos'!$T$3</xm:f>
            <x14:dxf>
              <fill>
                <patternFill patternType="solid">
                  <bgColor rgb="FFC00000"/>
                </patternFill>
              </fill>
            </x14:dxf>
          </x14:cfRule>
          <x14:cfRule type="containsText" priority="1672" operator="containsText" id="{2A308F2F-DEF4-4677-BED5-79A51E0EE149}">
            <xm:f>NOT(ISERROR(SEARCH('Listados Datos'!$T$4,AT582)))</xm:f>
            <xm:f>'Listados Datos'!$T$4</xm:f>
            <x14:dxf>
              <font>
                <b/>
                <i val="0"/>
                <color theme="0"/>
              </font>
              <fill>
                <patternFill>
                  <bgColor rgb="FFE26B0A"/>
                </patternFill>
              </fill>
            </x14:dxf>
          </x14:cfRule>
          <x14:cfRule type="containsText" priority="1673" operator="containsText" id="{6D15B542-E7DA-46CB-8516-623C55B902F9}">
            <xm:f>NOT(ISERROR(SEARCH('Listados Datos'!$T$5,AT582)))</xm:f>
            <xm:f>'Listados Datos'!$T$5</xm:f>
            <x14:dxf>
              <font>
                <b/>
                <i val="0"/>
                <color auto="1"/>
              </font>
              <fill>
                <patternFill>
                  <bgColor rgb="FFFFFF00"/>
                </patternFill>
              </fill>
            </x14:dxf>
          </x14:cfRule>
          <x14:cfRule type="containsText" priority="1674" operator="containsText" id="{A85BFF94-0C62-42B3-A95D-6FF6658710DF}">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1661" operator="containsText" id="{6D02C9B8-5F75-4B4A-AE7A-E9C64F1831DC}">
            <xm:f>NOT(ISERROR(SEARCH('Listados Datos'!$P$3,AR582)))</xm:f>
            <xm:f>'Listados Datos'!$P$3</xm:f>
            <x14:dxf>
              <fill>
                <patternFill>
                  <bgColor rgb="FF99CC00"/>
                </patternFill>
              </fill>
            </x14:dxf>
          </x14:cfRule>
          <x14:cfRule type="containsText" priority="1662" operator="containsText" id="{3525856C-4CC6-45DC-A058-019F2C529995}">
            <xm:f>NOT(ISERROR(SEARCH('Listados Datos'!$P$4,AR582)))</xm:f>
            <xm:f>'Listados Datos'!$P$4</xm:f>
            <x14:dxf>
              <fill>
                <patternFill>
                  <bgColor rgb="FF33CC33"/>
                </patternFill>
              </fill>
            </x14:dxf>
          </x14:cfRule>
          <x14:cfRule type="containsText" priority="1663" operator="containsText" id="{809203E1-089C-438E-B393-8EF9EE134A01}">
            <xm:f>NOT(ISERROR(SEARCH('Listados Datos'!$P$5,AR582)))</xm:f>
            <xm:f>'Listados Datos'!$P$5</xm:f>
            <x14:dxf>
              <fill>
                <patternFill>
                  <bgColor rgb="FFFFFF00"/>
                </patternFill>
              </fill>
            </x14:dxf>
          </x14:cfRule>
          <x14:cfRule type="containsText" priority="1664" operator="containsText" id="{B1FD8DA6-3780-41B6-A97A-9A9371B4B413}">
            <xm:f>NOT(ISERROR(SEARCH('Listados Datos'!$P$6,AR582)))</xm:f>
            <xm:f>'Listados Datos'!$P$6</xm:f>
            <x14:dxf>
              <fill>
                <patternFill>
                  <bgColor rgb="FFFFC000"/>
                </patternFill>
              </fill>
            </x14:dxf>
          </x14:cfRule>
          <x14:cfRule type="containsText" priority="1665" operator="containsText" id="{40FFD20B-B503-4A3D-A4A5-1B4386B20561}">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1647" operator="containsText" id="{54669701-AD2E-47F9-A97C-F46E2178425A}">
            <xm:f>NOT(ISERROR(SEARCH('Listados Datos'!$P$3,AR583)))</xm:f>
            <xm:f>'Listados Datos'!$P$3</xm:f>
            <x14:dxf>
              <fill>
                <patternFill>
                  <bgColor rgb="FF99CC00"/>
                </patternFill>
              </fill>
            </x14:dxf>
          </x14:cfRule>
          <x14:cfRule type="containsText" priority="1648" operator="containsText" id="{84D69D7A-2845-4EF8-AF74-04CB23B147F4}">
            <xm:f>NOT(ISERROR(SEARCH('Listados Datos'!$P$4,AR583)))</xm:f>
            <xm:f>'Listados Datos'!$P$4</xm:f>
            <x14:dxf>
              <fill>
                <patternFill>
                  <bgColor rgb="FF33CC33"/>
                </patternFill>
              </fill>
            </x14:dxf>
          </x14:cfRule>
          <x14:cfRule type="containsText" priority="1649" operator="containsText" id="{3AAE3D77-6C40-4AD8-ADC5-D81887091D89}">
            <xm:f>NOT(ISERROR(SEARCH('Listados Datos'!$P$5,AR583)))</xm:f>
            <xm:f>'Listados Datos'!$P$5</xm:f>
            <x14:dxf>
              <fill>
                <patternFill>
                  <bgColor rgb="FFFFFF00"/>
                </patternFill>
              </fill>
            </x14:dxf>
          </x14:cfRule>
          <x14:cfRule type="containsText" priority="1650" operator="containsText" id="{6F82975C-D4BB-468B-8823-9A638549B8C8}">
            <xm:f>NOT(ISERROR(SEARCH('Listados Datos'!$P$6,AR583)))</xm:f>
            <xm:f>'Listados Datos'!$P$6</xm:f>
            <x14:dxf>
              <fill>
                <patternFill>
                  <bgColor rgb="FFFFC000"/>
                </patternFill>
              </fill>
            </x14:dxf>
          </x14:cfRule>
          <x14:cfRule type="containsText" priority="1651" operator="containsText" id="{FF45DF8A-5AD9-4D0E-BE05-1A8468F7E110}">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779" operator="containsText" id="{72687EA2-9FBD-427A-A447-8D332193D760}">
            <xm:f>NOT(ISERROR(SEARCH('Listados Datos'!$T$3,AF580)))</xm:f>
            <xm:f>'Listados Datos'!$T$3</xm:f>
            <x14:dxf>
              <fill>
                <patternFill patternType="solid">
                  <bgColor rgb="FFC00000"/>
                </patternFill>
              </fill>
            </x14:dxf>
          </x14:cfRule>
          <x14:cfRule type="containsText" priority="1780" operator="containsText" id="{DAE563B0-F284-41F7-BC5D-D3EB4407E820}">
            <xm:f>NOT(ISERROR(SEARCH('Listados Datos'!$T$4,AF580)))</xm:f>
            <xm:f>'Listados Datos'!$T$4</xm:f>
            <x14:dxf>
              <font>
                <b/>
                <i val="0"/>
                <color theme="0"/>
              </font>
              <fill>
                <patternFill>
                  <bgColor rgb="FFE26B0A"/>
                </patternFill>
              </fill>
            </x14:dxf>
          </x14:cfRule>
          <x14:cfRule type="containsText" priority="1781" operator="containsText" id="{BC3BEA96-16CC-4794-A98F-BE174BF5AAC7}">
            <xm:f>NOT(ISERROR(SEARCH('Listados Datos'!$T$5,AF580)))</xm:f>
            <xm:f>'Listados Datos'!$T$5</xm:f>
            <x14:dxf>
              <font>
                <b/>
                <i val="0"/>
                <color auto="1"/>
              </font>
              <fill>
                <patternFill>
                  <bgColor rgb="FFFFFF00"/>
                </patternFill>
              </fill>
            </x14:dxf>
          </x14:cfRule>
          <x14:cfRule type="containsText" priority="1782" operator="containsText" id="{7CEB7146-70FC-44A1-AF6E-4AB12ED22A0D}">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1775" operator="containsText" id="{C05793CE-FF35-4B2B-ADD5-3F0A13EB20F6}">
            <xm:f>NOT(ISERROR(SEARCH('Listados Datos'!$T$3,AB580)))</xm:f>
            <xm:f>'Listados Datos'!$T$3</xm:f>
            <x14:dxf>
              <fill>
                <patternFill patternType="solid">
                  <bgColor rgb="FFC00000"/>
                </patternFill>
              </fill>
            </x14:dxf>
          </x14:cfRule>
          <x14:cfRule type="containsText" priority="1776" operator="containsText" id="{924741B2-B81A-4E55-89E9-AC4CD9722FFF}">
            <xm:f>NOT(ISERROR(SEARCH('Listados Datos'!$T$4,AB580)))</xm:f>
            <xm:f>'Listados Datos'!$T$4</xm:f>
            <x14:dxf>
              <font>
                <b/>
                <i val="0"/>
                <color theme="0"/>
              </font>
              <fill>
                <patternFill>
                  <bgColor rgb="FFE26B0A"/>
                </patternFill>
              </fill>
            </x14:dxf>
          </x14:cfRule>
          <x14:cfRule type="containsText" priority="1777" operator="containsText" id="{3DB54A4B-823D-4993-86A9-7CD2021E22B9}">
            <xm:f>NOT(ISERROR(SEARCH('Listados Datos'!$T$5,AB580)))</xm:f>
            <xm:f>'Listados Datos'!$T$5</xm:f>
            <x14:dxf>
              <font>
                <b/>
                <i val="0"/>
                <color auto="1"/>
              </font>
              <fill>
                <patternFill>
                  <bgColor rgb="FFFFFF00"/>
                </patternFill>
              </fill>
            </x14:dxf>
          </x14:cfRule>
          <x14:cfRule type="containsText" priority="1778" operator="containsText" id="{073C762D-3F0D-482D-B033-F4DFCA0B293D}">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1765" operator="containsText" id="{F663DE29-D2F2-412B-ACB4-8B27AD4321BF}">
            <xm:f>NOT(ISERROR(SEARCH('Listados Datos'!$P$3,Z580)))</xm:f>
            <xm:f>'Listados Datos'!$P$3</xm:f>
            <x14:dxf>
              <fill>
                <patternFill>
                  <bgColor rgb="FF99CC00"/>
                </patternFill>
              </fill>
            </x14:dxf>
          </x14:cfRule>
          <x14:cfRule type="containsText" priority="1766" operator="containsText" id="{2AA3D931-A994-463F-803F-5FD239AD8E30}">
            <xm:f>NOT(ISERROR(SEARCH('Listados Datos'!$P$4,Z580)))</xm:f>
            <xm:f>'Listados Datos'!$P$4</xm:f>
            <x14:dxf>
              <fill>
                <patternFill>
                  <bgColor rgb="FF33CC33"/>
                </patternFill>
              </fill>
            </x14:dxf>
          </x14:cfRule>
          <x14:cfRule type="containsText" priority="1767" operator="containsText" id="{5E00308C-80CD-411C-9832-A6E3C1E4D48C}">
            <xm:f>NOT(ISERROR(SEARCH('Listados Datos'!$P$5,Z580)))</xm:f>
            <xm:f>'Listados Datos'!$P$5</xm:f>
            <x14:dxf>
              <fill>
                <patternFill>
                  <bgColor rgb="FFFFFF00"/>
                </patternFill>
              </fill>
            </x14:dxf>
          </x14:cfRule>
          <x14:cfRule type="containsText" priority="1768" operator="containsText" id="{8EADB80C-42E9-406A-9B31-A362750D9866}">
            <xm:f>NOT(ISERROR(SEARCH('Listados Datos'!$P$6,Z580)))</xm:f>
            <xm:f>'Listados Datos'!$P$6</xm:f>
            <x14:dxf>
              <fill>
                <patternFill>
                  <bgColor rgb="FFFFC000"/>
                </patternFill>
              </fill>
            </x14:dxf>
          </x14:cfRule>
          <x14:cfRule type="containsText" priority="1769" operator="containsText" id="{059DFED3-334A-4D67-BC39-64038C87BC7C}">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1741" operator="containsText" id="{2F5D9EB8-61A6-4B59-8C16-74B97CEF93D4}">
            <xm:f>NOT(ISERROR(SEARCH('Listados Datos'!$T$3,AT580)))</xm:f>
            <xm:f>'Listados Datos'!$T$3</xm:f>
            <x14:dxf>
              <fill>
                <patternFill patternType="solid">
                  <bgColor rgb="FFC00000"/>
                </patternFill>
              </fill>
            </x14:dxf>
          </x14:cfRule>
          <x14:cfRule type="containsText" priority="1742" operator="containsText" id="{014255E8-DCCB-445E-B5C5-E0B666771FAC}">
            <xm:f>NOT(ISERROR(SEARCH('Listados Datos'!$T$4,AT580)))</xm:f>
            <xm:f>'Listados Datos'!$T$4</xm:f>
            <x14:dxf>
              <font>
                <b/>
                <i val="0"/>
                <color theme="0"/>
              </font>
              <fill>
                <patternFill>
                  <bgColor rgb="FFE26B0A"/>
                </patternFill>
              </fill>
            </x14:dxf>
          </x14:cfRule>
          <x14:cfRule type="containsText" priority="1743" operator="containsText" id="{55F70611-07C3-45C2-8B8D-5B61F881B2CF}">
            <xm:f>NOT(ISERROR(SEARCH('Listados Datos'!$T$5,AT580)))</xm:f>
            <xm:f>'Listados Datos'!$T$5</xm:f>
            <x14:dxf>
              <font>
                <b/>
                <i val="0"/>
                <color auto="1"/>
              </font>
              <fill>
                <patternFill>
                  <bgColor rgb="FFFFFF00"/>
                </patternFill>
              </fill>
            </x14:dxf>
          </x14:cfRule>
          <x14:cfRule type="containsText" priority="1744" operator="containsText" id="{CC838BB1-4660-4ABD-B18E-DB887F7AEA89}">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1731" operator="containsText" id="{8838B6F0-4913-4B6E-8EC1-52A484B0CF0F}">
            <xm:f>NOT(ISERROR(SEARCH('Listados Datos'!$P$3,AR580)))</xm:f>
            <xm:f>'Listados Datos'!$P$3</xm:f>
            <x14:dxf>
              <fill>
                <patternFill>
                  <bgColor rgb="FF99CC00"/>
                </patternFill>
              </fill>
            </x14:dxf>
          </x14:cfRule>
          <x14:cfRule type="containsText" priority="1732" operator="containsText" id="{F4C7EDF9-888F-467E-BCB9-C39EE909AC9E}">
            <xm:f>NOT(ISERROR(SEARCH('Listados Datos'!$P$4,AR580)))</xm:f>
            <xm:f>'Listados Datos'!$P$4</xm:f>
            <x14:dxf>
              <fill>
                <patternFill>
                  <bgColor rgb="FF33CC33"/>
                </patternFill>
              </fill>
            </x14:dxf>
          </x14:cfRule>
          <x14:cfRule type="containsText" priority="1733" operator="containsText" id="{BC4262B3-530B-49E8-9226-B82BEC2F5074}">
            <xm:f>NOT(ISERROR(SEARCH('Listados Datos'!$P$5,AR580)))</xm:f>
            <xm:f>'Listados Datos'!$P$5</xm:f>
            <x14:dxf>
              <fill>
                <patternFill>
                  <bgColor rgb="FFFFFF00"/>
                </patternFill>
              </fill>
            </x14:dxf>
          </x14:cfRule>
          <x14:cfRule type="containsText" priority="1734" operator="containsText" id="{78462902-AF3C-486F-8906-1421AB4D477B}">
            <xm:f>NOT(ISERROR(SEARCH('Listados Datos'!$P$6,AR580)))</xm:f>
            <xm:f>'Listados Datos'!$P$6</xm:f>
            <x14:dxf>
              <fill>
                <patternFill>
                  <bgColor rgb="FFFFC000"/>
                </patternFill>
              </fill>
            </x14:dxf>
          </x14:cfRule>
          <x14:cfRule type="containsText" priority="1735" operator="containsText" id="{73B6DE3E-58D7-4218-9AAA-AE787D76C0E7}">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1727" operator="containsText" id="{889F197A-A1A1-47BA-8450-F1D942EEFEF5}">
            <xm:f>NOT(ISERROR(SEARCH('Listados Datos'!$T$3,AT581)))</xm:f>
            <xm:f>'Listados Datos'!$T$3</xm:f>
            <x14:dxf>
              <fill>
                <patternFill patternType="solid">
                  <bgColor rgb="FFC00000"/>
                </patternFill>
              </fill>
            </x14:dxf>
          </x14:cfRule>
          <x14:cfRule type="containsText" priority="1728" operator="containsText" id="{D09B37D9-58D6-4547-B7B7-8168EEF715C1}">
            <xm:f>NOT(ISERROR(SEARCH('Listados Datos'!$T$4,AT581)))</xm:f>
            <xm:f>'Listados Datos'!$T$4</xm:f>
            <x14:dxf>
              <font>
                <b/>
                <i val="0"/>
                <color theme="0"/>
              </font>
              <fill>
                <patternFill>
                  <bgColor rgb="FFE26B0A"/>
                </patternFill>
              </fill>
            </x14:dxf>
          </x14:cfRule>
          <x14:cfRule type="containsText" priority="1729" operator="containsText" id="{230009E9-18F7-4190-B384-4CDEDD20A309}">
            <xm:f>NOT(ISERROR(SEARCH('Listados Datos'!$T$5,AT581)))</xm:f>
            <xm:f>'Listados Datos'!$T$5</xm:f>
            <x14:dxf>
              <font>
                <b/>
                <i val="0"/>
                <color auto="1"/>
              </font>
              <fill>
                <patternFill>
                  <bgColor rgb="FFFFFF00"/>
                </patternFill>
              </fill>
            </x14:dxf>
          </x14:cfRule>
          <x14:cfRule type="containsText" priority="1730" operator="containsText" id="{F7782B0D-5BC9-489F-AC3D-B139B39BFAA8}">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1717" operator="containsText" id="{9D24CF55-E827-42FC-8097-0CD40F4BEDE1}">
            <xm:f>NOT(ISERROR(SEARCH('Listados Datos'!$P$3,AR581)))</xm:f>
            <xm:f>'Listados Datos'!$P$3</xm:f>
            <x14:dxf>
              <fill>
                <patternFill>
                  <bgColor rgb="FF99CC00"/>
                </patternFill>
              </fill>
            </x14:dxf>
          </x14:cfRule>
          <x14:cfRule type="containsText" priority="1718" operator="containsText" id="{3B125E4D-DCFE-49B6-82EB-229EDF859B53}">
            <xm:f>NOT(ISERROR(SEARCH('Listados Datos'!$P$4,AR581)))</xm:f>
            <xm:f>'Listados Datos'!$P$4</xm:f>
            <x14:dxf>
              <fill>
                <patternFill>
                  <bgColor rgb="FF33CC33"/>
                </patternFill>
              </fill>
            </x14:dxf>
          </x14:cfRule>
          <x14:cfRule type="containsText" priority="1719" operator="containsText" id="{499CA302-EBEA-488E-8631-F273BB1B971D}">
            <xm:f>NOT(ISERROR(SEARCH('Listados Datos'!$P$5,AR581)))</xm:f>
            <xm:f>'Listados Datos'!$P$5</xm:f>
            <x14:dxf>
              <fill>
                <patternFill>
                  <bgColor rgb="FFFFFF00"/>
                </patternFill>
              </fill>
            </x14:dxf>
          </x14:cfRule>
          <x14:cfRule type="containsText" priority="1720" operator="containsText" id="{A92F3EF1-D56F-4662-85DC-D1A6923FC6F0}">
            <xm:f>NOT(ISERROR(SEARCH('Listados Datos'!$P$6,AR581)))</xm:f>
            <xm:f>'Listados Datos'!$P$6</xm:f>
            <x14:dxf>
              <fill>
                <patternFill>
                  <bgColor rgb="FFFFC000"/>
                </patternFill>
              </fill>
            </x14:dxf>
          </x14:cfRule>
          <x14:cfRule type="containsText" priority="1721" operator="containsText" id="{DCD343B5-95C2-4242-8E6F-CB5C7FF9B3A4}">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1699" operator="containsText" id="{AA775066-C494-4481-BE3E-6F6627C87678}">
            <xm:f>NOT(ISERROR(SEARCH('Listados Datos'!$T$3,AF582)))</xm:f>
            <xm:f>'Listados Datos'!$T$3</xm:f>
            <x14:dxf>
              <fill>
                <patternFill patternType="solid">
                  <bgColor rgb="FFC00000"/>
                </patternFill>
              </fill>
            </x14:dxf>
          </x14:cfRule>
          <x14:cfRule type="containsText" priority="1700" operator="containsText" id="{F1EA32B8-0EC7-4A9B-93F6-EE36C48FC3A2}">
            <xm:f>NOT(ISERROR(SEARCH('Listados Datos'!$T$4,AF582)))</xm:f>
            <xm:f>'Listados Datos'!$T$4</xm:f>
            <x14:dxf>
              <font>
                <b/>
                <i val="0"/>
                <color theme="0"/>
              </font>
              <fill>
                <patternFill>
                  <bgColor rgb="FFE26B0A"/>
                </patternFill>
              </fill>
            </x14:dxf>
          </x14:cfRule>
          <x14:cfRule type="containsText" priority="1701" operator="containsText" id="{7E1EE3B4-525D-4132-A7C0-C6FCA19A2D6A}">
            <xm:f>NOT(ISERROR(SEARCH('Listados Datos'!$T$5,AF582)))</xm:f>
            <xm:f>'Listados Datos'!$T$5</xm:f>
            <x14:dxf>
              <font>
                <b/>
                <i val="0"/>
                <color auto="1"/>
              </font>
              <fill>
                <patternFill>
                  <bgColor rgb="FFFFFF00"/>
                </patternFill>
              </fill>
            </x14:dxf>
          </x14:cfRule>
          <x14:cfRule type="containsText" priority="1702" operator="containsText" id="{45B52FF6-E1D5-4A39-90E0-5A37B369D860}">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1695" operator="containsText" id="{8D0E8CED-5A7C-4BCF-BF02-79BD0BE49EA5}">
            <xm:f>NOT(ISERROR(SEARCH('Listados Datos'!$T$3,AB582)))</xm:f>
            <xm:f>'Listados Datos'!$T$3</xm:f>
            <x14:dxf>
              <fill>
                <patternFill patternType="solid">
                  <bgColor rgb="FFC00000"/>
                </patternFill>
              </fill>
            </x14:dxf>
          </x14:cfRule>
          <x14:cfRule type="containsText" priority="1696" operator="containsText" id="{75284713-1A38-4EE0-B155-89C8AF7ABC48}">
            <xm:f>NOT(ISERROR(SEARCH('Listados Datos'!$T$4,AB582)))</xm:f>
            <xm:f>'Listados Datos'!$T$4</xm:f>
            <x14:dxf>
              <font>
                <b/>
                <i val="0"/>
                <color theme="0"/>
              </font>
              <fill>
                <patternFill>
                  <bgColor rgb="FFE26B0A"/>
                </patternFill>
              </fill>
            </x14:dxf>
          </x14:cfRule>
          <x14:cfRule type="containsText" priority="1697" operator="containsText" id="{3C464448-632E-496A-8664-0423C2938360}">
            <xm:f>NOT(ISERROR(SEARCH('Listados Datos'!$T$5,AB582)))</xm:f>
            <xm:f>'Listados Datos'!$T$5</xm:f>
            <x14:dxf>
              <font>
                <b/>
                <i val="0"/>
                <color auto="1"/>
              </font>
              <fill>
                <patternFill>
                  <bgColor rgb="FFFFFF00"/>
                </patternFill>
              </fill>
            </x14:dxf>
          </x14:cfRule>
          <x14:cfRule type="containsText" priority="1698" operator="containsText" id="{FD2EC5A8-2D03-4B54-9D67-1131705FA9EB}">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1685" operator="containsText" id="{A89F21EF-97BB-4302-9B9A-53939AF5F3D4}">
            <xm:f>NOT(ISERROR(SEARCH('Listados Datos'!$P$3,Z582)))</xm:f>
            <xm:f>'Listados Datos'!$P$3</xm:f>
            <x14:dxf>
              <fill>
                <patternFill>
                  <bgColor rgb="FF99CC00"/>
                </patternFill>
              </fill>
            </x14:dxf>
          </x14:cfRule>
          <x14:cfRule type="containsText" priority="1686" operator="containsText" id="{22CF3E57-4BDB-4688-B174-EC524C6AA27B}">
            <xm:f>NOT(ISERROR(SEARCH('Listados Datos'!$P$4,Z582)))</xm:f>
            <xm:f>'Listados Datos'!$P$4</xm:f>
            <x14:dxf>
              <fill>
                <patternFill>
                  <bgColor rgb="FF33CC33"/>
                </patternFill>
              </fill>
            </x14:dxf>
          </x14:cfRule>
          <x14:cfRule type="containsText" priority="1687" operator="containsText" id="{62A958AA-690A-43E6-BC14-6D29B9F18E08}">
            <xm:f>NOT(ISERROR(SEARCH('Listados Datos'!$P$5,Z582)))</xm:f>
            <xm:f>'Listados Datos'!$P$5</xm:f>
            <x14:dxf>
              <fill>
                <patternFill>
                  <bgColor rgb="FFFFFF00"/>
                </patternFill>
              </fill>
            </x14:dxf>
          </x14:cfRule>
          <x14:cfRule type="containsText" priority="1688" operator="containsText" id="{BF088731-C97B-4EF4-B472-5BB1DBF7B497}">
            <xm:f>NOT(ISERROR(SEARCH('Listados Datos'!$P$6,Z582)))</xm:f>
            <xm:f>'Listados Datos'!$P$6</xm:f>
            <x14:dxf>
              <fill>
                <patternFill>
                  <bgColor rgb="FFFFC000"/>
                </patternFill>
              </fill>
            </x14:dxf>
          </x14:cfRule>
          <x14:cfRule type="containsText" priority="1689" operator="containsText" id="{9A6EA5B0-09B2-41C0-870C-C4D00F85D4EF}">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1657" operator="containsText" id="{E59D7BEF-56A9-4422-84E5-2E0EFBF43016}">
            <xm:f>NOT(ISERROR(SEARCH('Listados Datos'!$T$3,AT583)))</xm:f>
            <xm:f>'Listados Datos'!$T$3</xm:f>
            <x14:dxf>
              <fill>
                <patternFill patternType="solid">
                  <bgColor rgb="FFC00000"/>
                </patternFill>
              </fill>
            </x14:dxf>
          </x14:cfRule>
          <x14:cfRule type="containsText" priority="1658" operator="containsText" id="{212D1365-2BBA-4060-AE19-CC0780DC9B24}">
            <xm:f>NOT(ISERROR(SEARCH('Listados Datos'!$T$4,AT583)))</xm:f>
            <xm:f>'Listados Datos'!$T$4</xm:f>
            <x14:dxf>
              <font>
                <b/>
                <i val="0"/>
                <color theme="0"/>
              </font>
              <fill>
                <patternFill>
                  <bgColor rgb="FFE26B0A"/>
                </patternFill>
              </fill>
            </x14:dxf>
          </x14:cfRule>
          <x14:cfRule type="containsText" priority="1659" operator="containsText" id="{458EEB92-B68A-4926-A84C-7EA1D9F37A39}">
            <xm:f>NOT(ISERROR(SEARCH('Listados Datos'!$T$5,AT583)))</xm:f>
            <xm:f>'Listados Datos'!$T$5</xm:f>
            <x14:dxf>
              <font>
                <b/>
                <i val="0"/>
                <color auto="1"/>
              </font>
              <fill>
                <patternFill>
                  <bgColor rgb="FFFFFF00"/>
                </patternFill>
              </fill>
            </x14:dxf>
          </x14:cfRule>
          <x14:cfRule type="containsText" priority="1660" operator="containsText" id="{99593EC6-41EF-4B0B-A785-60ABA399C9D0}">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1395" operator="containsText" id="{4D0BEBE8-AA58-4CB4-B0E5-BCBC10B77AD8}">
            <xm:f>NOT(ISERROR(SEARCH('Listados Datos'!$P$3,AR590)))</xm:f>
            <xm:f>'Listados Datos'!$P$3</xm:f>
            <x14:dxf>
              <fill>
                <patternFill>
                  <bgColor rgb="FF99CC00"/>
                </patternFill>
              </fill>
            </x14:dxf>
          </x14:cfRule>
          <x14:cfRule type="containsText" priority="1396" operator="containsText" id="{F227760E-B86A-45F7-AF40-0CA2B90891F7}">
            <xm:f>NOT(ISERROR(SEARCH('Listados Datos'!$P$4,AR590)))</xm:f>
            <xm:f>'Listados Datos'!$P$4</xm:f>
            <x14:dxf>
              <fill>
                <patternFill>
                  <bgColor rgb="FF33CC33"/>
                </patternFill>
              </fill>
            </x14:dxf>
          </x14:cfRule>
          <x14:cfRule type="containsText" priority="1397" operator="containsText" id="{14816439-D121-4FB0-B375-B4D1445A62AD}">
            <xm:f>NOT(ISERROR(SEARCH('Listados Datos'!$P$5,AR590)))</xm:f>
            <xm:f>'Listados Datos'!$P$5</xm:f>
            <x14:dxf>
              <fill>
                <patternFill>
                  <bgColor rgb="FFFFFF00"/>
                </patternFill>
              </fill>
            </x14:dxf>
          </x14:cfRule>
          <x14:cfRule type="containsText" priority="1398" operator="containsText" id="{B07ED3D7-1EF8-4E32-86C9-DAD01833DC36}">
            <xm:f>NOT(ISERROR(SEARCH('Listados Datos'!$P$6,AR590)))</xm:f>
            <xm:f>'Listados Datos'!$P$6</xm:f>
            <x14:dxf>
              <fill>
                <patternFill>
                  <bgColor rgb="FFFFC000"/>
                </patternFill>
              </fill>
            </x14:dxf>
          </x14:cfRule>
          <x14:cfRule type="containsText" priority="1399" operator="containsText" id="{2334A4E1-8BDA-4466-8C47-04EBB88AD966}">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43" operator="containsText" id="{7A828CBE-EE60-49EE-AEFC-6DBBBC8D97DC}">
            <xm:f>NOT(ISERROR(SEARCH('Listados Datos'!$T$3,AF560)))</xm:f>
            <xm:f>'Listados Datos'!$T$3</xm:f>
            <x14:dxf>
              <fill>
                <patternFill patternType="solid">
                  <bgColor rgb="FFC00000"/>
                </patternFill>
              </fill>
            </x14:dxf>
          </x14:cfRule>
          <x14:cfRule type="containsText" priority="1644" operator="containsText" id="{4B1B70F8-96E0-460B-8689-A0F2E9EA3CFF}">
            <xm:f>NOT(ISERROR(SEARCH('Listados Datos'!$T$4,AF560)))</xm:f>
            <xm:f>'Listados Datos'!$T$4</xm:f>
            <x14:dxf>
              <font>
                <b/>
                <i val="0"/>
                <color theme="0"/>
              </font>
              <fill>
                <patternFill>
                  <bgColor rgb="FFE26B0A"/>
                </patternFill>
              </fill>
            </x14:dxf>
          </x14:cfRule>
          <x14:cfRule type="containsText" priority="1645" operator="containsText" id="{6CBC5A07-5213-4FEF-A402-345EBF85F9CF}">
            <xm:f>NOT(ISERROR(SEARCH('Listados Datos'!$T$5,AF560)))</xm:f>
            <xm:f>'Listados Datos'!$T$5</xm:f>
            <x14:dxf>
              <font>
                <b/>
                <i val="0"/>
                <color auto="1"/>
              </font>
              <fill>
                <patternFill>
                  <bgColor rgb="FFFFFF00"/>
                </patternFill>
              </fill>
            </x14:dxf>
          </x14:cfRule>
          <x14:cfRule type="containsText" priority="1646" operator="containsText" id="{22F89D9F-42AE-4030-996C-0AD0AC52F25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1639" operator="containsText" id="{367AED38-1387-4640-802F-7E2492BB0D11}">
            <xm:f>NOT(ISERROR(SEARCH('Listados Datos'!$T$3,AB560)))</xm:f>
            <xm:f>'Listados Datos'!$T$3</xm:f>
            <x14:dxf>
              <fill>
                <patternFill patternType="solid">
                  <bgColor rgb="FFC00000"/>
                </patternFill>
              </fill>
            </x14:dxf>
          </x14:cfRule>
          <x14:cfRule type="containsText" priority="1640" operator="containsText" id="{B2F39971-0785-4E2E-84BA-1DB6BF940BD3}">
            <xm:f>NOT(ISERROR(SEARCH('Listados Datos'!$T$4,AB560)))</xm:f>
            <xm:f>'Listados Datos'!$T$4</xm:f>
            <x14:dxf>
              <font>
                <b/>
                <i val="0"/>
                <color theme="0"/>
              </font>
              <fill>
                <patternFill>
                  <bgColor rgb="FFE26B0A"/>
                </patternFill>
              </fill>
            </x14:dxf>
          </x14:cfRule>
          <x14:cfRule type="containsText" priority="1641" operator="containsText" id="{5AE8FB41-5277-4536-99BF-FCC16ECF5642}">
            <xm:f>NOT(ISERROR(SEARCH('Listados Datos'!$T$5,AB560)))</xm:f>
            <xm:f>'Listados Datos'!$T$5</xm:f>
            <x14:dxf>
              <font>
                <b/>
                <i val="0"/>
                <color auto="1"/>
              </font>
              <fill>
                <patternFill>
                  <bgColor rgb="FFFFFF00"/>
                </patternFill>
              </fill>
            </x14:dxf>
          </x14:cfRule>
          <x14:cfRule type="containsText" priority="1642" operator="containsText" id="{4AF7D170-CE1C-4950-944A-DE28F78C79B0}">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1629" operator="containsText" id="{83629B17-F12B-4DC0-9A57-EC2067FECE70}">
            <xm:f>NOT(ISERROR(SEARCH('Listados Datos'!$P$3,Z560)))</xm:f>
            <xm:f>'Listados Datos'!$P$3</xm:f>
            <x14:dxf>
              <fill>
                <patternFill>
                  <bgColor rgb="FF99CC00"/>
                </patternFill>
              </fill>
            </x14:dxf>
          </x14:cfRule>
          <x14:cfRule type="containsText" priority="1630" operator="containsText" id="{1974750C-9E0A-44A0-A135-C591C0C4F83C}">
            <xm:f>NOT(ISERROR(SEARCH('Listados Datos'!$P$4,Z560)))</xm:f>
            <xm:f>'Listados Datos'!$P$4</xm:f>
            <x14:dxf>
              <fill>
                <patternFill>
                  <bgColor rgb="FF33CC33"/>
                </patternFill>
              </fill>
            </x14:dxf>
          </x14:cfRule>
          <x14:cfRule type="containsText" priority="1631" operator="containsText" id="{1F62FF70-CB57-4D4E-9AEA-9B2D69A4F553}">
            <xm:f>NOT(ISERROR(SEARCH('Listados Datos'!$P$5,Z560)))</xm:f>
            <xm:f>'Listados Datos'!$P$5</xm:f>
            <x14:dxf>
              <fill>
                <patternFill>
                  <bgColor rgb="FFFFFF00"/>
                </patternFill>
              </fill>
            </x14:dxf>
          </x14:cfRule>
          <x14:cfRule type="containsText" priority="1632" operator="containsText" id="{78EE820E-8885-4B4B-8331-5581CC2F8A01}">
            <xm:f>NOT(ISERROR(SEARCH('Listados Datos'!$P$6,Z560)))</xm:f>
            <xm:f>'Listados Datos'!$P$6</xm:f>
            <x14:dxf>
              <fill>
                <patternFill>
                  <bgColor rgb="FFFFC000"/>
                </patternFill>
              </fill>
            </x14:dxf>
          </x14:cfRule>
          <x14:cfRule type="containsText" priority="1633" operator="containsText" id="{3664732D-40E2-45E1-A1D4-2D7764CAD452}">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1615" operator="containsText" id="{1F444B14-AB44-4A4E-A759-88B36B8651F6}">
            <xm:f>NOT(ISERROR(SEARCH('Listados Datos'!$T$3,AT560)))</xm:f>
            <xm:f>'Listados Datos'!$T$3</xm:f>
            <x14:dxf>
              <fill>
                <patternFill patternType="solid">
                  <bgColor rgb="FFC00000"/>
                </patternFill>
              </fill>
            </x14:dxf>
          </x14:cfRule>
          <x14:cfRule type="containsText" priority="1616" operator="containsText" id="{7A082F6B-5748-4174-80C5-E11DE1235BF7}">
            <xm:f>NOT(ISERROR(SEARCH('Listados Datos'!$T$4,AT560)))</xm:f>
            <xm:f>'Listados Datos'!$T$4</xm:f>
            <x14:dxf>
              <font>
                <b/>
                <i val="0"/>
                <color theme="0"/>
              </font>
              <fill>
                <patternFill>
                  <bgColor rgb="FFE26B0A"/>
                </patternFill>
              </fill>
            </x14:dxf>
          </x14:cfRule>
          <x14:cfRule type="containsText" priority="1617" operator="containsText" id="{C3974C50-9AC1-4A86-83D3-983FB54FC323}">
            <xm:f>NOT(ISERROR(SEARCH('Listados Datos'!$T$5,AT560)))</xm:f>
            <xm:f>'Listados Datos'!$T$5</xm:f>
            <x14:dxf>
              <font>
                <b/>
                <i val="0"/>
                <color auto="1"/>
              </font>
              <fill>
                <patternFill>
                  <bgColor rgb="FFFFFF00"/>
                </patternFill>
              </fill>
            </x14:dxf>
          </x14:cfRule>
          <x14:cfRule type="containsText" priority="1618" operator="containsText" id="{886A9DA4-498E-4C4F-AC49-504580DE03EA}">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1605" operator="containsText" id="{88846464-E91A-4DDD-B562-DA06E0AF2BD8}">
            <xm:f>NOT(ISERROR(SEARCH('Listados Datos'!$P$3,AR560)))</xm:f>
            <xm:f>'Listados Datos'!$P$3</xm:f>
            <x14:dxf>
              <fill>
                <patternFill>
                  <bgColor rgb="FF99CC00"/>
                </patternFill>
              </fill>
            </x14:dxf>
          </x14:cfRule>
          <x14:cfRule type="containsText" priority="1606" operator="containsText" id="{999BD663-1CAF-4090-84B9-B508FEE2C149}">
            <xm:f>NOT(ISERROR(SEARCH('Listados Datos'!$P$4,AR560)))</xm:f>
            <xm:f>'Listados Datos'!$P$4</xm:f>
            <x14:dxf>
              <fill>
                <patternFill>
                  <bgColor rgb="FF33CC33"/>
                </patternFill>
              </fill>
            </x14:dxf>
          </x14:cfRule>
          <x14:cfRule type="containsText" priority="1607" operator="containsText" id="{6A0F4EFA-359F-4BE1-B4B1-2DD3CB0732BB}">
            <xm:f>NOT(ISERROR(SEARCH('Listados Datos'!$P$5,AR560)))</xm:f>
            <xm:f>'Listados Datos'!$P$5</xm:f>
            <x14:dxf>
              <fill>
                <patternFill>
                  <bgColor rgb="FFFFFF00"/>
                </patternFill>
              </fill>
            </x14:dxf>
          </x14:cfRule>
          <x14:cfRule type="containsText" priority="1608" operator="containsText" id="{5236424D-0676-4F85-A8BA-E2931ACA4DC7}">
            <xm:f>NOT(ISERROR(SEARCH('Listados Datos'!$P$6,AR560)))</xm:f>
            <xm:f>'Listados Datos'!$P$6</xm:f>
            <x14:dxf>
              <fill>
                <patternFill>
                  <bgColor rgb="FFFFC000"/>
                </patternFill>
              </fill>
            </x14:dxf>
          </x14:cfRule>
          <x14:cfRule type="containsText" priority="1609" operator="containsText" id="{FFC215B4-A4EF-46EA-AC7D-D9705BB7C0E0}">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1601" operator="containsText" id="{7487B0DF-1F32-4C06-9CDA-CA89E6CC6A78}">
            <xm:f>NOT(ISERROR(SEARCH('Listados Datos'!$T$3,AF566)))</xm:f>
            <xm:f>'Listados Datos'!$T$3</xm:f>
            <x14:dxf>
              <fill>
                <patternFill patternType="solid">
                  <bgColor rgb="FFC00000"/>
                </patternFill>
              </fill>
            </x14:dxf>
          </x14:cfRule>
          <x14:cfRule type="containsText" priority="1602" operator="containsText" id="{651B160A-0730-440E-A36F-4D4E8A9BEE0C}">
            <xm:f>NOT(ISERROR(SEARCH('Listados Datos'!$T$4,AF566)))</xm:f>
            <xm:f>'Listados Datos'!$T$4</xm:f>
            <x14:dxf>
              <font>
                <b/>
                <i val="0"/>
                <color theme="0"/>
              </font>
              <fill>
                <patternFill>
                  <bgColor rgb="FFE26B0A"/>
                </patternFill>
              </fill>
            </x14:dxf>
          </x14:cfRule>
          <x14:cfRule type="containsText" priority="1603" operator="containsText" id="{74F5E412-51E4-4FDB-8EE6-235D3E67A80C}">
            <xm:f>NOT(ISERROR(SEARCH('Listados Datos'!$T$5,AF566)))</xm:f>
            <xm:f>'Listados Datos'!$T$5</xm:f>
            <x14:dxf>
              <font>
                <b/>
                <i val="0"/>
                <color auto="1"/>
              </font>
              <fill>
                <patternFill>
                  <bgColor rgb="FFFFFF00"/>
                </patternFill>
              </fill>
            </x14:dxf>
          </x14:cfRule>
          <x14:cfRule type="containsText" priority="1604" operator="containsText" id="{69557E27-B9F3-4CFE-9B55-2DBAF06CBFEE}">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597" operator="containsText" id="{5A5E6E1A-4AC1-49DA-B21D-51D2E0013265}">
            <xm:f>NOT(ISERROR(SEARCH('Listados Datos'!$T$3,AB566)))</xm:f>
            <xm:f>'Listados Datos'!$T$3</xm:f>
            <x14:dxf>
              <fill>
                <patternFill patternType="solid">
                  <bgColor rgb="FFC00000"/>
                </patternFill>
              </fill>
            </x14:dxf>
          </x14:cfRule>
          <x14:cfRule type="containsText" priority="1598" operator="containsText" id="{E06059B4-6218-4AF1-939C-FF3B46BB4B7F}">
            <xm:f>NOT(ISERROR(SEARCH('Listados Datos'!$T$4,AB566)))</xm:f>
            <xm:f>'Listados Datos'!$T$4</xm:f>
            <x14:dxf>
              <font>
                <b/>
                <i val="0"/>
                <color theme="0"/>
              </font>
              <fill>
                <patternFill>
                  <bgColor rgb="FFE26B0A"/>
                </patternFill>
              </fill>
            </x14:dxf>
          </x14:cfRule>
          <x14:cfRule type="containsText" priority="1599" operator="containsText" id="{6662CDE6-0E1C-4E2A-A97C-13F3D3A9B704}">
            <xm:f>NOT(ISERROR(SEARCH('Listados Datos'!$T$5,AB566)))</xm:f>
            <xm:f>'Listados Datos'!$T$5</xm:f>
            <x14:dxf>
              <font>
                <b/>
                <i val="0"/>
                <color auto="1"/>
              </font>
              <fill>
                <patternFill>
                  <bgColor rgb="FFFFFF00"/>
                </patternFill>
              </fill>
            </x14:dxf>
          </x14:cfRule>
          <x14:cfRule type="containsText" priority="1600" operator="containsText" id="{CD6642AB-50FB-4913-8D59-06549575593E}">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587" operator="containsText" id="{DE8109A8-EF99-48B7-AB37-076A8C54D268}">
            <xm:f>NOT(ISERROR(SEARCH('Listados Datos'!$P$3,Z566)))</xm:f>
            <xm:f>'Listados Datos'!$P$3</xm:f>
            <x14:dxf>
              <fill>
                <patternFill>
                  <bgColor rgb="FF99CC00"/>
                </patternFill>
              </fill>
            </x14:dxf>
          </x14:cfRule>
          <x14:cfRule type="containsText" priority="1588" operator="containsText" id="{B715FD1B-DD2D-418F-84A1-5BEDB58EB35C}">
            <xm:f>NOT(ISERROR(SEARCH('Listados Datos'!$P$4,Z566)))</xm:f>
            <xm:f>'Listados Datos'!$P$4</xm:f>
            <x14:dxf>
              <fill>
                <patternFill>
                  <bgColor rgb="FF33CC33"/>
                </patternFill>
              </fill>
            </x14:dxf>
          </x14:cfRule>
          <x14:cfRule type="containsText" priority="1589" operator="containsText" id="{9F744873-D8D8-4DA4-9616-E8875453E2C4}">
            <xm:f>NOT(ISERROR(SEARCH('Listados Datos'!$P$5,Z566)))</xm:f>
            <xm:f>'Listados Datos'!$P$5</xm:f>
            <x14:dxf>
              <fill>
                <patternFill>
                  <bgColor rgb="FFFFFF00"/>
                </patternFill>
              </fill>
            </x14:dxf>
          </x14:cfRule>
          <x14:cfRule type="containsText" priority="1590" operator="containsText" id="{60459060-422C-4338-BCA5-0BCCF418E431}">
            <xm:f>NOT(ISERROR(SEARCH('Listados Datos'!$P$6,Z566)))</xm:f>
            <xm:f>'Listados Datos'!$P$6</xm:f>
            <x14:dxf>
              <fill>
                <patternFill>
                  <bgColor rgb="FFFFC000"/>
                </patternFill>
              </fill>
            </x14:dxf>
          </x14:cfRule>
          <x14:cfRule type="containsText" priority="1591" operator="containsText" id="{547198AF-7B4E-46E6-BFE8-BE398C808424}">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573" operator="containsText" id="{894E4846-8C86-4E9F-A2A5-8480E4CAD0D4}">
            <xm:f>NOT(ISERROR(SEARCH('Listados Datos'!$T$3,AT566)))</xm:f>
            <xm:f>'Listados Datos'!$T$3</xm:f>
            <x14:dxf>
              <fill>
                <patternFill patternType="solid">
                  <bgColor rgb="FFC00000"/>
                </patternFill>
              </fill>
            </x14:dxf>
          </x14:cfRule>
          <x14:cfRule type="containsText" priority="1574" operator="containsText" id="{1919E5CA-7B56-4E22-A79D-8E688F3B4C6C}">
            <xm:f>NOT(ISERROR(SEARCH('Listados Datos'!$T$4,AT566)))</xm:f>
            <xm:f>'Listados Datos'!$T$4</xm:f>
            <x14:dxf>
              <font>
                <b/>
                <i val="0"/>
                <color theme="0"/>
              </font>
              <fill>
                <patternFill>
                  <bgColor rgb="FFE26B0A"/>
                </patternFill>
              </fill>
            </x14:dxf>
          </x14:cfRule>
          <x14:cfRule type="containsText" priority="1575" operator="containsText" id="{668A07DA-B2A8-4386-9019-6E395F8CF997}">
            <xm:f>NOT(ISERROR(SEARCH('Listados Datos'!$T$5,AT566)))</xm:f>
            <xm:f>'Listados Datos'!$T$5</xm:f>
            <x14:dxf>
              <font>
                <b/>
                <i val="0"/>
                <color auto="1"/>
              </font>
              <fill>
                <patternFill>
                  <bgColor rgb="FFFFFF00"/>
                </patternFill>
              </fill>
            </x14:dxf>
          </x14:cfRule>
          <x14:cfRule type="containsText" priority="1576" operator="containsText" id="{7E8AEF08-23F7-4859-B2DA-52E8C139F7A2}">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563" operator="containsText" id="{DFD84E90-2D7B-41CC-AF21-729D7EA7A130}">
            <xm:f>NOT(ISERROR(SEARCH('Listados Datos'!$P$3,AR566)))</xm:f>
            <xm:f>'Listados Datos'!$P$3</xm:f>
            <x14:dxf>
              <fill>
                <patternFill>
                  <bgColor rgb="FF99CC00"/>
                </patternFill>
              </fill>
            </x14:dxf>
          </x14:cfRule>
          <x14:cfRule type="containsText" priority="1564" operator="containsText" id="{68D41ECC-DC1A-410C-AF8E-42A0AB396FD6}">
            <xm:f>NOT(ISERROR(SEARCH('Listados Datos'!$P$4,AR566)))</xm:f>
            <xm:f>'Listados Datos'!$P$4</xm:f>
            <x14:dxf>
              <fill>
                <patternFill>
                  <bgColor rgb="FF33CC33"/>
                </patternFill>
              </fill>
            </x14:dxf>
          </x14:cfRule>
          <x14:cfRule type="containsText" priority="1565" operator="containsText" id="{7F274B22-9CAA-46DD-977A-A0BC264483C3}">
            <xm:f>NOT(ISERROR(SEARCH('Listados Datos'!$P$5,AR566)))</xm:f>
            <xm:f>'Listados Datos'!$P$5</xm:f>
            <x14:dxf>
              <fill>
                <patternFill>
                  <bgColor rgb="FFFFFF00"/>
                </patternFill>
              </fill>
            </x14:dxf>
          </x14:cfRule>
          <x14:cfRule type="containsText" priority="1566" operator="containsText" id="{C3892D84-00EB-454E-A72E-962A890A7540}">
            <xm:f>NOT(ISERROR(SEARCH('Listados Datos'!$P$6,AR566)))</xm:f>
            <xm:f>'Listados Datos'!$P$6</xm:f>
            <x14:dxf>
              <fill>
                <patternFill>
                  <bgColor rgb="FFFFC000"/>
                </patternFill>
              </fill>
            </x14:dxf>
          </x14:cfRule>
          <x14:cfRule type="containsText" priority="1567" operator="containsText" id="{9F4A575F-ACB4-4E34-960F-D3F9CB36C1E1}">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559" operator="containsText" id="{A90362EA-EE35-4893-A323-9AB2C0A4B779}">
            <xm:f>NOT(ISERROR(SEARCH('Listados Datos'!$T$3,AF572)))</xm:f>
            <xm:f>'Listados Datos'!$T$3</xm:f>
            <x14:dxf>
              <fill>
                <patternFill patternType="solid">
                  <bgColor rgb="FFC00000"/>
                </patternFill>
              </fill>
            </x14:dxf>
          </x14:cfRule>
          <x14:cfRule type="containsText" priority="1560" operator="containsText" id="{904E1B43-5872-44B1-BC0B-8CFBBCEDAA42}">
            <xm:f>NOT(ISERROR(SEARCH('Listados Datos'!$T$4,AF572)))</xm:f>
            <xm:f>'Listados Datos'!$T$4</xm:f>
            <x14:dxf>
              <font>
                <b/>
                <i val="0"/>
                <color theme="0"/>
              </font>
              <fill>
                <patternFill>
                  <bgColor rgb="FFE26B0A"/>
                </patternFill>
              </fill>
            </x14:dxf>
          </x14:cfRule>
          <x14:cfRule type="containsText" priority="1561" operator="containsText" id="{2B74BCD3-8279-4D33-9C45-20B0415E9109}">
            <xm:f>NOT(ISERROR(SEARCH('Listados Datos'!$T$5,AF572)))</xm:f>
            <xm:f>'Listados Datos'!$T$5</xm:f>
            <x14:dxf>
              <font>
                <b/>
                <i val="0"/>
                <color auto="1"/>
              </font>
              <fill>
                <patternFill>
                  <bgColor rgb="FFFFFF00"/>
                </patternFill>
              </fill>
            </x14:dxf>
          </x14:cfRule>
          <x14:cfRule type="containsText" priority="1562" operator="containsText" id="{AF44BBF6-F8A3-4872-8B7C-BB91D8CB65FA}">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555" operator="containsText" id="{06F671B5-E288-4E76-87D5-2B1E350E643C}">
            <xm:f>NOT(ISERROR(SEARCH('Listados Datos'!$T$3,AB572)))</xm:f>
            <xm:f>'Listados Datos'!$T$3</xm:f>
            <x14:dxf>
              <fill>
                <patternFill patternType="solid">
                  <bgColor rgb="FFC00000"/>
                </patternFill>
              </fill>
            </x14:dxf>
          </x14:cfRule>
          <x14:cfRule type="containsText" priority="1556" operator="containsText" id="{4B82470C-100A-4FA5-8483-24AF0949BB0F}">
            <xm:f>NOT(ISERROR(SEARCH('Listados Datos'!$T$4,AB572)))</xm:f>
            <xm:f>'Listados Datos'!$T$4</xm:f>
            <x14:dxf>
              <font>
                <b/>
                <i val="0"/>
                <color theme="0"/>
              </font>
              <fill>
                <patternFill>
                  <bgColor rgb="FFE26B0A"/>
                </patternFill>
              </fill>
            </x14:dxf>
          </x14:cfRule>
          <x14:cfRule type="containsText" priority="1557" operator="containsText" id="{27A3EADD-7D49-43D5-A62C-477FB408F163}">
            <xm:f>NOT(ISERROR(SEARCH('Listados Datos'!$T$5,AB572)))</xm:f>
            <xm:f>'Listados Datos'!$T$5</xm:f>
            <x14:dxf>
              <font>
                <b/>
                <i val="0"/>
                <color auto="1"/>
              </font>
              <fill>
                <patternFill>
                  <bgColor rgb="FFFFFF00"/>
                </patternFill>
              </fill>
            </x14:dxf>
          </x14:cfRule>
          <x14:cfRule type="containsText" priority="1558" operator="containsText" id="{8F8821C6-6BA9-4E3A-B1E5-4F0EDA4AB615}">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545" operator="containsText" id="{15C79247-BC2E-4DFA-AF50-0CF859EC9200}">
            <xm:f>NOT(ISERROR(SEARCH('Listados Datos'!$P$3,Z572)))</xm:f>
            <xm:f>'Listados Datos'!$P$3</xm:f>
            <x14:dxf>
              <fill>
                <patternFill>
                  <bgColor rgb="FF99CC00"/>
                </patternFill>
              </fill>
            </x14:dxf>
          </x14:cfRule>
          <x14:cfRule type="containsText" priority="1546" operator="containsText" id="{3FDF19F4-4275-4859-8FF4-F8E5686729E3}">
            <xm:f>NOT(ISERROR(SEARCH('Listados Datos'!$P$4,Z572)))</xm:f>
            <xm:f>'Listados Datos'!$P$4</xm:f>
            <x14:dxf>
              <fill>
                <patternFill>
                  <bgColor rgb="FF33CC33"/>
                </patternFill>
              </fill>
            </x14:dxf>
          </x14:cfRule>
          <x14:cfRule type="containsText" priority="1547" operator="containsText" id="{476580AA-EAC5-40FE-B7C1-11DC80FBC3CF}">
            <xm:f>NOT(ISERROR(SEARCH('Listados Datos'!$P$5,Z572)))</xm:f>
            <xm:f>'Listados Datos'!$P$5</xm:f>
            <x14:dxf>
              <fill>
                <patternFill>
                  <bgColor rgb="FFFFFF00"/>
                </patternFill>
              </fill>
            </x14:dxf>
          </x14:cfRule>
          <x14:cfRule type="containsText" priority="1548" operator="containsText" id="{E01DC5C1-F903-430D-A5B6-964EACFB80DD}">
            <xm:f>NOT(ISERROR(SEARCH('Listados Datos'!$P$6,Z572)))</xm:f>
            <xm:f>'Listados Datos'!$P$6</xm:f>
            <x14:dxf>
              <fill>
                <patternFill>
                  <bgColor rgb="FFFFC000"/>
                </patternFill>
              </fill>
            </x14:dxf>
          </x14:cfRule>
          <x14:cfRule type="containsText" priority="1549" operator="containsText" id="{FCD058A6-3518-45E2-85E0-2355BD048E6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531" operator="containsText" id="{461BEEF6-E3A1-4AA5-9903-CFCE6A5AE319}">
            <xm:f>NOT(ISERROR(SEARCH('Listados Datos'!$T$3,AT572)))</xm:f>
            <xm:f>'Listados Datos'!$T$3</xm:f>
            <x14:dxf>
              <fill>
                <patternFill patternType="solid">
                  <bgColor rgb="FFC00000"/>
                </patternFill>
              </fill>
            </x14:dxf>
          </x14:cfRule>
          <x14:cfRule type="containsText" priority="1532" operator="containsText" id="{4E1C9799-DE90-432F-BAE4-4123B8F59CD7}">
            <xm:f>NOT(ISERROR(SEARCH('Listados Datos'!$T$4,AT572)))</xm:f>
            <xm:f>'Listados Datos'!$T$4</xm:f>
            <x14:dxf>
              <font>
                <b/>
                <i val="0"/>
                <color theme="0"/>
              </font>
              <fill>
                <patternFill>
                  <bgColor rgb="FFE26B0A"/>
                </patternFill>
              </fill>
            </x14:dxf>
          </x14:cfRule>
          <x14:cfRule type="containsText" priority="1533" operator="containsText" id="{B3257D00-E1C7-46F8-8A16-45414408BF11}">
            <xm:f>NOT(ISERROR(SEARCH('Listados Datos'!$T$5,AT572)))</xm:f>
            <xm:f>'Listados Datos'!$T$5</xm:f>
            <x14:dxf>
              <font>
                <b/>
                <i val="0"/>
                <color auto="1"/>
              </font>
              <fill>
                <patternFill>
                  <bgColor rgb="FFFFFF00"/>
                </patternFill>
              </fill>
            </x14:dxf>
          </x14:cfRule>
          <x14:cfRule type="containsText" priority="1534" operator="containsText" id="{E3E5BB58-F3CF-49E1-8AC4-9D523DECA89E}">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521" operator="containsText" id="{867EF192-EA22-4C25-8007-C630054A67A9}">
            <xm:f>NOT(ISERROR(SEARCH('Listados Datos'!$P$3,AR572)))</xm:f>
            <xm:f>'Listados Datos'!$P$3</xm:f>
            <x14:dxf>
              <fill>
                <patternFill>
                  <bgColor rgb="FF99CC00"/>
                </patternFill>
              </fill>
            </x14:dxf>
          </x14:cfRule>
          <x14:cfRule type="containsText" priority="1522" operator="containsText" id="{3665556E-E97F-4291-8F1D-37EFAC6E4910}">
            <xm:f>NOT(ISERROR(SEARCH('Listados Datos'!$P$4,AR572)))</xm:f>
            <xm:f>'Listados Datos'!$P$4</xm:f>
            <x14:dxf>
              <fill>
                <patternFill>
                  <bgColor rgb="FF33CC33"/>
                </patternFill>
              </fill>
            </x14:dxf>
          </x14:cfRule>
          <x14:cfRule type="containsText" priority="1523" operator="containsText" id="{D7FA62B9-C554-4491-B33E-FCE241D223B8}">
            <xm:f>NOT(ISERROR(SEARCH('Listados Datos'!$P$5,AR572)))</xm:f>
            <xm:f>'Listados Datos'!$P$5</xm:f>
            <x14:dxf>
              <fill>
                <patternFill>
                  <bgColor rgb="FFFFFF00"/>
                </patternFill>
              </fill>
            </x14:dxf>
          </x14:cfRule>
          <x14:cfRule type="containsText" priority="1524" operator="containsText" id="{65E6D2EC-85D6-49C0-A1FC-5A8C0CF440A7}">
            <xm:f>NOT(ISERROR(SEARCH('Listados Datos'!$P$6,AR572)))</xm:f>
            <xm:f>'Listados Datos'!$P$6</xm:f>
            <x14:dxf>
              <fill>
                <patternFill>
                  <bgColor rgb="FFFFC000"/>
                </patternFill>
              </fill>
            </x14:dxf>
          </x14:cfRule>
          <x14:cfRule type="containsText" priority="1525" operator="containsText" id="{B8FCDEB1-5EF5-4323-8E25-09AB488F5F0F}">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479" operator="containsText" id="{69CDA32B-6E9E-4257-B0CF-F886ECE018C3}">
            <xm:f>NOT(ISERROR(SEARCH('Listados Datos'!$P$3,AR578)))</xm:f>
            <xm:f>'Listados Datos'!$P$3</xm:f>
            <x14:dxf>
              <fill>
                <patternFill>
                  <bgColor rgb="FF99CC00"/>
                </patternFill>
              </fill>
            </x14:dxf>
          </x14:cfRule>
          <x14:cfRule type="containsText" priority="1480" operator="containsText" id="{01F5C004-D48D-4590-9B9E-623775AB37AB}">
            <xm:f>NOT(ISERROR(SEARCH('Listados Datos'!$P$4,AR578)))</xm:f>
            <xm:f>'Listados Datos'!$P$4</xm:f>
            <x14:dxf>
              <fill>
                <patternFill>
                  <bgColor rgb="FF33CC33"/>
                </patternFill>
              </fill>
            </x14:dxf>
          </x14:cfRule>
          <x14:cfRule type="containsText" priority="1481" operator="containsText" id="{84D6D9DF-1B2D-4D92-A1DB-672ACADB971B}">
            <xm:f>NOT(ISERROR(SEARCH('Listados Datos'!$P$5,AR578)))</xm:f>
            <xm:f>'Listados Datos'!$P$5</xm:f>
            <x14:dxf>
              <fill>
                <patternFill>
                  <bgColor rgb="FFFFFF00"/>
                </patternFill>
              </fill>
            </x14:dxf>
          </x14:cfRule>
          <x14:cfRule type="containsText" priority="1482" operator="containsText" id="{7C4F5162-8F2C-4960-9CEB-DC789F02C57F}">
            <xm:f>NOT(ISERROR(SEARCH('Listados Datos'!$P$6,AR578)))</xm:f>
            <xm:f>'Listados Datos'!$P$6</xm:f>
            <x14:dxf>
              <fill>
                <patternFill>
                  <bgColor rgb="FFFFC000"/>
                </patternFill>
              </fill>
            </x14:dxf>
          </x14:cfRule>
          <x14:cfRule type="containsText" priority="1483" operator="containsText" id="{822E0E31-4C65-4ACF-9295-F68196B665AB}">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517" operator="containsText" id="{74182935-8461-4328-9231-2770CC8F8008}">
            <xm:f>NOT(ISERROR(SEARCH('Listados Datos'!$T$3,AF578)))</xm:f>
            <xm:f>'Listados Datos'!$T$3</xm:f>
            <x14:dxf>
              <fill>
                <patternFill patternType="solid">
                  <bgColor rgb="FFC00000"/>
                </patternFill>
              </fill>
            </x14:dxf>
          </x14:cfRule>
          <x14:cfRule type="containsText" priority="1518" operator="containsText" id="{07289CFF-7C3F-46BF-A1CC-D341F1F537A1}">
            <xm:f>NOT(ISERROR(SEARCH('Listados Datos'!$T$4,AF578)))</xm:f>
            <xm:f>'Listados Datos'!$T$4</xm:f>
            <x14:dxf>
              <font>
                <b/>
                <i val="0"/>
                <color theme="0"/>
              </font>
              <fill>
                <patternFill>
                  <bgColor rgb="FFE26B0A"/>
                </patternFill>
              </fill>
            </x14:dxf>
          </x14:cfRule>
          <x14:cfRule type="containsText" priority="1519" operator="containsText" id="{8E2B0658-FE60-43B6-BBF6-EFFA9043A9E8}">
            <xm:f>NOT(ISERROR(SEARCH('Listados Datos'!$T$5,AF578)))</xm:f>
            <xm:f>'Listados Datos'!$T$5</xm:f>
            <x14:dxf>
              <font>
                <b/>
                <i val="0"/>
                <color auto="1"/>
              </font>
              <fill>
                <patternFill>
                  <bgColor rgb="FFFFFF00"/>
                </patternFill>
              </fill>
            </x14:dxf>
          </x14:cfRule>
          <x14:cfRule type="containsText" priority="1520" operator="containsText" id="{3F9B82A0-87B4-46AD-AA28-75997C0079FC}">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513" operator="containsText" id="{1971A3BE-C2E6-40A3-BD3B-FA39505C662F}">
            <xm:f>NOT(ISERROR(SEARCH('Listados Datos'!$T$3,AB578)))</xm:f>
            <xm:f>'Listados Datos'!$T$3</xm:f>
            <x14:dxf>
              <fill>
                <patternFill patternType="solid">
                  <bgColor rgb="FFC00000"/>
                </patternFill>
              </fill>
            </x14:dxf>
          </x14:cfRule>
          <x14:cfRule type="containsText" priority="1514" operator="containsText" id="{2611441B-016E-47C3-A84B-A3DB6ED8B46D}">
            <xm:f>NOT(ISERROR(SEARCH('Listados Datos'!$T$4,AB578)))</xm:f>
            <xm:f>'Listados Datos'!$T$4</xm:f>
            <x14:dxf>
              <font>
                <b/>
                <i val="0"/>
                <color theme="0"/>
              </font>
              <fill>
                <patternFill>
                  <bgColor rgb="FFE26B0A"/>
                </patternFill>
              </fill>
            </x14:dxf>
          </x14:cfRule>
          <x14:cfRule type="containsText" priority="1515" operator="containsText" id="{975ACE35-7502-46A1-BB4A-D7F1EE4BCC03}">
            <xm:f>NOT(ISERROR(SEARCH('Listados Datos'!$T$5,AB578)))</xm:f>
            <xm:f>'Listados Datos'!$T$5</xm:f>
            <x14:dxf>
              <font>
                <b/>
                <i val="0"/>
                <color auto="1"/>
              </font>
              <fill>
                <patternFill>
                  <bgColor rgb="FFFFFF00"/>
                </patternFill>
              </fill>
            </x14:dxf>
          </x14:cfRule>
          <x14:cfRule type="containsText" priority="1516" operator="containsText" id="{249EA234-9404-4ED9-97C5-A29B8AB036B8}">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503" operator="containsText" id="{14081091-9E9D-449A-85DB-AEC28C4799E7}">
            <xm:f>NOT(ISERROR(SEARCH('Listados Datos'!$P$3,Z578)))</xm:f>
            <xm:f>'Listados Datos'!$P$3</xm:f>
            <x14:dxf>
              <fill>
                <patternFill>
                  <bgColor rgb="FF99CC00"/>
                </patternFill>
              </fill>
            </x14:dxf>
          </x14:cfRule>
          <x14:cfRule type="containsText" priority="1504" operator="containsText" id="{22527B77-5567-45CC-A38E-910B29C1987D}">
            <xm:f>NOT(ISERROR(SEARCH('Listados Datos'!$P$4,Z578)))</xm:f>
            <xm:f>'Listados Datos'!$P$4</xm:f>
            <x14:dxf>
              <fill>
                <patternFill>
                  <bgColor rgb="FF33CC33"/>
                </patternFill>
              </fill>
            </x14:dxf>
          </x14:cfRule>
          <x14:cfRule type="containsText" priority="1505" operator="containsText" id="{8DDCF360-6399-41BC-98C5-7BA78AB09B3A}">
            <xm:f>NOT(ISERROR(SEARCH('Listados Datos'!$P$5,Z578)))</xm:f>
            <xm:f>'Listados Datos'!$P$5</xm:f>
            <x14:dxf>
              <fill>
                <patternFill>
                  <bgColor rgb="FFFFFF00"/>
                </patternFill>
              </fill>
            </x14:dxf>
          </x14:cfRule>
          <x14:cfRule type="containsText" priority="1506" operator="containsText" id="{F4ED0028-ECAC-41F5-871B-D5C1B66EC325}">
            <xm:f>NOT(ISERROR(SEARCH('Listados Datos'!$P$6,Z578)))</xm:f>
            <xm:f>'Listados Datos'!$P$6</xm:f>
            <x14:dxf>
              <fill>
                <patternFill>
                  <bgColor rgb="FFFFC000"/>
                </patternFill>
              </fill>
            </x14:dxf>
          </x14:cfRule>
          <x14:cfRule type="containsText" priority="1507" operator="containsText" id="{2EEA06E6-2725-427F-8667-5B665A3115F2}">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489" operator="containsText" id="{7C276D3E-D868-4B5B-B72A-08505E6A8297}">
            <xm:f>NOT(ISERROR(SEARCH('Listados Datos'!$T$3,AT578)))</xm:f>
            <xm:f>'Listados Datos'!$T$3</xm:f>
            <x14:dxf>
              <fill>
                <patternFill patternType="solid">
                  <bgColor rgb="FFC00000"/>
                </patternFill>
              </fill>
            </x14:dxf>
          </x14:cfRule>
          <x14:cfRule type="containsText" priority="1490" operator="containsText" id="{92430F94-D606-4790-A653-64A7BC7EB931}">
            <xm:f>NOT(ISERROR(SEARCH('Listados Datos'!$T$4,AT578)))</xm:f>
            <xm:f>'Listados Datos'!$T$4</xm:f>
            <x14:dxf>
              <font>
                <b/>
                <i val="0"/>
                <color theme="0"/>
              </font>
              <fill>
                <patternFill>
                  <bgColor rgb="FFE26B0A"/>
                </patternFill>
              </fill>
            </x14:dxf>
          </x14:cfRule>
          <x14:cfRule type="containsText" priority="1491" operator="containsText" id="{7D3340EE-162F-4ED8-A0FF-D80D9ADEB11E}">
            <xm:f>NOT(ISERROR(SEARCH('Listados Datos'!$T$5,AT578)))</xm:f>
            <xm:f>'Listados Datos'!$T$5</xm:f>
            <x14:dxf>
              <font>
                <b/>
                <i val="0"/>
                <color auto="1"/>
              </font>
              <fill>
                <patternFill>
                  <bgColor rgb="FFFFFF00"/>
                </patternFill>
              </fill>
            </x14:dxf>
          </x14:cfRule>
          <x14:cfRule type="containsText" priority="1492" operator="containsText" id="{CC751D11-F061-4DE5-99C8-839643D305B6}">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437" operator="containsText" id="{D25BDE9A-D000-4990-8B06-0C289EECCC06}">
            <xm:f>NOT(ISERROR(SEARCH('Listados Datos'!$P$3,AR584)))</xm:f>
            <xm:f>'Listados Datos'!$P$3</xm:f>
            <x14:dxf>
              <fill>
                <patternFill>
                  <bgColor rgb="FF99CC00"/>
                </patternFill>
              </fill>
            </x14:dxf>
          </x14:cfRule>
          <x14:cfRule type="containsText" priority="1438" operator="containsText" id="{4E2BA756-82D5-412D-A1A0-F4C8211D984A}">
            <xm:f>NOT(ISERROR(SEARCH('Listados Datos'!$P$4,AR584)))</xm:f>
            <xm:f>'Listados Datos'!$P$4</xm:f>
            <x14:dxf>
              <fill>
                <patternFill>
                  <bgColor rgb="FF33CC33"/>
                </patternFill>
              </fill>
            </x14:dxf>
          </x14:cfRule>
          <x14:cfRule type="containsText" priority="1439" operator="containsText" id="{4FC93D9C-B211-42B3-88FC-C16E8481AF19}">
            <xm:f>NOT(ISERROR(SEARCH('Listados Datos'!$P$5,AR584)))</xm:f>
            <xm:f>'Listados Datos'!$P$5</xm:f>
            <x14:dxf>
              <fill>
                <patternFill>
                  <bgColor rgb="FFFFFF00"/>
                </patternFill>
              </fill>
            </x14:dxf>
          </x14:cfRule>
          <x14:cfRule type="containsText" priority="1440" operator="containsText" id="{6AA5E4B4-6846-4C80-8882-434622699267}">
            <xm:f>NOT(ISERROR(SEARCH('Listados Datos'!$P$6,AR584)))</xm:f>
            <xm:f>'Listados Datos'!$P$6</xm:f>
            <x14:dxf>
              <fill>
                <patternFill>
                  <bgColor rgb="FFFFC000"/>
                </patternFill>
              </fill>
            </x14:dxf>
          </x14:cfRule>
          <x14:cfRule type="containsText" priority="1441" operator="containsText" id="{A534BE4A-2118-4FB7-8093-4397D9871D1D}">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475" operator="containsText" id="{CE24D441-FC94-41B2-B98F-7E00BF5FC49F}">
            <xm:f>NOT(ISERROR(SEARCH('Listados Datos'!$T$3,AF584)))</xm:f>
            <xm:f>'Listados Datos'!$T$3</xm:f>
            <x14:dxf>
              <fill>
                <patternFill patternType="solid">
                  <bgColor rgb="FFC00000"/>
                </patternFill>
              </fill>
            </x14:dxf>
          </x14:cfRule>
          <x14:cfRule type="containsText" priority="1476" operator="containsText" id="{CE039332-8F5C-4AF0-AB1C-BB750AE8B199}">
            <xm:f>NOT(ISERROR(SEARCH('Listados Datos'!$T$4,AF584)))</xm:f>
            <xm:f>'Listados Datos'!$T$4</xm:f>
            <x14:dxf>
              <font>
                <b/>
                <i val="0"/>
                <color theme="0"/>
              </font>
              <fill>
                <patternFill>
                  <bgColor rgb="FFE26B0A"/>
                </patternFill>
              </fill>
            </x14:dxf>
          </x14:cfRule>
          <x14:cfRule type="containsText" priority="1477" operator="containsText" id="{DD0709C1-AFD0-4AC8-8C85-D6EA72370EB3}">
            <xm:f>NOT(ISERROR(SEARCH('Listados Datos'!$T$5,AF584)))</xm:f>
            <xm:f>'Listados Datos'!$T$5</xm:f>
            <x14:dxf>
              <font>
                <b/>
                <i val="0"/>
                <color auto="1"/>
              </font>
              <fill>
                <patternFill>
                  <bgColor rgb="FFFFFF00"/>
                </patternFill>
              </fill>
            </x14:dxf>
          </x14:cfRule>
          <x14:cfRule type="containsText" priority="1478" operator="containsText" id="{16D8EDA7-3EAD-4D39-9430-B23CABA116BD}">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471" operator="containsText" id="{4FE0FFAA-AFD8-4A55-9405-BB4410B04290}">
            <xm:f>NOT(ISERROR(SEARCH('Listados Datos'!$T$3,AB584)))</xm:f>
            <xm:f>'Listados Datos'!$T$3</xm:f>
            <x14:dxf>
              <fill>
                <patternFill patternType="solid">
                  <bgColor rgb="FFC00000"/>
                </patternFill>
              </fill>
            </x14:dxf>
          </x14:cfRule>
          <x14:cfRule type="containsText" priority="1472" operator="containsText" id="{C7711710-3CF9-4C94-9BAD-ECE228D460AA}">
            <xm:f>NOT(ISERROR(SEARCH('Listados Datos'!$T$4,AB584)))</xm:f>
            <xm:f>'Listados Datos'!$T$4</xm:f>
            <x14:dxf>
              <font>
                <b/>
                <i val="0"/>
                <color theme="0"/>
              </font>
              <fill>
                <patternFill>
                  <bgColor rgb="FFE26B0A"/>
                </patternFill>
              </fill>
            </x14:dxf>
          </x14:cfRule>
          <x14:cfRule type="containsText" priority="1473" operator="containsText" id="{13A82D16-F638-4F35-88D7-67517C3FC134}">
            <xm:f>NOT(ISERROR(SEARCH('Listados Datos'!$T$5,AB584)))</xm:f>
            <xm:f>'Listados Datos'!$T$5</xm:f>
            <x14:dxf>
              <font>
                <b/>
                <i val="0"/>
                <color auto="1"/>
              </font>
              <fill>
                <patternFill>
                  <bgColor rgb="FFFFFF00"/>
                </patternFill>
              </fill>
            </x14:dxf>
          </x14:cfRule>
          <x14:cfRule type="containsText" priority="1474" operator="containsText" id="{59A7C492-7381-46C9-A785-7867BA1CD303}">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461" operator="containsText" id="{16F390D4-3AF0-44BB-8072-6BCF77208ACC}">
            <xm:f>NOT(ISERROR(SEARCH('Listados Datos'!$P$3,Z584)))</xm:f>
            <xm:f>'Listados Datos'!$P$3</xm:f>
            <x14:dxf>
              <fill>
                <patternFill>
                  <bgColor rgb="FF99CC00"/>
                </patternFill>
              </fill>
            </x14:dxf>
          </x14:cfRule>
          <x14:cfRule type="containsText" priority="1462" operator="containsText" id="{792E5344-1DAE-40CC-9D13-B1784894706D}">
            <xm:f>NOT(ISERROR(SEARCH('Listados Datos'!$P$4,Z584)))</xm:f>
            <xm:f>'Listados Datos'!$P$4</xm:f>
            <x14:dxf>
              <fill>
                <patternFill>
                  <bgColor rgb="FF33CC33"/>
                </patternFill>
              </fill>
            </x14:dxf>
          </x14:cfRule>
          <x14:cfRule type="containsText" priority="1463" operator="containsText" id="{A247025B-53B3-4722-A92E-DD39F40EE154}">
            <xm:f>NOT(ISERROR(SEARCH('Listados Datos'!$P$5,Z584)))</xm:f>
            <xm:f>'Listados Datos'!$P$5</xm:f>
            <x14:dxf>
              <fill>
                <patternFill>
                  <bgColor rgb="FFFFFF00"/>
                </patternFill>
              </fill>
            </x14:dxf>
          </x14:cfRule>
          <x14:cfRule type="containsText" priority="1464" operator="containsText" id="{8D2BF12B-8CB8-417A-A71F-C573C37884DE}">
            <xm:f>NOT(ISERROR(SEARCH('Listados Datos'!$P$6,Z584)))</xm:f>
            <xm:f>'Listados Datos'!$P$6</xm:f>
            <x14:dxf>
              <fill>
                <patternFill>
                  <bgColor rgb="FFFFC000"/>
                </patternFill>
              </fill>
            </x14:dxf>
          </x14:cfRule>
          <x14:cfRule type="containsText" priority="1465" operator="containsText" id="{6FA9111F-5B93-4A9C-9B92-1A6B5BEE2DFA}">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447" operator="containsText" id="{BD7BC084-B5A2-4853-937F-7BDA6CAAE6CC}">
            <xm:f>NOT(ISERROR(SEARCH('Listados Datos'!$T$3,AT584)))</xm:f>
            <xm:f>'Listados Datos'!$T$3</xm:f>
            <x14:dxf>
              <fill>
                <patternFill patternType="solid">
                  <bgColor rgb="FFC00000"/>
                </patternFill>
              </fill>
            </x14:dxf>
          </x14:cfRule>
          <x14:cfRule type="containsText" priority="1448" operator="containsText" id="{C45C4B40-8658-446A-9189-7A1264B7E62A}">
            <xm:f>NOT(ISERROR(SEARCH('Listados Datos'!$T$4,AT584)))</xm:f>
            <xm:f>'Listados Datos'!$T$4</xm:f>
            <x14:dxf>
              <font>
                <b/>
                <i val="0"/>
                <color theme="0"/>
              </font>
              <fill>
                <patternFill>
                  <bgColor rgb="FFE26B0A"/>
                </patternFill>
              </fill>
            </x14:dxf>
          </x14:cfRule>
          <x14:cfRule type="containsText" priority="1449" operator="containsText" id="{04664546-B12C-4DD5-9810-CBAA23A43289}">
            <xm:f>NOT(ISERROR(SEARCH('Listados Datos'!$T$5,AT584)))</xm:f>
            <xm:f>'Listados Datos'!$T$5</xm:f>
            <x14:dxf>
              <font>
                <b/>
                <i val="0"/>
                <color auto="1"/>
              </font>
              <fill>
                <patternFill>
                  <bgColor rgb="FFFFFF00"/>
                </patternFill>
              </fill>
            </x14:dxf>
          </x14:cfRule>
          <x14:cfRule type="containsText" priority="1450" operator="containsText" id="{21B7691F-7870-4FDC-87E0-5B6518ACF26D}">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433" operator="containsText" id="{5BF1C5A3-188A-4B18-9E14-2EBFCCE8B027}">
            <xm:f>NOT(ISERROR(SEARCH('Listados Datos'!$T$3,AF590)))</xm:f>
            <xm:f>'Listados Datos'!$T$3</xm:f>
            <x14:dxf>
              <fill>
                <patternFill patternType="solid">
                  <bgColor rgb="FFC00000"/>
                </patternFill>
              </fill>
            </x14:dxf>
          </x14:cfRule>
          <x14:cfRule type="containsText" priority="1434" operator="containsText" id="{661DB805-1011-4280-B13A-95220F616D7C}">
            <xm:f>NOT(ISERROR(SEARCH('Listados Datos'!$T$4,AF590)))</xm:f>
            <xm:f>'Listados Datos'!$T$4</xm:f>
            <x14:dxf>
              <font>
                <b/>
                <i val="0"/>
                <color theme="0"/>
              </font>
              <fill>
                <patternFill>
                  <bgColor rgb="FFE26B0A"/>
                </patternFill>
              </fill>
            </x14:dxf>
          </x14:cfRule>
          <x14:cfRule type="containsText" priority="1435" operator="containsText" id="{66F6B5AC-761A-4462-83B5-1B8C76D32539}">
            <xm:f>NOT(ISERROR(SEARCH('Listados Datos'!$T$5,AF590)))</xm:f>
            <xm:f>'Listados Datos'!$T$5</xm:f>
            <x14:dxf>
              <font>
                <b/>
                <i val="0"/>
                <color auto="1"/>
              </font>
              <fill>
                <patternFill>
                  <bgColor rgb="FFFFFF00"/>
                </patternFill>
              </fill>
            </x14:dxf>
          </x14:cfRule>
          <x14:cfRule type="containsText" priority="1436" operator="containsText" id="{212CE776-A076-48DB-9941-C51C4BB9ABC8}">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429" operator="containsText" id="{BD05395F-819A-481E-9450-2CCA3C1E93EB}">
            <xm:f>NOT(ISERROR(SEARCH('Listados Datos'!$T$3,AB590)))</xm:f>
            <xm:f>'Listados Datos'!$T$3</xm:f>
            <x14:dxf>
              <fill>
                <patternFill patternType="solid">
                  <bgColor rgb="FFC00000"/>
                </patternFill>
              </fill>
            </x14:dxf>
          </x14:cfRule>
          <x14:cfRule type="containsText" priority="1430" operator="containsText" id="{721D402E-4C27-408A-889F-BAAF4A892B66}">
            <xm:f>NOT(ISERROR(SEARCH('Listados Datos'!$T$4,AB590)))</xm:f>
            <xm:f>'Listados Datos'!$T$4</xm:f>
            <x14:dxf>
              <font>
                <b/>
                <i val="0"/>
                <color theme="0"/>
              </font>
              <fill>
                <patternFill>
                  <bgColor rgb="FFE26B0A"/>
                </patternFill>
              </fill>
            </x14:dxf>
          </x14:cfRule>
          <x14:cfRule type="containsText" priority="1431" operator="containsText" id="{83188C45-0176-44F0-AC04-6B5DE2F37CEE}">
            <xm:f>NOT(ISERROR(SEARCH('Listados Datos'!$T$5,AB590)))</xm:f>
            <xm:f>'Listados Datos'!$T$5</xm:f>
            <x14:dxf>
              <font>
                <b/>
                <i val="0"/>
                <color auto="1"/>
              </font>
              <fill>
                <patternFill>
                  <bgColor rgb="FFFFFF00"/>
                </patternFill>
              </fill>
            </x14:dxf>
          </x14:cfRule>
          <x14:cfRule type="containsText" priority="1432" operator="containsText" id="{6E3BDBE0-9E35-4665-A261-B47CD982303B}">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419" operator="containsText" id="{52111DEE-A6BF-47BF-B2EA-D402AAE795CA}">
            <xm:f>NOT(ISERROR(SEARCH('Listados Datos'!$P$3,Z590)))</xm:f>
            <xm:f>'Listados Datos'!$P$3</xm:f>
            <x14:dxf>
              <fill>
                <patternFill>
                  <bgColor rgb="FF99CC00"/>
                </patternFill>
              </fill>
            </x14:dxf>
          </x14:cfRule>
          <x14:cfRule type="containsText" priority="1420" operator="containsText" id="{7381FFAA-D41C-4DD2-9DD1-DED360B30D18}">
            <xm:f>NOT(ISERROR(SEARCH('Listados Datos'!$P$4,Z590)))</xm:f>
            <xm:f>'Listados Datos'!$P$4</xm:f>
            <x14:dxf>
              <fill>
                <patternFill>
                  <bgColor rgb="FF33CC33"/>
                </patternFill>
              </fill>
            </x14:dxf>
          </x14:cfRule>
          <x14:cfRule type="containsText" priority="1421" operator="containsText" id="{8D44B16B-86E7-4991-BFB0-8ED5604DE313}">
            <xm:f>NOT(ISERROR(SEARCH('Listados Datos'!$P$5,Z590)))</xm:f>
            <xm:f>'Listados Datos'!$P$5</xm:f>
            <x14:dxf>
              <fill>
                <patternFill>
                  <bgColor rgb="FFFFFF00"/>
                </patternFill>
              </fill>
            </x14:dxf>
          </x14:cfRule>
          <x14:cfRule type="containsText" priority="1422" operator="containsText" id="{B046AB84-CDAF-4B0E-9AC2-3F0011330BEB}">
            <xm:f>NOT(ISERROR(SEARCH('Listados Datos'!$P$6,Z590)))</xm:f>
            <xm:f>'Listados Datos'!$P$6</xm:f>
            <x14:dxf>
              <fill>
                <patternFill>
                  <bgColor rgb="FFFFC000"/>
                </patternFill>
              </fill>
            </x14:dxf>
          </x14:cfRule>
          <x14:cfRule type="containsText" priority="1423" operator="containsText" id="{F9E04576-BFD6-40E1-8044-CF40D2664051}">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405" operator="containsText" id="{22EB58C5-CAE4-47DD-94CB-ACEFB98287D2}">
            <xm:f>NOT(ISERROR(SEARCH('Listados Datos'!$T$3,AT590)))</xm:f>
            <xm:f>'Listados Datos'!$T$3</xm:f>
            <x14:dxf>
              <fill>
                <patternFill patternType="solid">
                  <bgColor rgb="FFC00000"/>
                </patternFill>
              </fill>
            </x14:dxf>
          </x14:cfRule>
          <x14:cfRule type="containsText" priority="1406" operator="containsText" id="{CDE4ABBB-3E69-4727-B799-ED72C6AE60B6}">
            <xm:f>NOT(ISERROR(SEARCH('Listados Datos'!$T$4,AT590)))</xm:f>
            <xm:f>'Listados Datos'!$T$4</xm:f>
            <x14:dxf>
              <font>
                <b/>
                <i val="0"/>
                <color theme="0"/>
              </font>
              <fill>
                <patternFill>
                  <bgColor rgb="FFE26B0A"/>
                </patternFill>
              </fill>
            </x14:dxf>
          </x14:cfRule>
          <x14:cfRule type="containsText" priority="1407" operator="containsText" id="{4A7012B0-95E0-4AD5-A888-790281BE8438}">
            <xm:f>NOT(ISERROR(SEARCH('Listados Datos'!$T$5,AT590)))</xm:f>
            <xm:f>'Listados Datos'!$T$5</xm:f>
            <x14:dxf>
              <font>
                <b/>
                <i val="0"/>
                <color auto="1"/>
              </font>
              <fill>
                <patternFill>
                  <bgColor rgb="FFFFFF00"/>
                </patternFill>
              </fill>
            </x14:dxf>
          </x14:cfRule>
          <x14:cfRule type="containsText" priority="1408" operator="containsText" id="{0DD8C9D8-502C-4BE0-991A-6A3CA480CD9C}">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367" operator="containsText" id="{3808C315-9CCF-4938-BB78-BFDD2366A24C}">
            <xm:f>NOT(ISERROR(SEARCH('Listados Datos'!$D$3,B556)))</xm:f>
            <xm:f>'Listados Datos'!$D$3</xm:f>
            <x14:dxf>
              <font>
                <b/>
                <i val="0"/>
                <color theme="0"/>
              </font>
              <fill>
                <patternFill>
                  <bgColor rgb="FFC00000"/>
                </patternFill>
              </fill>
            </x14:dxf>
          </x14:cfRule>
          <x14:cfRule type="containsText" priority="1368" operator="containsText" id="{6B3851C5-2F1D-4F5A-8827-C6790F4C0D9C}">
            <xm:f>NOT(ISERROR(SEARCH('Listados Datos'!$D$4,B556)))</xm:f>
            <xm:f>'Listados Datos'!$D$4</xm:f>
            <x14:dxf>
              <font>
                <b/>
                <i val="0"/>
                <color theme="0"/>
              </font>
              <fill>
                <patternFill>
                  <bgColor rgb="FFC00000"/>
                </patternFill>
              </fill>
            </x14:dxf>
          </x14:cfRule>
          <x14:cfRule type="containsText" priority="1369" operator="containsText" id="{F5459D91-C77D-42CC-AC74-11CB026BF884}">
            <xm:f>NOT(ISERROR(SEARCH('Listados Datos'!$D$5,B556)))</xm:f>
            <xm:f>'Listados Datos'!$D$5</xm:f>
            <x14:dxf>
              <font>
                <b/>
                <i val="0"/>
                <color theme="0"/>
              </font>
              <fill>
                <patternFill>
                  <bgColor rgb="FFC00000"/>
                </patternFill>
              </fill>
            </x14:dxf>
          </x14:cfRule>
          <x14:cfRule type="containsText" priority="1370" operator="containsText" id="{CA03F9CD-ACDA-46F9-AD1F-B3D2F2868C61}">
            <xm:f>NOT(ISERROR(SEARCH('Listados Datos'!$D$6,B556)))</xm:f>
            <xm:f>'Listados Datos'!$D$6</xm:f>
            <x14:dxf>
              <font>
                <b/>
                <i val="0"/>
                <color theme="0"/>
              </font>
              <fill>
                <patternFill>
                  <bgColor rgb="FFE3351F"/>
                </patternFill>
              </fill>
            </x14:dxf>
          </x14:cfRule>
          <x14:cfRule type="containsText" priority="1371" operator="containsText" id="{CA78221D-5962-4F82-A6BA-CA15EED79B85}">
            <xm:f>NOT(ISERROR(SEARCH('Listados Datos'!$D$7,B556)))</xm:f>
            <xm:f>'Listados Datos'!$D$7</xm:f>
            <x14:dxf>
              <font>
                <b/>
                <i val="0"/>
                <color theme="0"/>
              </font>
              <fill>
                <patternFill>
                  <bgColor rgb="FFE3351F"/>
                </patternFill>
              </fill>
            </x14:dxf>
          </x14:cfRule>
          <x14:cfRule type="containsText" priority="1372" operator="containsText" id="{A9683EF2-9E27-47FB-BAA9-11F3CB29C108}">
            <xm:f>NOT(ISERROR(SEARCH('Listados Datos'!$D$8,B556)))</xm:f>
            <xm:f>'Listados Datos'!$D$8</xm:f>
            <x14:dxf>
              <font>
                <b/>
                <i val="0"/>
                <color theme="0"/>
              </font>
              <fill>
                <patternFill>
                  <bgColor rgb="FFE3351F"/>
                </patternFill>
              </fill>
            </x14:dxf>
          </x14:cfRule>
          <x14:cfRule type="containsText" priority="1373" operator="containsText" id="{BF36345D-3EFE-46F0-852F-D2FDF9960573}">
            <xm:f>NOT(ISERROR(SEARCH('Listados Datos'!$D$9,B556)))</xm:f>
            <xm:f>'Listados Datos'!$D$9</xm:f>
            <x14:dxf>
              <font>
                <b/>
                <i val="0"/>
                <color theme="0"/>
              </font>
              <fill>
                <patternFill>
                  <bgColor rgb="FFFFC000"/>
                </patternFill>
              </fill>
            </x14:dxf>
          </x14:cfRule>
          <x14:cfRule type="containsText" priority="1374" operator="containsText" id="{A8C7087D-BE51-4FF4-823B-C71407BB9CFE}">
            <xm:f>NOT(ISERROR(SEARCH('Listados Datos'!$D$10,B556)))</xm:f>
            <xm:f>'Listados Datos'!$D$10</xm:f>
            <x14:dxf>
              <font>
                <b/>
                <i val="0"/>
                <color theme="0"/>
              </font>
              <fill>
                <patternFill>
                  <bgColor rgb="FFFFC000"/>
                </patternFill>
              </fill>
            </x14:dxf>
          </x14:cfRule>
          <x14:cfRule type="containsText" priority="1375" operator="containsText" id="{C777B009-3432-4B84-933A-61474C1150C5}">
            <xm:f>NOT(ISERROR(SEARCH('Listados Datos'!$D$11,B556)))</xm:f>
            <xm:f>'Listados Datos'!$D$11</xm:f>
            <x14:dxf>
              <font>
                <b/>
                <i val="0"/>
                <color theme="0"/>
              </font>
              <fill>
                <patternFill>
                  <bgColor rgb="FFFFC000"/>
                </patternFill>
              </fill>
            </x14:dxf>
          </x14:cfRule>
          <x14:cfRule type="containsText" priority="1376" operator="containsText" id="{258FAC8B-FC89-4F2D-817D-EA021D6631C1}">
            <xm:f>NOT(ISERROR(SEARCH('Listados Datos'!$D$12,B556)))</xm:f>
            <xm:f>'Listados Datos'!$D$12</xm:f>
            <x14:dxf>
              <font>
                <b/>
                <i val="0"/>
                <color theme="0"/>
              </font>
              <fill>
                <patternFill>
                  <bgColor rgb="FFFFC000"/>
                </patternFill>
              </fill>
            </x14:dxf>
          </x14:cfRule>
          <x14:cfRule type="containsText" priority="1377" operator="containsText" id="{D7277FF8-C1BE-4971-83EB-70819D4C9B66}">
            <xm:f>NOT(ISERROR(SEARCH('Listados Datos'!$D$13,B556)))</xm:f>
            <xm:f>'Listados Datos'!$D$13</xm:f>
            <x14:dxf>
              <font>
                <b/>
                <i val="0"/>
                <color theme="0"/>
              </font>
              <fill>
                <patternFill>
                  <bgColor rgb="FFFFC000"/>
                </patternFill>
              </fill>
            </x14:dxf>
          </x14:cfRule>
          <x14:cfRule type="containsText" priority="1378" operator="containsText" id="{31830F52-9B59-4E10-BF19-D0CBC7857B3E}">
            <xm:f>NOT(ISERROR(SEARCH('Listados Datos'!$D$14,B556)))</xm:f>
            <xm:f>'Listados Datos'!$D$14</xm:f>
            <x14:dxf>
              <font>
                <b/>
                <i val="0"/>
                <color theme="0"/>
              </font>
              <fill>
                <patternFill>
                  <bgColor rgb="FFFF0000"/>
                </patternFill>
              </fill>
            </x14:dxf>
          </x14:cfRule>
          <x14:cfRule type="containsText" priority="1379" operator="containsText" id="{C957A326-2B22-48B6-970F-42BF5BC30F61}">
            <xm:f>NOT(ISERROR(SEARCH('Listados Datos'!$D$15,B556)))</xm:f>
            <xm:f>'Listados Datos'!$D$15</xm:f>
            <x14:dxf>
              <font>
                <b/>
                <i val="0"/>
                <color theme="0"/>
              </font>
              <fill>
                <patternFill>
                  <bgColor rgb="FFFF0000"/>
                </patternFill>
              </fill>
            </x14:dxf>
          </x14:cfRule>
          <x14:cfRule type="containsText" priority="1380" operator="containsText" id="{7846A49B-CBA6-4E36-A7B4-4936BAA76408}">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1381" operator="containsText" id="{9853EE77-9DD1-4F04-BEEB-AA047D823DB8}">
            <xm:f>NOT(ISERROR(SEARCH('Listados Datos'!$D$3,B562)))</xm:f>
            <xm:f>'Listados Datos'!$D$3</xm:f>
            <x14:dxf>
              <font>
                <b/>
                <i val="0"/>
                <color theme="0"/>
              </font>
              <fill>
                <patternFill>
                  <bgColor rgb="FFC00000"/>
                </patternFill>
              </fill>
            </x14:dxf>
          </x14:cfRule>
          <x14:cfRule type="containsText" priority="1382" operator="containsText" id="{7E01CE05-CF9B-42DD-A7B5-CFBCCDF6EF6C}">
            <xm:f>NOT(ISERROR(SEARCH('Listados Datos'!$D$4,B562)))</xm:f>
            <xm:f>'Listados Datos'!$D$4</xm:f>
            <x14:dxf>
              <font>
                <b/>
                <i val="0"/>
                <color theme="0"/>
              </font>
              <fill>
                <patternFill>
                  <bgColor rgb="FFC00000"/>
                </patternFill>
              </fill>
            </x14:dxf>
          </x14:cfRule>
          <x14:cfRule type="containsText" priority="1383" operator="containsText" id="{865EC3D4-755A-4493-8D58-9A11088356DA}">
            <xm:f>NOT(ISERROR(SEARCH('Listados Datos'!$D$5,B562)))</xm:f>
            <xm:f>'Listados Datos'!$D$5</xm:f>
            <x14:dxf>
              <font>
                <b/>
                <i val="0"/>
                <color theme="0"/>
              </font>
              <fill>
                <patternFill>
                  <bgColor rgb="FFC00000"/>
                </patternFill>
              </fill>
            </x14:dxf>
          </x14:cfRule>
          <x14:cfRule type="containsText" priority="1384" operator="containsText" id="{94B8A090-7A20-4C12-A3A1-868046014023}">
            <xm:f>NOT(ISERROR(SEARCH('Listados Datos'!$D$6,B562)))</xm:f>
            <xm:f>'Listados Datos'!$D$6</xm:f>
            <x14:dxf>
              <font>
                <b/>
                <i val="0"/>
                <color theme="0"/>
              </font>
              <fill>
                <patternFill>
                  <bgColor rgb="FFE3351F"/>
                </patternFill>
              </fill>
            </x14:dxf>
          </x14:cfRule>
          <x14:cfRule type="containsText" priority="1385" operator="containsText" id="{A664C740-34F8-40A8-B843-7E4EC632C497}">
            <xm:f>NOT(ISERROR(SEARCH('Listados Datos'!$D$7,B562)))</xm:f>
            <xm:f>'Listados Datos'!$D$7</xm:f>
            <x14:dxf>
              <font>
                <b/>
                <i val="0"/>
                <color theme="0"/>
              </font>
              <fill>
                <patternFill>
                  <bgColor rgb="FFE3351F"/>
                </patternFill>
              </fill>
            </x14:dxf>
          </x14:cfRule>
          <x14:cfRule type="containsText" priority="1386" operator="containsText" id="{CEFC99CC-90F5-4CE5-8AE3-75C0B0CFDF54}">
            <xm:f>NOT(ISERROR(SEARCH('Listados Datos'!$D$8,B562)))</xm:f>
            <xm:f>'Listados Datos'!$D$8</xm:f>
            <x14:dxf>
              <font>
                <b/>
                <i val="0"/>
                <color theme="0"/>
              </font>
              <fill>
                <patternFill>
                  <bgColor rgb="FFE3351F"/>
                </patternFill>
              </fill>
            </x14:dxf>
          </x14:cfRule>
          <x14:cfRule type="containsText" priority="1387" operator="containsText" id="{91055092-55EA-47CE-A91C-EC75D1384396}">
            <xm:f>NOT(ISERROR(SEARCH('Listados Datos'!$D$9,B562)))</xm:f>
            <xm:f>'Listados Datos'!$D$9</xm:f>
            <x14:dxf>
              <font>
                <b/>
                <i val="0"/>
                <color theme="0"/>
              </font>
              <fill>
                <patternFill>
                  <bgColor rgb="FFFFC000"/>
                </patternFill>
              </fill>
            </x14:dxf>
          </x14:cfRule>
          <x14:cfRule type="containsText" priority="1388" operator="containsText" id="{0E3E59E7-E21D-4013-9DFB-CF08B4DF12A5}">
            <xm:f>NOT(ISERROR(SEARCH('Listados Datos'!$D$10,B562)))</xm:f>
            <xm:f>'Listados Datos'!$D$10</xm:f>
            <x14:dxf>
              <font>
                <b/>
                <i val="0"/>
                <color theme="0"/>
              </font>
              <fill>
                <patternFill>
                  <bgColor rgb="FFFFC000"/>
                </patternFill>
              </fill>
            </x14:dxf>
          </x14:cfRule>
          <x14:cfRule type="containsText" priority="1389" operator="containsText" id="{ACCB0D86-10CA-4C28-A612-C652B833A054}">
            <xm:f>NOT(ISERROR(SEARCH('Listados Datos'!$D$11,B562)))</xm:f>
            <xm:f>'Listados Datos'!$D$11</xm:f>
            <x14:dxf>
              <font>
                <b/>
                <i val="0"/>
                <color theme="0"/>
              </font>
              <fill>
                <patternFill>
                  <bgColor rgb="FFFFC000"/>
                </patternFill>
              </fill>
            </x14:dxf>
          </x14:cfRule>
          <x14:cfRule type="containsText" priority="1390" operator="containsText" id="{B3C0974A-A1CD-45A2-8F5D-682D2339E57A}">
            <xm:f>NOT(ISERROR(SEARCH('Listados Datos'!$D$12,B562)))</xm:f>
            <xm:f>'Listados Datos'!$D$12</xm:f>
            <x14:dxf>
              <font>
                <b/>
                <i val="0"/>
                <color theme="0"/>
              </font>
              <fill>
                <patternFill>
                  <bgColor rgb="FFFFC000"/>
                </patternFill>
              </fill>
            </x14:dxf>
          </x14:cfRule>
          <x14:cfRule type="containsText" priority="1391" operator="containsText" id="{654CAE3B-135C-4B0C-B942-117A81ABF57D}">
            <xm:f>NOT(ISERROR(SEARCH('Listados Datos'!$D$13,B562)))</xm:f>
            <xm:f>'Listados Datos'!$D$13</xm:f>
            <x14:dxf>
              <font>
                <b/>
                <i val="0"/>
                <color theme="0"/>
              </font>
              <fill>
                <patternFill>
                  <bgColor rgb="FFFFC000"/>
                </patternFill>
              </fill>
            </x14:dxf>
          </x14:cfRule>
          <x14:cfRule type="containsText" priority="1392" operator="containsText" id="{3B73356F-B5FD-47ED-AF6D-84BFC3EDBEF5}">
            <xm:f>NOT(ISERROR(SEARCH('Listados Datos'!$D$14,B562)))</xm:f>
            <xm:f>'Listados Datos'!$D$14</xm:f>
            <x14:dxf>
              <font>
                <b/>
                <i val="0"/>
                <color theme="0"/>
              </font>
              <fill>
                <patternFill>
                  <bgColor rgb="FFFF0000"/>
                </patternFill>
              </fill>
            </x14:dxf>
          </x14:cfRule>
          <x14:cfRule type="containsText" priority="1393" operator="containsText" id="{6027AF69-368A-4E9D-9AA9-76E59E78AB3D}">
            <xm:f>NOT(ISERROR(SEARCH('Listados Datos'!$D$15,B562)))</xm:f>
            <xm:f>'Listados Datos'!$D$15</xm:f>
            <x14:dxf>
              <font>
                <b/>
                <i val="0"/>
                <color theme="0"/>
              </font>
              <fill>
                <patternFill>
                  <bgColor rgb="FFFF0000"/>
                </patternFill>
              </fill>
            </x14:dxf>
          </x14:cfRule>
          <x14:cfRule type="containsText" priority="1394" operator="containsText" id="{31BB5399-4BCD-46FE-94C8-76B0008E3823}">
            <xm:f>NOT(ISERROR(SEARCH('Listados Datos'!$D$16,B562)))</xm:f>
            <xm:f>'Listados Datos'!$D$16</xm:f>
            <x14:dxf>
              <font>
                <b/>
                <i val="0"/>
                <color theme="0"/>
              </font>
              <fill>
                <patternFill>
                  <bgColor rgb="FFFF0000"/>
                </patternFill>
              </fill>
            </x14:dxf>
          </x14:cfRule>
          <xm:sqref>B562:B563 B568:B569 B574:B575 B580:B581 B586:B587</xm:sqref>
        </x14:conditionalFormatting>
        <x14:conditionalFormatting xmlns:xm="http://schemas.microsoft.com/office/excel/2006/main">
          <x14:cfRule type="containsText" priority="1175" operator="containsText" id="{2F8846AA-B55D-4E54-824C-10D67F2128DF}">
            <xm:f>NOT(ISERROR(SEARCH('Listados Datos'!$D$3,B598)))</xm:f>
            <xm:f>'Listados Datos'!$D$3</xm:f>
            <x14:dxf>
              <font>
                <b/>
                <i val="0"/>
                <color theme="0"/>
              </font>
              <fill>
                <patternFill>
                  <bgColor rgb="FFC00000"/>
                </patternFill>
              </fill>
            </x14:dxf>
          </x14:cfRule>
          <x14:cfRule type="containsText" priority="1176" operator="containsText" id="{9A679934-D33E-476D-9F5F-62A745BD2E57}">
            <xm:f>NOT(ISERROR(SEARCH('Listados Datos'!$D$4,B598)))</xm:f>
            <xm:f>'Listados Datos'!$D$4</xm:f>
            <x14:dxf>
              <font>
                <b/>
                <i val="0"/>
                <color theme="0"/>
              </font>
              <fill>
                <patternFill>
                  <bgColor rgb="FFC00000"/>
                </patternFill>
              </fill>
            </x14:dxf>
          </x14:cfRule>
          <x14:cfRule type="containsText" priority="1177" operator="containsText" id="{981D7497-BF0B-4B54-8F8D-9094F7EE36C4}">
            <xm:f>NOT(ISERROR(SEARCH('Listados Datos'!$D$5,B598)))</xm:f>
            <xm:f>'Listados Datos'!$D$5</xm:f>
            <x14:dxf>
              <font>
                <b/>
                <i val="0"/>
                <color theme="0"/>
              </font>
              <fill>
                <patternFill>
                  <bgColor rgb="FFC00000"/>
                </patternFill>
              </fill>
            </x14:dxf>
          </x14:cfRule>
          <x14:cfRule type="containsText" priority="1178" operator="containsText" id="{9FA8E00C-6486-463A-B0B3-37317001BE73}">
            <xm:f>NOT(ISERROR(SEARCH('Listados Datos'!$D$6,B598)))</xm:f>
            <xm:f>'Listados Datos'!$D$6</xm:f>
            <x14:dxf>
              <font>
                <b/>
                <i val="0"/>
                <color theme="0"/>
              </font>
              <fill>
                <patternFill>
                  <bgColor rgb="FFE3351F"/>
                </patternFill>
              </fill>
            </x14:dxf>
          </x14:cfRule>
          <x14:cfRule type="containsText" priority="1179" operator="containsText" id="{1CB67583-6841-4330-A167-B2848AC0AB02}">
            <xm:f>NOT(ISERROR(SEARCH('Listados Datos'!$D$7,B598)))</xm:f>
            <xm:f>'Listados Datos'!$D$7</xm:f>
            <x14:dxf>
              <font>
                <b/>
                <i val="0"/>
                <color theme="0"/>
              </font>
              <fill>
                <patternFill>
                  <bgColor rgb="FFE3351F"/>
                </patternFill>
              </fill>
            </x14:dxf>
          </x14:cfRule>
          <x14:cfRule type="containsText" priority="1180" operator="containsText" id="{7DE62013-7435-4148-A1C9-E8DF351B34A1}">
            <xm:f>NOT(ISERROR(SEARCH('Listados Datos'!$D$8,B598)))</xm:f>
            <xm:f>'Listados Datos'!$D$8</xm:f>
            <x14:dxf>
              <font>
                <b/>
                <i val="0"/>
                <color theme="0"/>
              </font>
              <fill>
                <patternFill>
                  <bgColor rgb="FFE3351F"/>
                </patternFill>
              </fill>
            </x14:dxf>
          </x14:cfRule>
          <x14:cfRule type="containsText" priority="1181" operator="containsText" id="{8E97B0C9-507C-4ACE-B123-1A4E4686829F}">
            <xm:f>NOT(ISERROR(SEARCH('Listados Datos'!$D$9,B598)))</xm:f>
            <xm:f>'Listados Datos'!$D$9</xm:f>
            <x14:dxf>
              <font>
                <b/>
                <i val="0"/>
                <color theme="0"/>
              </font>
              <fill>
                <patternFill>
                  <bgColor rgb="FFFFC000"/>
                </patternFill>
              </fill>
            </x14:dxf>
          </x14:cfRule>
          <x14:cfRule type="containsText" priority="1182" operator="containsText" id="{EFD6444C-C075-4280-BED1-56E48B466D2C}">
            <xm:f>NOT(ISERROR(SEARCH('Listados Datos'!$D$10,B598)))</xm:f>
            <xm:f>'Listados Datos'!$D$10</xm:f>
            <x14:dxf>
              <font>
                <b/>
                <i val="0"/>
                <color theme="0"/>
              </font>
              <fill>
                <patternFill>
                  <bgColor rgb="FFFFC000"/>
                </patternFill>
              </fill>
            </x14:dxf>
          </x14:cfRule>
          <x14:cfRule type="containsText" priority="1183" operator="containsText" id="{A2A41502-CA83-4CB0-B30F-C1A7D1E6DD2E}">
            <xm:f>NOT(ISERROR(SEARCH('Listados Datos'!$D$11,B598)))</xm:f>
            <xm:f>'Listados Datos'!$D$11</xm:f>
            <x14:dxf>
              <font>
                <b/>
                <i val="0"/>
                <color theme="0"/>
              </font>
              <fill>
                <patternFill>
                  <bgColor rgb="FFFFC000"/>
                </patternFill>
              </fill>
            </x14:dxf>
          </x14:cfRule>
          <x14:cfRule type="containsText" priority="1184" operator="containsText" id="{71E91881-53FE-4462-BDEE-A293772420B8}">
            <xm:f>NOT(ISERROR(SEARCH('Listados Datos'!$D$12,B598)))</xm:f>
            <xm:f>'Listados Datos'!$D$12</xm:f>
            <x14:dxf>
              <font>
                <b/>
                <i val="0"/>
                <color theme="0"/>
              </font>
              <fill>
                <patternFill>
                  <bgColor rgb="FFFFC000"/>
                </patternFill>
              </fill>
            </x14:dxf>
          </x14:cfRule>
          <x14:cfRule type="containsText" priority="1185" operator="containsText" id="{1959C028-29C4-4655-84C1-CCB77125D7BA}">
            <xm:f>NOT(ISERROR(SEARCH('Listados Datos'!$D$13,B598)))</xm:f>
            <xm:f>'Listados Datos'!$D$13</xm:f>
            <x14:dxf>
              <font>
                <b/>
                <i val="0"/>
                <color theme="0"/>
              </font>
              <fill>
                <patternFill>
                  <bgColor rgb="FFFFC000"/>
                </patternFill>
              </fill>
            </x14:dxf>
          </x14:cfRule>
          <x14:cfRule type="containsText" priority="1186" operator="containsText" id="{B1313513-014E-4685-AE4E-6367BE13D804}">
            <xm:f>NOT(ISERROR(SEARCH('Listados Datos'!$D$14,B598)))</xm:f>
            <xm:f>'Listados Datos'!$D$14</xm:f>
            <x14:dxf>
              <font>
                <b/>
                <i val="0"/>
                <color theme="0"/>
              </font>
              <fill>
                <patternFill>
                  <bgColor rgb="FFFF0000"/>
                </patternFill>
              </fill>
            </x14:dxf>
          </x14:cfRule>
          <x14:cfRule type="containsText" priority="1187" operator="containsText" id="{047EB7A1-36BD-4BAD-A5B1-6E6203920098}">
            <xm:f>NOT(ISERROR(SEARCH('Listados Datos'!$D$15,B598)))</xm:f>
            <xm:f>'Listados Datos'!$D$15</xm:f>
            <x14:dxf>
              <font>
                <b/>
                <i val="0"/>
                <color theme="0"/>
              </font>
              <fill>
                <patternFill>
                  <bgColor rgb="FFFF0000"/>
                </patternFill>
              </fill>
            </x14:dxf>
          </x14:cfRule>
          <x14:cfRule type="containsText" priority="1188" operator="containsText" id="{3AE84D0F-CE77-4991-8F90-49C2FCC12B91}">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1231" operator="containsText" id="{C5045A1F-2370-4B26-8A0F-4D4096B68515}">
            <xm:f>NOT(ISERROR(SEARCH('Listados Datos'!$P$3,AR601)))</xm:f>
            <xm:f>'Listados Datos'!$P$3</xm:f>
            <x14:dxf>
              <fill>
                <patternFill>
                  <bgColor rgb="FF99CC00"/>
                </patternFill>
              </fill>
            </x14:dxf>
          </x14:cfRule>
          <x14:cfRule type="containsText" priority="1232" operator="containsText" id="{D0611685-4C9E-4D8D-9EE5-FF68BC15CE0F}">
            <xm:f>NOT(ISERROR(SEARCH('Listados Datos'!$P$4,AR601)))</xm:f>
            <xm:f>'Listados Datos'!$P$4</xm:f>
            <x14:dxf>
              <fill>
                <patternFill>
                  <bgColor rgb="FF33CC33"/>
                </patternFill>
              </fill>
            </x14:dxf>
          </x14:cfRule>
          <x14:cfRule type="containsText" priority="1233" operator="containsText" id="{28FDD9B5-BD25-4EB1-A4D0-D2ADEE5A7A2E}">
            <xm:f>NOT(ISERROR(SEARCH('Listados Datos'!$P$5,AR601)))</xm:f>
            <xm:f>'Listados Datos'!$P$5</xm:f>
            <x14:dxf>
              <fill>
                <patternFill>
                  <bgColor rgb="FFFFFF00"/>
                </patternFill>
              </fill>
            </x14:dxf>
          </x14:cfRule>
          <x14:cfRule type="containsText" priority="1234" operator="containsText" id="{B236B0D2-2B40-43EC-83BD-982131B28C56}">
            <xm:f>NOT(ISERROR(SEARCH('Listados Datos'!$P$6,AR601)))</xm:f>
            <xm:f>'Listados Datos'!$P$6</xm:f>
            <x14:dxf>
              <fill>
                <patternFill>
                  <bgColor rgb="FFFFC000"/>
                </patternFill>
              </fill>
            </x14:dxf>
          </x14:cfRule>
          <x14:cfRule type="containsText" priority="1235" operator="containsText" id="{83C1A3BF-44A8-496D-97CC-7314E358FA24}">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297" operator="containsText" id="{DA090750-22A0-4F4C-BB8E-AD0BC5000CB7}">
            <xm:f>NOT(ISERROR(SEARCH('Listados Datos'!$T$3,AT603)))</xm:f>
            <xm:f>'Listados Datos'!$T$3</xm:f>
            <x14:dxf>
              <fill>
                <patternFill patternType="solid">
                  <bgColor rgb="FFC00000"/>
                </patternFill>
              </fill>
            </x14:dxf>
          </x14:cfRule>
          <x14:cfRule type="containsText" priority="1298" operator="containsText" id="{F502C792-3168-44FB-B5C2-E90E66EA0AA9}">
            <xm:f>NOT(ISERROR(SEARCH('Listados Datos'!$T$4,AT603)))</xm:f>
            <xm:f>'Listados Datos'!$T$4</xm:f>
            <x14:dxf>
              <font>
                <b/>
                <i val="0"/>
                <color theme="0"/>
              </font>
              <fill>
                <patternFill>
                  <bgColor rgb="FFE26B0A"/>
                </patternFill>
              </fill>
            </x14:dxf>
          </x14:cfRule>
          <x14:cfRule type="containsText" priority="1299" operator="containsText" id="{0AC82E18-13F8-4472-B495-7B3DCEE4C239}">
            <xm:f>NOT(ISERROR(SEARCH('Listados Datos'!$T$5,AT603)))</xm:f>
            <xm:f>'Listados Datos'!$T$5</xm:f>
            <x14:dxf>
              <font>
                <b/>
                <i val="0"/>
                <color auto="1"/>
              </font>
              <fill>
                <patternFill>
                  <bgColor rgb="FFFFFF00"/>
                </patternFill>
              </fill>
            </x14:dxf>
          </x14:cfRule>
          <x14:cfRule type="containsText" priority="1300" operator="containsText" id="{EA479226-217E-4B74-B5DA-FFF24D8D674A}">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287" operator="containsText" id="{8E062F0D-86A1-4905-BC9C-2B247F667092}">
            <xm:f>NOT(ISERROR(SEARCH('Listados Datos'!$P$3,AR603)))</xm:f>
            <xm:f>'Listados Datos'!$P$3</xm:f>
            <x14:dxf>
              <fill>
                <patternFill>
                  <bgColor rgb="FF99CC00"/>
                </patternFill>
              </fill>
            </x14:dxf>
          </x14:cfRule>
          <x14:cfRule type="containsText" priority="1288" operator="containsText" id="{F675AAD2-F2E4-4D25-A111-A9F30C803082}">
            <xm:f>NOT(ISERROR(SEARCH('Listados Datos'!$P$4,AR603)))</xm:f>
            <xm:f>'Listados Datos'!$P$4</xm:f>
            <x14:dxf>
              <fill>
                <patternFill>
                  <bgColor rgb="FF33CC33"/>
                </patternFill>
              </fill>
            </x14:dxf>
          </x14:cfRule>
          <x14:cfRule type="containsText" priority="1289" operator="containsText" id="{06D1D418-35B9-4005-8C35-FAEA6F7DC108}">
            <xm:f>NOT(ISERROR(SEARCH('Listados Datos'!$P$5,AR603)))</xm:f>
            <xm:f>'Listados Datos'!$P$5</xm:f>
            <x14:dxf>
              <fill>
                <patternFill>
                  <bgColor rgb="FFFFFF00"/>
                </patternFill>
              </fill>
            </x14:dxf>
          </x14:cfRule>
          <x14:cfRule type="containsText" priority="1290" operator="containsText" id="{E56BC1D6-D063-4FCD-AA17-3F820B5D5249}">
            <xm:f>NOT(ISERROR(SEARCH('Listados Datos'!$P$6,AR603)))</xm:f>
            <xm:f>'Listados Datos'!$P$6</xm:f>
            <x14:dxf>
              <fill>
                <patternFill>
                  <bgColor rgb="FFFFC000"/>
                </patternFill>
              </fill>
            </x14:dxf>
          </x14:cfRule>
          <x14:cfRule type="containsText" priority="1291" operator="containsText" id="{AC9C79C7-3A7E-4556-AA81-F8EB511134D1}">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55" operator="containsText" id="{3817F228-B14B-4D49-9F99-F2312787123C}">
            <xm:f>NOT(ISERROR(SEARCH('Listados Datos'!$T$3,AT600)))</xm:f>
            <xm:f>'Listados Datos'!$T$3</xm:f>
            <x14:dxf>
              <fill>
                <patternFill patternType="solid">
                  <bgColor rgb="FFC00000"/>
                </patternFill>
              </fill>
            </x14:dxf>
          </x14:cfRule>
          <x14:cfRule type="containsText" priority="1256" operator="containsText" id="{17F5EA68-4ED2-4B85-8212-6268331C3D24}">
            <xm:f>NOT(ISERROR(SEARCH('Listados Datos'!$T$4,AT600)))</xm:f>
            <xm:f>'Listados Datos'!$T$4</xm:f>
            <x14:dxf>
              <font>
                <b/>
                <i val="0"/>
                <color theme="0"/>
              </font>
              <fill>
                <patternFill>
                  <bgColor rgb="FFE26B0A"/>
                </patternFill>
              </fill>
            </x14:dxf>
          </x14:cfRule>
          <x14:cfRule type="containsText" priority="1257" operator="containsText" id="{39BD515D-E6DE-4B9B-B769-64A184320EEC}">
            <xm:f>NOT(ISERROR(SEARCH('Listados Datos'!$T$5,AT600)))</xm:f>
            <xm:f>'Listados Datos'!$T$5</xm:f>
            <x14:dxf>
              <font>
                <b/>
                <i val="0"/>
                <color auto="1"/>
              </font>
              <fill>
                <patternFill>
                  <bgColor rgb="FFFFFF00"/>
                </patternFill>
              </fill>
            </x14:dxf>
          </x14:cfRule>
          <x14:cfRule type="containsText" priority="1258" operator="containsText" id="{3D2AAF3C-DE04-4F81-8C0E-74330790F94D}">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45" operator="containsText" id="{0CF001F4-8E13-4AAF-8651-6D314F79B9C7}">
            <xm:f>NOT(ISERROR(SEARCH('Listados Datos'!$P$3,AR600)))</xm:f>
            <xm:f>'Listados Datos'!$P$3</xm:f>
            <x14:dxf>
              <fill>
                <patternFill>
                  <bgColor rgb="FF99CC00"/>
                </patternFill>
              </fill>
            </x14:dxf>
          </x14:cfRule>
          <x14:cfRule type="containsText" priority="1246" operator="containsText" id="{28405A8B-408E-4112-82D8-743F242A2C3D}">
            <xm:f>NOT(ISERROR(SEARCH('Listados Datos'!$P$4,AR600)))</xm:f>
            <xm:f>'Listados Datos'!$P$4</xm:f>
            <x14:dxf>
              <fill>
                <patternFill>
                  <bgColor rgb="FF33CC33"/>
                </patternFill>
              </fill>
            </x14:dxf>
          </x14:cfRule>
          <x14:cfRule type="containsText" priority="1247" operator="containsText" id="{C5C7D63C-A55F-4517-9165-7AFB0682BC4D}">
            <xm:f>NOT(ISERROR(SEARCH('Listados Datos'!$P$5,AR600)))</xm:f>
            <xm:f>'Listados Datos'!$P$5</xm:f>
            <x14:dxf>
              <fill>
                <patternFill>
                  <bgColor rgb="FFFFFF00"/>
                </patternFill>
              </fill>
            </x14:dxf>
          </x14:cfRule>
          <x14:cfRule type="containsText" priority="1248" operator="containsText" id="{8530C536-EF5E-4949-9697-53694C3E96A8}">
            <xm:f>NOT(ISERROR(SEARCH('Listados Datos'!$P$6,AR600)))</xm:f>
            <xm:f>'Listados Datos'!$P$6</xm:f>
            <x14:dxf>
              <fill>
                <patternFill>
                  <bgColor rgb="FFFFC000"/>
                </patternFill>
              </fill>
            </x14:dxf>
          </x14:cfRule>
          <x14:cfRule type="containsText" priority="1249" operator="containsText" id="{86F11DE6-745E-4781-8CA2-9508DB6A4C9E}">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63" operator="containsText" id="{E9927796-1990-474E-975D-DDFA20411AE2}">
            <xm:f>NOT(ISERROR(SEARCH('Listados Datos'!$T$3,AF598)))</xm:f>
            <xm:f>'Listados Datos'!$T$3</xm:f>
            <x14:dxf>
              <fill>
                <patternFill patternType="solid">
                  <bgColor rgb="FFC00000"/>
                </patternFill>
              </fill>
            </x14:dxf>
          </x14:cfRule>
          <x14:cfRule type="containsText" priority="1364" operator="containsText" id="{7830BD6A-173B-4720-90CE-056D8454BEA0}">
            <xm:f>NOT(ISERROR(SEARCH('Listados Datos'!$T$4,AF598)))</xm:f>
            <xm:f>'Listados Datos'!$T$4</xm:f>
            <x14:dxf>
              <font>
                <b/>
                <i val="0"/>
                <color theme="0"/>
              </font>
              <fill>
                <patternFill>
                  <bgColor rgb="FFE26B0A"/>
                </patternFill>
              </fill>
            </x14:dxf>
          </x14:cfRule>
          <x14:cfRule type="containsText" priority="1365" operator="containsText" id="{424E5DEC-ACBF-496C-9E88-FFAEF861B1A1}">
            <xm:f>NOT(ISERROR(SEARCH('Listados Datos'!$T$5,AF598)))</xm:f>
            <xm:f>'Listados Datos'!$T$5</xm:f>
            <x14:dxf>
              <font>
                <b/>
                <i val="0"/>
                <color auto="1"/>
              </font>
              <fill>
                <patternFill>
                  <bgColor rgb="FFFFFF00"/>
                </patternFill>
              </fill>
            </x14:dxf>
          </x14:cfRule>
          <x14:cfRule type="containsText" priority="1366" operator="containsText" id="{C4AF0353-E378-4838-AA84-0C1941D200BD}">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59" operator="containsText" id="{421E3CDF-EB46-4527-B878-8B878FAC8932}">
            <xm:f>NOT(ISERROR(SEARCH('Listados Datos'!$T$3,AB598)))</xm:f>
            <xm:f>'Listados Datos'!$T$3</xm:f>
            <x14:dxf>
              <fill>
                <patternFill patternType="solid">
                  <bgColor rgb="FFC00000"/>
                </patternFill>
              </fill>
            </x14:dxf>
          </x14:cfRule>
          <x14:cfRule type="containsText" priority="1360" operator="containsText" id="{D4FE2BF4-F882-4380-B28D-E38DFBA9569C}">
            <xm:f>NOT(ISERROR(SEARCH('Listados Datos'!$T$4,AB598)))</xm:f>
            <xm:f>'Listados Datos'!$T$4</xm:f>
            <x14:dxf>
              <font>
                <b/>
                <i val="0"/>
                <color theme="0"/>
              </font>
              <fill>
                <patternFill>
                  <bgColor rgb="FFE26B0A"/>
                </patternFill>
              </fill>
            </x14:dxf>
          </x14:cfRule>
          <x14:cfRule type="containsText" priority="1361" operator="containsText" id="{E1B60191-8BFF-4BF5-B4A8-7495C4B4DEDC}">
            <xm:f>NOT(ISERROR(SEARCH('Listados Datos'!$T$5,AB598)))</xm:f>
            <xm:f>'Listados Datos'!$T$5</xm:f>
            <x14:dxf>
              <font>
                <b/>
                <i val="0"/>
                <color auto="1"/>
              </font>
              <fill>
                <patternFill>
                  <bgColor rgb="FFFFFF00"/>
                </patternFill>
              </fill>
            </x14:dxf>
          </x14:cfRule>
          <x14:cfRule type="containsText" priority="1362" operator="containsText" id="{0B2CB787-0874-4AB9-98BB-07DCD7E12E03}">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49" operator="containsText" id="{D1B83659-9351-44F3-88DE-D19A2344B40D}">
            <xm:f>NOT(ISERROR(SEARCH('Listados Datos'!$P$3,Z598)))</xm:f>
            <xm:f>'Listados Datos'!$P$3</xm:f>
            <x14:dxf>
              <fill>
                <patternFill>
                  <bgColor rgb="FF99CC00"/>
                </patternFill>
              </fill>
            </x14:dxf>
          </x14:cfRule>
          <x14:cfRule type="containsText" priority="1350" operator="containsText" id="{FF85D798-F6A3-4387-9F17-6F4CD2EC15DA}">
            <xm:f>NOT(ISERROR(SEARCH('Listados Datos'!$P$4,Z598)))</xm:f>
            <xm:f>'Listados Datos'!$P$4</xm:f>
            <x14:dxf>
              <fill>
                <patternFill>
                  <bgColor rgb="FF33CC33"/>
                </patternFill>
              </fill>
            </x14:dxf>
          </x14:cfRule>
          <x14:cfRule type="containsText" priority="1351" operator="containsText" id="{4FAEC644-419C-46C0-82DD-7015AC523FDF}">
            <xm:f>NOT(ISERROR(SEARCH('Listados Datos'!$P$5,Z598)))</xm:f>
            <xm:f>'Listados Datos'!$P$5</xm:f>
            <x14:dxf>
              <fill>
                <patternFill>
                  <bgColor rgb="FFFFFF00"/>
                </patternFill>
              </fill>
            </x14:dxf>
          </x14:cfRule>
          <x14:cfRule type="containsText" priority="1352" operator="containsText" id="{AD1C767E-F8C1-405C-B73B-6B8F5CB53AB6}">
            <xm:f>NOT(ISERROR(SEARCH('Listados Datos'!$P$6,Z598)))</xm:f>
            <xm:f>'Listados Datos'!$P$6</xm:f>
            <x14:dxf>
              <fill>
                <patternFill>
                  <bgColor rgb="FFFFC000"/>
                </patternFill>
              </fill>
            </x14:dxf>
          </x14:cfRule>
          <x14:cfRule type="containsText" priority="1353" operator="containsText" id="{1600095D-8B70-428B-85DA-946ED74AD43A}">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325" operator="containsText" id="{90CD43FC-7373-464F-8301-0EAEC68C798A}">
            <xm:f>NOT(ISERROR(SEARCH('Listados Datos'!$T$3,AT598)))</xm:f>
            <xm:f>'Listados Datos'!$T$3</xm:f>
            <x14:dxf>
              <fill>
                <patternFill patternType="solid">
                  <bgColor rgb="FFC00000"/>
                </patternFill>
              </fill>
            </x14:dxf>
          </x14:cfRule>
          <x14:cfRule type="containsText" priority="1326" operator="containsText" id="{0BBB3786-4D9B-47DB-9351-FAC5B718EF31}">
            <xm:f>NOT(ISERROR(SEARCH('Listados Datos'!$T$4,AT598)))</xm:f>
            <xm:f>'Listados Datos'!$T$4</xm:f>
            <x14:dxf>
              <font>
                <b/>
                <i val="0"/>
                <color theme="0"/>
              </font>
              <fill>
                <patternFill>
                  <bgColor rgb="FFE26B0A"/>
                </patternFill>
              </fill>
            </x14:dxf>
          </x14:cfRule>
          <x14:cfRule type="containsText" priority="1327" operator="containsText" id="{06FA7ECD-B581-41D3-B45B-7D86C3AF90F5}">
            <xm:f>NOT(ISERROR(SEARCH('Listados Datos'!$T$5,AT598)))</xm:f>
            <xm:f>'Listados Datos'!$T$5</xm:f>
            <x14:dxf>
              <font>
                <b/>
                <i val="0"/>
                <color auto="1"/>
              </font>
              <fill>
                <patternFill>
                  <bgColor rgb="FFFFFF00"/>
                </patternFill>
              </fill>
            </x14:dxf>
          </x14:cfRule>
          <x14:cfRule type="containsText" priority="1328" operator="containsText" id="{8A2AF150-D91A-44D0-92CC-00013D781E43}">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315" operator="containsText" id="{3F8D8F76-69F2-4B42-BA19-74BC366F1D76}">
            <xm:f>NOT(ISERROR(SEARCH('Listados Datos'!$P$3,AR598)))</xm:f>
            <xm:f>'Listados Datos'!$P$3</xm:f>
            <x14:dxf>
              <fill>
                <patternFill>
                  <bgColor rgb="FF99CC00"/>
                </patternFill>
              </fill>
            </x14:dxf>
          </x14:cfRule>
          <x14:cfRule type="containsText" priority="1316" operator="containsText" id="{392E7847-8B60-4F89-8839-C211CC84378A}">
            <xm:f>NOT(ISERROR(SEARCH('Listados Datos'!$P$4,AR598)))</xm:f>
            <xm:f>'Listados Datos'!$P$4</xm:f>
            <x14:dxf>
              <fill>
                <patternFill>
                  <bgColor rgb="FF33CC33"/>
                </patternFill>
              </fill>
            </x14:dxf>
          </x14:cfRule>
          <x14:cfRule type="containsText" priority="1317" operator="containsText" id="{A520C8B5-2E39-41B0-91B9-EB3D61EB87AF}">
            <xm:f>NOT(ISERROR(SEARCH('Listados Datos'!$P$5,AR598)))</xm:f>
            <xm:f>'Listados Datos'!$P$5</xm:f>
            <x14:dxf>
              <fill>
                <patternFill>
                  <bgColor rgb="FFFFFF00"/>
                </patternFill>
              </fill>
            </x14:dxf>
          </x14:cfRule>
          <x14:cfRule type="containsText" priority="1318" operator="containsText" id="{96693073-2E89-44BE-988B-353997A74F36}">
            <xm:f>NOT(ISERROR(SEARCH('Listados Datos'!$P$6,AR598)))</xm:f>
            <xm:f>'Listados Datos'!$P$6</xm:f>
            <x14:dxf>
              <fill>
                <patternFill>
                  <bgColor rgb="FFFFC000"/>
                </patternFill>
              </fill>
            </x14:dxf>
          </x14:cfRule>
          <x14:cfRule type="containsText" priority="1319" operator="containsText" id="{1896B8E7-0A70-422B-9E43-730E312A2DFD}">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311" operator="containsText" id="{23A8FD98-B4D4-48D6-A312-92D72E6A6607}">
            <xm:f>NOT(ISERROR(SEARCH('Listados Datos'!$T$3,AT599)))</xm:f>
            <xm:f>'Listados Datos'!$T$3</xm:f>
            <x14:dxf>
              <fill>
                <patternFill patternType="solid">
                  <bgColor rgb="FFC00000"/>
                </patternFill>
              </fill>
            </x14:dxf>
          </x14:cfRule>
          <x14:cfRule type="containsText" priority="1312" operator="containsText" id="{F8F8BB31-AD6D-43A1-AFE3-F30857D9E57B}">
            <xm:f>NOT(ISERROR(SEARCH('Listados Datos'!$T$4,AT599)))</xm:f>
            <xm:f>'Listados Datos'!$T$4</xm:f>
            <x14:dxf>
              <font>
                <b/>
                <i val="0"/>
                <color theme="0"/>
              </font>
              <fill>
                <patternFill>
                  <bgColor rgb="FFE26B0A"/>
                </patternFill>
              </fill>
            </x14:dxf>
          </x14:cfRule>
          <x14:cfRule type="containsText" priority="1313" operator="containsText" id="{A70E4F18-2744-49ED-8554-3AAF0A4014B3}">
            <xm:f>NOT(ISERROR(SEARCH('Listados Datos'!$T$5,AT599)))</xm:f>
            <xm:f>'Listados Datos'!$T$5</xm:f>
            <x14:dxf>
              <font>
                <b/>
                <i val="0"/>
                <color auto="1"/>
              </font>
              <fill>
                <patternFill>
                  <bgColor rgb="FFFFFF00"/>
                </patternFill>
              </fill>
            </x14:dxf>
          </x14:cfRule>
          <x14:cfRule type="containsText" priority="1314" operator="containsText" id="{B9E5F42C-0301-4C69-8862-0134065F3A05}">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301" operator="containsText" id="{14EA5E18-FF8C-4642-9C26-85D2777EB4C1}">
            <xm:f>NOT(ISERROR(SEARCH('Listados Datos'!$P$3,AR599)))</xm:f>
            <xm:f>'Listados Datos'!$P$3</xm:f>
            <x14:dxf>
              <fill>
                <patternFill>
                  <bgColor rgb="FF99CC00"/>
                </patternFill>
              </fill>
            </x14:dxf>
          </x14:cfRule>
          <x14:cfRule type="containsText" priority="1302" operator="containsText" id="{C7F064C2-9F69-43CD-A711-EBD77F15B161}">
            <xm:f>NOT(ISERROR(SEARCH('Listados Datos'!$P$4,AR599)))</xm:f>
            <xm:f>'Listados Datos'!$P$4</xm:f>
            <x14:dxf>
              <fill>
                <patternFill>
                  <bgColor rgb="FF33CC33"/>
                </patternFill>
              </fill>
            </x14:dxf>
          </x14:cfRule>
          <x14:cfRule type="containsText" priority="1303" operator="containsText" id="{DCABAD08-83B8-46FB-B973-4EBAB96C881F}">
            <xm:f>NOT(ISERROR(SEARCH('Listados Datos'!$P$5,AR599)))</xm:f>
            <xm:f>'Listados Datos'!$P$5</xm:f>
            <x14:dxf>
              <fill>
                <patternFill>
                  <bgColor rgb="FFFFFF00"/>
                </patternFill>
              </fill>
            </x14:dxf>
          </x14:cfRule>
          <x14:cfRule type="containsText" priority="1304" operator="containsText" id="{642E3F71-9658-47FC-948D-06A685C40C0B}">
            <xm:f>NOT(ISERROR(SEARCH('Listados Datos'!$P$6,AR599)))</xm:f>
            <xm:f>'Listados Datos'!$P$6</xm:f>
            <x14:dxf>
              <fill>
                <patternFill>
                  <bgColor rgb="FFFFC000"/>
                </patternFill>
              </fill>
            </x14:dxf>
          </x14:cfRule>
          <x14:cfRule type="containsText" priority="1305" operator="containsText" id="{95469533-D06C-451B-A568-B018B3D2C9BF}">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283" operator="containsText" id="{5A2EC1FC-C63D-4498-900B-DEA79C152A1B}">
            <xm:f>NOT(ISERROR(SEARCH('Listados Datos'!$T$3,AF600)))</xm:f>
            <xm:f>'Listados Datos'!$T$3</xm:f>
            <x14:dxf>
              <fill>
                <patternFill patternType="solid">
                  <bgColor rgb="FFC00000"/>
                </patternFill>
              </fill>
            </x14:dxf>
          </x14:cfRule>
          <x14:cfRule type="containsText" priority="1284" operator="containsText" id="{9B20FC47-5878-411E-8A9D-C3242DC0D6DC}">
            <xm:f>NOT(ISERROR(SEARCH('Listados Datos'!$T$4,AF600)))</xm:f>
            <xm:f>'Listados Datos'!$T$4</xm:f>
            <x14:dxf>
              <font>
                <b/>
                <i val="0"/>
                <color theme="0"/>
              </font>
              <fill>
                <patternFill>
                  <bgColor rgb="FFE26B0A"/>
                </patternFill>
              </fill>
            </x14:dxf>
          </x14:cfRule>
          <x14:cfRule type="containsText" priority="1285" operator="containsText" id="{6F6FB733-0601-4D63-8FB9-3F106F778A36}">
            <xm:f>NOT(ISERROR(SEARCH('Listados Datos'!$T$5,AF600)))</xm:f>
            <xm:f>'Listados Datos'!$T$5</xm:f>
            <x14:dxf>
              <font>
                <b/>
                <i val="0"/>
                <color auto="1"/>
              </font>
              <fill>
                <patternFill>
                  <bgColor rgb="FFFFFF00"/>
                </patternFill>
              </fill>
            </x14:dxf>
          </x14:cfRule>
          <x14:cfRule type="containsText" priority="1286" operator="containsText" id="{3F65D85B-F626-4E5C-909D-5D11BA537D33}">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279" operator="containsText" id="{050829A9-EF11-4EFD-B8E2-75843F878E3F}">
            <xm:f>NOT(ISERROR(SEARCH('Listados Datos'!$T$3,AB600)))</xm:f>
            <xm:f>'Listados Datos'!$T$3</xm:f>
            <x14:dxf>
              <fill>
                <patternFill patternType="solid">
                  <bgColor rgb="FFC00000"/>
                </patternFill>
              </fill>
            </x14:dxf>
          </x14:cfRule>
          <x14:cfRule type="containsText" priority="1280" operator="containsText" id="{FCC38415-A531-4A81-AD96-709906380426}">
            <xm:f>NOT(ISERROR(SEARCH('Listados Datos'!$T$4,AB600)))</xm:f>
            <xm:f>'Listados Datos'!$T$4</xm:f>
            <x14:dxf>
              <font>
                <b/>
                <i val="0"/>
                <color theme="0"/>
              </font>
              <fill>
                <patternFill>
                  <bgColor rgb="FFE26B0A"/>
                </patternFill>
              </fill>
            </x14:dxf>
          </x14:cfRule>
          <x14:cfRule type="containsText" priority="1281" operator="containsText" id="{67052FBA-5796-4FC5-B940-CA01B377BCB8}">
            <xm:f>NOT(ISERROR(SEARCH('Listados Datos'!$T$5,AB600)))</xm:f>
            <xm:f>'Listados Datos'!$T$5</xm:f>
            <x14:dxf>
              <font>
                <b/>
                <i val="0"/>
                <color auto="1"/>
              </font>
              <fill>
                <patternFill>
                  <bgColor rgb="FFFFFF00"/>
                </patternFill>
              </fill>
            </x14:dxf>
          </x14:cfRule>
          <x14:cfRule type="containsText" priority="1282" operator="containsText" id="{3BF57070-BC7E-4222-9C4B-4BFFADCF0A33}">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69" operator="containsText" id="{829D56D2-A495-4E27-B019-728D44DEEDA4}">
            <xm:f>NOT(ISERROR(SEARCH('Listados Datos'!$P$3,Z600)))</xm:f>
            <xm:f>'Listados Datos'!$P$3</xm:f>
            <x14:dxf>
              <fill>
                <patternFill>
                  <bgColor rgb="FF99CC00"/>
                </patternFill>
              </fill>
            </x14:dxf>
          </x14:cfRule>
          <x14:cfRule type="containsText" priority="1270" operator="containsText" id="{6F76593A-FC39-45DC-87C8-CF720C567488}">
            <xm:f>NOT(ISERROR(SEARCH('Listados Datos'!$P$4,Z600)))</xm:f>
            <xm:f>'Listados Datos'!$P$4</xm:f>
            <x14:dxf>
              <fill>
                <patternFill>
                  <bgColor rgb="FF33CC33"/>
                </patternFill>
              </fill>
            </x14:dxf>
          </x14:cfRule>
          <x14:cfRule type="containsText" priority="1271" operator="containsText" id="{D2E0B535-3670-46D7-BFE9-5C31DB294CA3}">
            <xm:f>NOT(ISERROR(SEARCH('Listados Datos'!$P$5,Z600)))</xm:f>
            <xm:f>'Listados Datos'!$P$5</xm:f>
            <x14:dxf>
              <fill>
                <patternFill>
                  <bgColor rgb="FFFFFF00"/>
                </patternFill>
              </fill>
            </x14:dxf>
          </x14:cfRule>
          <x14:cfRule type="containsText" priority="1272" operator="containsText" id="{C51EDBCA-A828-411D-85CC-4FB05C88FFEC}">
            <xm:f>NOT(ISERROR(SEARCH('Listados Datos'!$P$6,Z600)))</xm:f>
            <xm:f>'Listados Datos'!$P$6</xm:f>
            <x14:dxf>
              <fill>
                <patternFill>
                  <bgColor rgb="FFFFC000"/>
                </patternFill>
              </fill>
            </x14:dxf>
          </x14:cfRule>
          <x14:cfRule type="containsText" priority="1273" operator="containsText" id="{DEF91266-1894-4973-9192-0A347FA7B98D}">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41" operator="containsText" id="{DC2F6ECD-B66D-4EA5-B586-08E8240F7D66}">
            <xm:f>NOT(ISERROR(SEARCH('Listados Datos'!$T$3,AT601)))</xm:f>
            <xm:f>'Listados Datos'!$T$3</xm:f>
            <x14:dxf>
              <fill>
                <patternFill patternType="solid">
                  <bgColor rgb="FFC00000"/>
                </patternFill>
              </fill>
            </x14:dxf>
          </x14:cfRule>
          <x14:cfRule type="containsText" priority="1242" operator="containsText" id="{B9FA35C3-F0FC-4631-9031-F4BA904CA6E7}">
            <xm:f>NOT(ISERROR(SEARCH('Listados Datos'!$T$4,AT601)))</xm:f>
            <xm:f>'Listados Datos'!$T$4</xm:f>
            <x14:dxf>
              <font>
                <b/>
                <i val="0"/>
                <color theme="0"/>
              </font>
              <fill>
                <patternFill>
                  <bgColor rgb="FFE26B0A"/>
                </patternFill>
              </fill>
            </x14:dxf>
          </x14:cfRule>
          <x14:cfRule type="containsText" priority="1243" operator="containsText" id="{5FC6EE83-A86A-41DA-A3BA-A23420DCBC67}">
            <xm:f>NOT(ISERROR(SEARCH('Listados Datos'!$T$5,AT601)))</xm:f>
            <xm:f>'Listados Datos'!$T$5</xm:f>
            <x14:dxf>
              <font>
                <b/>
                <i val="0"/>
                <color auto="1"/>
              </font>
              <fill>
                <patternFill>
                  <bgColor rgb="FFFFFF00"/>
                </patternFill>
              </fill>
            </x14:dxf>
          </x14:cfRule>
          <x14:cfRule type="containsText" priority="1244" operator="containsText" id="{4F1DDDB5-F444-46A3-947B-422B179F4C7E}">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189" operator="containsText" id="{EC135418-181B-4F1D-8AFF-9BA2CC542645}">
            <xm:f>NOT(ISERROR(SEARCH('Listados Datos'!$P$3,AR602)))</xm:f>
            <xm:f>'Listados Datos'!$P$3</xm:f>
            <x14:dxf>
              <fill>
                <patternFill>
                  <bgColor rgb="FF99CC00"/>
                </patternFill>
              </fill>
            </x14:dxf>
          </x14:cfRule>
          <x14:cfRule type="containsText" priority="1190" operator="containsText" id="{9D8786A6-CB69-4DB9-AAD4-8804B34ED077}">
            <xm:f>NOT(ISERROR(SEARCH('Listados Datos'!$P$4,AR602)))</xm:f>
            <xm:f>'Listados Datos'!$P$4</xm:f>
            <x14:dxf>
              <fill>
                <patternFill>
                  <bgColor rgb="FF33CC33"/>
                </patternFill>
              </fill>
            </x14:dxf>
          </x14:cfRule>
          <x14:cfRule type="containsText" priority="1191" operator="containsText" id="{786F0807-2AAE-4FE6-94E5-AE40E53D2619}">
            <xm:f>NOT(ISERROR(SEARCH('Listados Datos'!$P$5,AR602)))</xm:f>
            <xm:f>'Listados Datos'!$P$5</xm:f>
            <x14:dxf>
              <fill>
                <patternFill>
                  <bgColor rgb="FFFFFF00"/>
                </patternFill>
              </fill>
            </x14:dxf>
          </x14:cfRule>
          <x14:cfRule type="containsText" priority="1192" operator="containsText" id="{CEFF9CDB-D629-4156-9B9C-7B1198D8ED65}">
            <xm:f>NOT(ISERROR(SEARCH('Listados Datos'!$P$6,AR602)))</xm:f>
            <xm:f>'Listados Datos'!$P$6</xm:f>
            <x14:dxf>
              <fill>
                <patternFill>
                  <bgColor rgb="FFFFC000"/>
                </patternFill>
              </fill>
            </x14:dxf>
          </x14:cfRule>
          <x14:cfRule type="containsText" priority="1193" operator="containsText" id="{79BFB79F-295C-403F-BF71-C29AD690D7EF}">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227" operator="containsText" id="{A2A9A84C-87BC-426E-9585-95DA88E1BA9D}">
            <xm:f>NOT(ISERROR(SEARCH('Listados Datos'!$T$3,AF602)))</xm:f>
            <xm:f>'Listados Datos'!$T$3</xm:f>
            <x14:dxf>
              <fill>
                <patternFill patternType="solid">
                  <bgColor rgb="FFC00000"/>
                </patternFill>
              </fill>
            </x14:dxf>
          </x14:cfRule>
          <x14:cfRule type="containsText" priority="1228" operator="containsText" id="{5D003D29-E210-4BFC-B7F3-6DD7BA9A2F94}">
            <xm:f>NOT(ISERROR(SEARCH('Listados Datos'!$T$4,AF602)))</xm:f>
            <xm:f>'Listados Datos'!$T$4</xm:f>
            <x14:dxf>
              <font>
                <b/>
                <i val="0"/>
                <color theme="0"/>
              </font>
              <fill>
                <patternFill>
                  <bgColor rgb="FFE26B0A"/>
                </patternFill>
              </fill>
            </x14:dxf>
          </x14:cfRule>
          <x14:cfRule type="containsText" priority="1229" operator="containsText" id="{1027BFA5-4249-4BFA-B756-1C740DDC1881}">
            <xm:f>NOT(ISERROR(SEARCH('Listados Datos'!$T$5,AF602)))</xm:f>
            <xm:f>'Listados Datos'!$T$5</xm:f>
            <x14:dxf>
              <font>
                <b/>
                <i val="0"/>
                <color auto="1"/>
              </font>
              <fill>
                <patternFill>
                  <bgColor rgb="FFFFFF00"/>
                </patternFill>
              </fill>
            </x14:dxf>
          </x14:cfRule>
          <x14:cfRule type="containsText" priority="1230" operator="containsText" id="{D42F0125-7E93-49F1-A36E-6A6AB142B997}">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223" operator="containsText" id="{CE413DB3-5D97-4BEA-B896-7BD234B984DF}">
            <xm:f>NOT(ISERROR(SEARCH('Listados Datos'!$T$3,AB602)))</xm:f>
            <xm:f>'Listados Datos'!$T$3</xm:f>
            <x14:dxf>
              <fill>
                <patternFill patternType="solid">
                  <bgColor rgb="FFC00000"/>
                </patternFill>
              </fill>
            </x14:dxf>
          </x14:cfRule>
          <x14:cfRule type="containsText" priority="1224" operator="containsText" id="{CD0925F8-AC6C-4731-BF8D-96EEB621A5BB}">
            <xm:f>NOT(ISERROR(SEARCH('Listados Datos'!$T$4,AB602)))</xm:f>
            <xm:f>'Listados Datos'!$T$4</xm:f>
            <x14:dxf>
              <font>
                <b/>
                <i val="0"/>
                <color theme="0"/>
              </font>
              <fill>
                <patternFill>
                  <bgColor rgb="FFE26B0A"/>
                </patternFill>
              </fill>
            </x14:dxf>
          </x14:cfRule>
          <x14:cfRule type="containsText" priority="1225" operator="containsText" id="{CFA5BDD5-D79C-412C-A723-278D934D5E2B}">
            <xm:f>NOT(ISERROR(SEARCH('Listados Datos'!$T$5,AB602)))</xm:f>
            <xm:f>'Listados Datos'!$T$5</xm:f>
            <x14:dxf>
              <font>
                <b/>
                <i val="0"/>
                <color auto="1"/>
              </font>
              <fill>
                <patternFill>
                  <bgColor rgb="FFFFFF00"/>
                </patternFill>
              </fill>
            </x14:dxf>
          </x14:cfRule>
          <x14:cfRule type="containsText" priority="1226" operator="containsText" id="{5EB4EC95-3A4E-460E-A31A-66DF1AE4531E}">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213" operator="containsText" id="{9369B158-5CEF-4A82-964D-C1CC769CB476}">
            <xm:f>NOT(ISERROR(SEARCH('Listados Datos'!$P$3,Z602)))</xm:f>
            <xm:f>'Listados Datos'!$P$3</xm:f>
            <x14:dxf>
              <fill>
                <patternFill>
                  <bgColor rgb="FF99CC00"/>
                </patternFill>
              </fill>
            </x14:dxf>
          </x14:cfRule>
          <x14:cfRule type="containsText" priority="1214" operator="containsText" id="{DF794C5C-E85A-4933-B783-D765890C351E}">
            <xm:f>NOT(ISERROR(SEARCH('Listados Datos'!$P$4,Z602)))</xm:f>
            <xm:f>'Listados Datos'!$P$4</xm:f>
            <x14:dxf>
              <fill>
                <patternFill>
                  <bgColor rgb="FF33CC33"/>
                </patternFill>
              </fill>
            </x14:dxf>
          </x14:cfRule>
          <x14:cfRule type="containsText" priority="1215" operator="containsText" id="{5AF66EAC-2A9F-4920-875D-DF5ACFB004A2}">
            <xm:f>NOT(ISERROR(SEARCH('Listados Datos'!$P$5,Z602)))</xm:f>
            <xm:f>'Listados Datos'!$P$5</xm:f>
            <x14:dxf>
              <fill>
                <patternFill>
                  <bgColor rgb="FFFFFF00"/>
                </patternFill>
              </fill>
            </x14:dxf>
          </x14:cfRule>
          <x14:cfRule type="containsText" priority="1216" operator="containsText" id="{4BC70A73-CA03-4E5C-A988-AF41FD33F0FD}">
            <xm:f>NOT(ISERROR(SEARCH('Listados Datos'!$P$6,Z602)))</xm:f>
            <xm:f>'Listados Datos'!$P$6</xm:f>
            <x14:dxf>
              <fill>
                <patternFill>
                  <bgColor rgb="FFFFC000"/>
                </patternFill>
              </fill>
            </x14:dxf>
          </x14:cfRule>
          <x14:cfRule type="containsText" priority="1217" operator="containsText" id="{3578DA46-232C-4033-97E0-60AB58A9214A}">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199" operator="containsText" id="{822F8AE5-52AC-42A8-A0AF-008A42D92571}">
            <xm:f>NOT(ISERROR(SEARCH('Listados Datos'!$T$3,AT602)))</xm:f>
            <xm:f>'Listados Datos'!$T$3</xm:f>
            <x14:dxf>
              <fill>
                <patternFill patternType="solid">
                  <bgColor rgb="FFC00000"/>
                </patternFill>
              </fill>
            </x14:dxf>
          </x14:cfRule>
          <x14:cfRule type="containsText" priority="1200" operator="containsText" id="{AF10895E-8400-489F-81F1-5D9E667A306D}">
            <xm:f>NOT(ISERROR(SEARCH('Listados Datos'!$T$4,AT602)))</xm:f>
            <xm:f>'Listados Datos'!$T$4</xm:f>
            <x14:dxf>
              <font>
                <b/>
                <i val="0"/>
                <color theme="0"/>
              </font>
              <fill>
                <patternFill>
                  <bgColor rgb="FFE26B0A"/>
                </patternFill>
              </fill>
            </x14:dxf>
          </x14:cfRule>
          <x14:cfRule type="containsText" priority="1201" operator="containsText" id="{7F1E5AA3-E889-48F0-B8D7-88FA313B1D55}">
            <xm:f>NOT(ISERROR(SEARCH('Listados Datos'!$T$5,AT602)))</xm:f>
            <xm:f>'Listados Datos'!$T$5</xm:f>
            <x14:dxf>
              <font>
                <b/>
                <i val="0"/>
                <color auto="1"/>
              </font>
              <fill>
                <patternFill>
                  <bgColor rgb="FFFFFF00"/>
                </patternFill>
              </fill>
            </x14:dxf>
          </x14:cfRule>
          <x14:cfRule type="containsText" priority="1202" operator="containsText" id="{518BDC72-AD54-4D9F-BBDA-E1010CCE8452}">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983" operator="containsText" id="{569CE86C-008C-43A8-AD72-0E34361A4AA8}">
            <xm:f>NOT(ISERROR(SEARCH('Listados Datos'!$D$3,B592)))</xm:f>
            <xm:f>'Listados Datos'!$D$3</xm:f>
            <x14:dxf>
              <font>
                <b/>
                <i val="0"/>
                <color theme="0"/>
              </font>
              <fill>
                <patternFill>
                  <bgColor rgb="FFC00000"/>
                </patternFill>
              </fill>
            </x14:dxf>
          </x14:cfRule>
          <x14:cfRule type="containsText" priority="984" operator="containsText" id="{A2A43E70-2C59-48E7-9BC9-13CC884094B2}">
            <xm:f>NOT(ISERROR(SEARCH('Listados Datos'!$D$4,B592)))</xm:f>
            <xm:f>'Listados Datos'!$D$4</xm:f>
            <x14:dxf>
              <font>
                <b/>
                <i val="0"/>
                <color theme="0"/>
              </font>
              <fill>
                <patternFill>
                  <bgColor rgb="FFC00000"/>
                </patternFill>
              </fill>
            </x14:dxf>
          </x14:cfRule>
          <x14:cfRule type="containsText" priority="985" operator="containsText" id="{A2830B5B-776D-496F-8237-51B40DF27D78}">
            <xm:f>NOT(ISERROR(SEARCH('Listados Datos'!$D$5,B592)))</xm:f>
            <xm:f>'Listados Datos'!$D$5</xm:f>
            <x14:dxf>
              <font>
                <b/>
                <i val="0"/>
                <color theme="0"/>
              </font>
              <fill>
                <patternFill>
                  <bgColor rgb="FFC00000"/>
                </patternFill>
              </fill>
            </x14:dxf>
          </x14:cfRule>
          <x14:cfRule type="containsText" priority="986" operator="containsText" id="{D9F12C96-D171-4AA2-A9B3-FC398E9BC83A}">
            <xm:f>NOT(ISERROR(SEARCH('Listados Datos'!$D$6,B592)))</xm:f>
            <xm:f>'Listados Datos'!$D$6</xm:f>
            <x14:dxf>
              <font>
                <b/>
                <i val="0"/>
                <color theme="0"/>
              </font>
              <fill>
                <patternFill>
                  <bgColor rgb="FFE3351F"/>
                </patternFill>
              </fill>
            </x14:dxf>
          </x14:cfRule>
          <x14:cfRule type="containsText" priority="987" operator="containsText" id="{E21B0E10-8835-4E55-9812-9AD82F82D016}">
            <xm:f>NOT(ISERROR(SEARCH('Listados Datos'!$D$7,B592)))</xm:f>
            <xm:f>'Listados Datos'!$D$7</xm:f>
            <x14:dxf>
              <font>
                <b/>
                <i val="0"/>
                <color theme="0"/>
              </font>
              <fill>
                <patternFill>
                  <bgColor rgb="FFE3351F"/>
                </patternFill>
              </fill>
            </x14:dxf>
          </x14:cfRule>
          <x14:cfRule type="containsText" priority="988" operator="containsText" id="{F14E4477-02BE-4C19-B491-B0884CD93B9F}">
            <xm:f>NOT(ISERROR(SEARCH('Listados Datos'!$D$8,B592)))</xm:f>
            <xm:f>'Listados Datos'!$D$8</xm:f>
            <x14:dxf>
              <font>
                <b/>
                <i val="0"/>
                <color theme="0"/>
              </font>
              <fill>
                <patternFill>
                  <bgColor rgb="FFE3351F"/>
                </patternFill>
              </fill>
            </x14:dxf>
          </x14:cfRule>
          <x14:cfRule type="containsText" priority="989" operator="containsText" id="{89CB377E-A0F8-472F-89A4-9641A6A725AC}">
            <xm:f>NOT(ISERROR(SEARCH('Listados Datos'!$D$9,B592)))</xm:f>
            <xm:f>'Listados Datos'!$D$9</xm:f>
            <x14:dxf>
              <font>
                <b/>
                <i val="0"/>
                <color theme="0"/>
              </font>
              <fill>
                <patternFill>
                  <bgColor rgb="FFFFC000"/>
                </patternFill>
              </fill>
            </x14:dxf>
          </x14:cfRule>
          <x14:cfRule type="containsText" priority="990" operator="containsText" id="{D51A1E9A-C297-41BF-B677-D6A93CA73535}">
            <xm:f>NOT(ISERROR(SEARCH('Listados Datos'!$D$10,B592)))</xm:f>
            <xm:f>'Listados Datos'!$D$10</xm:f>
            <x14:dxf>
              <font>
                <b/>
                <i val="0"/>
                <color theme="0"/>
              </font>
              <fill>
                <patternFill>
                  <bgColor rgb="FFFFC000"/>
                </patternFill>
              </fill>
            </x14:dxf>
          </x14:cfRule>
          <x14:cfRule type="containsText" priority="991" operator="containsText" id="{DF5E9CBA-ACBD-4CF3-9B03-FD3A7953DA77}">
            <xm:f>NOT(ISERROR(SEARCH('Listados Datos'!$D$11,B592)))</xm:f>
            <xm:f>'Listados Datos'!$D$11</xm:f>
            <x14:dxf>
              <font>
                <b/>
                <i val="0"/>
                <color theme="0"/>
              </font>
              <fill>
                <patternFill>
                  <bgColor rgb="FFFFC000"/>
                </patternFill>
              </fill>
            </x14:dxf>
          </x14:cfRule>
          <x14:cfRule type="containsText" priority="992" operator="containsText" id="{7D383D72-9E19-4CB9-90F7-89E9F91EDBFE}">
            <xm:f>NOT(ISERROR(SEARCH('Listados Datos'!$D$12,B592)))</xm:f>
            <xm:f>'Listados Datos'!$D$12</xm:f>
            <x14:dxf>
              <font>
                <b/>
                <i val="0"/>
                <color theme="0"/>
              </font>
              <fill>
                <patternFill>
                  <bgColor rgb="FFFFC000"/>
                </patternFill>
              </fill>
            </x14:dxf>
          </x14:cfRule>
          <x14:cfRule type="containsText" priority="993" operator="containsText" id="{72CCF54B-1156-4219-8903-622F1B1CAEC1}">
            <xm:f>NOT(ISERROR(SEARCH('Listados Datos'!$D$13,B592)))</xm:f>
            <xm:f>'Listados Datos'!$D$13</xm:f>
            <x14:dxf>
              <font>
                <b/>
                <i val="0"/>
                <color theme="0"/>
              </font>
              <fill>
                <patternFill>
                  <bgColor rgb="FFFFC000"/>
                </patternFill>
              </fill>
            </x14:dxf>
          </x14:cfRule>
          <x14:cfRule type="containsText" priority="994" operator="containsText" id="{4A3FC916-7A2F-4EDC-A144-A14EB890F48B}">
            <xm:f>NOT(ISERROR(SEARCH('Listados Datos'!$D$14,B592)))</xm:f>
            <xm:f>'Listados Datos'!$D$14</xm:f>
            <x14:dxf>
              <font>
                <b/>
                <i val="0"/>
                <color theme="0"/>
              </font>
              <fill>
                <patternFill>
                  <bgColor rgb="FFFF0000"/>
                </patternFill>
              </fill>
            </x14:dxf>
          </x14:cfRule>
          <x14:cfRule type="containsText" priority="995" operator="containsText" id="{905CB251-2371-4FE2-840A-8199B2807022}">
            <xm:f>NOT(ISERROR(SEARCH('Listados Datos'!$D$15,B592)))</xm:f>
            <xm:f>'Listados Datos'!$D$15</xm:f>
            <x14:dxf>
              <font>
                <b/>
                <i val="0"/>
                <color theme="0"/>
              </font>
              <fill>
                <patternFill>
                  <bgColor rgb="FFFF0000"/>
                </patternFill>
              </fill>
            </x14:dxf>
          </x14:cfRule>
          <x14:cfRule type="containsText" priority="996" operator="containsText" id="{C8D63BB2-A94F-415D-A2F5-129444D0F1D6}">
            <xm:f>NOT(ISERROR(SEARCH('Listados Datos'!$D$16,B592)))</xm:f>
            <xm:f>'Listados Datos'!$D$16</xm:f>
            <x14:dxf>
              <font>
                <b/>
                <i val="0"/>
                <color theme="0"/>
              </font>
              <fill>
                <patternFill>
                  <bgColor rgb="FFFF0000"/>
                </patternFill>
              </fill>
            </x14:dxf>
          </x14:cfRule>
          <xm:sqref>B592:B593</xm:sqref>
        </x14:conditionalFormatting>
        <x14:conditionalFormatting xmlns:xm="http://schemas.microsoft.com/office/excel/2006/main">
          <x14:cfRule type="containsText" priority="791" operator="containsText" id="{4E436057-6CB5-4DFA-9AB5-FC8D79A5C5FB}">
            <xm:f>NOT(ISERROR(SEARCH('Listados Datos'!$D$3,B604)))</xm:f>
            <xm:f>'Listados Datos'!$D$3</xm:f>
            <x14:dxf>
              <font>
                <b/>
                <i val="0"/>
                <color theme="0"/>
              </font>
              <fill>
                <patternFill>
                  <bgColor rgb="FFC00000"/>
                </patternFill>
              </fill>
            </x14:dxf>
          </x14:cfRule>
          <x14:cfRule type="containsText" priority="792" operator="containsText" id="{35EC05B2-E1CF-4E1B-9037-17FC9849426B}">
            <xm:f>NOT(ISERROR(SEARCH('Listados Datos'!$D$4,B604)))</xm:f>
            <xm:f>'Listados Datos'!$D$4</xm:f>
            <x14:dxf>
              <font>
                <b/>
                <i val="0"/>
                <color theme="0"/>
              </font>
              <fill>
                <patternFill>
                  <bgColor rgb="FFC00000"/>
                </patternFill>
              </fill>
            </x14:dxf>
          </x14:cfRule>
          <x14:cfRule type="containsText" priority="793" operator="containsText" id="{9F3636DC-2FF3-4026-A455-EA6247C27E72}">
            <xm:f>NOT(ISERROR(SEARCH('Listados Datos'!$D$5,B604)))</xm:f>
            <xm:f>'Listados Datos'!$D$5</xm:f>
            <x14:dxf>
              <font>
                <b/>
                <i val="0"/>
                <color theme="0"/>
              </font>
              <fill>
                <patternFill>
                  <bgColor rgb="FFC00000"/>
                </patternFill>
              </fill>
            </x14:dxf>
          </x14:cfRule>
          <x14:cfRule type="containsText" priority="794" operator="containsText" id="{41199A54-E358-4BDC-AEA0-2E56881F0605}">
            <xm:f>NOT(ISERROR(SEARCH('Listados Datos'!$D$6,B604)))</xm:f>
            <xm:f>'Listados Datos'!$D$6</xm:f>
            <x14:dxf>
              <font>
                <b/>
                <i val="0"/>
                <color theme="0"/>
              </font>
              <fill>
                <patternFill>
                  <bgColor rgb="FFE3351F"/>
                </patternFill>
              </fill>
            </x14:dxf>
          </x14:cfRule>
          <x14:cfRule type="containsText" priority="795" operator="containsText" id="{75FB7A69-7367-40DC-93DC-9D0E6388C3D4}">
            <xm:f>NOT(ISERROR(SEARCH('Listados Datos'!$D$7,B604)))</xm:f>
            <xm:f>'Listados Datos'!$D$7</xm:f>
            <x14:dxf>
              <font>
                <b/>
                <i val="0"/>
                <color theme="0"/>
              </font>
              <fill>
                <patternFill>
                  <bgColor rgb="FFE3351F"/>
                </patternFill>
              </fill>
            </x14:dxf>
          </x14:cfRule>
          <x14:cfRule type="containsText" priority="796" operator="containsText" id="{563BFF0D-9892-431D-BEA3-9DD861E02099}">
            <xm:f>NOT(ISERROR(SEARCH('Listados Datos'!$D$8,B604)))</xm:f>
            <xm:f>'Listados Datos'!$D$8</xm:f>
            <x14:dxf>
              <font>
                <b/>
                <i val="0"/>
                <color theme="0"/>
              </font>
              <fill>
                <patternFill>
                  <bgColor rgb="FFE3351F"/>
                </patternFill>
              </fill>
            </x14:dxf>
          </x14:cfRule>
          <x14:cfRule type="containsText" priority="797" operator="containsText" id="{6DA7B8E7-8EB8-4F46-907C-E1CD2ED7E63F}">
            <xm:f>NOT(ISERROR(SEARCH('Listados Datos'!$D$9,B604)))</xm:f>
            <xm:f>'Listados Datos'!$D$9</xm:f>
            <x14:dxf>
              <font>
                <b/>
                <i val="0"/>
                <color theme="0"/>
              </font>
              <fill>
                <patternFill>
                  <bgColor rgb="FFFFC000"/>
                </patternFill>
              </fill>
            </x14:dxf>
          </x14:cfRule>
          <x14:cfRule type="containsText" priority="798" operator="containsText" id="{08675E0C-AC62-4F71-8D0B-901E367F5BC7}">
            <xm:f>NOT(ISERROR(SEARCH('Listados Datos'!$D$10,B604)))</xm:f>
            <xm:f>'Listados Datos'!$D$10</xm:f>
            <x14:dxf>
              <font>
                <b/>
                <i val="0"/>
                <color theme="0"/>
              </font>
              <fill>
                <patternFill>
                  <bgColor rgb="FFFFC000"/>
                </patternFill>
              </fill>
            </x14:dxf>
          </x14:cfRule>
          <x14:cfRule type="containsText" priority="799" operator="containsText" id="{C1F34838-B69D-4A34-99AF-23FCE64BF85C}">
            <xm:f>NOT(ISERROR(SEARCH('Listados Datos'!$D$11,B604)))</xm:f>
            <xm:f>'Listados Datos'!$D$11</xm:f>
            <x14:dxf>
              <font>
                <b/>
                <i val="0"/>
                <color theme="0"/>
              </font>
              <fill>
                <patternFill>
                  <bgColor rgb="FFFFC000"/>
                </patternFill>
              </fill>
            </x14:dxf>
          </x14:cfRule>
          <x14:cfRule type="containsText" priority="800" operator="containsText" id="{BD9D9DD0-779A-42C0-9492-F047D929E5D9}">
            <xm:f>NOT(ISERROR(SEARCH('Listados Datos'!$D$12,B604)))</xm:f>
            <xm:f>'Listados Datos'!$D$12</xm:f>
            <x14:dxf>
              <font>
                <b/>
                <i val="0"/>
                <color theme="0"/>
              </font>
              <fill>
                <patternFill>
                  <bgColor rgb="FFFFC000"/>
                </patternFill>
              </fill>
            </x14:dxf>
          </x14:cfRule>
          <x14:cfRule type="containsText" priority="801" operator="containsText" id="{6E51670E-3096-4359-81A1-8B2956599B3F}">
            <xm:f>NOT(ISERROR(SEARCH('Listados Datos'!$D$13,B604)))</xm:f>
            <xm:f>'Listados Datos'!$D$13</xm:f>
            <x14:dxf>
              <font>
                <b/>
                <i val="0"/>
                <color theme="0"/>
              </font>
              <fill>
                <patternFill>
                  <bgColor rgb="FFFFC000"/>
                </patternFill>
              </fill>
            </x14:dxf>
          </x14:cfRule>
          <x14:cfRule type="containsText" priority="802" operator="containsText" id="{7E8F8B06-C2B4-4133-A3AB-65AB304C04E3}">
            <xm:f>NOT(ISERROR(SEARCH('Listados Datos'!$D$14,B604)))</xm:f>
            <xm:f>'Listados Datos'!$D$14</xm:f>
            <x14:dxf>
              <font>
                <b/>
                <i val="0"/>
                <color theme="0"/>
              </font>
              <fill>
                <patternFill>
                  <bgColor rgb="FFFF0000"/>
                </patternFill>
              </fill>
            </x14:dxf>
          </x14:cfRule>
          <x14:cfRule type="containsText" priority="803" operator="containsText" id="{796B4949-0639-48EE-A9A2-08C58589A217}">
            <xm:f>NOT(ISERROR(SEARCH('Listados Datos'!$D$15,B604)))</xm:f>
            <xm:f>'Listados Datos'!$D$15</xm:f>
            <x14:dxf>
              <font>
                <b/>
                <i val="0"/>
                <color theme="0"/>
              </font>
              <fill>
                <patternFill>
                  <bgColor rgb="FFFF0000"/>
                </patternFill>
              </fill>
            </x14:dxf>
          </x14:cfRule>
          <x14:cfRule type="containsText" priority="804" operator="containsText" id="{4EDE4894-E48A-4465-8AB6-187B3AFDDB5E}">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039" operator="containsText" id="{2D28F321-9776-4D76-B5ED-58526578E06A}">
            <xm:f>NOT(ISERROR(SEARCH('Listados Datos'!$P$3,AR595)))</xm:f>
            <xm:f>'Listados Datos'!$P$3</xm:f>
            <x14:dxf>
              <fill>
                <patternFill>
                  <bgColor rgb="FF99CC00"/>
                </patternFill>
              </fill>
            </x14:dxf>
          </x14:cfRule>
          <x14:cfRule type="containsText" priority="1040" operator="containsText" id="{CBDE4BF4-1598-4D41-ABF7-9AC7A2562C5A}">
            <xm:f>NOT(ISERROR(SEARCH('Listados Datos'!$P$4,AR595)))</xm:f>
            <xm:f>'Listados Datos'!$P$4</xm:f>
            <x14:dxf>
              <fill>
                <patternFill>
                  <bgColor rgb="FF33CC33"/>
                </patternFill>
              </fill>
            </x14:dxf>
          </x14:cfRule>
          <x14:cfRule type="containsText" priority="1041" operator="containsText" id="{9841DA85-6106-40FD-A068-D5DBE2786039}">
            <xm:f>NOT(ISERROR(SEARCH('Listados Datos'!$P$5,AR595)))</xm:f>
            <xm:f>'Listados Datos'!$P$5</xm:f>
            <x14:dxf>
              <fill>
                <patternFill>
                  <bgColor rgb="FFFFFF00"/>
                </patternFill>
              </fill>
            </x14:dxf>
          </x14:cfRule>
          <x14:cfRule type="containsText" priority="1042" operator="containsText" id="{3FD76597-D45F-4896-AE3C-A6AF8315B34A}">
            <xm:f>NOT(ISERROR(SEARCH('Listados Datos'!$P$6,AR595)))</xm:f>
            <xm:f>'Listados Datos'!$P$6</xm:f>
            <x14:dxf>
              <fill>
                <patternFill>
                  <bgColor rgb="FFFFC000"/>
                </patternFill>
              </fill>
            </x14:dxf>
          </x14:cfRule>
          <x14:cfRule type="containsText" priority="1043" operator="containsText" id="{1F61D9EC-2216-4142-A0C5-E0BD1CB8C0FB}">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1105" operator="containsText" id="{DB3FDA95-98F6-4BB7-82C4-EDC039A0B658}">
            <xm:f>NOT(ISERROR(SEARCH('Listados Datos'!$T$3,AT597)))</xm:f>
            <xm:f>'Listados Datos'!$T$3</xm:f>
            <x14:dxf>
              <fill>
                <patternFill patternType="solid">
                  <bgColor rgb="FFC00000"/>
                </patternFill>
              </fill>
            </x14:dxf>
          </x14:cfRule>
          <x14:cfRule type="containsText" priority="1106" operator="containsText" id="{C9D847CE-A173-4253-9600-521AA5DF5A01}">
            <xm:f>NOT(ISERROR(SEARCH('Listados Datos'!$T$4,AT597)))</xm:f>
            <xm:f>'Listados Datos'!$T$4</xm:f>
            <x14:dxf>
              <font>
                <b/>
                <i val="0"/>
                <color theme="0"/>
              </font>
              <fill>
                <patternFill>
                  <bgColor rgb="FFE26B0A"/>
                </patternFill>
              </fill>
            </x14:dxf>
          </x14:cfRule>
          <x14:cfRule type="containsText" priority="1107" operator="containsText" id="{6B80E1D9-A9BB-4AF1-B240-B122E66E92D0}">
            <xm:f>NOT(ISERROR(SEARCH('Listados Datos'!$T$5,AT597)))</xm:f>
            <xm:f>'Listados Datos'!$T$5</xm:f>
            <x14:dxf>
              <font>
                <b/>
                <i val="0"/>
                <color auto="1"/>
              </font>
              <fill>
                <patternFill>
                  <bgColor rgb="FFFFFF00"/>
                </patternFill>
              </fill>
            </x14:dxf>
          </x14:cfRule>
          <x14:cfRule type="containsText" priority="1108" operator="containsText" id="{AC88680D-D353-42A8-9A9D-C0770AAB022C}">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095" operator="containsText" id="{32ACE8C1-64AD-4A4E-87F0-9D744154FEED}">
            <xm:f>NOT(ISERROR(SEARCH('Listados Datos'!$P$3,AR597)))</xm:f>
            <xm:f>'Listados Datos'!$P$3</xm:f>
            <x14:dxf>
              <fill>
                <patternFill>
                  <bgColor rgb="FF99CC00"/>
                </patternFill>
              </fill>
            </x14:dxf>
          </x14:cfRule>
          <x14:cfRule type="containsText" priority="1096" operator="containsText" id="{BAF15688-62AC-4BBE-A5FD-6BAEE18E200D}">
            <xm:f>NOT(ISERROR(SEARCH('Listados Datos'!$P$4,AR597)))</xm:f>
            <xm:f>'Listados Datos'!$P$4</xm:f>
            <x14:dxf>
              <fill>
                <patternFill>
                  <bgColor rgb="FF33CC33"/>
                </patternFill>
              </fill>
            </x14:dxf>
          </x14:cfRule>
          <x14:cfRule type="containsText" priority="1097" operator="containsText" id="{FE65991F-0DE6-4857-A1DA-B30065A305A9}">
            <xm:f>NOT(ISERROR(SEARCH('Listados Datos'!$P$5,AR597)))</xm:f>
            <xm:f>'Listados Datos'!$P$5</xm:f>
            <x14:dxf>
              <fill>
                <patternFill>
                  <bgColor rgb="FFFFFF00"/>
                </patternFill>
              </fill>
            </x14:dxf>
          </x14:cfRule>
          <x14:cfRule type="containsText" priority="1098" operator="containsText" id="{6BAFEA8C-4907-4A63-BB6B-FC2FD30C5D20}">
            <xm:f>NOT(ISERROR(SEARCH('Listados Datos'!$P$6,AR597)))</xm:f>
            <xm:f>'Listados Datos'!$P$6</xm:f>
            <x14:dxf>
              <fill>
                <patternFill>
                  <bgColor rgb="FFFFC000"/>
                </patternFill>
              </fill>
            </x14:dxf>
          </x14:cfRule>
          <x14:cfRule type="containsText" priority="1099" operator="containsText" id="{7069FBB4-B16E-4894-BFA4-85417AF07BC7}">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063" operator="containsText" id="{574D266C-1AA5-4648-ACE5-D4BEF3EB1522}">
            <xm:f>NOT(ISERROR(SEARCH('Listados Datos'!$T$3,AT594)))</xm:f>
            <xm:f>'Listados Datos'!$T$3</xm:f>
            <x14:dxf>
              <fill>
                <patternFill patternType="solid">
                  <bgColor rgb="FFC00000"/>
                </patternFill>
              </fill>
            </x14:dxf>
          </x14:cfRule>
          <x14:cfRule type="containsText" priority="1064" operator="containsText" id="{BE359E5F-E7D9-4C14-9B3A-B816A844E466}">
            <xm:f>NOT(ISERROR(SEARCH('Listados Datos'!$T$4,AT594)))</xm:f>
            <xm:f>'Listados Datos'!$T$4</xm:f>
            <x14:dxf>
              <font>
                <b/>
                <i val="0"/>
                <color theme="0"/>
              </font>
              <fill>
                <patternFill>
                  <bgColor rgb="FFE26B0A"/>
                </patternFill>
              </fill>
            </x14:dxf>
          </x14:cfRule>
          <x14:cfRule type="containsText" priority="1065" operator="containsText" id="{40B117B1-FF91-4B71-8971-F267F83C3AA4}">
            <xm:f>NOT(ISERROR(SEARCH('Listados Datos'!$T$5,AT594)))</xm:f>
            <xm:f>'Listados Datos'!$T$5</xm:f>
            <x14:dxf>
              <font>
                <b/>
                <i val="0"/>
                <color auto="1"/>
              </font>
              <fill>
                <patternFill>
                  <bgColor rgb="FFFFFF00"/>
                </patternFill>
              </fill>
            </x14:dxf>
          </x14:cfRule>
          <x14:cfRule type="containsText" priority="1066" operator="containsText" id="{E98FAE93-9659-4F42-9344-036080FF299A}">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053" operator="containsText" id="{EF776DE7-0D3B-4B73-B577-92F20755C752}">
            <xm:f>NOT(ISERROR(SEARCH('Listados Datos'!$P$3,AR594)))</xm:f>
            <xm:f>'Listados Datos'!$P$3</xm:f>
            <x14:dxf>
              <fill>
                <patternFill>
                  <bgColor rgb="FF99CC00"/>
                </patternFill>
              </fill>
            </x14:dxf>
          </x14:cfRule>
          <x14:cfRule type="containsText" priority="1054" operator="containsText" id="{CCAA5FBD-D5CF-4777-A901-11709FC3FFCD}">
            <xm:f>NOT(ISERROR(SEARCH('Listados Datos'!$P$4,AR594)))</xm:f>
            <xm:f>'Listados Datos'!$P$4</xm:f>
            <x14:dxf>
              <fill>
                <patternFill>
                  <bgColor rgb="FF33CC33"/>
                </patternFill>
              </fill>
            </x14:dxf>
          </x14:cfRule>
          <x14:cfRule type="containsText" priority="1055" operator="containsText" id="{A9FA82DA-DEBB-4273-BAF0-C332D921A6FE}">
            <xm:f>NOT(ISERROR(SEARCH('Listados Datos'!$P$5,AR594)))</xm:f>
            <xm:f>'Listados Datos'!$P$5</xm:f>
            <x14:dxf>
              <fill>
                <patternFill>
                  <bgColor rgb="FFFFFF00"/>
                </patternFill>
              </fill>
            </x14:dxf>
          </x14:cfRule>
          <x14:cfRule type="containsText" priority="1056" operator="containsText" id="{A3E4AE65-EAFF-4BC9-AAB1-A3376DB9EB36}">
            <xm:f>NOT(ISERROR(SEARCH('Listados Datos'!$P$6,AR594)))</xm:f>
            <xm:f>'Listados Datos'!$P$6</xm:f>
            <x14:dxf>
              <fill>
                <patternFill>
                  <bgColor rgb="FFFFC000"/>
                </patternFill>
              </fill>
            </x14:dxf>
          </x14:cfRule>
          <x14:cfRule type="containsText" priority="1057" operator="containsText" id="{2F3EC521-E98E-4030-856A-F853D932BBC0}">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1171" operator="containsText" id="{3E746297-A54A-470D-A10E-383A02690BEE}">
            <xm:f>NOT(ISERROR(SEARCH('Listados Datos'!$T$3,AF592)))</xm:f>
            <xm:f>'Listados Datos'!$T$3</xm:f>
            <x14:dxf>
              <fill>
                <patternFill patternType="solid">
                  <bgColor rgb="FFC00000"/>
                </patternFill>
              </fill>
            </x14:dxf>
          </x14:cfRule>
          <x14:cfRule type="containsText" priority="1172" operator="containsText" id="{43E777A7-C84C-414F-BC06-F0DD22E5B5C6}">
            <xm:f>NOT(ISERROR(SEARCH('Listados Datos'!$T$4,AF592)))</xm:f>
            <xm:f>'Listados Datos'!$T$4</xm:f>
            <x14:dxf>
              <font>
                <b/>
                <i val="0"/>
                <color theme="0"/>
              </font>
              <fill>
                <patternFill>
                  <bgColor rgb="FFE26B0A"/>
                </patternFill>
              </fill>
            </x14:dxf>
          </x14:cfRule>
          <x14:cfRule type="containsText" priority="1173" operator="containsText" id="{F660909D-2D04-4F76-A877-5E35887C06C8}">
            <xm:f>NOT(ISERROR(SEARCH('Listados Datos'!$T$5,AF592)))</xm:f>
            <xm:f>'Listados Datos'!$T$5</xm:f>
            <x14:dxf>
              <font>
                <b/>
                <i val="0"/>
                <color auto="1"/>
              </font>
              <fill>
                <patternFill>
                  <bgColor rgb="FFFFFF00"/>
                </patternFill>
              </fill>
            </x14:dxf>
          </x14:cfRule>
          <x14:cfRule type="containsText" priority="1174" operator="containsText" id="{886E3C5C-E895-436A-B500-48720CE7309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1167" operator="containsText" id="{F3DCB0C5-FC0F-4FA9-ACCB-2A24DFDB6EE0}">
            <xm:f>NOT(ISERROR(SEARCH('Listados Datos'!$T$3,AB592)))</xm:f>
            <xm:f>'Listados Datos'!$T$3</xm:f>
            <x14:dxf>
              <fill>
                <patternFill patternType="solid">
                  <bgColor rgb="FFC00000"/>
                </patternFill>
              </fill>
            </x14:dxf>
          </x14:cfRule>
          <x14:cfRule type="containsText" priority="1168" operator="containsText" id="{377F1887-069A-4B2B-9706-B3FE4ECF4B88}">
            <xm:f>NOT(ISERROR(SEARCH('Listados Datos'!$T$4,AB592)))</xm:f>
            <xm:f>'Listados Datos'!$T$4</xm:f>
            <x14:dxf>
              <font>
                <b/>
                <i val="0"/>
                <color theme="0"/>
              </font>
              <fill>
                <patternFill>
                  <bgColor rgb="FFE26B0A"/>
                </patternFill>
              </fill>
            </x14:dxf>
          </x14:cfRule>
          <x14:cfRule type="containsText" priority="1169" operator="containsText" id="{2B0E84F8-EA3F-48B5-B158-DCAF076A330F}">
            <xm:f>NOT(ISERROR(SEARCH('Listados Datos'!$T$5,AB592)))</xm:f>
            <xm:f>'Listados Datos'!$T$5</xm:f>
            <x14:dxf>
              <font>
                <b/>
                <i val="0"/>
                <color auto="1"/>
              </font>
              <fill>
                <patternFill>
                  <bgColor rgb="FFFFFF00"/>
                </patternFill>
              </fill>
            </x14:dxf>
          </x14:cfRule>
          <x14:cfRule type="containsText" priority="1170" operator="containsText" id="{96C66141-3834-4A4F-99E8-907958EA027F}">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1157" operator="containsText" id="{7B42107F-D7B7-4A3A-87C1-3936AADCCA40}">
            <xm:f>NOT(ISERROR(SEARCH('Listados Datos'!$P$3,Z592)))</xm:f>
            <xm:f>'Listados Datos'!$P$3</xm:f>
            <x14:dxf>
              <fill>
                <patternFill>
                  <bgColor rgb="FF99CC00"/>
                </patternFill>
              </fill>
            </x14:dxf>
          </x14:cfRule>
          <x14:cfRule type="containsText" priority="1158" operator="containsText" id="{34860B61-19F9-429F-8E0C-AE3B74534DEA}">
            <xm:f>NOT(ISERROR(SEARCH('Listados Datos'!$P$4,Z592)))</xm:f>
            <xm:f>'Listados Datos'!$P$4</xm:f>
            <x14:dxf>
              <fill>
                <patternFill>
                  <bgColor rgb="FF33CC33"/>
                </patternFill>
              </fill>
            </x14:dxf>
          </x14:cfRule>
          <x14:cfRule type="containsText" priority="1159" operator="containsText" id="{41B18156-3A60-4EA4-B40B-09E09D821943}">
            <xm:f>NOT(ISERROR(SEARCH('Listados Datos'!$P$5,Z592)))</xm:f>
            <xm:f>'Listados Datos'!$P$5</xm:f>
            <x14:dxf>
              <fill>
                <patternFill>
                  <bgColor rgb="FFFFFF00"/>
                </patternFill>
              </fill>
            </x14:dxf>
          </x14:cfRule>
          <x14:cfRule type="containsText" priority="1160" operator="containsText" id="{B01542CB-7AF7-48B7-AA9B-CC6BA1D8A235}">
            <xm:f>NOT(ISERROR(SEARCH('Listados Datos'!$P$6,Z592)))</xm:f>
            <xm:f>'Listados Datos'!$P$6</xm:f>
            <x14:dxf>
              <fill>
                <patternFill>
                  <bgColor rgb="FFFFC000"/>
                </patternFill>
              </fill>
            </x14:dxf>
          </x14:cfRule>
          <x14:cfRule type="containsText" priority="1161" operator="containsText" id="{16754B53-3B1C-4B2E-8E02-1AAB76F5110D}">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1133" operator="containsText" id="{B51BC236-EC21-4057-9AF0-A2FAA09DF120}">
            <xm:f>NOT(ISERROR(SEARCH('Listados Datos'!$T$3,AT592)))</xm:f>
            <xm:f>'Listados Datos'!$T$3</xm:f>
            <x14:dxf>
              <fill>
                <patternFill patternType="solid">
                  <bgColor rgb="FFC00000"/>
                </patternFill>
              </fill>
            </x14:dxf>
          </x14:cfRule>
          <x14:cfRule type="containsText" priority="1134" operator="containsText" id="{DB94AFCF-E237-4DE6-84CC-818C50AF4BD2}">
            <xm:f>NOT(ISERROR(SEARCH('Listados Datos'!$T$4,AT592)))</xm:f>
            <xm:f>'Listados Datos'!$T$4</xm:f>
            <x14:dxf>
              <font>
                <b/>
                <i val="0"/>
                <color theme="0"/>
              </font>
              <fill>
                <patternFill>
                  <bgColor rgb="FFE26B0A"/>
                </patternFill>
              </fill>
            </x14:dxf>
          </x14:cfRule>
          <x14:cfRule type="containsText" priority="1135" operator="containsText" id="{CD62D997-61C4-41B4-869B-64B897FFC7C2}">
            <xm:f>NOT(ISERROR(SEARCH('Listados Datos'!$T$5,AT592)))</xm:f>
            <xm:f>'Listados Datos'!$T$5</xm:f>
            <x14:dxf>
              <font>
                <b/>
                <i val="0"/>
                <color auto="1"/>
              </font>
              <fill>
                <patternFill>
                  <bgColor rgb="FFFFFF00"/>
                </patternFill>
              </fill>
            </x14:dxf>
          </x14:cfRule>
          <x14:cfRule type="containsText" priority="1136" operator="containsText" id="{35FCCBD4-D246-40DA-A9CD-3C2C24E972BB}">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1123" operator="containsText" id="{A4F16A98-71CD-48EE-95E4-7D62A49D9713}">
            <xm:f>NOT(ISERROR(SEARCH('Listados Datos'!$P$3,AR592)))</xm:f>
            <xm:f>'Listados Datos'!$P$3</xm:f>
            <x14:dxf>
              <fill>
                <patternFill>
                  <bgColor rgb="FF99CC00"/>
                </patternFill>
              </fill>
            </x14:dxf>
          </x14:cfRule>
          <x14:cfRule type="containsText" priority="1124" operator="containsText" id="{4F465E01-FFE4-4554-8578-7ECFCE2EF8AE}">
            <xm:f>NOT(ISERROR(SEARCH('Listados Datos'!$P$4,AR592)))</xm:f>
            <xm:f>'Listados Datos'!$P$4</xm:f>
            <x14:dxf>
              <fill>
                <patternFill>
                  <bgColor rgb="FF33CC33"/>
                </patternFill>
              </fill>
            </x14:dxf>
          </x14:cfRule>
          <x14:cfRule type="containsText" priority="1125" operator="containsText" id="{EDDD301A-F5E7-49A9-89BB-74048F932F58}">
            <xm:f>NOT(ISERROR(SEARCH('Listados Datos'!$P$5,AR592)))</xm:f>
            <xm:f>'Listados Datos'!$P$5</xm:f>
            <x14:dxf>
              <fill>
                <patternFill>
                  <bgColor rgb="FFFFFF00"/>
                </patternFill>
              </fill>
            </x14:dxf>
          </x14:cfRule>
          <x14:cfRule type="containsText" priority="1126" operator="containsText" id="{4362CECB-1CDA-4C84-8B0B-F63141F80F71}">
            <xm:f>NOT(ISERROR(SEARCH('Listados Datos'!$P$6,AR592)))</xm:f>
            <xm:f>'Listados Datos'!$P$6</xm:f>
            <x14:dxf>
              <fill>
                <patternFill>
                  <bgColor rgb="FFFFC000"/>
                </patternFill>
              </fill>
            </x14:dxf>
          </x14:cfRule>
          <x14:cfRule type="containsText" priority="1127" operator="containsText" id="{796BD822-AC04-4485-8AA7-ACF31814BD3B}">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1119" operator="containsText" id="{2C8F9F6F-AF86-402A-9AAA-776AAD1CCEF6}">
            <xm:f>NOT(ISERROR(SEARCH('Listados Datos'!$T$3,AT593)))</xm:f>
            <xm:f>'Listados Datos'!$T$3</xm:f>
            <x14:dxf>
              <fill>
                <patternFill patternType="solid">
                  <bgColor rgb="FFC00000"/>
                </patternFill>
              </fill>
            </x14:dxf>
          </x14:cfRule>
          <x14:cfRule type="containsText" priority="1120" operator="containsText" id="{06D93276-BA2D-4B53-ADBE-5A595D744B9A}">
            <xm:f>NOT(ISERROR(SEARCH('Listados Datos'!$T$4,AT593)))</xm:f>
            <xm:f>'Listados Datos'!$T$4</xm:f>
            <x14:dxf>
              <font>
                <b/>
                <i val="0"/>
                <color theme="0"/>
              </font>
              <fill>
                <patternFill>
                  <bgColor rgb="FFE26B0A"/>
                </patternFill>
              </fill>
            </x14:dxf>
          </x14:cfRule>
          <x14:cfRule type="containsText" priority="1121" operator="containsText" id="{989F0AB9-575B-4573-8110-71A41D1F91F3}">
            <xm:f>NOT(ISERROR(SEARCH('Listados Datos'!$T$5,AT593)))</xm:f>
            <xm:f>'Listados Datos'!$T$5</xm:f>
            <x14:dxf>
              <font>
                <b/>
                <i val="0"/>
                <color auto="1"/>
              </font>
              <fill>
                <patternFill>
                  <bgColor rgb="FFFFFF00"/>
                </patternFill>
              </fill>
            </x14:dxf>
          </x14:cfRule>
          <x14:cfRule type="containsText" priority="1122" operator="containsText" id="{5D39D3D3-0DC0-4D82-91D6-93D1EF82F863}">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1109" operator="containsText" id="{0BD83C8A-0000-4969-AF7C-3683770ADFA4}">
            <xm:f>NOT(ISERROR(SEARCH('Listados Datos'!$P$3,AR593)))</xm:f>
            <xm:f>'Listados Datos'!$P$3</xm:f>
            <x14:dxf>
              <fill>
                <patternFill>
                  <bgColor rgb="FF99CC00"/>
                </patternFill>
              </fill>
            </x14:dxf>
          </x14:cfRule>
          <x14:cfRule type="containsText" priority="1110" operator="containsText" id="{4AF321A0-5C88-4277-BC4B-7E808B932943}">
            <xm:f>NOT(ISERROR(SEARCH('Listados Datos'!$P$4,AR593)))</xm:f>
            <xm:f>'Listados Datos'!$P$4</xm:f>
            <x14:dxf>
              <fill>
                <patternFill>
                  <bgColor rgb="FF33CC33"/>
                </patternFill>
              </fill>
            </x14:dxf>
          </x14:cfRule>
          <x14:cfRule type="containsText" priority="1111" operator="containsText" id="{EE320DBC-CDC9-4DB4-B445-CB96926606DF}">
            <xm:f>NOT(ISERROR(SEARCH('Listados Datos'!$P$5,AR593)))</xm:f>
            <xm:f>'Listados Datos'!$P$5</xm:f>
            <x14:dxf>
              <fill>
                <patternFill>
                  <bgColor rgb="FFFFFF00"/>
                </patternFill>
              </fill>
            </x14:dxf>
          </x14:cfRule>
          <x14:cfRule type="containsText" priority="1112" operator="containsText" id="{A66F5494-CEB3-487D-88DF-2860AC0ADCCB}">
            <xm:f>NOT(ISERROR(SEARCH('Listados Datos'!$P$6,AR593)))</xm:f>
            <xm:f>'Listados Datos'!$P$6</xm:f>
            <x14:dxf>
              <fill>
                <patternFill>
                  <bgColor rgb="FFFFC000"/>
                </patternFill>
              </fill>
            </x14:dxf>
          </x14:cfRule>
          <x14:cfRule type="containsText" priority="1113" operator="containsText" id="{8FF42111-242B-453B-A011-D4704E9DA5FB}">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091" operator="containsText" id="{4DF4EE58-525C-4D7A-B890-76D785B6E8C8}">
            <xm:f>NOT(ISERROR(SEARCH('Listados Datos'!$T$3,AF594)))</xm:f>
            <xm:f>'Listados Datos'!$T$3</xm:f>
            <x14:dxf>
              <fill>
                <patternFill patternType="solid">
                  <bgColor rgb="FFC00000"/>
                </patternFill>
              </fill>
            </x14:dxf>
          </x14:cfRule>
          <x14:cfRule type="containsText" priority="1092" operator="containsText" id="{1133D259-3C6D-42A2-9F66-163B78FE7EEB}">
            <xm:f>NOT(ISERROR(SEARCH('Listados Datos'!$T$4,AF594)))</xm:f>
            <xm:f>'Listados Datos'!$T$4</xm:f>
            <x14:dxf>
              <font>
                <b/>
                <i val="0"/>
                <color theme="0"/>
              </font>
              <fill>
                <patternFill>
                  <bgColor rgb="FFE26B0A"/>
                </patternFill>
              </fill>
            </x14:dxf>
          </x14:cfRule>
          <x14:cfRule type="containsText" priority="1093" operator="containsText" id="{32D63494-D083-4BC0-B7A4-72AAFE9201DD}">
            <xm:f>NOT(ISERROR(SEARCH('Listados Datos'!$T$5,AF594)))</xm:f>
            <xm:f>'Listados Datos'!$T$5</xm:f>
            <x14:dxf>
              <font>
                <b/>
                <i val="0"/>
                <color auto="1"/>
              </font>
              <fill>
                <patternFill>
                  <bgColor rgb="FFFFFF00"/>
                </patternFill>
              </fill>
            </x14:dxf>
          </x14:cfRule>
          <x14:cfRule type="containsText" priority="1094" operator="containsText" id="{C7328597-4113-4CB5-B282-73A12C5567F7}">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087" operator="containsText" id="{134F6B6C-3519-435D-AFA1-1ADFB8421D72}">
            <xm:f>NOT(ISERROR(SEARCH('Listados Datos'!$T$3,AB594)))</xm:f>
            <xm:f>'Listados Datos'!$T$3</xm:f>
            <x14:dxf>
              <fill>
                <patternFill patternType="solid">
                  <bgColor rgb="FFC00000"/>
                </patternFill>
              </fill>
            </x14:dxf>
          </x14:cfRule>
          <x14:cfRule type="containsText" priority="1088" operator="containsText" id="{4193585D-CCE7-4FBA-A43F-62182CA251CF}">
            <xm:f>NOT(ISERROR(SEARCH('Listados Datos'!$T$4,AB594)))</xm:f>
            <xm:f>'Listados Datos'!$T$4</xm:f>
            <x14:dxf>
              <font>
                <b/>
                <i val="0"/>
                <color theme="0"/>
              </font>
              <fill>
                <patternFill>
                  <bgColor rgb="FFE26B0A"/>
                </patternFill>
              </fill>
            </x14:dxf>
          </x14:cfRule>
          <x14:cfRule type="containsText" priority="1089" operator="containsText" id="{1A97F6DF-D982-4CAF-AC90-992DAD6F1A7A}">
            <xm:f>NOT(ISERROR(SEARCH('Listados Datos'!$T$5,AB594)))</xm:f>
            <xm:f>'Listados Datos'!$T$5</xm:f>
            <x14:dxf>
              <font>
                <b/>
                <i val="0"/>
                <color auto="1"/>
              </font>
              <fill>
                <patternFill>
                  <bgColor rgb="FFFFFF00"/>
                </patternFill>
              </fill>
            </x14:dxf>
          </x14:cfRule>
          <x14:cfRule type="containsText" priority="1090" operator="containsText" id="{3E67B349-CBB1-45DF-9362-72F12FD0F979}">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077" operator="containsText" id="{DF588EC5-20B6-40AE-A1BA-8A69EA5BC2A4}">
            <xm:f>NOT(ISERROR(SEARCH('Listados Datos'!$P$3,Z594)))</xm:f>
            <xm:f>'Listados Datos'!$P$3</xm:f>
            <x14:dxf>
              <fill>
                <patternFill>
                  <bgColor rgb="FF99CC00"/>
                </patternFill>
              </fill>
            </x14:dxf>
          </x14:cfRule>
          <x14:cfRule type="containsText" priority="1078" operator="containsText" id="{F311B9CA-E3BA-4A1A-BF7C-7C5C2756C660}">
            <xm:f>NOT(ISERROR(SEARCH('Listados Datos'!$P$4,Z594)))</xm:f>
            <xm:f>'Listados Datos'!$P$4</xm:f>
            <x14:dxf>
              <fill>
                <patternFill>
                  <bgColor rgb="FF33CC33"/>
                </patternFill>
              </fill>
            </x14:dxf>
          </x14:cfRule>
          <x14:cfRule type="containsText" priority="1079" operator="containsText" id="{CE852440-860A-49D9-9CBE-153B8F731161}">
            <xm:f>NOT(ISERROR(SEARCH('Listados Datos'!$P$5,Z594)))</xm:f>
            <xm:f>'Listados Datos'!$P$5</xm:f>
            <x14:dxf>
              <fill>
                <patternFill>
                  <bgColor rgb="FFFFFF00"/>
                </patternFill>
              </fill>
            </x14:dxf>
          </x14:cfRule>
          <x14:cfRule type="containsText" priority="1080" operator="containsText" id="{1785E4D1-FA45-42C9-B412-518234F8B97E}">
            <xm:f>NOT(ISERROR(SEARCH('Listados Datos'!$P$6,Z594)))</xm:f>
            <xm:f>'Listados Datos'!$P$6</xm:f>
            <x14:dxf>
              <fill>
                <patternFill>
                  <bgColor rgb="FFFFC000"/>
                </patternFill>
              </fill>
            </x14:dxf>
          </x14:cfRule>
          <x14:cfRule type="containsText" priority="1081" operator="containsText" id="{0C1A175E-41D5-4574-A79D-37B5DBA4CEE4}">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049" operator="containsText" id="{72770E8F-70AF-48B0-B410-332447EF2FDA}">
            <xm:f>NOT(ISERROR(SEARCH('Listados Datos'!$T$3,AT595)))</xm:f>
            <xm:f>'Listados Datos'!$T$3</xm:f>
            <x14:dxf>
              <fill>
                <patternFill patternType="solid">
                  <bgColor rgb="FFC00000"/>
                </patternFill>
              </fill>
            </x14:dxf>
          </x14:cfRule>
          <x14:cfRule type="containsText" priority="1050" operator="containsText" id="{8739FFA9-8D0F-4E5C-AF24-718A2AB720F7}">
            <xm:f>NOT(ISERROR(SEARCH('Listados Datos'!$T$4,AT595)))</xm:f>
            <xm:f>'Listados Datos'!$T$4</xm:f>
            <x14:dxf>
              <font>
                <b/>
                <i val="0"/>
                <color theme="0"/>
              </font>
              <fill>
                <patternFill>
                  <bgColor rgb="FFE26B0A"/>
                </patternFill>
              </fill>
            </x14:dxf>
          </x14:cfRule>
          <x14:cfRule type="containsText" priority="1051" operator="containsText" id="{783F5369-2701-4D65-9ED3-597838E5BF9A}">
            <xm:f>NOT(ISERROR(SEARCH('Listados Datos'!$T$5,AT595)))</xm:f>
            <xm:f>'Listados Datos'!$T$5</xm:f>
            <x14:dxf>
              <font>
                <b/>
                <i val="0"/>
                <color auto="1"/>
              </font>
              <fill>
                <patternFill>
                  <bgColor rgb="FFFFFF00"/>
                </patternFill>
              </fill>
            </x14:dxf>
          </x14:cfRule>
          <x14:cfRule type="containsText" priority="1052" operator="containsText" id="{1A2F0562-F078-4F9C-845A-A7567AFEE555}">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997" operator="containsText" id="{9D3B7905-8339-4BB6-8463-BD180020B53D}">
            <xm:f>NOT(ISERROR(SEARCH('Listados Datos'!$P$3,AR596)))</xm:f>
            <xm:f>'Listados Datos'!$P$3</xm:f>
            <x14:dxf>
              <fill>
                <patternFill>
                  <bgColor rgb="FF99CC00"/>
                </patternFill>
              </fill>
            </x14:dxf>
          </x14:cfRule>
          <x14:cfRule type="containsText" priority="998" operator="containsText" id="{EDAF4703-0D75-45CA-8E2A-80C736EB0E2D}">
            <xm:f>NOT(ISERROR(SEARCH('Listados Datos'!$P$4,AR596)))</xm:f>
            <xm:f>'Listados Datos'!$P$4</xm:f>
            <x14:dxf>
              <fill>
                <patternFill>
                  <bgColor rgb="FF33CC33"/>
                </patternFill>
              </fill>
            </x14:dxf>
          </x14:cfRule>
          <x14:cfRule type="containsText" priority="999" operator="containsText" id="{69C36854-E032-4035-904F-11E4902917A7}">
            <xm:f>NOT(ISERROR(SEARCH('Listados Datos'!$P$5,AR596)))</xm:f>
            <xm:f>'Listados Datos'!$P$5</xm:f>
            <x14:dxf>
              <fill>
                <patternFill>
                  <bgColor rgb="FFFFFF00"/>
                </patternFill>
              </fill>
            </x14:dxf>
          </x14:cfRule>
          <x14:cfRule type="containsText" priority="1000" operator="containsText" id="{74279B78-ACFA-41C1-8207-706511BD2E20}">
            <xm:f>NOT(ISERROR(SEARCH('Listados Datos'!$P$6,AR596)))</xm:f>
            <xm:f>'Listados Datos'!$P$6</xm:f>
            <x14:dxf>
              <fill>
                <patternFill>
                  <bgColor rgb="FFFFC000"/>
                </patternFill>
              </fill>
            </x14:dxf>
          </x14:cfRule>
          <x14:cfRule type="containsText" priority="1001" operator="containsText" id="{1738DC2D-A0A2-4A6B-8D0F-2B6BA31AEEB2}">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035" operator="containsText" id="{D7B5196D-A912-42B0-AB54-7A8B9DA06675}">
            <xm:f>NOT(ISERROR(SEARCH('Listados Datos'!$T$3,AF596)))</xm:f>
            <xm:f>'Listados Datos'!$T$3</xm:f>
            <x14:dxf>
              <fill>
                <patternFill patternType="solid">
                  <bgColor rgb="FFC00000"/>
                </patternFill>
              </fill>
            </x14:dxf>
          </x14:cfRule>
          <x14:cfRule type="containsText" priority="1036" operator="containsText" id="{547475CE-4C67-4928-B09F-97EE29C71C15}">
            <xm:f>NOT(ISERROR(SEARCH('Listados Datos'!$T$4,AF596)))</xm:f>
            <xm:f>'Listados Datos'!$T$4</xm:f>
            <x14:dxf>
              <font>
                <b/>
                <i val="0"/>
                <color theme="0"/>
              </font>
              <fill>
                <patternFill>
                  <bgColor rgb="FFE26B0A"/>
                </patternFill>
              </fill>
            </x14:dxf>
          </x14:cfRule>
          <x14:cfRule type="containsText" priority="1037" operator="containsText" id="{BC54D8E9-6B5D-4A16-8092-019024D36512}">
            <xm:f>NOT(ISERROR(SEARCH('Listados Datos'!$T$5,AF596)))</xm:f>
            <xm:f>'Listados Datos'!$T$5</xm:f>
            <x14:dxf>
              <font>
                <b/>
                <i val="0"/>
                <color auto="1"/>
              </font>
              <fill>
                <patternFill>
                  <bgColor rgb="FFFFFF00"/>
                </patternFill>
              </fill>
            </x14:dxf>
          </x14:cfRule>
          <x14:cfRule type="containsText" priority="1038" operator="containsText" id="{9F167AFB-ECE0-4FEF-94CD-0A2B56B1CD79}">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031" operator="containsText" id="{62653896-C162-499B-8872-AE0E7F56E2A4}">
            <xm:f>NOT(ISERROR(SEARCH('Listados Datos'!$T$3,AB596)))</xm:f>
            <xm:f>'Listados Datos'!$T$3</xm:f>
            <x14:dxf>
              <fill>
                <patternFill patternType="solid">
                  <bgColor rgb="FFC00000"/>
                </patternFill>
              </fill>
            </x14:dxf>
          </x14:cfRule>
          <x14:cfRule type="containsText" priority="1032" operator="containsText" id="{689432B1-2093-4FDE-85A3-2B2CD6B3E504}">
            <xm:f>NOT(ISERROR(SEARCH('Listados Datos'!$T$4,AB596)))</xm:f>
            <xm:f>'Listados Datos'!$T$4</xm:f>
            <x14:dxf>
              <font>
                <b/>
                <i val="0"/>
                <color theme="0"/>
              </font>
              <fill>
                <patternFill>
                  <bgColor rgb="FFE26B0A"/>
                </patternFill>
              </fill>
            </x14:dxf>
          </x14:cfRule>
          <x14:cfRule type="containsText" priority="1033" operator="containsText" id="{31D1946C-CEDB-4795-9F0E-07D68A660A1D}">
            <xm:f>NOT(ISERROR(SEARCH('Listados Datos'!$T$5,AB596)))</xm:f>
            <xm:f>'Listados Datos'!$T$5</xm:f>
            <x14:dxf>
              <font>
                <b/>
                <i val="0"/>
                <color auto="1"/>
              </font>
              <fill>
                <patternFill>
                  <bgColor rgb="FFFFFF00"/>
                </patternFill>
              </fill>
            </x14:dxf>
          </x14:cfRule>
          <x14:cfRule type="containsText" priority="1034" operator="containsText" id="{891A42B0-29CF-4E8E-8424-2DED77879DD7}">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021" operator="containsText" id="{B1A648A7-3116-458D-ACC4-154812F6F42E}">
            <xm:f>NOT(ISERROR(SEARCH('Listados Datos'!$P$3,Z596)))</xm:f>
            <xm:f>'Listados Datos'!$P$3</xm:f>
            <x14:dxf>
              <fill>
                <patternFill>
                  <bgColor rgb="FF99CC00"/>
                </patternFill>
              </fill>
            </x14:dxf>
          </x14:cfRule>
          <x14:cfRule type="containsText" priority="1022" operator="containsText" id="{C6E968C1-74FD-4829-A4E7-F5D8A931E2C5}">
            <xm:f>NOT(ISERROR(SEARCH('Listados Datos'!$P$4,Z596)))</xm:f>
            <xm:f>'Listados Datos'!$P$4</xm:f>
            <x14:dxf>
              <fill>
                <patternFill>
                  <bgColor rgb="FF33CC33"/>
                </patternFill>
              </fill>
            </x14:dxf>
          </x14:cfRule>
          <x14:cfRule type="containsText" priority="1023" operator="containsText" id="{AE79DEBF-9C5D-4422-9FB6-09328A27B022}">
            <xm:f>NOT(ISERROR(SEARCH('Listados Datos'!$P$5,Z596)))</xm:f>
            <xm:f>'Listados Datos'!$P$5</xm:f>
            <x14:dxf>
              <fill>
                <patternFill>
                  <bgColor rgb="FFFFFF00"/>
                </patternFill>
              </fill>
            </x14:dxf>
          </x14:cfRule>
          <x14:cfRule type="containsText" priority="1024" operator="containsText" id="{71CA6B23-342C-4648-841D-EB916AD1E404}">
            <xm:f>NOT(ISERROR(SEARCH('Listados Datos'!$P$6,Z596)))</xm:f>
            <xm:f>'Listados Datos'!$P$6</xm:f>
            <x14:dxf>
              <fill>
                <patternFill>
                  <bgColor rgb="FFFFC000"/>
                </patternFill>
              </fill>
            </x14:dxf>
          </x14:cfRule>
          <x14:cfRule type="containsText" priority="1025" operator="containsText" id="{7CFC864C-5973-4BFF-9210-6064A62241B5}">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007" operator="containsText" id="{4FFF4240-FFC6-4C8C-98B9-69F9B2F422EC}">
            <xm:f>NOT(ISERROR(SEARCH('Listados Datos'!$T$3,AT596)))</xm:f>
            <xm:f>'Listados Datos'!$T$3</xm:f>
            <x14:dxf>
              <fill>
                <patternFill patternType="solid">
                  <bgColor rgb="FFC00000"/>
                </patternFill>
              </fill>
            </x14:dxf>
          </x14:cfRule>
          <x14:cfRule type="containsText" priority="1008" operator="containsText" id="{2660F2BB-E15C-4DF5-8695-290A777ECD53}">
            <xm:f>NOT(ISERROR(SEARCH('Listados Datos'!$T$4,AT596)))</xm:f>
            <xm:f>'Listados Datos'!$T$4</xm:f>
            <x14:dxf>
              <font>
                <b/>
                <i val="0"/>
                <color theme="0"/>
              </font>
              <fill>
                <patternFill>
                  <bgColor rgb="FFE26B0A"/>
                </patternFill>
              </fill>
            </x14:dxf>
          </x14:cfRule>
          <x14:cfRule type="containsText" priority="1009" operator="containsText" id="{94D990D9-CFF9-4E07-9013-258C6C331621}">
            <xm:f>NOT(ISERROR(SEARCH('Listados Datos'!$T$5,AT596)))</xm:f>
            <xm:f>'Listados Datos'!$T$5</xm:f>
            <x14:dxf>
              <font>
                <b/>
                <i val="0"/>
                <color auto="1"/>
              </font>
              <fill>
                <patternFill>
                  <bgColor rgb="FFFFFF00"/>
                </patternFill>
              </fill>
            </x14:dxf>
          </x14:cfRule>
          <x14:cfRule type="containsText" priority="1010" operator="containsText" id="{A2FC6A64-8B83-4461-A2AF-337344126ECE}">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847" operator="containsText" id="{D611A8F8-C13B-46B7-837D-12D12DB5481F}">
            <xm:f>NOT(ISERROR(SEARCH('Listados Datos'!$P$3,AR607)))</xm:f>
            <xm:f>'Listados Datos'!$P$3</xm:f>
            <x14:dxf>
              <fill>
                <patternFill>
                  <bgColor rgb="FF99CC00"/>
                </patternFill>
              </fill>
            </x14:dxf>
          </x14:cfRule>
          <x14:cfRule type="containsText" priority="848" operator="containsText" id="{121CD0E6-AB6F-4954-A88B-5F720F8548A6}">
            <xm:f>NOT(ISERROR(SEARCH('Listados Datos'!$P$4,AR607)))</xm:f>
            <xm:f>'Listados Datos'!$P$4</xm:f>
            <x14:dxf>
              <fill>
                <patternFill>
                  <bgColor rgb="FF33CC33"/>
                </patternFill>
              </fill>
            </x14:dxf>
          </x14:cfRule>
          <x14:cfRule type="containsText" priority="849" operator="containsText" id="{3024BFF9-99E2-46D3-91A9-C629A920AD18}">
            <xm:f>NOT(ISERROR(SEARCH('Listados Datos'!$P$5,AR607)))</xm:f>
            <xm:f>'Listados Datos'!$P$5</xm:f>
            <x14:dxf>
              <fill>
                <patternFill>
                  <bgColor rgb="FFFFFF00"/>
                </patternFill>
              </fill>
            </x14:dxf>
          </x14:cfRule>
          <x14:cfRule type="containsText" priority="850" operator="containsText" id="{1B263425-1774-4DB0-AC9A-089ECBB432A3}">
            <xm:f>NOT(ISERROR(SEARCH('Listados Datos'!$P$6,AR607)))</xm:f>
            <xm:f>'Listados Datos'!$P$6</xm:f>
            <x14:dxf>
              <fill>
                <patternFill>
                  <bgColor rgb="FFFFC000"/>
                </patternFill>
              </fill>
            </x14:dxf>
          </x14:cfRule>
          <x14:cfRule type="containsText" priority="851" operator="containsText" id="{C1F433B4-2AB2-4513-9303-7AF019AE9879}">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913" operator="containsText" id="{4EC1C675-6EC1-48BC-8270-C29AADA2C9A6}">
            <xm:f>NOT(ISERROR(SEARCH('Listados Datos'!$T$3,AT609)))</xm:f>
            <xm:f>'Listados Datos'!$T$3</xm:f>
            <x14:dxf>
              <fill>
                <patternFill patternType="solid">
                  <bgColor rgb="FFC00000"/>
                </patternFill>
              </fill>
            </x14:dxf>
          </x14:cfRule>
          <x14:cfRule type="containsText" priority="914" operator="containsText" id="{A4965A7D-0F2F-4081-B12D-5D89716144D0}">
            <xm:f>NOT(ISERROR(SEARCH('Listados Datos'!$T$4,AT609)))</xm:f>
            <xm:f>'Listados Datos'!$T$4</xm:f>
            <x14:dxf>
              <font>
                <b/>
                <i val="0"/>
                <color theme="0"/>
              </font>
              <fill>
                <patternFill>
                  <bgColor rgb="FFE26B0A"/>
                </patternFill>
              </fill>
            </x14:dxf>
          </x14:cfRule>
          <x14:cfRule type="containsText" priority="915" operator="containsText" id="{608BA686-89C7-4A6B-84E5-FCB672AA674E}">
            <xm:f>NOT(ISERROR(SEARCH('Listados Datos'!$T$5,AT609)))</xm:f>
            <xm:f>'Listados Datos'!$T$5</xm:f>
            <x14:dxf>
              <font>
                <b/>
                <i val="0"/>
                <color auto="1"/>
              </font>
              <fill>
                <patternFill>
                  <bgColor rgb="FFFFFF00"/>
                </patternFill>
              </fill>
            </x14:dxf>
          </x14:cfRule>
          <x14:cfRule type="containsText" priority="916" operator="containsText" id="{7F19878D-9ADE-4033-B308-BEFAA1A41806}">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903" operator="containsText" id="{D0C01F2A-44C9-46DA-83F4-0D81F5D0C24D}">
            <xm:f>NOT(ISERROR(SEARCH('Listados Datos'!$P$3,AR609)))</xm:f>
            <xm:f>'Listados Datos'!$P$3</xm:f>
            <x14:dxf>
              <fill>
                <patternFill>
                  <bgColor rgb="FF99CC00"/>
                </patternFill>
              </fill>
            </x14:dxf>
          </x14:cfRule>
          <x14:cfRule type="containsText" priority="904" operator="containsText" id="{C9192645-0750-4D75-8396-6AAD94C1667F}">
            <xm:f>NOT(ISERROR(SEARCH('Listados Datos'!$P$4,AR609)))</xm:f>
            <xm:f>'Listados Datos'!$P$4</xm:f>
            <x14:dxf>
              <fill>
                <patternFill>
                  <bgColor rgb="FF33CC33"/>
                </patternFill>
              </fill>
            </x14:dxf>
          </x14:cfRule>
          <x14:cfRule type="containsText" priority="905" operator="containsText" id="{5C382CF4-886E-4D80-919A-B389473CD271}">
            <xm:f>NOT(ISERROR(SEARCH('Listados Datos'!$P$5,AR609)))</xm:f>
            <xm:f>'Listados Datos'!$P$5</xm:f>
            <x14:dxf>
              <fill>
                <patternFill>
                  <bgColor rgb="FFFFFF00"/>
                </patternFill>
              </fill>
            </x14:dxf>
          </x14:cfRule>
          <x14:cfRule type="containsText" priority="906" operator="containsText" id="{0F371081-F46F-45B8-A59A-38D280EC55E6}">
            <xm:f>NOT(ISERROR(SEARCH('Listados Datos'!$P$6,AR609)))</xm:f>
            <xm:f>'Listados Datos'!$P$6</xm:f>
            <x14:dxf>
              <fill>
                <patternFill>
                  <bgColor rgb="FFFFC000"/>
                </patternFill>
              </fill>
            </x14:dxf>
          </x14:cfRule>
          <x14:cfRule type="containsText" priority="907" operator="containsText" id="{C36A59F4-E937-4FBC-918F-81127B425325}">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871" operator="containsText" id="{8FD47F3A-4CFF-4116-9C8D-3F34FBEFEBDD}">
            <xm:f>NOT(ISERROR(SEARCH('Listados Datos'!$T$3,AT606)))</xm:f>
            <xm:f>'Listados Datos'!$T$3</xm:f>
            <x14:dxf>
              <fill>
                <patternFill patternType="solid">
                  <bgColor rgb="FFC00000"/>
                </patternFill>
              </fill>
            </x14:dxf>
          </x14:cfRule>
          <x14:cfRule type="containsText" priority="872" operator="containsText" id="{DFF64188-C1DB-4F30-9A4D-08506BF4DB32}">
            <xm:f>NOT(ISERROR(SEARCH('Listados Datos'!$T$4,AT606)))</xm:f>
            <xm:f>'Listados Datos'!$T$4</xm:f>
            <x14:dxf>
              <font>
                <b/>
                <i val="0"/>
                <color theme="0"/>
              </font>
              <fill>
                <patternFill>
                  <bgColor rgb="FFE26B0A"/>
                </patternFill>
              </fill>
            </x14:dxf>
          </x14:cfRule>
          <x14:cfRule type="containsText" priority="873" operator="containsText" id="{CE686288-B72A-4017-A9F1-A9F107F05168}">
            <xm:f>NOT(ISERROR(SEARCH('Listados Datos'!$T$5,AT606)))</xm:f>
            <xm:f>'Listados Datos'!$T$5</xm:f>
            <x14:dxf>
              <font>
                <b/>
                <i val="0"/>
                <color auto="1"/>
              </font>
              <fill>
                <patternFill>
                  <bgColor rgb="FFFFFF00"/>
                </patternFill>
              </fill>
            </x14:dxf>
          </x14:cfRule>
          <x14:cfRule type="containsText" priority="874" operator="containsText" id="{0DA38BC2-4B90-4487-8ABF-254C0DCA2B56}">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861" operator="containsText" id="{DB5F8D38-318A-4416-B1EB-5BFE71DEC569}">
            <xm:f>NOT(ISERROR(SEARCH('Listados Datos'!$P$3,AR606)))</xm:f>
            <xm:f>'Listados Datos'!$P$3</xm:f>
            <x14:dxf>
              <fill>
                <patternFill>
                  <bgColor rgb="FF99CC00"/>
                </patternFill>
              </fill>
            </x14:dxf>
          </x14:cfRule>
          <x14:cfRule type="containsText" priority="862" operator="containsText" id="{60670F18-FA31-48D5-A009-61103F0CA22E}">
            <xm:f>NOT(ISERROR(SEARCH('Listados Datos'!$P$4,AR606)))</xm:f>
            <xm:f>'Listados Datos'!$P$4</xm:f>
            <x14:dxf>
              <fill>
                <patternFill>
                  <bgColor rgb="FF33CC33"/>
                </patternFill>
              </fill>
            </x14:dxf>
          </x14:cfRule>
          <x14:cfRule type="containsText" priority="863" operator="containsText" id="{0E324994-0AB9-4188-B793-2D1EF4A40D2D}">
            <xm:f>NOT(ISERROR(SEARCH('Listados Datos'!$P$5,AR606)))</xm:f>
            <xm:f>'Listados Datos'!$P$5</xm:f>
            <x14:dxf>
              <fill>
                <patternFill>
                  <bgColor rgb="FFFFFF00"/>
                </patternFill>
              </fill>
            </x14:dxf>
          </x14:cfRule>
          <x14:cfRule type="containsText" priority="864" operator="containsText" id="{9F5EEE02-3EAD-435D-8E70-7CE5174B481B}">
            <xm:f>NOT(ISERROR(SEARCH('Listados Datos'!$P$6,AR606)))</xm:f>
            <xm:f>'Listados Datos'!$P$6</xm:f>
            <x14:dxf>
              <fill>
                <patternFill>
                  <bgColor rgb="FFFFC000"/>
                </patternFill>
              </fill>
            </x14:dxf>
          </x14:cfRule>
          <x14:cfRule type="containsText" priority="865" operator="containsText" id="{7F10CD46-1C63-49C6-BEA4-D26B2CF429F5}">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979" operator="containsText" id="{DA9D8E8A-6EB5-45BF-A719-9E39AF1FD8F1}">
            <xm:f>NOT(ISERROR(SEARCH('Listados Datos'!$T$3,AF604)))</xm:f>
            <xm:f>'Listados Datos'!$T$3</xm:f>
            <x14:dxf>
              <fill>
                <patternFill patternType="solid">
                  <bgColor rgb="FFC00000"/>
                </patternFill>
              </fill>
            </x14:dxf>
          </x14:cfRule>
          <x14:cfRule type="containsText" priority="980" operator="containsText" id="{6C7497CD-7ED1-4C6B-9A3D-AC0D708E5C68}">
            <xm:f>NOT(ISERROR(SEARCH('Listados Datos'!$T$4,AF604)))</xm:f>
            <xm:f>'Listados Datos'!$T$4</xm:f>
            <x14:dxf>
              <font>
                <b/>
                <i val="0"/>
                <color theme="0"/>
              </font>
              <fill>
                <patternFill>
                  <bgColor rgb="FFE26B0A"/>
                </patternFill>
              </fill>
            </x14:dxf>
          </x14:cfRule>
          <x14:cfRule type="containsText" priority="981" operator="containsText" id="{7D779B99-C28D-449C-88B8-B6106E0FE384}">
            <xm:f>NOT(ISERROR(SEARCH('Listados Datos'!$T$5,AF604)))</xm:f>
            <xm:f>'Listados Datos'!$T$5</xm:f>
            <x14:dxf>
              <font>
                <b/>
                <i val="0"/>
                <color auto="1"/>
              </font>
              <fill>
                <patternFill>
                  <bgColor rgb="FFFFFF00"/>
                </patternFill>
              </fill>
            </x14:dxf>
          </x14:cfRule>
          <x14:cfRule type="containsText" priority="982" operator="containsText" id="{83035FBB-0BE8-4917-9558-27353CFFC10C}">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975" operator="containsText" id="{FCEED7D5-B499-4C2A-AC76-D2C3F0C497E3}">
            <xm:f>NOT(ISERROR(SEARCH('Listados Datos'!$T$3,AB604)))</xm:f>
            <xm:f>'Listados Datos'!$T$3</xm:f>
            <x14:dxf>
              <fill>
                <patternFill patternType="solid">
                  <bgColor rgb="FFC00000"/>
                </patternFill>
              </fill>
            </x14:dxf>
          </x14:cfRule>
          <x14:cfRule type="containsText" priority="976" operator="containsText" id="{48FB936E-5825-40EE-BCD1-4B74F5210EC4}">
            <xm:f>NOT(ISERROR(SEARCH('Listados Datos'!$T$4,AB604)))</xm:f>
            <xm:f>'Listados Datos'!$T$4</xm:f>
            <x14:dxf>
              <font>
                <b/>
                <i val="0"/>
                <color theme="0"/>
              </font>
              <fill>
                <patternFill>
                  <bgColor rgb="FFE26B0A"/>
                </patternFill>
              </fill>
            </x14:dxf>
          </x14:cfRule>
          <x14:cfRule type="containsText" priority="977" operator="containsText" id="{F679DA59-3367-43F5-9C12-D97C15CD6CE7}">
            <xm:f>NOT(ISERROR(SEARCH('Listados Datos'!$T$5,AB604)))</xm:f>
            <xm:f>'Listados Datos'!$T$5</xm:f>
            <x14:dxf>
              <font>
                <b/>
                <i val="0"/>
                <color auto="1"/>
              </font>
              <fill>
                <patternFill>
                  <bgColor rgb="FFFFFF00"/>
                </patternFill>
              </fill>
            </x14:dxf>
          </x14:cfRule>
          <x14:cfRule type="containsText" priority="978" operator="containsText" id="{118AA135-CA54-4ACE-A61C-D51A49499500}">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965" operator="containsText" id="{BB6CB36C-9643-4D36-88DA-3195B72F5E64}">
            <xm:f>NOT(ISERROR(SEARCH('Listados Datos'!$P$3,Z604)))</xm:f>
            <xm:f>'Listados Datos'!$P$3</xm:f>
            <x14:dxf>
              <fill>
                <patternFill>
                  <bgColor rgb="FF99CC00"/>
                </patternFill>
              </fill>
            </x14:dxf>
          </x14:cfRule>
          <x14:cfRule type="containsText" priority="966" operator="containsText" id="{322BDF4A-67A5-4928-88C4-0A15CB71644D}">
            <xm:f>NOT(ISERROR(SEARCH('Listados Datos'!$P$4,Z604)))</xm:f>
            <xm:f>'Listados Datos'!$P$4</xm:f>
            <x14:dxf>
              <fill>
                <patternFill>
                  <bgColor rgb="FF33CC33"/>
                </patternFill>
              </fill>
            </x14:dxf>
          </x14:cfRule>
          <x14:cfRule type="containsText" priority="967" operator="containsText" id="{1E7CF4B7-C68E-4668-98F7-85B024BDA7C3}">
            <xm:f>NOT(ISERROR(SEARCH('Listados Datos'!$P$5,Z604)))</xm:f>
            <xm:f>'Listados Datos'!$P$5</xm:f>
            <x14:dxf>
              <fill>
                <patternFill>
                  <bgColor rgb="FFFFFF00"/>
                </patternFill>
              </fill>
            </x14:dxf>
          </x14:cfRule>
          <x14:cfRule type="containsText" priority="968" operator="containsText" id="{63533B93-9AED-4AF2-B355-712A96B93DD2}">
            <xm:f>NOT(ISERROR(SEARCH('Listados Datos'!$P$6,Z604)))</xm:f>
            <xm:f>'Listados Datos'!$P$6</xm:f>
            <x14:dxf>
              <fill>
                <patternFill>
                  <bgColor rgb="FFFFC000"/>
                </patternFill>
              </fill>
            </x14:dxf>
          </x14:cfRule>
          <x14:cfRule type="containsText" priority="969" operator="containsText" id="{9771496C-4618-45DD-9DBB-C80C7250BF9E}">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941" operator="containsText" id="{86D03118-7487-4504-8C7C-B83E779CAD30}">
            <xm:f>NOT(ISERROR(SEARCH('Listados Datos'!$T$3,AT604)))</xm:f>
            <xm:f>'Listados Datos'!$T$3</xm:f>
            <x14:dxf>
              <fill>
                <patternFill patternType="solid">
                  <bgColor rgb="FFC00000"/>
                </patternFill>
              </fill>
            </x14:dxf>
          </x14:cfRule>
          <x14:cfRule type="containsText" priority="942" operator="containsText" id="{F373506E-B9A2-40B0-805E-D5292A862D1F}">
            <xm:f>NOT(ISERROR(SEARCH('Listados Datos'!$T$4,AT604)))</xm:f>
            <xm:f>'Listados Datos'!$T$4</xm:f>
            <x14:dxf>
              <font>
                <b/>
                <i val="0"/>
                <color theme="0"/>
              </font>
              <fill>
                <patternFill>
                  <bgColor rgb="FFE26B0A"/>
                </patternFill>
              </fill>
            </x14:dxf>
          </x14:cfRule>
          <x14:cfRule type="containsText" priority="943" operator="containsText" id="{8B676739-27A4-446C-9FBC-74292B3A6D90}">
            <xm:f>NOT(ISERROR(SEARCH('Listados Datos'!$T$5,AT604)))</xm:f>
            <xm:f>'Listados Datos'!$T$5</xm:f>
            <x14:dxf>
              <font>
                <b/>
                <i val="0"/>
                <color auto="1"/>
              </font>
              <fill>
                <patternFill>
                  <bgColor rgb="FFFFFF00"/>
                </patternFill>
              </fill>
            </x14:dxf>
          </x14:cfRule>
          <x14:cfRule type="containsText" priority="944" operator="containsText" id="{79F9F7D7-E93E-491D-BE8E-C6A09FFB1AEA}">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931" operator="containsText" id="{173E09DA-9467-438A-A1E6-9EB8F30932B7}">
            <xm:f>NOT(ISERROR(SEARCH('Listados Datos'!$P$3,AR604)))</xm:f>
            <xm:f>'Listados Datos'!$P$3</xm:f>
            <x14:dxf>
              <fill>
                <patternFill>
                  <bgColor rgb="FF99CC00"/>
                </patternFill>
              </fill>
            </x14:dxf>
          </x14:cfRule>
          <x14:cfRule type="containsText" priority="932" operator="containsText" id="{71434932-571F-44AE-B780-9EFD85DF3474}">
            <xm:f>NOT(ISERROR(SEARCH('Listados Datos'!$P$4,AR604)))</xm:f>
            <xm:f>'Listados Datos'!$P$4</xm:f>
            <x14:dxf>
              <fill>
                <patternFill>
                  <bgColor rgb="FF33CC33"/>
                </patternFill>
              </fill>
            </x14:dxf>
          </x14:cfRule>
          <x14:cfRule type="containsText" priority="933" operator="containsText" id="{A720FB80-B4B3-4E0C-9ACA-E8ADFA8E92E2}">
            <xm:f>NOT(ISERROR(SEARCH('Listados Datos'!$P$5,AR604)))</xm:f>
            <xm:f>'Listados Datos'!$P$5</xm:f>
            <x14:dxf>
              <fill>
                <patternFill>
                  <bgColor rgb="FFFFFF00"/>
                </patternFill>
              </fill>
            </x14:dxf>
          </x14:cfRule>
          <x14:cfRule type="containsText" priority="934" operator="containsText" id="{78733A81-4384-4883-9F41-43334681FC8D}">
            <xm:f>NOT(ISERROR(SEARCH('Listados Datos'!$P$6,AR604)))</xm:f>
            <xm:f>'Listados Datos'!$P$6</xm:f>
            <x14:dxf>
              <fill>
                <patternFill>
                  <bgColor rgb="FFFFC000"/>
                </patternFill>
              </fill>
            </x14:dxf>
          </x14:cfRule>
          <x14:cfRule type="containsText" priority="935" operator="containsText" id="{32CB1753-3ACE-41B0-BBFC-D6C172C7656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927" operator="containsText" id="{B9D5F037-FC71-4915-AA8F-8A2CE5BDC97A}">
            <xm:f>NOT(ISERROR(SEARCH('Listados Datos'!$T$3,AT605)))</xm:f>
            <xm:f>'Listados Datos'!$T$3</xm:f>
            <x14:dxf>
              <fill>
                <patternFill patternType="solid">
                  <bgColor rgb="FFC00000"/>
                </patternFill>
              </fill>
            </x14:dxf>
          </x14:cfRule>
          <x14:cfRule type="containsText" priority="928" operator="containsText" id="{E19383CA-93BB-4B2B-9EAF-DC649D549327}">
            <xm:f>NOT(ISERROR(SEARCH('Listados Datos'!$T$4,AT605)))</xm:f>
            <xm:f>'Listados Datos'!$T$4</xm:f>
            <x14:dxf>
              <font>
                <b/>
                <i val="0"/>
                <color theme="0"/>
              </font>
              <fill>
                <patternFill>
                  <bgColor rgb="FFE26B0A"/>
                </patternFill>
              </fill>
            </x14:dxf>
          </x14:cfRule>
          <x14:cfRule type="containsText" priority="929" operator="containsText" id="{54F36399-7A85-4084-99F4-1AD0589EFD36}">
            <xm:f>NOT(ISERROR(SEARCH('Listados Datos'!$T$5,AT605)))</xm:f>
            <xm:f>'Listados Datos'!$T$5</xm:f>
            <x14:dxf>
              <font>
                <b/>
                <i val="0"/>
                <color auto="1"/>
              </font>
              <fill>
                <patternFill>
                  <bgColor rgb="FFFFFF00"/>
                </patternFill>
              </fill>
            </x14:dxf>
          </x14:cfRule>
          <x14:cfRule type="containsText" priority="930" operator="containsText" id="{AD326BA4-F4B1-48F1-B9E4-F13D2C33288B}">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917" operator="containsText" id="{EEF6366E-DBFA-4C52-A727-0BE824B3C5A7}">
            <xm:f>NOT(ISERROR(SEARCH('Listados Datos'!$P$3,AR605)))</xm:f>
            <xm:f>'Listados Datos'!$P$3</xm:f>
            <x14:dxf>
              <fill>
                <patternFill>
                  <bgColor rgb="FF99CC00"/>
                </patternFill>
              </fill>
            </x14:dxf>
          </x14:cfRule>
          <x14:cfRule type="containsText" priority="918" operator="containsText" id="{B2729B6D-9EB3-457B-BC1F-2911100F5E13}">
            <xm:f>NOT(ISERROR(SEARCH('Listados Datos'!$P$4,AR605)))</xm:f>
            <xm:f>'Listados Datos'!$P$4</xm:f>
            <x14:dxf>
              <fill>
                <patternFill>
                  <bgColor rgb="FF33CC33"/>
                </patternFill>
              </fill>
            </x14:dxf>
          </x14:cfRule>
          <x14:cfRule type="containsText" priority="919" operator="containsText" id="{C2F4A4D3-10E9-4282-85F6-4C665796BBB5}">
            <xm:f>NOT(ISERROR(SEARCH('Listados Datos'!$P$5,AR605)))</xm:f>
            <xm:f>'Listados Datos'!$P$5</xm:f>
            <x14:dxf>
              <fill>
                <patternFill>
                  <bgColor rgb="FFFFFF00"/>
                </patternFill>
              </fill>
            </x14:dxf>
          </x14:cfRule>
          <x14:cfRule type="containsText" priority="920" operator="containsText" id="{4759C8D9-3FC9-4D9E-B9DD-B266C3F833FC}">
            <xm:f>NOT(ISERROR(SEARCH('Listados Datos'!$P$6,AR605)))</xm:f>
            <xm:f>'Listados Datos'!$P$6</xm:f>
            <x14:dxf>
              <fill>
                <patternFill>
                  <bgColor rgb="FFFFC000"/>
                </patternFill>
              </fill>
            </x14:dxf>
          </x14:cfRule>
          <x14:cfRule type="containsText" priority="921" operator="containsText" id="{D6B44317-36EB-4FD1-A10C-D878AB064C46}">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899" operator="containsText" id="{BDC2824C-A52E-4EEE-8A48-C8542C3E73B5}">
            <xm:f>NOT(ISERROR(SEARCH('Listados Datos'!$T$3,AF606)))</xm:f>
            <xm:f>'Listados Datos'!$T$3</xm:f>
            <x14:dxf>
              <fill>
                <patternFill patternType="solid">
                  <bgColor rgb="FFC00000"/>
                </patternFill>
              </fill>
            </x14:dxf>
          </x14:cfRule>
          <x14:cfRule type="containsText" priority="900" operator="containsText" id="{4AC36657-D236-44A3-AAC0-13F3A80447C5}">
            <xm:f>NOT(ISERROR(SEARCH('Listados Datos'!$T$4,AF606)))</xm:f>
            <xm:f>'Listados Datos'!$T$4</xm:f>
            <x14:dxf>
              <font>
                <b/>
                <i val="0"/>
                <color theme="0"/>
              </font>
              <fill>
                <patternFill>
                  <bgColor rgb="FFE26B0A"/>
                </patternFill>
              </fill>
            </x14:dxf>
          </x14:cfRule>
          <x14:cfRule type="containsText" priority="901" operator="containsText" id="{675640C6-03D5-4DEF-930D-9486E5A381AB}">
            <xm:f>NOT(ISERROR(SEARCH('Listados Datos'!$T$5,AF606)))</xm:f>
            <xm:f>'Listados Datos'!$T$5</xm:f>
            <x14:dxf>
              <font>
                <b/>
                <i val="0"/>
                <color auto="1"/>
              </font>
              <fill>
                <patternFill>
                  <bgColor rgb="FFFFFF00"/>
                </patternFill>
              </fill>
            </x14:dxf>
          </x14:cfRule>
          <x14:cfRule type="containsText" priority="902" operator="containsText" id="{8A0FE3C6-8338-452A-940F-E77458E718A6}">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895" operator="containsText" id="{137EBC31-263F-4992-B40E-46369D5BF41B}">
            <xm:f>NOT(ISERROR(SEARCH('Listados Datos'!$T$3,AB606)))</xm:f>
            <xm:f>'Listados Datos'!$T$3</xm:f>
            <x14:dxf>
              <fill>
                <patternFill patternType="solid">
                  <bgColor rgb="FFC00000"/>
                </patternFill>
              </fill>
            </x14:dxf>
          </x14:cfRule>
          <x14:cfRule type="containsText" priority="896" operator="containsText" id="{25B87CAB-61CB-4873-9672-171EE955F820}">
            <xm:f>NOT(ISERROR(SEARCH('Listados Datos'!$T$4,AB606)))</xm:f>
            <xm:f>'Listados Datos'!$T$4</xm:f>
            <x14:dxf>
              <font>
                <b/>
                <i val="0"/>
                <color theme="0"/>
              </font>
              <fill>
                <patternFill>
                  <bgColor rgb="FFE26B0A"/>
                </patternFill>
              </fill>
            </x14:dxf>
          </x14:cfRule>
          <x14:cfRule type="containsText" priority="897" operator="containsText" id="{DB0BFEC5-89E1-430C-BC92-6BC06EC52493}">
            <xm:f>NOT(ISERROR(SEARCH('Listados Datos'!$T$5,AB606)))</xm:f>
            <xm:f>'Listados Datos'!$T$5</xm:f>
            <x14:dxf>
              <font>
                <b/>
                <i val="0"/>
                <color auto="1"/>
              </font>
              <fill>
                <patternFill>
                  <bgColor rgb="FFFFFF00"/>
                </patternFill>
              </fill>
            </x14:dxf>
          </x14:cfRule>
          <x14:cfRule type="containsText" priority="898" operator="containsText" id="{7022B4FE-44D3-4E74-8751-5C7BDA9C3EE9}">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885" operator="containsText" id="{CDFAFF3D-0781-4F4D-8FF5-A72C7F84F4D0}">
            <xm:f>NOT(ISERROR(SEARCH('Listados Datos'!$P$3,Z606)))</xm:f>
            <xm:f>'Listados Datos'!$P$3</xm:f>
            <x14:dxf>
              <fill>
                <patternFill>
                  <bgColor rgb="FF99CC00"/>
                </patternFill>
              </fill>
            </x14:dxf>
          </x14:cfRule>
          <x14:cfRule type="containsText" priority="886" operator="containsText" id="{DFF83235-C53E-45D1-8BC5-604B3997711B}">
            <xm:f>NOT(ISERROR(SEARCH('Listados Datos'!$P$4,Z606)))</xm:f>
            <xm:f>'Listados Datos'!$P$4</xm:f>
            <x14:dxf>
              <fill>
                <patternFill>
                  <bgColor rgb="FF33CC33"/>
                </patternFill>
              </fill>
            </x14:dxf>
          </x14:cfRule>
          <x14:cfRule type="containsText" priority="887" operator="containsText" id="{6721855A-9ED7-4C44-B2DF-27BDF35B7B1A}">
            <xm:f>NOT(ISERROR(SEARCH('Listados Datos'!$P$5,Z606)))</xm:f>
            <xm:f>'Listados Datos'!$P$5</xm:f>
            <x14:dxf>
              <fill>
                <patternFill>
                  <bgColor rgb="FFFFFF00"/>
                </patternFill>
              </fill>
            </x14:dxf>
          </x14:cfRule>
          <x14:cfRule type="containsText" priority="888" operator="containsText" id="{9055BD48-D7DF-4200-95FF-E5D0A5784660}">
            <xm:f>NOT(ISERROR(SEARCH('Listados Datos'!$P$6,Z606)))</xm:f>
            <xm:f>'Listados Datos'!$P$6</xm:f>
            <x14:dxf>
              <fill>
                <patternFill>
                  <bgColor rgb="FFFFC000"/>
                </patternFill>
              </fill>
            </x14:dxf>
          </x14:cfRule>
          <x14:cfRule type="containsText" priority="889" operator="containsText" id="{998A773E-616E-43DF-8D2F-377C034DCD27}">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857" operator="containsText" id="{EF80960A-9EFB-4001-8790-F49C4C065658}">
            <xm:f>NOT(ISERROR(SEARCH('Listados Datos'!$T$3,AT607)))</xm:f>
            <xm:f>'Listados Datos'!$T$3</xm:f>
            <x14:dxf>
              <fill>
                <patternFill patternType="solid">
                  <bgColor rgb="FFC00000"/>
                </patternFill>
              </fill>
            </x14:dxf>
          </x14:cfRule>
          <x14:cfRule type="containsText" priority="858" operator="containsText" id="{3C9C14F9-5EFE-4CE4-B850-72873D5C3E6F}">
            <xm:f>NOT(ISERROR(SEARCH('Listados Datos'!$T$4,AT607)))</xm:f>
            <xm:f>'Listados Datos'!$T$4</xm:f>
            <x14:dxf>
              <font>
                <b/>
                <i val="0"/>
                <color theme="0"/>
              </font>
              <fill>
                <patternFill>
                  <bgColor rgb="FFE26B0A"/>
                </patternFill>
              </fill>
            </x14:dxf>
          </x14:cfRule>
          <x14:cfRule type="containsText" priority="859" operator="containsText" id="{E9C11CD4-3947-4669-9CD9-6B75BFC505D9}">
            <xm:f>NOT(ISERROR(SEARCH('Listados Datos'!$T$5,AT607)))</xm:f>
            <xm:f>'Listados Datos'!$T$5</xm:f>
            <x14:dxf>
              <font>
                <b/>
                <i val="0"/>
                <color auto="1"/>
              </font>
              <fill>
                <patternFill>
                  <bgColor rgb="FFFFFF00"/>
                </patternFill>
              </fill>
            </x14:dxf>
          </x14:cfRule>
          <x14:cfRule type="containsText" priority="860" operator="containsText" id="{B75FA70E-0BB4-4C3C-AFE2-62389D454F22}">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805" operator="containsText" id="{3F379997-26EB-4D11-9085-0456A26D80DF}">
            <xm:f>NOT(ISERROR(SEARCH('Listados Datos'!$P$3,AR608)))</xm:f>
            <xm:f>'Listados Datos'!$P$3</xm:f>
            <x14:dxf>
              <fill>
                <patternFill>
                  <bgColor rgb="FF99CC00"/>
                </patternFill>
              </fill>
            </x14:dxf>
          </x14:cfRule>
          <x14:cfRule type="containsText" priority="806" operator="containsText" id="{4E37C0F3-7930-419D-81F4-26D0F9F42F89}">
            <xm:f>NOT(ISERROR(SEARCH('Listados Datos'!$P$4,AR608)))</xm:f>
            <xm:f>'Listados Datos'!$P$4</xm:f>
            <x14:dxf>
              <fill>
                <patternFill>
                  <bgColor rgb="FF33CC33"/>
                </patternFill>
              </fill>
            </x14:dxf>
          </x14:cfRule>
          <x14:cfRule type="containsText" priority="807" operator="containsText" id="{D49B734D-6B32-4901-AAF6-1E4CE4ADEC70}">
            <xm:f>NOT(ISERROR(SEARCH('Listados Datos'!$P$5,AR608)))</xm:f>
            <xm:f>'Listados Datos'!$P$5</xm:f>
            <x14:dxf>
              <fill>
                <patternFill>
                  <bgColor rgb="FFFFFF00"/>
                </patternFill>
              </fill>
            </x14:dxf>
          </x14:cfRule>
          <x14:cfRule type="containsText" priority="808" operator="containsText" id="{7B6298C7-3784-456E-AD8B-2B5A2C3E0D8C}">
            <xm:f>NOT(ISERROR(SEARCH('Listados Datos'!$P$6,AR608)))</xm:f>
            <xm:f>'Listados Datos'!$P$6</xm:f>
            <x14:dxf>
              <fill>
                <patternFill>
                  <bgColor rgb="FFFFC000"/>
                </patternFill>
              </fill>
            </x14:dxf>
          </x14:cfRule>
          <x14:cfRule type="containsText" priority="809" operator="containsText" id="{6ACBC633-6D4C-4ABD-96B6-83A6D6568E81}">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843" operator="containsText" id="{48CE063D-8683-40DF-B50E-43DB40AC5C4D}">
            <xm:f>NOT(ISERROR(SEARCH('Listados Datos'!$T$3,AF608)))</xm:f>
            <xm:f>'Listados Datos'!$T$3</xm:f>
            <x14:dxf>
              <fill>
                <patternFill patternType="solid">
                  <bgColor rgb="FFC00000"/>
                </patternFill>
              </fill>
            </x14:dxf>
          </x14:cfRule>
          <x14:cfRule type="containsText" priority="844" operator="containsText" id="{1E3E7F06-9DAA-49C6-826B-5BF5A77D0B70}">
            <xm:f>NOT(ISERROR(SEARCH('Listados Datos'!$T$4,AF608)))</xm:f>
            <xm:f>'Listados Datos'!$T$4</xm:f>
            <x14:dxf>
              <font>
                <b/>
                <i val="0"/>
                <color theme="0"/>
              </font>
              <fill>
                <patternFill>
                  <bgColor rgb="FFE26B0A"/>
                </patternFill>
              </fill>
            </x14:dxf>
          </x14:cfRule>
          <x14:cfRule type="containsText" priority="845" operator="containsText" id="{0ACAEF7A-8AE9-4466-B88F-A15FF7B54B1B}">
            <xm:f>NOT(ISERROR(SEARCH('Listados Datos'!$T$5,AF608)))</xm:f>
            <xm:f>'Listados Datos'!$T$5</xm:f>
            <x14:dxf>
              <font>
                <b/>
                <i val="0"/>
                <color auto="1"/>
              </font>
              <fill>
                <patternFill>
                  <bgColor rgb="FFFFFF00"/>
                </patternFill>
              </fill>
            </x14:dxf>
          </x14:cfRule>
          <x14:cfRule type="containsText" priority="846" operator="containsText" id="{BEE62A5C-C038-4300-992D-B1084B657F6D}">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839" operator="containsText" id="{C1A044DE-0ED0-492F-8590-7B75BC9D0D65}">
            <xm:f>NOT(ISERROR(SEARCH('Listados Datos'!$T$3,AB608)))</xm:f>
            <xm:f>'Listados Datos'!$T$3</xm:f>
            <x14:dxf>
              <fill>
                <patternFill patternType="solid">
                  <bgColor rgb="FFC00000"/>
                </patternFill>
              </fill>
            </x14:dxf>
          </x14:cfRule>
          <x14:cfRule type="containsText" priority="840" operator="containsText" id="{07E3D933-53A7-469C-86BD-F12F6990EAE7}">
            <xm:f>NOT(ISERROR(SEARCH('Listados Datos'!$T$4,AB608)))</xm:f>
            <xm:f>'Listados Datos'!$T$4</xm:f>
            <x14:dxf>
              <font>
                <b/>
                <i val="0"/>
                <color theme="0"/>
              </font>
              <fill>
                <patternFill>
                  <bgColor rgb="FFE26B0A"/>
                </patternFill>
              </fill>
            </x14:dxf>
          </x14:cfRule>
          <x14:cfRule type="containsText" priority="841" operator="containsText" id="{A655ECE4-78D4-49CB-9B1B-B0B8FC35B699}">
            <xm:f>NOT(ISERROR(SEARCH('Listados Datos'!$T$5,AB608)))</xm:f>
            <xm:f>'Listados Datos'!$T$5</xm:f>
            <x14:dxf>
              <font>
                <b/>
                <i val="0"/>
                <color auto="1"/>
              </font>
              <fill>
                <patternFill>
                  <bgColor rgb="FFFFFF00"/>
                </patternFill>
              </fill>
            </x14:dxf>
          </x14:cfRule>
          <x14:cfRule type="containsText" priority="842" operator="containsText" id="{59C006F0-4179-490B-9B1F-17BC1813BB2B}">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829" operator="containsText" id="{9E3E431A-9FA2-4DEB-8A65-02415B1687D7}">
            <xm:f>NOT(ISERROR(SEARCH('Listados Datos'!$P$3,Z608)))</xm:f>
            <xm:f>'Listados Datos'!$P$3</xm:f>
            <x14:dxf>
              <fill>
                <patternFill>
                  <bgColor rgb="FF99CC00"/>
                </patternFill>
              </fill>
            </x14:dxf>
          </x14:cfRule>
          <x14:cfRule type="containsText" priority="830" operator="containsText" id="{5BBA6DE0-0218-4F0A-A205-D73E54D1B522}">
            <xm:f>NOT(ISERROR(SEARCH('Listados Datos'!$P$4,Z608)))</xm:f>
            <xm:f>'Listados Datos'!$P$4</xm:f>
            <x14:dxf>
              <fill>
                <patternFill>
                  <bgColor rgb="FF33CC33"/>
                </patternFill>
              </fill>
            </x14:dxf>
          </x14:cfRule>
          <x14:cfRule type="containsText" priority="831" operator="containsText" id="{E0429C54-1377-4C76-9A62-F6AA9790D9FC}">
            <xm:f>NOT(ISERROR(SEARCH('Listados Datos'!$P$5,Z608)))</xm:f>
            <xm:f>'Listados Datos'!$P$5</xm:f>
            <x14:dxf>
              <fill>
                <patternFill>
                  <bgColor rgb="FFFFFF00"/>
                </patternFill>
              </fill>
            </x14:dxf>
          </x14:cfRule>
          <x14:cfRule type="containsText" priority="832" operator="containsText" id="{542E8AF8-9E0D-48FA-8FA2-13AA60C3EC37}">
            <xm:f>NOT(ISERROR(SEARCH('Listados Datos'!$P$6,Z608)))</xm:f>
            <xm:f>'Listados Datos'!$P$6</xm:f>
            <x14:dxf>
              <fill>
                <patternFill>
                  <bgColor rgb="FFFFC000"/>
                </patternFill>
              </fill>
            </x14:dxf>
          </x14:cfRule>
          <x14:cfRule type="containsText" priority="833" operator="containsText" id="{D1E188D6-404E-4009-AE56-8BC7A0945682}">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815" operator="containsText" id="{96A39F01-2250-47B3-8534-06303FBBE809}">
            <xm:f>NOT(ISERROR(SEARCH('Listados Datos'!$T$3,AT608)))</xm:f>
            <xm:f>'Listados Datos'!$T$3</xm:f>
            <x14:dxf>
              <fill>
                <patternFill patternType="solid">
                  <bgColor rgb="FFC00000"/>
                </patternFill>
              </fill>
            </x14:dxf>
          </x14:cfRule>
          <x14:cfRule type="containsText" priority="816" operator="containsText" id="{794412BF-A21F-404B-9106-ED7C5BEDB04B}">
            <xm:f>NOT(ISERROR(SEARCH('Listados Datos'!$T$4,AT608)))</xm:f>
            <xm:f>'Listados Datos'!$T$4</xm:f>
            <x14:dxf>
              <font>
                <b/>
                <i val="0"/>
                <color theme="0"/>
              </font>
              <fill>
                <patternFill>
                  <bgColor rgb="FFE26B0A"/>
                </patternFill>
              </fill>
            </x14:dxf>
          </x14:cfRule>
          <x14:cfRule type="containsText" priority="817" operator="containsText" id="{0D59FE01-F0C4-4098-9199-260BEEAC8EC8}">
            <xm:f>NOT(ISERROR(SEARCH('Listados Datos'!$T$5,AT608)))</xm:f>
            <xm:f>'Listados Datos'!$T$5</xm:f>
            <x14:dxf>
              <font>
                <b/>
                <i val="0"/>
                <color auto="1"/>
              </font>
              <fill>
                <patternFill>
                  <bgColor rgb="FFFFFF00"/>
                </patternFill>
              </fill>
            </x14:dxf>
          </x14:cfRule>
          <x14:cfRule type="containsText" priority="818" operator="containsText" id="{D066B420-839B-4197-9BA5-359342DA0A50}">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655" operator="containsText" id="{6140F64C-6957-4F03-8653-6EC508B4D3AA}">
            <xm:f>NOT(ISERROR(SEARCH('Listados Datos'!$P$3,AR613)))</xm:f>
            <xm:f>'Listados Datos'!$P$3</xm:f>
            <x14:dxf>
              <fill>
                <patternFill>
                  <bgColor rgb="FF99CC00"/>
                </patternFill>
              </fill>
            </x14:dxf>
          </x14:cfRule>
          <x14:cfRule type="containsText" priority="656" operator="containsText" id="{87FE2F56-2A42-412B-B27F-C87BB98A6E3A}">
            <xm:f>NOT(ISERROR(SEARCH('Listados Datos'!$P$4,AR613)))</xm:f>
            <xm:f>'Listados Datos'!$P$4</xm:f>
            <x14:dxf>
              <fill>
                <patternFill>
                  <bgColor rgb="FF33CC33"/>
                </patternFill>
              </fill>
            </x14:dxf>
          </x14:cfRule>
          <x14:cfRule type="containsText" priority="657" operator="containsText" id="{862AC0C3-B498-477E-BDC8-D241EBDAF5AF}">
            <xm:f>NOT(ISERROR(SEARCH('Listados Datos'!$P$5,AR613)))</xm:f>
            <xm:f>'Listados Datos'!$P$5</xm:f>
            <x14:dxf>
              <fill>
                <patternFill>
                  <bgColor rgb="FFFFFF00"/>
                </patternFill>
              </fill>
            </x14:dxf>
          </x14:cfRule>
          <x14:cfRule type="containsText" priority="658" operator="containsText" id="{8256C739-13C5-4E84-835E-EAB16E0D4A21}">
            <xm:f>NOT(ISERROR(SEARCH('Listados Datos'!$P$6,AR613)))</xm:f>
            <xm:f>'Listados Datos'!$P$6</xm:f>
            <x14:dxf>
              <fill>
                <patternFill>
                  <bgColor rgb="FFFFC000"/>
                </patternFill>
              </fill>
            </x14:dxf>
          </x14:cfRule>
          <x14:cfRule type="containsText" priority="659" operator="containsText" id="{F8A5BF1A-8EEE-44A7-B677-E6A3999394B8}">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721" operator="containsText" id="{35C40663-08BD-465C-A19A-9A8DC436D8AA}">
            <xm:f>NOT(ISERROR(SEARCH('Listados Datos'!$T$3,AT615)))</xm:f>
            <xm:f>'Listados Datos'!$T$3</xm:f>
            <x14:dxf>
              <fill>
                <patternFill patternType="solid">
                  <bgColor rgb="FFC00000"/>
                </patternFill>
              </fill>
            </x14:dxf>
          </x14:cfRule>
          <x14:cfRule type="containsText" priority="722" operator="containsText" id="{62020F2D-0459-43AB-B21A-46876734D1E4}">
            <xm:f>NOT(ISERROR(SEARCH('Listados Datos'!$T$4,AT615)))</xm:f>
            <xm:f>'Listados Datos'!$T$4</xm:f>
            <x14:dxf>
              <font>
                <b/>
                <i val="0"/>
                <color theme="0"/>
              </font>
              <fill>
                <patternFill>
                  <bgColor rgb="FFE26B0A"/>
                </patternFill>
              </fill>
            </x14:dxf>
          </x14:cfRule>
          <x14:cfRule type="containsText" priority="723" operator="containsText" id="{450F1C97-C95A-4A91-8B3D-90EF8396A28E}">
            <xm:f>NOT(ISERROR(SEARCH('Listados Datos'!$T$5,AT615)))</xm:f>
            <xm:f>'Listados Datos'!$T$5</xm:f>
            <x14:dxf>
              <font>
                <b/>
                <i val="0"/>
                <color auto="1"/>
              </font>
              <fill>
                <patternFill>
                  <bgColor rgb="FFFFFF00"/>
                </patternFill>
              </fill>
            </x14:dxf>
          </x14:cfRule>
          <x14:cfRule type="containsText" priority="724" operator="containsText" id="{6FB00488-BE02-4F66-AD62-FC9EB6B377E1}">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711" operator="containsText" id="{9CA57DD0-EF11-4894-9CA9-1AF7513D9BDC}">
            <xm:f>NOT(ISERROR(SEARCH('Listados Datos'!$P$3,AR615)))</xm:f>
            <xm:f>'Listados Datos'!$P$3</xm:f>
            <x14:dxf>
              <fill>
                <patternFill>
                  <bgColor rgb="FF99CC00"/>
                </patternFill>
              </fill>
            </x14:dxf>
          </x14:cfRule>
          <x14:cfRule type="containsText" priority="712" operator="containsText" id="{848723FA-A41C-4953-8A03-781045DAA704}">
            <xm:f>NOT(ISERROR(SEARCH('Listados Datos'!$P$4,AR615)))</xm:f>
            <xm:f>'Listados Datos'!$P$4</xm:f>
            <x14:dxf>
              <fill>
                <patternFill>
                  <bgColor rgb="FF33CC33"/>
                </patternFill>
              </fill>
            </x14:dxf>
          </x14:cfRule>
          <x14:cfRule type="containsText" priority="713" operator="containsText" id="{582304C5-5947-414D-91E2-F0E404CC0A0F}">
            <xm:f>NOT(ISERROR(SEARCH('Listados Datos'!$P$5,AR615)))</xm:f>
            <xm:f>'Listados Datos'!$P$5</xm:f>
            <x14:dxf>
              <fill>
                <patternFill>
                  <bgColor rgb="FFFFFF00"/>
                </patternFill>
              </fill>
            </x14:dxf>
          </x14:cfRule>
          <x14:cfRule type="containsText" priority="714" operator="containsText" id="{3D95BC87-663C-4C80-A8D7-4D2ABA147A6E}">
            <xm:f>NOT(ISERROR(SEARCH('Listados Datos'!$P$6,AR615)))</xm:f>
            <xm:f>'Listados Datos'!$P$6</xm:f>
            <x14:dxf>
              <fill>
                <patternFill>
                  <bgColor rgb="FFFFC000"/>
                </patternFill>
              </fill>
            </x14:dxf>
          </x14:cfRule>
          <x14:cfRule type="containsText" priority="715" operator="containsText" id="{4D2F079D-1B50-4F1A-BB77-913A7625AD1D}">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679" operator="containsText" id="{E84C8D0B-FC4A-4751-8FB0-2332AC4C7E40}">
            <xm:f>NOT(ISERROR(SEARCH('Listados Datos'!$T$3,AT612)))</xm:f>
            <xm:f>'Listados Datos'!$T$3</xm:f>
            <x14:dxf>
              <fill>
                <patternFill patternType="solid">
                  <bgColor rgb="FFC00000"/>
                </patternFill>
              </fill>
            </x14:dxf>
          </x14:cfRule>
          <x14:cfRule type="containsText" priority="680" operator="containsText" id="{7D0AE7E7-3479-4532-BCFF-ED956A7AD1FF}">
            <xm:f>NOT(ISERROR(SEARCH('Listados Datos'!$T$4,AT612)))</xm:f>
            <xm:f>'Listados Datos'!$T$4</xm:f>
            <x14:dxf>
              <font>
                <b/>
                <i val="0"/>
                <color theme="0"/>
              </font>
              <fill>
                <patternFill>
                  <bgColor rgb="FFE26B0A"/>
                </patternFill>
              </fill>
            </x14:dxf>
          </x14:cfRule>
          <x14:cfRule type="containsText" priority="681" operator="containsText" id="{B0765539-9A47-44CA-A358-5F4C919D0D6A}">
            <xm:f>NOT(ISERROR(SEARCH('Listados Datos'!$T$5,AT612)))</xm:f>
            <xm:f>'Listados Datos'!$T$5</xm:f>
            <x14:dxf>
              <font>
                <b/>
                <i val="0"/>
                <color auto="1"/>
              </font>
              <fill>
                <patternFill>
                  <bgColor rgb="FFFFFF00"/>
                </patternFill>
              </fill>
            </x14:dxf>
          </x14:cfRule>
          <x14:cfRule type="containsText" priority="682" operator="containsText" id="{919D977D-0582-4A99-9B9C-D68930B5A92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669" operator="containsText" id="{C3CF35DA-5638-495B-8B76-B96542BA2F1A}">
            <xm:f>NOT(ISERROR(SEARCH('Listados Datos'!$P$3,AR612)))</xm:f>
            <xm:f>'Listados Datos'!$P$3</xm:f>
            <x14:dxf>
              <fill>
                <patternFill>
                  <bgColor rgb="FF99CC00"/>
                </patternFill>
              </fill>
            </x14:dxf>
          </x14:cfRule>
          <x14:cfRule type="containsText" priority="670" operator="containsText" id="{AF09A5B9-947B-458B-9D38-550F9ACF8BA7}">
            <xm:f>NOT(ISERROR(SEARCH('Listados Datos'!$P$4,AR612)))</xm:f>
            <xm:f>'Listados Datos'!$P$4</xm:f>
            <x14:dxf>
              <fill>
                <patternFill>
                  <bgColor rgb="FF33CC33"/>
                </patternFill>
              </fill>
            </x14:dxf>
          </x14:cfRule>
          <x14:cfRule type="containsText" priority="671" operator="containsText" id="{06B5626B-9D5C-41B8-98D0-6F0527FF4EF5}">
            <xm:f>NOT(ISERROR(SEARCH('Listados Datos'!$P$5,AR612)))</xm:f>
            <xm:f>'Listados Datos'!$P$5</xm:f>
            <x14:dxf>
              <fill>
                <patternFill>
                  <bgColor rgb="FFFFFF00"/>
                </patternFill>
              </fill>
            </x14:dxf>
          </x14:cfRule>
          <x14:cfRule type="containsText" priority="672" operator="containsText" id="{92A0F039-AEBF-417B-878F-5C4A8D30A92B}">
            <xm:f>NOT(ISERROR(SEARCH('Listados Datos'!$P$6,AR612)))</xm:f>
            <xm:f>'Listados Datos'!$P$6</xm:f>
            <x14:dxf>
              <fill>
                <patternFill>
                  <bgColor rgb="FFFFC000"/>
                </patternFill>
              </fill>
            </x14:dxf>
          </x14:cfRule>
          <x14:cfRule type="containsText" priority="673" operator="containsText" id="{81616B66-D0F5-4E64-B364-8A079602ED84}">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787" operator="containsText" id="{8350A178-4634-4AC7-8A18-DC4E35B5D441}">
            <xm:f>NOT(ISERROR(SEARCH('Listados Datos'!$T$3,AF610)))</xm:f>
            <xm:f>'Listados Datos'!$T$3</xm:f>
            <x14:dxf>
              <fill>
                <patternFill patternType="solid">
                  <bgColor rgb="FFC00000"/>
                </patternFill>
              </fill>
            </x14:dxf>
          </x14:cfRule>
          <x14:cfRule type="containsText" priority="788" operator="containsText" id="{0042D843-DFBF-4E88-A53B-47B68B6885F1}">
            <xm:f>NOT(ISERROR(SEARCH('Listados Datos'!$T$4,AF610)))</xm:f>
            <xm:f>'Listados Datos'!$T$4</xm:f>
            <x14:dxf>
              <font>
                <b/>
                <i val="0"/>
                <color theme="0"/>
              </font>
              <fill>
                <patternFill>
                  <bgColor rgb="FFE26B0A"/>
                </patternFill>
              </fill>
            </x14:dxf>
          </x14:cfRule>
          <x14:cfRule type="containsText" priority="789" operator="containsText" id="{E603C671-DB50-4F77-9591-576C2A09AF44}">
            <xm:f>NOT(ISERROR(SEARCH('Listados Datos'!$T$5,AF610)))</xm:f>
            <xm:f>'Listados Datos'!$T$5</xm:f>
            <x14:dxf>
              <font>
                <b/>
                <i val="0"/>
                <color auto="1"/>
              </font>
              <fill>
                <patternFill>
                  <bgColor rgb="FFFFFF00"/>
                </patternFill>
              </fill>
            </x14:dxf>
          </x14:cfRule>
          <x14:cfRule type="containsText" priority="790" operator="containsText" id="{CFC76240-061A-413F-B138-F526003A212A}">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783" operator="containsText" id="{FB78A588-D0E2-4C8A-9E03-BED91B6E6A38}">
            <xm:f>NOT(ISERROR(SEARCH('Listados Datos'!$T$3,AB610)))</xm:f>
            <xm:f>'Listados Datos'!$T$3</xm:f>
            <x14:dxf>
              <fill>
                <patternFill patternType="solid">
                  <bgColor rgb="FFC00000"/>
                </patternFill>
              </fill>
            </x14:dxf>
          </x14:cfRule>
          <x14:cfRule type="containsText" priority="784" operator="containsText" id="{36D7F7D1-795C-4A2D-B998-5C5E69F04DEE}">
            <xm:f>NOT(ISERROR(SEARCH('Listados Datos'!$T$4,AB610)))</xm:f>
            <xm:f>'Listados Datos'!$T$4</xm:f>
            <x14:dxf>
              <font>
                <b/>
                <i val="0"/>
                <color theme="0"/>
              </font>
              <fill>
                <patternFill>
                  <bgColor rgb="FFE26B0A"/>
                </patternFill>
              </fill>
            </x14:dxf>
          </x14:cfRule>
          <x14:cfRule type="containsText" priority="785" operator="containsText" id="{702FEB0B-C281-4097-9E24-148C176DCBD4}">
            <xm:f>NOT(ISERROR(SEARCH('Listados Datos'!$T$5,AB610)))</xm:f>
            <xm:f>'Listados Datos'!$T$5</xm:f>
            <x14:dxf>
              <font>
                <b/>
                <i val="0"/>
                <color auto="1"/>
              </font>
              <fill>
                <patternFill>
                  <bgColor rgb="FFFFFF00"/>
                </patternFill>
              </fill>
            </x14:dxf>
          </x14:cfRule>
          <x14:cfRule type="containsText" priority="786" operator="containsText" id="{138BB5E7-6CBB-4919-8568-A73FFD5E96EE}">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773" operator="containsText" id="{B5F2E334-8D04-408E-8F29-CF3CFBC3C01B}">
            <xm:f>NOT(ISERROR(SEARCH('Listados Datos'!$P$3,Z610)))</xm:f>
            <xm:f>'Listados Datos'!$P$3</xm:f>
            <x14:dxf>
              <fill>
                <patternFill>
                  <bgColor rgb="FF99CC00"/>
                </patternFill>
              </fill>
            </x14:dxf>
          </x14:cfRule>
          <x14:cfRule type="containsText" priority="774" operator="containsText" id="{084E2E48-C5F2-4013-BC1E-EE69B6355328}">
            <xm:f>NOT(ISERROR(SEARCH('Listados Datos'!$P$4,Z610)))</xm:f>
            <xm:f>'Listados Datos'!$P$4</xm:f>
            <x14:dxf>
              <fill>
                <patternFill>
                  <bgColor rgb="FF33CC33"/>
                </patternFill>
              </fill>
            </x14:dxf>
          </x14:cfRule>
          <x14:cfRule type="containsText" priority="775" operator="containsText" id="{A93BA26F-33C2-49FA-879C-1CD67E5C74BC}">
            <xm:f>NOT(ISERROR(SEARCH('Listados Datos'!$P$5,Z610)))</xm:f>
            <xm:f>'Listados Datos'!$P$5</xm:f>
            <x14:dxf>
              <fill>
                <patternFill>
                  <bgColor rgb="FFFFFF00"/>
                </patternFill>
              </fill>
            </x14:dxf>
          </x14:cfRule>
          <x14:cfRule type="containsText" priority="776" operator="containsText" id="{FE411612-B5E9-41D7-9863-06A71C2E48A4}">
            <xm:f>NOT(ISERROR(SEARCH('Listados Datos'!$P$6,Z610)))</xm:f>
            <xm:f>'Listados Datos'!$P$6</xm:f>
            <x14:dxf>
              <fill>
                <patternFill>
                  <bgColor rgb="FFFFC000"/>
                </patternFill>
              </fill>
            </x14:dxf>
          </x14:cfRule>
          <x14:cfRule type="containsText" priority="777" operator="containsText" id="{27015CD8-3794-40BE-8DF7-A53BB1F89819}">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749" operator="containsText" id="{3A0D2259-4726-4B1A-80FF-A0CD7C1F9C8C}">
            <xm:f>NOT(ISERROR(SEARCH('Listados Datos'!$T$3,AT610)))</xm:f>
            <xm:f>'Listados Datos'!$T$3</xm:f>
            <x14:dxf>
              <fill>
                <patternFill patternType="solid">
                  <bgColor rgb="FFC00000"/>
                </patternFill>
              </fill>
            </x14:dxf>
          </x14:cfRule>
          <x14:cfRule type="containsText" priority="750" operator="containsText" id="{8F64D3C2-C55C-49FE-8ABF-845E9DEACBE9}">
            <xm:f>NOT(ISERROR(SEARCH('Listados Datos'!$T$4,AT610)))</xm:f>
            <xm:f>'Listados Datos'!$T$4</xm:f>
            <x14:dxf>
              <font>
                <b/>
                <i val="0"/>
                <color theme="0"/>
              </font>
              <fill>
                <patternFill>
                  <bgColor rgb="FFE26B0A"/>
                </patternFill>
              </fill>
            </x14:dxf>
          </x14:cfRule>
          <x14:cfRule type="containsText" priority="751" operator="containsText" id="{84EB7C05-B689-4546-8173-0BD0C0CA8044}">
            <xm:f>NOT(ISERROR(SEARCH('Listados Datos'!$T$5,AT610)))</xm:f>
            <xm:f>'Listados Datos'!$T$5</xm:f>
            <x14:dxf>
              <font>
                <b/>
                <i val="0"/>
                <color auto="1"/>
              </font>
              <fill>
                <patternFill>
                  <bgColor rgb="FFFFFF00"/>
                </patternFill>
              </fill>
            </x14:dxf>
          </x14:cfRule>
          <x14:cfRule type="containsText" priority="752" operator="containsText" id="{5F6C31C2-E024-40C4-ACC4-31050085C4DC}">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739" operator="containsText" id="{DF838700-FCE9-4A76-9390-80E2FB4C487F}">
            <xm:f>NOT(ISERROR(SEARCH('Listados Datos'!$P$3,AR610)))</xm:f>
            <xm:f>'Listados Datos'!$P$3</xm:f>
            <x14:dxf>
              <fill>
                <patternFill>
                  <bgColor rgb="FF99CC00"/>
                </patternFill>
              </fill>
            </x14:dxf>
          </x14:cfRule>
          <x14:cfRule type="containsText" priority="740" operator="containsText" id="{429CE026-F371-4201-9ADF-F8B4973B0CD5}">
            <xm:f>NOT(ISERROR(SEARCH('Listados Datos'!$P$4,AR610)))</xm:f>
            <xm:f>'Listados Datos'!$P$4</xm:f>
            <x14:dxf>
              <fill>
                <patternFill>
                  <bgColor rgb="FF33CC33"/>
                </patternFill>
              </fill>
            </x14:dxf>
          </x14:cfRule>
          <x14:cfRule type="containsText" priority="741" operator="containsText" id="{4B0C87EC-27E1-4F3E-9805-40507BCE4E5A}">
            <xm:f>NOT(ISERROR(SEARCH('Listados Datos'!$P$5,AR610)))</xm:f>
            <xm:f>'Listados Datos'!$P$5</xm:f>
            <x14:dxf>
              <fill>
                <patternFill>
                  <bgColor rgb="FFFFFF00"/>
                </patternFill>
              </fill>
            </x14:dxf>
          </x14:cfRule>
          <x14:cfRule type="containsText" priority="742" operator="containsText" id="{B41146C1-6C7A-4721-83E6-AF6CDDB24E6C}">
            <xm:f>NOT(ISERROR(SEARCH('Listados Datos'!$P$6,AR610)))</xm:f>
            <xm:f>'Listados Datos'!$P$6</xm:f>
            <x14:dxf>
              <fill>
                <patternFill>
                  <bgColor rgb="FFFFC000"/>
                </patternFill>
              </fill>
            </x14:dxf>
          </x14:cfRule>
          <x14:cfRule type="containsText" priority="743" operator="containsText" id="{C451BB2C-962D-498C-8B48-A10F076461A4}">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735" operator="containsText" id="{5897E0EB-AB61-45D7-89D8-F1126EC814D7}">
            <xm:f>NOT(ISERROR(SEARCH('Listados Datos'!$T$3,AT611)))</xm:f>
            <xm:f>'Listados Datos'!$T$3</xm:f>
            <x14:dxf>
              <fill>
                <patternFill patternType="solid">
                  <bgColor rgb="FFC00000"/>
                </patternFill>
              </fill>
            </x14:dxf>
          </x14:cfRule>
          <x14:cfRule type="containsText" priority="736" operator="containsText" id="{AB241C6D-C10A-4CE5-BCDE-589DD7BEA38C}">
            <xm:f>NOT(ISERROR(SEARCH('Listados Datos'!$T$4,AT611)))</xm:f>
            <xm:f>'Listados Datos'!$T$4</xm:f>
            <x14:dxf>
              <font>
                <b/>
                <i val="0"/>
                <color theme="0"/>
              </font>
              <fill>
                <patternFill>
                  <bgColor rgb="FFE26B0A"/>
                </patternFill>
              </fill>
            </x14:dxf>
          </x14:cfRule>
          <x14:cfRule type="containsText" priority="737" operator="containsText" id="{4133D354-6BB4-4393-AB17-2446212E4188}">
            <xm:f>NOT(ISERROR(SEARCH('Listados Datos'!$T$5,AT611)))</xm:f>
            <xm:f>'Listados Datos'!$T$5</xm:f>
            <x14:dxf>
              <font>
                <b/>
                <i val="0"/>
                <color auto="1"/>
              </font>
              <fill>
                <patternFill>
                  <bgColor rgb="FFFFFF00"/>
                </patternFill>
              </fill>
            </x14:dxf>
          </x14:cfRule>
          <x14:cfRule type="containsText" priority="738" operator="containsText" id="{F996B1F5-72F8-411C-A5C9-7F61715E33C4}">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725" operator="containsText" id="{900D8DB4-A817-40B9-AE0E-A3B4F21EF762}">
            <xm:f>NOT(ISERROR(SEARCH('Listados Datos'!$P$3,AR611)))</xm:f>
            <xm:f>'Listados Datos'!$P$3</xm:f>
            <x14:dxf>
              <fill>
                <patternFill>
                  <bgColor rgb="FF99CC00"/>
                </patternFill>
              </fill>
            </x14:dxf>
          </x14:cfRule>
          <x14:cfRule type="containsText" priority="726" operator="containsText" id="{83D01E96-AABD-4F14-AD5E-F6A49F3A1DCE}">
            <xm:f>NOT(ISERROR(SEARCH('Listados Datos'!$P$4,AR611)))</xm:f>
            <xm:f>'Listados Datos'!$P$4</xm:f>
            <x14:dxf>
              <fill>
                <patternFill>
                  <bgColor rgb="FF33CC33"/>
                </patternFill>
              </fill>
            </x14:dxf>
          </x14:cfRule>
          <x14:cfRule type="containsText" priority="727" operator="containsText" id="{2F873465-0911-4BCC-85E5-07723F513A43}">
            <xm:f>NOT(ISERROR(SEARCH('Listados Datos'!$P$5,AR611)))</xm:f>
            <xm:f>'Listados Datos'!$P$5</xm:f>
            <x14:dxf>
              <fill>
                <patternFill>
                  <bgColor rgb="FFFFFF00"/>
                </patternFill>
              </fill>
            </x14:dxf>
          </x14:cfRule>
          <x14:cfRule type="containsText" priority="728" operator="containsText" id="{2AE30AA1-0FC5-4869-B280-9EA7180ABA41}">
            <xm:f>NOT(ISERROR(SEARCH('Listados Datos'!$P$6,AR611)))</xm:f>
            <xm:f>'Listados Datos'!$P$6</xm:f>
            <x14:dxf>
              <fill>
                <patternFill>
                  <bgColor rgb="FFFFC000"/>
                </patternFill>
              </fill>
            </x14:dxf>
          </x14:cfRule>
          <x14:cfRule type="containsText" priority="729" operator="containsText" id="{E67E58F0-DE92-4FE3-931B-3673115146D0}">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707" operator="containsText" id="{AA2156CA-A757-48CA-9058-697553FA6C1C}">
            <xm:f>NOT(ISERROR(SEARCH('Listados Datos'!$T$3,AF612)))</xm:f>
            <xm:f>'Listados Datos'!$T$3</xm:f>
            <x14:dxf>
              <fill>
                <patternFill patternType="solid">
                  <bgColor rgb="FFC00000"/>
                </patternFill>
              </fill>
            </x14:dxf>
          </x14:cfRule>
          <x14:cfRule type="containsText" priority="708" operator="containsText" id="{548CE39F-B118-4424-9039-7DE525FDD179}">
            <xm:f>NOT(ISERROR(SEARCH('Listados Datos'!$T$4,AF612)))</xm:f>
            <xm:f>'Listados Datos'!$T$4</xm:f>
            <x14:dxf>
              <font>
                <b/>
                <i val="0"/>
                <color theme="0"/>
              </font>
              <fill>
                <patternFill>
                  <bgColor rgb="FFE26B0A"/>
                </patternFill>
              </fill>
            </x14:dxf>
          </x14:cfRule>
          <x14:cfRule type="containsText" priority="709" operator="containsText" id="{068D88C7-A160-4843-9FFD-F2D715AFE848}">
            <xm:f>NOT(ISERROR(SEARCH('Listados Datos'!$T$5,AF612)))</xm:f>
            <xm:f>'Listados Datos'!$T$5</xm:f>
            <x14:dxf>
              <font>
                <b/>
                <i val="0"/>
                <color auto="1"/>
              </font>
              <fill>
                <patternFill>
                  <bgColor rgb="FFFFFF00"/>
                </patternFill>
              </fill>
            </x14:dxf>
          </x14:cfRule>
          <x14:cfRule type="containsText" priority="710" operator="containsText" id="{B9D58290-330E-4A8E-8EEF-670EA7DE7ABD}">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703" operator="containsText" id="{E31651EA-675E-413C-B2F4-34FB148AD998}">
            <xm:f>NOT(ISERROR(SEARCH('Listados Datos'!$T$3,AB612)))</xm:f>
            <xm:f>'Listados Datos'!$T$3</xm:f>
            <x14:dxf>
              <fill>
                <patternFill patternType="solid">
                  <bgColor rgb="FFC00000"/>
                </patternFill>
              </fill>
            </x14:dxf>
          </x14:cfRule>
          <x14:cfRule type="containsText" priority="704" operator="containsText" id="{76F3D2E1-21C1-4E7D-B5C2-FFF2870B2A25}">
            <xm:f>NOT(ISERROR(SEARCH('Listados Datos'!$T$4,AB612)))</xm:f>
            <xm:f>'Listados Datos'!$T$4</xm:f>
            <x14:dxf>
              <font>
                <b/>
                <i val="0"/>
                <color theme="0"/>
              </font>
              <fill>
                <patternFill>
                  <bgColor rgb="FFE26B0A"/>
                </patternFill>
              </fill>
            </x14:dxf>
          </x14:cfRule>
          <x14:cfRule type="containsText" priority="705" operator="containsText" id="{F33E3D16-DFDB-4C9C-A4D5-7C6FE1D653A2}">
            <xm:f>NOT(ISERROR(SEARCH('Listados Datos'!$T$5,AB612)))</xm:f>
            <xm:f>'Listados Datos'!$T$5</xm:f>
            <x14:dxf>
              <font>
                <b/>
                <i val="0"/>
                <color auto="1"/>
              </font>
              <fill>
                <patternFill>
                  <bgColor rgb="FFFFFF00"/>
                </patternFill>
              </fill>
            </x14:dxf>
          </x14:cfRule>
          <x14:cfRule type="containsText" priority="706" operator="containsText" id="{9EB91DB1-07F7-4AFB-B6AE-43E3E582955B}">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693" operator="containsText" id="{F0106594-759F-4DD9-B1DB-BB2F4B036E07}">
            <xm:f>NOT(ISERROR(SEARCH('Listados Datos'!$P$3,Z612)))</xm:f>
            <xm:f>'Listados Datos'!$P$3</xm:f>
            <x14:dxf>
              <fill>
                <patternFill>
                  <bgColor rgb="FF99CC00"/>
                </patternFill>
              </fill>
            </x14:dxf>
          </x14:cfRule>
          <x14:cfRule type="containsText" priority="694" operator="containsText" id="{FFC8D2E0-3523-4C98-A868-7C72699BB56C}">
            <xm:f>NOT(ISERROR(SEARCH('Listados Datos'!$P$4,Z612)))</xm:f>
            <xm:f>'Listados Datos'!$P$4</xm:f>
            <x14:dxf>
              <fill>
                <patternFill>
                  <bgColor rgb="FF33CC33"/>
                </patternFill>
              </fill>
            </x14:dxf>
          </x14:cfRule>
          <x14:cfRule type="containsText" priority="695" operator="containsText" id="{7CF24048-BBC5-41BB-B463-BDF33BD8649D}">
            <xm:f>NOT(ISERROR(SEARCH('Listados Datos'!$P$5,Z612)))</xm:f>
            <xm:f>'Listados Datos'!$P$5</xm:f>
            <x14:dxf>
              <fill>
                <patternFill>
                  <bgColor rgb="FFFFFF00"/>
                </patternFill>
              </fill>
            </x14:dxf>
          </x14:cfRule>
          <x14:cfRule type="containsText" priority="696" operator="containsText" id="{0E216628-98C3-4DC9-8130-09EE96B19F48}">
            <xm:f>NOT(ISERROR(SEARCH('Listados Datos'!$P$6,Z612)))</xm:f>
            <xm:f>'Listados Datos'!$P$6</xm:f>
            <x14:dxf>
              <fill>
                <patternFill>
                  <bgColor rgb="FFFFC000"/>
                </patternFill>
              </fill>
            </x14:dxf>
          </x14:cfRule>
          <x14:cfRule type="containsText" priority="697" operator="containsText" id="{34A08DD7-7052-4026-8E47-4CDAC1EA9741}">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665" operator="containsText" id="{98D3C2A3-177D-4DF8-8930-3B8B804752AD}">
            <xm:f>NOT(ISERROR(SEARCH('Listados Datos'!$T$3,AT613)))</xm:f>
            <xm:f>'Listados Datos'!$T$3</xm:f>
            <x14:dxf>
              <fill>
                <patternFill patternType="solid">
                  <bgColor rgb="FFC00000"/>
                </patternFill>
              </fill>
            </x14:dxf>
          </x14:cfRule>
          <x14:cfRule type="containsText" priority="666" operator="containsText" id="{4DE335F7-74CA-472B-B377-DC2D200B19FB}">
            <xm:f>NOT(ISERROR(SEARCH('Listados Datos'!$T$4,AT613)))</xm:f>
            <xm:f>'Listados Datos'!$T$4</xm:f>
            <x14:dxf>
              <font>
                <b/>
                <i val="0"/>
                <color theme="0"/>
              </font>
              <fill>
                <patternFill>
                  <bgColor rgb="FFE26B0A"/>
                </patternFill>
              </fill>
            </x14:dxf>
          </x14:cfRule>
          <x14:cfRule type="containsText" priority="667" operator="containsText" id="{8DD6BEA2-EEE5-48B5-8400-82BF4DD13AB1}">
            <xm:f>NOT(ISERROR(SEARCH('Listados Datos'!$T$5,AT613)))</xm:f>
            <xm:f>'Listados Datos'!$T$5</xm:f>
            <x14:dxf>
              <font>
                <b/>
                <i val="0"/>
                <color auto="1"/>
              </font>
              <fill>
                <patternFill>
                  <bgColor rgb="FFFFFF00"/>
                </patternFill>
              </fill>
            </x14:dxf>
          </x14:cfRule>
          <x14:cfRule type="containsText" priority="668" operator="containsText" id="{A9D2DE99-A582-4036-9394-421B9D05A0D7}">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613" operator="containsText" id="{7BC78BA0-2CC5-444E-9AD3-518825839FA4}">
            <xm:f>NOT(ISERROR(SEARCH('Listados Datos'!$P$3,AR614)))</xm:f>
            <xm:f>'Listados Datos'!$P$3</xm:f>
            <x14:dxf>
              <fill>
                <patternFill>
                  <bgColor rgb="FF99CC00"/>
                </patternFill>
              </fill>
            </x14:dxf>
          </x14:cfRule>
          <x14:cfRule type="containsText" priority="614" operator="containsText" id="{D2354D1A-E022-45F6-907B-08B7219B91B7}">
            <xm:f>NOT(ISERROR(SEARCH('Listados Datos'!$P$4,AR614)))</xm:f>
            <xm:f>'Listados Datos'!$P$4</xm:f>
            <x14:dxf>
              <fill>
                <patternFill>
                  <bgColor rgb="FF33CC33"/>
                </patternFill>
              </fill>
            </x14:dxf>
          </x14:cfRule>
          <x14:cfRule type="containsText" priority="615" operator="containsText" id="{09DDD77E-23D3-4EA5-BD7F-7D454F8B2B56}">
            <xm:f>NOT(ISERROR(SEARCH('Listados Datos'!$P$5,AR614)))</xm:f>
            <xm:f>'Listados Datos'!$P$5</xm:f>
            <x14:dxf>
              <fill>
                <patternFill>
                  <bgColor rgb="FFFFFF00"/>
                </patternFill>
              </fill>
            </x14:dxf>
          </x14:cfRule>
          <x14:cfRule type="containsText" priority="616" operator="containsText" id="{3586C411-7930-41D7-948F-CFEFEEBFA358}">
            <xm:f>NOT(ISERROR(SEARCH('Listados Datos'!$P$6,AR614)))</xm:f>
            <xm:f>'Listados Datos'!$P$6</xm:f>
            <x14:dxf>
              <fill>
                <patternFill>
                  <bgColor rgb="FFFFC000"/>
                </patternFill>
              </fill>
            </x14:dxf>
          </x14:cfRule>
          <x14:cfRule type="containsText" priority="617" operator="containsText" id="{AB28A304-40F8-4C91-BF40-012E3C4352C2}">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651" operator="containsText" id="{2D26E875-7BDC-40A8-A22C-CF3B690385B1}">
            <xm:f>NOT(ISERROR(SEARCH('Listados Datos'!$T$3,AF614)))</xm:f>
            <xm:f>'Listados Datos'!$T$3</xm:f>
            <x14:dxf>
              <fill>
                <patternFill patternType="solid">
                  <bgColor rgb="FFC00000"/>
                </patternFill>
              </fill>
            </x14:dxf>
          </x14:cfRule>
          <x14:cfRule type="containsText" priority="652" operator="containsText" id="{266951D7-5930-490D-A1DE-851161AE6AEB}">
            <xm:f>NOT(ISERROR(SEARCH('Listados Datos'!$T$4,AF614)))</xm:f>
            <xm:f>'Listados Datos'!$T$4</xm:f>
            <x14:dxf>
              <font>
                <b/>
                <i val="0"/>
                <color theme="0"/>
              </font>
              <fill>
                <patternFill>
                  <bgColor rgb="FFE26B0A"/>
                </patternFill>
              </fill>
            </x14:dxf>
          </x14:cfRule>
          <x14:cfRule type="containsText" priority="653" operator="containsText" id="{3D1400E5-7C10-4D21-9288-2FCA958E6F5D}">
            <xm:f>NOT(ISERROR(SEARCH('Listados Datos'!$T$5,AF614)))</xm:f>
            <xm:f>'Listados Datos'!$T$5</xm:f>
            <x14:dxf>
              <font>
                <b/>
                <i val="0"/>
                <color auto="1"/>
              </font>
              <fill>
                <patternFill>
                  <bgColor rgb="FFFFFF00"/>
                </patternFill>
              </fill>
            </x14:dxf>
          </x14:cfRule>
          <x14:cfRule type="containsText" priority="654" operator="containsText" id="{A79C11E1-D3DB-402C-BADD-897132219A68}">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647" operator="containsText" id="{040EC522-BC09-46FE-9149-F4B4DEA54957}">
            <xm:f>NOT(ISERROR(SEARCH('Listados Datos'!$T$3,AB614)))</xm:f>
            <xm:f>'Listados Datos'!$T$3</xm:f>
            <x14:dxf>
              <fill>
                <patternFill patternType="solid">
                  <bgColor rgb="FFC00000"/>
                </patternFill>
              </fill>
            </x14:dxf>
          </x14:cfRule>
          <x14:cfRule type="containsText" priority="648" operator="containsText" id="{41B651EA-1B3D-4123-A802-954FD28A86ED}">
            <xm:f>NOT(ISERROR(SEARCH('Listados Datos'!$T$4,AB614)))</xm:f>
            <xm:f>'Listados Datos'!$T$4</xm:f>
            <x14:dxf>
              <font>
                <b/>
                <i val="0"/>
                <color theme="0"/>
              </font>
              <fill>
                <patternFill>
                  <bgColor rgb="FFE26B0A"/>
                </patternFill>
              </fill>
            </x14:dxf>
          </x14:cfRule>
          <x14:cfRule type="containsText" priority="649" operator="containsText" id="{F0941B33-2FA1-436D-990B-6F0F262FDEAF}">
            <xm:f>NOT(ISERROR(SEARCH('Listados Datos'!$T$5,AB614)))</xm:f>
            <xm:f>'Listados Datos'!$T$5</xm:f>
            <x14:dxf>
              <font>
                <b/>
                <i val="0"/>
                <color auto="1"/>
              </font>
              <fill>
                <patternFill>
                  <bgColor rgb="FFFFFF00"/>
                </patternFill>
              </fill>
            </x14:dxf>
          </x14:cfRule>
          <x14:cfRule type="containsText" priority="650" operator="containsText" id="{DE2BD47A-1CA4-4D0E-B348-711F11AF1214}">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637" operator="containsText" id="{26541652-6DAF-4845-B4B6-BA8E6F12B49A}">
            <xm:f>NOT(ISERROR(SEARCH('Listados Datos'!$P$3,Z614)))</xm:f>
            <xm:f>'Listados Datos'!$P$3</xm:f>
            <x14:dxf>
              <fill>
                <patternFill>
                  <bgColor rgb="FF99CC00"/>
                </patternFill>
              </fill>
            </x14:dxf>
          </x14:cfRule>
          <x14:cfRule type="containsText" priority="638" operator="containsText" id="{51BF6CEE-6772-42D9-9541-91A3E1F5428B}">
            <xm:f>NOT(ISERROR(SEARCH('Listados Datos'!$P$4,Z614)))</xm:f>
            <xm:f>'Listados Datos'!$P$4</xm:f>
            <x14:dxf>
              <fill>
                <patternFill>
                  <bgColor rgb="FF33CC33"/>
                </patternFill>
              </fill>
            </x14:dxf>
          </x14:cfRule>
          <x14:cfRule type="containsText" priority="639" operator="containsText" id="{DFA0212F-69C9-4EBD-B9E6-4C8CA83538AE}">
            <xm:f>NOT(ISERROR(SEARCH('Listados Datos'!$P$5,Z614)))</xm:f>
            <xm:f>'Listados Datos'!$P$5</xm:f>
            <x14:dxf>
              <fill>
                <patternFill>
                  <bgColor rgb="FFFFFF00"/>
                </patternFill>
              </fill>
            </x14:dxf>
          </x14:cfRule>
          <x14:cfRule type="containsText" priority="640" operator="containsText" id="{368310F6-D4B3-4D48-9827-03D09B76D702}">
            <xm:f>NOT(ISERROR(SEARCH('Listados Datos'!$P$6,Z614)))</xm:f>
            <xm:f>'Listados Datos'!$P$6</xm:f>
            <x14:dxf>
              <fill>
                <patternFill>
                  <bgColor rgb="FFFFC000"/>
                </patternFill>
              </fill>
            </x14:dxf>
          </x14:cfRule>
          <x14:cfRule type="containsText" priority="641" operator="containsText" id="{D55B44B8-1D42-47E8-B8DB-F8B5C9706A29}">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623" operator="containsText" id="{C954E76C-863C-4E73-95CB-54F23287C3F7}">
            <xm:f>NOT(ISERROR(SEARCH('Listados Datos'!$T$3,AT614)))</xm:f>
            <xm:f>'Listados Datos'!$T$3</xm:f>
            <x14:dxf>
              <fill>
                <patternFill patternType="solid">
                  <bgColor rgb="FFC00000"/>
                </patternFill>
              </fill>
            </x14:dxf>
          </x14:cfRule>
          <x14:cfRule type="containsText" priority="624" operator="containsText" id="{404709D3-1036-4AB9-B19D-27004F74B58E}">
            <xm:f>NOT(ISERROR(SEARCH('Listados Datos'!$T$4,AT614)))</xm:f>
            <xm:f>'Listados Datos'!$T$4</xm:f>
            <x14:dxf>
              <font>
                <b/>
                <i val="0"/>
                <color theme="0"/>
              </font>
              <fill>
                <patternFill>
                  <bgColor rgb="FFE26B0A"/>
                </patternFill>
              </fill>
            </x14:dxf>
          </x14:cfRule>
          <x14:cfRule type="containsText" priority="625" operator="containsText" id="{B3237CC6-2431-4D9A-84CE-D1C2ACBA18D4}">
            <xm:f>NOT(ISERROR(SEARCH('Listados Datos'!$T$5,AT614)))</xm:f>
            <xm:f>'Listados Datos'!$T$5</xm:f>
            <x14:dxf>
              <font>
                <b/>
                <i val="0"/>
                <color auto="1"/>
              </font>
              <fill>
                <patternFill>
                  <bgColor rgb="FFFFFF00"/>
                </patternFill>
              </fill>
            </x14:dxf>
          </x14:cfRule>
          <x14:cfRule type="containsText" priority="626" operator="containsText" id="{3D02FB64-51A2-4830-909E-CEBF242380F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193" operator="containsText" id="{F25CABE1-5856-42D1-887D-24E28BDD2945}">
            <xm:f>NOT(ISERROR(SEARCH('Listados Datos'!$D$3,B142)))</xm:f>
            <xm:f>'Listados Datos'!$D$3</xm:f>
            <x14:dxf>
              <font>
                <b/>
                <i val="0"/>
                <color theme="0"/>
              </font>
              <fill>
                <patternFill>
                  <bgColor rgb="FFC00000"/>
                </patternFill>
              </fill>
            </x14:dxf>
          </x14:cfRule>
          <x14:cfRule type="containsText" priority="194" operator="containsText" id="{AB8EB6AD-21AF-4E43-9B72-FE996A6E6AB5}">
            <xm:f>NOT(ISERROR(SEARCH('Listados Datos'!$D$4,B142)))</xm:f>
            <xm:f>'Listados Datos'!$D$4</xm:f>
            <x14:dxf>
              <font>
                <b/>
                <i val="0"/>
                <color theme="0"/>
              </font>
              <fill>
                <patternFill>
                  <bgColor rgb="FFC00000"/>
                </patternFill>
              </fill>
            </x14:dxf>
          </x14:cfRule>
          <x14:cfRule type="containsText" priority="195" operator="containsText" id="{8B134B48-FE99-4300-9141-9238D7B9440C}">
            <xm:f>NOT(ISERROR(SEARCH('Listados Datos'!$D$5,B142)))</xm:f>
            <xm:f>'Listados Datos'!$D$5</xm:f>
            <x14:dxf>
              <font>
                <b/>
                <i val="0"/>
                <color theme="0"/>
              </font>
              <fill>
                <patternFill>
                  <bgColor rgb="FFC00000"/>
                </patternFill>
              </fill>
            </x14:dxf>
          </x14:cfRule>
          <x14:cfRule type="containsText" priority="196" operator="containsText" id="{8FADE1B9-0331-477E-9D7B-A345BF9C943D}">
            <xm:f>NOT(ISERROR(SEARCH('Listados Datos'!$D$6,B142)))</xm:f>
            <xm:f>'Listados Datos'!$D$6</xm:f>
            <x14:dxf>
              <font>
                <b/>
                <i val="0"/>
                <color theme="0"/>
              </font>
              <fill>
                <patternFill>
                  <bgColor rgb="FFE3351F"/>
                </patternFill>
              </fill>
            </x14:dxf>
          </x14:cfRule>
          <x14:cfRule type="containsText" priority="197" operator="containsText" id="{A94452E8-C5A4-4363-8BFF-D362377830CE}">
            <xm:f>NOT(ISERROR(SEARCH('Listados Datos'!$D$7,B142)))</xm:f>
            <xm:f>'Listados Datos'!$D$7</xm:f>
            <x14:dxf>
              <font>
                <b/>
                <i val="0"/>
                <color theme="0"/>
              </font>
              <fill>
                <patternFill>
                  <bgColor rgb="FFE3351F"/>
                </patternFill>
              </fill>
            </x14:dxf>
          </x14:cfRule>
          <x14:cfRule type="containsText" priority="198" operator="containsText" id="{E51D09F2-3CD9-4E48-9909-2712B9EFEEE6}">
            <xm:f>NOT(ISERROR(SEARCH('Listados Datos'!$D$8,B142)))</xm:f>
            <xm:f>'Listados Datos'!$D$8</xm:f>
            <x14:dxf>
              <font>
                <b/>
                <i val="0"/>
                <color theme="0"/>
              </font>
              <fill>
                <patternFill>
                  <bgColor rgb="FFE3351F"/>
                </patternFill>
              </fill>
            </x14:dxf>
          </x14:cfRule>
          <x14:cfRule type="containsText" priority="199" operator="containsText" id="{89872EE1-DD70-420B-A81F-6C13C7157509}">
            <xm:f>NOT(ISERROR(SEARCH('Listados Datos'!$D$9,B142)))</xm:f>
            <xm:f>'Listados Datos'!$D$9</xm:f>
            <x14:dxf>
              <font>
                <b/>
                <i val="0"/>
                <color theme="0"/>
              </font>
              <fill>
                <patternFill>
                  <bgColor rgb="FFFFC000"/>
                </patternFill>
              </fill>
            </x14:dxf>
          </x14:cfRule>
          <x14:cfRule type="containsText" priority="200" operator="containsText" id="{8ECAC2B0-533D-4316-9631-7CAC72ED8B2E}">
            <xm:f>NOT(ISERROR(SEARCH('Listados Datos'!$D$10,B142)))</xm:f>
            <xm:f>'Listados Datos'!$D$10</xm:f>
            <x14:dxf>
              <font>
                <b/>
                <i val="0"/>
                <color theme="0"/>
              </font>
              <fill>
                <patternFill>
                  <bgColor rgb="FFFFC000"/>
                </patternFill>
              </fill>
            </x14:dxf>
          </x14:cfRule>
          <x14:cfRule type="containsText" priority="201" operator="containsText" id="{B6ED755D-B657-4CB4-B8E1-D8F1B29DB582}">
            <xm:f>NOT(ISERROR(SEARCH('Listados Datos'!$D$11,B142)))</xm:f>
            <xm:f>'Listados Datos'!$D$11</xm:f>
            <x14:dxf>
              <font>
                <b/>
                <i val="0"/>
                <color theme="0"/>
              </font>
              <fill>
                <patternFill>
                  <bgColor rgb="FFFFC000"/>
                </patternFill>
              </fill>
            </x14:dxf>
          </x14:cfRule>
          <x14:cfRule type="containsText" priority="202" operator="containsText" id="{76E1F0AF-46B7-414F-8C68-136DF8F09469}">
            <xm:f>NOT(ISERROR(SEARCH('Listados Datos'!$D$12,B142)))</xm:f>
            <xm:f>'Listados Datos'!$D$12</xm:f>
            <x14:dxf>
              <font>
                <b/>
                <i val="0"/>
                <color theme="0"/>
              </font>
              <fill>
                <patternFill>
                  <bgColor rgb="FFFFC000"/>
                </patternFill>
              </fill>
            </x14:dxf>
          </x14:cfRule>
          <x14:cfRule type="containsText" priority="203" operator="containsText" id="{5D642ADF-0695-4D87-A2BB-B0CD8CEFFDB5}">
            <xm:f>NOT(ISERROR(SEARCH('Listados Datos'!$D$13,B142)))</xm:f>
            <xm:f>'Listados Datos'!$D$13</xm:f>
            <x14:dxf>
              <font>
                <b/>
                <i val="0"/>
                <color theme="0"/>
              </font>
              <fill>
                <patternFill>
                  <bgColor rgb="FFFFC000"/>
                </patternFill>
              </fill>
            </x14:dxf>
          </x14:cfRule>
          <x14:cfRule type="containsText" priority="204" operator="containsText" id="{99617D29-4E88-443C-A1A1-114DC218DBF7}">
            <xm:f>NOT(ISERROR(SEARCH('Listados Datos'!$D$14,B142)))</xm:f>
            <xm:f>'Listados Datos'!$D$14</xm:f>
            <x14:dxf>
              <font>
                <b/>
                <i val="0"/>
                <color theme="0"/>
              </font>
              <fill>
                <patternFill>
                  <bgColor rgb="FFFF0000"/>
                </patternFill>
              </fill>
            </x14:dxf>
          </x14:cfRule>
          <x14:cfRule type="containsText" priority="205" operator="containsText" id="{A2B2DA2A-6227-4C08-85E7-552FF70D9721}">
            <xm:f>NOT(ISERROR(SEARCH('Listados Datos'!$D$15,B142)))</xm:f>
            <xm:f>'Listados Datos'!$D$15</xm:f>
            <x14:dxf>
              <font>
                <b/>
                <i val="0"/>
                <color theme="0"/>
              </font>
              <fill>
                <patternFill>
                  <bgColor rgb="FFFF0000"/>
                </patternFill>
              </fill>
            </x14:dxf>
          </x14:cfRule>
          <x14:cfRule type="containsText" priority="20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179" operator="containsText" id="{79F9FF85-FB22-410D-A488-F8DA76BA2A17}">
            <xm:f>NOT(ISERROR(SEARCH('Listados Datos'!$D$3,B190)))</xm:f>
            <xm:f>'Listados Datos'!$D$3</xm:f>
            <x14:dxf>
              <font>
                <b/>
                <i val="0"/>
                <color theme="0"/>
              </font>
              <fill>
                <patternFill>
                  <bgColor rgb="FFC00000"/>
                </patternFill>
              </fill>
            </x14:dxf>
          </x14:cfRule>
          <x14:cfRule type="containsText" priority="180" operator="containsText" id="{C71A1533-7323-4526-9099-8B59D562E411}">
            <xm:f>NOT(ISERROR(SEARCH('Listados Datos'!$D$4,B190)))</xm:f>
            <xm:f>'Listados Datos'!$D$4</xm:f>
            <x14:dxf>
              <font>
                <b/>
                <i val="0"/>
                <color theme="0"/>
              </font>
              <fill>
                <patternFill>
                  <bgColor rgb="FFC00000"/>
                </patternFill>
              </fill>
            </x14:dxf>
          </x14:cfRule>
          <x14:cfRule type="containsText" priority="181" operator="containsText" id="{D6A458C5-089E-40C9-A535-1B785ADB3961}">
            <xm:f>NOT(ISERROR(SEARCH('Listados Datos'!$D$5,B190)))</xm:f>
            <xm:f>'Listados Datos'!$D$5</xm:f>
            <x14:dxf>
              <font>
                <b/>
                <i val="0"/>
                <color theme="0"/>
              </font>
              <fill>
                <patternFill>
                  <bgColor rgb="FFC00000"/>
                </patternFill>
              </fill>
            </x14:dxf>
          </x14:cfRule>
          <x14:cfRule type="containsText" priority="182" operator="containsText" id="{2F76D759-830C-4321-8492-9D9AC61B73E1}">
            <xm:f>NOT(ISERROR(SEARCH('Listados Datos'!$D$6,B190)))</xm:f>
            <xm:f>'Listados Datos'!$D$6</xm:f>
            <x14:dxf>
              <font>
                <b/>
                <i val="0"/>
                <color theme="0"/>
              </font>
              <fill>
                <patternFill>
                  <bgColor rgb="FFE3351F"/>
                </patternFill>
              </fill>
            </x14:dxf>
          </x14:cfRule>
          <x14:cfRule type="containsText" priority="183" operator="containsText" id="{EE84C0CD-8638-43B4-965E-26A852DE0669}">
            <xm:f>NOT(ISERROR(SEARCH('Listados Datos'!$D$7,B190)))</xm:f>
            <xm:f>'Listados Datos'!$D$7</xm:f>
            <x14:dxf>
              <font>
                <b/>
                <i val="0"/>
                <color theme="0"/>
              </font>
              <fill>
                <patternFill>
                  <bgColor rgb="FFE3351F"/>
                </patternFill>
              </fill>
            </x14:dxf>
          </x14:cfRule>
          <x14:cfRule type="containsText" priority="184" operator="containsText" id="{7BE246CB-7B37-4984-B317-688EAAA8582C}">
            <xm:f>NOT(ISERROR(SEARCH('Listados Datos'!$D$8,B190)))</xm:f>
            <xm:f>'Listados Datos'!$D$8</xm:f>
            <x14:dxf>
              <font>
                <b/>
                <i val="0"/>
                <color theme="0"/>
              </font>
              <fill>
                <patternFill>
                  <bgColor rgb="FFE3351F"/>
                </patternFill>
              </fill>
            </x14:dxf>
          </x14:cfRule>
          <x14:cfRule type="containsText" priority="185" operator="containsText" id="{76E4DF3E-5FF5-4A0D-A076-9F00268CDF6C}">
            <xm:f>NOT(ISERROR(SEARCH('Listados Datos'!$D$9,B190)))</xm:f>
            <xm:f>'Listados Datos'!$D$9</xm:f>
            <x14:dxf>
              <font>
                <b/>
                <i val="0"/>
                <color theme="0"/>
              </font>
              <fill>
                <patternFill>
                  <bgColor rgb="FFFFC000"/>
                </patternFill>
              </fill>
            </x14:dxf>
          </x14:cfRule>
          <x14:cfRule type="containsText" priority="186" operator="containsText" id="{8B07A8B0-EDE2-4B56-8823-C66EC7704F48}">
            <xm:f>NOT(ISERROR(SEARCH('Listados Datos'!$D$10,B190)))</xm:f>
            <xm:f>'Listados Datos'!$D$10</xm:f>
            <x14:dxf>
              <font>
                <b/>
                <i val="0"/>
                <color theme="0"/>
              </font>
              <fill>
                <patternFill>
                  <bgColor rgb="FFFFC000"/>
                </patternFill>
              </fill>
            </x14:dxf>
          </x14:cfRule>
          <x14:cfRule type="containsText" priority="187" operator="containsText" id="{6A81971F-ECA5-477C-86B5-2F14FCC6329A}">
            <xm:f>NOT(ISERROR(SEARCH('Listados Datos'!$D$11,B190)))</xm:f>
            <xm:f>'Listados Datos'!$D$11</xm:f>
            <x14:dxf>
              <font>
                <b/>
                <i val="0"/>
                <color theme="0"/>
              </font>
              <fill>
                <patternFill>
                  <bgColor rgb="FFFFC000"/>
                </patternFill>
              </fill>
            </x14:dxf>
          </x14:cfRule>
          <x14:cfRule type="containsText" priority="188" operator="containsText" id="{4A7E3548-09BB-46F6-AA8E-DFDFC3124308}">
            <xm:f>NOT(ISERROR(SEARCH('Listados Datos'!$D$12,B190)))</xm:f>
            <xm:f>'Listados Datos'!$D$12</xm:f>
            <x14:dxf>
              <font>
                <b/>
                <i val="0"/>
                <color theme="0"/>
              </font>
              <fill>
                <patternFill>
                  <bgColor rgb="FFFFC000"/>
                </patternFill>
              </fill>
            </x14:dxf>
          </x14:cfRule>
          <x14:cfRule type="containsText" priority="189" operator="containsText" id="{893FD713-7AC8-4CE3-BDA0-0DA5B485E374}">
            <xm:f>NOT(ISERROR(SEARCH('Listados Datos'!$D$13,B190)))</xm:f>
            <xm:f>'Listados Datos'!$D$13</xm:f>
            <x14:dxf>
              <font>
                <b/>
                <i val="0"/>
                <color theme="0"/>
              </font>
              <fill>
                <patternFill>
                  <bgColor rgb="FFFFC000"/>
                </patternFill>
              </fill>
            </x14:dxf>
          </x14:cfRule>
          <x14:cfRule type="containsText" priority="190" operator="containsText" id="{E2C04C28-6101-44AF-8EDC-E3FC11496E99}">
            <xm:f>NOT(ISERROR(SEARCH('Listados Datos'!$D$14,B190)))</xm:f>
            <xm:f>'Listados Datos'!$D$14</xm:f>
            <x14:dxf>
              <font>
                <b/>
                <i val="0"/>
                <color theme="0"/>
              </font>
              <fill>
                <patternFill>
                  <bgColor rgb="FFFF0000"/>
                </patternFill>
              </fill>
            </x14:dxf>
          </x14:cfRule>
          <x14:cfRule type="containsText" priority="191" operator="containsText" id="{35E8DCD2-9FBA-4397-AD37-C5FEFFCF97ED}">
            <xm:f>NOT(ISERROR(SEARCH('Listados Datos'!$D$15,B190)))</xm:f>
            <xm:f>'Listados Datos'!$D$15</xm:f>
            <x14:dxf>
              <font>
                <b/>
                <i val="0"/>
                <color theme="0"/>
              </font>
              <fill>
                <patternFill>
                  <bgColor rgb="FFFF0000"/>
                </patternFill>
              </fill>
            </x14:dxf>
          </x14:cfRule>
          <x14:cfRule type="containsText" priority="19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175" operator="containsText" id="{4C004DF1-27C7-4C32-BC4B-EDC80110B5B0}">
            <xm:f>NOT(ISERROR(SEARCH('Listados Datos'!$T$3,AF130)))</xm:f>
            <xm:f>'Listados Datos'!$T$3</xm:f>
            <x14:dxf>
              <fill>
                <patternFill patternType="solid">
                  <bgColor rgb="FFC00000"/>
                </patternFill>
              </fill>
            </x14:dxf>
          </x14:cfRule>
          <x14:cfRule type="containsText" priority="176" operator="containsText" id="{53B27EA5-5300-427C-8278-FACAD0714732}">
            <xm:f>NOT(ISERROR(SEARCH('Listados Datos'!$T$4,AF130)))</xm:f>
            <xm:f>'Listados Datos'!$T$4</xm:f>
            <x14:dxf>
              <font>
                <b/>
                <i val="0"/>
                <color theme="0"/>
              </font>
              <fill>
                <patternFill>
                  <bgColor rgb="FFE26B0A"/>
                </patternFill>
              </fill>
            </x14:dxf>
          </x14:cfRule>
          <x14:cfRule type="containsText" priority="177" operator="containsText" id="{D5E2A4F4-F596-4422-9ED8-22621093A5F3}">
            <xm:f>NOT(ISERROR(SEARCH('Listados Datos'!$T$5,AF130)))</xm:f>
            <xm:f>'Listados Datos'!$T$5</xm:f>
            <x14:dxf>
              <font>
                <b/>
                <i val="0"/>
                <color auto="1"/>
              </font>
              <fill>
                <patternFill>
                  <bgColor rgb="FFFFFF00"/>
                </patternFill>
              </fill>
            </x14:dxf>
          </x14:cfRule>
          <x14:cfRule type="containsText" priority="17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171" operator="containsText" id="{87843ECF-2EF7-4EB5-8CB0-D8EDB89A733B}">
            <xm:f>NOT(ISERROR(SEARCH('Listados Datos'!$T$3,AB130)))</xm:f>
            <xm:f>'Listados Datos'!$T$3</xm:f>
            <x14:dxf>
              <fill>
                <patternFill patternType="solid">
                  <bgColor rgb="FFC00000"/>
                </patternFill>
              </fill>
            </x14:dxf>
          </x14:cfRule>
          <x14:cfRule type="containsText" priority="172" operator="containsText" id="{DE71A750-E73E-4FC0-A736-683AC2E88660}">
            <xm:f>NOT(ISERROR(SEARCH('Listados Datos'!$T$4,AB130)))</xm:f>
            <xm:f>'Listados Datos'!$T$4</xm:f>
            <x14:dxf>
              <font>
                <b/>
                <i val="0"/>
                <color theme="0"/>
              </font>
              <fill>
                <patternFill>
                  <bgColor rgb="FFE26B0A"/>
                </patternFill>
              </fill>
            </x14:dxf>
          </x14:cfRule>
          <x14:cfRule type="containsText" priority="173" operator="containsText" id="{004A02B6-3ADB-44B0-B3EC-D8765106497E}">
            <xm:f>NOT(ISERROR(SEARCH('Listados Datos'!$T$5,AB130)))</xm:f>
            <xm:f>'Listados Datos'!$T$5</xm:f>
            <x14:dxf>
              <font>
                <b/>
                <i val="0"/>
                <color auto="1"/>
              </font>
              <fill>
                <patternFill>
                  <bgColor rgb="FFFFFF00"/>
                </patternFill>
              </fill>
            </x14:dxf>
          </x14:cfRule>
          <x14:cfRule type="containsText" priority="17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161" operator="containsText" id="{658C5725-CD42-44CE-A9AC-23C1EA5A3DEC}">
            <xm:f>NOT(ISERROR(SEARCH('Listados Datos'!$P$3,Z130)))</xm:f>
            <xm:f>'Listados Datos'!$P$3</xm:f>
            <x14:dxf>
              <fill>
                <patternFill>
                  <bgColor rgb="FF99CC00"/>
                </patternFill>
              </fill>
            </x14:dxf>
          </x14:cfRule>
          <x14:cfRule type="containsText" priority="162" operator="containsText" id="{7BC210D5-0163-49AD-BAD4-57F830FA7F51}">
            <xm:f>NOT(ISERROR(SEARCH('Listados Datos'!$P$4,Z130)))</xm:f>
            <xm:f>'Listados Datos'!$P$4</xm:f>
            <x14:dxf>
              <fill>
                <patternFill>
                  <bgColor rgb="FF33CC33"/>
                </patternFill>
              </fill>
            </x14:dxf>
          </x14:cfRule>
          <x14:cfRule type="containsText" priority="163" operator="containsText" id="{64DFD87E-C3A5-47FB-B5FB-6879954470B2}">
            <xm:f>NOT(ISERROR(SEARCH('Listados Datos'!$P$5,Z130)))</xm:f>
            <xm:f>'Listados Datos'!$P$5</xm:f>
            <x14:dxf>
              <fill>
                <patternFill>
                  <bgColor rgb="FFFFFF00"/>
                </patternFill>
              </fill>
            </x14:dxf>
          </x14:cfRule>
          <x14:cfRule type="containsText" priority="164" operator="containsText" id="{E85603D5-DFC8-426B-8312-D7E29F24A63C}">
            <xm:f>NOT(ISERROR(SEARCH('Listados Datos'!$P$6,Z130)))</xm:f>
            <xm:f>'Listados Datos'!$P$6</xm:f>
            <x14:dxf>
              <fill>
                <patternFill>
                  <bgColor rgb="FFFFC000"/>
                </patternFill>
              </fill>
            </x14:dxf>
          </x14:cfRule>
          <x14:cfRule type="containsText" priority="16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137" operator="containsText" id="{77A70695-6874-4120-93FC-E6445B6FC577}">
            <xm:f>NOT(ISERROR(SEARCH('Listados Datos'!$T$3,AT130)))</xm:f>
            <xm:f>'Listados Datos'!$T$3</xm:f>
            <x14:dxf>
              <fill>
                <patternFill patternType="solid">
                  <bgColor rgb="FFC00000"/>
                </patternFill>
              </fill>
            </x14:dxf>
          </x14:cfRule>
          <x14:cfRule type="containsText" priority="138" operator="containsText" id="{C1EF7BDC-BA2E-4312-ABD7-7544158E350D}">
            <xm:f>NOT(ISERROR(SEARCH('Listados Datos'!$T$4,AT130)))</xm:f>
            <xm:f>'Listados Datos'!$T$4</xm:f>
            <x14:dxf>
              <font>
                <b/>
                <i val="0"/>
                <color theme="0"/>
              </font>
              <fill>
                <patternFill>
                  <bgColor rgb="FFE26B0A"/>
                </patternFill>
              </fill>
            </x14:dxf>
          </x14:cfRule>
          <x14:cfRule type="containsText" priority="139" operator="containsText" id="{DB9970A8-A79F-4840-BD83-724F4353B29E}">
            <xm:f>NOT(ISERROR(SEARCH('Listados Datos'!$T$5,AT130)))</xm:f>
            <xm:f>'Listados Datos'!$T$5</xm:f>
            <x14:dxf>
              <font>
                <b/>
                <i val="0"/>
                <color auto="1"/>
              </font>
              <fill>
                <patternFill>
                  <bgColor rgb="FFFFFF00"/>
                </patternFill>
              </fill>
            </x14:dxf>
          </x14:cfRule>
          <x14:cfRule type="containsText" priority="14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127" operator="containsText" id="{C08BFE56-D0A8-4A75-A6EC-4F31CDC0BD9E}">
            <xm:f>NOT(ISERROR(SEARCH('Listados Datos'!$P$3,AR130)))</xm:f>
            <xm:f>'Listados Datos'!$P$3</xm:f>
            <x14:dxf>
              <fill>
                <patternFill>
                  <bgColor rgb="FF99CC00"/>
                </patternFill>
              </fill>
            </x14:dxf>
          </x14:cfRule>
          <x14:cfRule type="containsText" priority="128" operator="containsText" id="{5DFBAD42-E7AD-4E2B-9E2F-96D3DE007775}">
            <xm:f>NOT(ISERROR(SEARCH('Listados Datos'!$P$4,AR130)))</xm:f>
            <xm:f>'Listados Datos'!$P$4</xm:f>
            <x14:dxf>
              <fill>
                <patternFill>
                  <bgColor rgb="FF33CC33"/>
                </patternFill>
              </fill>
            </x14:dxf>
          </x14:cfRule>
          <x14:cfRule type="containsText" priority="129" operator="containsText" id="{8954AADE-DA80-40DA-B5BF-B767583737C5}">
            <xm:f>NOT(ISERROR(SEARCH('Listados Datos'!$P$5,AR130)))</xm:f>
            <xm:f>'Listados Datos'!$P$5</xm:f>
            <x14:dxf>
              <fill>
                <patternFill>
                  <bgColor rgb="FFFFFF00"/>
                </patternFill>
              </fill>
            </x14:dxf>
          </x14:cfRule>
          <x14:cfRule type="containsText" priority="130" operator="containsText" id="{324B629E-E8C5-4B15-B406-3D240A42D6D3}">
            <xm:f>NOT(ISERROR(SEARCH('Listados Datos'!$P$6,AR130)))</xm:f>
            <xm:f>'Listados Datos'!$P$6</xm:f>
            <x14:dxf>
              <fill>
                <patternFill>
                  <bgColor rgb="FFFFC000"/>
                </patternFill>
              </fill>
            </x14:dxf>
          </x14:cfRule>
          <x14:cfRule type="containsText" priority="13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123" operator="containsText" id="{4B64FCD0-BCA8-44A7-9E3D-F45E926A3AB6}">
            <xm:f>NOT(ISERROR(SEARCH('Listados Datos'!$T$3,AT131)))</xm:f>
            <xm:f>'Listados Datos'!$T$3</xm:f>
            <x14:dxf>
              <fill>
                <patternFill patternType="solid">
                  <bgColor rgb="FFC00000"/>
                </patternFill>
              </fill>
            </x14:dxf>
          </x14:cfRule>
          <x14:cfRule type="containsText" priority="124" operator="containsText" id="{779889D1-1BA9-46CB-B18C-DB10D707905F}">
            <xm:f>NOT(ISERROR(SEARCH('Listados Datos'!$T$4,AT131)))</xm:f>
            <xm:f>'Listados Datos'!$T$4</xm:f>
            <x14:dxf>
              <font>
                <b/>
                <i val="0"/>
                <color theme="0"/>
              </font>
              <fill>
                <patternFill>
                  <bgColor rgb="FFE26B0A"/>
                </patternFill>
              </fill>
            </x14:dxf>
          </x14:cfRule>
          <x14:cfRule type="containsText" priority="125" operator="containsText" id="{97E41556-3DAD-4082-931A-577526AD590F}">
            <xm:f>NOT(ISERROR(SEARCH('Listados Datos'!$T$5,AT131)))</xm:f>
            <xm:f>'Listados Datos'!$T$5</xm:f>
            <x14:dxf>
              <font>
                <b/>
                <i val="0"/>
                <color auto="1"/>
              </font>
              <fill>
                <patternFill>
                  <bgColor rgb="FFFFFF00"/>
                </patternFill>
              </fill>
            </x14:dxf>
          </x14:cfRule>
          <x14:cfRule type="containsText" priority="12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113" operator="containsText" id="{18354E4F-6344-4348-822C-B4CB389569F0}">
            <xm:f>NOT(ISERROR(SEARCH('Listados Datos'!$P$3,AR131)))</xm:f>
            <xm:f>'Listados Datos'!$P$3</xm:f>
            <x14:dxf>
              <fill>
                <patternFill>
                  <bgColor rgb="FF99CC00"/>
                </patternFill>
              </fill>
            </x14:dxf>
          </x14:cfRule>
          <x14:cfRule type="containsText" priority="114" operator="containsText" id="{5FD19150-1E4A-46BE-91AF-404816D06928}">
            <xm:f>NOT(ISERROR(SEARCH('Listados Datos'!$P$4,AR131)))</xm:f>
            <xm:f>'Listados Datos'!$P$4</xm:f>
            <x14:dxf>
              <fill>
                <patternFill>
                  <bgColor rgb="FF33CC33"/>
                </patternFill>
              </fill>
            </x14:dxf>
          </x14:cfRule>
          <x14:cfRule type="containsText" priority="115" operator="containsText" id="{D34FCB20-D1C4-4AE8-89BC-8003BDACC4B7}">
            <xm:f>NOT(ISERROR(SEARCH('Listados Datos'!$P$5,AR131)))</xm:f>
            <xm:f>'Listados Datos'!$P$5</xm:f>
            <x14:dxf>
              <fill>
                <patternFill>
                  <bgColor rgb="FFFFFF00"/>
                </patternFill>
              </fill>
            </x14:dxf>
          </x14:cfRule>
          <x14:cfRule type="containsText" priority="116" operator="containsText" id="{876B4DC0-A3C2-4D13-A1A8-98FF89B6C15E}">
            <xm:f>NOT(ISERROR(SEARCH('Listados Datos'!$P$6,AR131)))</xm:f>
            <xm:f>'Listados Datos'!$P$6</xm:f>
            <x14:dxf>
              <fill>
                <patternFill>
                  <bgColor rgb="FFFFC000"/>
                </patternFill>
              </fill>
            </x14:dxf>
          </x14:cfRule>
          <x14:cfRule type="containsText" priority="11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109" operator="containsText" id="{AE597E42-2EE1-4B78-B139-1F7EACC1E3FB}">
            <xm:f>NOT(ISERROR(SEARCH('Listados Datos'!$T$3,AT135)))</xm:f>
            <xm:f>'Listados Datos'!$T$3</xm:f>
            <x14:dxf>
              <fill>
                <patternFill patternType="solid">
                  <bgColor rgb="FFC00000"/>
                </patternFill>
              </fill>
            </x14:dxf>
          </x14:cfRule>
          <x14:cfRule type="containsText" priority="110" operator="containsText" id="{270E1A11-3D4A-47F6-9A19-AC9DB0280C7B}">
            <xm:f>NOT(ISERROR(SEARCH('Listados Datos'!$T$4,AT135)))</xm:f>
            <xm:f>'Listados Datos'!$T$4</xm:f>
            <x14:dxf>
              <font>
                <b/>
                <i val="0"/>
                <color theme="0"/>
              </font>
              <fill>
                <patternFill>
                  <bgColor rgb="FFE26B0A"/>
                </patternFill>
              </fill>
            </x14:dxf>
          </x14:cfRule>
          <x14:cfRule type="containsText" priority="111" operator="containsText" id="{79539F2E-27FC-4544-B347-71FF280E09C2}">
            <xm:f>NOT(ISERROR(SEARCH('Listados Datos'!$T$5,AT135)))</xm:f>
            <xm:f>'Listados Datos'!$T$5</xm:f>
            <x14:dxf>
              <font>
                <b/>
                <i val="0"/>
                <color auto="1"/>
              </font>
              <fill>
                <patternFill>
                  <bgColor rgb="FFFFFF00"/>
                </patternFill>
              </fill>
            </x14:dxf>
          </x14:cfRule>
          <x14:cfRule type="containsText" priority="11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99" operator="containsText" id="{EBCEACE2-1747-49ED-AEBD-272ABF47726C}">
            <xm:f>NOT(ISERROR(SEARCH('Listados Datos'!$P$3,AR135)))</xm:f>
            <xm:f>'Listados Datos'!$P$3</xm:f>
            <x14:dxf>
              <fill>
                <patternFill>
                  <bgColor rgb="FF99CC00"/>
                </patternFill>
              </fill>
            </x14:dxf>
          </x14:cfRule>
          <x14:cfRule type="containsText" priority="100" operator="containsText" id="{995348F3-D589-4AC3-8034-7AD874917198}">
            <xm:f>NOT(ISERROR(SEARCH('Listados Datos'!$P$4,AR135)))</xm:f>
            <xm:f>'Listados Datos'!$P$4</xm:f>
            <x14:dxf>
              <fill>
                <patternFill>
                  <bgColor rgb="FF33CC33"/>
                </patternFill>
              </fill>
            </x14:dxf>
          </x14:cfRule>
          <x14:cfRule type="containsText" priority="101" operator="containsText" id="{2C815E68-BF47-4EF7-8F89-61B2B53832A6}">
            <xm:f>NOT(ISERROR(SEARCH('Listados Datos'!$P$5,AR135)))</xm:f>
            <xm:f>'Listados Datos'!$P$5</xm:f>
            <x14:dxf>
              <fill>
                <patternFill>
                  <bgColor rgb="FFFFFF00"/>
                </patternFill>
              </fill>
            </x14:dxf>
          </x14:cfRule>
          <x14:cfRule type="containsText" priority="102" operator="containsText" id="{357F6729-185F-431C-9231-BEF6C55E5F14}">
            <xm:f>NOT(ISERROR(SEARCH('Listados Datos'!$P$6,AR135)))</xm:f>
            <xm:f>'Listados Datos'!$P$6</xm:f>
            <x14:dxf>
              <fill>
                <patternFill>
                  <bgColor rgb="FFFFC000"/>
                </patternFill>
              </fill>
            </x14:dxf>
          </x14:cfRule>
          <x14:cfRule type="containsText" priority="10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95" operator="containsText" id="{068A6F5D-CCD7-4455-B281-9C41FC5B41F8}">
            <xm:f>NOT(ISERROR(SEARCH('Listados Datos'!$T$3,AF132)))</xm:f>
            <xm:f>'Listados Datos'!$T$3</xm:f>
            <x14:dxf>
              <fill>
                <patternFill patternType="solid">
                  <bgColor rgb="FFC00000"/>
                </patternFill>
              </fill>
            </x14:dxf>
          </x14:cfRule>
          <x14:cfRule type="containsText" priority="96" operator="containsText" id="{24B03833-EA0B-43BD-929F-D12A65584580}">
            <xm:f>NOT(ISERROR(SEARCH('Listados Datos'!$T$4,AF132)))</xm:f>
            <xm:f>'Listados Datos'!$T$4</xm:f>
            <x14:dxf>
              <font>
                <b/>
                <i val="0"/>
                <color theme="0"/>
              </font>
              <fill>
                <patternFill>
                  <bgColor rgb="FFE26B0A"/>
                </patternFill>
              </fill>
            </x14:dxf>
          </x14:cfRule>
          <x14:cfRule type="containsText" priority="97" operator="containsText" id="{8FD5E28C-E3E3-434A-98CE-D5968E7F5BC4}">
            <xm:f>NOT(ISERROR(SEARCH('Listados Datos'!$T$5,AF132)))</xm:f>
            <xm:f>'Listados Datos'!$T$5</xm:f>
            <x14:dxf>
              <font>
                <b/>
                <i val="0"/>
                <color auto="1"/>
              </font>
              <fill>
                <patternFill>
                  <bgColor rgb="FFFFFF00"/>
                </patternFill>
              </fill>
            </x14:dxf>
          </x14:cfRule>
          <x14:cfRule type="containsText" priority="9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91" operator="containsText" id="{2D292F64-BCC5-4603-89F6-52FC70483D17}">
            <xm:f>NOT(ISERROR(SEARCH('Listados Datos'!$T$3,AB132)))</xm:f>
            <xm:f>'Listados Datos'!$T$3</xm:f>
            <x14:dxf>
              <fill>
                <patternFill patternType="solid">
                  <bgColor rgb="FFC00000"/>
                </patternFill>
              </fill>
            </x14:dxf>
          </x14:cfRule>
          <x14:cfRule type="containsText" priority="92" operator="containsText" id="{F4570DFF-2E1C-45E3-AD5D-08CD03D22733}">
            <xm:f>NOT(ISERROR(SEARCH('Listados Datos'!$T$4,AB132)))</xm:f>
            <xm:f>'Listados Datos'!$T$4</xm:f>
            <x14:dxf>
              <font>
                <b/>
                <i val="0"/>
                <color theme="0"/>
              </font>
              <fill>
                <patternFill>
                  <bgColor rgb="FFE26B0A"/>
                </patternFill>
              </fill>
            </x14:dxf>
          </x14:cfRule>
          <x14:cfRule type="containsText" priority="93" operator="containsText" id="{1636DF8D-AF74-420F-A578-1D00EB818020}">
            <xm:f>NOT(ISERROR(SEARCH('Listados Datos'!$T$5,AB132)))</xm:f>
            <xm:f>'Listados Datos'!$T$5</xm:f>
            <x14:dxf>
              <font>
                <b/>
                <i val="0"/>
                <color auto="1"/>
              </font>
              <fill>
                <patternFill>
                  <bgColor rgb="FFFFFF00"/>
                </patternFill>
              </fill>
            </x14:dxf>
          </x14:cfRule>
          <x14:cfRule type="containsText" priority="9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81" operator="containsText" id="{A2723DCA-96A1-475A-AD3B-198408963420}">
            <xm:f>NOT(ISERROR(SEARCH('Listados Datos'!$P$3,Z132)))</xm:f>
            <xm:f>'Listados Datos'!$P$3</xm:f>
            <x14:dxf>
              <fill>
                <patternFill>
                  <bgColor rgb="FF99CC00"/>
                </patternFill>
              </fill>
            </x14:dxf>
          </x14:cfRule>
          <x14:cfRule type="containsText" priority="82" operator="containsText" id="{2671E301-07C5-4E9A-965B-58633A717F33}">
            <xm:f>NOT(ISERROR(SEARCH('Listados Datos'!$P$4,Z132)))</xm:f>
            <xm:f>'Listados Datos'!$P$4</xm:f>
            <x14:dxf>
              <fill>
                <patternFill>
                  <bgColor rgb="FF33CC33"/>
                </patternFill>
              </fill>
            </x14:dxf>
          </x14:cfRule>
          <x14:cfRule type="containsText" priority="83" operator="containsText" id="{2BE7CE64-6C76-46AA-8193-000F59EB76B9}">
            <xm:f>NOT(ISERROR(SEARCH('Listados Datos'!$P$5,Z132)))</xm:f>
            <xm:f>'Listados Datos'!$P$5</xm:f>
            <x14:dxf>
              <fill>
                <patternFill>
                  <bgColor rgb="FFFFFF00"/>
                </patternFill>
              </fill>
            </x14:dxf>
          </x14:cfRule>
          <x14:cfRule type="containsText" priority="84" operator="containsText" id="{A6A565C6-2124-40DE-B694-615FD6297070}">
            <xm:f>NOT(ISERROR(SEARCH('Listados Datos'!$P$6,Z132)))</xm:f>
            <xm:f>'Listados Datos'!$P$6</xm:f>
            <x14:dxf>
              <fill>
                <patternFill>
                  <bgColor rgb="FFFFC000"/>
                </patternFill>
              </fill>
            </x14:dxf>
          </x14:cfRule>
          <x14:cfRule type="containsText" priority="8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67" operator="containsText" id="{840DAA41-3B72-47F4-83C0-39414CC8A9F3}">
            <xm:f>NOT(ISERROR(SEARCH('Listados Datos'!$T$3,AT132)))</xm:f>
            <xm:f>'Listados Datos'!$T$3</xm:f>
            <x14:dxf>
              <fill>
                <patternFill patternType="solid">
                  <bgColor rgb="FFC00000"/>
                </patternFill>
              </fill>
            </x14:dxf>
          </x14:cfRule>
          <x14:cfRule type="containsText" priority="68" operator="containsText" id="{0089FE89-7AF6-40D1-9D8E-5D7BED279173}">
            <xm:f>NOT(ISERROR(SEARCH('Listados Datos'!$T$4,AT132)))</xm:f>
            <xm:f>'Listados Datos'!$T$4</xm:f>
            <x14:dxf>
              <font>
                <b/>
                <i val="0"/>
                <color theme="0"/>
              </font>
              <fill>
                <patternFill>
                  <bgColor rgb="FFE26B0A"/>
                </patternFill>
              </fill>
            </x14:dxf>
          </x14:cfRule>
          <x14:cfRule type="containsText" priority="69" operator="containsText" id="{CC5D6EA9-8E96-4617-B1C3-6AD4551336C8}">
            <xm:f>NOT(ISERROR(SEARCH('Listados Datos'!$T$5,AT132)))</xm:f>
            <xm:f>'Listados Datos'!$T$5</xm:f>
            <x14:dxf>
              <font>
                <b/>
                <i val="0"/>
                <color auto="1"/>
              </font>
              <fill>
                <patternFill>
                  <bgColor rgb="FFFFFF00"/>
                </patternFill>
              </fill>
            </x14:dxf>
          </x14:cfRule>
          <x14:cfRule type="containsText" priority="7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57" operator="containsText" id="{83B7BC05-9183-4CF7-B556-F0197ABA6211}">
            <xm:f>NOT(ISERROR(SEARCH('Listados Datos'!$P$3,AR132)))</xm:f>
            <xm:f>'Listados Datos'!$P$3</xm:f>
            <x14:dxf>
              <fill>
                <patternFill>
                  <bgColor rgb="FF99CC00"/>
                </patternFill>
              </fill>
            </x14:dxf>
          </x14:cfRule>
          <x14:cfRule type="containsText" priority="58" operator="containsText" id="{5BE6CA62-812A-43EE-9447-6D2354B3BEF2}">
            <xm:f>NOT(ISERROR(SEARCH('Listados Datos'!$P$4,AR132)))</xm:f>
            <xm:f>'Listados Datos'!$P$4</xm:f>
            <x14:dxf>
              <fill>
                <patternFill>
                  <bgColor rgb="FF33CC33"/>
                </patternFill>
              </fill>
            </x14:dxf>
          </x14:cfRule>
          <x14:cfRule type="containsText" priority="59" operator="containsText" id="{9A085CE4-AE65-4F5D-85D8-72A413716DAE}">
            <xm:f>NOT(ISERROR(SEARCH('Listados Datos'!$P$5,AR132)))</xm:f>
            <xm:f>'Listados Datos'!$P$5</xm:f>
            <x14:dxf>
              <fill>
                <patternFill>
                  <bgColor rgb="FFFFFF00"/>
                </patternFill>
              </fill>
            </x14:dxf>
          </x14:cfRule>
          <x14:cfRule type="containsText" priority="60" operator="containsText" id="{0C71313D-01E8-41E7-909C-C00175D70A8B}">
            <xm:f>NOT(ISERROR(SEARCH('Listados Datos'!$P$6,AR132)))</xm:f>
            <xm:f>'Listados Datos'!$P$6</xm:f>
            <x14:dxf>
              <fill>
                <patternFill>
                  <bgColor rgb="FFFFC000"/>
                </patternFill>
              </fill>
            </x14:dxf>
          </x14:cfRule>
          <x14:cfRule type="containsText" priority="6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53" operator="containsText" id="{FC54184A-1BC7-46F4-9F4C-05774574D738}">
            <xm:f>NOT(ISERROR(SEARCH('Listados Datos'!$T$3,AT133)))</xm:f>
            <xm:f>'Listados Datos'!$T$3</xm:f>
            <x14:dxf>
              <fill>
                <patternFill patternType="solid">
                  <bgColor rgb="FFC00000"/>
                </patternFill>
              </fill>
            </x14:dxf>
          </x14:cfRule>
          <x14:cfRule type="containsText" priority="54" operator="containsText" id="{5AA8225C-B257-4349-A8E8-5AAB98B7C17C}">
            <xm:f>NOT(ISERROR(SEARCH('Listados Datos'!$T$4,AT133)))</xm:f>
            <xm:f>'Listados Datos'!$T$4</xm:f>
            <x14:dxf>
              <font>
                <b/>
                <i val="0"/>
                <color theme="0"/>
              </font>
              <fill>
                <patternFill>
                  <bgColor rgb="FFE26B0A"/>
                </patternFill>
              </fill>
            </x14:dxf>
          </x14:cfRule>
          <x14:cfRule type="containsText" priority="55" operator="containsText" id="{CACA0A96-E5DC-4737-8712-8A92FBA86099}">
            <xm:f>NOT(ISERROR(SEARCH('Listados Datos'!$T$5,AT133)))</xm:f>
            <xm:f>'Listados Datos'!$T$5</xm:f>
            <x14:dxf>
              <font>
                <b/>
                <i val="0"/>
                <color auto="1"/>
              </font>
              <fill>
                <patternFill>
                  <bgColor rgb="FFFFFF00"/>
                </patternFill>
              </fill>
            </x14:dxf>
          </x14:cfRule>
          <x14:cfRule type="containsText" priority="5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43" operator="containsText" id="{42130589-8386-4CDE-B8D0-66D9EA5E4D9E}">
            <xm:f>NOT(ISERROR(SEARCH('Listados Datos'!$P$3,AR133)))</xm:f>
            <xm:f>'Listados Datos'!$P$3</xm:f>
            <x14:dxf>
              <fill>
                <patternFill>
                  <bgColor rgb="FF99CC00"/>
                </patternFill>
              </fill>
            </x14:dxf>
          </x14:cfRule>
          <x14:cfRule type="containsText" priority="44" operator="containsText" id="{0EDABA26-6FC8-4C52-A339-AD33A91BB426}">
            <xm:f>NOT(ISERROR(SEARCH('Listados Datos'!$P$4,AR133)))</xm:f>
            <xm:f>'Listados Datos'!$P$4</xm:f>
            <x14:dxf>
              <fill>
                <patternFill>
                  <bgColor rgb="FF33CC33"/>
                </patternFill>
              </fill>
            </x14:dxf>
          </x14:cfRule>
          <x14:cfRule type="containsText" priority="45" operator="containsText" id="{60EDA3C3-64C0-4AB8-8A38-BD25B1B0985A}">
            <xm:f>NOT(ISERROR(SEARCH('Listados Datos'!$P$5,AR133)))</xm:f>
            <xm:f>'Listados Datos'!$P$5</xm:f>
            <x14:dxf>
              <fill>
                <patternFill>
                  <bgColor rgb="FFFFFF00"/>
                </patternFill>
              </fill>
            </x14:dxf>
          </x14:cfRule>
          <x14:cfRule type="containsText" priority="46" operator="containsText" id="{43F70A6B-5D1D-427E-B578-C975322C7814}">
            <xm:f>NOT(ISERROR(SEARCH('Listados Datos'!$P$6,AR133)))</xm:f>
            <xm:f>'Listados Datos'!$P$6</xm:f>
            <x14:dxf>
              <fill>
                <patternFill>
                  <bgColor rgb="FFFFC000"/>
                </patternFill>
              </fill>
            </x14:dxf>
          </x14:cfRule>
          <x14:cfRule type="containsText" priority="4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39" operator="containsText" id="{2017F431-9A71-46C1-B8C2-6C5B6647E0A1}">
            <xm:f>NOT(ISERROR(SEARCH('Listados Datos'!$T$3,AF134)))</xm:f>
            <xm:f>'Listados Datos'!$T$3</xm:f>
            <x14:dxf>
              <fill>
                <patternFill patternType="solid">
                  <bgColor rgb="FFC00000"/>
                </patternFill>
              </fill>
            </x14:dxf>
          </x14:cfRule>
          <x14:cfRule type="containsText" priority="40" operator="containsText" id="{9B5D7910-8E8E-4E67-9827-46B24216F33D}">
            <xm:f>NOT(ISERROR(SEARCH('Listados Datos'!$T$4,AF134)))</xm:f>
            <xm:f>'Listados Datos'!$T$4</xm:f>
            <x14:dxf>
              <font>
                <b/>
                <i val="0"/>
                <color theme="0"/>
              </font>
              <fill>
                <patternFill>
                  <bgColor rgb="FFE26B0A"/>
                </patternFill>
              </fill>
            </x14:dxf>
          </x14:cfRule>
          <x14:cfRule type="containsText" priority="41" operator="containsText" id="{82B82369-ABEC-49B1-A296-0B32FFE1158A}">
            <xm:f>NOT(ISERROR(SEARCH('Listados Datos'!$T$5,AF134)))</xm:f>
            <xm:f>'Listados Datos'!$T$5</xm:f>
            <x14:dxf>
              <font>
                <b/>
                <i val="0"/>
                <color auto="1"/>
              </font>
              <fill>
                <patternFill>
                  <bgColor rgb="FFFFFF00"/>
                </patternFill>
              </fill>
            </x14:dxf>
          </x14:cfRule>
          <x14:cfRule type="containsText" priority="4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35" operator="containsText" id="{928131C8-9ABE-405E-80EC-F62ADFAA6AE4}">
            <xm:f>NOT(ISERROR(SEARCH('Listados Datos'!$T$3,AB134)))</xm:f>
            <xm:f>'Listados Datos'!$T$3</xm:f>
            <x14:dxf>
              <fill>
                <patternFill patternType="solid">
                  <bgColor rgb="FFC00000"/>
                </patternFill>
              </fill>
            </x14:dxf>
          </x14:cfRule>
          <x14:cfRule type="containsText" priority="36" operator="containsText" id="{266057A9-FC90-4895-B81C-C95ED79E77C0}">
            <xm:f>NOT(ISERROR(SEARCH('Listados Datos'!$T$4,AB134)))</xm:f>
            <xm:f>'Listados Datos'!$T$4</xm:f>
            <x14:dxf>
              <font>
                <b/>
                <i val="0"/>
                <color theme="0"/>
              </font>
              <fill>
                <patternFill>
                  <bgColor rgb="FFE26B0A"/>
                </patternFill>
              </fill>
            </x14:dxf>
          </x14:cfRule>
          <x14:cfRule type="containsText" priority="37" operator="containsText" id="{E50BC235-03DA-400C-AD24-54A1B075F6AA}">
            <xm:f>NOT(ISERROR(SEARCH('Listados Datos'!$T$5,AB134)))</xm:f>
            <xm:f>'Listados Datos'!$T$5</xm:f>
            <x14:dxf>
              <font>
                <b/>
                <i val="0"/>
                <color auto="1"/>
              </font>
              <fill>
                <patternFill>
                  <bgColor rgb="FFFFFF00"/>
                </patternFill>
              </fill>
            </x14:dxf>
          </x14:cfRule>
          <x14:cfRule type="containsText" priority="3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25" operator="containsText" id="{C3D8F2AA-9432-40B0-9812-3A73EC2AC878}">
            <xm:f>NOT(ISERROR(SEARCH('Listados Datos'!$P$3,Z134)))</xm:f>
            <xm:f>'Listados Datos'!$P$3</xm:f>
            <x14:dxf>
              <fill>
                <patternFill>
                  <bgColor rgb="FF99CC00"/>
                </patternFill>
              </fill>
            </x14:dxf>
          </x14:cfRule>
          <x14:cfRule type="containsText" priority="26" operator="containsText" id="{3875B181-8451-4456-9C06-5702CBE565FB}">
            <xm:f>NOT(ISERROR(SEARCH('Listados Datos'!$P$4,Z134)))</xm:f>
            <xm:f>'Listados Datos'!$P$4</xm:f>
            <x14:dxf>
              <fill>
                <patternFill>
                  <bgColor rgb="FF33CC33"/>
                </patternFill>
              </fill>
            </x14:dxf>
          </x14:cfRule>
          <x14:cfRule type="containsText" priority="27" operator="containsText" id="{FEDE3C93-43BD-4D01-BD09-3CCFF89ED826}">
            <xm:f>NOT(ISERROR(SEARCH('Listados Datos'!$P$5,Z134)))</xm:f>
            <xm:f>'Listados Datos'!$P$5</xm:f>
            <x14:dxf>
              <fill>
                <patternFill>
                  <bgColor rgb="FFFFFF00"/>
                </patternFill>
              </fill>
            </x14:dxf>
          </x14:cfRule>
          <x14:cfRule type="containsText" priority="28" operator="containsText" id="{E68E91CF-FF58-4ACC-A300-949C84A11BE8}">
            <xm:f>NOT(ISERROR(SEARCH('Listados Datos'!$P$6,Z134)))</xm:f>
            <xm:f>'Listados Datos'!$P$6</xm:f>
            <x14:dxf>
              <fill>
                <patternFill>
                  <bgColor rgb="FFFFC000"/>
                </patternFill>
              </fill>
            </x14:dxf>
          </x14:cfRule>
          <x14:cfRule type="containsText" priority="2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1" operator="containsText" id="{E586A25C-654D-4741-A0AF-6F70281E4714}">
            <xm:f>NOT(ISERROR(SEARCH('Listados Datos'!$T$3,AT134)))</xm:f>
            <xm:f>'Listados Datos'!$T$3</xm:f>
            <x14:dxf>
              <fill>
                <patternFill patternType="solid">
                  <bgColor rgb="FFC00000"/>
                </patternFill>
              </fill>
            </x14:dxf>
          </x14:cfRule>
          <x14:cfRule type="containsText" priority="12" operator="containsText" id="{2F512C64-0FA0-4C6D-9652-4DF31CD504E2}">
            <xm:f>NOT(ISERROR(SEARCH('Listados Datos'!$T$4,AT134)))</xm:f>
            <xm:f>'Listados Datos'!$T$4</xm:f>
            <x14:dxf>
              <font>
                <b/>
                <i val="0"/>
                <color theme="0"/>
              </font>
              <fill>
                <patternFill>
                  <bgColor rgb="FFE26B0A"/>
                </patternFill>
              </fill>
            </x14:dxf>
          </x14:cfRule>
          <x14:cfRule type="containsText" priority="13" operator="containsText" id="{1BF3A862-3815-499D-840C-2BA41D1B04EE}">
            <xm:f>NOT(ISERROR(SEARCH('Listados Datos'!$T$5,AT134)))</xm:f>
            <xm:f>'Listados Datos'!$T$5</xm:f>
            <x14:dxf>
              <font>
                <b/>
                <i val="0"/>
                <color auto="1"/>
              </font>
              <fill>
                <patternFill>
                  <bgColor rgb="FFFFFF00"/>
                </patternFill>
              </fill>
            </x14:dxf>
          </x14:cfRule>
          <x14:cfRule type="containsText" priority="1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 operator="containsText" id="{0D113414-D315-4F3A-893F-661AFB0DD4CA}">
            <xm:f>NOT(ISERROR(SEARCH('Listados Datos'!$P$3,AR134)))</xm:f>
            <xm:f>'Listados Datos'!$P$3</xm:f>
            <x14:dxf>
              <fill>
                <patternFill>
                  <bgColor rgb="FF99CC00"/>
                </patternFill>
              </fill>
            </x14:dxf>
          </x14:cfRule>
          <x14:cfRule type="containsText" priority="2" operator="containsText" id="{5386FE3A-4FEF-44C9-9230-00099ABF25AB}">
            <xm:f>NOT(ISERROR(SEARCH('Listados Datos'!$P$4,AR134)))</xm:f>
            <xm:f>'Listados Datos'!$P$4</xm:f>
            <x14:dxf>
              <fill>
                <patternFill>
                  <bgColor rgb="FF33CC33"/>
                </patternFill>
              </fill>
            </x14:dxf>
          </x14:cfRule>
          <x14:cfRule type="containsText" priority="3" operator="containsText" id="{AF7AD83B-CA9B-4D76-9C8C-E8F2C9238CFE}">
            <xm:f>NOT(ISERROR(SEARCH('Listados Datos'!$P$5,AR134)))</xm:f>
            <xm:f>'Listados Datos'!$P$5</xm:f>
            <x14:dxf>
              <fill>
                <patternFill>
                  <bgColor rgb="FFFFFF00"/>
                </patternFill>
              </fill>
            </x14:dxf>
          </x14:cfRule>
          <x14:cfRule type="containsText" priority="4" operator="containsText" id="{EB9278D7-3F78-43C6-8AF1-74B9056CCD70}">
            <xm:f>NOT(ISERROR(SEARCH('Listados Datos'!$P$6,AR134)))</xm:f>
            <xm:f>'Listados Datos'!$P$6</xm:f>
            <x14:dxf>
              <fill>
                <patternFill>
                  <bgColor rgb="FFFFC000"/>
                </patternFill>
              </fill>
            </x14:dxf>
          </x14:cfRule>
          <x14:cfRule type="containsText" priority="5" operator="containsText" id="{BB8FC5F1-ECD2-4B06-AF7B-DB6262C5AC25}">
            <xm:f>NOT(ISERROR(SEARCH('Listados Datos'!$P$7,AR134)))</xm:f>
            <xm:f>'Listados Datos'!$P$7</xm:f>
            <x14:dxf>
              <fill>
                <patternFill>
                  <bgColor rgb="FFFF0000"/>
                </patternFill>
              </fill>
            </x14:dxf>
          </x14:cfRule>
          <xm:sqref>AR134</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840BD4B4-C7C8-479D-8192-7A5AACBAAD93}">
          <x14:formula1>
            <xm:f>'Listados Datos'!$J$3:$J$5</xm:f>
          </x14:formula1>
          <xm:sqref>N70:N74 N10:N11 N88:N92 N100:N104 N16:N17 N46:N50 N22:N23 N34:N38 N40:N44 N64:N68 N52:N56 N58:N62 N76:N80 N82:N86 N94:N98 N28:N29 N592:N596 N604:N608 N610:N614 N124:N128 N136:N140 N154:N158 N520:N524 N142:N146 N148:N152 N160:N164 N166:N170 N172:N176 N184:N188 N190:N194 N196:N200 N214:N218 N226:N230 N202:N206 N208:N212 N220:N224 N586:N590 N562:N566 N568:N572 N580:N584 N598:N602 N106:N110 N232:N236 N112:N116 N118:N122 N280:N284 N238:N242 N244:N248 N250:N254 N256:N260 N262:N266 N334:N338 N346:N350 N268:N272 N274:N278 N340:N344 N358:N362 N352:N356 N328:N332 N316:N320 N322:N326 N394:N398 N406:N410 N364:N368 N388:N392 N400:N404 N418:N422 N412:N416 N424:N428 N376:N380 N382:N386 N454:N458 N466:N470 N442:N446 N436:N440 N460:N464 N478:N482 N472:N476 N484:N488 N490:N494 N496:N500 N448:N452 N526:N530 N502:N506 N508:N512 N514:N518 N538:N542 N532:N536 N544:N548 N550:N554 N556:N560 N574:N578 N286:N290 N292:N296 N298:N302 N304:N308 N310:N314 N370:N374 N430:N434 N178:N182 N130:N134</xm:sqref>
        </x14:dataValidation>
        <x14:dataValidation type="list" allowBlank="1" showInputMessage="1" showErrorMessage="1" xr:uid="{473DC6DB-67BD-4A71-AE6E-C9AD08083ABD}">
          <x14:formula1>
            <xm:f>'Listados Datos'!$X$3:$X$5</xm:f>
          </x14:formula1>
          <xm:sqref>AI10:AI615</xm:sqref>
        </x14:dataValidation>
        <x14:dataValidation type="list" allowBlank="1" showInputMessage="1" showErrorMessage="1" xr:uid="{953A8186-7DEB-4E7E-882D-09A8B70BF2F7}">
          <x14:formula1>
            <xm:f>'Listados Datos'!$AD$3:$AD$4</xm:f>
          </x14:formula1>
          <xm:sqref>BO241:BO245 BO59:BO75 BO426:BO429 BO272:BO275 BO266:BO268 BO259:BO263 BO253:BO257 BH35:BH45 BO248:BO251 BO231:BO239 BO210:BO226 BH281:BH286 BO287:BO291 BO293:BO297 BO299:BO303 BO305:BO309 BH312:BH327 BO317:BO327 BO329:BO333 BO335:BO339 BH138:BH141 BO144:BO147 BH144:BH147 BH149:BH153 BO149:BO153 BO155:BO159 BH155:BH159 BO312:BO315 BH198:BH201 BO205:BO207 BO192:BO195 BO198:BO201 BO161:BO165 BH161:BH165 BO168:BO189 BH168:BH195 BH47:BH75 BO138:BO141 BO80:BO81 BO83:BO87 BO89:BO99 BO101:BO105 BO107:BO111 BO113:BO117 BO42:BO45 BO449:BO453 BO49:BO51 BO54:BO57 BO353:BO369 BH203:BH276 BO374:BO375 BO379:BO381 BO385:BO393 BO403:BO405 BO397:BO399 BO409:BO411 BO417 BO420:BO423 BO281:BO285 BO431:BO435 BO437:BO441 BO510:BO513 BO24:BO27 BO444:BO447 BH78:BH81 BH83:BH87 BH89:BH99 BH101:BH105 BH107:BH111 BH113:BH117 BH119:BH123 BO119:BO123 BO126:BO129 BH126:BH129 BH131:BH135 BO131:BO135 BH291 BO534:BO615 BO35:BO39 BO515:BO525 BO527:BO531 BO507 BO11:BO15 BO17:BO21 BH10:BH21 BO30:BO33 BO456:BO459 BO461:BO465 BH461:BH471 BO468:BO471 BO473:BO477 BH473:BH477 BO479:BO483 BO486:BO489 BH479:BH489 BH492:BH495 BO492:BO495 BO498:BO501 BH498:BH508 BO342:BO351 BH293:BH310 BH510:BH615 BH24:BH33 BH329:BH333 BH335:BH459</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Q226:Q230 Q238:Q242 Q232:Q236 Q244:Q248 Q250:Q254 Q256:Q260 Q274:Q278 Q262:Q266 Q268:Q272 Q280:Q284 Q286:Q290 Q298:Q302 Q292:Q296 Q304:Q308 Q310:Q314 Q316:Q320 Q334:Q338 Q322:Q326 Q328:Q332 Q340:Q344 Q346:Q350 Q358:Q362 Q352:Q356 Q364:Q368 Q370:Q374 Q376:Q380 Q394:Q398 Q382:Q386 Q388:Q392 Q400:Q404 Q406:Q410 Q418:Q422 Q412:Q416 Q424:Q428 Q430:Q434 Q436:Q440 Q454:Q458 Q442:Q446 Q448:Q452 Q460:Q464 Q466:Q470 Q478:Q482 Q472:Q476 Q484:Q488 Q490:Q494 Q496:Q500 Q514:Q518 Q502:Q506 Q508:Q512 Q520:Q524 Q526:Q530 Q538:Q542 Q532:Q536 Q544:Q548 Q550:Q554 Q556:Q560 Q574:Q578 Q562:Q566 Q568:Q572 Q580:Q584 Q586:Q590 Q598:Q602 Q592:Q596 Q604:Q608 Q610:Q614 Q130:Q134</xm:sqref>
        </x14:dataValidation>
        <x14:dataValidation type="list" allowBlank="1" showInputMessage="1" showErrorMessage="1" xr:uid="{BEC637E5-C7C7-4517-A486-9BBFD66761CE}">
          <x14:formula1>
            <xm:f>'Listados Datos'!$I$3:$I$5</xm:f>
          </x14:formula1>
          <xm:sqref>J70:J74 J520:J524 J88:J92 J16:J20 J22:J26 J46:J50 J28:J32 J34:J38 J40:J44 J64:J68 J52:J56 J58:J62 J76:J80 J82:J86 J94:J98 J100:J104 J112:J116 J106:J110 J118:J122 J124:J128 J136:J140 J154:J158 J142:J146 J148:J152 J160:J164 J10 J166:J170 J172:J176 J184:J188 J190:J194 J196:J200 J214:J218 J202:J206 J208:J212 J220:J224 J226:J230 J238:J242 J232:J236 J244:J248 J250:J254 J256:J260 J274:J278 J262:J266 J268:J272 J280:J284 J286:J290 J298:J302 J292:J296 J304:J308 J310:J314 J316:J320 J334:J338 J322:J326 J328:J332 J340:J344 J346:J350 J358:J362 J352:J356 J364:J368 J370:J374 J376:J380 J394:J398 J382:J386 J388:J392 J400:J404 J406:J410 J418:J422 J412:J416 J424:J428 J430:J434 J436:J440 J454:J458 J442:J446 J448:J452 J460:J464 J466:J470 J478:J482 J178:J182 J484:J488 J490:J494 J496:J500 J538:J542 J502:J506 J508:J512 J514:J518 J526:J530 J610:J614 J532:J536 J544:J548 J550:J554 J556:J560 J574:J578 J562:J566 J568:J572 J580:J584 J586:J590 J598:J602 J592:J596 J604:J608 J472:J476 J130:J134</xm:sqref>
        </x14:dataValidation>
        <x14:dataValidation type="list" allowBlank="1" showInputMessage="1" showErrorMessage="1" xr:uid="{9F470694-BF91-4D67-8FC7-A7B8E9CFFD0C}">
          <x14:formula1>
            <xm:f>'Listados Datos'!$O$3:$O$14</xm:f>
          </x14:formula1>
          <xm:sqref>X70:X74 X10:X11 X598:X602 X16:X20 X22:X26 X46:X50 X28:X32 X34:X38 X40:X44 X64:X68 X52:X56 X58:X62 X592:X596 X604:X608 X610:X614 X580:X584 X586:X590 X76:X80 X82:X86 X88:X92 X94:X98 X568:X572 X142:X146 X100:X104 X136:X140 X106:X110 X112:X116 X124:X128 X118:X122 X190:X194 X196:X200 X214:X218 X202:X206 X208:X212 X220:X224 X226:X230 X562:X566 X148:X152 X154:X158 X160:X164 X184:X188 X172:X176 X178:X182 X166:X170 X280:X284 X286:X290 X262:X266 X268:X272 X532:X536 X256:X260 X292:X296 X334:X338 X298:X302 X304:X308 X340:X344 X346:X350 X358:X362 X352:X356 X364:X368 X316:X320 X322:X326 X232:X236 X328:X332 X388:X392 X238:X242 X244:X248 X250:X254 X310:X314 X370:X374 X376:X380 X382:X386 X418:X422 X442:X446 X424:X428 X430:X434 X436:X440 X406:X410 X472:X476 X412:X416 X448:X452 X454:X458 X514:X518 X460:X464 X466:X470 X520:X524 X526:X530 X538:X542 X274:X278 X544:X548 X550:X554 X556:X560 X574:X578 X394:X398 X400:X404 X478:X482 X484:X488 X490:X494 X496:X500 X502:X506 X508:X512 X130:X134</xm:sqref>
        </x14:dataValidation>
        <x14:dataValidation type="list" allowBlank="1" showInputMessage="1" showErrorMessage="1" xr:uid="{EFD988CB-AA86-442D-9AB2-D5E4B2200B3C}">
          <x14:formula1>
            <xm:f>'Listados Datos'!$Y$3:$Y$4</xm:f>
          </x14:formula1>
          <xm:sqref>AJ10:AJ615</xm:sqref>
        </x14:dataValidation>
        <x14:dataValidation type="list" allowBlank="1" showInputMessage="1" showErrorMessage="1" xr:uid="{52F469D4-675D-40F6-9C1E-D8A71DCBF56B}">
          <x14:formula1>
            <xm:f>'Listados Datos'!$Z$3:$Z$4</xm:f>
          </x14:formula1>
          <xm:sqref>AL10:AL615</xm:sqref>
        </x14:dataValidation>
        <x14:dataValidation type="list" allowBlank="1" showInputMessage="1" showErrorMessage="1" xr:uid="{50773BE4-3077-41ED-878A-26357B3C6FD8}">
          <x14:formula1>
            <xm:f>'Listados Datos'!$AA$3:$AA$4</xm:f>
          </x14:formula1>
          <xm:sqref>AM10:AM615</xm:sqref>
        </x14:dataValidation>
        <x14:dataValidation type="list" allowBlank="1" showInputMessage="1" showErrorMessage="1" xr:uid="{4A5AEE31-E4C1-46BC-8317-7BB161DB4824}">
          <x14:formula1>
            <xm:f>'Listados Datos'!$AB$3:$AB$4</xm:f>
          </x14:formula1>
          <xm:sqref>AN10:AN615</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AX136 AX142 AX148 AX154 AX160 AX166 AX172 AX178 AX184 AX190 AX196 AX202 AX208 AX214 AX220 AX226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 AX610 AX130</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AU142 AC154:AC158 AU136 AC136:AC140 AC166:AC170 AU148 AC142:AC146 AU154 AC148:AC152 AU166 AC160:AC164 AU160 AC178:AC182 AU178 AC172:AC176 AU172 AC184:AC188 AU184 AC190:AC194 AU190 AU202 AC214:AC218 AU196 AC196:AC200 AC226:AC230 AU208 AC202:AC206 AU214 AC208:AC212 AU226 AC220:AC224 AU220 AC238:AC242 AU238 AC232:AC236 AU232 AC244:AC248 AU244 AC250:AC254 AU250 AU262 AC274:AC278 AU256 AC256:AC260 AC286:AC290 AU268 AC262:AC266 AU274 AC268:AC272 AU286 AC280:AC284 AU280 AC298:AC302 AU298 AC292:AC296 AU292 AC304:AC308 AU304 AC310:AC314 AU310 AU322 AC334:AC338 AU316 AC316:AC320 AC346:AC350 AU328 AC322:AC326 AU334 AC328:AC332 AU346 AC340:AC344 AU340 AC358:AC362 AU358 AC352:AC356 AU352 AC364:AC368 AU364 AC370:AC374 AU370 AU382 AC394:AC398 AU376 AC376:AC380 AC406:AC410 AU388 AC382:AC386 AU394 AC388:AC392 AU406 AC400:AC404 AU400 AC418:AC422 AU418 AC412:AC416 AU412 AC424:AC428 AU424 AC430:AC434 AU430 AU442 AC454:AC458 AU436 AC436:AC440 AC466:AC470 AU448 AC442:AC446 AU454 AC448:AC452 AU466 AC460:AC464 AU460 AC478:AC482 AU478 AC472:AC476 AU472 AC484:AC488 AU484 AC490:AC494 AU490 AU502 AC514:AC518 AU496 AC496:AC500 AC526:AC530 AU508 AC502:AC506 AU514 AC508:AC512 AU526 AC520:AC524 AU520 AC538:AC542 AU538 AC532:AC536 AU532 AC544:AC548 AU544 AC550:AC554 AU550 AU562 AC574:AC578 AU556 AC556:AC560 AC586:AC590 AU568 AC562:AC566 AU574 AC568:AC572 AU586 AC580:AC584 AU580 AC598:AC602 AU598 AC592:AC596 AU592 AC604:AC608 AU604 AC610:AC614 AU610 AU130 AC130:AC134</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AD166:AD170 AD154:AD158 AD136:AD140 AD142:AD146 AD148:AD152 AD160:AD164 AD178:AD182 AD172:AD176 AD184:AD188 AD190:AD194 AD226:AD230 AD214:AD218 AD196:AD200 AD202:AD206 AD208:AD212 AD220:AD224 AD238:AD242 AD232:AD236 AD244:AD248 AD250:AD254 AD286:AD290 AD274:AD278 AD256:AD260 AD262:AD266 AD268:AD272 AD280:AD284 AD298:AD302 AD292:AD296 AD304:AD308 AD310:AD314 AD346:AD350 AD334:AD338 AD316:AD320 AD322:AD326 AD328:AD332 AD340:AD344 AD358:AD362 AD352:AD356 AD364:AD368 AD370:AD374 AD406:AD410 AD394:AD398 AD376:AD380 AD382:AD386 AD388:AD392 AD400:AD404 AD418:AD422 AD412:AD416 AD424:AD428 AD430:AD434 AD466:AD470 AD454:AD458 AD436:AD440 AD442:AD446 AD448:AD452 AD460:AD464 AD478:AD482 AD472:AD476 AD484:AD488 AD490:AD494 AD526:AD530 AD514:AD518 AD496:AD500 AD502:AD506 AD508:AD512 AD520:AD524 AD538:AD542 AD532:AD536 AD544:AD548 AD550:AD554 AD586:AD590 AD574:AD578 AD556:AD560 AD562:AD566 AD568:AD572 AD580:AD584 AD598:AD602 AD592:AD596 AD604:AD608 AD610:AD614 AD130:AD134</xm:sqref>
        </x14:dataValidation>
        <x14:dataValidation type="list" allowBlank="1" showInputMessage="1" showErrorMessage="1" xr:uid="{50AFBB98-8EA2-4744-A5A8-A62600C15595}">
          <x14:formula1>
            <xm:f>'Listados Datos'!$K$3:$K$9</xm:f>
          </x14:formula1>
          <xm:sqref>O10:O615</xm:sqref>
        </x14:dataValidation>
        <x14:dataValidation type="list" allowBlank="1" showInputMessage="1" showErrorMessage="1" xr:uid="{76C923FD-C6FD-4E6F-B74D-8B24B0A6AE3D}">
          <x14:formula1>
            <xm:f>'Listados Datos'!$D$3:$D$16</xm:f>
          </x14:formula1>
          <xm:sqref>B10 B46 B76 B100 B142 B190 B214:B615</xm:sqref>
        </x14:dataValidation>
        <x14:dataValidation type="list" allowBlank="1" showInputMessage="1" showErrorMessage="1" xr:uid="{DFDB64E5-3986-4B1F-A518-3A90BF504FB6}">
          <x14:formula1>
            <xm:f>'Listados Datos'!$H$3:$H$10</xm:f>
          </x14:formula1>
          <xm:sqref>F46 F10 F76 F100 F142:F615</xm:sqref>
        </x14:dataValidation>
        <x14:dataValidation type="list" allowBlank="1" showInputMessage="1" showErrorMessage="1" xr:uid="{F76B02CF-E742-4E06-84BF-5C1F3B1B3668}">
          <x14:formula1>
            <xm:f>'C:\Users\gcastillo\Downloads\[Seguimiento Mapa de riesgos - 2do cuatrimestre Final Consolidado .xlsx]Listados Datos'!#REF!</xm:f>
          </x14:formula1>
          <xm:sqref>BH34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13" zoomScale="55" zoomScaleNormal="55" workbookViewId="0">
      <selection activeCell="E15" sqref="E15"/>
    </sheetView>
  </sheetViews>
  <sheetFormatPr baseColWidth="10" defaultColWidth="17.85546875" defaultRowHeight="15"/>
  <cols>
    <col min="1" max="1" width="10.85546875" style="44" customWidth="1"/>
    <col min="2" max="2" width="13.42578125" style="44" customWidth="1"/>
    <col min="3" max="3" width="10.85546875" style="44" customWidth="1"/>
    <col min="4" max="6" width="17.85546875" style="176"/>
    <col min="7" max="9" width="17.85546875" style="32"/>
    <col min="10" max="12" width="17.85546875" style="44"/>
    <col min="13" max="13" width="17.85546875" style="103"/>
    <col min="14" max="14" width="17.85546875" style="62"/>
    <col min="15" max="15" width="17.85546875" style="44"/>
    <col min="16" max="19" width="17.85546875" style="62"/>
    <col min="20" max="20" width="17.85546875" style="64"/>
    <col min="21" max="23" width="17.85546875" style="86"/>
    <col min="24" max="24" width="17.85546875" style="44"/>
    <col min="25" max="28" width="17.85546875" style="86"/>
    <col min="29" max="36" width="17.85546875" style="44"/>
    <col min="37" max="37" width="24.42578125" style="44" customWidth="1"/>
    <col min="38" max="38" width="17.85546875" style="44"/>
    <col min="39" max="39" width="17.42578125" style="44" customWidth="1"/>
    <col min="40" max="40" width="23" style="44" customWidth="1"/>
    <col min="41" max="41" width="16.5703125" style="44" customWidth="1"/>
    <col min="42" max="42" width="23.85546875" style="44" customWidth="1"/>
    <col min="43" max="43" width="16.42578125" style="44" customWidth="1"/>
    <col min="44" max="44" width="15" style="44" customWidth="1"/>
    <col min="45" max="16384" width="17.85546875" style="44"/>
  </cols>
  <sheetData>
    <row r="1" spans="1:52" s="86" customFormat="1">
      <c r="A1" s="901" t="s">
        <v>422</v>
      </c>
      <c r="B1" s="901"/>
      <c r="C1" s="901"/>
      <c r="D1" s="176"/>
      <c r="E1" s="176"/>
      <c r="F1" s="176"/>
      <c r="G1" s="32"/>
      <c r="H1" s="32"/>
      <c r="I1" s="32"/>
      <c r="L1" s="899" t="s">
        <v>251</v>
      </c>
      <c r="M1" s="900"/>
      <c r="N1" s="903" t="s">
        <v>344</v>
      </c>
      <c r="O1" s="903"/>
      <c r="P1" s="903"/>
      <c r="Q1" s="903"/>
      <c r="R1" s="903"/>
      <c r="S1" s="903"/>
      <c r="T1" s="903"/>
      <c r="U1" s="904" t="s">
        <v>345</v>
      </c>
      <c r="V1" s="904"/>
      <c r="W1" s="904"/>
    </row>
    <row r="2" spans="1:52" ht="90">
      <c r="A2" s="14" t="s">
        <v>125</v>
      </c>
      <c r="B2" s="96" t="s">
        <v>126</v>
      </c>
      <c r="C2" s="97" t="s">
        <v>127</v>
      </c>
      <c r="D2" s="175" t="s">
        <v>884</v>
      </c>
      <c r="E2" s="180" t="s">
        <v>0</v>
      </c>
      <c r="F2" s="180" t="s">
        <v>844</v>
      </c>
      <c r="G2" s="157" t="s">
        <v>99</v>
      </c>
      <c r="H2" s="157" t="s">
        <v>830</v>
      </c>
      <c r="I2" s="98" t="s">
        <v>2</v>
      </c>
      <c r="J2" s="98" t="s">
        <v>332</v>
      </c>
      <c r="K2" s="98" t="s">
        <v>26</v>
      </c>
      <c r="L2" s="98" t="s">
        <v>98</v>
      </c>
      <c r="M2" s="101" t="s">
        <v>359</v>
      </c>
      <c r="N2" s="903" t="s">
        <v>294</v>
      </c>
      <c r="O2" s="903"/>
      <c r="P2" s="80" t="s">
        <v>30</v>
      </c>
      <c r="Q2" s="80" t="s">
        <v>252</v>
      </c>
      <c r="R2" s="80" t="s">
        <v>273</v>
      </c>
      <c r="S2" s="80" t="s">
        <v>274</v>
      </c>
      <c r="T2" s="80" t="s">
        <v>10</v>
      </c>
      <c r="U2" s="80" t="s">
        <v>78</v>
      </c>
      <c r="V2" s="80" t="s">
        <v>343</v>
      </c>
      <c r="W2" s="80" t="s">
        <v>10</v>
      </c>
      <c r="X2" s="99" t="s">
        <v>315</v>
      </c>
      <c r="Y2" s="80" t="s">
        <v>237</v>
      </c>
      <c r="Z2" s="80" t="s">
        <v>320</v>
      </c>
      <c r="AA2" s="80" t="s">
        <v>323</v>
      </c>
      <c r="AB2" s="80" t="s">
        <v>324</v>
      </c>
      <c r="AC2" s="80" t="s">
        <v>28</v>
      </c>
      <c r="AD2" s="80" t="s">
        <v>75</v>
      </c>
      <c r="AF2" s="45" t="s">
        <v>128</v>
      </c>
      <c r="AH2" s="42" t="s">
        <v>173</v>
      </c>
      <c r="AI2" s="563" t="s">
        <v>171</v>
      </c>
      <c r="AJ2" s="563"/>
      <c r="AK2" s="42" t="s">
        <v>172</v>
      </c>
      <c r="AM2" s="44" t="s">
        <v>129</v>
      </c>
    </row>
    <row r="3" spans="1:52" ht="102" customHeight="1" thickBot="1">
      <c r="A3" s="44" t="s">
        <v>130</v>
      </c>
      <c r="B3" s="134" t="s">
        <v>240</v>
      </c>
      <c r="C3" s="44" t="s">
        <v>131</v>
      </c>
      <c r="D3" s="245" t="s">
        <v>935</v>
      </c>
      <c r="E3" s="245" t="s">
        <v>973</v>
      </c>
      <c r="F3" s="245" t="s">
        <v>974</v>
      </c>
      <c r="G3" s="181" t="s">
        <v>961</v>
      </c>
      <c r="H3" s="181" t="s">
        <v>962</v>
      </c>
      <c r="I3" s="61" t="s">
        <v>242</v>
      </c>
      <c r="J3" s="44" t="s">
        <v>108</v>
      </c>
      <c r="K3" s="158" t="s">
        <v>832</v>
      </c>
      <c r="L3" s="44" t="s">
        <v>87</v>
      </c>
      <c r="M3" s="103" t="s">
        <v>360</v>
      </c>
      <c r="N3" s="32" t="s">
        <v>295</v>
      </c>
      <c r="O3" s="32" t="s">
        <v>295</v>
      </c>
      <c r="P3" s="91" t="s">
        <v>308</v>
      </c>
      <c r="Q3" s="81">
        <v>0.2</v>
      </c>
      <c r="R3" s="34" t="s">
        <v>300</v>
      </c>
      <c r="S3" s="62" t="s">
        <v>305</v>
      </c>
      <c r="T3" s="90" t="s">
        <v>279</v>
      </c>
      <c r="U3" s="70" t="s">
        <v>346</v>
      </c>
      <c r="V3" s="91" t="s">
        <v>1716</v>
      </c>
      <c r="W3" s="86" t="s">
        <v>6</v>
      </c>
      <c r="X3" s="44" t="s">
        <v>312</v>
      </c>
      <c r="Y3" s="86" t="s">
        <v>318</v>
      </c>
      <c r="Z3" s="86" t="s">
        <v>321</v>
      </c>
      <c r="AA3" s="86" t="s">
        <v>325</v>
      </c>
      <c r="AB3" s="86" t="s">
        <v>328</v>
      </c>
      <c r="AC3" s="44" t="s">
        <v>335</v>
      </c>
      <c r="AD3" s="44" t="s">
        <v>113</v>
      </c>
      <c r="AF3" s="44" t="s">
        <v>138</v>
      </c>
      <c r="AH3" s="563" t="s">
        <v>174</v>
      </c>
      <c r="AI3" s="41" t="s">
        <v>162</v>
      </c>
      <c r="AJ3" s="41" t="s">
        <v>138</v>
      </c>
      <c r="AK3" s="41" t="s">
        <v>114</v>
      </c>
      <c r="AM3" s="44" t="s">
        <v>133</v>
      </c>
      <c r="AN3" s="902" t="s">
        <v>134</v>
      </c>
      <c r="AO3" s="902"/>
      <c r="AP3" s="898" t="s">
        <v>135</v>
      </c>
      <c r="AQ3" s="898"/>
      <c r="AR3" s="898"/>
    </row>
    <row r="4" spans="1:52" ht="69.75" customHeight="1" thickBot="1">
      <c r="A4" s="44" t="s">
        <v>136</v>
      </c>
      <c r="B4" s="134" t="s">
        <v>143</v>
      </c>
      <c r="C4" s="44" t="s">
        <v>137</v>
      </c>
      <c r="D4" s="245" t="s">
        <v>951</v>
      </c>
      <c r="E4" s="245" t="s">
        <v>975</v>
      </c>
      <c r="F4" s="245" t="s">
        <v>976</v>
      </c>
      <c r="G4" s="181" t="s">
        <v>963</v>
      </c>
      <c r="H4" s="181" t="s">
        <v>964</v>
      </c>
      <c r="I4" s="61" t="s">
        <v>243</v>
      </c>
      <c r="J4" s="44" t="s">
        <v>109</v>
      </c>
      <c r="K4" s="158" t="s">
        <v>246</v>
      </c>
      <c r="L4" s="44" t="s">
        <v>119</v>
      </c>
      <c r="M4" s="103" t="s">
        <v>361</v>
      </c>
      <c r="N4" s="32" t="s">
        <v>296</v>
      </c>
      <c r="O4" s="34" t="s">
        <v>300</v>
      </c>
      <c r="P4" s="92" t="s">
        <v>13</v>
      </c>
      <c r="Q4" s="82">
        <v>0.4</v>
      </c>
      <c r="R4" s="62" t="s">
        <v>301</v>
      </c>
      <c r="S4" s="62" t="s">
        <v>1633</v>
      </c>
      <c r="T4" s="87" t="s">
        <v>281</v>
      </c>
      <c r="U4" s="71" t="s">
        <v>347</v>
      </c>
      <c r="V4" s="92" t="s">
        <v>1717</v>
      </c>
      <c r="W4" s="86" t="s">
        <v>7</v>
      </c>
      <c r="X4" s="44" t="s">
        <v>313</v>
      </c>
      <c r="Y4" s="86" t="s">
        <v>317</v>
      </c>
      <c r="Z4" s="86" t="s">
        <v>322</v>
      </c>
      <c r="AA4" s="86" t="s">
        <v>326</v>
      </c>
      <c r="AB4" s="86" t="s">
        <v>327</v>
      </c>
      <c r="AC4" s="44" t="s">
        <v>336</v>
      </c>
      <c r="AD4" s="44" t="s">
        <v>114</v>
      </c>
      <c r="AF4" s="44" t="s">
        <v>12</v>
      </c>
      <c r="AH4" s="563"/>
      <c r="AI4" s="41" t="s">
        <v>163</v>
      </c>
      <c r="AJ4" s="41" t="s">
        <v>12</v>
      </c>
      <c r="AK4" s="41" t="s">
        <v>161</v>
      </c>
      <c r="AM4" s="44" t="s">
        <v>132</v>
      </c>
      <c r="AN4" s="44" t="s">
        <v>139</v>
      </c>
      <c r="AO4" s="44" t="s">
        <v>140</v>
      </c>
      <c r="AP4" s="44" t="s">
        <v>139</v>
      </c>
      <c r="AQ4" s="44" t="s">
        <v>141</v>
      </c>
      <c r="AR4" s="44" t="s">
        <v>140</v>
      </c>
    </row>
    <row r="5" spans="1:52" ht="108.75" customHeight="1" thickBot="1">
      <c r="A5" s="44" t="s">
        <v>142</v>
      </c>
      <c r="B5" s="134" t="s">
        <v>146</v>
      </c>
      <c r="C5" s="44" t="s">
        <v>144</v>
      </c>
      <c r="D5" s="245" t="s">
        <v>952</v>
      </c>
      <c r="E5" s="245" t="s">
        <v>1718</v>
      </c>
      <c r="F5" s="245" t="s">
        <v>977</v>
      </c>
      <c r="G5" s="181" t="s">
        <v>965</v>
      </c>
      <c r="H5" s="181" t="s">
        <v>966</v>
      </c>
      <c r="I5" s="61" t="s">
        <v>244</v>
      </c>
      <c r="J5" s="34" t="s">
        <v>928</v>
      </c>
      <c r="K5" s="34" t="s">
        <v>247</v>
      </c>
      <c r="L5" s="44" t="s">
        <v>88</v>
      </c>
      <c r="M5" s="103" t="s">
        <v>362</v>
      </c>
      <c r="N5" s="32"/>
      <c r="O5" s="44" t="s">
        <v>301</v>
      </c>
      <c r="P5" s="93" t="s">
        <v>12</v>
      </c>
      <c r="Q5" s="83">
        <v>0.6</v>
      </c>
      <c r="R5" s="62" t="s">
        <v>302</v>
      </c>
      <c r="S5" s="62" t="s">
        <v>306</v>
      </c>
      <c r="T5" s="88" t="s">
        <v>12</v>
      </c>
      <c r="U5" s="72" t="s">
        <v>348</v>
      </c>
      <c r="V5" s="93" t="s">
        <v>12</v>
      </c>
      <c r="W5" s="86" t="s">
        <v>8</v>
      </c>
      <c r="X5" s="44" t="s">
        <v>314</v>
      </c>
      <c r="AC5" s="44" t="s">
        <v>333</v>
      </c>
      <c r="AD5" s="35"/>
      <c r="AE5" s="35"/>
      <c r="AF5" s="44" t="s">
        <v>148</v>
      </c>
      <c r="AH5" s="563"/>
      <c r="AI5" s="41" t="s">
        <v>164</v>
      </c>
      <c r="AJ5" s="41" t="s">
        <v>148</v>
      </c>
      <c r="AK5" s="41" t="s">
        <v>161</v>
      </c>
      <c r="AL5" s="35"/>
      <c r="AM5" s="44" t="s">
        <v>40</v>
      </c>
      <c r="AN5" s="44" t="s">
        <v>139</v>
      </c>
      <c r="AO5" s="44" t="s">
        <v>140</v>
      </c>
      <c r="AP5" s="44" t="s">
        <v>139</v>
      </c>
      <c r="AQ5" s="44" t="s">
        <v>141</v>
      </c>
      <c r="AR5" s="44" t="s">
        <v>140</v>
      </c>
      <c r="AS5" s="35"/>
      <c r="AT5" s="35"/>
      <c r="AU5" s="35"/>
      <c r="AV5" s="35"/>
      <c r="AW5" s="35"/>
      <c r="AX5" s="35"/>
      <c r="AY5" s="35"/>
      <c r="AZ5" s="35"/>
    </row>
    <row r="6" spans="1:52" ht="63.95" customHeight="1">
      <c r="A6" s="44" t="s">
        <v>145</v>
      </c>
      <c r="B6" s="134" t="s">
        <v>241</v>
      </c>
      <c r="C6" s="44" t="s">
        <v>147</v>
      </c>
      <c r="D6" s="246" t="s">
        <v>107</v>
      </c>
      <c r="E6" s="246" t="s">
        <v>981</v>
      </c>
      <c r="F6" s="246" t="s">
        <v>978</v>
      </c>
      <c r="G6" s="181" t="s">
        <v>967</v>
      </c>
      <c r="H6" s="181" t="s">
        <v>968</v>
      </c>
      <c r="J6" s="35"/>
      <c r="K6" s="34" t="s">
        <v>833</v>
      </c>
      <c r="L6" s="34" t="s">
        <v>154</v>
      </c>
      <c r="M6" s="34" t="s">
        <v>363</v>
      </c>
      <c r="N6" s="79" t="s">
        <v>298</v>
      </c>
      <c r="O6" s="44" t="s">
        <v>302</v>
      </c>
      <c r="P6" s="94" t="s">
        <v>11</v>
      </c>
      <c r="Q6" s="84">
        <v>0.8</v>
      </c>
      <c r="R6" s="62" t="s">
        <v>303</v>
      </c>
      <c r="S6" s="62" t="s">
        <v>1710</v>
      </c>
      <c r="T6" s="89" t="s">
        <v>284</v>
      </c>
      <c r="U6" s="73" t="s">
        <v>349</v>
      </c>
      <c r="V6" s="94" t="s">
        <v>11</v>
      </c>
      <c r="W6" s="86" t="s">
        <v>9</v>
      </c>
      <c r="AC6" s="44" t="s">
        <v>334</v>
      </c>
      <c r="AD6" s="35"/>
      <c r="AE6" s="35"/>
      <c r="AF6" s="35"/>
      <c r="AG6" s="35"/>
      <c r="AH6" s="540" t="s">
        <v>175</v>
      </c>
      <c r="AI6" s="41" t="s">
        <v>165</v>
      </c>
      <c r="AJ6" s="41" t="s">
        <v>12</v>
      </c>
      <c r="AK6" s="41" t="s">
        <v>161</v>
      </c>
      <c r="AL6" s="35"/>
      <c r="AN6" s="43" t="s">
        <v>149</v>
      </c>
      <c r="AP6" s="46" t="s">
        <v>150</v>
      </c>
      <c r="AS6" s="35"/>
      <c r="AT6" s="35"/>
      <c r="AU6" s="35"/>
      <c r="AV6" s="35"/>
      <c r="AW6" s="35"/>
      <c r="AX6" s="35"/>
      <c r="AY6" s="35"/>
      <c r="AZ6" s="35"/>
    </row>
    <row r="7" spans="1:52" ht="108.95" customHeight="1">
      <c r="A7" s="44" t="s">
        <v>151</v>
      </c>
      <c r="B7" s="61" t="s">
        <v>111</v>
      </c>
      <c r="C7" s="44" t="s">
        <v>152</v>
      </c>
      <c r="D7" s="246" t="s">
        <v>953</v>
      </c>
      <c r="E7" s="246" t="s">
        <v>980</v>
      </c>
      <c r="F7" s="246" t="s">
        <v>979</v>
      </c>
      <c r="G7" s="181"/>
      <c r="H7" s="181" t="s">
        <v>969</v>
      </c>
      <c r="J7" s="35"/>
      <c r="K7" s="34" t="s">
        <v>249</v>
      </c>
      <c r="L7" s="34" t="s">
        <v>89</v>
      </c>
      <c r="M7" s="34" t="s">
        <v>364</v>
      </c>
      <c r="N7" s="79" t="s">
        <v>299</v>
      </c>
      <c r="O7" s="44" t="s">
        <v>303</v>
      </c>
      <c r="P7" s="95" t="s">
        <v>38</v>
      </c>
      <c r="Q7" s="85">
        <v>1</v>
      </c>
      <c r="R7" s="34" t="s">
        <v>304</v>
      </c>
      <c r="S7" s="62" t="s">
        <v>307</v>
      </c>
      <c r="T7" s="35"/>
      <c r="U7" s="74" t="s">
        <v>350</v>
      </c>
      <c r="V7" s="95" t="s">
        <v>38</v>
      </c>
      <c r="W7" s="32"/>
      <c r="X7" s="35"/>
      <c r="Y7" s="35"/>
      <c r="Z7" s="35"/>
      <c r="AA7" s="35"/>
      <c r="AB7" s="35"/>
      <c r="AD7" s="35"/>
      <c r="AE7" s="35"/>
      <c r="AF7" s="35"/>
      <c r="AG7" s="35"/>
      <c r="AH7" s="540"/>
      <c r="AI7" s="41" t="s">
        <v>166</v>
      </c>
      <c r="AJ7" s="41" t="s">
        <v>12</v>
      </c>
      <c r="AK7" s="41" t="s">
        <v>161</v>
      </c>
      <c r="AL7" s="35"/>
      <c r="AN7" s="44" t="s">
        <v>153</v>
      </c>
      <c r="AO7" s="44">
        <v>2</v>
      </c>
      <c r="AP7" s="44" t="s">
        <v>153</v>
      </c>
      <c r="AQ7" s="44">
        <v>2</v>
      </c>
      <c r="AS7" s="35"/>
      <c r="AT7" s="35"/>
      <c r="AU7" s="35"/>
      <c r="AV7" s="35"/>
      <c r="AW7" s="35"/>
      <c r="AX7" s="35"/>
      <c r="AY7" s="35"/>
      <c r="AZ7" s="35"/>
    </row>
    <row r="8" spans="1:52" ht="130.5" customHeight="1">
      <c r="A8" s="44" t="s">
        <v>155</v>
      </c>
      <c r="B8" s="44" t="s">
        <v>110</v>
      </c>
      <c r="C8" s="44" t="s">
        <v>157</v>
      </c>
      <c r="D8" s="246" t="s">
        <v>954</v>
      </c>
      <c r="E8" s="246" t="s">
        <v>1711</v>
      </c>
      <c r="F8" s="246" t="s">
        <v>988</v>
      </c>
      <c r="G8" s="181"/>
      <c r="H8" s="181" t="s">
        <v>970</v>
      </c>
      <c r="J8" s="35"/>
      <c r="K8" s="34" t="s">
        <v>834</v>
      </c>
      <c r="L8" s="34" t="s">
        <v>90</v>
      </c>
      <c r="M8" s="34" t="s">
        <v>365</v>
      </c>
      <c r="N8" s="32"/>
      <c r="O8" s="34" t="s">
        <v>304</v>
      </c>
      <c r="P8" s="34"/>
      <c r="Q8" s="34"/>
      <c r="R8" s="34"/>
      <c r="S8" s="34"/>
      <c r="T8" s="35"/>
      <c r="V8" s="32"/>
      <c r="W8" s="32"/>
      <c r="X8" s="35"/>
      <c r="Y8" s="35"/>
      <c r="Z8" s="35"/>
      <c r="AA8" s="35"/>
      <c r="AB8" s="35"/>
      <c r="AC8" s="35"/>
      <c r="AD8" s="35"/>
      <c r="AE8" s="35"/>
      <c r="AF8" s="35"/>
      <c r="AG8" s="35"/>
      <c r="AH8" s="540"/>
      <c r="AI8" s="41" t="s">
        <v>167</v>
      </c>
      <c r="AJ8" s="41" t="s">
        <v>148</v>
      </c>
      <c r="AK8" s="41" t="s">
        <v>161</v>
      </c>
      <c r="AL8" s="35"/>
      <c r="AN8" s="44" t="s">
        <v>158</v>
      </c>
      <c r="AO8" s="44">
        <v>1</v>
      </c>
      <c r="AP8" s="44" t="s">
        <v>159</v>
      </c>
      <c r="AQ8" s="44">
        <v>1</v>
      </c>
      <c r="AS8" s="35"/>
      <c r="AT8" s="35"/>
      <c r="AU8" s="35"/>
      <c r="AV8" s="35"/>
      <c r="AW8" s="35"/>
      <c r="AX8" s="35"/>
      <c r="AY8" s="35"/>
      <c r="AZ8" s="35"/>
    </row>
    <row r="9" spans="1:52" ht="131.44999999999999" customHeight="1">
      <c r="B9" s="44" t="s">
        <v>156</v>
      </c>
      <c r="C9" s="44" t="s">
        <v>160</v>
      </c>
      <c r="D9" s="247" t="s">
        <v>955</v>
      </c>
      <c r="E9" s="247" t="s">
        <v>982</v>
      </c>
      <c r="F9" s="247" t="s">
        <v>1712</v>
      </c>
      <c r="G9" s="181"/>
      <c r="H9" s="181" t="s">
        <v>971</v>
      </c>
      <c r="K9" s="158" t="s">
        <v>835</v>
      </c>
      <c r="L9" s="34" t="s">
        <v>91</v>
      </c>
      <c r="M9" s="34"/>
      <c r="N9" s="32"/>
      <c r="O9" s="32" t="s">
        <v>296</v>
      </c>
      <c r="P9" s="32"/>
      <c r="Q9" s="32"/>
      <c r="R9" s="32"/>
      <c r="S9" s="32"/>
      <c r="AH9" s="563" t="s">
        <v>176</v>
      </c>
      <c r="AI9" s="41" t="s">
        <v>168</v>
      </c>
      <c r="AJ9" s="41" t="s">
        <v>148</v>
      </c>
      <c r="AK9" s="41" t="s">
        <v>161</v>
      </c>
      <c r="AP9" s="44" t="s">
        <v>158</v>
      </c>
      <c r="AQ9" s="44">
        <v>1</v>
      </c>
    </row>
    <row r="10" spans="1:52" ht="117.75" customHeight="1">
      <c r="D10" s="247" t="s">
        <v>885</v>
      </c>
      <c r="E10" s="247" t="s">
        <v>1713</v>
      </c>
      <c r="F10" s="247" t="s">
        <v>989</v>
      </c>
      <c r="G10" s="181"/>
      <c r="H10" s="181" t="s">
        <v>972</v>
      </c>
      <c r="K10" s="63"/>
      <c r="N10" s="32"/>
      <c r="O10" s="62" t="s">
        <v>305</v>
      </c>
      <c r="AH10" s="563"/>
      <c r="AI10" s="41" t="s">
        <v>169</v>
      </c>
      <c r="AJ10" s="41" t="s">
        <v>148</v>
      </c>
      <c r="AK10" s="41" t="s">
        <v>161</v>
      </c>
    </row>
    <row r="11" spans="1:52" ht="135" customHeight="1">
      <c r="D11" s="247" t="s">
        <v>956</v>
      </c>
      <c r="E11" s="247" t="s">
        <v>983</v>
      </c>
      <c r="F11" s="247" t="s">
        <v>990</v>
      </c>
      <c r="G11" s="181"/>
      <c r="H11" s="181"/>
      <c r="K11" s="63"/>
      <c r="N11" s="32"/>
      <c r="O11" s="62" t="s">
        <v>1633</v>
      </c>
      <c r="AH11" s="563"/>
      <c r="AI11" s="41" t="s">
        <v>170</v>
      </c>
      <c r="AJ11" s="41" t="s">
        <v>148</v>
      </c>
      <c r="AK11" s="41" t="s">
        <v>161</v>
      </c>
    </row>
    <row r="12" spans="1:52" ht="121.5" customHeight="1">
      <c r="D12" s="247" t="s">
        <v>957</v>
      </c>
      <c r="E12" s="247" t="s">
        <v>984</v>
      </c>
      <c r="F12" s="247" t="s">
        <v>991</v>
      </c>
      <c r="G12" s="181"/>
      <c r="H12" s="181"/>
      <c r="N12" s="32"/>
      <c r="O12" s="62" t="s">
        <v>306</v>
      </c>
    </row>
    <row r="13" spans="1:52" ht="117" customHeight="1">
      <c r="D13" s="247" t="s">
        <v>886</v>
      </c>
      <c r="E13" s="247" t="s">
        <v>985</v>
      </c>
      <c r="F13" s="247" t="s">
        <v>992</v>
      </c>
      <c r="G13" s="181"/>
      <c r="H13" s="181"/>
      <c r="J13" s="32"/>
      <c r="K13" s="60"/>
      <c r="L13" s="32"/>
      <c r="M13" s="32"/>
      <c r="N13" s="32"/>
      <c r="O13" s="62" t="s">
        <v>1710</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25" customHeight="1">
      <c r="D14" s="248" t="s">
        <v>959</v>
      </c>
      <c r="E14" s="248" t="s">
        <v>986</v>
      </c>
      <c r="F14" s="248" t="s">
        <v>993</v>
      </c>
      <c r="G14" s="181"/>
      <c r="H14" s="181"/>
      <c r="J14" s="32"/>
      <c r="K14" s="32"/>
      <c r="L14" s="32"/>
      <c r="M14" s="32"/>
      <c r="O14" s="62" t="s">
        <v>307</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44999999999999" customHeight="1">
      <c r="D15" s="248" t="s">
        <v>960</v>
      </c>
      <c r="E15" s="248" t="s">
        <v>1719</v>
      </c>
      <c r="F15" s="248" t="s">
        <v>1714</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75" customHeight="1">
      <c r="D16" s="248" t="s">
        <v>958</v>
      </c>
      <c r="E16" s="248" t="s">
        <v>987</v>
      </c>
      <c r="F16" s="248" t="s">
        <v>1715</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8.95" customHeight="1">
      <c r="D17" s="227"/>
      <c r="E17" s="227"/>
      <c r="F17" s="227"/>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2.94999999999999" customHeight="1">
      <c r="D18" s="227"/>
      <c r="E18" s="227"/>
      <c r="F18" s="227"/>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H6:AH8"/>
    <mergeCell ref="AH9:AH11"/>
    <mergeCell ref="AN3:AO3"/>
    <mergeCell ref="N1:T1"/>
    <mergeCell ref="N2:O2"/>
    <mergeCell ref="U1:W1"/>
    <mergeCell ref="AP3:AR3"/>
    <mergeCell ref="AI2:AJ2"/>
    <mergeCell ref="AH3:AH5"/>
    <mergeCell ref="L1:M1"/>
    <mergeCell ref="A1:C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topLeftCell="A4" zoomScale="25" zoomScaleNormal="55" zoomScaleSheetLayoutView="25" workbookViewId="0">
      <selection activeCell="AS31" sqref="AS31"/>
    </sheetView>
  </sheetViews>
  <sheetFormatPr baseColWidth="10" defaultColWidth="11.42578125" defaultRowHeight="12.75" customHeight="1"/>
  <cols>
    <col min="1" max="9" width="5.42578125" style="66" customWidth="1"/>
    <col min="10" max="59" width="8.42578125" style="66" customWidth="1"/>
    <col min="60" max="66" width="5.42578125" style="66" customWidth="1"/>
    <col min="67" max="16384" width="11.42578125" style="66"/>
  </cols>
  <sheetData>
    <row r="2" spans="1:66" ht="17.25" customHeight="1">
      <c r="B2" s="915" t="s">
        <v>277</v>
      </c>
      <c r="C2" s="915"/>
      <c r="D2" s="915"/>
      <c r="E2" s="915"/>
      <c r="F2" s="915"/>
      <c r="G2" s="915"/>
      <c r="H2" s="915"/>
      <c r="I2" s="915"/>
      <c r="J2" s="916" t="s">
        <v>2</v>
      </c>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67"/>
      <c r="BI2" s="67"/>
      <c r="BJ2" s="67"/>
      <c r="BK2" s="67"/>
      <c r="BL2" s="67"/>
      <c r="BM2" s="67"/>
      <c r="BN2" s="67"/>
    </row>
    <row r="3" spans="1:66" ht="17.25" customHeight="1">
      <c r="B3" s="915"/>
      <c r="C3" s="915"/>
      <c r="D3" s="915"/>
      <c r="E3" s="915"/>
      <c r="F3" s="915"/>
      <c r="G3" s="915"/>
      <c r="H3" s="915"/>
      <c r="I3" s="915"/>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67"/>
      <c r="BI3" s="67"/>
      <c r="BJ3" s="67"/>
      <c r="BK3" s="67"/>
      <c r="BL3" s="67"/>
      <c r="BM3" s="67"/>
      <c r="BN3" s="67"/>
    </row>
    <row r="4" spans="1:66" ht="17.25" customHeight="1">
      <c r="B4" s="915"/>
      <c r="C4" s="915"/>
      <c r="D4" s="915"/>
      <c r="E4" s="915"/>
      <c r="F4" s="915"/>
      <c r="G4" s="915"/>
      <c r="H4" s="915"/>
      <c r="I4" s="915"/>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67"/>
      <c r="BI4" s="67"/>
      <c r="BJ4" s="67"/>
      <c r="BK4" s="67"/>
      <c r="BL4" s="67"/>
      <c r="BM4" s="67"/>
      <c r="BN4" s="67"/>
    </row>
    <row r="5" spans="1:66" ht="12.75"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917" t="s">
        <v>1</v>
      </c>
      <c r="C6" s="917"/>
      <c r="D6" s="918"/>
      <c r="E6" s="905" t="s">
        <v>278</v>
      </c>
      <c r="F6" s="906"/>
      <c r="G6" s="906"/>
      <c r="H6" s="906"/>
      <c r="I6" s="907"/>
      <c r="J6" s="281" t="str">
        <f>IF(AND('MAPA DE RIESGOS'!$V$10="Muy Alta",'MAPA DE RIESGOS'!$Z$10="Leve"),CONCATENATE("R",'MAPA DE RIESGOS'!$H$10),"")</f>
        <v/>
      </c>
      <c r="K6" s="282" t="str">
        <f>IF(AND('MAPA DE RIESGOS'!$V$16="Muy Alta",'MAPA DE RIESGOS'!$Z$16="Leve"),CONCATENATE("R",'MAPA DE RIESGOS'!$H$16),"")</f>
        <v/>
      </c>
      <c r="L6" s="282" t="str">
        <f>IF(AND('MAPA DE RIESGOS'!$V$22="Muy Alta",'MAPA DE RIESGOS'!$Z$22="Leve"),CONCATENATE("R",'MAPA DE RIESGOS'!$H$22),"")</f>
        <v/>
      </c>
      <c r="M6" s="282" t="str">
        <f>IF(AND('MAPA DE RIESGOS'!$V$28="Muy Alta",'MAPA DE RIESGOS'!$Z$28="Leve"),CONCATENATE("R",'MAPA DE RIESGOS'!$H$28),"")</f>
        <v/>
      </c>
      <c r="N6" s="282" t="str">
        <f>IF(AND('MAPA DE RIESGOS'!$V$34="Muy Alta",'MAPA DE RIESGOS'!$Z$34="Leve"),CONCATENATE("R",'MAPA DE RIESGOS'!$H$34),"")</f>
        <v/>
      </c>
      <c r="O6" s="282" t="str">
        <f>IF(AND('MAPA DE RIESGOS'!$V$40="Muy Alta",'MAPA DE RIESGOS'!$Z$40="Leve"),CONCATENATE("R",'MAPA DE RIESGOS'!$H$40),"")</f>
        <v/>
      </c>
      <c r="P6" s="282" t="str">
        <f>IF(AND('MAPA DE RIESGOS'!$V$46="Muy Alta",'MAPA DE RIESGOS'!$Z$46="Leve"),CONCATENATE("R",'MAPA DE RIESGOS'!$H$46),"")</f>
        <v/>
      </c>
      <c r="Q6" s="282" t="str">
        <f>IF(AND('MAPA DE RIESGOS'!$V$52="Muy Alta",'MAPA DE RIESGOS'!$Z$52="Leve"),CONCATENATE("R",'MAPA DE RIESGOS'!$H$52),"")</f>
        <v/>
      </c>
      <c r="R6" s="282" t="str">
        <f>IF(AND('MAPA DE RIESGOS'!$V$58="Muy Alta",'MAPA DE RIESGOS'!$Z$58="Leve"),CONCATENATE("R",'MAPA DE RIESGOS'!$H$58),"")</f>
        <v/>
      </c>
      <c r="S6" s="282" t="str">
        <f>IF(AND('MAPA DE RIESGOS'!$V$64="Muy Alta",'MAPA DE RIESGOS'!$Z$64="Leve"),CONCATENATE("R",'MAPA DE RIESGOS'!$H$64),"")</f>
        <v/>
      </c>
      <c r="T6" s="281" t="str">
        <f>IF(AND('MAPA DE RIESGOS'!$V$10="Muy Alta",'MAPA DE RIESGOS'!$Z$10="Menor"),CONCATENATE("R",'MAPA DE RIESGOS'!$H$10),"")</f>
        <v/>
      </c>
      <c r="U6" s="282" t="str">
        <f>IF(AND('MAPA DE RIESGOS'!$V$16="Muy Alta",'MAPA DE RIESGOS'!$Z$16="Menor"),CONCATENATE("R",'MAPA DE RIESGOS'!$H$16),"")</f>
        <v/>
      </c>
      <c r="V6" s="282" t="str">
        <f>IF(AND('MAPA DE RIESGOS'!$V$22="Muy Alta",'MAPA DE RIESGOS'!$Z$22="Menor"),CONCATENATE("R",'MAPA DE RIESGOS'!$H$22),"")</f>
        <v/>
      </c>
      <c r="W6" s="282" t="str">
        <f>IF(AND('MAPA DE RIESGOS'!$V$28="Muy Alta",'MAPA DE RIESGOS'!$Z$28="Menor"),CONCATENATE("R",'MAPA DE RIESGOS'!$H$28),"")</f>
        <v/>
      </c>
      <c r="X6" s="282" t="str">
        <f>IF(AND('MAPA DE RIESGOS'!$V$34="Muy Alta",'MAPA DE RIESGOS'!$Z$34="Menor"),CONCATENATE("R",'MAPA DE RIESGOS'!$H$34),"")</f>
        <v/>
      </c>
      <c r="Y6" s="282" t="str">
        <f>IF(AND('MAPA DE RIESGOS'!$V$40="Muy Alta",'MAPA DE RIESGOS'!$Z$40="Menor"),CONCATENATE("R",'MAPA DE RIESGOS'!$H$40),"")</f>
        <v/>
      </c>
      <c r="Z6" s="282" t="str">
        <f>IF(AND('MAPA DE RIESGOS'!$V$46="Muy Alta",'MAPA DE RIESGOS'!$Z$46="Menor"),CONCATENATE("R",'MAPA DE RIESGOS'!$H$46),"")</f>
        <v/>
      </c>
      <c r="AA6" s="282" t="str">
        <f>IF(AND('MAPA DE RIESGOS'!$V$52="Muy Alta",'MAPA DE RIESGOS'!$Z$52="Menor"),CONCATENATE("R",'MAPA DE RIESGOS'!$H$52),"")</f>
        <v/>
      </c>
      <c r="AB6" s="282" t="str">
        <f>IF(AND('MAPA DE RIESGOS'!$V$58="Muy Alta",'MAPA DE RIESGOS'!$Z$58="Menor"),CONCATENATE("R",'MAPA DE RIESGOS'!$H$58),"")</f>
        <v/>
      </c>
      <c r="AC6" s="285" t="str">
        <f>IF(AND('MAPA DE RIESGOS'!$V$64="Muy Alta",'MAPA DE RIESGOS'!$Z$64="Menor"),CONCATENATE("R",'MAPA DE RIESGOS'!$H$64),"")</f>
        <v/>
      </c>
      <c r="AD6" s="281" t="str">
        <f>IF(AND('MAPA DE RIESGOS'!$V$10="Muy Alta",'MAPA DE RIESGOS'!$Z$10="Moderado"),CONCATENATE("R",'MAPA DE RIESGOS'!$H$10),"")</f>
        <v/>
      </c>
      <c r="AE6" s="282" t="str">
        <f>IF(AND('MAPA DE RIESGOS'!$V$16="Muy Alta",'MAPA DE RIESGOS'!$Z$16="Moderado"),CONCATENATE("R",'MAPA DE RIESGOS'!$H$16),"")</f>
        <v/>
      </c>
      <c r="AF6" s="282" t="str">
        <f>IF(AND('MAPA DE RIESGOS'!$V$22="Muy Alta",'MAPA DE RIESGOS'!$Z$22="Moderado"),CONCATENATE("R",'MAPA DE RIESGOS'!$H$22),"")</f>
        <v/>
      </c>
      <c r="AG6" s="282" t="str">
        <f>IF(AND('MAPA DE RIESGOS'!$V$28="Muy Alta",'MAPA DE RIESGOS'!$Z$28="Moderado"),CONCATENATE("R",'MAPA DE RIESGOS'!$H$28),"")</f>
        <v/>
      </c>
      <c r="AH6" s="282" t="str">
        <f>IF(AND('MAPA DE RIESGOS'!$V$34="Muy Alta",'MAPA DE RIESGOS'!$Z$34="Moderado"),CONCATENATE("R",'MAPA DE RIESGOS'!$H$34),"")</f>
        <v/>
      </c>
      <c r="AI6" s="282" t="str">
        <f>IF(AND('MAPA DE RIESGOS'!$V$40="Muy Alta",'MAPA DE RIESGOS'!$Z$40="Moderado"),CONCATENATE("R",'MAPA DE RIESGOS'!$H$40),"")</f>
        <v/>
      </c>
      <c r="AJ6" s="282" t="str">
        <f>IF(AND('MAPA DE RIESGOS'!$V$46="Muy Alta",'MAPA DE RIESGOS'!$Z$46="Moderado"),CONCATENATE("R",'MAPA DE RIESGOS'!$H$46),"")</f>
        <v/>
      </c>
      <c r="AK6" s="282" t="str">
        <f>IF(AND('MAPA DE RIESGOS'!$V$52="Muy Alta",'MAPA DE RIESGOS'!$Z$52="Moderado"),CONCATENATE("R",'MAPA DE RIESGOS'!$H$52),"")</f>
        <v/>
      </c>
      <c r="AL6" s="282" t="str">
        <f>IF(AND('MAPA DE RIESGOS'!$V$58="Muy Alta",'MAPA DE RIESGOS'!$Z$58="Moderado"),CONCATENATE("R",'MAPA DE RIESGOS'!$H$58),"")</f>
        <v/>
      </c>
      <c r="AM6" s="285" t="str">
        <f>IF(AND('MAPA DE RIESGOS'!$V$64="Muy Alta",'MAPA DE RIESGOS'!$Z$64="Moderado"),CONCATENATE("R",'MAPA DE RIESGOS'!$H$64),"")</f>
        <v/>
      </c>
      <c r="AN6" s="281" t="str">
        <f>IF(AND('MAPA DE RIESGOS'!$V$10="Muy Alta",'MAPA DE RIESGOS'!$Z$10="Mayor"),CONCATENATE("R",'MAPA DE RIESGOS'!$H$10),"")</f>
        <v/>
      </c>
      <c r="AO6" s="282" t="str">
        <f>IF(AND('MAPA DE RIESGOS'!$V$16="Muy Alta",'MAPA DE RIESGOS'!$Z$16="Mayor"),CONCATENATE("R",'MAPA DE RIESGOS'!$H$16),"")</f>
        <v/>
      </c>
      <c r="AP6" s="282" t="str">
        <f>IF(AND('MAPA DE RIESGOS'!$V$22="Muy Alta",'MAPA DE RIESGOS'!$Z$22="Mayor"),CONCATENATE("R",'MAPA DE RIESGOS'!$H$22),"")</f>
        <v/>
      </c>
      <c r="AQ6" s="282" t="str">
        <f>IF(AND('MAPA DE RIESGOS'!$V$28="Muy Alta",'MAPA DE RIESGOS'!$Z$28="Mayor"),CONCATENATE("R",'MAPA DE RIESGOS'!$H$28),"")</f>
        <v/>
      </c>
      <c r="AR6" s="282" t="str">
        <f>IF(AND('MAPA DE RIESGOS'!$V$34="Muy Alta",'MAPA DE RIESGOS'!$Z$34="Mayor"),CONCATENATE("R",'MAPA DE RIESGOS'!$H$34),"")</f>
        <v/>
      </c>
      <c r="AS6" s="282" t="str">
        <f>IF(AND('MAPA DE RIESGOS'!$V$40="Muy Alta",'MAPA DE RIESGOS'!$Z$40="Mayor"),CONCATENATE("R",'MAPA DE RIESGOS'!$H$40),"")</f>
        <v/>
      </c>
      <c r="AT6" s="282" t="str">
        <f>IF(AND('MAPA DE RIESGOS'!$V$46="Muy Alta",'MAPA DE RIESGOS'!$Z$46="Mayor"),CONCATENATE("R",'MAPA DE RIESGOS'!$H$46),"")</f>
        <v/>
      </c>
      <c r="AU6" s="282" t="str">
        <f>IF(AND('MAPA DE RIESGOS'!$V$52="Muy Alta",'MAPA DE RIESGOS'!$Z$52="Mayor"),CONCATENATE("R",'MAPA DE RIESGOS'!$H$52),"")</f>
        <v/>
      </c>
      <c r="AV6" s="282" t="str">
        <f>IF(AND('MAPA DE RIESGOS'!$V$58="Muy Alta",'MAPA DE RIESGOS'!$Z$58="Mayor"),CONCATENATE("R",'MAPA DE RIESGOS'!$H$58),"")</f>
        <v/>
      </c>
      <c r="AW6" s="285" t="str">
        <f>IF(AND('MAPA DE RIESGOS'!$V$64="Muy Alta",'MAPA DE RIESGOS'!$Z$64="Mayor"),CONCATENATE("R",'MAPA DE RIESGOS'!$H$64),"")</f>
        <v/>
      </c>
      <c r="AX6" s="287" t="str">
        <f>IF(AND('MAPA DE RIESGOS'!$V$10="Muy Alta",'MAPA DE RIESGOS'!$Z$10="Catastrófico"),CONCATENATE("R",'MAPA DE RIESGOS'!$H$10),"")</f>
        <v/>
      </c>
      <c r="AY6" s="288" t="str">
        <f>IF(AND('MAPA DE RIESGOS'!$V$16="Muy Alta",'MAPA DE RIESGOS'!$Z$16="Catastrófico"),CONCATENATE("R",'MAPA DE RIESGOS'!$H$16),"")</f>
        <v/>
      </c>
      <c r="AZ6" s="288" t="str">
        <f>IF(AND('MAPA DE RIESGOS'!$V$22="Muy Alta",'MAPA DE RIESGOS'!$Z$22="Catastrófico"),CONCATENATE("R",'MAPA DE RIESGOS'!$H$22),"")</f>
        <v/>
      </c>
      <c r="BA6" s="288" t="str">
        <f>IF(AND('MAPA DE RIESGOS'!$V$28="Muy Alta",'MAPA DE RIESGOS'!$Z$28="Catastrófico"),CONCATENATE("R",'MAPA DE RIESGOS'!$H$28),"")</f>
        <v/>
      </c>
      <c r="BB6" s="288" t="str">
        <f>IF(AND('MAPA DE RIESGOS'!$V$34="Muy Alta",'MAPA DE RIESGOS'!$Z$34="Catastrófico"),CONCATENATE("R",'MAPA DE RIESGOS'!$H$34),"")</f>
        <v/>
      </c>
      <c r="BC6" s="288" t="str">
        <f>IF(AND('MAPA DE RIESGOS'!$V$40="Muy Alta",'MAPA DE RIESGOS'!$Z$40="Catastrófico"),CONCATENATE("R",'MAPA DE RIESGOS'!$H$40),"")</f>
        <v/>
      </c>
      <c r="BD6" s="288" t="str">
        <f>IF(AND('MAPA DE RIESGOS'!$V$46="Muy Alta",'MAPA DE RIESGOS'!$Z$46="Catastrófico"),CONCATENATE("R",'MAPA DE RIESGOS'!$H$46),"")</f>
        <v/>
      </c>
      <c r="BE6" s="288" t="str">
        <f>IF(AND('MAPA DE RIESGOS'!$V$52="Muy Alta",'MAPA DE RIESGOS'!$Z$52="Catastrófico"),CONCATENATE("R",'MAPA DE RIESGOS'!$H$52),"")</f>
        <v/>
      </c>
      <c r="BF6" s="288" t="str">
        <f>IF(AND('MAPA DE RIESGOS'!$V$58="Muy Alta",'MAPA DE RIESGOS'!$Z$58="Catastrófico"),CONCATENATE("R",'MAPA DE RIESGOS'!$H$58),"")</f>
        <v/>
      </c>
      <c r="BG6" s="291" t="str">
        <f>IF(AND('MAPA DE RIESGOS'!$V$64="Muy Alta",'MAPA DE RIESGOS'!$Z$64="Catastrófico"),CONCATENATE("R",'MAPA DE RIESGOS'!$H$64),"")</f>
        <v/>
      </c>
      <c r="BH6" s="68"/>
      <c r="BI6" s="919" t="s">
        <v>279</v>
      </c>
      <c r="BJ6" s="920"/>
      <c r="BK6" s="920"/>
      <c r="BL6" s="920"/>
      <c r="BM6" s="920"/>
      <c r="BN6" s="921"/>
    </row>
    <row r="7" spans="1:66" ht="34.5" customHeight="1">
      <c r="B7" s="917"/>
      <c r="C7" s="917"/>
      <c r="D7" s="918"/>
      <c r="E7" s="908"/>
      <c r="F7" s="909"/>
      <c r="G7" s="909"/>
      <c r="H7" s="909"/>
      <c r="I7" s="910"/>
      <c r="J7" s="283" t="str">
        <f>IF(AND('MAPA DE RIESGOS'!$V$70="Muy Alta",'MAPA DE RIESGOS'!$Z$70="Leve"),CONCATENATE("R",'MAPA DE RIESGOS'!$H$70),"")</f>
        <v/>
      </c>
      <c r="K7" s="293" t="str">
        <f>IF(AND('MAPA DE RIESGOS'!$V$76="Muy Alta",'MAPA DE RIESGOS'!$Z$76="Leve"),CONCATENATE("R",'MAPA DE RIESGOS'!$H$76),"")</f>
        <v/>
      </c>
      <c r="L7" s="293" t="str">
        <f>IF(AND('MAPA DE RIESGOS'!$V$82="Muy Alta",'MAPA DE RIESGOS'!$Z$82="Leve"),CONCATENATE("R",'MAPA DE RIESGOS'!$H$82),"")</f>
        <v/>
      </c>
      <c r="M7" s="293" t="str">
        <f>IF(AND('MAPA DE RIESGOS'!$V$88="Muy Alta",'MAPA DE RIESGOS'!$Z$88="Leve"),CONCATENATE("R",'MAPA DE RIESGOS'!$H$88),"")</f>
        <v/>
      </c>
      <c r="N7" s="293" t="str">
        <f>IF(AND('MAPA DE RIESGOS'!$V$94="Muy Alta",'MAPA DE RIESGOS'!$Z$94="Leve"),CONCATENATE("R",'MAPA DE RIESGOS'!$H$94),"")</f>
        <v/>
      </c>
      <c r="O7" s="293" t="str">
        <f>IF(AND('MAPA DE RIESGOS'!$V$100="Muy Alta",'MAPA DE RIESGOS'!$Z$100="Leve"),CONCATENATE("R",'MAPA DE RIESGOS'!$H$100),"")</f>
        <v/>
      </c>
      <c r="P7" s="293" t="str">
        <f>IF(AND('MAPA DE RIESGOS'!$V$106="Muy Alta",'MAPA DE RIESGOS'!$Z$106="Leve"),CONCATENATE("R",'MAPA DE RIESGOS'!$H$106),"")</f>
        <v/>
      </c>
      <c r="Q7" s="293" t="str">
        <f>IF(AND('MAPA DE RIESGOS'!$V$112="Muy Alta",'MAPA DE RIESGOS'!$Z$112="Leve"),CONCATENATE("R",'MAPA DE RIESGOS'!$H$112),"")</f>
        <v/>
      </c>
      <c r="R7" s="293" t="str">
        <f>IF(AND('MAPA DE RIESGOS'!$V$118="Muy Alta",'MAPA DE RIESGOS'!$Z$118="Leve"),CONCATENATE("R",'MAPA DE RIESGOS'!$H$118),"")</f>
        <v/>
      </c>
      <c r="S7" s="286" t="str">
        <f>IF(AND('MAPA DE RIESGOS'!$V$124="Muy Alta",'MAPA DE RIESGOS'!$Z$124="Leve"),CONCATENATE("R",'MAPA DE RIESGOS'!$H$124),"")</f>
        <v/>
      </c>
      <c r="T7" s="283" t="str">
        <f>IF(AND('MAPA DE RIESGOS'!$V$70="Muy Alta",'MAPA DE RIESGOS'!$Z$70="Menor"),CONCATENATE("R",'MAPA DE RIESGOS'!$H$70),"")</f>
        <v/>
      </c>
      <c r="U7" s="293" t="str">
        <f>IF(AND('MAPA DE RIESGOS'!$V$76="Muy Alta",'MAPA DE RIESGOS'!$Z$76="Menor"),CONCATENATE("R",'MAPA DE RIESGOS'!$H$76),"")</f>
        <v/>
      </c>
      <c r="V7" s="293" t="str">
        <f>IF(AND('MAPA DE RIESGOS'!$V$82="Muy Alta",'MAPA DE RIESGOS'!$Z$82="Menor"),CONCATENATE("R",'MAPA DE RIESGOS'!$H$82),"")</f>
        <v/>
      </c>
      <c r="W7" s="293" t="str">
        <f>IF(AND('MAPA DE RIESGOS'!$V$88="Muy Alta",'MAPA DE RIESGOS'!$Z$88="Menor"),CONCATENATE("R",'MAPA DE RIESGOS'!$H$88),"")</f>
        <v/>
      </c>
      <c r="X7" s="293" t="str">
        <f>IF(AND('MAPA DE RIESGOS'!$V$94="Muy Alta",'MAPA DE RIESGOS'!$Z$94="Menor"),CONCATENATE("R",'MAPA DE RIESGOS'!$H$94),"")</f>
        <v/>
      </c>
      <c r="Y7" s="293" t="str">
        <f>IF(AND('MAPA DE RIESGOS'!$V$100="Muy Alta",'MAPA DE RIESGOS'!$Z$100="Menor"),CONCATENATE("R",'MAPA DE RIESGOS'!$H$100),"")</f>
        <v/>
      </c>
      <c r="Z7" s="293" t="str">
        <f>IF(AND('MAPA DE RIESGOS'!$V$106="Muy Alta",'MAPA DE RIESGOS'!$Z$106="Menor"),CONCATENATE("R",'MAPA DE RIESGOS'!$H$106),"")</f>
        <v/>
      </c>
      <c r="AA7" s="293" t="str">
        <f>IF(AND('MAPA DE RIESGOS'!$V$112="Muy Alta",'MAPA DE RIESGOS'!$Z$112="Menor"),CONCATENATE("R",'MAPA DE RIESGOS'!$H$112),"")</f>
        <v/>
      </c>
      <c r="AB7" s="293" t="str">
        <f>IF(AND('MAPA DE RIESGOS'!$V$118="Muy Alta",'MAPA DE RIESGOS'!$Z$118="Menor"),CONCATENATE("R",'MAPA DE RIESGOS'!$H$118),"")</f>
        <v/>
      </c>
      <c r="AC7" s="286" t="str">
        <f>IF(AND('MAPA DE RIESGOS'!$V$124="Muy Alta",'MAPA DE RIESGOS'!$Z$124="Menor"),CONCATENATE("R",'MAPA DE RIESGOS'!$H$124),"")</f>
        <v/>
      </c>
      <c r="AD7" s="283" t="str">
        <f>IF(AND('MAPA DE RIESGOS'!$V$70="Muy Alta",'MAPA DE RIESGOS'!$Z$70="Moderado"),CONCATENATE("R",'MAPA DE RIESGOS'!$H$70),"")</f>
        <v/>
      </c>
      <c r="AE7" s="293" t="str">
        <f>IF(AND('MAPA DE RIESGOS'!$V$76="Muy Alta",'MAPA DE RIESGOS'!$Z$76="Moderado"),CONCATENATE("R",'MAPA DE RIESGOS'!$H$76),"")</f>
        <v/>
      </c>
      <c r="AF7" s="293" t="str">
        <f>IF(AND('MAPA DE RIESGOS'!$V$82="Muy Alta",'MAPA DE RIESGOS'!$Z$82="Moderado"),CONCATENATE("R",'MAPA DE RIESGOS'!$H$82),"")</f>
        <v/>
      </c>
      <c r="AG7" s="293" t="str">
        <f>IF(AND('MAPA DE RIESGOS'!$V$88="Muy Alta",'MAPA DE RIESGOS'!$Z$88="Moderado"),CONCATENATE("R",'MAPA DE RIESGOS'!$H$88),"")</f>
        <v/>
      </c>
      <c r="AH7" s="293" t="str">
        <f>IF(AND('MAPA DE RIESGOS'!$V$94="Muy Alta",'MAPA DE RIESGOS'!$Z$94="Moderado"),CONCATENATE("R",'MAPA DE RIESGOS'!$H$94),"")</f>
        <v/>
      </c>
      <c r="AI7" s="293" t="str">
        <f>IF(AND('MAPA DE RIESGOS'!$V$100="Muy Alta",'MAPA DE RIESGOS'!$Z$100="Moderado"),CONCATENATE("R",'MAPA DE RIESGOS'!$H$100),"")</f>
        <v/>
      </c>
      <c r="AJ7" s="293" t="str">
        <f>IF(AND('MAPA DE RIESGOS'!$V$106="Muy Alta",'MAPA DE RIESGOS'!$Z$106="Moderado"),CONCATENATE("R",'MAPA DE RIESGOS'!$H$106),"")</f>
        <v/>
      </c>
      <c r="AK7" s="293" t="str">
        <f>IF(AND('MAPA DE RIESGOS'!$V$112="Muy Alta",'MAPA DE RIESGOS'!$Z$112="Moderado"),CONCATENATE("R",'MAPA DE RIESGOS'!$H$112),"")</f>
        <v/>
      </c>
      <c r="AL7" s="293" t="str">
        <f>IF(AND('MAPA DE RIESGOS'!$V$118="Muy Alta",'MAPA DE RIESGOS'!$Z$118="Moderado"),CONCATENATE("R",'MAPA DE RIESGOS'!$H$118),"")</f>
        <v/>
      </c>
      <c r="AM7" s="286" t="str">
        <f>IF(AND('MAPA DE RIESGOS'!$V$124="Muy Alta",'MAPA DE RIESGOS'!$Z$124="Moderado"),CONCATENATE("R",'MAPA DE RIESGOS'!$H$124),"")</f>
        <v/>
      </c>
      <c r="AN7" s="283" t="str">
        <f>IF(AND('MAPA DE RIESGOS'!$V$70="Muy Alta",'MAPA DE RIESGOS'!$Z$70="Mayor"),CONCATENATE("R",'MAPA DE RIESGOS'!$H$70),"")</f>
        <v/>
      </c>
      <c r="AO7" s="293" t="str">
        <f>IF(AND('MAPA DE RIESGOS'!$V$76="Muy Alta",'MAPA DE RIESGOS'!$Z$76="Mayor"),CONCATENATE("R",'MAPA DE RIESGOS'!$H$76),"")</f>
        <v/>
      </c>
      <c r="AP7" s="293" t="str">
        <f>IF(AND('MAPA DE RIESGOS'!$V$82="Muy Alta",'MAPA DE RIESGOS'!$Z$82="Mayor"),CONCATENATE("R",'MAPA DE RIESGOS'!$H$82),"")</f>
        <v/>
      </c>
      <c r="AQ7" s="293" t="str">
        <f>IF(AND('MAPA DE RIESGOS'!$V$88="Muy Alta",'MAPA DE RIESGOS'!$Z$88="Mayor"),CONCATENATE("R",'MAPA DE RIESGOS'!$H$88),"")</f>
        <v/>
      </c>
      <c r="AR7" s="293" t="str">
        <f>IF(AND('MAPA DE RIESGOS'!$V$94="Muy Alta",'MAPA DE RIESGOS'!$Z$94="Mayor"),CONCATENATE("R",'MAPA DE RIESGOS'!$H$94),"")</f>
        <v/>
      </c>
      <c r="AS7" s="293" t="str">
        <f>IF(AND('MAPA DE RIESGOS'!$V$100="Muy Alta",'MAPA DE RIESGOS'!$Z$100="Mayor"),CONCATENATE("R",'MAPA DE RIESGOS'!$H$100),"")</f>
        <v/>
      </c>
      <c r="AT7" s="293" t="str">
        <f>IF(AND('MAPA DE RIESGOS'!$V$106="Muy Alta",'MAPA DE RIESGOS'!$Z$106="Mayor"),CONCATENATE("R",'MAPA DE RIESGOS'!$H$106),"")</f>
        <v/>
      </c>
      <c r="AU7" s="293" t="str">
        <f>IF(AND('MAPA DE RIESGOS'!$V$112="Muy Alta",'MAPA DE RIESGOS'!$Z$112="Mayor"),CONCATENATE("R",'MAPA DE RIESGOS'!$H$112),"")</f>
        <v/>
      </c>
      <c r="AV7" s="293" t="str">
        <f>IF(AND('MAPA DE RIESGOS'!$V$118="Muy Alta",'MAPA DE RIESGOS'!$Z$118="Mayor"),CONCATENATE("R",'MAPA DE RIESGOS'!$H$118),"")</f>
        <v/>
      </c>
      <c r="AW7" s="286" t="str">
        <f>IF(AND('MAPA DE RIESGOS'!$V$124="Muy Alta",'MAPA DE RIESGOS'!$Z$124="Mayor"),CONCATENATE("R",'MAPA DE RIESGOS'!$H$124),"")</f>
        <v/>
      </c>
      <c r="AX7" s="289" t="str">
        <f>IF(AND('MAPA DE RIESGOS'!$V$70="Muy Alta",'MAPA DE RIESGOS'!$Z$70="Catastrófico"),CONCATENATE("R",'MAPA DE RIESGOS'!$H$70),"")</f>
        <v/>
      </c>
      <c r="AY7" s="294" t="str">
        <f>IF(AND('MAPA DE RIESGOS'!$V$76="Muy Alta",'MAPA DE RIESGOS'!$Z$76="Catastrófico"),CONCATENATE("R",'MAPA DE RIESGOS'!$H$76),"")</f>
        <v/>
      </c>
      <c r="AZ7" s="294" t="str">
        <f>IF(AND('MAPA DE RIESGOS'!$V$82="Muy Alta",'MAPA DE RIESGOS'!$Z$82="Catastrófico"),CONCATENATE("R",'MAPA DE RIESGOS'!$H$82),"")</f>
        <v/>
      </c>
      <c r="BA7" s="294" t="str">
        <f>IF(AND('MAPA DE RIESGOS'!$V$88="Muy Alta",'MAPA DE RIESGOS'!$Z$88="Catastrófico"),CONCATENATE("R",'MAPA DE RIESGOS'!$H$88),"")</f>
        <v/>
      </c>
      <c r="BB7" s="294" t="str">
        <f>IF(AND('MAPA DE RIESGOS'!$V$94="Muy Alta",'MAPA DE RIESGOS'!$Z$94="Catastrófico"),CONCATENATE("R",'MAPA DE RIESGOS'!$H$94),"")</f>
        <v/>
      </c>
      <c r="BC7" s="294" t="str">
        <f>IF(AND('MAPA DE RIESGOS'!$V$100="Muy Alta",'MAPA DE RIESGOS'!$Z$100="Catastrófico"),CONCATENATE("R",'MAPA DE RIESGOS'!$H$100),"")</f>
        <v/>
      </c>
      <c r="BD7" s="294" t="str">
        <f>IF(AND('MAPA DE RIESGOS'!$V$106="Muy Alta",'MAPA DE RIESGOS'!$Z$106="Catastrófico"),CONCATENATE("R",'MAPA DE RIESGOS'!$H$106),"")</f>
        <v/>
      </c>
      <c r="BE7" s="294" t="str">
        <f>IF(AND('MAPA DE RIESGOS'!$V$112="Muy Alta",'MAPA DE RIESGOS'!$Z$112="Catastrófico"),CONCATENATE("R",'MAPA DE RIESGOS'!$H$112),"")</f>
        <v/>
      </c>
      <c r="BF7" s="294" t="str">
        <f>IF(AND('MAPA DE RIESGOS'!$V$118="Muy Alta",'MAPA DE RIESGOS'!$Z$118="Catastrófico"),CONCATENATE("R",'MAPA DE RIESGOS'!$H$118),"")</f>
        <v/>
      </c>
      <c r="BG7" s="292" t="str">
        <f>IF(AND('MAPA DE RIESGOS'!$V$124="Muy Alta",'MAPA DE RIESGOS'!$Z$124="Catastrófico"),CONCATENATE("R",'MAPA DE RIESGOS'!$H$124),"")</f>
        <v/>
      </c>
      <c r="BH7" s="67"/>
      <c r="BI7" s="922"/>
      <c r="BJ7" s="923"/>
      <c r="BK7" s="923"/>
      <c r="BL7" s="923"/>
      <c r="BM7" s="923"/>
      <c r="BN7" s="924"/>
    </row>
    <row r="8" spans="1:66" ht="34.5" customHeight="1">
      <c r="B8" s="917"/>
      <c r="C8" s="917"/>
      <c r="D8" s="918"/>
      <c r="E8" s="908"/>
      <c r="F8" s="909"/>
      <c r="G8" s="909"/>
      <c r="H8" s="909"/>
      <c r="I8" s="910"/>
      <c r="J8" s="283" t="str">
        <f>IF(AND('MAPA DE RIESGOS'!$V$136="Muy Alta",'MAPA DE RIESGOS'!$Z$136="Leve"),CONCATENATE("R",'MAPA DE RIESGOS'!$H$136),"")</f>
        <v/>
      </c>
      <c r="K8" s="293" t="str">
        <f>IF(AND('MAPA DE RIESGOS'!$V$142="Muy Alta",'MAPA DE RIESGOS'!$Z$142="Leve"),CONCATENATE("R",'MAPA DE RIESGOS'!$H$142),"")</f>
        <v/>
      </c>
      <c r="L8" s="293" t="str">
        <f>IF(AND('MAPA DE RIESGOS'!$V$148="Muy Alta",'MAPA DE RIESGOS'!$Z$148="Leve"),CONCATENATE("R",'MAPA DE RIESGOS'!$H$148),"")</f>
        <v/>
      </c>
      <c r="M8" s="293" t="str">
        <f>IF(AND('MAPA DE RIESGOS'!$V$154="Muy Alta",'MAPA DE RIESGOS'!$Z$154="Leve"),CONCATENATE("R",'MAPA DE RIESGOS'!$H$154),"")</f>
        <v/>
      </c>
      <c r="N8" s="293" t="str">
        <f>IF(AND('MAPA DE RIESGOS'!$V$160="Muy Alta",'MAPA DE RIESGOS'!$Z$160="Leve"),CONCATENATE("R",'MAPA DE RIESGOS'!$H$160),"")</f>
        <v/>
      </c>
      <c r="O8" s="293" t="str">
        <f>IF(AND('MAPA DE RIESGOS'!$V$166="Muy Alta",'MAPA DE RIESGOS'!$Z$166="Leve"),CONCATENATE("R",'MAPA DE RIESGOS'!$H$166),"")</f>
        <v/>
      </c>
      <c r="P8" s="293" t="str">
        <f>IF(AND('MAPA DE RIESGOS'!$V$172="Muy Alta",'MAPA DE RIESGOS'!$Z$172="Leve"),CONCATENATE("R",'MAPA DE RIESGOS'!$H$172),"")</f>
        <v/>
      </c>
      <c r="Q8" s="293" t="str">
        <f>IF(AND('MAPA DE RIESGOS'!$V$178="Muy Alta",'MAPA DE RIESGOS'!$Z$178="Leve"),CONCATENATE("R",'MAPA DE RIESGOS'!$H$178),"")</f>
        <v/>
      </c>
      <c r="R8" s="293" t="str">
        <f>IF(AND('MAPA DE RIESGOS'!$V$184="Muy Alta",'MAPA DE RIESGOS'!$Z$184="Leve"),CONCATENATE("R",'MAPA DE RIESGOS'!$H$184),"")</f>
        <v/>
      </c>
      <c r="S8" s="286" t="str">
        <f>IF(AND('MAPA DE RIESGOS'!$V$190="Muy Alta",'MAPA DE RIESGOS'!$Z$190="Leve"),CONCATENATE("R",'MAPA DE RIESGOS'!$H$190),"")</f>
        <v/>
      </c>
      <c r="T8" s="283" t="str">
        <f>IF(AND('MAPA DE RIESGOS'!$V$136="Muy Alta",'MAPA DE RIESGOS'!$Z$136="Menor"),CONCATENATE("R",'MAPA DE RIESGOS'!$H$136),"")</f>
        <v/>
      </c>
      <c r="U8" s="293" t="str">
        <f>IF(AND('MAPA DE RIESGOS'!$V$142="Muy Alta",'MAPA DE RIESGOS'!$Z$142="Menor"),CONCATENATE("R",'MAPA DE RIESGOS'!$H$142),"")</f>
        <v/>
      </c>
      <c r="V8" s="293" t="str">
        <f>IF(AND('MAPA DE RIESGOS'!$V$148="Muy Alta",'MAPA DE RIESGOS'!$Z$148="Menor"),CONCATENATE("R",'MAPA DE RIESGOS'!$H$148),"")</f>
        <v/>
      </c>
      <c r="W8" s="293" t="str">
        <f>IF(AND('MAPA DE RIESGOS'!$V$154="Muy Alta",'MAPA DE RIESGOS'!$Z$154="Menor"),CONCATENATE("R",'MAPA DE RIESGOS'!$H$154),"")</f>
        <v/>
      </c>
      <c r="X8" s="293" t="str">
        <f>IF(AND('MAPA DE RIESGOS'!$V$160="Muy Alta",'MAPA DE RIESGOS'!$Z$160="Menor"),CONCATENATE("R",'MAPA DE RIESGOS'!$H$160),"")</f>
        <v/>
      </c>
      <c r="Y8" s="293" t="str">
        <f>IF(AND('MAPA DE RIESGOS'!$V$166="Muy Alta",'MAPA DE RIESGOS'!$Z$166="Menor"),CONCATENATE("R",'MAPA DE RIESGOS'!$H$166),"")</f>
        <v/>
      </c>
      <c r="Z8" s="293" t="str">
        <f>IF(AND('MAPA DE RIESGOS'!$V$172="Muy Alta",'MAPA DE RIESGOS'!$Z$172="Menor"),CONCATENATE("R",'MAPA DE RIESGOS'!$H$172),"")</f>
        <v/>
      </c>
      <c r="AA8" s="293" t="str">
        <f>IF(AND('MAPA DE RIESGOS'!$V$178="Muy Alta",'MAPA DE RIESGOS'!$Z$178="Menor"),CONCATENATE("R",'MAPA DE RIESGOS'!$H$178),"")</f>
        <v/>
      </c>
      <c r="AB8" s="293" t="str">
        <f>IF(AND('MAPA DE RIESGOS'!$V$184="Muy Alta",'MAPA DE RIESGOS'!$Z$184="Menor"),CONCATENATE("R",'MAPA DE RIESGOS'!$H$184),"")</f>
        <v/>
      </c>
      <c r="AC8" s="286" t="str">
        <f>IF(AND('MAPA DE RIESGOS'!$V$190="Muy Alta",'MAPA DE RIESGOS'!$Z$190="Menor"),CONCATENATE("R",'MAPA DE RIESGOS'!$H$190),"")</f>
        <v/>
      </c>
      <c r="AD8" s="283" t="str">
        <f>IF(AND('MAPA DE RIESGOS'!$V$136="Muy Alta",'MAPA DE RIESGOS'!$Z$136="Moderado"),CONCATENATE("R",'MAPA DE RIESGOS'!$H$136),"")</f>
        <v/>
      </c>
      <c r="AE8" s="293" t="str">
        <f>IF(AND('MAPA DE RIESGOS'!$V$142="Muy Alta",'MAPA DE RIESGOS'!$Z$142="Moderado"),CONCATENATE("R",'MAPA DE RIESGOS'!$H$142),"")</f>
        <v/>
      </c>
      <c r="AF8" s="293" t="str">
        <f>IF(AND('MAPA DE RIESGOS'!$V$148="Muy Alta",'MAPA DE RIESGOS'!$Z$148="Moderado"),CONCATENATE("R",'MAPA DE RIESGOS'!$H$148),"")</f>
        <v/>
      </c>
      <c r="AG8" s="293" t="str">
        <f>IF(AND('MAPA DE RIESGOS'!$V$154="Muy Alta",'MAPA DE RIESGOS'!$Z$154="Moderado"),CONCATENATE("R",'MAPA DE RIESGOS'!$H$154),"")</f>
        <v/>
      </c>
      <c r="AH8" s="293" t="str">
        <f>IF(AND('MAPA DE RIESGOS'!$V$160="Muy Alta",'MAPA DE RIESGOS'!$Z$160="Moderado"),CONCATENATE("R",'MAPA DE RIESGOS'!$H$160),"")</f>
        <v/>
      </c>
      <c r="AI8" s="293" t="str">
        <f>IF(AND('MAPA DE RIESGOS'!$V$166="Muy Alta",'MAPA DE RIESGOS'!$Z$166="Moderado"),CONCATENATE("R",'MAPA DE RIESGOS'!$H$166),"")</f>
        <v/>
      </c>
      <c r="AJ8" s="293" t="str">
        <f>IF(AND('MAPA DE RIESGOS'!$V$172="Muy Alta",'MAPA DE RIESGOS'!$Z$172="Moderado"),CONCATENATE("R",'MAPA DE RIESGOS'!$H$172),"")</f>
        <v/>
      </c>
      <c r="AK8" s="293" t="str">
        <f>IF(AND('MAPA DE RIESGOS'!$V$178="Muy Alta",'MAPA DE RIESGOS'!$Z$178="Moderado"),CONCATENATE("R",'MAPA DE RIESGOS'!$H$178),"")</f>
        <v/>
      </c>
      <c r="AL8" s="293" t="str">
        <f>IF(AND('MAPA DE RIESGOS'!$V$184="Muy Alta",'MAPA DE RIESGOS'!$Z$184="Moderado"),CONCATENATE("R",'MAPA DE RIESGOS'!$H$184),"")</f>
        <v/>
      </c>
      <c r="AM8" s="286" t="str">
        <f>IF(AND('MAPA DE RIESGOS'!$V$190="Muy Alta",'MAPA DE RIESGOS'!$Z$190="Moderado"),CONCATENATE("R",'MAPA DE RIESGOS'!$H$190),"")</f>
        <v/>
      </c>
      <c r="AN8" s="283" t="str">
        <f>IF(AND('MAPA DE RIESGOS'!$V$136="Muy Alta",'MAPA DE RIESGOS'!$Z$136="Mayor"),CONCATENATE("R",'MAPA DE RIESGOS'!$H$136),"")</f>
        <v/>
      </c>
      <c r="AO8" s="293" t="str">
        <f>IF(AND('MAPA DE RIESGOS'!$V$142="Muy Alta",'MAPA DE RIESGOS'!$Z$142="Mayor"),CONCATENATE("R",'MAPA DE RIESGOS'!$H$142),"")</f>
        <v/>
      </c>
      <c r="AP8" s="293" t="str">
        <f>IF(AND('MAPA DE RIESGOS'!$V$148="Muy Alta",'MAPA DE RIESGOS'!$Z$148="Mayor"),CONCATENATE("R",'MAPA DE RIESGOS'!$H$148),"")</f>
        <v/>
      </c>
      <c r="AQ8" s="293" t="str">
        <f>IF(AND('MAPA DE RIESGOS'!$V$154="Muy Alta",'MAPA DE RIESGOS'!$Z$154="Mayor"),CONCATENATE("R",'MAPA DE RIESGOS'!$H$154),"")</f>
        <v/>
      </c>
      <c r="AR8" s="293" t="str">
        <f>IF(AND('MAPA DE RIESGOS'!$V$160="Muy Alta",'MAPA DE RIESGOS'!$Z$160="Mayor"),CONCATENATE("R",'MAPA DE RIESGOS'!$H$160),"")</f>
        <v/>
      </c>
      <c r="AS8" s="293" t="str">
        <f>IF(AND('MAPA DE RIESGOS'!$V$166="Muy Alta",'MAPA DE RIESGOS'!$Z$166="Mayor"),CONCATENATE("R",'MAPA DE RIESGOS'!$H$166),"")</f>
        <v/>
      </c>
      <c r="AT8" s="293" t="str">
        <f>IF(AND('MAPA DE RIESGOS'!$V$172="Muy Alta",'MAPA DE RIESGOS'!$Z$172="Mayor"),CONCATENATE("R",'MAPA DE RIESGOS'!$H$172),"")</f>
        <v/>
      </c>
      <c r="AU8" s="293" t="str">
        <f>IF(AND('MAPA DE RIESGOS'!$V$178="Muy Alta",'MAPA DE RIESGOS'!$Z$178="Mayor"),CONCATENATE("R",'MAPA DE RIESGOS'!$H$178),"")</f>
        <v/>
      </c>
      <c r="AV8" s="293" t="str">
        <f>IF(AND('MAPA DE RIESGOS'!$V$184="Muy Alta",'MAPA DE RIESGOS'!$Z$184="Mayor"),CONCATENATE("R",'MAPA DE RIESGOS'!$H$184),"")</f>
        <v/>
      </c>
      <c r="AW8" s="286" t="str">
        <f>IF(AND('MAPA DE RIESGOS'!$V$190="Muy Alta",'MAPA DE RIESGOS'!$Z$190="Mayor"),CONCATENATE("R",'MAPA DE RIESGOS'!$H$190),"")</f>
        <v/>
      </c>
      <c r="AX8" s="289" t="str">
        <f>IF(AND('MAPA DE RIESGOS'!$V$136="Muy Alta",'MAPA DE RIESGOS'!$Z$136="Catastrófico"),CONCATENATE("R",'MAPA DE RIESGOS'!$H$136),"")</f>
        <v/>
      </c>
      <c r="AY8" s="294" t="str">
        <f>IF(AND('MAPA DE RIESGOS'!$V$142="Muy Alta",'MAPA DE RIESGOS'!$Z$142="Catastrófico"),CONCATENATE("R",'MAPA DE RIESGOS'!$H$142),"")</f>
        <v/>
      </c>
      <c r="AZ8" s="294" t="str">
        <f>IF(AND('MAPA DE RIESGOS'!$V$148="Muy Alta",'MAPA DE RIESGOS'!$Z$148="Catastrófico"),CONCATENATE("R",'MAPA DE RIESGOS'!$H$148),"")</f>
        <v/>
      </c>
      <c r="BA8" s="294" t="str">
        <f>IF(AND('MAPA DE RIESGOS'!$V$154="Muy Alta",'MAPA DE RIESGOS'!$Z$154="Catastrófico"),CONCATENATE("R",'MAPA DE RIESGOS'!$H$154),"")</f>
        <v/>
      </c>
      <c r="BB8" s="294" t="str">
        <f>IF(AND('MAPA DE RIESGOS'!$V$160="Muy Alta",'MAPA DE RIESGOS'!$Z$160="Catastrófico"),CONCATENATE("R",'MAPA DE RIESGOS'!$H$160),"")</f>
        <v/>
      </c>
      <c r="BC8" s="294" t="str">
        <f>IF(AND('MAPA DE RIESGOS'!$V$166="Muy Alta",'MAPA DE RIESGOS'!$Z$166="Catastrófico"),CONCATENATE("R",'MAPA DE RIESGOS'!$H$166),"")</f>
        <v/>
      </c>
      <c r="BD8" s="294" t="str">
        <f>IF(AND('MAPA DE RIESGOS'!$V$172="Muy Alta",'MAPA DE RIESGOS'!$Z$172="Catastrófico"),CONCATENATE("R",'MAPA DE RIESGOS'!$H$172),"")</f>
        <v/>
      </c>
      <c r="BE8" s="294" t="str">
        <f>IF(AND('MAPA DE RIESGOS'!$V$178="Muy Alta",'MAPA DE RIESGOS'!$Z$178="Catastrófico"),CONCATENATE("R",'MAPA DE RIESGOS'!$H$178),"")</f>
        <v/>
      </c>
      <c r="BF8" s="294" t="str">
        <f>IF(AND('MAPA DE RIESGOS'!$V$184="Muy Alta",'MAPA DE RIESGOS'!$Z$184="Catastrófico"),CONCATENATE("R",'MAPA DE RIESGOS'!$H$184),"")</f>
        <v/>
      </c>
      <c r="BG8" s="292" t="str">
        <f>IF(AND('MAPA DE RIESGOS'!$V$190="Muy Alta",'MAPA DE RIESGOS'!$Z$190="Catastrófico"),CONCATENATE("R",'MAPA DE RIESGOS'!$H$190),"")</f>
        <v/>
      </c>
      <c r="BH8" s="67"/>
      <c r="BI8" s="922"/>
      <c r="BJ8" s="923"/>
      <c r="BK8" s="923"/>
      <c r="BL8" s="923"/>
      <c r="BM8" s="923"/>
      <c r="BN8" s="924"/>
    </row>
    <row r="9" spans="1:66" ht="34.5" customHeight="1">
      <c r="B9" s="917"/>
      <c r="C9" s="917"/>
      <c r="D9" s="918"/>
      <c r="E9" s="908"/>
      <c r="F9" s="909"/>
      <c r="G9" s="909"/>
      <c r="H9" s="909"/>
      <c r="I9" s="910"/>
      <c r="J9" s="283" t="str">
        <f>IF(AND('MAPA DE RIESGOS'!$V$196="Muy Alta",'MAPA DE RIESGOS'!$Z$196="Leve"),CONCATENATE("R",'MAPA DE RIESGOS'!$H$196),"")</f>
        <v/>
      </c>
      <c r="K9" s="293" t="str">
        <f>IF(AND('MAPA DE RIESGOS'!$V$202="Muy Alta",'MAPA DE RIESGOS'!$Z$202="Leve"),CONCATENATE("R",'MAPA DE RIESGOS'!$H$202),"")</f>
        <v/>
      </c>
      <c r="L9" s="293" t="str">
        <f>IF(AND('MAPA DE RIESGOS'!$V$208="Muy Alta",'MAPA DE RIESGOS'!$Z$208="Leve"),CONCATENATE("R",'MAPA DE RIESGOS'!$H$208),"")</f>
        <v/>
      </c>
      <c r="M9" s="293" t="str">
        <f>IF(AND('MAPA DE RIESGOS'!$V$214="Muy Alta",'MAPA DE RIESGOS'!$Z$214="Leve"),CONCATENATE("R",'MAPA DE RIESGOS'!$H$214),"")</f>
        <v/>
      </c>
      <c r="N9" s="293" t="str">
        <f>IF(AND('MAPA DE RIESGOS'!$V$220="Muy Alta",'MAPA DE RIESGOS'!$Z$220="Leve"),CONCATENATE("R",'MAPA DE RIESGOS'!$H$220),"")</f>
        <v/>
      </c>
      <c r="O9" s="293" t="str">
        <f>IF(AND('MAPA DE RIESGOS'!$V$226="Muy Alta",'MAPA DE RIESGOS'!$Z$226="Leve"),CONCATENATE("R",'MAPA DE RIESGOS'!$H$226),"")</f>
        <v/>
      </c>
      <c r="P9" s="293" t="str">
        <f>IF(AND('MAPA DE RIESGOS'!$V$232="Muy Alta",'MAPA DE RIESGOS'!$Z$232="Leve"),CONCATENATE("R",'MAPA DE RIESGOS'!$H$232),"")</f>
        <v/>
      </c>
      <c r="Q9" s="293" t="str">
        <f>IF(AND('MAPA DE RIESGOS'!$V$238="Muy Alta",'MAPA DE RIESGOS'!$Z$238="Leve"),CONCATENATE("R",'MAPA DE RIESGOS'!$H$238),"")</f>
        <v/>
      </c>
      <c r="R9" s="293" t="str">
        <f>IF(AND('MAPA DE RIESGOS'!$V$244="Muy Alta",'MAPA DE RIESGOS'!$Z$244="Leve"),CONCATENATE("R",'MAPA DE RIESGOS'!$H$244),"")</f>
        <v/>
      </c>
      <c r="S9" s="286" t="str">
        <f>IF(AND('MAPA DE RIESGOS'!$V$250="Muy Alta",'MAPA DE RIESGOS'!$Z$250="Leve"),CONCATENATE("R",'MAPA DE RIESGOS'!$H$250),"")</f>
        <v/>
      </c>
      <c r="T9" s="283" t="str">
        <f>IF(AND('MAPA DE RIESGOS'!$V$196="Muy Alta",'MAPA DE RIESGOS'!$Z$196="Menor"),CONCATENATE("R",'MAPA DE RIESGOS'!$H$196),"")</f>
        <v/>
      </c>
      <c r="U9" s="293" t="str">
        <f>IF(AND('MAPA DE RIESGOS'!$V$202="Muy Alta",'MAPA DE RIESGOS'!$Z$202="Menor"),CONCATENATE("R",'MAPA DE RIESGOS'!$H$202),"")</f>
        <v/>
      </c>
      <c r="V9" s="293" t="str">
        <f>IF(AND('MAPA DE RIESGOS'!$V$208="Muy Alta",'MAPA DE RIESGOS'!$Z$208="Menor"),CONCATENATE("R",'MAPA DE RIESGOS'!$H$208),"")</f>
        <v/>
      </c>
      <c r="W9" s="293" t="str">
        <f>IF(AND('MAPA DE RIESGOS'!$V$214="Muy Alta",'MAPA DE RIESGOS'!$Z$214="Menor"),CONCATENATE("R",'MAPA DE RIESGOS'!$H$214),"")</f>
        <v/>
      </c>
      <c r="X9" s="293" t="str">
        <f>IF(AND('MAPA DE RIESGOS'!$V$220="Muy Alta",'MAPA DE RIESGOS'!$Z$220="Menor"),CONCATENATE("R",'MAPA DE RIESGOS'!$H$220),"")</f>
        <v/>
      </c>
      <c r="Y9" s="293" t="str">
        <f>IF(AND('MAPA DE RIESGOS'!$V$226="Muy Alta",'MAPA DE RIESGOS'!$Z$226="Menor"),CONCATENATE("R",'MAPA DE RIESGOS'!$H$226),"")</f>
        <v/>
      </c>
      <c r="Z9" s="293" t="str">
        <f>IF(AND('MAPA DE RIESGOS'!$V$232="Muy Alta",'MAPA DE RIESGOS'!$Z$232="Menor"),CONCATENATE("R",'MAPA DE RIESGOS'!$H$232),"")</f>
        <v/>
      </c>
      <c r="AA9" s="293" t="str">
        <f>IF(AND('MAPA DE RIESGOS'!$V$238="Muy Alta",'MAPA DE RIESGOS'!$Z$238="Menor"),CONCATENATE("R",'MAPA DE RIESGOS'!$H$238),"")</f>
        <v/>
      </c>
      <c r="AB9" s="293" t="str">
        <f>IF(AND('MAPA DE RIESGOS'!$V$244="Muy Alta",'MAPA DE RIESGOS'!$Z$244="Menor"),CONCATENATE("R",'MAPA DE RIESGOS'!$H$244),"")</f>
        <v/>
      </c>
      <c r="AC9" s="286" t="str">
        <f>IF(AND('MAPA DE RIESGOS'!$V$250="Muy Alta",'MAPA DE RIESGOS'!$Z$250="Menor"),CONCATENATE("R",'MAPA DE RIESGOS'!$H$250),"")</f>
        <v/>
      </c>
      <c r="AD9" s="283" t="str">
        <f>IF(AND('MAPA DE RIESGOS'!$V$196="Muy Alta",'MAPA DE RIESGOS'!$Z$196="Moderado"),CONCATENATE("R",'MAPA DE RIESGOS'!$H$196),"")</f>
        <v/>
      </c>
      <c r="AE9" s="293" t="str">
        <f>IF(AND('MAPA DE RIESGOS'!$V$202="Muy Alta",'MAPA DE RIESGOS'!$Z$202="Moderado"),CONCATENATE("R",'MAPA DE RIESGOS'!$H$202),"")</f>
        <v/>
      </c>
      <c r="AF9" s="293" t="str">
        <f>IF(AND('MAPA DE RIESGOS'!$V$208="Muy Alta",'MAPA DE RIESGOS'!$Z$208="Moderado"),CONCATENATE("R",'MAPA DE RIESGOS'!$H$208),"")</f>
        <v/>
      </c>
      <c r="AG9" s="293" t="str">
        <f>IF(AND('MAPA DE RIESGOS'!$V$214="Muy Alta",'MAPA DE RIESGOS'!$Z$214="Moderado"),CONCATENATE("R",'MAPA DE RIESGOS'!$H$214),"")</f>
        <v/>
      </c>
      <c r="AH9" s="293" t="str">
        <f>IF(AND('MAPA DE RIESGOS'!$V$220="Muy Alta",'MAPA DE RIESGOS'!$Z$220="Moderado"),CONCATENATE("R",'MAPA DE RIESGOS'!$H$220),"")</f>
        <v/>
      </c>
      <c r="AI9" s="293" t="str">
        <f>IF(AND('MAPA DE RIESGOS'!$V$226="Muy Alta",'MAPA DE RIESGOS'!$Z$226="Moderado"),CONCATENATE("R",'MAPA DE RIESGOS'!$H$226),"")</f>
        <v/>
      </c>
      <c r="AJ9" s="293" t="str">
        <f>IF(AND('MAPA DE RIESGOS'!$V$232="Muy Alta",'MAPA DE RIESGOS'!$Z$232="Moderado"),CONCATENATE("R",'MAPA DE RIESGOS'!$H$232),"")</f>
        <v/>
      </c>
      <c r="AK9" s="293" t="str">
        <f>IF(AND('MAPA DE RIESGOS'!$V$238="Muy Alta",'MAPA DE RIESGOS'!$Z$238="Moderado"),CONCATENATE("R",'MAPA DE RIESGOS'!$H$238),"")</f>
        <v/>
      </c>
      <c r="AL9" s="293" t="str">
        <f>IF(AND('MAPA DE RIESGOS'!$V$244="Muy Alta",'MAPA DE RIESGOS'!$Z$244="Moderado"),CONCATENATE("R",'MAPA DE RIESGOS'!$H$244),"")</f>
        <v/>
      </c>
      <c r="AM9" s="286" t="str">
        <f>IF(AND('MAPA DE RIESGOS'!$V$250="Muy Alta",'MAPA DE RIESGOS'!$Z$250="Moderado"),CONCATENATE("R",'MAPA DE RIESGOS'!$H$250),"")</f>
        <v/>
      </c>
      <c r="AN9" s="283" t="str">
        <f>IF(AND('MAPA DE RIESGOS'!$V$196="Muy Alta",'MAPA DE RIESGOS'!$Z$196="Mayor"),CONCATENATE("R",'MAPA DE RIESGOS'!$H$196),"")</f>
        <v/>
      </c>
      <c r="AO9" s="293" t="str">
        <f>IF(AND('MAPA DE RIESGOS'!$V$202="Muy Alta",'MAPA DE RIESGOS'!$Z$202="Mayor"),CONCATENATE("R",'MAPA DE RIESGOS'!$H$202),"")</f>
        <v/>
      </c>
      <c r="AP9" s="293" t="str">
        <f>IF(AND('MAPA DE RIESGOS'!$V$208="Muy Alta",'MAPA DE RIESGOS'!$Z$208="Mayor"),CONCATENATE("R",'MAPA DE RIESGOS'!$H$208),"")</f>
        <v/>
      </c>
      <c r="AQ9" s="293" t="str">
        <f>IF(AND('MAPA DE RIESGOS'!$V$214="Muy Alta",'MAPA DE RIESGOS'!$Z$214="Mayor"),CONCATENATE("R",'MAPA DE RIESGOS'!$H$214),"")</f>
        <v/>
      </c>
      <c r="AR9" s="293" t="str">
        <f>IF(AND('MAPA DE RIESGOS'!$V$220="Muy Alta",'MAPA DE RIESGOS'!$Z$220="Mayor"),CONCATENATE("R",'MAPA DE RIESGOS'!$H$220),"")</f>
        <v/>
      </c>
      <c r="AS9" s="293" t="str">
        <f>IF(AND('MAPA DE RIESGOS'!$V$226="Muy Alta",'MAPA DE RIESGOS'!$Z$226="Mayor"),CONCATENATE("R",'MAPA DE RIESGOS'!$H$226),"")</f>
        <v/>
      </c>
      <c r="AT9" s="293" t="str">
        <f>IF(AND('MAPA DE RIESGOS'!$V$232="Muy Alta",'MAPA DE RIESGOS'!$Z$232="Mayor"),CONCATENATE("R",'MAPA DE RIESGOS'!$H$232),"")</f>
        <v/>
      </c>
      <c r="AU9" s="293" t="str">
        <f>IF(AND('MAPA DE RIESGOS'!$V$238="Muy Alta",'MAPA DE RIESGOS'!$Z$238="Mayor"),CONCATENATE("R",'MAPA DE RIESGOS'!$H$238),"")</f>
        <v/>
      </c>
      <c r="AV9" s="293" t="str">
        <f>IF(AND('MAPA DE RIESGOS'!$V$244="Muy Alta",'MAPA DE RIESGOS'!$Z$244="Mayor"),CONCATENATE("R",'MAPA DE RIESGOS'!$H$244),"")</f>
        <v/>
      </c>
      <c r="AW9" s="286" t="str">
        <f>IF(AND('MAPA DE RIESGOS'!$V$250="Muy Alta",'MAPA DE RIESGOS'!$Z$250="Mayor"),CONCATENATE("R",'MAPA DE RIESGOS'!$H$250),"")</f>
        <v/>
      </c>
      <c r="AX9" s="289" t="str">
        <f>IF(AND('MAPA DE RIESGOS'!$V$196="Muy Alta",'MAPA DE RIESGOS'!$Z$196="Catastrófico"),CONCATENATE("R",'MAPA DE RIESGOS'!$H$196),"")</f>
        <v/>
      </c>
      <c r="AY9" s="294" t="str">
        <f>IF(AND('MAPA DE RIESGOS'!$V$202="Muy Alta",'MAPA DE RIESGOS'!$Z$202="Catastrófico"),CONCATENATE("R",'MAPA DE RIESGOS'!$H$202),"")</f>
        <v/>
      </c>
      <c r="AZ9" s="294" t="str">
        <f>IF(AND('MAPA DE RIESGOS'!$V$208="Muy Alta",'MAPA DE RIESGOS'!$Z$208="Catastrófico"),CONCATENATE("R",'MAPA DE RIESGOS'!$H$208),"")</f>
        <v/>
      </c>
      <c r="BA9" s="294" t="str">
        <f>IF(AND('MAPA DE RIESGOS'!$V$214="Muy Alta",'MAPA DE RIESGOS'!$Z$214="Catastrófico"),CONCATENATE("R",'MAPA DE RIESGOS'!$H$214),"")</f>
        <v/>
      </c>
      <c r="BB9" s="294" t="str">
        <f>IF(AND('MAPA DE RIESGOS'!$V$220="Muy Alta",'MAPA DE RIESGOS'!$Z$220="Catastrófico"),CONCATENATE("R",'MAPA DE RIESGOS'!$H$220),"")</f>
        <v/>
      </c>
      <c r="BC9" s="294" t="str">
        <f>IF(AND('MAPA DE RIESGOS'!$V$226="Muy Alta",'MAPA DE RIESGOS'!$Z$226="Catastrófico"),CONCATENATE("R",'MAPA DE RIESGOS'!$H$226),"")</f>
        <v/>
      </c>
      <c r="BD9" s="294" t="str">
        <f>IF(AND('MAPA DE RIESGOS'!$V$232="Muy Alta",'MAPA DE RIESGOS'!$Z$232="Catastrófico"),CONCATENATE("R",'MAPA DE RIESGOS'!$H$232),"")</f>
        <v/>
      </c>
      <c r="BE9" s="294" t="str">
        <f>IF(AND('MAPA DE RIESGOS'!$V$238="Muy Alta",'MAPA DE RIESGOS'!$Z$238="Catastrófico"),CONCATENATE("R",'MAPA DE RIESGOS'!$H$238),"")</f>
        <v/>
      </c>
      <c r="BF9" s="294" t="str">
        <f>IF(AND('MAPA DE RIESGOS'!$V$244="Muy Alta",'MAPA DE RIESGOS'!$Z$244="Catastrófico"),CONCATENATE("R",'MAPA DE RIESGOS'!$H$244),"")</f>
        <v/>
      </c>
      <c r="BG9" s="292" t="str">
        <f>IF(AND('MAPA DE RIESGOS'!$V$250="Muy Alta",'MAPA DE RIESGOS'!$Z$250="Catastrófico"),CONCATENATE("R",'MAPA DE RIESGOS'!$H$250),"")</f>
        <v/>
      </c>
      <c r="BH9" s="67"/>
      <c r="BI9" s="922"/>
      <c r="BJ9" s="923"/>
      <c r="BK9" s="923"/>
      <c r="BL9" s="923"/>
      <c r="BM9" s="923"/>
      <c r="BN9" s="924"/>
    </row>
    <row r="10" spans="1:66" ht="34.5" customHeight="1">
      <c r="B10" s="917"/>
      <c r="C10" s="917"/>
      <c r="D10" s="918"/>
      <c r="E10" s="908"/>
      <c r="F10" s="909"/>
      <c r="G10" s="909"/>
      <c r="H10" s="909"/>
      <c r="I10" s="910"/>
      <c r="J10" s="283" t="str">
        <f>IF(AND('MAPA DE RIESGOS'!$V$256="Muy Alta",'MAPA DE RIESGOS'!$Z$256="Leve"),CONCATENATE("R",'MAPA DE RIESGOS'!$H$256),"")</f>
        <v/>
      </c>
      <c r="K10" s="293" t="str">
        <f>IF(AND('MAPA DE RIESGOS'!$V$262="Muy Alta",'MAPA DE RIESGOS'!$Z$262="Leve"),CONCATENATE("R",'MAPA DE RIESGOS'!$H$262),"")</f>
        <v/>
      </c>
      <c r="L10" s="293" t="str">
        <f>IF(AND('MAPA DE RIESGOS'!$V$268="Muy Alta",'MAPA DE RIESGOS'!$Z$268="Leve"),CONCATENATE("R",'MAPA DE RIESGOS'!$H$268),"")</f>
        <v/>
      </c>
      <c r="M10" s="293" t="str">
        <f>IF(AND('MAPA DE RIESGOS'!$V$274="Muy Alta",'MAPA DE RIESGOS'!$Z$274="Leve"),CONCATENATE("R",'MAPA DE RIESGOS'!$H$274),"")</f>
        <v/>
      </c>
      <c r="N10" s="293" t="str">
        <f>IF(AND('MAPA DE RIESGOS'!$V$280="Muy Alta",'MAPA DE RIESGOS'!$Z$280="Leve"),CONCATENATE("R",'MAPA DE RIESGOS'!$H$280),"")</f>
        <v/>
      </c>
      <c r="O10" s="293" t="str">
        <f>IF(AND('MAPA DE RIESGOS'!$V$286="Muy Alta",'MAPA DE RIESGOS'!$Z$286="Leve"),CONCATENATE("R",'MAPA DE RIESGOS'!$H$286),"")</f>
        <v/>
      </c>
      <c r="P10" s="293" t="str">
        <f>IF(AND('MAPA DE RIESGOS'!$V$292="Muy Alta",'MAPA DE RIESGOS'!$Z$292="Leve"),CONCATENATE("R",'MAPA DE RIESGOS'!$H$292),"")</f>
        <v/>
      </c>
      <c r="Q10" s="293" t="str">
        <f>IF(AND('MAPA DE RIESGOS'!$V$298="Muy Alta",'MAPA DE RIESGOS'!$Z$298="Leve"),CONCATENATE("R",'MAPA DE RIESGOS'!$H$298),"")</f>
        <v/>
      </c>
      <c r="R10" s="293" t="str">
        <f>IF(AND('MAPA DE RIESGOS'!$V$304="Muy Alta",'MAPA DE RIESGOS'!$Z$304="Leve"),CONCATENATE("R",'MAPA DE RIESGOS'!$H$304),"")</f>
        <v/>
      </c>
      <c r="S10" s="286" t="str">
        <f>IF(AND('MAPA DE RIESGOS'!$V$310="Muy Alta",'MAPA DE RIESGOS'!$Z$310="Leve"),CONCATENATE("R",'MAPA DE RIESGOS'!$H$310),"")</f>
        <v/>
      </c>
      <c r="T10" s="283" t="str">
        <f>IF(AND('MAPA DE RIESGOS'!$V$256="Muy Alta",'MAPA DE RIESGOS'!$Z$256="Menor"),CONCATENATE("R",'MAPA DE RIESGOS'!$H$256),"")</f>
        <v/>
      </c>
      <c r="U10" s="293" t="str">
        <f>IF(AND('MAPA DE RIESGOS'!$V$262="Muy Alta",'MAPA DE RIESGOS'!$Z$262="Menor"),CONCATENATE("R",'MAPA DE RIESGOS'!$H$262),"")</f>
        <v/>
      </c>
      <c r="V10" s="293" t="str">
        <f>IF(AND('MAPA DE RIESGOS'!$V$268="Muy Alta",'MAPA DE RIESGOS'!$Z$268="Menor"),CONCATENATE("R",'MAPA DE RIESGOS'!$H$268),"")</f>
        <v/>
      </c>
      <c r="W10" s="293" t="str">
        <f>IF(AND('MAPA DE RIESGOS'!$V$274="Muy Alta",'MAPA DE RIESGOS'!$Z$274="Menor"),CONCATENATE("R",'MAPA DE RIESGOS'!$H$274),"")</f>
        <v/>
      </c>
      <c r="X10" s="293" t="str">
        <f>IF(AND('MAPA DE RIESGOS'!$V$280="Muy Alta",'MAPA DE RIESGOS'!$Z$280="Menor"),CONCATENATE("R",'MAPA DE RIESGOS'!$H$280),"")</f>
        <v/>
      </c>
      <c r="Y10" s="293" t="str">
        <f>IF(AND('MAPA DE RIESGOS'!$V$286="Muy Alta",'MAPA DE RIESGOS'!$Z$286="Menor"),CONCATENATE("R",'MAPA DE RIESGOS'!$H$286),"")</f>
        <v/>
      </c>
      <c r="Z10" s="293" t="str">
        <f>IF(AND('MAPA DE RIESGOS'!$V$292="Muy Alta",'MAPA DE RIESGOS'!$Z$292="Menor"),CONCATENATE("R",'MAPA DE RIESGOS'!$H$292),"")</f>
        <v/>
      </c>
      <c r="AA10" s="293" t="str">
        <f>IF(AND('MAPA DE RIESGOS'!$V$298="Muy Alta",'MAPA DE RIESGOS'!$Z$298="Menor"),CONCATENATE("R",'MAPA DE RIESGOS'!$H$298),"")</f>
        <v/>
      </c>
      <c r="AB10" s="293" t="str">
        <f>IF(AND('MAPA DE RIESGOS'!$V$304="Muy Alta",'MAPA DE RIESGOS'!$Z$304="Menor"),CONCATENATE("R",'MAPA DE RIESGOS'!$H$304),"")</f>
        <v/>
      </c>
      <c r="AC10" s="286" t="str">
        <f>IF(AND('MAPA DE RIESGOS'!$V$310="Muy Alta",'MAPA DE RIESGOS'!$Z$310="Menor"),CONCATENATE("R",'MAPA DE RIESGOS'!$H$310),"")</f>
        <v/>
      </c>
      <c r="AD10" s="283" t="str">
        <f>IF(AND('MAPA DE RIESGOS'!$V$256="Muy Alta",'MAPA DE RIESGOS'!$Z$256="Moderado"),CONCATENATE("R",'MAPA DE RIESGOS'!$H$256),"")</f>
        <v/>
      </c>
      <c r="AE10" s="293" t="str">
        <f>IF(AND('MAPA DE RIESGOS'!$V$262="Muy Alta",'MAPA DE RIESGOS'!$Z$262="Moderado"),CONCATENATE("R",'MAPA DE RIESGOS'!$H$262),"")</f>
        <v/>
      </c>
      <c r="AF10" s="293" t="str">
        <f>IF(AND('MAPA DE RIESGOS'!$V$268="Muy Alta",'MAPA DE RIESGOS'!$Z$268="Moderado"),CONCATENATE("R",'MAPA DE RIESGOS'!$H$268),"")</f>
        <v/>
      </c>
      <c r="AG10" s="293" t="str">
        <f>IF(AND('MAPA DE RIESGOS'!$V$274="Muy Alta",'MAPA DE RIESGOS'!$Z$274="Moderado"),CONCATENATE("R",'MAPA DE RIESGOS'!$H$274),"")</f>
        <v/>
      </c>
      <c r="AH10" s="293" t="str">
        <f>IF(AND('MAPA DE RIESGOS'!$V$280="Muy Alta",'MAPA DE RIESGOS'!$Z$280="Moderado"),CONCATENATE("R",'MAPA DE RIESGOS'!$H$280),"")</f>
        <v/>
      </c>
      <c r="AI10" s="293" t="str">
        <f>IF(AND('MAPA DE RIESGOS'!$V$286="Muy Alta",'MAPA DE RIESGOS'!$Z$286="Moderado"),CONCATENATE("R",'MAPA DE RIESGOS'!$H$286),"")</f>
        <v/>
      </c>
      <c r="AJ10" s="293" t="str">
        <f>IF(AND('MAPA DE RIESGOS'!$V$292="Muy Alta",'MAPA DE RIESGOS'!$Z$292="Moderado"),CONCATENATE("R",'MAPA DE RIESGOS'!$H$292),"")</f>
        <v/>
      </c>
      <c r="AK10" s="293" t="str">
        <f>IF(AND('MAPA DE RIESGOS'!$V$298="Muy Alta",'MAPA DE RIESGOS'!$Z$298="Moderado"),CONCATENATE("R",'MAPA DE RIESGOS'!$H$298),"")</f>
        <v/>
      </c>
      <c r="AL10" s="293" t="str">
        <f>IF(AND('MAPA DE RIESGOS'!$V$304="Muy Alta",'MAPA DE RIESGOS'!$Z$304="Moderado"),CONCATENATE("R",'MAPA DE RIESGOS'!$H$304),"")</f>
        <v/>
      </c>
      <c r="AM10" s="286" t="str">
        <f>IF(AND('MAPA DE RIESGOS'!$V$310="Muy Alta",'MAPA DE RIESGOS'!$Z$310="Moderado"),CONCATENATE("R",'MAPA DE RIESGOS'!$H$310),"")</f>
        <v/>
      </c>
      <c r="AN10" s="283" t="str">
        <f>IF(AND('MAPA DE RIESGOS'!$V$256="Muy Alta",'MAPA DE RIESGOS'!$Z$256="Mayor"),CONCATENATE("R",'MAPA DE RIESGOS'!$H$256),"")</f>
        <v/>
      </c>
      <c r="AO10" s="293" t="str">
        <f>IF(AND('MAPA DE RIESGOS'!$V$262="Muy Alta",'MAPA DE RIESGOS'!$Z$262="Mayor"),CONCATENATE("R",'MAPA DE RIESGOS'!$H$262),"")</f>
        <v/>
      </c>
      <c r="AP10" s="293" t="str">
        <f>IF(AND('MAPA DE RIESGOS'!$V$268="Muy Alta",'MAPA DE RIESGOS'!$Z$268="Mayor"),CONCATENATE("R",'MAPA DE RIESGOS'!$H$268),"")</f>
        <v/>
      </c>
      <c r="AQ10" s="293" t="str">
        <f>IF(AND('MAPA DE RIESGOS'!$V$274="Muy Alta",'MAPA DE RIESGOS'!$Z$274="Mayor"),CONCATENATE("R",'MAPA DE RIESGOS'!$H$274),"")</f>
        <v/>
      </c>
      <c r="AR10" s="293" t="str">
        <f>IF(AND('MAPA DE RIESGOS'!$V$280="Muy Alta",'MAPA DE RIESGOS'!$Z$280="Mayor"),CONCATENATE("R",'MAPA DE RIESGOS'!$H$280),"")</f>
        <v/>
      </c>
      <c r="AS10" s="293" t="str">
        <f>IF(AND('MAPA DE RIESGOS'!$V$286="Muy Alta",'MAPA DE RIESGOS'!$Z$286="Mayor"),CONCATENATE("R",'MAPA DE RIESGOS'!$H$286),"")</f>
        <v/>
      </c>
      <c r="AT10" s="293" t="str">
        <f>IF(AND('MAPA DE RIESGOS'!$V$292="Muy Alta",'MAPA DE RIESGOS'!$Z$292="Mayor"),CONCATENATE("R",'MAPA DE RIESGOS'!$H$292),"")</f>
        <v/>
      </c>
      <c r="AU10" s="293" t="str">
        <f>IF(AND('MAPA DE RIESGOS'!$V$298="Muy Alta",'MAPA DE RIESGOS'!$Z$298="Mayor"),CONCATENATE("R",'MAPA DE RIESGOS'!$H$298),"")</f>
        <v/>
      </c>
      <c r="AV10" s="293" t="str">
        <f>IF(AND('MAPA DE RIESGOS'!$V$304="Muy Alta",'MAPA DE RIESGOS'!$Z$304="Mayor"),CONCATENATE("R",'MAPA DE RIESGOS'!$H$304),"")</f>
        <v/>
      </c>
      <c r="AW10" s="286" t="str">
        <f>IF(AND('MAPA DE RIESGOS'!$V$310="Muy Alta",'MAPA DE RIESGOS'!$Z$310="Mayor"),CONCATENATE("R",'MAPA DE RIESGOS'!$H$310),"")</f>
        <v/>
      </c>
      <c r="AX10" s="289" t="str">
        <f>IF(AND('MAPA DE RIESGOS'!$V$256="Muy Alta",'MAPA DE RIESGOS'!$Z$256="Catastrófico"),CONCATENATE("R",'MAPA DE RIESGOS'!$H$256),"")</f>
        <v/>
      </c>
      <c r="AY10" s="294" t="str">
        <f>IF(AND('MAPA DE RIESGOS'!$V$262="Muy Alta",'MAPA DE RIESGOS'!$Z$262="Catastrófico"),CONCATENATE("R",'MAPA DE RIESGOS'!$H$262),"")</f>
        <v/>
      </c>
      <c r="AZ10" s="294" t="str">
        <f>IF(AND('MAPA DE RIESGOS'!$V$268="Muy Alta",'MAPA DE RIESGOS'!$Z$268="Catastrófico"),CONCATENATE("R",'MAPA DE RIESGOS'!$H$268),"")</f>
        <v/>
      </c>
      <c r="BA10" s="294" t="str">
        <f>IF(AND('MAPA DE RIESGOS'!$V$274="Muy Alta",'MAPA DE RIESGOS'!$Z$274="Catastrófico"),CONCATENATE("R",'MAPA DE RIESGOS'!$H$274),"")</f>
        <v/>
      </c>
      <c r="BB10" s="294" t="str">
        <f>IF(AND('MAPA DE RIESGOS'!$V$280="Muy Alta",'MAPA DE RIESGOS'!$Z$280="Catastrófico"),CONCATENATE("R",'MAPA DE RIESGOS'!$H$280),"")</f>
        <v/>
      </c>
      <c r="BC10" s="294" t="str">
        <f>IF(AND('MAPA DE RIESGOS'!$V$286="Muy Alta",'MAPA DE RIESGOS'!$Z$286="Catastrófico"),CONCATENATE("R",'MAPA DE RIESGOS'!$H$286),"")</f>
        <v/>
      </c>
      <c r="BD10" s="294" t="str">
        <f>IF(AND('MAPA DE RIESGOS'!$V$292="Muy Alta",'MAPA DE RIESGOS'!$Z$292="Catastrófico"),CONCATENATE("R",'MAPA DE RIESGOS'!$H$292),"")</f>
        <v/>
      </c>
      <c r="BE10" s="294" t="str">
        <f>IF(AND('MAPA DE RIESGOS'!$V$298="Muy Alta",'MAPA DE RIESGOS'!$Z$298="Catastrófico"),CONCATENATE("R",'MAPA DE RIESGOS'!$H$298),"")</f>
        <v/>
      </c>
      <c r="BF10" s="294" t="str">
        <f>IF(AND('MAPA DE RIESGOS'!$V$304="Muy Alta",'MAPA DE RIESGOS'!$Z$304="Catastrófico"),CONCATENATE("R",'MAPA DE RIESGOS'!$H$304),"")</f>
        <v/>
      </c>
      <c r="BG10" s="292" t="str">
        <f>IF(AND('MAPA DE RIESGOS'!$V$310="Muy Alta",'MAPA DE RIESGOS'!$Z$310="Catastrófico"),CONCATENATE("R",'MAPA DE RIESGOS'!$H$310),"")</f>
        <v/>
      </c>
      <c r="BH10" s="67"/>
      <c r="BI10" s="922"/>
      <c r="BJ10" s="923"/>
      <c r="BK10" s="923"/>
      <c r="BL10" s="923"/>
      <c r="BM10" s="923"/>
      <c r="BN10" s="924"/>
    </row>
    <row r="11" spans="1:66" ht="34.5" customHeight="1">
      <c r="A11" s="66" t="s">
        <v>39</v>
      </c>
      <c r="B11" s="917"/>
      <c r="C11" s="917"/>
      <c r="D11" s="918"/>
      <c r="E11" s="908"/>
      <c r="F11" s="909"/>
      <c r="G11" s="909"/>
      <c r="H11" s="909"/>
      <c r="I11" s="910"/>
      <c r="J11" s="283" t="str">
        <f>IF(AND('MAPA DE RIESGOS'!$V$316="Muy Alta",'MAPA DE RIESGOS'!$Z$316="Leve"),CONCATENATE("R",'MAPA DE RIESGOS'!$H$316),"")</f>
        <v/>
      </c>
      <c r="K11" s="293" t="str">
        <f>IF(AND('MAPA DE RIESGOS'!$V$322="Muy Alta",'MAPA DE RIESGOS'!$Z$322="Leve"),CONCATENATE("R",'MAPA DE RIESGOS'!$H$322),"")</f>
        <v/>
      </c>
      <c r="L11" s="293" t="str">
        <f>IF(AND('MAPA DE RIESGOS'!$V$328="Muy Alta",'MAPA DE RIESGOS'!$Z$328="Leve"),CONCATENATE("R",'MAPA DE RIESGOS'!$H$328),"")</f>
        <v/>
      </c>
      <c r="M11" s="293" t="str">
        <f>IF(AND('MAPA DE RIESGOS'!$V$334="Muy Alta",'MAPA DE RIESGOS'!$Z$334="Leve"),CONCATENATE("R",'MAPA DE RIESGOS'!$H$334),"")</f>
        <v/>
      </c>
      <c r="N11" s="293" t="str">
        <f>IF(AND('MAPA DE RIESGOS'!$V$340="Muy Alta",'MAPA DE RIESGOS'!$Z$340="Leve"),CONCATENATE("R",'MAPA DE RIESGOS'!$H$340),"")</f>
        <v/>
      </c>
      <c r="O11" s="293" t="str">
        <f>IF(AND('MAPA DE RIESGOS'!$V$346="Muy Alta",'MAPA DE RIESGOS'!$Z$346="Leve"),CONCATENATE("R",'MAPA DE RIESGOS'!$H$346),"")</f>
        <v/>
      </c>
      <c r="P11" s="293" t="str">
        <f>IF(AND('MAPA DE RIESGOS'!$V$352="Muy Alta",'MAPA DE RIESGOS'!$Z$352="Leve"),CONCATENATE("R",'MAPA DE RIESGOS'!$H$352),"")</f>
        <v/>
      </c>
      <c r="Q11" s="293" t="str">
        <f>IF(AND('MAPA DE RIESGOS'!$V$358="Muy Alta",'MAPA DE RIESGOS'!$Z$358="Leve"),CONCATENATE("R",'MAPA DE RIESGOS'!$H$358),"")</f>
        <v/>
      </c>
      <c r="R11" s="293" t="str">
        <f>IF(AND('MAPA DE RIESGOS'!$V$364="Muy Alta",'MAPA DE RIESGOS'!$Z$364="Leve"),CONCATENATE("R",'MAPA DE RIESGOS'!$H$364),"")</f>
        <v/>
      </c>
      <c r="S11" s="286" t="str">
        <f>IF(AND('MAPA DE RIESGOS'!$V$370="Muy Alta",'MAPA DE RIESGOS'!$Z$370="Leve"),CONCATENATE("R",'MAPA DE RIESGOS'!$H$370),"")</f>
        <v/>
      </c>
      <c r="T11" s="283" t="str">
        <f>IF(AND('MAPA DE RIESGOS'!$V$316="Muy Alta",'MAPA DE RIESGOS'!$Z$316="Menor"),CONCATENATE("R",'MAPA DE RIESGOS'!$H$316),"")</f>
        <v/>
      </c>
      <c r="U11" s="293" t="str">
        <f>IF(AND('MAPA DE RIESGOS'!$V$322="Muy Alta",'MAPA DE RIESGOS'!$Z$322="Menor"),CONCATENATE("R",'MAPA DE RIESGOS'!$H$322),"")</f>
        <v/>
      </c>
      <c r="V11" s="293" t="str">
        <f>IF(AND('MAPA DE RIESGOS'!$V$328="Muy Alta",'MAPA DE RIESGOS'!$Z$328="Menor"),CONCATENATE("R",'MAPA DE RIESGOS'!$H$328),"")</f>
        <v/>
      </c>
      <c r="W11" s="293" t="str">
        <f>IF(AND('MAPA DE RIESGOS'!$V$334="Muy Alta",'MAPA DE RIESGOS'!$Z$334="Menor"),CONCATENATE("R",'MAPA DE RIESGOS'!$H$334),"")</f>
        <v/>
      </c>
      <c r="X11" s="293" t="str">
        <f>IF(AND('MAPA DE RIESGOS'!$V$340="Muy Alta",'MAPA DE RIESGOS'!$Z$340="Menor"),CONCATENATE("R",'MAPA DE RIESGOS'!$H$340),"")</f>
        <v/>
      </c>
      <c r="Y11" s="293" t="str">
        <f>IF(AND('MAPA DE RIESGOS'!$V$346="Muy Alta",'MAPA DE RIESGOS'!$Z$346="Menor"),CONCATENATE("R",'MAPA DE RIESGOS'!$H$346),"")</f>
        <v/>
      </c>
      <c r="Z11" s="293" t="str">
        <f>IF(AND('MAPA DE RIESGOS'!$V$352="Muy Alta",'MAPA DE RIESGOS'!$Z$352="Menor"),CONCATENATE("R",'MAPA DE RIESGOS'!$H$352),"")</f>
        <v/>
      </c>
      <c r="AA11" s="293" t="str">
        <f>IF(AND('MAPA DE RIESGOS'!$V$358="Muy Alta",'MAPA DE RIESGOS'!$Z$358="Menor"),CONCATENATE("R",'MAPA DE RIESGOS'!$H$358),"")</f>
        <v/>
      </c>
      <c r="AB11" s="293" t="str">
        <f>IF(AND('MAPA DE RIESGOS'!$V$364="Muy Alta",'MAPA DE RIESGOS'!$Z$364="Menor"),CONCATENATE("R",'MAPA DE RIESGOS'!$H$364),"")</f>
        <v/>
      </c>
      <c r="AC11" s="286" t="str">
        <f>IF(AND('MAPA DE RIESGOS'!$V$370="Muy Alta",'MAPA DE RIESGOS'!$Z$370="Menor"),CONCATENATE("R",'MAPA DE RIESGOS'!$H$370),"")</f>
        <v/>
      </c>
      <c r="AD11" s="283" t="str">
        <f>IF(AND('MAPA DE RIESGOS'!$V$316="Muy Alta",'MAPA DE RIESGOS'!$Z$316="Moderado"),CONCATENATE("R",'MAPA DE RIESGOS'!$H$316),"")</f>
        <v/>
      </c>
      <c r="AE11" s="293" t="str">
        <f>IF(AND('MAPA DE RIESGOS'!$V$322="Muy Alta",'MAPA DE RIESGOS'!$Z$322="Moderado"),CONCATENATE("R",'MAPA DE RIESGOS'!$H$322),"")</f>
        <v/>
      </c>
      <c r="AF11" s="293" t="str">
        <f>IF(AND('MAPA DE RIESGOS'!$V$328="Muy Alta",'MAPA DE RIESGOS'!$Z$328="Moderado"),CONCATENATE("R",'MAPA DE RIESGOS'!$H$328),"")</f>
        <v/>
      </c>
      <c r="AG11" s="293" t="str">
        <f>IF(AND('MAPA DE RIESGOS'!$V$334="Muy Alta",'MAPA DE RIESGOS'!$Z$334="Moderado"),CONCATENATE("R",'MAPA DE RIESGOS'!$H$334),"")</f>
        <v/>
      </c>
      <c r="AH11" s="293" t="str">
        <f>IF(AND('MAPA DE RIESGOS'!$V$340="Muy Alta",'MAPA DE RIESGOS'!$Z$340="Moderado"),CONCATENATE("R",'MAPA DE RIESGOS'!$H$340),"")</f>
        <v/>
      </c>
      <c r="AI11" s="293" t="str">
        <f>IF(AND('MAPA DE RIESGOS'!$V$346="Muy Alta",'MAPA DE RIESGOS'!$Z$346="Moderado"),CONCATENATE("R",'MAPA DE RIESGOS'!$H$346),"")</f>
        <v/>
      </c>
      <c r="AJ11" s="293" t="str">
        <f>IF(AND('MAPA DE RIESGOS'!$V$352="Muy Alta",'MAPA DE RIESGOS'!$Z$352="Moderado"),CONCATENATE("R",'MAPA DE RIESGOS'!$H$352),"")</f>
        <v/>
      </c>
      <c r="AK11" s="293" t="str">
        <f>IF(AND('MAPA DE RIESGOS'!$V$358="Muy Alta",'MAPA DE RIESGOS'!$Z$358="Moderado"),CONCATENATE("R",'MAPA DE RIESGOS'!$H$358),"")</f>
        <v/>
      </c>
      <c r="AL11" s="293" t="str">
        <f>IF(AND('MAPA DE RIESGOS'!$V$364="Muy Alta",'MAPA DE RIESGOS'!$Z$364="Moderado"),CONCATENATE("R",'MAPA DE RIESGOS'!$H$364),"")</f>
        <v/>
      </c>
      <c r="AM11" s="286" t="str">
        <f>IF(AND('MAPA DE RIESGOS'!$V$370="Muy Alta",'MAPA DE RIESGOS'!$Z$370="Moderado"),CONCATENATE("R",'MAPA DE RIESGOS'!$H$370),"")</f>
        <v/>
      </c>
      <c r="AN11" s="283" t="str">
        <f>IF(AND('MAPA DE RIESGOS'!$V$316="Muy Alta",'MAPA DE RIESGOS'!$Z$316="Mayor"),CONCATENATE("R",'MAPA DE RIESGOS'!$H$316),"")</f>
        <v/>
      </c>
      <c r="AO11" s="293" t="str">
        <f>IF(AND('MAPA DE RIESGOS'!$V$322="Muy Alta",'MAPA DE RIESGOS'!$Z$322="Mayor"),CONCATENATE("R",'MAPA DE RIESGOS'!$H$322),"")</f>
        <v/>
      </c>
      <c r="AP11" s="293" t="str">
        <f>IF(AND('MAPA DE RIESGOS'!$V$328="Muy Alta",'MAPA DE RIESGOS'!$Z$328="Mayor"),CONCATENATE("R",'MAPA DE RIESGOS'!$H$328),"")</f>
        <v/>
      </c>
      <c r="AQ11" s="293" t="str">
        <f>IF(AND('MAPA DE RIESGOS'!$V$334="Muy Alta",'MAPA DE RIESGOS'!$Z$334="Mayor"),CONCATENATE("R",'MAPA DE RIESGOS'!$H$334),"")</f>
        <v/>
      </c>
      <c r="AR11" s="293" t="str">
        <f>IF(AND('MAPA DE RIESGOS'!$V$340="Muy Alta",'MAPA DE RIESGOS'!$Z$340="Mayor"),CONCATENATE("R",'MAPA DE RIESGOS'!$H$340),"")</f>
        <v/>
      </c>
      <c r="AS11" s="293" t="str">
        <f>IF(AND('MAPA DE RIESGOS'!$V$346="Muy Alta",'MAPA DE RIESGOS'!$Z$346="Mayor"),CONCATENATE("R",'MAPA DE RIESGOS'!$H$346),"")</f>
        <v/>
      </c>
      <c r="AT11" s="293" t="str">
        <f>IF(AND('MAPA DE RIESGOS'!$V$352="Muy Alta",'MAPA DE RIESGOS'!$Z$352="Mayor"),CONCATENATE("R",'MAPA DE RIESGOS'!$H$352),"")</f>
        <v/>
      </c>
      <c r="AU11" s="293" t="str">
        <f>IF(AND('MAPA DE RIESGOS'!$V$358="Muy Alta",'MAPA DE RIESGOS'!$Z$358="Mayor"),CONCATENATE("R",'MAPA DE RIESGOS'!$H$358),"")</f>
        <v/>
      </c>
      <c r="AV11" s="293" t="str">
        <f>IF(AND('MAPA DE RIESGOS'!$V$364="Muy Alta",'MAPA DE RIESGOS'!$Z$364="Mayor"),CONCATENATE("R",'MAPA DE RIESGOS'!$H$364),"")</f>
        <v/>
      </c>
      <c r="AW11" s="286" t="str">
        <f>IF(AND('MAPA DE RIESGOS'!$V$370="Muy Alta",'MAPA DE RIESGOS'!$Z$370="Mayor"),CONCATENATE("R",'MAPA DE RIESGOS'!$H$370),"")</f>
        <v/>
      </c>
      <c r="AX11" s="289" t="str">
        <f>IF(AND('MAPA DE RIESGOS'!$V$316="Muy Alta",'MAPA DE RIESGOS'!$Z$316="Catastrófico"),CONCATENATE("R",'MAPA DE RIESGOS'!$H$316),"")</f>
        <v/>
      </c>
      <c r="AY11" s="294" t="str">
        <f>IF(AND('MAPA DE RIESGOS'!$V$322="Muy Alta",'MAPA DE RIESGOS'!$Z$322="Catastrófico"),CONCATENATE("R",'MAPA DE RIESGOS'!$H$322),"")</f>
        <v/>
      </c>
      <c r="AZ11" s="294" t="str">
        <f>IF(AND('MAPA DE RIESGOS'!$V$328="Muy Alta",'MAPA DE RIESGOS'!$Z$328="Catastrófico"),CONCATENATE("R",'MAPA DE RIESGOS'!$H$328),"")</f>
        <v/>
      </c>
      <c r="BA11" s="294" t="str">
        <f>IF(AND('MAPA DE RIESGOS'!$V$334="Muy Alta",'MAPA DE RIESGOS'!$Z$334="Catastrófico"),CONCATENATE("R",'MAPA DE RIESGOS'!$H$334),"")</f>
        <v/>
      </c>
      <c r="BB11" s="294" t="str">
        <f>IF(AND('MAPA DE RIESGOS'!$V$340="Muy Alta",'MAPA DE RIESGOS'!$Z$340="Catastrófico"),CONCATENATE("R",'MAPA DE RIESGOS'!$H$340),"")</f>
        <v/>
      </c>
      <c r="BC11" s="294" t="str">
        <f>IF(AND('MAPA DE RIESGOS'!$V$346="Muy Alta",'MAPA DE RIESGOS'!$Z$346="Catastrófico"),CONCATENATE("R",'MAPA DE RIESGOS'!$H$346),"")</f>
        <v/>
      </c>
      <c r="BD11" s="294" t="str">
        <f>IF(AND('MAPA DE RIESGOS'!$V$352="Muy Alta",'MAPA DE RIESGOS'!$Z$352="Catastrófico"),CONCATENATE("R",'MAPA DE RIESGOS'!$H$352),"")</f>
        <v/>
      </c>
      <c r="BE11" s="294" t="str">
        <f>IF(AND('MAPA DE RIESGOS'!$V$358="Muy Alta",'MAPA DE RIESGOS'!$Z$358="Catastrófico"),CONCATENATE("R",'MAPA DE RIESGOS'!$H$358),"")</f>
        <v/>
      </c>
      <c r="BF11" s="294" t="str">
        <f>IF(AND('MAPA DE RIESGOS'!$V$364="Muy Alta",'MAPA DE RIESGOS'!$Z$364="Catastrófico"),CONCATENATE("R",'MAPA DE RIESGOS'!$H$364),"")</f>
        <v/>
      </c>
      <c r="BG11" s="292" t="str">
        <f>IF(AND('MAPA DE RIESGOS'!$V$370="Muy Alta",'MAPA DE RIESGOS'!$Z$370="Catastrófico"),CONCATENATE("R",'MAPA DE RIESGOS'!$H$370),"")</f>
        <v/>
      </c>
      <c r="BH11" s="67"/>
      <c r="BI11" s="922"/>
      <c r="BJ11" s="923"/>
      <c r="BK11" s="923"/>
      <c r="BL11" s="923"/>
      <c r="BM11" s="923"/>
      <c r="BN11" s="924"/>
    </row>
    <row r="12" spans="1:66" ht="34.5" customHeight="1">
      <c r="A12" s="66" t="s">
        <v>39</v>
      </c>
      <c r="B12" s="917"/>
      <c r="C12" s="917"/>
      <c r="D12" s="918"/>
      <c r="E12" s="908"/>
      <c r="F12" s="909"/>
      <c r="G12" s="909"/>
      <c r="H12" s="909"/>
      <c r="I12" s="910"/>
      <c r="J12" s="283" t="str">
        <f>IF(AND('MAPA DE RIESGOS'!$V$376="Muy Alta",'MAPA DE RIESGOS'!$Z$376="Leve"),CONCATENATE("R",'MAPA DE RIESGOS'!$H$376),"")</f>
        <v/>
      </c>
      <c r="K12" s="293" t="str">
        <f>IF(AND('MAPA DE RIESGOS'!$V$382="Muy Alta",'MAPA DE RIESGOS'!$Z$382="Leve"),CONCATENATE("R",'MAPA DE RIESGOS'!$H$382),"")</f>
        <v/>
      </c>
      <c r="L12" s="293" t="str">
        <f>IF(AND('MAPA DE RIESGOS'!$V$388="Muy Alta",'MAPA DE RIESGOS'!$Z$388="Leve"),CONCATENATE("R",'MAPA DE RIESGOS'!$H$388),"")</f>
        <v/>
      </c>
      <c r="M12" s="293" t="str">
        <f>IF(AND('MAPA DE RIESGOS'!$V$394="Muy Alta",'MAPA DE RIESGOS'!$Z$394="Leve"),CONCATENATE("R",'MAPA DE RIESGOS'!$H$394),"")</f>
        <v/>
      </c>
      <c r="N12" s="293" t="str">
        <f>IF(AND('MAPA DE RIESGOS'!$V$400="Muy Alta",'MAPA DE RIESGOS'!$Z$400="Leve"),CONCATENATE("R",'MAPA DE RIESGOS'!$H$400),"")</f>
        <v/>
      </c>
      <c r="O12" s="293" t="str">
        <f>IF(AND('MAPA DE RIESGOS'!$V$406="Muy Alta",'MAPA DE RIESGOS'!$Z$406="Leve"),CONCATENATE("R",'MAPA DE RIESGOS'!$H$406),"")</f>
        <v/>
      </c>
      <c r="P12" s="293" t="str">
        <f>IF(AND('MAPA DE RIESGOS'!$V$412="Muy Alta",'MAPA DE RIESGOS'!$Z$412="Leve"),CONCATENATE("R",'MAPA DE RIESGOS'!$H$412),"")</f>
        <v/>
      </c>
      <c r="Q12" s="293" t="str">
        <f>IF(AND('MAPA DE RIESGOS'!$V$418="Muy Alta",'MAPA DE RIESGOS'!$Z$418="Leve"),CONCATENATE("R",'MAPA DE RIESGOS'!$H$418),"")</f>
        <v/>
      </c>
      <c r="R12" s="293" t="str">
        <f>IF(AND('MAPA DE RIESGOS'!$V$424="Muy Alta",'MAPA DE RIESGOS'!$Z$424="Leve"),CONCATENATE("R",'MAPA DE RIESGOS'!$H$424),"")</f>
        <v/>
      </c>
      <c r="S12" s="286" t="str">
        <f>IF(AND('MAPA DE RIESGOS'!$V$430="Muy Alta",'MAPA DE RIESGOS'!$Z$430="Leve"),CONCATENATE("R",'MAPA DE RIESGOS'!$H$430),"")</f>
        <v/>
      </c>
      <c r="T12" s="283" t="str">
        <f>IF(AND('MAPA DE RIESGOS'!$V$376="Muy Alta",'MAPA DE RIESGOS'!$Z$376="Menor"),CONCATENATE("R",'MAPA DE RIESGOS'!$H$376),"")</f>
        <v/>
      </c>
      <c r="U12" s="293" t="str">
        <f>IF(AND('MAPA DE RIESGOS'!$V$382="Muy Alta",'MAPA DE RIESGOS'!$Z$382="Menor"),CONCATENATE("R",'MAPA DE RIESGOS'!$H$382),"")</f>
        <v/>
      </c>
      <c r="V12" s="293" t="str">
        <f>IF(AND('MAPA DE RIESGOS'!$V$388="Muy Alta",'MAPA DE RIESGOS'!$Z$388="Menor"),CONCATENATE("R",'MAPA DE RIESGOS'!$H$388),"")</f>
        <v/>
      </c>
      <c r="W12" s="293" t="str">
        <f>IF(AND('MAPA DE RIESGOS'!$V$394="Muy Alta",'MAPA DE RIESGOS'!$Z$394="Menor"),CONCATENATE("R",'MAPA DE RIESGOS'!$H$394),"")</f>
        <v/>
      </c>
      <c r="X12" s="293" t="str">
        <f>IF(AND('MAPA DE RIESGOS'!$V$400="Muy Alta",'MAPA DE RIESGOS'!$Z$400="Menor"),CONCATENATE("R",'MAPA DE RIESGOS'!$H$400),"")</f>
        <v/>
      </c>
      <c r="Y12" s="293" t="str">
        <f>IF(AND('MAPA DE RIESGOS'!$V$406="Muy Alta",'MAPA DE RIESGOS'!$Z$406="Menor"),CONCATENATE("R",'MAPA DE RIESGOS'!$H$406),"")</f>
        <v/>
      </c>
      <c r="Z12" s="293" t="str">
        <f>IF(AND('MAPA DE RIESGOS'!$V$412="Muy Alta",'MAPA DE RIESGOS'!$Z$412="Menor"),CONCATENATE("R",'MAPA DE RIESGOS'!$H$412),"")</f>
        <v/>
      </c>
      <c r="AA12" s="293" t="str">
        <f>IF(AND('MAPA DE RIESGOS'!$V$418="Muy Alta",'MAPA DE RIESGOS'!$Z$418="Menor"),CONCATENATE("R",'MAPA DE RIESGOS'!$H$418),"")</f>
        <v/>
      </c>
      <c r="AB12" s="293" t="str">
        <f>IF(AND('MAPA DE RIESGOS'!$V$424="Muy Alta",'MAPA DE RIESGOS'!$Z$424="Menor"),CONCATENATE("R",'MAPA DE RIESGOS'!$H$424),"")</f>
        <v/>
      </c>
      <c r="AC12" s="286" t="str">
        <f>IF(AND('MAPA DE RIESGOS'!$V$430="Muy Alta",'MAPA DE RIESGOS'!$Z$430="Menor"),CONCATENATE("R",'MAPA DE RIESGOS'!$H$430),"")</f>
        <v/>
      </c>
      <c r="AD12" s="283" t="str">
        <f>IF(AND('MAPA DE RIESGOS'!$V$376="Muy Alta",'MAPA DE RIESGOS'!$Z$376="Moderado"),CONCATENATE("R",'MAPA DE RIESGOS'!$H$376),"")</f>
        <v/>
      </c>
      <c r="AE12" s="293" t="str">
        <f>IF(AND('MAPA DE RIESGOS'!$V$382="Muy Alta",'MAPA DE RIESGOS'!$Z$382="Moderado"),CONCATENATE("R",'MAPA DE RIESGOS'!$H$382),"")</f>
        <v/>
      </c>
      <c r="AF12" s="293" t="str">
        <f>IF(AND('MAPA DE RIESGOS'!$V$388="Muy Alta",'MAPA DE RIESGOS'!$Z$388="Moderado"),CONCATENATE("R",'MAPA DE RIESGOS'!$H$388),"")</f>
        <v/>
      </c>
      <c r="AG12" s="293" t="str">
        <f>IF(AND('MAPA DE RIESGOS'!$V$394="Muy Alta",'MAPA DE RIESGOS'!$Z$394="Moderado"),CONCATENATE("R",'MAPA DE RIESGOS'!$H$394),"")</f>
        <v/>
      </c>
      <c r="AH12" s="293" t="str">
        <f>IF(AND('MAPA DE RIESGOS'!$V$400="Muy Alta",'MAPA DE RIESGOS'!$Z$400="Moderado"),CONCATENATE("R",'MAPA DE RIESGOS'!$H$400),"")</f>
        <v/>
      </c>
      <c r="AI12" s="293" t="str">
        <f>IF(AND('MAPA DE RIESGOS'!$V$406="Muy Alta",'MAPA DE RIESGOS'!$Z$406="Moderado"),CONCATENATE("R",'MAPA DE RIESGOS'!$H$406),"")</f>
        <v/>
      </c>
      <c r="AJ12" s="293" t="str">
        <f>IF(AND('MAPA DE RIESGOS'!$V$412="Muy Alta",'MAPA DE RIESGOS'!$Z$412="Moderado"),CONCATENATE("R",'MAPA DE RIESGOS'!$H$412),"")</f>
        <v/>
      </c>
      <c r="AK12" s="293" t="str">
        <f>IF(AND('MAPA DE RIESGOS'!$V$418="Muy Alta",'MAPA DE RIESGOS'!$Z$418="Moderado"),CONCATENATE("R",'MAPA DE RIESGOS'!$H$418),"")</f>
        <v/>
      </c>
      <c r="AL12" s="293" t="str">
        <f>IF(AND('MAPA DE RIESGOS'!$V$424="Muy Alta",'MAPA DE RIESGOS'!$Z$424="Moderado"),CONCATENATE("R",'MAPA DE RIESGOS'!$H$424),"")</f>
        <v/>
      </c>
      <c r="AM12" s="286" t="str">
        <f>IF(AND('MAPA DE RIESGOS'!$V$430="Muy Alta",'MAPA DE RIESGOS'!$Z$430="Moderado"),CONCATENATE("R",'MAPA DE RIESGOS'!$H$430),"")</f>
        <v/>
      </c>
      <c r="AN12" s="283" t="str">
        <f>IF(AND('MAPA DE RIESGOS'!$V$376="Muy Alta",'MAPA DE RIESGOS'!$Z$376="Mayor"),CONCATENATE("R",'MAPA DE RIESGOS'!$H$376),"")</f>
        <v/>
      </c>
      <c r="AO12" s="293" t="str">
        <f>IF(AND('MAPA DE RIESGOS'!$V$382="Muy Alta",'MAPA DE RIESGOS'!$Z$382="Mayor"),CONCATENATE("R",'MAPA DE RIESGOS'!$H$382),"")</f>
        <v/>
      </c>
      <c r="AP12" s="293" t="str">
        <f>IF(AND('MAPA DE RIESGOS'!$V$388="Muy Alta",'MAPA DE RIESGOS'!$Z$388="Mayor"),CONCATENATE("R",'MAPA DE RIESGOS'!$H$388),"")</f>
        <v/>
      </c>
      <c r="AQ12" s="293" t="str">
        <f>IF(AND('MAPA DE RIESGOS'!$V$394="Muy Alta",'MAPA DE RIESGOS'!$Z$394="Mayor"),CONCATENATE("R",'MAPA DE RIESGOS'!$H$394),"")</f>
        <v/>
      </c>
      <c r="AR12" s="293" t="str">
        <f>IF(AND('MAPA DE RIESGOS'!$V$400="Muy Alta",'MAPA DE RIESGOS'!$Z$400="Mayor"),CONCATENATE("R",'MAPA DE RIESGOS'!$H$400),"")</f>
        <v/>
      </c>
      <c r="AS12" s="293" t="str">
        <f>IF(AND('MAPA DE RIESGOS'!$V$406="Muy Alta",'MAPA DE RIESGOS'!$Z$406="Mayor"),CONCATENATE("R",'MAPA DE RIESGOS'!$H$406),"")</f>
        <v/>
      </c>
      <c r="AT12" s="293" t="str">
        <f>IF(AND('MAPA DE RIESGOS'!$V$412="Muy Alta",'MAPA DE RIESGOS'!$Z$412="Mayor"),CONCATENATE("R",'MAPA DE RIESGOS'!$H$412),"")</f>
        <v/>
      </c>
      <c r="AU12" s="293" t="str">
        <f>IF(AND('MAPA DE RIESGOS'!$V$418="Muy Alta",'MAPA DE RIESGOS'!$Z$418="Mayor"),CONCATENATE("R",'MAPA DE RIESGOS'!$H$418),"")</f>
        <v/>
      </c>
      <c r="AV12" s="293" t="str">
        <f>IF(AND('MAPA DE RIESGOS'!$V$424="Muy Alta",'MAPA DE RIESGOS'!$Z$424="Mayor"),CONCATENATE("R",'MAPA DE RIESGOS'!$H$424),"")</f>
        <v/>
      </c>
      <c r="AW12" s="286" t="str">
        <f>IF(AND('MAPA DE RIESGOS'!$V$430="Muy Alta",'MAPA DE RIESGOS'!$Z$430="Mayor"),CONCATENATE("R",'MAPA DE RIESGOS'!$H$430),"")</f>
        <v/>
      </c>
      <c r="AX12" s="289" t="str">
        <f>IF(AND('MAPA DE RIESGOS'!$V$376="Muy Alta",'MAPA DE RIESGOS'!$Z$376="Catastrófico"),CONCATENATE("R",'MAPA DE RIESGOS'!$H$376),"")</f>
        <v/>
      </c>
      <c r="AY12" s="294" t="str">
        <f>IF(AND('MAPA DE RIESGOS'!$V$382="Muy Alta",'MAPA DE RIESGOS'!$Z$382="Catastrófico"),CONCATENATE("R",'MAPA DE RIESGOS'!$H$382),"")</f>
        <v/>
      </c>
      <c r="AZ12" s="294" t="str">
        <f>IF(AND('MAPA DE RIESGOS'!$V$388="Muy Alta",'MAPA DE RIESGOS'!$Z$388="Catastrófico"),CONCATENATE("R",'MAPA DE RIESGOS'!$H$388),"")</f>
        <v/>
      </c>
      <c r="BA12" s="294" t="str">
        <f>IF(AND('MAPA DE RIESGOS'!$V$394="Muy Alta",'MAPA DE RIESGOS'!$Z$394="Catastrófico"),CONCATENATE("R",'MAPA DE RIESGOS'!$H$394),"")</f>
        <v/>
      </c>
      <c r="BB12" s="294" t="str">
        <f>IF(AND('MAPA DE RIESGOS'!$V$400="Muy Alta",'MAPA DE RIESGOS'!$Z$400="Catastrófico"),CONCATENATE("R",'MAPA DE RIESGOS'!$H$400),"")</f>
        <v/>
      </c>
      <c r="BC12" s="294" t="str">
        <f>IF(AND('MAPA DE RIESGOS'!$V$406="Muy Alta",'MAPA DE RIESGOS'!$Z$406="Catastrófico"),CONCATENATE("R",'MAPA DE RIESGOS'!$H$406),"")</f>
        <v/>
      </c>
      <c r="BD12" s="294" t="str">
        <f>IF(AND('MAPA DE RIESGOS'!$V$412="Muy Alta",'MAPA DE RIESGOS'!$Z$412="Catastrófico"),CONCATENATE("R",'MAPA DE RIESGOS'!$H$412),"")</f>
        <v/>
      </c>
      <c r="BE12" s="294" t="str">
        <f>IF(AND('MAPA DE RIESGOS'!$V$418="Muy Alta",'MAPA DE RIESGOS'!$Z$418="Catastrófico"),CONCATENATE("R",'MAPA DE RIESGOS'!$H$418),"")</f>
        <v/>
      </c>
      <c r="BF12" s="294" t="str">
        <f>IF(AND('MAPA DE RIESGOS'!$V$424="Muy Alta",'MAPA DE RIESGOS'!$Z$424="Catastrófico"),CONCATENATE("R",'MAPA DE RIESGOS'!$H$424),"")</f>
        <v/>
      </c>
      <c r="BG12" s="292" t="str">
        <f>IF(AND('MAPA DE RIESGOS'!$V$430="Muy Alta",'MAPA DE RIESGOS'!$Z$430="Catastrófico"),CONCATENATE("R",'MAPA DE RIESGOS'!$H$430),"")</f>
        <v/>
      </c>
      <c r="BH12" s="67"/>
      <c r="BI12" s="922"/>
      <c r="BJ12" s="923"/>
      <c r="BK12" s="923"/>
      <c r="BL12" s="923"/>
      <c r="BM12" s="923"/>
      <c r="BN12" s="924"/>
    </row>
    <row r="13" spans="1:66" ht="34.5" customHeight="1">
      <c r="B13" s="917"/>
      <c r="C13" s="917"/>
      <c r="D13" s="918"/>
      <c r="E13" s="908"/>
      <c r="F13" s="909"/>
      <c r="G13" s="909"/>
      <c r="H13" s="909"/>
      <c r="I13" s="910"/>
      <c r="J13" s="283" t="str">
        <f>IF(AND('MAPA DE RIESGOS'!$V$436="Muy Alta",'MAPA DE RIESGOS'!$Z$436="Leve"),CONCATENATE("R",'MAPA DE RIESGOS'!$H$436),"")</f>
        <v/>
      </c>
      <c r="K13" s="293" t="str">
        <f>IF(AND('MAPA DE RIESGOS'!$V$442="Muy Alta",'MAPA DE RIESGOS'!$Z$442="Leve"),CONCATENATE("R",'MAPA DE RIESGOS'!$H$442),"")</f>
        <v/>
      </c>
      <c r="L13" s="293" t="str">
        <f>IF(AND('MAPA DE RIESGOS'!$V$448="Muy Alta",'MAPA DE RIESGOS'!$Z$448="Leve"),CONCATENATE("R",'MAPA DE RIESGOS'!$H$448),"")</f>
        <v/>
      </c>
      <c r="M13" s="293" t="str">
        <f>IF(AND('MAPA DE RIESGOS'!$V$454="Muy Alta",'MAPA DE RIESGOS'!$Z$454="Leve"),CONCATENATE("R",'MAPA DE RIESGOS'!$H$454),"")</f>
        <v/>
      </c>
      <c r="N13" s="293" t="str">
        <f>IF(AND('MAPA DE RIESGOS'!$V$460="Muy Alta",'MAPA DE RIESGOS'!$Z$460="Leve"),CONCATENATE("R",'MAPA DE RIESGOS'!$H$460),"")</f>
        <v/>
      </c>
      <c r="O13" s="293" t="str">
        <f>IF(AND('MAPA DE RIESGOS'!$V$466="Muy Alta",'MAPA DE RIESGOS'!$Z$466="Leve"),CONCATENATE("R",'MAPA DE RIESGOS'!$H$466),"")</f>
        <v/>
      </c>
      <c r="P13" s="293" t="str">
        <f>IF(AND('MAPA DE RIESGOS'!$V$472="Muy Alta",'MAPA DE RIESGOS'!$Z$472="Leve"),CONCATENATE("R",'MAPA DE RIESGOS'!$H$472),"")</f>
        <v/>
      </c>
      <c r="Q13" s="293" t="str">
        <f>IF(AND('MAPA DE RIESGOS'!$V$478="Muy Alta",'MAPA DE RIESGOS'!$Z$478="Leve"),CONCATENATE("R",'MAPA DE RIESGOS'!$H$478),"")</f>
        <v/>
      </c>
      <c r="R13" s="293" t="str">
        <f>IF(AND('MAPA DE RIESGOS'!$V$484="Muy Alta",'MAPA DE RIESGOS'!$Z$484="Leve"),CONCATENATE("R",'MAPA DE RIESGOS'!$H$484),"")</f>
        <v/>
      </c>
      <c r="S13" s="286" t="str">
        <f>IF(AND('MAPA DE RIESGOS'!$V$490="Muy Alta",'MAPA DE RIESGOS'!$Z$490="Leve"),CONCATENATE("R",'MAPA DE RIESGOS'!$H$490),"")</f>
        <v/>
      </c>
      <c r="T13" s="283" t="str">
        <f>IF(AND('MAPA DE RIESGOS'!$V$436="Muy Alta",'MAPA DE RIESGOS'!$Z$436="Menor"),CONCATENATE("R",'MAPA DE RIESGOS'!$H$436),"")</f>
        <v/>
      </c>
      <c r="U13" s="293" t="str">
        <f>IF(AND('MAPA DE RIESGOS'!$V$442="Muy Alta",'MAPA DE RIESGOS'!$Z$442="Menor"),CONCATENATE("R",'MAPA DE RIESGOS'!$H$442),"")</f>
        <v/>
      </c>
      <c r="V13" s="293" t="str">
        <f>IF(AND('MAPA DE RIESGOS'!$V$448="Muy Alta",'MAPA DE RIESGOS'!$Z$448="Menor"),CONCATENATE("R",'MAPA DE RIESGOS'!$H$448),"")</f>
        <v/>
      </c>
      <c r="W13" s="293" t="str">
        <f>IF(AND('MAPA DE RIESGOS'!$V$454="Muy Alta",'MAPA DE RIESGOS'!$Z$454="Menor"),CONCATENATE("R",'MAPA DE RIESGOS'!$H$454),"")</f>
        <v/>
      </c>
      <c r="X13" s="293" t="str">
        <f>IF(AND('MAPA DE RIESGOS'!$V$460="Muy Alta",'MAPA DE RIESGOS'!$Z$460="Menor"),CONCATENATE("R",'MAPA DE RIESGOS'!$H$460),"")</f>
        <v/>
      </c>
      <c r="Y13" s="293" t="str">
        <f>IF(AND('MAPA DE RIESGOS'!$V$466="Muy Alta",'MAPA DE RIESGOS'!$Z$466="Menor"),CONCATENATE("R",'MAPA DE RIESGOS'!$H$466),"")</f>
        <v/>
      </c>
      <c r="Z13" s="293" t="str">
        <f>IF(AND('MAPA DE RIESGOS'!$V$472="Muy Alta",'MAPA DE RIESGOS'!$Z$472="Menor"),CONCATENATE("R",'MAPA DE RIESGOS'!$H$472),"")</f>
        <v/>
      </c>
      <c r="AA13" s="293" t="str">
        <f>IF(AND('MAPA DE RIESGOS'!$V$478="Muy Alta",'MAPA DE RIESGOS'!$Z$478="Menor"),CONCATENATE("R",'MAPA DE RIESGOS'!$H$478),"")</f>
        <v/>
      </c>
      <c r="AB13" s="293" t="str">
        <f>IF(AND('MAPA DE RIESGOS'!$V$484="Muy Alta",'MAPA DE RIESGOS'!$Z$484="Menor"),CONCATENATE("R",'MAPA DE RIESGOS'!$H$484),"")</f>
        <v/>
      </c>
      <c r="AC13" s="286" t="str">
        <f>IF(AND('MAPA DE RIESGOS'!$V$490="Muy Alta",'MAPA DE RIESGOS'!$Z$490="Menor"),CONCATENATE("R",'MAPA DE RIESGOS'!$H$490),"")</f>
        <v/>
      </c>
      <c r="AD13" s="283" t="str">
        <f>IF(AND('MAPA DE RIESGOS'!$V$436="Muy Alta",'MAPA DE RIESGOS'!$Z$436="Moderado"),CONCATENATE("R",'MAPA DE RIESGOS'!$H$436),"")</f>
        <v/>
      </c>
      <c r="AE13" s="293" t="str">
        <f>IF(AND('MAPA DE RIESGOS'!$V$442="Muy Alta",'MAPA DE RIESGOS'!$Z$442="Moderado"),CONCATENATE("R",'MAPA DE RIESGOS'!$H$442),"")</f>
        <v/>
      </c>
      <c r="AF13" s="293" t="str">
        <f>IF(AND('MAPA DE RIESGOS'!$V$448="Muy Alta",'MAPA DE RIESGOS'!$Z$448="Moderado"),CONCATENATE("R",'MAPA DE RIESGOS'!$H$448),"")</f>
        <v/>
      </c>
      <c r="AG13" s="293" t="str">
        <f>IF(AND('MAPA DE RIESGOS'!$V$454="Muy Alta",'MAPA DE RIESGOS'!$Z$454="Moderado"),CONCATENATE("R",'MAPA DE RIESGOS'!$H$454),"")</f>
        <v/>
      </c>
      <c r="AH13" s="293" t="str">
        <f>IF(AND('MAPA DE RIESGOS'!$V$460="Muy Alta",'MAPA DE RIESGOS'!$Z$460="Moderado"),CONCATENATE("R",'MAPA DE RIESGOS'!$H$460),"")</f>
        <v/>
      </c>
      <c r="AI13" s="293" t="str">
        <f>IF(AND('MAPA DE RIESGOS'!$V$466="Muy Alta",'MAPA DE RIESGOS'!$Z$466="Moderado"),CONCATENATE("R",'MAPA DE RIESGOS'!$H$466),"")</f>
        <v/>
      </c>
      <c r="AJ13" s="293" t="str">
        <f>IF(AND('MAPA DE RIESGOS'!$V$472="Muy Alta",'MAPA DE RIESGOS'!$Z$472="Moderado"),CONCATENATE("R",'MAPA DE RIESGOS'!$H$472),"")</f>
        <v/>
      </c>
      <c r="AK13" s="293" t="str">
        <f>IF(AND('MAPA DE RIESGOS'!$V$478="Muy Alta",'MAPA DE RIESGOS'!$Z$478="Moderado"),CONCATENATE("R",'MAPA DE RIESGOS'!$H$478),"")</f>
        <v/>
      </c>
      <c r="AL13" s="293" t="str">
        <f>IF(AND('MAPA DE RIESGOS'!$V$484="Muy Alta",'MAPA DE RIESGOS'!$Z$484="Moderado"),CONCATENATE("R",'MAPA DE RIESGOS'!$H$484),"")</f>
        <v/>
      </c>
      <c r="AM13" s="286" t="str">
        <f>IF(AND('MAPA DE RIESGOS'!$V$490="Muy Alta",'MAPA DE RIESGOS'!$Z$490="Moderado"),CONCATENATE("R",'MAPA DE RIESGOS'!$H$490),"")</f>
        <v/>
      </c>
      <c r="AN13" s="283" t="str">
        <f>IF(AND('MAPA DE RIESGOS'!$V$436="Muy Alta",'MAPA DE RIESGOS'!$Z$436="Mayor"),CONCATENATE("R",'MAPA DE RIESGOS'!$H$436),"")</f>
        <v/>
      </c>
      <c r="AO13" s="293" t="str">
        <f>IF(AND('MAPA DE RIESGOS'!$V$442="Muy Alta",'MAPA DE RIESGOS'!$Z$442="Mayor"),CONCATENATE("R",'MAPA DE RIESGOS'!$H$442),"")</f>
        <v/>
      </c>
      <c r="AP13" s="293" t="str">
        <f>IF(AND('MAPA DE RIESGOS'!$V$448="Muy Alta",'MAPA DE RIESGOS'!$Z$448="Mayor"),CONCATENATE("R",'MAPA DE RIESGOS'!$H$448),"")</f>
        <v/>
      </c>
      <c r="AQ13" s="293" t="str">
        <f>IF(AND('MAPA DE RIESGOS'!$V$454="Muy Alta",'MAPA DE RIESGOS'!$Z$454="Mayor"),CONCATENATE("R",'MAPA DE RIESGOS'!$H$454),"")</f>
        <v/>
      </c>
      <c r="AR13" s="293" t="str">
        <f>IF(AND('MAPA DE RIESGOS'!$V$460="Muy Alta",'MAPA DE RIESGOS'!$Z$460="Mayor"),CONCATENATE("R",'MAPA DE RIESGOS'!$H$460),"")</f>
        <v/>
      </c>
      <c r="AS13" s="293" t="str">
        <f>IF(AND('MAPA DE RIESGOS'!$V$466="Muy Alta",'MAPA DE RIESGOS'!$Z$466="Mayor"),CONCATENATE("R",'MAPA DE RIESGOS'!$H$466),"")</f>
        <v/>
      </c>
      <c r="AT13" s="293" t="str">
        <f>IF(AND('MAPA DE RIESGOS'!$V$472="Muy Alta",'MAPA DE RIESGOS'!$Z$472="Mayor"),CONCATENATE("R",'MAPA DE RIESGOS'!$H$472),"")</f>
        <v/>
      </c>
      <c r="AU13" s="293" t="str">
        <f>IF(AND('MAPA DE RIESGOS'!$V$478="Muy Alta",'MAPA DE RIESGOS'!$Z$478="Mayor"),CONCATENATE("R",'MAPA DE RIESGOS'!$H$478),"")</f>
        <v/>
      </c>
      <c r="AV13" s="293" t="str">
        <f>IF(AND('MAPA DE RIESGOS'!$V$484="Muy Alta",'MAPA DE RIESGOS'!$Z$484="Mayor"),CONCATENATE("R",'MAPA DE RIESGOS'!$H$484),"")</f>
        <v/>
      </c>
      <c r="AW13" s="286" t="str">
        <f>IF(AND('MAPA DE RIESGOS'!$V$490="Muy Alta",'MAPA DE RIESGOS'!$Z$490="Mayor"),CONCATENATE("R",'MAPA DE RIESGOS'!$H$490),"")</f>
        <v/>
      </c>
      <c r="AX13" s="289" t="str">
        <f>IF(AND('MAPA DE RIESGOS'!$V$436="Muy Alta",'MAPA DE RIESGOS'!$Z$436="Catastrófico"),CONCATENATE("R",'MAPA DE RIESGOS'!$H$436),"")</f>
        <v/>
      </c>
      <c r="AY13" s="294" t="str">
        <f>IF(AND('MAPA DE RIESGOS'!$V$442="Muy Alta",'MAPA DE RIESGOS'!$Z$442="Catastrófico"),CONCATENATE("R",'MAPA DE RIESGOS'!$H$442),"")</f>
        <v/>
      </c>
      <c r="AZ13" s="294" t="str">
        <f>IF(AND('MAPA DE RIESGOS'!$V$448="Muy Alta",'MAPA DE RIESGOS'!$Z$448="Catastrófico"),CONCATENATE("R",'MAPA DE RIESGOS'!$H$448),"")</f>
        <v/>
      </c>
      <c r="BA13" s="294" t="str">
        <f>IF(AND('MAPA DE RIESGOS'!$V$454="Muy Alta",'MAPA DE RIESGOS'!$Z$454="Catastrófico"),CONCATENATE("R",'MAPA DE RIESGOS'!$H$454),"")</f>
        <v/>
      </c>
      <c r="BB13" s="294" t="str">
        <f>IF(AND('MAPA DE RIESGOS'!$V$460="Muy Alta",'MAPA DE RIESGOS'!$Z$460="Catastrófico"),CONCATENATE("R",'MAPA DE RIESGOS'!$H$460),"")</f>
        <v/>
      </c>
      <c r="BC13" s="294" t="str">
        <f>IF(AND('MAPA DE RIESGOS'!$V$466="Muy Alta",'MAPA DE RIESGOS'!$Z$466="Catastrófico"),CONCATENATE("R",'MAPA DE RIESGOS'!$H$466),"")</f>
        <v/>
      </c>
      <c r="BD13" s="294" t="str">
        <f>IF(AND('MAPA DE RIESGOS'!$V$472="Muy Alta",'MAPA DE RIESGOS'!$Z$472="Catastrófico"),CONCATENATE("R",'MAPA DE RIESGOS'!$H$472),"")</f>
        <v/>
      </c>
      <c r="BE13" s="294" t="str">
        <f>IF(AND('MAPA DE RIESGOS'!$V$478="Muy Alta",'MAPA DE RIESGOS'!$Z$478="Catastrófico"),CONCATENATE("R",'MAPA DE RIESGOS'!$H$478),"")</f>
        <v/>
      </c>
      <c r="BF13" s="294" t="str">
        <f>IF(AND('MAPA DE RIESGOS'!$V$484="Muy Alta",'MAPA DE RIESGOS'!$Z$484="Catastrófico"),CONCATENATE("R",'MAPA DE RIESGOS'!$H$484),"")</f>
        <v/>
      </c>
      <c r="BG13" s="292" t="str">
        <f>IF(AND('MAPA DE RIESGOS'!$V$490="Muy Alta",'MAPA DE RIESGOS'!$Z$490="Catastrófico"),CONCATENATE("R",'MAPA DE RIESGOS'!$H$490),"")</f>
        <v/>
      </c>
      <c r="BH13" s="67"/>
      <c r="BI13" s="922"/>
      <c r="BJ13" s="923"/>
      <c r="BK13" s="923"/>
      <c r="BL13" s="923"/>
      <c r="BM13" s="923"/>
      <c r="BN13" s="924"/>
    </row>
    <row r="14" spans="1:66" ht="34.5" customHeight="1" thickBot="1">
      <c r="B14" s="917"/>
      <c r="C14" s="917"/>
      <c r="D14" s="918"/>
      <c r="E14" s="911"/>
      <c r="F14" s="912"/>
      <c r="G14" s="912"/>
      <c r="H14" s="912"/>
      <c r="I14" s="913"/>
      <c r="J14" s="283" t="str">
        <f>IF(AND('MAPA DE RIESGOS'!$V$496="Muy Alta",'MAPA DE RIESGOS'!$Z$496="Leve"),CONCATENATE("R",'MAPA DE RIESGOS'!$H$496),"")</f>
        <v/>
      </c>
      <c r="K14" s="293" t="str">
        <f>IF(AND('MAPA DE RIESGOS'!$V$502="Muy Alta",'MAPA DE RIESGOS'!$Z$502="Leve"),CONCATENATE("R",'MAPA DE RIESGOS'!$H$502),"")</f>
        <v/>
      </c>
      <c r="L14" s="293" t="str">
        <f>IF(AND('MAPA DE RIESGOS'!$V$508="Muy Alta",'MAPA DE RIESGOS'!$Z$508="Leve"),CONCATENATE("R",'MAPA DE RIESGOS'!$H$508),"")</f>
        <v/>
      </c>
      <c r="M14" s="293" t="str">
        <f>IF(AND('MAPA DE RIESGOS'!$V$514="Muy Alta",'MAPA DE RIESGOS'!$Z$514="Leve"),CONCATENATE("R",'MAPA DE RIESGOS'!$H$514),"")</f>
        <v/>
      </c>
      <c r="N14" s="293" t="str">
        <f>IF(AND('MAPA DE RIESGOS'!$V$520="Muy Alta",'MAPA DE RIESGOS'!$Z$520="Leve"),CONCATENATE("R",'MAPA DE RIESGOS'!$H$520),"")</f>
        <v/>
      </c>
      <c r="O14" s="293" t="str">
        <f>IF(AND('MAPA DE RIESGOS'!$V$526="Muy Alta",'MAPA DE RIESGOS'!$Z$526="Leve"),CONCATENATE("R",'MAPA DE RIESGOS'!$H$526),"")</f>
        <v/>
      </c>
      <c r="P14" s="293" t="str">
        <f>IF(AND('MAPA DE RIESGOS'!$V$532="Muy Alta",'MAPA DE RIESGOS'!$Z$532="Leve"),CONCATENATE("R",'MAPA DE RIESGOS'!$H$532),"")</f>
        <v/>
      </c>
      <c r="Q14" s="293"/>
      <c r="R14" s="296"/>
      <c r="S14" s="297"/>
      <c r="T14" s="295" t="str">
        <f>IF(AND('MAPA DE RIESGOS'!$V$496="Muy Alta",'MAPA DE RIESGOS'!$Z$496="Menor"),CONCATENATE("R",'MAPA DE RIESGOS'!$H$496),"")</f>
        <v/>
      </c>
      <c r="U14" s="296" t="str">
        <f>IF(AND('MAPA DE RIESGOS'!$V$502="Muy Alta",'MAPA DE RIESGOS'!$Z$502="Menor"),CONCATENATE("R",'MAPA DE RIESGOS'!$H$502),"")</f>
        <v/>
      </c>
      <c r="V14" s="296" t="str">
        <f>IF(AND('MAPA DE RIESGOS'!$V$508="Muy Alta",'MAPA DE RIESGOS'!$Z$508="Menor"),CONCATENATE("R",'MAPA DE RIESGOS'!$H$508),"")</f>
        <v/>
      </c>
      <c r="W14" s="296" t="str">
        <f>IF(AND('MAPA DE RIESGOS'!$V$514="Muy Alta",'MAPA DE RIESGOS'!$Z$514="Menor"),CONCATENATE("R",'MAPA DE RIESGOS'!$H$514),"")</f>
        <v/>
      </c>
      <c r="X14" s="296" t="str">
        <f>IF(AND('MAPA DE RIESGOS'!$V$520="Muy Alta",'MAPA DE RIESGOS'!$Z$520="Menor"),CONCATENATE("R",'MAPA DE RIESGOS'!$H$520),"")</f>
        <v/>
      </c>
      <c r="Y14" s="296" t="str">
        <f>IF(AND('MAPA DE RIESGOS'!$V$526="Muy Alta",'MAPA DE RIESGOS'!$Z$526="Menor"),CONCATENATE("R",'MAPA DE RIESGOS'!$H$526),"")</f>
        <v/>
      </c>
      <c r="Z14" s="296" t="str">
        <f>IF(AND('MAPA DE RIESGOS'!$V$532="Muy Alta",'MAPA DE RIESGOS'!$Z$532="Menor"),CONCATENATE("R",'MAPA DE RIESGOS'!$H$532),"")</f>
        <v/>
      </c>
      <c r="AA14" s="296"/>
      <c r="AB14" s="296"/>
      <c r="AC14" s="297"/>
      <c r="AD14" s="295" t="str">
        <f>IF(AND('MAPA DE RIESGOS'!$V$496="Muy Alta",'MAPA DE RIESGOS'!$Z$496="Moderado"),CONCATENATE("R",'MAPA DE RIESGOS'!$H$496),"")</f>
        <v/>
      </c>
      <c r="AE14" s="296" t="str">
        <f>IF(AND('MAPA DE RIESGOS'!$V$502="Muy Alta",'MAPA DE RIESGOS'!$Z$502="Moderado"),CONCATENATE("R",'MAPA DE RIESGOS'!$H$502),"")</f>
        <v/>
      </c>
      <c r="AF14" s="296" t="str">
        <f>IF(AND('MAPA DE RIESGOS'!$V$508="Muy Alta",'MAPA DE RIESGOS'!$Z$508="Moderado"),CONCATENATE("R",'MAPA DE RIESGOS'!$H$508),"")</f>
        <v/>
      </c>
      <c r="AG14" s="296" t="str">
        <f>IF(AND('MAPA DE RIESGOS'!$V$514="Muy Alta",'MAPA DE RIESGOS'!$Z$514="Moderado"),CONCATENATE("R",'MAPA DE RIESGOS'!$H$514),"")</f>
        <v/>
      </c>
      <c r="AH14" s="296" t="str">
        <f>IF(AND('MAPA DE RIESGOS'!$V$520="Muy Alta",'MAPA DE RIESGOS'!$Z$520="Moderado"),CONCATENATE("R",'MAPA DE RIESGOS'!$H$520),"")</f>
        <v/>
      </c>
      <c r="AI14" s="296" t="str">
        <f>IF(AND('MAPA DE RIESGOS'!$V$526="Muy Alta",'MAPA DE RIESGOS'!$Z$526="Moderado"),CONCATENATE("R",'MAPA DE RIESGOS'!$H$526),"")</f>
        <v/>
      </c>
      <c r="AJ14" s="296" t="str">
        <f>IF(AND('MAPA DE RIESGOS'!$V$532="Muy Alta",'MAPA DE RIESGOS'!$Z$532="Moderado"),CONCATENATE("R",'MAPA DE RIESGOS'!$H$532),"")</f>
        <v/>
      </c>
      <c r="AK14" s="296"/>
      <c r="AL14" s="296"/>
      <c r="AM14" s="297"/>
      <c r="AN14" s="295" t="str">
        <f>IF(AND('MAPA DE RIESGOS'!$V$496="Muy Alta",'MAPA DE RIESGOS'!$Z$496="Mayor"),CONCATENATE("R",'MAPA DE RIESGOS'!$H$496),"")</f>
        <v/>
      </c>
      <c r="AO14" s="296" t="str">
        <f>IF(AND('MAPA DE RIESGOS'!$V$502="Muy Alta",'MAPA DE RIESGOS'!$Z$502="Mayor"),CONCATENATE("R",'MAPA DE RIESGOS'!$H$502),"")</f>
        <v/>
      </c>
      <c r="AP14" s="296" t="str">
        <f>IF(AND('MAPA DE RIESGOS'!$V$508="Muy Alta",'MAPA DE RIESGOS'!$Z$508="Mayor"),CONCATENATE("R",'MAPA DE RIESGOS'!$H$508),"")</f>
        <v/>
      </c>
      <c r="AQ14" s="296" t="str">
        <f>IF(AND('MAPA DE RIESGOS'!$V$514="Muy Alta",'MAPA DE RIESGOS'!$Z$514="Mayor"),CONCATENATE("R",'MAPA DE RIESGOS'!$H$514),"")</f>
        <v/>
      </c>
      <c r="AR14" s="296" t="str">
        <f>IF(AND('MAPA DE RIESGOS'!$V$520="Muy Alta",'MAPA DE RIESGOS'!$Z$520="Mayor"),CONCATENATE("R",'MAPA DE RIESGOS'!$H$520),"")</f>
        <v/>
      </c>
      <c r="AS14" s="296" t="str">
        <f>IF(AND('MAPA DE RIESGOS'!$V$526="Muy Alta",'MAPA DE RIESGOS'!$Z$526="Mayor"),CONCATENATE("R",'MAPA DE RIESGOS'!$H$526),"")</f>
        <v/>
      </c>
      <c r="AT14" s="296" t="str">
        <f>IF(AND('MAPA DE RIESGOS'!$V$532="Muy Alta",'MAPA DE RIESGOS'!$Z$532="Mayor"),CONCATENATE("R",'MAPA DE RIESGOS'!$H$532),"")</f>
        <v/>
      </c>
      <c r="AU14" s="296"/>
      <c r="AV14" s="296"/>
      <c r="AW14" s="297"/>
      <c r="AX14" s="306" t="str">
        <f>IF(AND('MAPA DE RIESGOS'!$V$496="Muy Alta",'MAPA DE RIESGOS'!$Z$496="Catastrófico"),CONCATENATE("R",'MAPA DE RIESGOS'!$H$496),"")</f>
        <v/>
      </c>
      <c r="AY14" s="298" t="str">
        <f>IF(AND('MAPA DE RIESGOS'!$V$502="Muy Alta",'MAPA DE RIESGOS'!$Z$502="Catastrófico"),CONCATENATE("R",'MAPA DE RIESGOS'!$H$502),"")</f>
        <v/>
      </c>
      <c r="AZ14" s="298" t="str">
        <f>IF(AND('MAPA DE RIESGOS'!$V$508="Muy Alta",'MAPA DE RIESGOS'!$Z$508="Catastrófico"),CONCATENATE("R",'MAPA DE RIESGOS'!$H$508),"")</f>
        <v/>
      </c>
      <c r="BA14" s="298" t="str">
        <f>IF(AND('MAPA DE RIESGOS'!$V$514="Muy Alta",'MAPA DE RIESGOS'!$Z$514="Catastrófico"),CONCATENATE("R",'MAPA DE RIESGOS'!$H$514),"")</f>
        <v/>
      </c>
      <c r="BB14" s="298" t="str">
        <f>IF(AND('MAPA DE RIESGOS'!$V$520="Muy Alta",'MAPA DE RIESGOS'!$Z$520="Catastrófico"),CONCATENATE("R",'MAPA DE RIESGOS'!$H$520),"")</f>
        <v/>
      </c>
      <c r="BC14" s="298" t="str">
        <f>IF(AND('MAPA DE RIESGOS'!$V$526="Muy Alta",'MAPA DE RIESGOS'!$Z$526="Catastrófico"),CONCATENATE("R",'MAPA DE RIESGOS'!$H$526),"")</f>
        <v/>
      </c>
      <c r="BD14" s="298" t="str">
        <f>IF(AND('MAPA DE RIESGOS'!$V$532="Muy Alta",'MAPA DE RIESGOS'!$Z$532="Catastrófico"),CONCATENATE("R",'MAPA DE RIESGOS'!$H$532),"")</f>
        <v/>
      </c>
      <c r="BE14" s="298"/>
      <c r="BF14" s="298"/>
      <c r="BG14" s="299"/>
      <c r="BH14" s="67"/>
      <c r="BI14" s="925"/>
      <c r="BJ14" s="926"/>
      <c r="BK14" s="926"/>
      <c r="BL14" s="926"/>
      <c r="BM14" s="926"/>
      <c r="BN14" s="927"/>
    </row>
    <row r="15" spans="1:66" ht="34.5" customHeight="1">
      <c r="B15" s="917"/>
      <c r="C15" s="917"/>
      <c r="D15" s="918"/>
      <c r="E15" s="905" t="s">
        <v>280</v>
      </c>
      <c r="F15" s="906"/>
      <c r="G15" s="906"/>
      <c r="H15" s="906"/>
      <c r="I15" s="906"/>
      <c r="J15" s="300" t="str">
        <f>IF(AND('MAPA DE RIESGOS'!$V$10="Alta",'MAPA DE RIESGOS'!$Z$10="Leve"),CONCATENATE("R",'MAPA DE RIESGOS'!$H$10),"")</f>
        <v/>
      </c>
      <c r="K15" s="301" t="str">
        <f>IF(AND('MAPA DE RIESGOS'!$V$16="Alta",'MAPA DE RIESGOS'!$Z$16="Leve"),CONCATENATE("R",'MAPA DE RIESGOS'!$H$16),"")</f>
        <v/>
      </c>
      <c r="L15" s="301" t="str">
        <f>IF(AND('MAPA DE RIESGOS'!$V$22="Alta",'MAPA DE RIESGOS'!$Z$22="Leve"),CONCATENATE("R",'MAPA DE RIESGOS'!$H$22),"")</f>
        <v/>
      </c>
      <c r="M15" s="301" t="str">
        <f>IF(AND('MAPA DE RIESGOS'!$V$28="Alta",'MAPA DE RIESGOS'!$Z$28="Leve"),CONCATENATE("R",'MAPA DE RIESGOS'!$H$28),"")</f>
        <v/>
      </c>
      <c r="N15" s="301" t="str">
        <f>IF(AND('MAPA DE RIESGOS'!$V$34="Alta",'MAPA DE RIESGOS'!$Z$34="Leve"),CONCATENATE("R",'MAPA DE RIESGOS'!$H$34),"")</f>
        <v/>
      </c>
      <c r="O15" s="301" t="str">
        <f>IF(AND('MAPA DE RIESGOS'!$V$40="Alta",'MAPA DE RIESGOS'!$Z$40="Leve"),CONCATENATE("R",'MAPA DE RIESGOS'!$H$40),"")</f>
        <v/>
      </c>
      <c r="P15" s="301" t="str">
        <f>IF(AND('MAPA DE RIESGOS'!$V$46="Alta",'MAPA DE RIESGOS'!$Z$46="Leve"),CONCATENATE("R",'MAPA DE RIESGOS'!$H$46),"")</f>
        <v/>
      </c>
      <c r="Q15" s="301" t="str">
        <f>IF(AND('MAPA DE RIESGOS'!$V$52="Alta",'MAPA DE RIESGOS'!$Z$52="Leve"),CONCATENATE("R",'MAPA DE RIESGOS'!$H$52),"")</f>
        <v/>
      </c>
      <c r="R15" s="301" t="str">
        <f>IF(AND('MAPA DE RIESGOS'!$V$58="Alta",'MAPA DE RIESGOS'!$Z$58="Leve"),CONCATENATE("R",'MAPA DE RIESGOS'!$H$58),"")</f>
        <v/>
      </c>
      <c r="S15" s="304" t="str">
        <f>IF(AND('MAPA DE RIESGOS'!$V$64="Alta",'MAPA DE RIESGOS'!$Z$64="Leve"),CONCATENATE("R",'MAPA DE RIESGOS'!$H$64),"")</f>
        <v/>
      </c>
      <c r="T15" s="300" t="str">
        <f>IF(AND('MAPA DE RIESGOS'!$V$10="Alta",'MAPA DE RIESGOS'!$Z$10="Menor"),CONCATENATE("R",'MAPA DE RIESGOS'!$H$10),"")</f>
        <v/>
      </c>
      <c r="U15" s="301" t="str">
        <f>IF(AND('MAPA DE RIESGOS'!$V$16="Alta",'MAPA DE RIESGOS'!$Z$16="Menor"),CONCATENATE("R",'MAPA DE RIESGOS'!$H$16),"")</f>
        <v/>
      </c>
      <c r="V15" s="301" t="str">
        <f>IF(AND('MAPA DE RIESGOS'!$V$22="Alta",'MAPA DE RIESGOS'!$Z$22="Menor"),CONCATENATE("R",'MAPA DE RIESGOS'!$H$22),"")</f>
        <v/>
      </c>
      <c r="W15" s="301" t="str">
        <f>IF(AND('MAPA DE RIESGOS'!$V$28="Alta",'MAPA DE RIESGOS'!$Z$28="Menor"),CONCATENATE("R",'MAPA DE RIESGOS'!$H$28),"")</f>
        <v/>
      </c>
      <c r="X15" s="301" t="str">
        <f>IF(AND('MAPA DE RIESGOS'!$V$34="Alta",'MAPA DE RIESGOS'!$Z$34="Menor"),CONCATENATE("R",'MAPA DE RIESGOS'!$H$34),"")</f>
        <v/>
      </c>
      <c r="Y15" s="301" t="str">
        <f>IF(AND('MAPA DE RIESGOS'!$V$40="Alta",'MAPA DE RIESGOS'!$Z$40="Menor"),CONCATENATE("R",'MAPA DE RIESGOS'!$H$40),"")</f>
        <v/>
      </c>
      <c r="Z15" s="301" t="str">
        <f>IF(AND('MAPA DE RIESGOS'!$V$46="Alta",'MAPA DE RIESGOS'!$Z$46="Menor"),CONCATENATE("R",'MAPA DE RIESGOS'!$H$46),"")</f>
        <v/>
      </c>
      <c r="AA15" s="301" t="str">
        <f>IF(AND('MAPA DE RIESGOS'!$V$52="Alta",'MAPA DE RIESGOS'!$Z$52="Menor"),CONCATENATE("R",'MAPA DE RIESGOS'!$H$52),"")</f>
        <v/>
      </c>
      <c r="AB15" s="301" t="str">
        <f>IF(AND('MAPA DE RIESGOS'!$V$58="Alta",'MAPA DE RIESGOS'!$Z$58="Menor"),CONCATENATE("R",'MAPA DE RIESGOS'!$H$58),"")</f>
        <v/>
      </c>
      <c r="AC15" s="304" t="str">
        <f>IF(AND('MAPA DE RIESGOS'!$V$64="Alta",'MAPA DE RIESGOS'!$Z$64="Menor"),CONCATENATE("R",'MAPA DE RIESGOS'!$H$64),"")</f>
        <v/>
      </c>
      <c r="AD15" s="281" t="str">
        <f>IF(AND('MAPA DE RIESGOS'!$V$10="Alta",'MAPA DE RIESGOS'!$Z$10="Moderado"),CONCATENATE("R",'MAPA DE RIESGOS'!$H$10),"")</f>
        <v/>
      </c>
      <c r="AE15" s="282" t="str">
        <f>IF(AND('MAPA DE RIESGOS'!$V$16="Alta",'MAPA DE RIESGOS'!$Z$16="Moderado"),CONCATENATE("R",'MAPA DE RIESGOS'!$H$16),"")</f>
        <v/>
      </c>
      <c r="AF15" s="282" t="str">
        <f>IF(AND('MAPA DE RIESGOS'!$V$22="Alta",'MAPA DE RIESGOS'!$Z$22="Moderado"),CONCATENATE("R",'MAPA DE RIESGOS'!$H$22),"")</f>
        <v/>
      </c>
      <c r="AG15" s="282" t="str">
        <f>IF(AND('MAPA DE RIESGOS'!$V$28="Alta",'MAPA DE RIESGOS'!$Z$28="Moderado"),CONCATENATE("R",'MAPA DE RIESGOS'!$H$28),"")</f>
        <v/>
      </c>
      <c r="AH15" s="282" t="str">
        <f>IF(AND('MAPA DE RIESGOS'!$V$34="Alta",'MAPA DE RIESGOS'!$Z$34="Moderado"),CONCATENATE("R",'MAPA DE RIESGOS'!$H$34),"")</f>
        <v/>
      </c>
      <c r="AI15" s="282" t="str">
        <f>IF(AND('MAPA DE RIESGOS'!$V$40="Alta",'MAPA DE RIESGOS'!$Z$40="Moderado"),CONCATENATE("R",'MAPA DE RIESGOS'!$H$40),"")</f>
        <v/>
      </c>
      <c r="AJ15" s="282" t="str">
        <f>IF(AND('MAPA DE RIESGOS'!$V$46="Alta",'MAPA DE RIESGOS'!$Z$46="Moderado"),CONCATENATE("R",'MAPA DE RIESGOS'!$H$46),"")</f>
        <v/>
      </c>
      <c r="AK15" s="282" t="str">
        <f>IF(AND('MAPA DE RIESGOS'!$V$52="Alta",'MAPA DE RIESGOS'!$Z$52="Moderado"),CONCATENATE("R",'MAPA DE RIESGOS'!$H$52),"")</f>
        <v/>
      </c>
      <c r="AL15" s="282" t="str">
        <f>IF(AND('MAPA DE RIESGOS'!$V$58="Alta",'MAPA DE RIESGOS'!$Z$58="Moderado"),CONCATENATE("R",'MAPA DE RIESGOS'!$H$58),"")</f>
        <v/>
      </c>
      <c r="AM15" s="285" t="str">
        <f>IF(AND('MAPA DE RIESGOS'!$V$64="Alta",'MAPA DE RIESGOS'!$Z$64="Moderado"),CONCATENATE("R",'MAPA DE RIESGOS'!$H$64),"")</f>
        <v/>
      </c>
      <c r="AN15" s="281" t="str">
        <f>IF(AND('MAPA DE RIESGOS'!$V$10="Alta",'MAPA DE RIESGOS'!$Z$10="Mayor"),CONCATENATE("R",'MAPA DE RIESGOS'!$H$10),"")</f>
        <v/>
      </c>
      <c r="AO15" s="282" t="str">
        <f>IF(AND('MAPA DE RIESGOS'!$V$16="Alta",'MAPA DE RIESGOS'!$Z$16="Mayor"),CONCATENATE("R",'MAPA DE RIESGOS'!$H$16),"")</f>
        <v/>
      </c>
      <c r="AP15" s="282" t="str">
        <f>IF(AND('MAPA DE RIESGOS'!$V$22="Alta",'MAPA DE RIESGOS'!$Z$22="Mayor"),CONCATENATE("R",'MAPA DE RIESGOS'!$H$22),"")</f>
        <v/>
      </c>
      <c r="AQ15" s="282" t="str">
        <f>IF(AND('MAPA DE RIESGOS'!$V$28="Alta",'MAPA DE RIESGOS'!$Z$28="Mayor"),CONCATENATE("R",'MAPA DE RIESGOS'!$H$28),"")</f>
        <v/>
      </c>
      <c r="AR15" s="282" t="str">
        <f>IF(AND('MAPA DE RIESGOS'!$V$34="Alta",'MAPA DE RIESGOS'!$Z$34="Mayor"),CONCATENATE("R",'MAPA DE RIESGOS'!$H$34),"")</f>
        <v/>
      </c>
      <c r="AS15" s="282" t="str">
        <f>IF(AND('MAPA DE RIESGOS'!$V$40="Alta",'MAPA DE RIESGOS'!$Z$40="Mayor"),CONCATENATE("R",'MAPA DE RIESGOS'!$H$40),"")</f>
        <v/>
      </c>
      <c r="AT15" s="282" t="str">
        <f>IF(AND('MAPA DE RIESGOS'!$V$46="Alta",'MAPA DE RIESGOS'!$Z$46="Mayor"),CONCATENATE("R",'MAPA DE RIESGOS'!$H$46),"")</f>
        <v/>
      </c>
      <c r="AU15" s="282" t="str">
        <f>IF(AND('MAPA DE RIESGOS'!$V$52="Alta",'MAPA DE RIESGOS'!$Z$52="Mayor"),CONCATENATE("R",'MAPA DE RIESGOS'!$H$52),"")</f>
        <v/>
      </c>
      <c r="AV15" s="282" t="str">
        <f>IF(AND('MAPA DE RIESGOS'!$V$58="Alta",'MAPA DE RIESGOS'!$Z$58="Mayor"),CONCATENATE("R",'MAPA DE RIESGOS'!$H$58),"")</f>
        <v/>
      </c>
      <c r="AW15" s="285" t="str">
        <f>IF(AND('MAPA DE RIESGOS'!$V$64="Alta",'MAPA DE RIESGOS'!$Z$64="Mayor"),CONCATENATE("R",'MAPA DE RIESGOS'!$H$64),"")</f>
        <v/>
      </c>
      <c r="AX15" s="287" t="str">
        <f>IF(AND('MAPA DE RIESGOS'!$V$10="Alta",'MAPA DE RIESGOS'!$Z$10="Catastrófico"),CONCATENATE("R",'MAPA DE RIESGOS'!$H$10),"")</f>
        <v/>
      </c>
      <c r="AY15" s="288" t="str">
        <f>IF(AND('MAPA DE RIESGOS'!$V$16="Alta",'MAPA DE RIESGOS'!$Z$16="Catastrófico"),CONCATENATE("R",'MAPA DE RIESGOS'!$H$16),"")</f>
        <v/>
      </c>
      <c r="AZ15" s="288" t="str">
        <f>IF(AND('MAPA DE RIESGOS'!$V$22="Alta",'MAPA DE RIESGOS'!$Z$22="Catastrófico"),CONCATENATE("R",'MAPA DE RIESGOS'!$H$22),"")</f>
        <v/>
      </c>
      <c r="BA15" s="288" t="str">
        <f>IF(AND('MAPA DE RIESGOS'!$V$28="Alta",'MAPA DE RIESGOS'!$Z$28="Catastrófico"),CONCATENATE("R",'MAPA DE RIESGOS'!$H$28),"")</f>
        <v/>
      </c>
      <c r="BB15" s="288" t="str">
        <f>IF(AND('MAPA DE RIESGOS'!$V$34="Alta",'MAPA DE RIESGOS'!$Z$34="Catastrófico"),CONCATENATE("R",'MAPA DE RIESGOS'!$H$34),"")</f>
        <v/>
      </c>
      <c r="BC15" s="288" t="str">
        <f>IF(AND('MAPA DE RIESGOS'!$V$40="Alta",'MAPA DE RIESGOS'!$Z$40="Catastrófico"),CONCATENATE("R",'MAPA DE RIESGOS'!$H$40),"")</f>
        <v/>
      </c>
      <c r="BD15" s="288" t="str">
        <f>IF(AND('MAPA DE RIESGOS'!$V$46="Alta",'MAPA DE RIESGOS'!$Z$46="Catastrófico"),CONCATENATE("R",'MAPA DE RIESGOS'!$H$46),"")</f>
        <v/>
      </c>
      <c r="BE15" s="288" t="str">
        <f>IF(AND('MAPA DE RIESGOS'!$V$52="Alta",'MAPA DE RIESGOS'!$Z$52="Catastrófico"),CONCATENATE("R",'MAPA DE RIESGOS'!$H$52),"")</f>
        <v/>
      </c>
      <c r="BF15" s="288" t="str">
        <f>IF(AND('MAPA DE RIESGOS'!$V$58="Alta",'MAPA DE RIESGOS'!$Z$58="Catastrófico"),CONCATENATE("R",'MAPA DE RIESGOS'!$H$58),"")</f>
        <v/>
      </c>
      <c r="BG15" s="291" t="str">
        <f>IF(AND('MAPA DE RIESGOS'!$V$64="Alta",'MAPA DE RIESGOS'!$Z$64="Catastrófico"),CONCATENATE("R",'MAPA DE RIESGOS'!$H$64),"")</f>
        <v/>
      </c>
      <c r="BH15" s="67"/>
      <c r="BI15" s="928" t="s">
        <v>281</v>
      </c>
      <c r="BJ15" s="929"/>
      <c r="BK15" s="929"/>
      <c r="BL15" s="929"/>
      <c r="BM15" s="929"/>
      <c r="BN15" s="930"/>
    </row>
    <row r="16" spans="1:66" ht="34.5" customHeight="1">
      <c r="B16" s="917"/>
      <c r="C16" s="917"/>
      <c r="D16" s="918"/>
      <c r="E16" s="908"/>
      <c r="F16" s="909"/>
      <c r="G16" s="909"/>
      <c r="H16" s="909"/>
      <c r="I16" s="909"/>
      <c r="J16" s="302" t="str">
        <f>IF(AND('MAPA DE RIESGOS'!$V$70="Alta",'MAPA DE RIESGOS'!$Z$70="Leve"),CONCATENATE("R",'MAPA DE RIESGOS'!$H$70),"")</f>
        <v/>
      </c>
      <c r="K16" s="303" t="str">
        <f>IF(AND('MAPA DE RIESGOS'!$V$76="Alta",'MAPA DE RIESGOS'!$Z$76="Leve"),CONCATENATE("R",'MAPA DE RIESGOS'!$H$76),"")</f>
        <v/>
      </c>
      <c r="L16" s="303" t="str">
        <f>IF(AND('MAPA DE RIESGOS'!$V$82="Alta",'MAPA DE RIESGOS'!$Z$82="Leve"),CONCATENATE("R",'MAPA DE RIESGOS'!$H$82),"")</f>
        <v/>
      </c>
      <c r="M16" s="303" t="str">
        <f>IF(AND('MAPA DE RIESGOS'!$V$88="Alta",'MAPA DE RIESGOS'!$Z$88="Leve"),CONCATENATE("R",'MAPA DE RIESGOS'!$H$88),"")</f>
        <v/>
      </c>
      <c r="N16" s="303" t="str">
        <f>IF(AND('MAPA DE RIESGOS'!$V$94="Alta",'MAPA DE RIESGOS'!$Z$94="Leve"),CONCATENATE("R",'MAPA DE RIESGOS'!$H$94),"")</f>
        <v/>
      </c>
      <c r="O16" s="303" t="str">
        <f>IF(AND('MAPA DE RIESGOS'!$V$100="Alta",'MAPA DE RIESGOS'!$Z$100="Leve"),CONCATENATE("R",'MAPA DE RIESGOS'!$H$100),"")</f>
        <v/>
      </c>
      <c r="P16" s="303" t="str">
        <f>IF(AND('MAPA DE RIESGOS'!$V$106="Alta",'MAPA DE RIESGOS'!$Z$106="Leve"),CONCATENATE("R",'MAPA DE RIESGOS'!$H$106),"")</f>
        <v/>
      </c>
      <c r="Q16" s="303" t="str">
        <f>IF(AND('MAPA DE RIESGOS'!$V$112="Alta",'MAPA DE RIESGOS'!$Z$112="Leve"),CONCATENATE("R",'MAPA DE RIESGOS'!$H$112),"")</f>
        <v/>
      </c>
      <c r="R16" s="303" t="str">
        <f>IF(AND('MAPA DE RIESGOS'!$V$118="Alta",'MAPA DE RIESGOS'!$Z$118="Leve"),CONCATENATE("R",'MAPA DE RIESGOS'!$H$118),"")</f>
        <v/>
      </c>
      <c r="S16" s="305" t="str">
        <f>IF(AND('MAPA DE RIESGOS'!$V$124="Alta",'MAPA DE RIESGOS'!$Z$124="Leve"),CONCATENATE("R",'MAPA DE RIESGOS'!$H$124),"")</f>
        <v/>
      </c>
      <c r="T16" s="302" t="str">
        <f>IF(AND('MAPA DE RIESGOS'!$V$70="Alta",'MAPA DE RIESGOS'!$Z$70="Menor"),CONCATENATE("R",'MAPA DE RIESGOS'!$H$70),"")</f>
        <v/>
      </c>
      <c r="U16" s="303" t="str">
        <f>IF(AND('MAPA DE RIESGOS'!$V$76="Alta",'MAPA DE RIESGOS'!$Z$76="Menor"),CONCATENATE("R",'MAPA DE RIESGOS'!$H$76),"")</f>
        <v/>
      </c>
      <c r="V16" s="303" t="str">
        <f>IF(AND('MAPA DE RIESGOS'!$V$82="Alta",'MAPA DE RIESGOS'!$Z$82="Menor"),CONCATENATE("R",'MAPA DE RIESGOS'!$H$82),"")</f>
        <v/>
      </c>
      <c r="W16" s="303" t="str">
        <f>IF(AND('MAPA DE RIESGOS'!$V$88="Alta",'MAPA DE RIESGOS'!$Z$88="Menor"),CONCATENATE("R",'MAPA DE RIESGOS'!$H$88),"")</f>
        <v/>
      </c>
      <c r="X16" s="303" t="str">
        <f>IF(AND('MAPA DE RIESGOS'!$V$94="Alta",'MAPA DE RIESGOS'!$Z$94="Menor"),CONCATENATE("R",'MAPA DE RIESGOS'!$H$94),"")</f>
        <v/>
      </c>
      <c r="Y16" s="303" t="str">
        <f>IF(AND('MAPA DE RIESGOS'!$V$100="Alta",'MAPA DE RIESGOS'!$Z$100="Menor"),CONCATENATE("R",'MAPA DE RIESGOS'!$H$100),"")</f>
        <v/>
      </c>
      <c r="Z16" s="303" t="str">
        <f>IF(AND('MAPA DE RIESGOS'!$V$106="Alta",'MAPA DE RIESGOS'!$Z$106="Menor"),CONCATENATE("R",'MAPA DE RIESGOS'!$H$106),"")</f>
        <v/>
      </c>
      <c r="AA16" s="303" t="str">
        <f>IF(AND('MAPA DE RIESGOS'!$V$112="Alta",'MAPA DE RIESGOS'!$Z$112="Menor"),CONCATENATE("R",'MAPA DE RIESGOS'!$H$112),"")</f>
        <v/>
      </c>
      <c r="AB16" s="303" t="str">
        <f>IF(AND('MAPA DE RIESGOS'!$V$118="Alta",'MAPA DE RIESGOS'!$Z$118="Menor"),CONCATENATE("R",'MAPA DE RIESGOS'!$H$118),"")</f>
        <v/>
      </c>
      <c r="AC16" s="305" t="str">
        <f>IF(AND('MAPA DE RIESGOS'!$V$124="Alta",'MAPA DE RIESGOS'!$Z$124="Menor"),CONCATENATE("R",'MAPA DE RIESGOS'!$H$124),"")</f>
        <v/>
      </c>
      <c r="AD16" s="283" t="str">
        <f>IF(AND('MAPA DE RIESGOS'!$V$70="Alta",'MAPA DE RIESGOS'!$Z$70="Moderado"),CONCATENATE("R",'MAPA DE RIESGOS'!$H$70),"")</f>
        <v/>
      </c>
      <c r="AE16" s="284" t="str">
        <f>IF(AND('MAPA DE RIESGOS'!$V$76="Alta",'MAPA DE RIESGOS'!$Z$76="Moderado"),CONCATENATE("R",'MAPA DE RIESGOS'!$H$76),"")</f>
        <v/>
      </c>
      <c r="AF16" s="284" t="str">
        <f>IF(AND('MAPA DE RIESGOS'!$V$82="Alta",'MAPA DE RIESGOS'!$Z$82="Moderado"),CONCATENATE("R",'MAPA DE RIESGOS'!$H$82),"")</f>
        <v/>
      </c>
      <c r="AG16" s="284" t="str">
        <f>IF(AND('MAPA DE RIESGOS'!$V$88="Alta",'MAPA DE RIESGOS'!$Z$88="Moderado"),CONCATENATE("R",'MAPA DE RIESGOS'!$H$88),"")</f>
        <v/>
      </c>
      <c r="AH16" s="284" t="str">
        <f>IF(AND('MAPA DE RIESGOS'!$V$94="Alta",'MAPA DE RIESGOS'!$Z$94="Moderado"),CONCATENATE("R",'MAPA DE RIESGOS'!$H$94),"")</f>
        <v/>
      </c>
      <c r="AI16" s="284" t="str">
        <f>IF(AND('MAPA DE RIESGOS'!$V$100="Alta",'MAPA DE RIESGOS'!$Z$100="Moderado"),CONCATENATE("R",'MAPA DE RIESGOS'!$H$100),"")</f>
        <v/>
      </c>
      <c r="AJ16" s="284" t="str">
        <f>IF(AND('MAPA DE RIESGOS'!$V$106="Alta",'MAPA DE RIESGOS'!$Z$106="Moderado"),CONCATENATE("R",'MAPA DE RIESGOS'!$H$106),"")</f>
        <v/>
      </c>
      <c r="AK16" s="284" t="str">
        <f>IF(AND('MAPA DE RIESGOS'!$V$112="Alta",'MAPA DE RIESGOS'!$Z$112="Moderado"),CONCATENATE("R",'MAPA DE RIESGOS'!$H$112),"")</f>
        <v/>
      </c>
      <c r="AL16" s="284" t="str">
        <f>IF(AND('MAPA DE RIESGOS'!$V$118="Alta",'MAPA DE RIESGOS'!$Z$118="Moderado"),CONCATENATE("R",'MAPA DE RIESGOS'!$H$118),"")</f>
        <v/>
      </c>
      <c r="AM16" s="286" t="str">
        <f>IF(AND('MAPA DE RIESGOS'!$V$124="Alta",'MAPA DE RIESGOS'!$Z$124="Moderado"),CONCATENATE("R",'MAPA DE RIESGOS'!$H$124),"")</f>
        <v/>
      </c>
      <c r="AN16" s="283" t="str">
        <f>IF(AND('MAPA DE RIESGOS'!$V$70="Alta",'MAPA DE RIESGOS'!$Z$70="Mayor"),CONCATENATE("R",'MAPA DE RIESGOS'!$H$70),"")</f>
        <v/>
      </c>
      <c r="AO16" s="284" t="str">
        <f>IF(AND('MAPA DE RIESGOS'!$V$76="Alta",'MAPA DE RIESGOS'!$Z$76="Mayor"),CONCATENATE("R",'MAPA DE RIESGOS'!$H$76),"")</f>
        <v/>
      </c>
      <c r="AP16" s="284" t="str">
        <f>IF(AND('MAPA DE RIESGOS'!$V$82="Alta",'MAPA DE RIESGOS'!$Z$82="Mayor"),CONCATENATE("R",'MAPA DE RIESGOS'!$H$82),"")</f>
        <v/>
      </c>
      <c r="AQ16" s="284" t="str">
        <f>IF(AND('MAPA DE RIESGOS'!$V$88="Alta",'MAPA DE RIESGOS'!$Z$88="Mayor"),CONCATENATE("R",'MAPA DE RIESGOS'!$H$88),"")</f>
        <v/>
      </c>
      <c r="AR16" s="284" t="str">
        <f>IF(AND('MAPA DE RIESGOS'!$V$94="Alta",'MAPA DE RIESGOS'!$Z$94="Mayor"),CONCATENATE("R",'MAPA DE RIESGOS'!$H$94),"")</f>
        <v/>
      </c>
      <c r="AS16" s="284" t="str">
        <f>IF(AND('MAPA DE RIESGOS'!$V$100="Alta",'MAPA DE RIESGOS'!$Z$100="Mayor"),CONCATENATE("R",'MAPA DE RIESGOS'!$H$100),"")</f>
        <v/>
      </c>
      <c r="AT16" s="284" t="str">
        <f>IF(AND('MAPA DE RIESGOS'!$V$106="Alta",'MAPA DE RIESGOS'!$Z$106="Mayor"),CONCATENATE("R",'MAPA DE RIESGOS'!$H$106),"")</f>
        <v/>
      </c>
      <c r="AU16" s="284" t="str">
        <f>IF(AND('MAPA DE RIESGOS'!$V$112="Alta",'MAPA DE RIESGOS'!$Z$112="Mayor"),CONCATENATE("R",'MAPA DE RIESGOS'!$H$112),"")</f>
        <v/>
      </c>
      <c r="AV16" s="284" t="str">
        <f>IF(AND('MAPA DE RIESGOS'!$V$118="Alta",'MAPA DE RIESGOS'!$Z$118="Mayor"),CONCATENATE("R",'MAPA DE RIESGOS'!$H$118),"")</f>
        <v/>
      </c>
      <c r="AW16" s="286" t="str">
        <f>IF(AND('MAPA DE RIESGOS'!$V$124="Alta",'MAPA DE RIESGOS'!$Z$124="Mayor"),CONCATENATE("R",'MAPA DE RIESGOS'!$H$124),"")</f>
        <v/>
      </c>
      <c r="AX16" s="289" t="str">
        <f>IF(AND('MAPA DE RIESGOS'!$V$70="Alta",'MAPA DE RIESGOS'!$Z$70="Catastrófico"),CONCATENATE("R",'MAPA DE RIESGOS'!$H$70),"")</f>
        <v/>
      </c>
      <c r="AY16" s="290" t="str">
        <f>IF(AND('MAPA DE RIESGOS'!$V$76="Alta",'MAPA DE RIESGOS'!$Z$76="Catastrófico"),CONCATENATE("R",'MAPA DE RIESGOS'!$H$76),"")</f>
        <v/>
      </c>
      <c r="AZ16" s="290" t="str">
        <f>IF(AND('MAPA DE RIESGOS'!$V$82="Alta",'MAPA DE RIESGOS'!$Z$82="Catastrófico"),CONCATENATE("R",'MAPA DE RIESGOS'!$H$82),"")</f>
        <v/>
      </c>
      <c r="BA16" s="290" t="str">
        <f>IF(AND('MAPA DE RIESGOS'!$V$88="Alta",'MAPA DE RIESGOS'!$Z$88="Catastrófico"),CONCATENATE("R",'MAPA DE RIESGOS'!$H$88),"")</f>
        <v/>
      </c>
      <c r="BB16" s="290" t="str">
        <f>IF(AND('MAPA DE RIESGOS'!$V$94="Alta",'MAPA DE RIESGOS'!$Z$94="Catastrófico"),CONCATENATE("R",'MAPA DE RIESGOS'!$H$94),"")</f>
        <v/>
      </c>
      <c r="BC16" s="290" t="str">
        <f>IF(AND('MAPA DE RIESGOS'!$V$100="Alta",'MAPA DE RIESGOS'!$Z$100="Catastrófico"),CONCATENATE("R",'MAPA DE RIESGOS'!$H$100),"")</f>
        <v/>
      </c>
      <c r="BD16" s="290" t="str">
        <f>IF(AND('MAPA DE RIESGOS'!$V$106="Alta",'MAPA DE RIESGOS'!$Z$106="Catastrófico"),CONCATENATE("R",'MAPA DE RIESGOS'!$H$106),"")</f>
        <v/>
      </c>
      <c r="BE16" s="290" t="str">
        <f>IF(AND('MAPA DE RIESGOS'!$V$112="Alta",'MAPA DE RIESGOS'!$Z$112="Catastrófico"),CONCATENATE("R",'MAPA DE RIESGOS'!$H$112),"")</f>
        <v/>
      </c>
      <c r="BF16" s="290" t="str">
        <f>IF(AND('MAPA DE RIESGOS'!$V$118="Alta",'MAPA DE RIESGOS'!$Z$118="Catastrófico"),CONCATENATE("R",'MAPA DE RIESGOS'!$H$118),"")</f>
        <v/>
      </c>
      <c r="BG16" s="292" t="str">
        <f>IF(AND('MAPA DE RIESGOS'!$V$124="Alta",'MAPA DE RIESGOS'!$Z$124="Catastrófico"),CONCATENATE("R",'MAPA DE RIESGOS'!$H$124),"")</f>
        <v/>
      </c>
      <c r="BH16" s="67"/>
      <c r="BI16" s="931"/>
      <c r="BJ16" s="932"/>
      <c r="BK16" s="932"/>
      <c r="BL16" s="932"/>
      <c r="BM16" s="932"/>
      <c r="BN16" s="933"/>
    </row>
    <row r="17" spans="2:66" ht="34.5" customHeight="1">
      <c r="B17" s="917"/>
      <c r="C17" s="917"/>
      <c r="D17" s="918"/>
      <c r="E17" s="908"/>
      <c r="F17" s="909"/>
      <c r="G17" s="909"/>
      <c r="H17" s="909"/>
      <c r="I17" s="909"/>
      <c r="J17" s="302" t="str">
        <f>IF(AND('MAPA DE RIESGOS'!$V$136="Alta",'MAPA DE RIESGOS'!$Z$136="Leve"),CONCATENATE("R",'MAPA DE RIESGOS'!$H$136),"")</f>
        <v/>
      </c>
      <c r="K17" s="307" t="str">
        <f>IF(AND('MAPA DE RIESGOS'!$V$142="Alta",'MAPA DE RIESGOS'!$Z$142="Leve"),CONCATENATE("R",'MAPA DE RIESGOS'!$H$142),"")</f>
        <v/>
      </c>
      <c r="L17" s="307" t="str">
        <f>IF(AND('MAPA DE RIESGOS'!$V$148="Alta",'MAPA DE RIESGOS'!$Z$148="Leve"),CONCATENATE("R",'MAPA DE RIESGOS'!$H$148),"")</f>
        <v/>
      </c>
      <c r="M17" s="307" t="str">
        <f>IF(AND('MAPA DE RIESGOS'!$V$154="Alta",'MAPA DE RIESGOS'!$Z$154="Leve"),CONCATENATE("R",'MAPA DE RIESGOS'!$H$154),"")</f>
        <v/>
      </c>
      <c r="N17" s="307" t="str">
        <f>IF(AND('MAPA DE RIESGOS'!$V$160="Alta",'MAPA DE RIESGOS'!$Z$160="Leve"),CONCATENATE("R",'MAPA DE RIESGOS'!$H$160),"")</f>
        <v/>
      </c>
      <c r="O17" s="307" t="str">
        <f>IF(AND('MAPA DE RIESGOS'!$V$166="Alta",'MAPA DE RIESGOS'!$Z$166="Leve"),CONCATENATE("R",'MAPA DE RIESGOS'!$H$166),"")</f>
        <v/>
      </c>
      <c r="P17" s="307" t="str">
        <f>IF(AND('MAPA DE RIESGOS'!$V$172="Alta",'MAPA DE RIESGOS'!$Z$172="Leve"),CONCATENATE("R",'MAPA DE RIESGOS'!$H$172),"")</f>
        <v/>
      </c>
      <c r="Q17" s="307" t="str">
        <f>IF(AND('MAPA DE RIESGOS'!$V$178="Alta",'MAPA DE RIESGOS'!$Z$178="Leve"),CONCATENATE("R",'MAPA DE RIESGOS'!$H$178),"")</f>
        <v/>
      </c>
      <c r="R17" s="307" t="str">
        <f>IF(AND('MAPA DE RIESGOS'!$V$184="Alta",'MAPA DE RIESGOS'!$Z$184="Leve"),CONCATENATE("R",'MAPA DE RIESGOS'!$H$184),"")</f>
        <v/>
      </c>
      <c r="S17" s="305" t="str">
        <f>IF(AND('MAPA DE RIESGOS'!$V$190="Alta",'MAPA DE RIESGOS'!$Z$190="Leve"),CONCATENATE("R",'MAPA DE RIESGOS'!$H$190),"")</f>
        <v/>
      </c>
      <c r="T17" s="302" t="str">
        <f>IF(AND('MAPA DE RIESGOS'!$V$136="Alta",'MAPA DE RIESGOS'!$Z$136="Menor"),CONCATENATE("R",'MAPA DE RIESGOS'!$H$136),"")</f>
        <v/>
      </c>
      <c r="U17" s="307" t="str">
        <f>IF(AND('MAPA DE RIESGOS'!$V$142="Alta",'MAPA DE RIESGOS'!$Z$142="Menor"),CONCATENATE("R",'MAPA DE RIESGOS'!$H$142),"")</f>
        <v/>
      </c>
      <c r="V17" s="307" t="str">
        <f>IF(AND('MAPA DE RIESGOS'!$V$148="Alta",'MAPA DE RIESGOS'!$Z$148="Menor"),CONCATENATE("R",'MAPA DE RIESGOS'!$H$148),"")</f>
        <v/>
      </c>
      <c r="W17" s="307" t="str">
        <f>IF(AND('MAPA DE RIESGOS'!$V$154="Alta",'MAPA DE RIESGOS'!$Z$154="Menor"),CONCATENATE("R",'MAPA DE RIESGOS'!$H$154),"")</f>
        <v/>
      </c>
      <c r="X17" s="307" t="str">
        <f>IF(AND('MAPA DE RIESGOS'!$V$160="Alta",'MAPA DE RIESGOS'!$Z$160="Menor"),CONCATENATE("R",'MAPA DE RIESGOS'!$H$160),"")</f>
        <v/>
      </c>
      <c r="Y17" s="307" t="str">
        <f>IF(AND('MAPA DE RIESGOS'!$V$166="Alta",'MAPA DE RIESGOS'!$Z$166="Menor"),CONCATENATE("R",'MAPA DE RIESGOS'!$H$166),"")</f>
        <v/>
      </c>
      <c r="Z17" s="307" t="str">
        <f>IF(AND('MAPA DE RIESGOS'!$V$172="Alta",'MAPA DE RIESGOS'!$Z$172="Menor"),CONCATENATE("R",'MAPA DE RIESGOS'!$H$172),"")</f>
        <v/>
      </c>
      <c r="AA17" s="307" t="str">
        <f>IF(AND('MAPA DE RIESGOS'!$V$178="Alta",'MAPA DE RIESGOS'!$Z$178="Menor"),CONCATENATE("R",'MAPA DE RIESGOS'!$H$178),"")</f>
        <v/>
      </c>
      <c r="AB17" s="307" t="str">
        <f>IF(AND('MAPA DE RIESGOS'!$V$184="Alta",'MAPA DE RIESGOS'!$Z$184="Menor"),CONCATENATE("R",'MAPA DE RIESGOS'!$H$184),"")</f>
        <v/>
      </c>
      <c r="AC17" s="305" t="str">
        <f>IF(AND('MAPA DE RIESGOS'!$V$190="Alta",'MAPA DE RIESGOS'!$Z$190="Menor"),CONCATENATE("R",'MAPA DE RIESGOS'!$H$190),"")</f>
        <v/>
      </c>
      <c r="AD17" s="283" t="str">
        <f>IF(AND('MAPA DE RIESGOS'!$V$136="Alta",'MAPA DE RIESGOS'!$Z$136="Moderado"),CONCATENATE("R",'MAPA DE RIESGOS'!$H$136),"")</f>
        <v/>
      </c>
      <c r="AE17" s="293" t="str">
        <f>IF(AND('MAPA DE RIESGOS'!$V$142="Alta",'MAPA DE RIESGOS'!$Z$142="Moderado"),CONCATENATE("R",'MAPA DE RIESGOS'!$H$142),"")</f>
        <v/>
      </c>
      <c r="AF17" s="293" t="str">
        <f>IF(AND('MAPA DE RIESGOS'!$V$148="Alta",'MAPA DE RIESGOS'!$Z$148="Moderado"),CONCATENATE("R",'MAPA DE RIESGOS'!$H$148),"")</f>
        <v/>
      </c>
      <c r="AG17" s="293" t="str">
        <f>IF(AND('MAPA DE RIESGOS'!$V$154="Alta",'MAPA DE RIESGOS'!$Z$154="Moderado"),CONCATENATE("R",'MAPA DE RIESGOS'!$H$154),"")</f>
        <v/>
      </c>
      <c r="AH17" s="293" t="str">
        <f>IF(AND('MAPA DE RIESGOS'!$V$160="Alta",'MAPA DE RIESGOS'!$Z$160="Moderado"),CONCATENATE("R",'MAPA DE RIESGOS'!$H$160),"")</f>
        <v/>
      </c>
      <c r="AI17" s="293" t="str">
        <f>IF(AND('MAPA DE RIESGOS'!$V$166="Alta",'MAPA DE RIESGOS'!$Z$166="Moderado"),CONCATENATE("R",'MAPA DE RIESGOS'!$H$166),"")</f>
        <v/>
      </c>
      <c r="AJ17" s="293" t="str">
        <f>IF(AND('MAPA DE RIESGOS'!$V$172="Alta",'MAPA DE RIESGOS'!$Z$172="Moderado"),CONCATENATE("R",'MAPA DE RIESGOS'!$H$172),"")</f>
        <v/>
      </c>
      <c r="AK17" s="293" t="str">
        <f>IF(AND('MAPA DE RIESGOS'!$V$178="Alta",'MAPA DE RIESGOS'!$Z$178="Moderado"),CONCATENATE("R",'MAPA DE RIESGOS'!$H$178),"")</f>
        <v/>
      </c>
      <c r="AL17" s="293" t="str">
        <f>IF(AND('MAPA DE RIESGOS'!$V$184="Alta",'MAPA DE RIESGOS'!$Z$184="Moderado"),CONCATENATE("R",'MAPA DE RIESGOS'!$H$184),"")</f>
        <v/>
      </c>
      <c r="AM17" s="286" t="str">
        <f>IF(AND('MAPA DE RIESGOS'!$V$190="Alta",'MAPA DE RIESGOS'!$Z$190="Moderado"),CONCATENATE("R",'MAPA DE RIESGOS'!$H$190),"")</f>
        <v/>
      </c>
      <c r="AN17" s="283" t="str">
        <f>IF(AND('MAPA DE RIESGOS'!$V$136="Alta",'MAPA DE RIESGOS'!$Z$136="Mayor"),CONCATENATE("R",'MAPA DE RIESGOS'!$H$136),"")</f>
        <v/>
      </c>
      <c r="AO17" s="293" t="str">
        <f>IF(AND('MAPA DE RIESGOS'!$V$142="Alta",'MAPA DE RIESGOS'!$Z$142="Mayor"),CONCATENATE("R",'MAPA DE RIESGOS'!$H$142),"")</f>
        <v/>
      </c>
      <c r="AP17" s="293" t="str">
        <f>IF(AND('MAPA DE RIESGOS'!$V$148="Alta",'MAPA DE RIESGOS'!$Z$148="Mayor"),CONCATENATE("R",'MAPA DE RIESGOS'!$H$148),"")</f>
        <v/>
      </c>
      <c r="AQ17" s="293" t="str">
        <f>IF(AND('MAPA DE RIESGOS'!$V$154="Alta",'MAPA DE RIESGOS'!$Z$154="Mayor"),CONCATENATE("R",'MAPA DE RIESGOS'!$H$154),"")</f>
        <v/>
      </c>
      <c r="AR17" s="293" t="str">
        <f>IF(AND('MAPA DE RIESGOS'!$V$160="Alta",'MAPA DE RIESGOS'!$Z$160="Mayor"),CONCATENATE("R",'MAPA DE RIESGOS'!$H$160),"")</f>
        <v/>
      </c>
      <c r="AS17" s="293" t="str">
        <f>IF(AND('MAPA DE RIESGOS'!$V$166="Alta",'MAPA DE RIESGOS'!$Z$166="Mayor"),CONCATENATE("R",'MAPA DE RIESGOS'!$H$166),"")</f>
        <v/>
      </c>
      <c r="AT17" s="293" t="str">
        <f>IF(AND('MAPA DE RIESGOS'!$V$172="Alta",'MAPA DE RIESGOS'!$Z$172="Mayor"),CONCATENATE("R",'MAPA DE RIESGOS'!$H$172),"")</f>
        <v/>
      </c>
      <c r="AU17" s="293" t="str">
        <f>IF(AND('MAPA DE RIESGOS'!$V$178="Alta",'MAPA DE RIESGOS'!$Z$178="Mayor"),CONCATENATE("R",'MAPA DE RIESGOS'!$H$178),"")</f>
        <v/>
      </c>
      <c r="AV17" s="293" t="str">
        <f>IF(AND('MAPA DE RIESGOS'!$V$184="Alta",'MAPA DE RIESGOS'!$Z$184="Mayor"),CONCATENATE("R",'MAPA DE RIESGOS'!$H$184),"")</f>
        <v/>
      </c>
      <c r="AW17" s="286" t="str">
        <f>IF(AND('MAPA DE RIESGOS'!$V$190="Alta",'MAPA DE RIESGOS'!$Z$190="Mayor"),CONCATENATE("R",'MAPA DE RIESGOS'!$H$190),"")</f>
        <v/>
      </c>
      <c r="AX17" s="289" t="str">
        <f>IF(AND('MAPA DE RIESGOS'!$V$136="Alta",'MAPA DE RIESGOS'!$Z$136="Catastrófico"),CONCATENATE("R",'MAPA DE RIESGOS'!$H$136),"")</f>
        <v/>
      </c>
      <c r="AY17" s="294" t="str">
        <f>IF(AND('MAPA DE RIESGOS'!$V$142="Alta",'MAPA DE RIESGOS'!$Z$142="Catastrófico"),CONCATENATE("R",'MAPA DE RIESGOS'!$H$142),"")</f>
        <v/>
      </c>
      <c r="AZ17" s="294" t="str">
        <f>IF(AND('MAPA DE RIESGOS'!$V$148="Alta",'MAPA DE RIESGOS'!$Z$148="Catastrófico"),CONCATENATE("R",'MAPA DE RIESGOS'!$H$148),"")</f>
        <v/>
      </c>
      <c r="BA17" s="294" t="str">
        <f>IF(AND('MAPA DE RIESGOS'!$V$154="Alta",'MAPA DE RIESGOS'!$Z$154="Catastrófico"),CONCATENATE("R",'MAPA DE RIESGOS'!$H$154),"")</f>
        <v/>
      </c>
      <c r="BB17" s="294" t="str">
        <f>IF(AND('MAPA DE RIESGOS'!$V$160="Alta",'MAPA DE RIESGOS'!$Z$160="Catastrófico"),CONCATENATE("R",'MAPA DE RIESGOS'!$H$160),"")</f>
        <v/>
      </c>
      <c r="BC17" s="294" t="str">
        <f>IF(AND('MAPA DE RIESGOS'!$V$166="Alta",'MAPA DE RIESGOS'!$Z$166="Catastrófico"),CONCATENATE("R",'MAPA DE RIESGOS'!$H$166),"")</f>
        <v/>
      </c>
      <c r="BD17" s="294" t="str">
        <f>IF(AND('MAPA DE RIESGOS'!$V$172="Alta",'MAPA DE RIESGOS'!$Z$172="Catastrófico"),CONCATENATE("R",'MAPA DE RIESGOS'!$H$172),"")</f>
        <v/>
      </c>
      <c r="BE17" s="294" t="str">
        <f>IF(AND('MAPA DE RIESGOS'!$V$178="Alta",'MAPA DE RIESGOS'!$Z$178="Catastrófico"),CONCATENATE("R",'MAPA DE RIESGOS'!$H$178),"")</f>
        <v/>
      </c>
      <c r="BF17" s="294" t="str">
        <f>IF(AND('MAPA DE RIESGOS'!$V$184="Alta",'MAPA DE RIESGOS'!$Z$184="Catastrófico"),CONCATENATE("R",'MAPA DE RIESGOS'!$H$184),"")</f>
        <v/>
      </c>
      <c r="BG17" s="292" t="str">
        <f>IF(AND('MAPA DE RIESGOS'!$V$190="Alta",'MAPA DE RIESGOS'!$Z$190="Catastrófico"),CONCATENATE("R",'MAPA DE RIESGOS'!$H$190),"")</f>
        <v/>
      </c>
      <c r="BH17" s="67"/>
      <c r="BI17" s="931"/>
      <c r="BJ17" s="932"/>
      <c r="BK17" s="932"/>
      <c r="BL17" s="932"/>
      <c r="BM17" s="932"/>
      <c r="BN17" s="933"/>
    </row>
    <row r="18" spans="2:66" ht="34.5" customHeight="1">
      <c r="B18" s="917"/>
      <c r="C18" s="917"/>
      <c r="D18" s="918"/>
      <c r="E18" s="908"/>
      <c r="F18" s="909"/>
      <c r="G18" s="909"/>
      <c r="H18" s="909"/>
      <c r="I18" s="909"/>
      <c r="J18" s="302" t="str">
        <f>IF(AND('MAPA DE RIESGOS'!$V$196="Alta",'MAPA DE RIESGOS'!$Z$196="Leve"),CONCATENATE("R",'MAPA DE RIESGOS'!$H$196),"")</f>
        <v/>
      </c>
      <c r="K18" s="307" t="str">
        <f>IF(AND('MAPA DE RIESGOS'!$V$202="Alta",'MAPA DE RIESGOS'!$Z$202="Leve"),CONCATENATE("R",'MAPA DE RIESGOS'!$H$202),"")</f>
        <v/>
      </c>
      <c r="L18" s="307" t="str">
        <f>IF(AND('MAPA DE RIESGOS'!$V$208="Alta",'MAPA DE RIESGOS'!$Z$208="Leve"),CONCATENATE("R",'MAPA DE RIESGOS'!$H$208),"")</f>
        <v/>
      </c>
      <c r="M18" s="307" t="str">
        <f>IF(AND('MAPA DE RIESGOS'!$V$214="Alta",'MAPA DE RIESGOS'!$Z$214="Leve"),CONCATENATE("R",'MAPA DE RIESGOS'!$H$214),"")</f>
        <v/>
      </c>
      <c r="N18" s="307" t="str">
        <f>IF(AND('MAPA DE RIESGOS'!$V$220="Alta",'MAPA DE RIESGOS'!$Z$220="Leve"),CONCATENATE("R",'MAPA DE RIESGOS'!$H$220),"")</f>
        <v/>
      </c>
      <c r="O18" s="307" t="str">
        <f>IF(AND('MAPA DE RIESGOS'!$V$226="Alta",'MAPA DE RIESGOS'!$Z$226="Leve"),CONCATENATE("R",'MAPA DE RIESGOS'!$H$226),"")</f>
        <v/>
      </c>
      <c r="P18" s="307" t="str">
        <f>IF(AND('MAPA DE RIESGOS'!$V$232="Alta",'MAPA DE RIESGOS'!$Z$232="Leve"),CONCATENATE("R",'MAPA DE RIESGOS'!$H$232),"")</f>
        <v/>
      </c>
      <c r="Q18" s="307" t="str">
        <f>IF(AND('MAPA DE RIESGOS'!$V$238="Alta",'MAPA DE RIESGOS'!$Z$238="Leve"),CONCATENATE("R",'MAPA DE RIESGOS'!$H$238),"")</f>
        <v/>
      </c>
      <c r="R18" s="307" t="str">
        <f>IF(AND('MAPA DE RIESGOS'!$V$244="Alta",'MAPA DE RIESGOS'!$Z$244="Leve"),CONCATENATE("R",'MAPA DE RIESGOS'!$H$244),"")</f>
        <v/>
      </c>
      <c r="S18" s="305" t="str">
        <f>IF(AND('MAPA DE RIESGOS'!$V$250="Alta",'MAPA DE RIESGOS'!$Z$250="Leve"),CONCATENATE("R",'MAPA DE RIESGOS'!$H$250),"")</f>
        <v/>
      </c>
      <c r="T18" s="302" t="str">
        <f>IF(AND('MAPA DE RIESGOS'!$V$196="Alta",'MAPA DE RIESGOS'!$Z$196="Menor"),CONCATENATE("R",'MAPA DE RIESGOS'!$H$196),"")</f>
        <v/>
      </c>
      <c r="U18" s="307" t="str">
        <f>IF(AND('MAPA DE RIESGOS'!$V$202="Alta",'MAPA DE RIESGOS'!$Z$202="Menor"),CONCATENATE("R",'MAPA DE RIESGOS'!$H$202),"")</f>
        <v/>
      </c>
      <c r="V18" s="307" t="str">
        <f>IF(AND('MAPA DE RIESGOS'!$V$208="Alta",'MAPA DE RIESGOS'!$Z$208="Menor"),CONCATENATE("R",'MAPA DE RIESGOS'!$H$208),"")</f>
        <v/>
      </c>
      <c r="W18" s="307" t="str">
        <f>IF(AND('MAPA DE RIESGOS'!$V$214="Alta",'MAPA DE RIESGOS'!$Z$214="Menor"),CONCATENATE("R",'MAPA DE RIESGOS'!$H$214),"")</f>
        <v/>
      </c>
      <c r="X18" s="307" t="str">
        <f>IF(AND('MAPA DE RIESGOS'!$V$220="Alta",'MAPA DE RIESGOS'!$Z$220="Menor"),CONCATENATE("R",'MAPA DE RIESGOS'!$H$220),"")</f>
        <v/>
      </c>
      <c r="Y18" s="307" t="str">
        <f>IF(AND('MAPA DE RIESGOS'!$V$226="Alta",'MAPA DE RIESGOS'!$Z$226="Menor"),CONCATENATE("R",'MAPA DE RIESGOS'!$H$226),"")</f>
        <v/>
      </c>
      <c r="Z18" s="307" t="str">
        <f>IF(AND('MAPA DE RIESGOS'!$V$232="Alta",'MAPA DE RIESGOS'!$Z$232="Menor"),CONCATENATE("R",'MAPA DE RIESGOS'!$H$232),"")</f>
        <v/>
      </c>
      <c r="AA18" s="307" t="str">
        <f>IF(AND('MAPA DE RIESGOS'!$V$238="Alta",'MAPA DE RIESGOS'!$Z$238="Menor"),CONCATENATE("R",'MAPA DE RIESGOS'!$H$238),"")</f>
        <v/>
      </c>
      <c r="AB18" s="307" t="str">
        <f>IF(AND('MAPA DE RIESGOS'!$V$244="Alta",'MAPA DE RIESGOS'!$Z$244="Menor"),CONCATENATE("R",'MAPA DE RIESGOS'!$H$244),"")</f>
        <v/>
      </c>
      <c r="AC18" s="305" t="str">
        <f>IF(AND('MAPA DE RIESGOS'!$V$250="Alta",'MAPA DE RIESGOS'!$Z$250="Menor"),CONCATENATE("R",'MAPA DE RIESGOS'!$H$250),"")</f>
        <v/>
      </c>
      <c r="AD18" s="283" t="str">
        <f>IF(AND('MAPA DE RIESGOS'!$V$196="Alta",'MAPA DE RIESGOS'!$Z$196="Moderado"),CONCATENATE("R",'MAPA DE RIESGOS'!$H$196),"")</f>
        <v/>
      </c>
      <c r="AE18" s="293" t="str">
        <f>IF(AND('MAPA DE RIESGOS'!$V$202="Alta",'MAPA DE RIESGOS'!$Z$202="Moderado"),CONCATENATE("R",'MAPA DE RIESGOS'!$H$202),"")</f>
        <v/>
      </c>
      <c r="AF18" s="293" t="str">
        <f>IF(AND('MAPA DE RIESGOS'!$V$208="Alta",'MAPA DE RIESGOS'!$Z$208="Moderado"),CONCATENATE("R",'MAPA DE RIESGOS'!$H$208),"")</f>
        <v/>
      </c>
      <c r="AG18" s="293" t="str">
        <f>IF(AND('MAPA DE RIESGOS'!$V$214="Alta",'MAPA DE RIESGOS'!$Z$214="Moderado"),CONCATENATE("R",'MAPA DE RIESGOS'!$H$214),"")</f>
        <v/>
      </c>
      <c r="AH18" s="293" t="str">
        <f>IF(AND('MAPA DE RIESGOS'!$V$220="Alta",'MAPA DE RIESGOS'!$Z$220="Moderado"),CONCATENATE("R",'MAPA DE RIESGOS'!$H$220),"")</f>
        <v/>
      </c>
      <c r="AI18" s="293" t="str">
        <f>IF(AND('MAPA DE RIESGOS'!$V$226="Alta",'MAPA DE RIESGOS'!$Z$226="Moderado"),CONCATENATE("R",'MAPA DE RIESGOS'!$H$226),"")</f>
        <v/>
      </c>
      <c r="AJ18" s="293" t="str">
        <f>IF(AND('MAPA DE RIESGOS'!$V$232="Alta",'MAPA DE RIESGOS'!$Z$232="Moderado"),CONCATENATE("R",'MAPA DE RIESGOS'!$H$232),"")</f>
        <v/>
      </c>
      <c r="AK18" s="293" t="str">
        <f>IF(AND('MAPA DE RIESGOS'!$V$238="Alta",'MAPA DE RIESGOS'!$Z$238="Moderado"),CONCATENATE("R",'MAPA DE RIESGOS'!$H$238),"")</f>
        <v/>
      </c>
      <c r="AL18" s="293" t="str">
        <f>IF(AND('MAPA DE RIESGOS'!$V$244="Alta",'MAPA DE RIESGOS'!$Z$244="Moderado"),CONCATENATE("R",'MAPA DE RIESGOS'!$H$244),"")</f>
        <v/>
      </c>
      <c r="AM18" s="286" t="str">
        <f>IF(AND('MAPA DE RIESGOS'!$V$250="Alta",'MAPA DE RIESGOS'!$Z$250="Moderado"),CONCATENATE("R",'MAPA DE RIESGOS'!$H$250),"")</f>
        <v/>
      </c>
      <c r="AN18" s="283" t="str">
        <f>IF(AND('MAPA DE RIESGOS'!$V$196="Alta",'MAPA DE RIESGOS'!$Z$196="Mayor"),CONCATENATE("R",'MAPA DE RIESGOS'!$H$196),"")</f>
        <v/>
      </c>
      <c r="AO18" s="293" t="str">
        <f>IF(AND('MAPA DE RIESGOS'!$V$202="Alta",'MAPA DE RIESGOS'!$Z$202="Mayor"),CONCATENATE("R",'MAPA DE RIESGOS'!$H$202),"")</f>
        <v/>
      </c>
      <c r="AP18" s="293" t="str">
        <f>IF(AND('MAPA DE RIESGOS'!$V$208="Alta",'MAPA DE RIESGOS'!$Z$208="Mayor"),CONCATENATE("R",'MAPA DE RIESGOS'!$H$208),"")</f>
        <v/>
      </c>
      <c r="AQ18" s="293" t="str">
        <f>IF(AND('MAPA DE RIESGOS'!$V$214="Alta",'MAPA DE RIESGOS'!$Z$214="Mayor"),CONCATENATE("R",'MAPA DE RIESGOS'!$H$214),"")</f>
        <v/>
      </c>
      <c r="AR18" s="293" t="str">
        <f>IF(AND('MAPA DE RIESGOS'!$V$220="Alta",'MAPA DE RIESGOS'!$Z$220="Mayor"),CONCATENATE("R",'MAPA DE RIESGOS'!$H$220),"")</f>
        <v/>
      </c>
      <c r="AS18" s="293" t="str">
        <f>IF(AND('MAPA DE RIESGOS'!$V$226="Alta",'MAPA DE RIESGOS'!$Z$226="Mayor"),CONCATENATE("R",'MAPA DE RIESGOS'!$H$226),"")</f>
        <v/>
      </c>
      <c r="AT18" s="293" t="str">
        <f>IF(AND('MAPA DE RIESGOS'!$V$232="Alta",'MAPA DE RIESGOS'!$Z$232="Mayor"),CONCATENATE("R",'MAPA DE RIESGOS'!$H$232),"")</f>
        <v/>
      </c>
      <c r="AU18" s="293" t="str">
        <f>IF(AND('MAPA DE RIESGOS'!$V$238="Alta",'MAPA DE RIESGOS'!$Z$238="Mayor"),CONCATENATE("R",'MAPA DE RIESGOS'!$H$238),"")</f>
        <v/>
      </c>
      <c r="AV18" s="293" t="str">
        <f>IF(AND('MAPA DE RIESGOS'!$V$244="Alta",'MAPA DE RIESGOS'!$Z$244="Mayor"),CONCATENATE("R",'MAPA DE RIESGOS'!$H$244),"")</f>
        <v/>
      </c>
      <c r="AW18" s="286" t="str">
        <f>IF(AND('MAPA DE RIESGOS'!$V$250="Alta",'MAPA DE RIESGOS'!$Z$250="Mayor"),CONCATENATE("R",'MAPA DE RIESGOS'!$H$250),"")</f>
        <v/>
      </c>
      <c r="AX18" s="289" t="str">
        <f>IF(AND('MAPA DE RIESGOS'!$V$196="Alta",'MAPA DE RIESGOS'!$Z$196="Catastrófico"),CONCATENATE("R",'MAPA DE RIESGOS'!$H$196),"")</f>
        <v/>
      </c>
      <c r="AY18" s="294" t="str">
        <f>IF(AND('MAPA DE RIESGOS'!$V$202="Alta",'MAPA DE RIESGOS'!$Z$202="Catastrófico"),CONCATENATE("R",'MAPA DE RIESGOS'!$H$202),"")</f>
        <v/>
      </c>
      <c r="AZ18" s="294" t="str">
        <f>IF(AND('MAPA DE RIESGOS'!$V$208="Alta",'MAPA DE RIESGOS'!$Z$208="Catastrófico"),CONCATENATE("R",'MAPA DE RIESGOS'!$H$208),"")</f>
        <v/>
      </c>
      <c r="BA18" s="294" t="str">
        <f>IF(AND('MAPA DE RIESGOS'!$V$214="Alta",'MAPA DE RIESGOS'!$Z$214="Catastrófico"),CONCATENATE("R",'MAPA DE RIESGOS'!$H$214),"")</f>
        <v/>
      </c>
      <c r="BB18" s="294" t="str">
        <f>IF(AND('MAPA DE RIESGOS'!$V$220="Alta",'MAPA DE RIESGOS'!$Z$220="Catastrófico"),CONCATENATE("R",'MAPA DE RIESGOS'!$H$220),"")</f>
        <v/>
      </c>
      <c r="BC18" s="294" t="str">
        <f>IF(AND('MAPA DE RIESGOS'!$V$226="Alta",'MAPA DE RIESGOS'!$Z$226="Catastrófico"),CONCATENATE("R",'MAPA DE RIESGOS'!$H$226),"")</f>
        <v/>
      </c>
      <c r="BD18" s="294" t="str">
        <f>IF(AND('MAPA DE RIESGOS'!$V$232="Alta",'MAPA DE RIESGOS'!$Z$232="Catastrófico"),CONCATENATE("R",'MAPA DE RIESGOS'!$H$232),"")</f>
        <v/>
      </c>
      <c r="BE18" s="294" t="str">
        <f>IF(AND('MAPA DE RIESGOS'!$V$238="Alta",'MAPA DE RIESGOS'!$Z$238="Catastrófico"),CONCATENATE("R",'MAPA DE RIESGOS'!$H$238),"")</f>
        <v/>
      </c>
      <c r="BF18" s="294" t="str">
        <f>IF(AND('MAPA DE RIESGOS'!$V$244="Alta",'MAPA DE RIESGOS'!$Z$244="Catastrófico"),CONCATENATE("R",'MAPA DE RIESGOS'!$H$244),"")</f>
        <v/>
      </c>
      <c r="BG18" s="292" t="str">
        <f>IF(AND('MAPA DE RIESGOS'!$V$250="Alta",'MAPA DE RIESGOS'!$Z$250="Catastrófico"),CONCATENATE("R",'MAPA DE RIESGOS'!$H$250),"")</f>
        <v/>
      </c>
      <c r="BH18" s="67"/>
      <c r="BI18" s="931"/>
      <c r="BJ18" s="932"/>
      <c r="BK18" s="932"/>
      <c r="BL18" s="932"/>
      <c r="BM18" s="932"/>
      <c r="BN18" s="933"/>
    </row>
    <row r="19" spans="2:66" ht="34.5" customHeight="1">
      <c r="B19" s="917"/>
      <c r="C19" s="917"/>
      <c r="D19" s="918"/>
      <c r="E19" s="908"/>
      <c r="F19" s="909"/>
      <c r="G19" s="909"/>
      <c r="H19" s="909"/>
      <c r="I19" s="909"/>
      <c r="J19" s="302" t="str">
        <f>IF(AND('MAPA DE RIESGOS'!$V$256="Alta",'MAPA DE RIESGOS'!$Z$256="Leve"),CONCATENATE("R",'MAPA DE RIESGOS'!$H$256),"")</f>
        <v/>
      </c>
      <c r="K19" s="307" t="str">
        <f>IF(AND('MAPA DE RIESGOS'!$V$262="Alta",'MAPA DE RIESGOS'!$Z$262="Leve"),CONCATENATE("R",'MAPA DE RIESGOS'!$H$262),"")</f>
        <v/>
      </c>
      <c r="L19" s="307" t="str">
        <f>IF(AND('MAPA DE RIESGOS'!$V$268="Alta",'MAPA DE RIESGOS'!$Z$268="Leve"),CONCATENATE("R",'MAPA DE RIESGOS'!$H$268),"")</f>
        <v/>
      </c>
      <c r="M19" s="307" t="str">
        <f>IF(AND('MAPA DE RIESGOS'!$V$274="Alta",'MAPA DE RIESGOS'!$Z$274="Leve"),CONCATENATE("R",'MAPA DE RIESGOS'!$H$274),"")</f>
        <v/>
      </c>
      <c r="N19" s="307" t="str">
        <f>IF(AND('MAPA DE RIESGOS'!$V$280="Alta",'MAPA DE RIESGOS'!$Z$280="Leve"),CONCATENATE("R",'MAPA DE RIESGOS'!$H$280),"")</f>
        <v/>
      </c>
      <c r="O19" s="307" t="str">
        <f>IF(AND('MAPA DE RIESGOS'!$V$286="Alta",'MAPA DE RIESGOS'!$Z$286="Leve"),CONCATENATE("R",'MAPA DE RIESGOS'!$H$286),"")</f>
        <v/>
      </c>
      <c r="P19" s="307" t="str">
        <f>IF(AND('MAPA DE RIESGOS'!$V$292="Alta",'MAPA DE RIESGOS'!$Z$292="Leve"),CONCATENATE("R",'MAPA DE RIESGOS'!$H$292),"")</f>
        <v/>
      </c>
      <c r="Q19" s="307" t="str">
        <f>IF(AND('MAPA DE RIESGOS'!$V$298="Alta",'MAPA DE RIESGOS'!$Z$298="Leve"),CONCATENATE("R",'MAPA DE RIESGOS'!$H$298),"")</f>
        <v/>
      </c>
      <c r="R19" s="307" t="str">
        <f>IF(AND('MAPA DE RIESGOS'!$V$304="Alta",'MAPA DE RIESGOS'!$Z$304="Leve"),CONCATENATE("R",'MAPA DE RIESGOS'!$H$304),"")</f>
        <v/>
      </c>
      <c r="S19" s="305" t="str">
        <f>IF(AND('MAPA DE RIESGOS'!$V$310="Alta",'MAPA DE RIESGOS'!$Z$310="Leve"),CONCATENATE("R",'MAPA DE RIESGOS'!$H$310),"")</f>
        <v/>
      </c>
      <c r="T19" s="302" t="str">
        <f>IF(AND('MAPA DE RIESGOS'!$V$256="Alta",'MAPA DE RIESGOS'!$Z$256="Menor"),CONCATENATE("R",'MAPA DE RIESGOS'!$H$256),"")</f>
        <v/>
      </c>
      <c r="U19" s="307" t="str">
        <f>IF(AND('MAPA DE RIESGOS'!$V$262="Alta",'MAPA DE RIESGOS'!$Z$262="Menor"),CONCATENATE("R",'MAPA DE RIESGOS'!$H$262),"")</f>
        <v/>
      </c>
      <c r="V19" s="307" t="str">
        <f>IF(AND('MAPA DE RIESGOS'!$V$268="Alta",'MAPA DE RIESGOS'!$Z$268="Menor"),CONCATENATE("R",'MAPA DE RIESGOS'!$H$268),"")</f>
        <v/>
      </c>
      <c r="W19" s="307" t="str">
        <f>IF(AND('MAPA DE RIESGOS'!$V$274="Alta",'MAPA DE RIESGOS'!$Z$274="Menor"),CONCATENATE("R",'MAPA DE RIESGOS'!$H$274),"")</f>
        <v/>
      </c>
      <c r="X19" s="307" t="str">
        <f>IF(AND('MAPA DE RIESGOS'!$V$280="Alta",'MAPA DE RIESGOS'!$Z$280="Menor"),CONCATENATE("R",'MAPA DE RIESGOS'!$H$280),"")</f>
        <v/>
      </c>
      <c r="Y19" s="307" t="str">
        <f>IF(AND('MAPA DE RIESGOS'!$V$286="Alta",'MAPA DE RIESGOS'!$Z$286="Menor"),CONCATENATE("R",'MAPA DE RIESGOS'!$H$286),"")</f>
        <v/>
      </c>
      <c r="Z19" s="307" t="str">
        <f>IF(AND('MAPA DE RIESGOS'!$V$292="Alta",'MAPA DE RIESGOS'!$Z$292="Menor"),CONCATENATE("R",'MAPA DE RIESGOS'!$H$292),"")</f>
        <v/>
      </c>
      <c r="AA19" s="307" t="str">
        <f>IF(AND('MAPA DE RIESGOS'!$V$298="Alta",'MAPA DE RIESGOS'!$Z$298="Menor"),CONCATENATE("R",'MAPA DE RIESGOS'!$H$298),"")</f>
        <v/>
      </c>
      <c r="AB19" s="307" t="str">
        <f>IF(AND('MAPA DE RIESGOS'!$V$304="Alta",'MAPA DE RIESGOS'!$Z$304="Menor"),CONCATENATE("R",'MAPA DE RIESGOS'!$H$304),"")</f>
        <v/>
      </c>
      <c r="AC19" s="305" t="str">
        <f>IF(AND('MAPA DE RIESGOS'!$V$310="Alta",'MAPA DE RIESGOS'!$Z$310="Menor"),CONCATENATE("R",'MAPA DE RIESGOS'!$H$310),"")</f>
        <v/>
      </c>
      <c r="AD19" s="283" t="str">
        <f>IF(AND('MAPA DE RIESGOS'!$V$256="Alta",'MAPA DE RIESGOS'!$Z$256="Moderado"),CONCATENATE("R",'MAPA DE RIESGOS'!$H$256),"")</f>
        <v/>
      </c>
      <c r="AE19" s="293" t="str">
        <f>IF(AND('MAPA DE RIESGOS'!$V$262="Alta",'MAPA DE RIESGOS'!$Z$262="Moderado"),CONCATENATE("R",'MAPA DE RIESGOS'!$H$262),"")</f>
        <v/>
      </c>
      <c r="AF19" s="293" t="str">
        <f>IF(AND('MAPA DE RIESGOS'!$V$268="Alta",'MAPA DE RIESGOS'!$Z$268="Moderado"),CONCATENATE("R",'MAPA DE RIESGOS'!$H$268),"")</f>
        <v/>
      </c>
      <c r="AG19" s="293" t="str">
        <f>IF(AND('MAPA DE RIESGOS'!$V$274="Alta",'MAPA DE RIESGOS'!$Z$274="Moderado"),CONCATENATE("R",'MAPA DE RIESGOS'!$H$274),"")</f>
        <v/>
      </c>
      <c r="AH19" s="293" t="str">
        <f>IF(AND('MAPA DE RIESGOS'!$V$280="Alta",'MAPA DE RIESGOS'!$Z$280="Moderado"),CONCATENATE("R",'MAPA DE RIESGOS'!$H$280),"")</f>
        <v/>
      </c>
      <c r="AI19" s="293" t="str">
        <f>IF(AND('MAPA DE RIESGOS'!$V$286="Alta",'MAPA DE RIESGOS'!$Z$286="Moderado"),CONCATENATE("R",'MAPA DE RIESGOS'!$H$286),"")</f>
        <v/>
      </c>
      <c r="AJ19" s="293" t="str">
        <f>IF(AND('MAPA DE RIESGOS'!$V$292="Alta",'MAPA DE RIESGOS'!$Z$292="Moderado"),CONCATENATE("R",'MAPA DE RIESGOS'!$H$292),"")</f>
        <v/>
      </c>
      <c r="AK19" s="293" t="str">
        <f>IF(AND('MAPA DE RIESGOS'!$V$298="Alta",'MAPA DE RIESGOS'!$Z$298="Moderado"),CONCATENATE("R",'MAPA DE RIESGOS'!$H$298),"")</f>
        <v/>
      </c>
      <c r="AL19" s="293" t="str">
        <f>IF(AND('MAPA DE RIESGOS'!$V$304="Alta",'MAPA DE RIESGOS'!$Z$304="Moderado"),CONCATENATE("R",'MAPA DE RIESGOS'!$H$304),"")</f>
        <v/>
      </c>
      <c r="AM19" s="286" t="str">
        <f>IF(AND('MAPA DE RIESGOS'!$V$310="Alta",'MAPA DE RIESGOS'!$Z$310="Moderado"),CONCATENATE("R",'MAPA DE RIESGOS'!$H$310),"")</f>
        <v/>
      </c>
      <c r="AN19" s="283" t="str">
        <f>IF(AND('MAPA DE RIESGOS'!$V$256="Alta",'MAPA DE RIESGOS'!$Z$256="Mayor"),CONCATENATE("R",'MAPA DE RIESGOS'!$H$256),"")</f>
        <v/>
      </c>
      <c r="AO19" s="293" t="str">
        <f>IF(AND('MAPA DE RIESGOS'!$V$262="Alta",'MAPA DE RIESGOS'!$Z$262="Mayor"),CONCATENATE("R",'MAPA DE RIESGOS'!$H$262),"")</f>
        <v/>
      </c>
      <c r="AP19" s="293" t="str">
        <f>IF(AND('MAPA DE RIESGOS'!$V$268="Alta",'MAPA DE RIESGOS'!$Z$268="Mayor"),CONCATENATE("R",'MAPA DE RIESGOS'!$H$268),"")</f>
        <v/>
      </c>
      <c r="AQ19" s="293" t="str">
        <f>IF(AND('MAPA DE RIESGOS'!$V$274="Alta",'MAPA DE RIESGOS'!$Z$274="Mayor"),CONCATENATE("R",'MAPA DE RIESGOS'!$H$274),"")</f>
        <v/>
      </c>
      <c r="AR19" s="293" t="str">
        <f>IF(AND('MAPA DE RIESGOS'!$V$280="Alta",'MAPA DE RIESGOS'!$Z$280="Mayor"),CONCATENATE("R",'MAPA DE RIESGOS'!$H$280),"")</f>
        <v/>
      </c>
      <c r="AS19" s="293" t="str">
        <f>IF(AND('MAPA DE RIESGOS'!$V$286="Alta",'MAPA DE RIESGOS'!$Z$286="Mayor"),CONCATENATE("R",'MAPA DE RIESGOS'!$H$286),"")</f>
        <v/>
      </c>
      <c r="AT19" s="293" t="str">
        <f>IF(AND('MAPA DE RIESGOS'!$V$292="Alta",'MAPA DE RIESGOS'!$Z$292="Mayor"),CONCATENATE("R",'MAPA DE RIESGOS'!$H$292),"")</f>
        <v/>
      </c>
      <c r="AU19" s="293" t="str">
        <f>IF(AND('MAPA DE RIESGOS'!$V$298="Alta",'MAPA DE RIESGOS'!$Z$298="Mayor"),CONCATENATE("R",'MAPA DE RIESGOS'!$H$298),"")</f>
        <v/>
      </c>
      <c r="AV19" s="293" t="str">
        <f>IF(AND('MAPA DE RIESGOS'!$V$304="Alta",'MAPA DE RIESGOS'!$Z$304="Mayor"),CONCATENATE("R",'MAPA DE RIESGOS'!$H$304),"")</f>
        <v/>
      </c>
      <c r="AW19" s="286" t="str">
        <f>IF(AND('MAPA DE RIESGOS'!$V$310="Alta",'MAPA DE RIESGOS'!$Z$310="Mayor"),CONCATENATE("R",'MAPA DE RIESGOS'!$H$310),"")</f>
        <v/>
      </c>
      <c r="AX19" s="289" t="str">
        <f>IF(AND('MAPA DE RIESGOS'!$V$256="Alta",'MAPA DE RIESGOS'!$Z$256="Catastrófico"),CONCATENATE("R",'MAPA DE RIESGOS'!$H$256),"")</f>
        <v/>
      </c>
      <c r="AY19" s="294" t="str">
        <f>IF(AND('MAPA DE RIESGOS'!$V$262="Alta",'MAPA DE RIESGOS'!$Z$262="Catastrófico"),CONCATENATE("R",'MAPA DE RIESGOS'!$H$262),"")</f>
        <v/>
      </c>
      <c r="AZ19" s="294" t="str">
        <f>IF(AND('MAPA DE RIESGOS'!$V$268="Alta",'MAPA DE RIESGOS'!$Z$268="Catastrófico"),CONCATENATE("R",'MAPA DE RIESGOS'!$H$268),"")</f>
        <v/>
      </c>
      <c r="BA19" s="294" t="str">
        <f>IF(AND('MAPA DE RIESGOS'!$V$274="Alta",'MAPA DE RIESGOS'!$Z$274="Catastrófico"),CONCATENATE("R",'MAPA DE RIESGOS'!$H$274),"")</f>
        <v/>
      </c>
      <c r="BB19" s="294" t="str">
        <f>IF(AND('MAPA DE RIESGOS'!$V$280="Alta",'MAPA DE RIESGOS'!$Z$280="Catastrófico"),CONCATENATE("R",'MAPA DE RIESGOS'!$H$280),"")</f>
        <v/>
      </c>
      <c r="BC19" s="294" t="str">
        <f>IF(AND('MAPA DE RIESGOS'!$V$286="Alta",'MAPA DE RIESGOS'!$Z$286="Catastrófico"),CONCATENATE("R",'MAPA DE RIESGOS'!$H$286),"")</f>
        <v/>
      </c>
      <c r="BD19" s="294" t="str">
        <f>IF(AND('MAPA DE RIESGOS'!$V$292="Alta",'MAPA DE RIESGOS'!$Z$292="Catastrófico"),CONCATENATE("R",'MAPA DE RIESGOS'!$H$292),"")</f>
        <v/>
      </c>
      <c r="BE19" s="294" t="str">
        <f>IF(AND('MAPA DE RIESGOS'!$V$298="Alta",'MAPA DE RIESGOS'!$Z$298="Catastrófico"),CONCATENATE("R",'MAPA DE RIESGOS'!$H$298),"")</f>
        <v/>
      </c>
      <c r="BF19" s="294" t="str">
        <f>IF(AND('MAPA DE RIESGOS'!$V$304="Alta",'MAPA DE RIESGOS'!$Z$304="Catastrófico"),CONCATENATE("R",'MAPA DE RIESGOS'!$H$304),"")</f>
        <v/>
      </c>
      <c r="BG19" s="292" t="str">
        <f>IF(AND('MAPA DE RIESGOS'!$V$310="Alta",'MAPA DE RIESGOS'!$Z$310="Catastrófico"),CONCATENATE("R",'MAPA DE RIESGOS'!$H$310),"")</f>
        <v/>
      </c>
      <c r="BH19" s="67"/>
      <c r="BI19" s="931"/>
      <c r="BJ19" s="932"/>
      <c r="BK19" s="932"/>
      <c r="BL19" s="932"/>
      <c r="BM19" s="932"/>
      <c r="BN19" s="933"/>
    </row>
    <row r="20" spans="2:66" ht="34.5" customHeight="1">
      <c r="B20" s="917"/>
      <c r="C20" s="917"/>
      <c r="D20" s="918"/>
      <c r="E20" s="908"/>
      <c r="F20" s="909"/>
      <c r="G20" s="909"/>
      <c r="H20" s="909"/>
      <c r="I20" s="909"/>
      <c r="J20" s="302" t="str">
        <f>IF(AND('MAPA DE RIESGOS'!$V$316="Alta",'MAPA DE RIESGOS'!$Z$316="Leve"),CONCATENATE("R",'MAPA DE RIESGOS'!$H$316),"")</f>
        <v/>
      </c>
      <c r="K20" s="307" t="str">
        <f>IF(AND('MAPA DE RIESGOS'!$V$322="Alta",'MAPA DE RIESGOS'!$Z$322="Leve"),CONCATENATE("R",'MAPA DE RIESGOS'!$H$322),"")</f>
        <v/>
      </c>
      <c r="L20" s="307" t="str">
        <f>IF(AND('MAPA DE RIESGOS'!$V$328="Alta",'MAPA DE RIESGOS'!$Z$328="Leve"),CONCATENATE("R",'MAPA DE RIESGOS'!$H$328),"")</f>
        <v/>
      </c>
      <c r="M20" s="307" t="str">
        <f>IF(AND('MAPA DE RIESGOS'!$V$334="Alta",'MAPA DE RIESGOS'!$Z$334="Leve"),CONCATENATE("R",'MAPA DE RIESGOS'!$H$334),"")</f>
        <v/>
      </c>
      <c r="N20" s="307" t="str">
        <f>IF(AND('MAPA DE RIESGOS'!$V$340="Alta",'MAPA DE RIESGOS'!$Z$340="Leve"),CONCATENATE("R",'MAPA DE RIESGOS'!$H$340),"")</f>
        <v/>
      </c>
      <c r="O20" s="307" t="str">
        <f>IF(AND('MAPA DE RIESGOS'!$V$346="Alta",'MAPA DE RIESGOS'!$Z$346="Leve"),CONCATENATE("R",'MAPA DE RIESGOS'!$H$346),"")</f>
        <v/>
      </c>
      <c r="P20" s="307" t="str">
        <f>IF(AND('MAPA DE RIESGOS'!$V$352="Alta",'MAPA DE RIESGOS'!$Z$352="Leve"),CONCATENATE("R",'MAPA DE RIESGOS'!$H$352),"")</f>
        <v/>
      </c>
      <c r="Q20" s="307" t="str">
        <f>IF(AND('MAPA DE RIESGOS'!$V$358="Alta",'MAPA DE RIESGOS'!$Z$358="Leve"),CONCATENATE("R",'MAPA DE RIESGOS'!$H$358),"")</f>
        <v/>
      </c>
      <c r="R20" s="307" t="str">
        <f>IF(AND('MAPA DE RIESGOS'!$V$364="Alta",'MAPA DE RIESGOS'!$Z$364="Leve"),CONCATENATE("R",'MAPA DE RIESGOS'!$H$364),"")</f>
        <v/>
      </c>
      <c r="S20" s="305" t="str">
        <f>IF(AND('MAPA DE RIESGOS'!$V$370="Alta",'MAPA DE RIESGOS'!$Z$370="Leve"),CONCATENATE("R",'MAPA DE RIESGOS'!$H$370),"")</f>
        <v/>
      </c>
      <c r="T20" s="302" t="str">
        <f>IF(AND('MAPA DE RIESGOS'!$V$316="Alta",'MAPA DE RIESGOS'!$Z$316="Menor"),CONCATENATE("R",'MAPA DE RIESGOS'!$H$316),"")</f>
        <v/>
      </c>
      <c r="U20" s="307" t="str">
        <f>IF(AND('MAPA DE RIESGOS'!$V$322="Alta",'MAPA DE RIESGOS'!$Z$322="Menor"),CONCATENATE("R",'MAPA DE RIESGOS'!$H$322),"")</f>
        <v/>
      </c>
      <c r="V20" s="307" t="str">
        <f>IF(AND('MAPA DE RIESGOS'!$V$328="Alta",'MAPA DE RIESGOS'!$Z$328="Menor"),CONCATENATE("R",'MAPA DE RIESGOS'!$H$328),"")</f>
        <v/>
      </c>
      <c r="W20" s="307" t="str">
        <f>IF(AND('MAPA DE RIESGOS'!$V$334="Alta",'MAPA DE RIESGOS'!$Z$334="Menor"),CONCATENATE("R",'MAPA DE RIESGOS'!$H$334),"")</f>
        <v/>
      </c>
      <c r="X20" s="307" t="str">
        <f>IF(AND('MAPA DE RIESGOS'!$V$340="Alta",'MAPA DE RIESGOS'!$Z$340="Menor"),CONCATENATE("R",'MAPA DE RIESGOS'!$H$340),"")</f>
        <v/>
      </c>
      <c r="Y20" s="307" t="str">
        <f>IF(AND('MAPA DE RIESGOS'!$V$346="Alta",'MAPA DE RIESGOS'!$Z$346="Menor"),CONCATENATE("R",'MAPA DE RIESGOS'!$H$346),"")</f>
        <v/>
      </c>
      <c r="Z20" s="307" t="str">
        <f>IF(AND('MAPA DE RIESGOS'!$V$352="Alta",'MAPA DE RIESGOS'!$Z$352="Menor"),CONCATENATE("R",'MAPA DE RIESGOS'!$H$352),"")</f>
        <v/>
      </c>
      <c r="AA20" s="307" t="str">
        <f>IF(AND('MAPA DE RIESGOS'!$V$358="Alta",'MAPA DE RIESGOS'!$Z$358="Menor"),CONCATENATE("R",'MAPA DE RIESGOS'!$H$358),"")</f>
        <v/>
      </c>
      <c r="AB20" s="307" t="str">
        <f>IF(AND('MAPA DE RIESGOS'!$V$364="Alta",'MAPA DE RIESGOS'!$Z$364="Menor"),CONCATENATE("R",'MAPA DE RIESGOS'!$H$364),"")</f>
        <v/>
      </c>
      <c r="AC20" s="305" t="str">
        <f>IF(AND('MAPA DE RIESGOS'!$V$370="Alta",'MAPA DE RIESGOS'!$Z$370="Menor"),CONCATENATE("R",'MAPA DE RIESGOS'!$H$370),"")</f>
        <v/>
      </c>
      <c r="AD20" s="283" t="str">
        <f>IF(AND('MAPA DE RIESGOS'!$V$316="Alta",'MAPA DE RIESGOS'!$Z$316="Moderado"),CONCATENATE("R",'MAPA DE RIESGOS'!$H$316),"")</f>
        <v/>
      </c>
      <c r="AE20" s="293" t="str">
        <f>IF(AND('MAPA DE RIESGOS'!$V$322="Alta",'MAPA DE RIESGOS'!$Z$322="Moderado"),CONCATENATE("R",'MAPA DE RIESGOS'!$H$322),"")</f>
        <v/>
      </c>
      <c r="AF20" s="293" t="str">
        <f>IF(AND('MAPA DE RIESGOS'!$V$328="Alta",'MAPA DE RIESGOS'!$Z$328="Moderado"),CONCATENATE("R",'MAPA DE RIESGOS'!$H$328),"")</f>
        <v/>
      </c>
      <c r="AG20" s="293" t="str">
        <f>IF(AND('MAPA DE RIESGOS'!$V$334="Alta",'MAPA DE RIESGOS'!$Z$334="Moderado"),CONCATENATE("R",'MAPA DE RIESGOS'!$H$334),"")</f>
        <v/>
      </c>
      <c r="AH20" s="293" t="str">
        <f>IF(AND('MAPA DE RIESGOS'!$V$340="Alta",'MAPA DE RIESGOS'!$Z$340="Moderado"),CONCATENATE("R",'MAPA DE RIESGOS'!$H$340),"")</f>
        <v/>
      </c>
      <c r="AI20" s="293" t="str">
        <f>IF(AND('MAPA DE RIESGOS'!$V$346="Alta",'MAPA DE RIESGOS'!$Z$346="Moderado"),CONCATENATE("R",'MAPA DE RIESGOS'!$H$346),"")</f>
        <v/>
      </c>
      <c r="AJ20" s="293" t="str">
        <f>IF(AND('MAPA DE RIESGOS'!$V$352="Alta",'MAPA DE RIESGOS'!$Z$352="Moderado"),CONCATENATE("R",'MAPA DE RIESGOS'!$H$352),"")</f>
        <v/>
      </c>
      <c r="AK20" s="293" t="str">
        <f>IF(AND('MAPA DE RIESGOS'!$V$358="Alta",'MAPA DE RIESGOS'!$Z$358="Moderado"),CONCATENATE("R",'MAPA DE RIESGOS'!$H$358),"")</f>
        <v/>
      </c>
      <c r="AL20" s="293" t="str">
        <f>IF(AND('MAPA DE RIESGOS'!$V$364="Alta",'MAPA DE RIESGOS'!$Z$364="Moderado"),CONCATENATE("R",'MAPA DE RIESGOS'!$H$364),"")</f>
        <v/>
      </c>
      <c r="AM20" s="286" t="str">
        <f>IF(AND('MAPA DE RIESGOS'!$V$370="Alta",'MAPA DE RIESGOS'!$Z$370="Moderado"),CONCATENATE("R",'MAPA DE RIESGOS'!$H$370),"")</f>
        <v/>
      </c>
      <c r="AN20" s="283" t="str">
        <f>IF(AND('MAPA DE RIESGOS'!$V$316="Alta",'MAPA DE RIESGOS'!$Z$316="Mayor"),CONCATENATE("R",'MAPA DE RIESGOS'!$H$316),"")</f>
        <v/>
      </c>
      <c r="AO20" s="293" t="str">
        <f>IF(AND('MAPA DE RIESGOS'!$V$322="Alta",'MAPA DE RIESGOS'!$Z$322="Mayor"),CONCATENATE("R",'MAPA DE RIESGOS'!$H$322),"")</f>
        <v/>
      </c>
      <c r="AP20" s="293" t="str">
        <f>IF(AND('MAPA DE RIESGOS'!$V$328="Alta",'MAPA DE RIESGOS'!$Z$328="Mayor"),CONCATENATE("R",'MAPA DE RIESGOS'!$H$328),"")</f>
        <v/>
      </c>
      <c r="AQ20" s="293" t="str">
        <f>IF(AND('MAPA DE RIESGOS'!$V$334="Alta",'MAPA DE RIESGOS'!$Z$334="Mayor"),CONCATENATE("R",'MAPA DE RIESGOS'!$H$334),"")</f>
        <v/>
      </c>
      <c r="AR20" s="293" t="str">
        <f>IF(AND('MAPA DE RIESGOS'!$V$340="Alta",'MAPA DE RIESGOS'!$Z$340="Mayor"),CONCATENATE("R",'MAPA DE RIESGOS'!$H$340),"")</f>
        <v/>
      </c>
      <c r="AS20" s="293" t="str">
        <f>IF(AND('MAPA DE RIESGOS'!$V$346="Alta",'MAPA DE RIESGOS'!$Z$346="Mayor"),CONCATENATE("R",'MAPA DE RIESGOS'!$H$346),"")</f>
        <v/>
      </c>
      <c r="AT20" s="293" t="str">
        <f>IF(AND('MAPA DE RIESGOS'!$V$352="Alta",'MAPA DE RIESGOS'!$Z$352="Mayor"),CONCATENATE("R",'MAPA DE RIESGOS'!$H$352),"")</f>
        <v/>
      </c>
      <c r="AU20" s="293" t="str">
        <f>IF(AND('MAPA DE RIESGOS'!$V$358="Alta",'MAPA DE RIESGOS'!$Z$358="Mayor"),CONCATENATE("R",'MAPA DE RIESGOS'!$H$358),"")</f>
        <v/>
      </c>
      <c r="AV20" s="293" t="str">
        <f>IF(AND('MAPA DE RIESGOS'!$V$364="Alta",'MAPA DE RIESGOS'!$Z$364="Mayor"),CONCATENATE("R",'MAPA DE RIESGOS'!$H$364),"")</f>
        <v/>
      </c>
      <c r="AW20" s="286" t="str">
        <f>IF(AND('MAPA DE RIESGOS'!$V$370="Alta",'MAPA DE RIESGOS'!$Z$370="Mayor"),CONCATENATE("R",'MAPA DE RIESGOS'!$H$370),"")</f>
        <v/>
      </c>
      <c r="AX20" s="289" t="str">
        <f>IF(AND('MAPA DE RIESGOS'!$V$316="Alta",'MAPA DE RIESGOS'!$Z$316="Catastrófico"),CONCATENATE("R",'MAPA DE RIESGOS'!$H$316),"")</f>
        <v/>
      </c>
      <c r="AY20" s="294" t="str">
        <f>IF(AND('MAPA DE RIESGOS'!$V$322="Alta",'MAPA DE RIESGOS'!$Z$322="Catastrófico"),CONCATENATE("R",'MAPA DE RIESGOS'!$H$322),"")</f>
        <v/>
      </c>
      <c r="AZ20" s="294" t="str">
        <f>IF(AND('MAPA DE RIESGOS'!$V$328="Alta",'MAPA DE RIESGOS'!$Z$328="Catastrófico"),CONCATENATE("R",'MAPA DE RIESGOS'!$H$328),"")</f>
        <v/>
      </c>
      <c r="BA20" s="294" t="str">
        <f>IF(AND('MAPA DE RIESGOS'!$V$334="Alta",'MAPA DE RIESGOS'!$Z$334="Catastrófico"),CONCATENATE("R",'MAPA DE RIESGOS'!$H$334),"")</f>
        <v/>
      </c>
      <c r="BB20" s="294" t="str">
        <f>IF(AND('MAPA DE RIESGOS'!$V$340="Alta",'MAPA DE RIESGOS'!$Z$340="Catastrófico"),CONCATENATE("R",'MAPA DE RIESGOS'!$H$340),"")</f>
        <v/>
      </c>
      <c r="BC20" s="294" t="str">
        <f>IF(AND('MAPA DE RIESGOS'!$V$346="Alta",'MAPA DE RIESGOS'!$Z$346="Catastrófico"),CONCATENATE("R",'MAPA DE RIESGOS'!$H$346),"")</f>
        <v/>
      </c>
      <c r="BD20" s="294" t="str">
        <f>IF(AND('MAPA DE RIESGOS'!$V$352="Alta",'MAPA DE RIESGOS'!$Z$352="Catastrófico"),CONCATENATE("R",'MAPA DE RIESGOS'!$H$352),"")</f>
        <v/>
      </c>
      <c r="BE20" s="294" t="str">
        <f>IF(AND('MAPA DE RIESGOS'!$V$358="Alta",'MAPA DE RIESGOS'!$Z$358="Catastrófico"),CONCATENATE("R",'MAPA DE RIESGOS'!$H$358),"")</f>
        <v/>
      </c>
      <c r="BF20" s="294" t="str">
        <f>IF(AND('MAPA DE RIESGOS'!$V$364="Alta",'MAPA DE RIESGOS'!$Z$364="Catastrófico"),CONCATENATE("R",'MAPA DE RIESGOS'!$H$364),"")</f>
        <v/>
      </c>
      <c r="BG20" s="292" t="str">
        <f>IF(AND('MAPA DE RIESGOS'!$V$370="Alta",'MAPA DE RIESGOS'!$Z$370="Catastrófico"),CONCATENATE("R",'MAPA DE RIESGOS'!$H$370),"")</f>
        <v/>
      </c>
      <c r="BH20" s="67"/>
      <c r="BI20" s="931"/>
      <c r="BJ20" s="932"/>
      <c r="BK20" s="932"/>
      <c r="BL20" s="932"/>
      <c r="BM20" s="932"/>
      <c r="BN20" s="933"/>
    </row>
    <row r="21" spans="2:66" ht="34.5" customHeight="1">
      <c r="B21" s="917"/>
      <c r="C21" s="917"/>
      <c r="D21" s="918"/>
      <c r="E21" s="908"/>
      <c r="F21" s="909"/>
      <c r="G21" s="909"/>
      <c r="H21" s="909"/>
      <c r="I21" s="909"/>
      <c r="J21" s="302" t="str">
        <f>IF(AND('MAPA DE RIESGOS'!$V$376="Alta",'MAPA DE RIESGOS'!$Z$376="Leve"),CONCATENATE("R",'MAPA DE RIESGOS'!$H$376),"")</f>
        <v/>
      </c>
      <c r="K21" s="307" t="str">
        <f>IF(AND('MAPA DE RIESGOS'!$V$382="Alta",'MAPA DE RIESGOS'!$Z$382="Leve"),CONCATENATE("R",'MAPA DE RIESGOS'!$H$382),"")</f>
        <v/>
      </c>
      <c r="L21" s="307" t="str">
        <f>IF(AND('MAPA DE RIESGOS'!$V$388="Alta",'MAPA DE RIESGOS'!$Z$388="Leve"),CONCATENATE("R",'MAPA DE RIESGOS'!$H$388),"")</f>
        <v/>
      </c>
      <c r="M21" s="307" t="str">
        <f>IF(AND('MAPA DE RIESGOS'!$V$394="Alta",'MAPA DE RIESGOS'!$Z$394="Leve"),CONCATENATE("R",'MAPA DE RIESGOS'!$H$394),"")</f>
        <v/>
      </c>
      <c r="N21" s="307" t="str">
        <f>IF(AND('MAPA DE RIESGOS'!$V$400="Alta",'MAPA DE RIESGOS'!$Z$400="Leve"),CONCATENATE("R",'MAPA DE RIESGOS'!$H$400),"")</f>
        <v/>
      </c>
      <c r="O21" s="307" t="str">
        <f>IF(AND('MAPA DE RIESGOS'!$V$406="Alta",'MAPA DE RIESGOS'!$Z$406="Leve"),CONCATENATE("R",'MAPA DE RIESGOS'!$H$406),"")</f>
        <v/>
      </c>
      <c r="P21" s="307" t="str">
        <f>IF(AND('MAPA DE RIESGOS'!$V$412="Alta",'MAPA DE RIESGOS'!$Z$412="Leve"),CONCATENATE("R",'MAPA DE RIESGOS'!$H$412),"")</f>
        <v/>
      </c>
      <c r="Q21" s="307" t="str">
        <f>IF(AND('MAPA DE RIESGOS'!$V$418="Alta",'MAPA DE RIESGOS'!$Z$418="Leve"),CONCATENATE("R",'MAPA DE RIESGOS'!$H$418),"")</f>
        <v/>
      </c>
      <c r="R21" s="307" t="str">
        <f>IF(AND('MAPA DE RIESGOS'!$V$424="Alta",'MAPA DE RIESGOS'!$Z$424="Leve"),CONCATENATE("R",'MAPA DE RIESGOS'!$H$424),"")</f>
        <v/>
      </c>
      <c r="S21" s="305" t="str">
        <f>IF(AND('MAPA DE RIESGOS'!$V$430="Alta",'MAPA DE RIESGOS'!$Z$430="Leve"),CONCATENATE("R",'MAPA DE RIESGOS'!$H$430),"")</f>
        <v/>
      </c>
      <c r="T21" s="302" t="str">
        <f>IF(AND('MAPA DE RIESGOS'!$V$376="Alta",'MAPA DE RIESGOS'!$Z$376="Menor"),CONCATENATE("R",'MAPA DE RIESGOS'!$H$376),"")</f>
        <v/>
      </c>
      <c r="U21" s="307" t="str">
        <f>IF(AND('MAPA DE RIESGOS'!$V$382="Alta",'MAPA DE RIESGOS'!$Z$382="Menor"),CONCATENATE("R",'MAPA DE RIESGOS'!$H$382),"")</f>
        <v/>
      </c>
      <c r="V21" s="307" t="str">
        <f>IF(AND('MAPA DE RIESGOS'!$V$388="Alta",'MAPA DE RIESGOS'!$Z$388="Menor"),CONCATENATE("R",'MAPA DE RIESGOS'!$H$388),"")</f>
        <v/>
      </c>
      <c r="W21" s="307" t="str">
        <f>IF(AND('MAPA DE RIESGOS'!$V$394="Alta",'MAPA DE RIESGOS'!$Z$394="Menor"),CONCATENATE("R",'MAPA DE RIESGOS'!$H$394),"")</f>
        <v/>
      </c>
      <c r="X21" s="307" t="str">
        <f>IF(AND('MAPA DE RIESGOS'!$V$400="Alta",'MAPA DE RIESGOS'!$Z$400="Menor"),CONCATENATE("R",'MAPA DE RIESGOS'!$H$400),"")</f>
        <v/>
      </c>
      <c r="Y21" s="307" t="str">
        <f>IF(AND('MAPA DE RIESGOS'!$V$406="Alta",'MAPA DE RIESGOS'!$Z$406="Menor"),CONCATENATE("R",'MAPA DE RIESGOS'!$H$406),"")</f>
        <v/>
      </c>
      <c r="Z21" s="307" t="str">
        <f>IF(AND('MAPA DE RIESGOS'!$V$412="Alta",'MAPA DE RIESGOS'!$Z$412="Menor"),CONCATENATE("R",'MAPA DE RIESGOS'!$H$412),"")</f>
        <v/>
      </c>
      <c r="AA21" s="307" t="str">
        <f>IF(AND('MAPA DE RIESGOS'!$V$418="Alta",'MAPA DE RIESGOS'!$Z$418="Menor"),CONCATENATE("R",'MAPA DE RIESGOS'!$H$418),"")</f>
        <v/>
      </c>
      <c r="AB21" s="307" t="str">
        <f>IF(AND('MAPA DE RIESGOS'!$V$424="Alta",'MAPA DE RIESGOS'!$Z$424="Menor"),CONCATENATE("R",'MAPA DE RIESGOS'!$H$424),"")</f>
        <v/>
      </c>
      <c r="AC21" s="305" t="str">
        <f>IF(AND('MAPA DE RIESGOS'!$V$430="Alta",'MAPA DE RIESGOS'!$Z$430="Menor"),CONCATENATE("R",'MAPA DE RIESGOS'!$H$430),"")</f>
        <v/>
      </c>
      <c r="AD21" s="283" t="str">
        <f>IF(AND('MAPA DE RIESGOS'!$V$376="Alta",'MAPA DE RIESGOS'!$Z$376="Moderado"),CONCATENATE("R",'MAPA DE RIESGOS'!$H$376),"")</f>
        <v/>
      </c>
      <c r="AE21" s="293" t="str">
        <f>IF(AND('MAPA DE RIESGOS'!$V$382="Alta",'MAPA DE RIESGOS'!$Z$382="Moderado"),CONCATENATE("R",'MAPA DE RIESGOS'!$H$382),"")</f>
        <v/>
      </c>
      <c r="AF21" s="293" t="str">
        <f>IF(AND('MAPA DE RIESGOS'!$V$388="Alta",'MAPA DE RIESGOS'!$Z$388="Moderado"),CONCATENATE("R",'MAPA DE RIESGOS'!$H$388),"")</f>
        <v/>
      </c>
      <c r="AG21" s="293" t="str">
        <f>IF(AND('MAPA DE RIESGOS'!$V$394="Alta",'MAPA DE RIESGOS'!$Z$394="Moderado"),CONCATENATE("R",'MAPA DE RIESGOS'!$H$394),"")</f>
        <v/>
      </c>
      <c r="AH21" s="293" t="str">
        <f>IF(AND('MAPA DE RIESGOS'!$V$400="Alta",'MAPA DE RIESGOS'!$Z$400="Moderado"),CONCATENATE("R",'MAPA DE RIESGOS'!$H$400),"")</f>
        <v/>
      </c>
      <c r="AI21" s="293" t="str">
        <f>IF(AND('MAPA DE RIESGOS'!$V$406="Alta",'MAPA DE RIESGOS'!$Z$406="Moderado"),CONCATENATE("R",'MAPA DE RIESGOS'!$H$406),"")</f>
        <v/>
      </c>
      <c r="AJ21" s="293" t="str">
        <f>IF(AND('MAPA DE RIESGOS'!$V$412="Alta",'MAPA DE RIESGOS'!$Z$412="Moderado"),CONCATENATE("R",'MAPA DE RIESGOS'!$H$412),"")</f>
        <v/>
      </c>
      <c r="AK21" s="293" t="str">
        <f>IF(AND('MAPA DE RIESGOS'!$V$418="Alta",'MAPA DE RIESGOS'!$Z$418="Moderado"),CONCATENATE("R",'MAPA DE RIESGOS'!$H$418),"")</f>
        <v/>
      </c>
      <c r="AL21" s="293" t="str">
        <f>IF(AND('MAPA DE RIESGOS'!$V$424="Alta",'MAPA DE RIESGOS'!$Z$424="Moderado"),CONCATENATE("R",'MAPA DE RIESGOS'!$H$424),"")</f>
        <v/>
      </c>
      <c r="AM21" s="286" t="str">
        <f>IF(AND('MAPA DE RIESGOS'!$V$430="Alta",'MAPA DE RIESGOS'!$Z$430="Moderado"),CONCATENATE("R",'MAPA DE RIESGOS'!$H$430),"")</f>
        <v/>
      </c>
      <c r="AN21" s="283" t="str">
        <f>IF(AND('MAPA DE RIESGOS'!$V$376="Alta",'MAPA DE RIESGOS'!$Z$376="Mayor"),CONCATENATE("R",'MAPA DE RIESGOS'!$H$376),"")</f>
        <v/>
      </c>
      <c r="AO21" s="293" t="str">
        <f>IF(AND('MAPA DE RIESGOS'!$V$382="Alta",'MAPA DE RIESGOS'!$Z$382="Mayor"),CONCATENATE("R",'MAPA DE RIESGOS'!$H$382),"")</f>
        <v/>
      </c>
      <c r="AP21" s="293" t="str">
        <f>IF(AND('MAPA DE RIESGOS'!$V$388="Alta",'MAPA DE RIESGOS'!$Z$388="Mayor"),CONCATENATE("R",'MAPA DE RIESGOS'!$H$388),"")</f>
        <v/>
      </c>
      <c r="AQ21" s="293" t="str">
        <f>IF(AND('MAPA DE RIESGOS'!$V$394="Alta",'MAPA DE RIESGOS'!$Z$394="Mayor"),CONCATENATE("R",'MAPA DE RIESGOS'!$H$394),"")</f>
        <v/>
      </c>
      <c r="AR21" s="293" t="str">
        <f>IF(AND('MAPA DE RIESGOS'!$V$400="Alta",'MAPA DE RIESGOS'!$Z$400="Mayor"),CONCATENATE("R",'MAPA DE RIESGOS'!$H$400),"")</f>
        <v/>
      </c>
      <c r="AS21" s="293" t="str">
        <f>IF(AND('MAPA DE RIESGOS'!$V$406="Alta",'MAPA DE RIESGOS'!$Z$406="Mayor"),CONCATENATE("R",'MAPA DE RIESGOS'!$H$406),"")</f>
        <v/>
      </c>
      <c r="AT21" s="293" t="str">
        <f>IF(AND('MAPA DE RIESGOS'!$V$412="Alta",'MAPA DE RIESGOS'!$Z$412="Mayor"),CONCATENATE("R",'MAPA DE RIESGOS'!$H$412),"")</f>
        <v/>
      </c>
      <c r="AU21" s="293" t="str">
        <f>IF(AND('MAPA DE RIESGOS'!$V$418="Alta",'MAPA DE RIESGOS'!$Z$418="Mayor"),CONCATENATE("R",'MAPA DE RIESGOS'!$H$418),"")</f>
        <v/>
      </c>
      <c r="AV21" s="293" t="str">
        <f>IF(AND('MAPA DE RIESGOS'!$V$424="Alta",'MAPA DE RIESGOS'!$Z$424="Mayor"),CONCATENATE("R",'MAPA DE RIESGOS'!$H$424),"")</f>
        <v/>
      </c>
      <c r="AW21" s="286" t="str">
        <f>IF(AND('MAPA DE RIESGOS'!$V$430="Alta",'MAPA DE RIESGOS'!$Z$430="Mayor"),CONCATENATE("R",'MAPA DE RIESGOS'!$H$430),"")</f>
        <v/>
      </c>
      <c r="AX21" s="289" t="str">
        <f>IF(AND('MAPA DE RIESGOS'!$V$376="Alta",'MAPA DE RIESGOS'!$Z$376="Catastrófico"),CONCATENATE("R",'MAPA DE RIESGOS'!$H$376),"")</f>
        <v/>
      </c>
      <c r="AY21" s="294" t="str">
        <f>IF(AND('MAPA DE RIESGOS'!$V$382="Alta",'MAPA DE RIESGOS'!$Z$382="Catastrófico"),CONCATENATE("R",'MAPA DE RIESGOS'!$H$382),"")</f>
        <v/>
      </c>
      <c r="AZ21" s="294" t="str">
        <f>IF(AND('MAPA DE RIESGOS'!$V$388="Alta",'MAPA DE RIESGOS'!$Z$388="Catastrófico"),CONCATENATE("R",'MAPA DE RIESGOS'!$H$388),"")</f>
        <v/>
      </c>
      <c r="BA21" s="294" t="str">
        <f>IF(AND('MAPA DE RIESGOS'!$V$394="Alta",'MAPA DE RIESGOS'!$Z$394="Catastrófico"),CONCATENATE("R",'MAPA DE RIESGOS'!$H$394),"")</f>
        <v/>
      </c>
      <c r="BB21" s="294" t="str">
        <f>IF(AND('MAPA DE RIESGOS'!$V$400="Alta",'MAPA DE RIESGOS'!$Z$400="Catastrófico"),CONCATENATE("R",'MAPA DE RIESGOS'!$H$400),"")</f>
        <v/>
      </c>
      <c r="BC21" s="294" t="str">
        <f>IF(AND('MAPA DE RIESGOS'!$V$406="Alta",'MAPA DE RIESGOS'!$Z$406="Catastrófico"),CONCATENATE("R",'MAPA DE RIESGOS'!$H$406),"")</f>
        <v/>
      </c>
      <c r="BD21" s="294" t="str">
        <f>IF(AND('MAPA DE RIESGOS'!$V$412="Alta",'MAPA DE RIESGOS'!$Z$412="Catastrófico"),CONCATENATE("R",'MAPA DE RIESGOS'!$H$412),"")</f>
        <v/>
      </c>
      <c r="BE21" s="294" t="str">
        <f>IF(AND('MAPA DE RIESGOS'!$V$418="Alta",'MAPA DE RIESGOS'!$Z$418="Catastrófico"),CONCATENATE("R",'MAPA DE RIESGOS'!$H$418),"")</f>
        <v/>
      </c>
      <c r="BF21" s="294" t="str">
        <f>IF(AND('MAPA DE RIESGOS'!$V$424="Alta",'MAPA DE RIESGOS'!$Z$424="Catastrófico"),CONCATENATE("R",'MAPA DE RIESGOS'!$H$424),"")</f>
        <v/>
      </c>
      <c r="BG21" s="292" t="str">
        <f>IF(AND('MAPA DE RIESGOS'!$V$430="Alta",'MAPA DE RIESGOS'!$Z$430="Catastrófico"),CONCATENATE("R",'MAPA DE RIESGOS'!$H$430),"")</f>
        <v/>
      </c>
      <c r="BH21" s="67"/>
      <c r="BI21" s="931"/>
      <c r="BJ21" s="932"/>
      <c r="BK21" s="932"/>
      <c r="BL21" s="932"/>
      <c r="BM21" s="932"/>
      <c r="BN21" s="933"/>
    </row>
    <row r="22" spans="2:66" ht="34.5" customHeight="1">
      <c r="B22" s="917"/>
      <c r="C22" s="917"/>
      <c r="D22" s="918"/>
      <c r="E22" s="908"/>
      <c r="F22" s="909"/>
      <c r="G22" s="909"/>
      <c r="H22" s="909"/>
      <c r="I22" s="909"/>
      <c r="J22" s="302" t="str">
        <f>IF(AND('MAPA DE RIESGOS'!$V$436="Alta",'MAPA DE RIESGOS'!$Z$436="Leve"),CONCATENATE("R",'MAPA DE RIESGOS'!$H$436),"")</f>
        <v/>
      </c>
      <c r="K22" s="307" t="str">
        <f>IF(AND('MAPA DE RIESGOS'!$V$442="Alta",'MAPA DE RIESGOS'!$Z$442="Leve"),CONCATENATE("R",'MAPA DE RIESGOS'!$H$442),"")</f>
        <v/>
      </c>
      <c r="L22" s="307" t="str">
        <f>IF(AND('MAPA DE RIESGOS'!$V$448="Alta",'MAPA DE RIESGOS'!$Z$448="Leve"),CONCATENATE("R",'MAPA DE RIESGOS'!$H$448),"")</f>
        <v/>
      </c>
      <c r="M22" s="307" t="str">
        <f>IF(AND('MAPA DE RIESGOS'!$V$454="Alta",'MAPA DE RIESGOS'!$Z$454="Leve"),CONCATENATE("R",'MAPA DE RIESGOS'!$H$454),"")</f>
        <v/>
      </c>
      <c r="N22" s="307" t="str">
        <f>IF(AND('MAPA DE RIESGOS'!$V$460="Alta",'MAPA DE RIESGOS'!$Z$460="Leve"),CONCATENATE("R",'MAPA DE RIESGOS'!$H$460),"")</f>
        <v/>
      </c>
      <c r="O22" s="307" t="str">
        <f>IF(AND('MAPA DE RIESGOS'!$V$466="Alta",'MAPA DE RIESGOS'!$Z$466="Leve"),CONCATENATE("R",'MAPA DE RIESGOS'!$H$466),"")</f>
        <v/>
      </c>
      <c r="P22" s="307" t="str">
        <f>IF(AND('MAPA DE RIESGOS'!$V$472="Alta",'MAPA DE RIESGOS'!$Z$472="Leve"),CONCATENATE("R",'MAPA DE RIESGOS'!$H$472),"")</f>
        <v/>
      </c>
      <c r="Q22" s="307" t="str">
        <f>IF(AND('MAPA DE RIESGOS'!$V$478="Alta",'MAPA DE RIESGOS'!$Z$478="Leve"),CONCATENATE("R",'MAPA DE RIESGOS'!$H$478),"")</f>
        <v/>
      </c>
      <c r="R22" s="307" t="str">
        <f>IF(AND('MAPA DE RIESGOS'!$V$484="Alta",'MAPA DE RIESGOS'!$Z$484="Leve"),CONCATENATE("R",'MAPA DE RIESGOS'!$H$484),"")</f>
        <v/>
      </c>
      <c r="S22" s="305" t="str">
        <f>IF(AND('MAPA DE RIESGOS'!$V$490="Alta",'MAPA DE RIESGOS'!$Z$490="Leve"),CONCATENATE("R",'MAPA DE RIESGOS'!$H$490),"")</f>
        <v/>
      </c>
      <c r="T22" s="302" t="str">
        <f>IF(AND('MAPA DE RIESGOS'!$V$436="Alta",'MAPA DE RIESGOS'!$Z$436="Menor"),CONCATENATE("R",'MAPA DE RIESGOS'!$H$436),"")</f>
        <v/>
      </c>
      <c r="U22" s="307" t="str">
        <f>IF(AND('MAPA DE RIESGOS'!$V$442="Alta",'MAPA DE RIESGOS'!$Z$442="Menor"),CONCATENATE("R",'MAPA DE RIESGOS'!$H$442),"")</f>
        <v/>
      </c>
      <c r="V22" s="307" t="str">
        <f>IF(AND('MAPA DE RIESGOS'!$V$448="Alta",'MAPA DE RIESGOS'!$Z$448="Menor"),CONCATENATE("R",'MAPA DE RIESGOS'!$H$448),"")</f>
        <v/>
      </c>
      <c r="W22" s="307" t="str">
        <f>IF(AND('MAPA DE RIESGOS'!$V$454="Alta",'MAPA DE RIESGOS'!$Z$454="Menor"),CONCATENATE("R",'MAPA DE RIESGOS'!$H$454),"")</f>
        <v/>
      </c>
      <c r="X22" s="307" t="str">
        <f>IF(AND('MAPA DE RIESGOS'!$V$460="Alta",'MAPA DE RIESGOS'!$Z$460="Menor"),CONCATENATE("R",'MAPA DE RIESGOS'!$H$460),"")</f>
        <v/>
      </c>
      <c r="Y22" s="307" t="str">
        <f>IF(AND('MAPA DE RIESGOS'!$V$466="Alta",'MAPA DE RIESGOS'!$Z$466="Menor"),CONCATENATE("R",'MAPA DE RIESGOS'!$H$466),"")</f>
        <v/>
      </c>
      <c r="Z22" s="307" t="str">
        <f>IF(AND('MAPA DE RIESGOS'!$V$472="Alta",'MAPA DE RIESGOS'!$Z$472="Menor"),CONCATENATE("R",'MAPA DE RIESGOS'!$H$472),"")</f>
        <v/>
      </c>
      <c r="AA22" s="307" t="str">
        <f>IF(AND('MAPA DE RIESGOS'!$V$478="Alta",'MAPA DE RIESGOS'!$Z$478="Menor"),CONCATENATE("R",'MAPA DE RIESGOS'!$H$478),"")</f>
        <v/>
      </c>
      <c r="AB22" s="307" t="str">
        <f>IF(AND('MAPA DE RIESGOS'!$V$484="Alta",'MAPA DE RIESGOS'!$Z$484="Menor"),CONCATENATE("R",'MAPA DE RIESGOS'!$H$484),"")</f>
        <v/>
      </c>
      <c r="AC22" s="305" t="str">
        <f>IF(AND('MAPA DE RIESGOS'!$V$490="Alta",'MAPA DE RIESGOS'!$Z$490="Menor"),CONCATENATE("R",'MAPA DE RIESGOS'!$H$490),"")</f>
        <v/>
      </c>
      <c r="AD22" s="283" t="str">
        <f>IF(AND('MAPA DE RIESGOS'!$V$436="Alta",'MAPA DE RIESGOS'!$Z$436="Moderado"),CONCATENATE("R",'MAPA DE RIESGOS'!$H$436),"")</f>
        <v/>
      </c>
      <c r="AE22" s="293" t="str">
        <f>IF(AND('MAPA DE RIESGOS'!$V$442="Alta",'MAPA DE RIESGOS'!$Z$442="Moderado"),CONCATENATE("R",'MAPA DE RIESGOS'!$H$442),"")</f>
        <v/>
      </c>
      <c r="AF22" s="293" t="str">
        <f>IF(AND('MAPA DE RIESGOS'!$V$448="Alta",'MAPA DE RIESGOS'!$Z$448="Moderado"),CONCATENATE("R",'MAPA DE RIESGOS'!$H$448),"")</f>
        <v/>
      </c>
      <c r="AG22" s="293" t="str">
        <f>IF(AND('MAPA DE RIESGOS'!$V$454="Alta",'MAPA DE RIESGOS'!$Z$454="Moderado"),CONCATENATE("R",'MAPA DE RIESGOS'!$H$454),"")</f>
        <v/>
      </c>
      <c r="AH22" s="293" t="str">
        <f>IF(AND('MAPA DE RIESGOS'!$V$460="Alta",'MAPA DE RIESGOS'!$Z$460="Moderado"),CONCATENATE("R",'MAPA DE RIESGOS'!$H$460),"")</f>
        <v/>
      </c>
      <c r="AI22" s="293" t="str">
        <f>IF(AND('MAPA DE RIESGOS'!$V$466="Alta",'MAPA DE RIESGOS'!$Z$466="Moderado"),CONCATENATE("R",'MAPA DE RIESGOS'!$H$466),"")</f>
        <v/>
      </c>
      <c r="AJ22" s="293" t="str">
        <f>IF(AND('MAPA DE RIESGOS'!$V$472="Alta",'MAPA DE RIESGOS'!$Z$472="Moderado"),CONCATENATE("R",'MAPA DE RIESGOS'!$H$472),"")</f>
        <v/>
      </c>
      <c r="AK22" s="293" t="str">
        <f>IF(AND('MAPA DE RIESGOS'!$V$478="Alta",'MAPA DE RIESGOS'!$Z$478="Moderado"),CONCATENATE("R",'MAPA DE RIESGOS'!$H$478),"")</f>
        <v/>
      </c>
      <c r="AL22" s="293" t="str">
        <f>IF(AND('MAPA DE RIESGOS'!$V$484="Alta",'MAPA DE RIESGOS'!$Z$484="Moderado"),CONCATENATE("R",'MAPA DE RIESGOS'!$H$484),"")</f>
        <v/>
      </c>
      <c r="AM22" s="286" t="str">
        <f>IF(AND('MAPA DE RIESGOS'!$V$490="Alta",'MAPA DE RIESGOS'!$Z$490="Moderado"),CONCATENATE("R",'MAPA DE RIESGOS'!$H$490),"")</f>
        <v/>
      </c>
      <c r="AN22" s="283" t="str">
        <f>IF(AND('MAPA DE RIESGOS'!$V$436="Alta",'MAPA DE RIESGOS'!$Z$436="Mayor"),CONCATENATE("R",'MAPA DE RIESGOS'!$H$436),"")</f>
        <v/>
      </c>
      <c r="AO22" s="293" t="str">
        <f>IF(AND('MAPA DE RIESGOS'!$V$442="Alta",'MAPA DE RIESGOS'!$Z$442="Mayor"),CONCATENATE("R",'MAPA DE RIESGOS'!$H$442),"")</f>
        <v/>
      </c>
      <c r="AP22" s="293" t="str">
        <f>IF(AND('MAPA DE RIESGOS'!$V$448="Alta",'MAPA DE RIESGOS'!$Z$448="Mayor"),CONCATENATE("R",'MAPA DE RIESGOS'!$H$448),"")</f>
        <v/>
      </c>
      <c r="AQ22" s="293" t="str">
        <f>IF(AND('MAPA DE RIESGOS'!$V$454="Alta",'MAPA DE RIESGOS'!$Z$454="Mayor"),CONCATENATE("R",'MAPA DE RIESGOS'!$H$454),"")</f>
        <v/>
      </c>
      <c r="AR22" s="293" t="str">
        <f>IF(AND('MAPA DE RIESGOS'!$V$460="Alta",'MAPA DE RIESGOS'!$Z$460="Mayor"),CONCATENATE("R",'MAPA DE RIESGOS'!$H$460),"")</f>
        <v/>
      </c>
      <c r="AS22" s="293" t="str">
        <f>IF(AND('MAPA DE RIESGOS'!$V$466="Alta",'MAPA DE RIESGOS'!$Z$466="Mayor"),CONCATENATE("R",'MAPA DE RIESGOS'!$H$466),"")</f>
        <v/>
      </c>
      <c r="AT22" s="293" t="str">
        <f>IF(AND('MAPA DE RIESGOS'!$V$472="Alta",'MAPA DE RIESGOS'!$Z$472="Mayor"),CONCATENATE("R",'MAPA DE RIESGOS'!$H$472),"")</f>
        <v/>
      </c>
      <c r="AU22" s="293" t="str">
        <f>IF(AND('MAPA DE RIESGOS'!$V$478="Alta",'MAPA DE RIESGOS'!$Z$478="Mayor"),CONCATENATE("R",'MAPA DE RIESGOS'!$H$478),"")</f>
        <v/>
      </c>
      <c r="AV22" s="293" t="str">
        <f>IF(AND('MAPA DE RIESGOS'!$V$484="Alta",'MAPA DE RIESGOS'!$Z$484="Mayor"),CONCATENATE("R",'MAPA DE RIESGOS'!$H$484),"")</f>
        <v/>
      </c>
      <c r="AW22" s="286" t="str">
        <f>IF(AND('MAPA DE RIESGOS'!$V$490="Alta",'MAPA DE RIESGOS'!$Z$490="Mayor"),CONCATENATE("R",'MAPA DE RIESGOS'!$H$490),"")</f>
        <v/>
      </c>
      <c r="AX22" s="289" t="str">
        <f>IF(AND('MAPA DE RIESGOS'!$V$436="Alta",'MAPA DE RIESGOS'!$Z$436="Catastrófico"),CONCATENATE("R",'MAPA DE RIESGOS'!$H$436),"")</f>
        <v/>
      </c>
      <c r="AY22" s="294" t="str">
        <f>IF(AND('MAPA DE RIESGOS'!$V$442="Alta",'MAPA DE RIESGOS'!$Z$442="Catastrófico"),CONCATENATE("R",'MAPA DE RIESGOS'!$H$442),"")</f>
        <v/>
      </c>
      <c r="AZ22" s="294" t="str">
        <f>IF(AND('MAPA DE RIESGOS'!$V$448="Alta",'MAPA DE RIESGOS'!$Z$448="Catastrófico"),CONCATENATE("R",'MAPA DE RIESGOS'!$H$448),"")</f>
        <v/>
      </c>
      <c r="BA22" s="294" t="str">
        <f>IF(AND('MAPA DE RIESGOS'!$V$454="Alta",'MAPA DE RIESGOS'!$Z$454="Catastrófico"),CONCATENATE("R",'MAPA DE RIESGOS'!$H$454),"")</f>
        <v/>
      </c>
      <c r="BB22" s="294" t="str">
        <f>IF(AND('MAPA DE RIESGOS'!$V$460="Alta",'MAPA DE RIESGOS'!$Z$460="Catastrófico"),CONCATENATE("R",'MAPA DE RIESGOS'!$H$460),"")</f>
        <v/>
      </c>
      <c r="BC22" s="294" t="str">
        <f>IF(AND('MAPA DE RIESGOS'!$V$466="Alta",'MAPA DE RIESGOS'!$Z$466="Catastrófico"),CONCATENATE("R",'MAPA DE RIESGOS'!$H$466),"")</f>
        <v/>
      </c>
      <c r="BD22" s="294" t="str">
        <f>IF(AND('MAPA DE RIESGOS'!$V$472="Alta",'MAPA DE RIESGOS'!$Z$472="Catastrófico"),CONCATENATE("R",'MAPA DE RIESGOS'!$H$472),"")</f>
        <v/>
      </c>
      <c r="BE22" s="294" t="str">
        <f>IF(AND('MAPA DE RIESGOS'!$V$478="Alta",'MAPA DE RIESGOS'!$Z$478="Catastrófico"),CONCATENATE("R",'MAPA DE RIESGOS'!$H$478),"")</f>
        <v/>
      </c>
      <c r="BF22" s="294" t="str">
        <f>IF(AND('MAPA DE RIESGOS'!$V$484="Alta",'MAPA DE RIESGOS'!$Z$484="Catastrófico"),CONCATENATE("R",'MAPA DE RIESGOS'!$H$484),"")</f>
        <v/>
      </c>
      <c r="BG22" s="292" t="str">
        <f>IF(AND('MAPA DE RIESGOS'!$V$490="Alta",'MAPA DE RIESGOS'!$Z$490="Catastrófico"),CONCATENATE("R",'MAPA DE RIESGOS'!$H$490),"")</f>
        <v/>
      </c>
      <c r="BH22" s="67"/>
      <c r="BI22" s="931"/>
      <c r="BJ22" s="932"/>
      <c r="BK22" s="932"/>
      <c r="BL22" s="932"/>
      <c r="BM22" s="932"/>
      <c r="BN22" s="933"/>
    </row>
    <row r="23" spans="2:66" ht="34.5" customHeight="1" thickBot="1">
      <c r="B23" s="917"/>
      <c r="C23" s="917"/>
      <c r="D23" s="918"/>
      <c r="E23" s="911"/>
      <c r="F23" s="912"/>
      <c r="G23" s="912"/>
      <c r="H23" s="912"/>
      <c r="I23" s="912"/>
      <c r="J23" s="308" t="str">
        <f>IF(AND('MAPA DE RIESGOS'!$V$496="Alta",'MAPA DE RIESGOS'!$Z$496="Leve"),CONCATENATE("R",'MAPA DE RIESGOS'!$H$496),"")</f>
        <v/>
      </c>
      <c r="K23" s="309" t="str">
        <f>IF(AND('MAPA DE RIESGOS'!$V$502="Alta",'MAPA DE RIESGOS'!$Z$502="Leve"),CONCATENATE("R",'MAPA DE RIESGOS'!$H$502),"")</f>
        <v/>
      </c>
      <c r="L23" s="309" t="str">
        <f>IF(AND('MAPA DE RIESGOS'!$V$508="Alta",'MAPA DE RIESGOS'!$Z$508="Leve"),CONCATENATE("R",'MAPA DE RIESGOS'!$H$508),"")</f>
        <v/>
      </c>
      <c r="M23" s="309" t="str">
        <f>IF(AND('MAPA DE RIESGOS'!$V$514="Alta",'MAPA DE RIESGOS'!$Z$514="Leve"),CONCATENATE("R",'MAPA DE RIESGOS'!$H$514),"")</f>
        <v/>
      </c>
      <c r="N23" s="309" t="str">
        <f>IF(AND('MAPA DE RIESGOS'!$V$520="Alta",'MAPA DE RIESGOS'!$Z$520="Leve"),CONCATENATE("R",'MAPA DE RIESGOS'!$H$520),"")</f>
        <v/>
      </c>
      <c r="O23" s="309" t="str">
        <f>IF(AND('MAPA DE RIESGOS'!$V$526="Alta",'MAPA DE RIESGOS'!$Z$526="Leve"),CONCATENATE("R",'MAPA DE RIESGOS'!$H$526),"")</f>
        <v/>
      </c>
      <c r="P23" s="309" t="str">
        <f>IF(AND('MAPA DE RIESGOS'!$V$532="Alta",'MAPA DE RIESGOS'!$Z$532="Leve"),CONCATENATE("R",'MAPA DE RIESGOS'!$H$532),"")</f>
        <v/>
      </c>
      <c r="Q23" s="309"/>
      <c r="R23" s="309"/>
      <c r="S23" s="310"/>
      <c r="T23" s="308" t="str">
        <f>IF(AND('MAPA DE RIESGOS'!$V$496="Alta",'MAPA DE RIESGOS'!$Z$496="Menor"),CONCATENATE("R",'MAPA DE RIESGOS'!$H$496),"")</f>
        <v/>
      </c>
      <c r="U23" s="309" t="str">
        <f>IF(AND('MAPA DE RIESGOS'!$V$502="Alta",'MAPA DE RIESGOS'!$Z$502="Menor"),CONCATENATE("R",'MAPA DE RIESGOS'!$H$502),"")</f>
        <v/>
      </c>
      <c r="V23" s="309" t="str">
        <f>IF(AND('MAPA DE RIESGOS'!$V$508="Alta",'MAPA DE RIESGOS'!$Z$508="Menor"),CONCATENATE("R",'MAPA DE RIESGOS'!$H$508),"")</f>
        <v/>
      </c>
      <c r="W23" s="309" t="str">
        <f>IF(AND('MAPA DE RIESGOS'!$V$514="Alta",'MAPA DE RIESGOS'!$Z$514="Menor"),CONCATENATE("R",'MAPA DE RIESGOS'!$H$514),"")</f>
        <v/>
      </c>
      <c r="X23" s="309" t="str">
        <f>IF(AND('MAPA DE RIESGOS'!$V$520="Alta",'MAPA DE RIESGOS'!$Z$520="Menor"),CONCATENATE("R",'MAPA DE RIESGOS'!$H$520),"")</f>
        <v/>
      </c>
      <c r="Y23" s="309" t="str">
        <f>IF(AND('MAPA DE RIESGOS'!$V$526="Alta",'MAPA DE RIESGOS'!$Z$526="Menor"),CONCATENATE("R",'MAPA DE RIESGOS'!$H$526),"")</f>
        <v/>
      </c>
      <c r="Z23" s="309" t="str">
        <f>IF(AND('MAPA DE RIESGOS'!$V$532="Alta",'MAPA DE RIESGOS'!$Z$532="Menor"),CONCATENATE("R",'MAPA DE RIESGOS'!$H$532),"")</f>
        <v/>
      </c>
      <c r="AA23" s="309"/>
      <c r="AB23" s="309"/>
      <c r="AC23" s="310"/>
      <c r="AD23" s="295" t="str">
        <f>IF(AND('MAPA DE RIESGOS'!$V$496="Alta",'MAPA DE RIESGOS'!$Z$496="Moderado"),CONCATENATE("R",'MAPA DE RIESGOS'!$H$496),"")</f>
        <v/>
      </c>
      <c r="AE23" s="296" t="str">
        <f>IF(AND('MAPA DE RIESGOS'!$V$502="Alta",'MAPA DE RIESGOS'!$Z$502="Moderado"),CONCATENATE("R",'MAPA DE RIESGOS'!$H$502),"")</f>
        <v/>
      </c>
      <c r="AF23" s="296" t="str">
        <f>IF(AND('MAPA DE RIESGOS'!$V$508="Alta",'MAPA DE RIESGOS'!$Z$508="Moderado"),CONCATENATE("R",'MAPA DE RIESGOS'!$H$508),"")</f>
        <v/>
      </c>
      <c r="AG23" s="296" t="str">
        <f>IF(AND('MAPA DE RIESGOS'!$V$514="Alta",'MAPA DE RIESGOS'!$Z$514="Moderado"),CONCATENATE("R",'MAPA DE RIESGOS'!$H$514),"")</f>
        <v/>
      </c>
      <c r="AH23" s="296" t="str">
        <f>IF(AND('MAPA DE RIESGOS'!$V$520="Alta",'MAPA DE RIESGOS'!$Z$520="Moderado"),CONCATENATE("R",'MAPA DE RIESGOS'!$H$520),"")</f>
        <v/>
      </c>
      <c r="AI23" s="296" t="str">
        <f>IF(AND('MAPA DE RIESGOS'!$V$526="Alta",'MAPA DE RIESGOS'!$Z$526="Moderado"),CONCATENATE("R",'MAPA DE RIESGOS'!$H$526),"")</f>
        <v/>
      </c>
      <c r="AJ23" s="296" t="str">
        <f>IF(AND('MAPA DE RIESGOS'!$V$532="Alta",'MAPA DE RIESGOS'!$Z$532="Moderado"),CONCATENATE("R",'MAPA DE RIESGOS'!$H$532),"")</f>
        <v/>
      </c>
      <c r="AK23" s="296"/>
      <c r="AL23" s="296"/>
      <c r="AM23" s="297"/>
      <c r="AN23" s="295" t="str">
        <f>IF(AND('MAPA DE RIESGOS'!$V$496="Alta",'MAPA DE RIESGOS'!$Z$496="Mayor"),CONCATENATE("R",'MAPA DE RIESGOS'!$H$496),"")</f>
        <v/>
      </c>
      <c r="AO23" s="296" t="str">
        <f>IF(AND('MAPA DE RIESGOS'!$V$502="Alta",'MAPA DE RIESGOS'!$Z$502="Mayor"),CONCATENATE("R",'MAPA DE RIESGOS'!$H$502),"")</f>
        <v/>
      </c>
      <c r="AP23" s="296" t="str">
        <f>IF(AND('MAPA DE RIESGOS'!$V$508="Alta",'MAPA DE RIESGOS'!$Z$508="Mayor"),CONCATENATE("R",'MAPA DE RIESGOS'!$H$508),"")</f>
        <v/>
      </c>
      <c r="AQ23" s="296" t="str">
        <f>IF(AND('MAPA DE RIESGOS'!$V$514="Alta",'MAPA DE RIESGOS'!$Z$514="Mayor"),CONCATENATE("R",'MAPA DE RIESGOS'!$H$514),"")</f>
        <v/>
      </c>
      <c r="AR23" s="296" t="str">
        <f>IF(AND('MAPA DE RIESGOS'!$V$520="Alta",'MAPA DE RIESGOS'!$Z$520="Mayor"),CONCATENATE("R",'MAPA DE RIESGOS'!$H$520),"")</f>
        <v/>
      </c>
      <c r="AS23" s="296" t="str">
        <f>IF(AND('MAPA DE RIESGOS'!$V$526="Alta",'MAPA DE RIESGOS'!$Z$526="Mayor"),CONCATENATE("R",'MAPA DE RIESGOS'!$H$526),"")</f>
        <v/>
      </c>
      <c r="AT23" s="296" t="str">
        <f>IF(AND('MAPA DE RIESGOS'!$V$532="Alta",'MAPA DE RIESGOS'!$Z$532="Mayor"),CONCATENATE("R",'MAPA DE RIESGOS'!$H$532),"")</f>
        <v/>
      </c>
      <c r="AU23" s="296"/>
      <c r="AV23" s="296"/>
      <c r="AW23" s="297"/>
      <c r="AX23" s="306" t="str">
        <f>IF(AND('MAPA DE RIESGOS'!$V$496="Alta",'MAPA DE RIESGOS'!$Z$496="Catastrófico"),CONCATENATE("R",'MAPA DE RIESGOS'!$H$496),"")</f>
        <v/>
      </c>
      <c r="AY23" s="298" t="str">
        <f>IF(AND('MAPA DE RIESGOS'!$V$502="Alta",'MAPA DE RIESGOS'!$Z$502="Catastrófico"),CONCATENATE("R",'MAPA DE RIESGOS'!$H$502),"")</f>
        <v/>
      </c>
      <c r="AZ23" s="298" t="str">
        <f>IF(AND('MAPA DE RIESGOS'!$V$508="Alta",'MAPA DE RIESGOS'!$Z$508="Catastrófico"),CONCATENATE("R",'MAPA DE RIESGOS'!$H$508),"")</f>
        <v/>
      </c>
      <c r="BA23" s="298" t="str">
        <f>IF(AND('MAPA DE RIESGOS'!$V$514="Alta",'MAPA DE RIESGOS'!$Z$514="Catastrófico"),CONCATENATE("R",'MAPA DE RIESGOS'!$H$514),"")</f>
        <v/>
      </c>
      <c r="BB23" s="298" t="str">
        <f>IF(AND('MAPA DE RIESGOS'!$V$520="Alta",'MAPA DE RIESGOS'!$Z$520="Catastrófico"),CONCATENATE("R",'MAPA DE RIESGOS'!$H$520),"")</f>
        <v/>
      </c>
      <c r="BC23" s="298" t="str">
        <f>IF(AND('MAPA DE RIESGOS'!$V$526="Alta",'MAPA DE RIESGOS'!$Z$526="Catastrófico"),CONCATENATE("R",'MAPA DE RIESGOS'!$H$526),"")</f>
        <v/>
      </c>
      <c r="BD23" s="298" t="str">
        <f>IF(AND('MAPA DE RIESGOS'!$V$532="Alta",'MAPA DE RIESGOS'!$Z$532="Catastrófico"),CONCATENATE("R",'MAPA DE RIESGOS'!$H$532),"")</f>
        <v/>
      </c>
      <c r="BE23" s="298"/>
      <c r="BF23" s="298"/>
      <c r="BG23" s="299"/>
      <c r="BH23" s="67"/>
      <c r="BI23" s="934"/>
      <c r="BJ23" s="935"/>
      <c r="BK23" s="935"/>
      <c r="BL23" s="935"/>
      <c r="BM23" s="935"/>
      <c r="BN23" s="936"/>
    </row>
    <row r="24" spans="2:66" ht="34.5" customHeight="1">
      <c r="B24" s="917"/>
      <c r="C24" s="917"/>
      <c r="D24" s="918"/>
      <c r="E24" s="905" t="s">
        <v>282</v>
      </c>
      <c r="F24" s="906"/>
      <c r="G24" s="906"/>
      <c r="H24" s="906"/>
      <c r="I24" s="907"/>
      <c r="J24" s="300" t="str">
        <f>IF(AND('MAPA DE RIESGOS'!$V$10="Media",'MAPA DE RIESGOS'!$Z$10="Leve"),CONCATENATE("R",'MAPA DE RIESGOS'!$H$10),"")</f>
        <v/>
      </c>
      <c r="K24" s="301" t="str">
        <f>IF(AND('MAPA DE RIESGOS'!$V$16="Media",'MAPA DE RIESGOS'!$Z$16="Leve"),CONCATENATE("R",'MAPA DE RIESGOS'!$H$16),"")</f>
        <v/>
      </c>
      <c r="L24" s="301" t="str">
        <f>IF(AND('MAPA DE RIESGOS'!$V$22="Media",'MAPA DE RIESGOS'!$Z$22="Leve"),CONCATENATE("R",'MAPA DE RIESGOS'!$H$22),"")</f>
        <v/>
      </c>
      <c r="M24" s="301" t="str">
        <f>IF(AND('MAPA DE RIESGOS'!$V$28="Media",'MAPA DE RIESGOS'!$Z$28="Leve"),CONCATENATE("R",'MAPA DE RIESGOS'!$H$28),"")</f>
        <v/>
      </c>
      <c r="N24" s="301" t="str">
        <f>IF(AND('MAPA DE RIESGOS'!$V$34="Media",'MAPA DE RIESGOS'!$Z$34="Leve"),CONCATENATE("R",'MAPA DE RIESGOS'!$H$34),"")</f>
        <v/>
      </c>
      <c r="O24" s="301" t="str">
        <f>IF(AND('MAPA DE RIESGOS'!$V$40="Media",'MAPA DE RIESGOS'!$Z$40="Leve"),CONCATENATE("R",'MAPA DE RIESGOS'!$H$40),"")</f>
        <v/>
      </c>
      <c r="P24" s="301" t="str">
        <f>IF(AND('MAPA DE RIESGOS'!$V$46="Media",'MAPA DE RIESGOS'!$Z$46="Leve"),CONCATENATE("R",'MAPA DE RIESGOS'!$H$46),"")</f>
        <v/>
      </c>
      <c r="Q24" s="301" t="str">
        <f>IF(AND('MAPA DE RIESGOS'!$V$52="Media",'MAPA DE RIESGOS'!$Z$52="Leve"),CONCATENATE("R",'MAPA DE RIESGOS'!$H$52),"")</f>
        <v/>
      </c>
      <c r="R24" s="301" t="str">
        <f>IF(AND('MAPA DE RIESGOS'!$V$58="Media",'MAPA DE RIESGOS'!$Z$58="Leve"),CONCATENATE("R",'MAPA DE RIESGOS'!$H$58),"")</f>
        <v/>
      </c>
      <c r="S24" s="304" t="str">
        <f>IF(AND('MAPA DE RIESGOS'!$V$64="Media",'MAPA DE RIESGOS'!$Z$64="Leve"),CONCATENATE("R",'MAPA DE RIESGOS'!$H$64),"")</f>
        <v/>
      </c>
      <c r="T24" s="300" t="str">
        <f>IF(AND('MAPA DE RIESGOS'!$V$10="Media",'MAPA DE RIESGOS'!$Z$10="Menor"),CONCATENATE("R",'MAPA DE RIESGOS'!$H$10),"")</f>
        <v/>
      </c>
      <c r="U24" s="301" t="str">
        <f>IF(AND('MAPA DE RIESGOS'!$V$16="Media",'MAPA DE RIESGOS'!$Z$16="Menor"),CONCATENATE("R",'MAPA DE RIESGOS'!$H$16),"")</f>
        <v/>
      </c>
      <c r="V24" s="301" t="str">
        <f>IF(AND('MAPA DE RIESGOS'!$V$22="Media",'MAPA DE RIESGOS'!$Z$22="Menor"),CONCATENATE("R",'MAPA DE RIESGOS'!$H$22),"")</f>
        <v/>
      </c>
      <c r="W24" s="301" t="str">
        <f>IF(AND('MAPA DE RIESGOS'!$V$28="Media",'MAPA DE RIESGOS'!$Z$28="Menor"),CONCATENATE("R",'MAPA DE RIESGOS'!$H$28),"")</f>
        <v/>
      </c>
      <c r="X24" s="301" t="str">
        <f>IF(AND('MAPA DE RIESGOS'!$V$34="Media",'MAPA DE RIESGOS'!$Z$34="Menor"),CONCATENATE("R",'MAPA DE RIESGOS'!$H$34),"")</f>
        <v/>
      </c>
      <c r="Y24" s="301" t="str">
        <f>IF(AND('MAPA DE RIESGOS'!$V$40="Media",'MAPA DE RIESGOS'!$Z$40="Menor"),CONCATENATE("R",'MAPA DE RIESGOS'!$H$40),"")</f>
        <v>R6</v>
      </c>
      <c r="Z24" s="301" t="str">
        <f>IF(AND('MAPA DE RIESGOS'!$V$46="Media",'MAPA DE RIESGOS'!$Z$46="Menor"),CONCATENATE("R",'MAPA DE RIESGOS'!$H$46),"")</f>
        <v>R7</v>
      </c>
      <c r="AA24" s="301" t="str">
        <f>IF(AND('MAPA DE RIESGOS'!$V$52="Media",'MAPA DE RIESGOS'!$Z$52="Menor"),CONCATENATE("R",'MAPA DE RIESGOS'!$H$52),"")</f>
        <v>R8</v>
      </c>
      <c r="AB24" s="301" t="str">
        <f>IF(AND('MAPA DE RIESGOS'!$V$58="Media",'MAPA DE RIESGOS'!$Z$58="Menor"),CONCATENATE("R",'MAPA DE RIESGOS'!$H$58),"")</f>
        <v>R9</v>
      </c>
      <c r="AC24" s="304" t="str">
        <f>IF(AND('MAPA DE RIESGOS'!$V$64="Media",'MAPA DE RIESGOS'!$Z$64="Menor"),CONCATENATE("R",'MAPA DE RIESGOS'!$H$64),"")</f>
        <v/>
      </c>
      <c r="AD24" s="300" t="str">
        <f>IF(AND('MAPA DE RIESGOS'!$V$10="Media",'MAPA DE RIESGOS'!$Z$10="Moderado"),CONCATENATE("R",'MAPA DE RIESGOS'!$H$10),"")</f>
        <v/>
      </c>
      <c r="AE24" s="301" t="str">
        <f>IF(AND('MAPA DE RIESGOS'!$V$16="Media",'MAPA DE RIESGOS'!$Z$16="Moderado"),CONCATENATE("R",'MAPA DE RIESGOS'!$H$16),"")</f>
        <v/>
      </c>
      <c r="AF24" s="301" t="str">
        <f>IF(AND('MAPA DE RIESGOS'!$V$22="Media",'MAPA DE RIESGOS'!$Z$22="Moderado"),CONCATENATE("R",'MAPA DE RIESGOS'!$H$22),"")</f>
        <v/>
      </c>
      <c r="AG24" s="301" t="str">
        <f>IF(AND('MAPA DE RIESGOS'!$V$28="Media",'MAPA DE RIESGOS'!$Z$28="Moderado"),CONCATENATE("R",'MAPA DE RIESGOS'!$H$28),"")</f>
        <v>R4</v>
      </c>
      <c r="AH24" s="301" t="str">
        <f>IF(AND('MAPA DE RIESGOS'!$V$34="Media",'MAPA DE RIESGOS'!$Z$34="Moderado"),CONCATENATE("R",'MAPA DE RIESGOS'!$H$34),"")</f>
        <v/>
      </c>
      <c r="AI24" s="301" t="str">
        <f>IF(AND('MAPA DE RIESGOS'!$V$40="Media",'MAPA DE RIESGOS'!$Z$40="Moderado"),CONCATENATE("R",'MAPA DE RIESGOS'!$H$40),"")</f>
        <v/>
      </c>
      <c r="AJ24" s="301" t="str">
        <f>IF(AND('MAPA DE RIESGOS'!$V$46="Media",'MAPA DE RIESGOS'!$Z$46="Moderado"),CONCATENATE("R",'MAPA DE RIESGOS'!$H$46),"")</f>
        <v/>
      </c>
      <c r="AK24" s="301" t="str">
        <f>IF(AND('MAPA DE RIESGOS'!$V$52="Media",'MAPA DE RIESGOS'!$Z$52="Moderado"),CONCATENATE("R",'MAPA DE RIESGOS'!$H$52),"")</f>
        <v/>
      </c>
      <c r="AL24" s="301" t="str">
        <f>IF(AND('MAPA DE RIESGOS'!$V$58="Media",'MAPA DE RIESGOS'!$Z$58="Moderado"),CONCATENATE("R",'MAPA DE RIESGOS'!$H$58),"")</f>
        <v/>
      </c>
      <c r="AM24" s="304" t="str">
        <f>IF(AND('MAPA DE RIESGOS'!$V$64="Media",'MAPA DE RIESGOS'!$Z$64="Moderado"),CONCATENATE("R",'MAPA DE RIESGOS'!$H$64),"")</f>
        <v/>
      </c>
      <c r="AN24" s="281" t="str">
        <f>IF(AND('MAPA DE RIESGOS'!$V$10="Media",'MAPA DE RIESGOS'!$Z$10="Mayor"),CONCATENATE("R",'MAPA DE RIESGOS'!$H$10),"")</f>
        <v/>
      </c>
      <c r="AO24" s="282" t="str">
        <f>IF(AND('MAPA DE RIESGOS'!$V$16="Media",'MAPA DE RIESGOS'!$Z$16="Mayor"),CONCATENATE("R",'MAPA DE RIESGOS'!$H$16),"")</f>
        <v/>
      </c>
      <c r="AP24" s="282" t="str">
        <f>IF(AND('MAPA DE RIESGOS'!$V$22="Media",'MAPA DE RIESGOS'!$Z$22="Mayor"),CONCATENATE("R",'MAPA DE RIESGOS'!$H$22),"")</f>
        <v/>
      </c>
      <c r="AQ24" s="282" t="str">
        <f>IF(AND('MAPA DE RIESGOS'!$V$28="Media",'MAPA DE RIESGOS'!$Z$28="Mayor"),CONCATENATE("R",'MAPA DE RIESGOS'!$H$28),"")</f>
        <v/>
      </c>
      <c r="AR24" s="282" t="str">
        <f>IF(AND('MAPA DE RIESGOS'!$V$34="Media",'MAPA DE RIESGOS'!$Z$34="Mayor"),CONCATENATE("R",'MAPA DE RIESGOS'!$H$34),"")</f>
        <v/>
      </c>
      <c r="AS24" s="282" t="str">
        <f>IF(AND('MAPA DE RIESGOS'!$V$40="Media",'MAPA DE RIESGOS'!$Z$40="Mayor"),CONCATENATE("R",'MAPA DE RIESGOS'!$H$40),"")</f>
        <v/>
      </c>
      <c r="AT24" s="282" t="str">
        <f>IF(AND('MAPA DE RIESGOS'!$V$46="Media",'MAPA DE RIESGOS'!$Z$46="Mayor"),CONCATENATE("R",'MAPA DE RIESGOS'!$H$46),"")</f>
        <v/>
      </c>
      <c r="AU24" s="282" t="str">
        <f>IF(AND('MAPA DE RIESGOS'!$V$52="Media",'MAPA DE RIESGOS'!$Z$52="Mayor"),CONCATENATE("R",'MAPA DE RIESGOS'!$H$52),"")</f>
        <v/>
      </c>
      <c r="AV24" s="282" t="str">
        <f>IF(AND('MAPA DE RIESGOS'!$V$58="Media",'MAPA DE RIESGOS'!$Z$58="Mayor"),CONCATENATE("R",'MAPA DE RIESGOS'!$H$58),"")</f>
        <v/>
      </c>
      <c r="AW24" s="285" t="str">
        <f>IF(AND('MAPA DE RIESGOS'!$V$64="Media",'MAPA DE RIESGOS'!$Z$64="Mayor"),CONCATENATE("R",'MAPA DE RIESGOS'!$H$64),"")</f>
        <v/>
      </c>
      <c r="AX24" s="287" t="str">
        <f>IF(AND('MAPA DE RIESGOS'!$V$10="Media",'MAPA DE RIESGOS'!$Z$10="Catastrófico"),CONCATENATE("R",'MAPA DE RIESGOS'!$H$10),"")</f>
        <v/>
      </c>
      <c r="AY24" s="288" t="str">
        <f>IF(AND('MAPA DE RIESGOS'!$V$16="Media",'MAPA DE RIESGOS'!$Z$16="Catastrófico"),CONCATENATE("R",'MAPA DE RIESGOS'!$H$16),"")</f>
        <v/>
      </c>
      <c r="AZ24" s="288" t="str">
        <f>IF(AND('MAPA DE RIESGOS'!$V$22="Media",'MAPA DE RIESGOS'!$Z$22="Catastrófico"),CONCATENATE("R",'MAPA DE RIESGOS'!$H$22),"")</f>
        <v/>
      </c>
      <c r="BA24" s="288" t="str">
        <f>IF(AND('MAPA DE RIESGOS'!$V$28="Media",'MAPA DE RIESGOS'!$Z$28="Catastrófico"),CONCATENATE("R",'MAPA DE RIESGOS'!$H$28),"")</f>
        <v/>
      </c>
      <c r="BB24" s="288" t="str">
        <f>IF(AND('MAPA DE RIESGOS'!$V$34="Media",'MAPA DE RIESGOS'!$Z$34="Catastrófico"),CONCATENATE("R",'MAPA DE RIESGOS'!$H$34),"")</f>
        <v/>
      </c>
      <c r="BC24" s="288" t="str">
        <f>IF(AND('MAPA DE RIESGOS'!$V$40="Media",'MAPA DE RIESGOS'!$Z$40="Catastrófico"),CONCATENATE("R",'MAPA DE RIESGOS'!$H$40),"")</f>
        <v/>
      </c>
      <c r="BD24" s="288" t="str">
        <f>IF(AND('MAPA DE RIESGOS'!$V$46="Media",'MAPA DE RIESGOS'!$Z$46="Catastrófico"),CONCATENATE("R",'MAPA DE RIESGOS'!$H$46),"")</f>
        <v/>
      </c>
      <c r="BE24" s="288" t="str">
        <f>IF(AND('MAPA DE RIESGOS'!$V$52="Media",'MAPA DE RIESGOS'!$Z$52="Catastrófico"),CONCATENATE("R",'MAPA DE RIESGOS'!$H$52),"")</f>
        <v/>
      </c>
      <c r="BF24" s="288" t="str">
        <f>IF(AND('MAPA DE RIESGOS'!$V$58="Media",'MAPA DE RIESGOS'!$Z$58="Catastrófico"),CONCATENATE("R",'MAPA DE RIESGOS'!$H$58),"")</f>
        <v/>
      </c>
      <c r="BG24" s="291" t="str">
        <f>IF(AND('MAPA DE RIESGOS'!$V$64="Media",'MAPA DE RIESGOS'!$Z$64="Catastrófico"),CONCATENATE("R",'MAPA DE RIESGOS'!$H$64),"")</f>
        <v/>
      </c>
      <c r="BH24" s="67"/>
      <c r="BI24" s="937" t="s">
        <v>12</v>
      </c>
      <c r="BJ24" s="938"/>
      <c r="BK24" s="938"/>
      <c r="BL24" s="938"/>
      <c r="BM24" s="938"/>
      <c r="BN24" s="939"/>
    </row>
    <row r="25" spans="2:66" ht="34.5" customHeight="1">
      <c r="B25" s="917"/>
      <c r="C25" s="917"/>
      <c r="D25" s="918"/>
      <c r="E25" s="908"/>
      <c r="F25" s="909"/>
      <c r="G25" s="909"/>
      <c r="H25" s="909"/>
      <c r="I25" s="910"/>
      <c r="J25" s="302" t="str">
        <f>IF(AND('MAPA DE RIESGOS'!$V$70="Media",'MAPA DE RIESGOS'!$Z$70="Leve"),CONCATENATE("R",'MAPA DE RIESGOS'!$H$70),"")</f>
        <v/>
      </c>
      <c r="K25" s="303" t="str">
        <f>IF(AND('MAPA DE RIESGOS'!$V$76="Media",'MAPA DE RIESGOS'!$Z$76="Leve"),CONCATENATE("R",'MAPA DE RIESGOS'!$H$76),"")</f>
        <v/>
      </c>
      <c r="L25" s="303" t="str">
        <f>IF(AND('MAPA DE RIESGOS'!$V$82="Media",'MAPA DE RIESGOS'!$Z$82="Leve"),CONCATENATE("R",'MAPA DE RIESGOS'!$H$82),"")</f>
        <v/>
      </c>
      <c r="M25" s="303" t="str">
        <f>IF(AND('MAPA DE RIESGOS'!$V$88="Media",'MAPA DE RIESGOS'!$Z$88="Leve"),CONCATENATE("R",'MAPA DE RIESGOS'!$H$88),"")</f>
        <v/>
      </c>
      <c r="N25" s="303" t="str">
        <f>IF(AND('MAPA DE RIESGOS'!$V$94="Media",'MAPA DE RIESGOS'!$Z$94="Leve"),CONCATENATE("R",'MAPA DE RIESGOS'!$H$94),"")</f>
        <v/>
      </c>
      <c r="O25" s="303" t="str">
        <f>IF(AND('MAPA DE RIESGOS'!$V$100="Media",'MAPA DE RIESGOS'!$Z$100="Leve"),CONCATENATE("R",'MAPA DE RIESGOS'!$H$100),"")</f>
        <v>R16</v>
      </c>
      <c r="P25" s="303" t="str">
        <f>IF(AND('MAPA DE RIESGOS'!$V$106="Media",'MAPA DE RIESGOS'!$Z$106="Leve"),CONCATENATE("R",'MAPA DE RIESGOS'!$H$106),"")</f>
        <v/>
      </c>
      <c r="Q25" s="303" t="str">
        <f>IF(AND('MAPA DE RIESGOS'!$V$112="Media",'MAPA DE RIESGOS'!$Z$112="Leve"),CONCATENATE("R",'MAPA DE RIESGOS'!$H$112),"")</f>
        <v/>
      </c>
      <c r="R25" s="303" t="str">
        <f>IF(AND('MAPA DE RIESGOS'!$V$118="Media",'MAPA DE RIESGOS'!$Z$118="Leve"),CONCATENATE("R",'MAPA DE RIESGOS'!$H$118),"")</f>
        <v/>
      </c>
      <c r="S25" s="305" t="str">
        <f>IF(AND('MAPA DE RIESGOS'!$V$124="Media",'MAPA DE RIESGOS'!$Z$124="Leve"),CONCATENATE("R",'MAPA DE RIESGOS'!$H$124),"")</f>
        <v/>
      </c>
      <c r="T25" s="302" t="str">
        <f>IF(AND('MAPA DE RIESGOS'!$V$70="Media",'MAPA DE RIESGOS'!$Z$70="Menor"),CONCATENATE("R",'MAPA DE RIESGOS'!$H$70),"")</f>
        <v/>
      </c>
      <c r="U25" s="303" t="str">
        <f>IF(AND('MAPA DE RIESGOS'!$V$76="Media",'MAPA DE RIESGOS'!$Z$76="Menor"),CONCATENATE("R",'MAPA DE RIESGOS'!$H$76),"")</f>
        <v>R12</v>
      </c>
      <c r="V25" s="303" t="str">
        <f>IF(AND('MAPA DE RIESGOS'!$V$82="Media",'MAPA DE RIESGOS'!$Z$82="Menor"),CONCATENATE("R",'MAPA DE RIESGOS'!$H$82),"")</f>
        <v/>
      </c>
      <c r="W25" s="303" t="str">
        <f>IF(AND('MAPA DE RIESGOS'!$V$88="Media",'MAPA DE RIESGOS'!$Z$88="Menor"),CONCATENATE("R",'MAPA DE RIESGOS'!$H$88),"")</f>
        <v/>
      </c>
      <c r="X25" s="303" t="str">
        <f>IF(AND('MAPA DE RIESGOS'!$V$94="Media",'MAPA DE RIESGOS'!$Z$94="Menor"),CONCATENATE("R",'MAPA DE RIESGOS'!$H$94),"")</f>
        <v/>
      </c>
      <c r="Y25" s="303" t="str">
        <f>IF(AND('MAPA DE RIESGOS'!$V$100="Media",'MAPA DE RIESGOS'!$Z$100="Menor"),CONCATENATE("R",'MAPA DE RIESGOS'!$H$100),"")</f>
        <v/>
      </c>
      <c r="Z25" s="303" t="str">
        <f>IF(AND('MAPA DE RIESGOS'!$V$106="Media",'MAPA DE RIESGOS'!$Z$106="Menor"),CONCATENATE("R",'MAPA DE RIESGOS'!$H$106),"")</f>
        <v/>
      </c>
      <c r="AA25" s="303" t="str">
        <f>IF(AND('MAPA DE RIESGOS'!$V$112="Media",'MAPA DE RIESGOS'!$Z$112="Menor"),CONCATENATE("R",'MAPA DE RIESGOS'!$H$112),"")</f>
        <v/>
      </c>
      <c r="AB25" s="303" t="str">
        <f>IF(AND('MAPA DE RIESGOS'!$V$118="Media",'MAPA DE RIESGOS'!$Z$118="Menor"),CONCATENATE("R",'MAPA DE RIESGOS'!$H$118),"")</f>
        <v/>
      </c>
      <c r="AC25" s="305" t="str">
        <f>IF(AND('MAPA DE RIESGOS'!$V$124="Media",'MAPA DE RIESGOS'!$Z$124="Menor"),CONCATENATE("R",'MAPA DE RIESGOS'!$H$124),"")</f>
        <v/>
      </c>
      <c r="AD25" s="302" t="str">
        <f>IF(AND('MAPA DE RIESGOS'!$V$70="Media",'MAPA DE RIESGOS'!$Z$70="Moderado"),CONCATENATE("R",'MAPA DE RIESGOS'!$H$70),"")</f>
        <v/>
      </c>
      <c r="AE25" s="303" t="str">
        <f>IF(AND('MAPA DE RIESGOS'!$V$76="Media",'MAPA DE RIESGOS'!$Z$76="Moderado"),CONCATENATE("R",'MAPA DE RIESGOS'!$H$76),"")</f>
        <v/>
      </c>
      <c r="AF25" s="303" t="str">
        <f>IF(AND('MAPA DE RIESGOS'!$V$82="Media",'MAPA DE RIESGOS'!$Z$82="Moderado"),CONCATENATE("R",'MAPA DE RIESGOS'!$H$82),"")</f>
        <v/>
      </c>
      <c r="AG25" s="303" t="str">
        <f>IF(AND('MAPA DE RIESGOS'!$V$88="Media",'MAPA DE RIESGOS'!$Z$88="Moderado"),CONCATENATE("R",'MAPA DE RIESGOS'!$H$88),"")</f>
        <v/>
      </c>
      <c r="AH25" s="303" t="str">
        <f>IF(AND('MAPA DE RIESGOS'!$V$94="Media",'MAPA DE RIESGOS'!$Z$94="Moderado"),CONCATENATE("R",'MAPA DE RIESGOS'!$H$94),"")</f>
        <v/>
      </c>
      <c r="AI25" s="303" t="str">
        <f>IF(AND('MAPA DE RIESGOS'!$V$100="Media",'MAPA DE RIESGOS'!$Z$100="Moderado"),CONCATENATE("R",'MAPA DE RIESGOS'!$H$100),"")</f>
        <v/>
      </c>
      <c r="AJ25" s="303" t="str">
        <f>IF(AND('MAPA DE RIESGOS'!$V$106="Media",'MAPA DE RIESGOS'!$Z$106="Moderado"),CONCATENATE("R",'MAPA DE RIESGOS'!$H$106),"")</f>
        <v/>
      </c>
      <c r="AK25" s="303" t="str">
        <f>IF(AND('MAPA DE RIESGOS'!$V$112="Media",'MAPA DE RIESGOS'!$Z$112="Moderado"),CONCATENATE("R",'MAPA DE RIESGOS'!$H$112),"")</f>
        <v/>
      </c>
      <c r="AL25" s="303" t="str">
        <f>IF(AND('MAPA DE RIESGOS'!$V$118="Media",'MAPA DE RIESGOS'!$Z$118="Moderado"),CONCATENATE("R",'MAPA DE RIESGOS'!$H$118),"")</f>
        <v/>
      </c>
      <c r="AM25" s="305" t="str">
        <f>IF(AND('MAPA DE RIESGOS'!$V$124="Media",'MAPA DE RIESGOS'!$Z$124="Moderado"),CONCATENATE("R",'MAPA DE RIESGOS'!$H$124),"")</f>
        <v/>
      </c>
      <c r="AN25" s="283" t="str">
        <f>IF(AND('MAPA DE RIESGOS'!$V$70="Media",'MAPA DE RIESGOS'!$Z$70="Mayor"),CONCATENATE("R",'MAPA DE RIESGOS'!$H$70),"")</f>
        <v/>
      </c>
      <c r="AO25" s="284" t="str">
        <f>IF(AND('MAPA DE RIESGOS'!$V$76="Media",'MAPA DE RIESGOS'!$Z$76="Mayor"),CONCATENATE("R",'MAPA DE RIESGOS'!$H$76),"")</f>
        <v/>
      </c>
      <c r="AP25" s="284" t="str">
        <f>IF(AND('MAPA DE RIESGOS'!$V$82="Media",'MAPA DE RIESGOS'!$Z$82="Mayor"),CONCATENATE("R",'MAPA DE RIESGOS'!$H$82),"")</f>
        <v/>
      </c>
      <c r="AQ25" s="284" t="str">
        <f>IF(AND('MAPA DE RIESGOS'!$V$88="Media",'MAPA DE RIESGOS'!$Z$88="Mayor"),CONCATENATE("R",'MAPA DE RIESGOS'!$H$88),"")</f>
        <v/>
      </c>
      <c r="AR25" s="284" t="str">
        <f>IF(AND('MAPA DE RIESGOS'!$V$94="Media",'MAPA DE RIESGOS'!$Z$94="Mayor"),CONCATENATE("R",'MAPA DE RIESGOS'!$H$94),"")</f>
        <v/>
      </c>
      <c r="AS25" s="284" t="str">
        <f>IF(AND('MAPA DE RIESGOS'!$V$100="Media",'MAPA DE RIESGOS'!$Z$100="Mayor"),CONCATENATE("R",'MAPA DE RIESGOS'!$H$100),"")</f>
        <v/>
      </c>
      <c r="AT25" s="284" t="str">
        <f>IF(AND('MAPA DE RIESGOS'!$V$106="Media",'MAPA DE RIESGOS'!$Z$106="Mayor"),CONCATENATE("R",'MAPA DE RIESGOS'!$H$106),"")</f>
        <v/>
      </c>
      <c r="AU25" s="284" t="str">
        <f>IF(AND('MAPA DE RIESGOS'!$V$112="Media",'MAPA DE RIESGOS'!$Z$112="Mayor"),CONCATENATE("R",'MAPA DE RIESGOS'!$H$112),"")</f>
        <v/>
      </c>
      <c r="AV25" s="284" t="str">
        <f>IF(AND('MAPA DE RIESGOS'!$V$118="Media",'MAPA DE RIESGOS'!$Z$118="Mayor"),CONCATENATE("R",'MAPA DE RIESGOS'!$H$118),"")</f>
        <v/>
      </c>
      <c r="AW25" s="286" t="str">
        <f>IF(AND('MAPA DE RIESGOS'!$V$124="Media",'MAPA DE RIESGOS'!$Z$124="Mayor"),CONCATENATE("R",'MAPA DE RIESGOS'!$H$124),"")</f>
        <v/>
      </c>
      <c r="AX25" s="289" t="str">
        <f>IF(AND('MAPA DE RIESGOS'!$V$70="Media",'MAPA DE RIESGOS'!$Z$70="Catastrófico"),CONCATENATE("R",'MAPA DE RIESGOS'!$H$70),"")</f>
        <v/>
      </c>
      <c r="AY25" s="290" t="str">
        <f>IF(AND('MAPA DE RIESGOS'!$V$76="Media",'MAPA DE RIESGOS'!$Z$76="Catastrófico"),CONCATENATE("R",'MAPA DE RIESGOS'!$H$76),"")</f>
        <v/>
      </c>
      <c r="AZ25" s="290" t="str">
        <f>IF(AND('MAPA DE RIESGOS'!$V$82="Media",'MAPA DE RIESGOS'!$Z$82="Catastrófico"),CONCATENATE("R",'MAPA DE RIESGOS'!$H$82),"")</f>
        <v/>
      </c>
      <c r="BA25" s="290" t="str">
        <f>IF(AND('MAPA DE RIESGOS'!$V$88="Media",'MAPA DE RIESGOS'!$Z$88="Catastrófico"),CONCATENATE("R",'MAPA DE RIESGOS'!$H$88),"")</f>
        <v/>
      </c>
      <c r="BB25" s="290" t="str">
        <f>IF(AND('MAPA DE RIESGOS'!$V$94="Media",'MAPA DE RIESGOS'!$Z$94="Catastrófico"),CONCATENATE("R",'MAPA DE RIESGOS'!$H$94),"")</f>
        <v/>
      </c>
      <c r="BC25" s="290" t="str">
        <f>IF(AND('MAPA DE RIESGOS'!$V$100="Media",'MAPA DE RIESGOS'!$Z$100="Catastrófico"),CONCATENATE("R",'MAPA DE RIESGOS'!$H$100),"")</f>
        <v/>
      </c>
      <c r="BD25" s="290" t="str">
        <f>IF(AND('MAPA DE RIESGOS'!$V$106="Media",'MAPA DE RIESGOS'!$Z$106="Catastrófico"),CONCATENATE("R",'MAPA DE RIESGOS'!$H$106),"")</f>
        <v/>
      </c>
      <c r="BE25" s="290" t="str">
        <f>IF(AND('MAPA DE RIESGOS'!$V$112="Media",'MAPA DE RIESGOS'!$Z$112="Catastrófico"),CONCATENATE("R",'MAPA DE RIESGOS'!$H$112),"")</f>
        <v/>
      </c>
      <c r="BF25" s="290" t="str">
        <f>IF(AND('MAPA DE RIESGOS'!$V$118="Media",'MAPA DE RIESGOS'!$Z$118="Catastrófico"),CONCATENATE("R",'MAPA DE RIESGOS'!$H$118),"")</f>
        <v/>
      </c>
      <c r="BG25" s="292" t="str">
        <f>IF(AND('MAPA DE RIESGOS'!$V$124="Media",'MAPA DE RIESGOS'!$Z$124="Catastrófico"),CONCATENATE("R",'MAPA DE RIESGOS'!$H$124),"")</f>
        <v/>
      </c>
      <c r="BH25" s="67"/>
      <c r="BI25" s="940"/>
      <c r="BJ25" s="941"/>
      <c r="BK25" s="941"/>
      <c r="BL25" s="941"/>
      <c r="BM25" s="941"/>
      <c r="BN25" s="942"/>
    </row>
    <row r="26" spans="2:66" ht="34.5" customHeight="1">
      <c r="B26" s="917"/>
      <c r="C26" s="917"/>
      <c r="D26" s="918"/>
      <c r="E26" s="908"/>
      <c r="F26" s="909"/>
      <c r="G26" s="909"/>
      <c r="H26" s="909"/>
      <c r="I26" s="910"/>
      <c r="J26" s="302" t="str">
        <f>IF(AND('MAPA DE RIESGOS'!$V$136="Media",'MAPA DE RIESGOS'!$Z$136="Leve"),CONCATENATE("R",'MAPA DE RIESGOS'!$H$136),"")</f>
        <v/>
      </c>
      <c r="K26" s="307" t="str">
        <f>IF(AND('MAPA DE RIESGOS'!$V$142="Media",'MAPA DE RIESGOS'!$Z$142="Leve"),CONCATENATE("R",'MAPA DE RIESGOS'!$H$142),"")</f>
        <v/>
      </c>
      <c r="L26" s="307" t="str">
        <f>IF(AND('MAPA DE RIESGOS'!$V$148="Media",'MAPA DE RIESGOS'!$Z$148="Leve"),CONCATENATE("R",'MAPA DE RIESGOS'!$H$148),"")</f>
        <v>R23</v>
      </c>
      <c r="M26" s="307" t="str">
        <f>IF(AND('MAPA DE RIESGOS'!$V$154="Media",'MAPA DE RIESGOS'!$Z$154="Leve"),CONCATENATE("R",'MAPA DE RIESGOS'!$H$154),"")</f>
        <v/>
      </c>
      <c r="N26" s="307" t="str">
        <f>IF(AND('MAPA DE RIESGOS'!$V$160="Media",'MAPA DE RIESGOS'!$Z$160="Leve"),CONCATENATE("R",'MAPA DE RIESGOS'!$H$160),"")</f>
        <v/>
      </c>
      <c r="O26" s="307" t="str">
        <f>IF(AND('MAPA DE RIESGOS'!$V$166="Media",'MAPA DE RIESGOS'!$Z$166="Leve"),CONCATENATE("R",'MAPA DE RIESGOS'!$H$166),"")</f>
        <v/>
      </c>
      <c r="P26" s="307" t="str">
        <f>IF(AND('MAPA DE RIESGOS'!$V$172="Media",'MAPA DE RIESGOS'!$Z$172="Leve"),CONCATENATE("R",'MAPA DE RIESGOS'!$H$172),"")</f>
        <v/>
      </c>
      <c r="Q26" s="307" t="str">
        <f>IF(AND('MAPA DE RIESGOS'!$V$178="Media",'MAPA DE RIESGOS'!$Z$178="Leve"),CONCATENATE("R",'MAPA DE RIESGOS'!$H$178),"")</f>
        <v/>
      </c>
      <c r="R26" s="307" t="str">
        <f>IF(AND('MAPA DE RIESGOS'!$V$184="Media",'MAPA DE RIESGOS'!$Z$184="Leve"),CONCATENATE("R",'MAPA DE RIESGOS'!$H$184),"")</f>
        <v/>
      </c>
      <c r="S26" s="305" t="str">
        <f>IF(AND('MAPA DE RIESGOS'!$V$190="Media",'MAPA DE RIESGOS'!$Z$190="Leve"),CONCATENATE("R",'MAPA DE RIESGOS'!$H$190),"")</f>
        <v/>
      </c>
      <c r="T26" s="302" t="str">
        <f>IF(AND('MAPA DE RIESGOS'!$V$136="Media",'MAPA DE RIESGOS'!$Z$136="Menor"),CONCATENATE("R",'MAPA DE RIESGOS'!$H$136),"")</f>
        <v/>
      </c>
      <c r="U26" s="307" t="str">
        <f>IF(AND('MAPA DE RIESGOS'!$V$142="Media",'MAPA DE RIESGOS'!$Z$142="Menor"),CONCATENATE("R",'MAPA DE RIESGOS'!$H$142),"")</f>
        <v/>
      </c>
      <c r="V26" s="307" t="str">
        <f>IF(AND('MAPA DE RIESGOS'!$V$148="Media",'MAPA DE RIESGOS'!$Z$148="Menor"),CONCATENATE("R",'MAPA DE RIESGOS'!$H$148),"")</f>
        <v/>
      </c>
      <c r="W26" s="307" t="str">
        <f>IF(AND('MAPA DE RIESGOS'!$V$154="Media",'MAPA DE RIESGOS'!$Z$154="Menor"),CONCATENATE("R",'MAPA DE RIESGOS'!$H$154),"")</f>
        <v/>
      </c>
      <c r="X26" s="307" t="str">
        <f>IF(AND('MAPA DE RIESGOS'!$V$160="Media",'MAPA DE RIESGOS'!$Z$160="Menor"),CONCATENATE("R",'MAPA DE RIESGOS'!$H$160),"")</f>
        <v/>
      </c>
      <c r="Y26" s="307" t="str">
        <f>IF(AND('MAPA DE RIESGOS'!$V$166="Media",'MAPA DE RIESGOS'!$Z$166="Menor"),CONCATENATE("R",'MAPA DE RIESGOS'!$H$166),"")</f>
        <v>R26</v>
      </c>
      <c r="Z26" s="307" t="str">
        <f>IF(AND('MAPA DE RIESGOS'!$V$172="Media",'MAPA DE RIESGOS'!$Z$172="Menor"),CONCATENATE("R",'MAPA DE RIESGOS'!$H$172),"")</f>
        <v/>
      </c>
      <c r="AA26" s="307" t="str">
        <f>IF(AND('MAPA DE RIESGOS'!$V$178="Media",'MAPA DE RIESGOS'!$Z$178="Menor"),CONCATENATE("R",'MAPA DE RIESGOS'!$H$178),"")</f>
        <v/>
      </c>
      <c r="AB26" s="307" t="str">
        <f>IF(AND('MAPA DE RIESGOS'!$V$184="Media",'MAPA DE RIESGOS'!$Z$184="Menor"),CONCATENATE("R",'MAPA DE RIESGOS'!$H$184),"")</f>
        <v/>
      </c>
      <c r="AC26" s="305" t="str">
        <f>IF(AND('MAPA DE RIESGOS'!$V$190="Media",'MAPA DE RIESGOS'!$Z$190="Menor"),CONCATENATE("R",'MAPA DE RIESGOS'!$H$190),"")</f>
        <v>R30</v>
      </c>
      <c r="AD26" s="302" t="str">
        <f>IF(AND('MAPA DE RIESGOS'!$V$136="Media",'MAPA DE RIESGOS'!$Z$136="Moderado"),CONCATENATE("R",'MAPA DE RIESGOS'!$H$136),"")</f>
        <v>R21</v>
      </c>
      <c r="AE26" s="307" t="str">
        <f>IF(AND('MAPA DE RIESGOS'!$V$142="Media",'MAPA DE RIESGOS'!$Z$142="Moderado"),CONCATENATE("R",'MAPA DE RIESGOS'!$H$142),"")</f>
        <v/>
      </c>
      <c r="AF26" s="307" t="str">
        <f>IF(AND('MAPA DE RIESGOS'!$V$148="Media",'MAPA DE RIESGOS'!$Z$148="Moderado"),CONCATENATE("R",'MAPA DE RIESGOS'!$H$148),"")</f>
        <v/>
      </c>
      <c r="AG26" s="307" t="str">
        <f>IF(AND('MAPA DE RIESGOS'!$V$154="Media",'MAPA DE RIESGOS'!$Z$154="Moderado"),CONCATENATE("R",'MAPA DE RIESGOS'!$H$154),"")</f>
        <v>R24</v>
      </c>
      <c r="AH26" s="307" t="str">
        <f>IF(AND('MAPA DE RIESGOS'!$V$160="Media",'MAPA DE RIESGOS'!$Z$160="Moderado"),CONCATENATE("R",'MAPA DE RIESGOS'!$H$160),"")</f>
        <v/>
      </c>
      <c r="AI26" s="307" t="str">
        <f>IF(AND('MAPA DE RIESGOS'!$V$166="Media",'MAPA DE RIESGOS'!$Z$166="Moderado"),CONCATENATE("R",'MAPA DE RIESGOS'!$H$166),"")</f>
        <v/>
      </c>
      <c r="AJ26" s="307" t="str">
        <f>IF(AND('MAPA DE RIESGOS'!$V$172="Media",'MAPA DE RIESGOS'!$Z$172="Moderado"),CONCATENATE("R",'MAPA DE RIESGOS'!$H$172),"")</f>
        <v/>
      </c>
      <c r="AK26" s="307" t="str">
        <f>IF(AND('MAPA DE RIESGOS'!$V$178="Media",'MAPA DE RIESGOS'!$Z$178="Moderado"),CONCATENATE("R",'MAPA DE RIESGOS'!$H$178),"")</f>
        <v/>
      </c>
      <c r="AL26" s="307" t="str">
        <f>IF(AND('MAPA DE RIESGOS'!$V$184="Media",'MAPA DE RIESGOS'!$Z$184="Moderado"),CONCATENATE("R",'MAPA DE RIESGOS'!$H$184),"")</f>
        <v/>
      </c>
      <c r="AM26" s="305" t="str">
        <f>IF(AND('MAPA DE RIESGOS'!$V$190="Media",'MAPA DE RIESGOS'!$Z$190="Moderado"),CONCATENATE("R",'MAPA DE RIESGOS'!$H$190),"")</f>
        <v/>
      </c>
      <c r="AN26" s="283" t="str">
        <f>IF(AND('MAPA DE RIESGOS'!$V$136="Media",'MAPA DE RIESGOS'!$Z$136="Mayor"),CONCATENATE("R",'MAPA DE RIESGOS'!$H$136),"")</f>
        <v/>
      </c>
      <c r="AO26" s="293" t="str">
        <f>IF(AND('MAPA DE RIESGOS'!$V$142="Media",'MAPA DE RIESGOS'!$Z$142="Mayor"),CONCATENATE("R",'MAPA DE RIESGOS'!$H$142),"")</f>
        <v/>
      </c>
      <c r="AP26" s="293" t="str">
        <f>IF(AND('MAPA DE RIESGOS'!$V$148="Media",'MAPA DE RIESGOS'!$Z$148="Mayor"),CONCATENATE("R",'MAPA DE RIESGOS'!$H$148),"")</f>
        <v/>
      </c>
      <c r="AQ26" s="293" t="str">
        <f>IF(AND('MAPA DE RIESGOS'!$V$154="Media",'MAPA DE RIESGOS'!$Z$154="Mayor"),CONCATENATE("R",'MAPA DE RIESGOS'!$H$154),"")</f>
        <v/>
      </c>
      <c r="AR26" s="293" t="str">
        <f>IF(AND('MAPA DE RIESGOS'!$V$160="Media",'MAPA DE RIESGOS'!$Z$160="Mayor"),CONCATENATE("R",'MAPA DE RIESGOS'!$H$160),"")</f>
        <v/>
      </c>
      <c r="AS26" s="293" t="str">
        <f>IF(AND('MAPA DE RIESGOS'!$V$166="Media",'MAPA DE RIESGOS'!$Z$166="Mayor"),CONCATENATE("R",'MAPA DE RIESGOS'!$H$166),"")</f>
        <v/>
      </c>
      <c r="AT26" s="293" t="str">
        <f>IF(AND('MAPA DE RIESGOS'!$V$172="Media",'MAPA DE RIESGOS'!$Z$172="Mayor"),CONCATENATE("R",'MAPA DE RIESGOS'!$H$172),"")</f>
        <v/>
      </c>
      <c r="AU26" s="293" t="str">
        <f>IF(AND('MAPA DE RIESGOS'!$V$178="Media",'MAPA DE RIESGOS'!$Z$178="Mayor"),CONCATENATE("R",'MAPA DE RIESGOS'!$H$178),"")</f>
        <v/>
      </c>
      <c r="AV26" s="293" t="str">
        <f>IF(AND('MAPA DE RIESGOS'!$V$184="Media",'MAPA DE RIESGOS'!$Z$184="Mayor"),CONCATENATE("R",'MAPA DE RIESGOS'!$H$184),"")</f>
        <v/>
      </c>
      <c r="AW26" s="286" t="str">
        <f>IF(AND('MAPA DE RIESGOS'!$V$190="Media",'MAPA DE RIESGOS'!$Z$190="Mayor"),CONCATENATE("R",'MAPA DE RIESGOS'!$H$190),"")</f>
        <v/>
      </c>
      <c r="AX26" s="289" t="str">
        <f>IF(AND('MAPA DE RIESGOS'!$V$136="Media",'MAPA DE RIESGOS'!$Z$136="Catastrófico"),CONCATENATE("R",'MAPA DE RIESGOS'!$H$136),"")</f>
        <v/>
      </c>
      <c r="AY26" s="294" t="str">
        <f>IF(AND('MAPA DE RIESGOS'!$V$142="Media",'MAPA DE RIESGOS'!$Z$142="Catastrófico"),CONCATENATE("R",'MAPA DE RIESGOS'!$H$142),"")</f>
        <v>R22</v>
      </c>
      <c r="AZ26" s="294" t="str">
        <f>IF(AND('MAPA DE RIESGOS'!$V$148="Media",'MAPA DE RIESGOS'!$Z$148="Catastrófico"),CONCATENATE("R",'MAPA DE RIESGOS'!$H$148),"")</f>
        <v/>
      </c>
      <c r="BA26" s="294" t="str">
        <f>IF(AND('MAPA DE RIESGOS'!$V$154="Media",'MAPA DE RIESGOS'!$Z$154="Catastrófico"),CONCATENATE("R",'MAPA DE RIESGOS'!$H$154),"")</f>
        <v/>
      </c>
      <c r="BB26" s="294" t="str">
        <f>IF(AND('MAPA DE RIESGOS'!$V$160="Media",'MAPA DE RIESGOS'!$Z$160="Catastrófico"),CONCATENATE("R",'MAPA DE RIESGOS'!$H$160),"")</f>
        <v/>
      </c>
      <c r="BC26" s="294" t="str">
        <f>IF(AND('MAPA DE RIESGOS'!$V$166="Media",'MAPA DE RIESGOS'!$Z$166="Catastrófico"),CONCATENATE("R",'MAPA DE RIESGOS'!$H$166),"")</f>
        <v/>
      </c>
      <c r="BD26" s="294" t="str">
        <f>IF(AND('MAPA DE RIESGOS'!$V$172="Media",'MAPA DE RIESGOS'!$Z$172="Catastrófico"),CONCATENATE("R",'MAPA DE RIESGOS'!$H$172),"")</f>
        <v/>
      </c>
      <c r="BE26" s="294" t="str">
        <f>IF(AND('MAPA DE RIESGOS'!$V$178="Media",'MAPA DE RIESGOS'!$Z$178="Catastrófico"),CONCATENATE("R",'MAPA DE RIESGOS'!$H$178),"")</f>
        <v/>
      </c>
      <c r="BF26" s="294" t="str">
        <f>IF(AND('MAPA DE RIESGOS'!$V$184="Media",'MAPA DE RIESGOS'!$Z$184="Catastrófico"),CONCATENATE("R",'MAPA DE RIESGOS'!$H$184),"")</f>
        <v/>
      </c>
      <c r="BG26" s="292" t="str">
        <f>IF(AND('MAPA DE RIESGOS'!$V$190="Media",'MAPA DE RIESGOS'!$Z$190="Catastrófico"),CONCATENATE("R",'MAPA DE RIESGOS'!$H$190),"")</f>
        <v/>
      </c>
      <c r="BH26" s="67"/>
      <c r="BI26" s="940"/>
      <c r="BJ26" s="941"/>
      <c r="BK26" s="941"/>
      <c r="BL26" s="941"/>
      <c r="BM26" s="941"/>
      <c r="BN26" s="942"/>
    </row>
    <row r="27" spans="2:66" ht="34.5" customHeight="1">
      <c r="B27" s="917"/>
      <c r="C27" s="917"/>
      <c r="D27" s="918"/>
      <c r="E27" s="908"/>
      <c r="F27" s="909"/>
      <c r="G27" s="909"/>
      <c r="H27" s="909"/>
      <c r="I27" s="910"/>
      <c r="J27" s="302" t="str">
        <f>IF(AND('MAPA DE RIESGOS'!$V$196="Media",'MAPA DE RIESGOS'!$Z$196="Leve"),CONCATENATE("R",'MAPA DE RIESGOS'!$H$196),"")</f>
        <v/>
      </c>
      <c r="K27" s="307" t="str">
        <f>IF(AND('MAPA DE RIESGOS'!$V$202="Media",'MAPA DE RIESGOS'!$Z$202="Leve"),CONCATENATE("R",'MAPA DE RIESGOS'!$H$202),"")</f>
        <v/>
      </c>
      <c r="L27" s="307" t="str">
        <f>IF(AND('MAPA DE RIESGOS'!$V$208="Media",'MAPA DE RIESGOS'!$Z$208="Leve"),CONCATENATE("R",'MAPA DE RIESGOS'!$H$208),"")</f>
        <v/>
      </c>
      <c r="M27" s="307" t="str">
        <f>IF(AND('MAPA DE RIESGOS'!$V$214="Media",'MAPA DE RIESGOS'!$Z$214="Leve"),CONCATENATE("R",'MAPA DE RIESGOS'!$H$214),"")</f>
        <v/>
      </c>
      <c r="N27" s="307" t="str">
        <f>IF(AND('MAPA DE RIESGOS'!$V$220="Media",'MAPA DE RIESGOS'!$Z$220="Leve"),CONCATENATE("R",'MAPA DE RIESGOS'!$H$220),"")</f>
        <v/>
      </c>
      <c r="O27" s="307" t="str">
        <f>IF(AND('MAPA DE RIESGOS'!$V$226="Media",'MAPA DE RIESGOS'!$Z$226="Leve"),CONCATENATE("R",'MAPA DE RIESGOS'!$H$226),"")</f>
        <v/>
      </c>
      <c r="P27" s="307" t="str">
        <f>IF(AND('MAPA DE RIESGOS'!$V$232="Media",'MAPA DE RIESGOS'!$Z$232="Leve"),CONCATENATE("R",'MAPA DE RIESGOS'!$H$232),"")</f>
        <v/>
      </c>
      <c r="Q27" s="307" t="str">
        <f>IF(AND('MAPA DE RIESGOS'!$V$238="Media",'MAPA DE RIESGOS'!$Z$238="Leve"),CONCATENATE("R",'MAPA DE RIESGOS'!$H$238),"")</f>
        <v/>
      </c>
      <c r="R27" s="307" t="str">
        <f>IF(AND('MAPA DE RIESGOS'!$V$244="Media",'MAPA DE RIESGOS'!$Z$244="Leve"),CONCATENATE("R",'MAPA DE RIESGOS'!$H$244),"")</f>
        <v/>
      </c>
      <c r="S27" s="305" t="str">
        <f>IF(AND('MAPA DE RIESGOS'!$V$250="Media",'MAPA DE RIESGOS'!$Z$250="Leve"),CONCATENATE("R",'MAPA DE RIESGOS'!$H$250),"")</f>
        <v/>
      </c>
      <c r="T27" s="302" t="str">
        <f>IF(AND('MAPA DE RIESGOS'!$V$196="Media",'MAPA DE RIESGOS'!$Z$196="Menor"),CONCATENATE("R",'MAPA DE RIESGOS'!$H$196),"")</f>
        <v>R31</v>
      </c>
      <c r="U27" s="307" t="str">
        <f>IF(AND('MAPA DE RIESGOS'!$V$202="Media",'MAPA DE RIESGOS'!$Z$202="Menor"),CONCATENATE("R",'MAPA DE RIESGOS'!$H$202),"")</f>
        <v/>
      </c>
      <c r="V27" s="307" t="str">
        <f>IF(AND('MAPA DE RIESGOS'!$V$208="Media",'MAPA DE RIESGOS'!$Z$208="Menor"),CONCATENATE("R",'MAPA DE RIESGOS'!$H$208),"")</f>
        <v>R33</v>
      </c>
      <c r="W27" s="307" t="str">
        <f>IF(AND('MAPA DE RIESGOS'!$V$214="Media",'MAPA DE RIESGOS'!$Z$214="Menor"),CONCATENATE("R",'MAPA DE RIESGOS'!$H$214),"")</f>
        <v/>
      </c>
      <c r="X27" s="307" t="str">
        <f>IF(AND('MAPA DE RIESGOS'!$V$220="Media",'MAPA DE RIESGOS'!$Z$220="Menor"),CONCATENATE("R",'MAPA DE RIESGOS'!$H$220),"")</f>
        <v/>
      </c>
      <c r="Y27" s="307" t="str">
        <f>IF(AND('MAPA DE RIESGOS'!$V$226="Media",'MAPA DE RIESGOS'!$Z$226="Menor"),CONCATENATE("R",'MAPA DE RIESGOS'!$H$226),"")</f>
        <v/>
      </c>
      <c r="Z27" s="307" t="str">
        <f>IF(AND('MAPA DE RIESGOS'!$V$232="Media",'MAPA DE RIESGOS'!$Z$232="Menor"),CONCATENATE("R",'MAPA DE RIESGOS'!$H$232),"")</f>
        <v/>
      </c>
      <c r="AA27" s="307" t="str">
        <f>IF(AND('MAPA DE RIESGOS'!$V$238="Media",'MAPA DE RIESGOS'!$Z$238="Menor"),CONCATENATE("R",'MAPA DE RIESGOS'!$H$238),"")</f>
        <v/>
      </c>
      <c r="AB27" s="307" t="str">
        <f>IF(AND('MAPA DE RIESGOS'!$V$244="Media",'MAPA DE RIESGOS'!$Z$244="Menor"),CONCATENATE("R",'MAPA DE RIESGOS'!$H$244),"")</f>
        <v/>
      </c>
      <c r="AC27" s="305" t="str">
        <f>IF(AND('MAPA DE RIESGOS'!$V$250="Media",'MAPA DE RIESGOS'!$Z$250="Menor"),CONCATENATE("R",'MAPA DE RIESGOS'!$H$250),"")</f>
        <v/>
      </c>
      <c r="AD27" s="302" t="str">
        <f>IF(AND('MAPA DE RIESGOS'!$V$196="Media",'MAPA DE RIESGOS'!$Z$196="Moderado"),CONCATENATE("R",'MAPA DE RIESGOS'!$H$196),"")</f>
        <v/>
      </c>
      <c r="AE27" s="307" t="str">
        <f>IF(AND('MAPA DE RIESGOS'!$V$202="Media",'MAPA DE RIESGOS'!$Z$202="Moderado"),CONCATENATE("R",'MAPA DE RIESGOS'!$H$202),"")</f>
        <v/>
      </c>
      <c r="AF27" s="307" t="str">
        <f>IF(AND('MAPA DE RIESGOS'!$V$208="Media",'MAPA DE RIESGOS'!$Z$208="Moderado"),CONCATENATE("R",'MAPA DE RIESGOS'!$H$208),"")</f>
        <v/>
      </c>
      <c r="AG27" s="307" t="str">
        <f>IF(AND('MAPA DE RIESGOS'!$V$214="Media",'MAPA DE RIESGOS'!$Z$214="Moderado"),CONCATENATE("R",'MAPA DE RIESGOS'!$H$214),"")</f>
        <v/>
      </c>
      <c r="AH27" s="307" t="str">
        <f>IF(AND('MAPA DE RIESGOS'!$V$220="Media",'MAPA DE RIESGOS'!$Z$220="Moderado"),CONCATENATE("R",'MAPA DE RIESGOS'!$H$220),"")</f>
        <v/>
      </c>
      <c r="AI27" s="307" t="str">
        <f>IF(AND('MAPA DE RIESGOS'!$V$226="Media",'MAPA DE RIESGOS'!$Z$226="Moderado"),CONCATENATE("R",'MAPA DE RIESGOS'!$H$226),"")</f>
        <v>R36</v>
      </c>
      <c r="AJ27" s="307" t="str">
        <f>IF(AND('MAPA DE RIESGOS'!$V$232="Media",'MAPA DE RIESGOS'!$Z$232="Moderado"),CONCATENATE("R",'MAPA DE RIESGOS'!$H$232),"")</f>
        <v>R37</v>
      </c>
      <c r="AK27" s="307" t="str">
        <f>IF(AND('MAPA DE RIESGOS'!$V$238="Media",'MAPA DE RIESGOS'!$Z$238="Moderado"),CONCATENATE("R",'MAPA DE RIESGOS'!$H$238),"")</f>
        <v>R38</v>
      </c>
      <c r="AL27" s="307" t="str">
        <f>IF(AND('MAPA DE RIESGOS'!$V$244="Media",'MAPA DE RIESGOS'!$Z$244="Moderado"),CONCATENATE("R",'MAPA DE RIESGOS'!$H$244),"")</f>
        <v>R39</v>
      </c>
      <c r="AM27" s="305" t="str">
        <f>IF(AND('MAPA DE RIESGOS'!$V$250="Media",'MAPA DE RIESGOS'!$Z$250="Moderado"),CONCATENATE("R",'MAPA DE RIESGOS'!$H$250),"")</f>
        <v>R40</v>
      </c>
      <c r="AN27" s="283" t="str">
        <f>IF(AND('MAPA DE RIESGOS'!$V$196="Media",'MAPA DE RIESGOS'!$Z$196="Mayor"),CONCATENATE("R",'MAPA DE RIESGOS'!$H$196),"")</f>
        <v/>
      </c>
      <c r="AO27" s="293" t="str">
        <f>IF(AND('MAPA DE RIESGOS'!$V$202="Media",'MAPA DE RIESGOS'!$Z$202="Mayor"),CONCATENATE("R",'MAPA DE RIESGOS'!$H$202),"")</f>
        <v/>
      </c>
      <c r="AP27" s="293" t="str">
        <f>IF(AND('MAPA DE RIESGOS'!$V$208="Media",'MAPA DE RIESGOS'!$Z$208="Mayor"),CONCATENATE("R",'MAPA DE RIESGOS'!$H$208),"")</f>
        <v/>
      </c>
      <c r="AQ27" s="293" t="str">
        <f>IF(AND('MAPA DE RIESGOS'!$V$214="Media",'MAPA DE RIESGOS'!$Z$214="Mayor"),CONCATENATE("R",'MAPA DE RIESGOS'!$H$214),"")</f>
        <v/>
      </c>
      <c r="AR27" s="293" t="str">
        <f>IF(AND('MAPA DE RIESGOS'!$V$220="Media",'MAPA DE RIESGOS'!$Z$220="Mayor"),CONCATENATE("R",'MAPA DE RIESGOS'!$H$220),"")</f>
        <v/>
      </c>
      <c r="AS27" s="293" t="str">
        <f>IF(AND('MAPA DE RIESGOS'!$V$226="Media",'MAPA DE RIESGOS'!$Z$226="Mayor"),CONCATENATE("R",'MAPA DE RIESGOS'!$H$226),"")</f>
        <v/>
      </c>
      <c r="AT27" s="293" t="str">
        <f>IF(AND('MAPA DE RIESGOS'!$V$232="Media",'MAPA DE RIESGOS'!$Z$232="Mayor"),CONCATENATE("R",'MAPA DE RIESGOS'!$H$232),"")</f>
        <v/>
      </c>
      <c r="AU27" s="293" t="str">
        <f>IF(AND('MAPA DE RIESGOS'!$V$238="Media",'MAPA DE RIESGOS'!$Z$238="Mayor"),CONCATENATE("R",'MAPA DE RIESGOS'!$H$238),"")</f>
        <v/>
      </c>
      <c r="AV27" s="293" t="str">
        <f>IF(AND('MAPA DE RIESGOS'!$V$244="Media",'MAPA DE RIESGOS'!$Z$244="Mayor"),CONCATENATE("R",'MAPA DE RIESGOS'!$H$244),"")</f>
        <v/>
      </c>
      <c r="AW27" s="286" t="str">
        <f>IF(AND('MAPA DE RIESGOS'!$V$250="Media",'MAPA DE RIESGOS'!$Z$250="Mayor"),CONCATENATE("R",'MAPA DE RIESGOS'!$H$250),"")</f>
        <v/>
      </c>
      <c r="AX27" s="289" t="str">
        <f>IF(AND('MAPA DE RIESGOS'!$V$196="Media",'MAPA DE RIESGOS'!$Z$196="Catastrófico"),CONCATENATE("R",'MAPA DE RIESGOS'!$H$196),"")</f>
        <v/>
      </c>
      <c r="AY27" s="294" t="str">
        <f>IF(AND('MAPA DE RIESGOS'!$V$202="Media",'MAPA DE RIESGOS'!$Z$202="Catastrófico"),CONCATENATE("R",'MAPA DE RIESGOS'!$H$202),"")</f>
        <v/>
      </c>
      <c r="AZ27" s="294" t="str">
        <f>IF(AND('MAPA DE RIESGOS'!$V$208="Media",'MAPA DE RIESGOS'!$Z$208="Catastrófico"),CONCATENATE("R",'MAPA DE RIESGOS'!$H$208),"")</f>
        <v/>
      </c>
      <c r="BA27" s="294" t="str">
        <f>IF(AND('MAPA DE RIESGOS'!$V$214="Media",'MAPA DE RIESGOS'!$Z$214="Catastrófico"),CONCATENATE("R",'MAPA DE RIESGOS'!$H$214),"")</f>
        <v/>
      </c>
      <c r="BB27" s="294" t="str">
        <f>IF(AND('MAPA DE RIESGOS'!$V$220="Media",'MAPA DE RIESGOS'!$Z$220="Catastrófico"),CONCATENATE("R",'MAPA DE RIESGOS'!$H$220),"")</f>
        <v/>
      </c>
      <c r="BC27" s="294" t="str">
        <f>IF(AND('MAPA DE RIESGOS'!$V$226="Media",'MAPA DE RIESGOS'!$Z$226="Catastrófico"),CONCATENATE("R",'MAPA DE RIESGOS'!$H$226),"")</f>
        <v/>
      </c>
      <c r="BD27" s="294" t="str">
        <f>IF(AND('MAPA DE RIESGOS'!$V$232="Media",'MAPA DE RIESGOS'!$Z$232="Catastrófico"),CONCATENATE("R",'MAPA DE RIESGOS'!$H$232),"")</f>
        <v/>
      </c>
      <c r="BE27" s="294" t="str">
        <f>IF(AND('MAPA DE RIESGOS'!$V$238="Media",'MAPA DE RIESGOS'!$Z$238="Catastrófico"),CONCATENATE("R",'MAPA DE RIESGOS'!$H$238),"")</f>
        <v/>
      </c>
      <c r="BF27" s="294" t="str">
        <f>IF(AND('MAPA DE RIESGOS'!$V$244="Media",'MAPA DE RIESGOS'!$Z$244="Catastrófico"),CONCATENATE("R",'MAPA DE RIESGOS'!$H$244),"")</f>
        <v/>
      </c>
      <c r="BG27" s="292" t="str">
        <f>IF(AND('MAPA DE RIESGOS'!$V$250="Media",'MAPA DE RIESGOS'!$Z$250="Catastrófico"),CONCATENATE("R",'MAPA DE RIESGOS'!$H$250),"")</f>
        <v/>
      </c>
      <c r="BH27" s="67"/>
      <c r="BI27" s="940"/>
      <c r="BJ27" s="941"/>
      <c r="BK27" s="941"/>
      <c r="BL27" s="941"/>
      <c r="BM27" s="941"/>
      <c r="BN27" s="942"/>
    </row>
    <row r="28" spans="2:66" ht="34.5" customHeight="1">
      <c r="B28" s="917"/>
      <c r="C28" s="917"/>
      <c r="D28" s="918"/>
      <c r="E28" s="908"/>
      <c r="F28" s="909"/>
      <c r="G28" s="909"/>
      <c r="H28" s="909"/>
      <c r="I28" s="910"/>
      <c r="J28" s="302" t="str">
        <f>IF(AND('MAPA DE RIESGOS'!$V$256="Media",'MAPA DE RIESGOS'!$Z$256="Leve"),CONCATENATE("R",'MAPA DE RIESGOS'!$H$256),"")</f>
        <v/>
      </c>
      <c r="K28" s="307" t="str">
        <f>IF(AND('MAPA DE RIESGOS'!$V$262="Media",'MAPA DE RIESGOS'!$Z$262="Leve"),CONCATENATE("R",'MAPA DE RIESGOS'!$H$262),"")</f>
        <v/>
      </c>
      <c r="L28" s="307" t="str">
        <f>IF(AND('MAPA DE RIESGOS'!$V$268="Media",'MAPA DE RIESGOS'!$Z$268="Leve"),CONCATENATE("R",'MAPA DE RIESGOS'!$H$268),"")</f>
        <v/>
      </c>
      <c r="M28" s="307" t="str">
        <f>IF(AND('MAPA DE RIESGOS'!$V$274="Media",'MAPA DE RIESGOS'!$Z$274="Leve"),CONCATENATE("R",'MAPA DE RIESGOS'!$H$274),"")</f>
        <v/>
      </c>
      <c r="N28" s="307" t="str">
        <f>IF(AND('MAPA DE RIESGOS'!$V$280="Media",'MAPA DE RIESGOS'!$Z$280="Leve"),CONCATENATE("R",'MAPA DE RIESGOS'!$H$280),"")</f>
        <v/>
      </c>
      <c r="O28" s="307" t="str">
        <f>IF(AND('MAPA DE RIESGOS'!$V$286="Media",'MAPA DE RIESGOS'!$Z$286="Leve"),CONCATENATE("R",'MAPA DE RIESGOS'!$H$286),"")</f>
        <v/>
      </c>
      <c r="P28" s="307" t="str">
        <f>IF(AND('MAPA DE RIESGOS'!$V$292="Media",'MAPA DE RIESGOS'!$Z$292="Leve"),CONCATENATE("R",'MAPA DE RIESGOS'!$H$292),"")</f>
        <v/>
      </c>
      <c r="Q28" s="307" t="str">
        <f>IF(AND('MAPA DE RIESGOS'!$V$298="Media",'MAPA DE RIESGOS'!$Z$298="Leve"),CONCATENATE("R",'MAPA DE RIESGOS'!$H$298),"")</f>
        <v/>
      </c>
      <c r="R28" s="307" t="str">
        <f>IF(AND('MAPA DE RIESGOS'!$V$304="Media",'MAPA DE RIESGOS'!$Z$304="Leve"),CONCATENATE("R",'MAPA DE RIESGOS'!$H$304),"")</f>
        <v/>
      </c>
      <c r="S28" s="305" t="str">
        <f>IF(AND('MAPA DE RIESGOS'!$V$310="Media",'MAPA DE RIESGOS'!$Z$310="Leve"),CONCATENATE("R",'MAPA DE RIESGOS'!$H$310),"")</f>
        <v/>
      </c>
      <c r="T28" s="302" t="str">
        <f>IF(AND('MAPA DE RIESGOS'!$V$256="Media",'MAPA DE RIESGOS'!$Z$256="Menor"),CONCATENATE("R",'MAPA DE RIESGOS'!$H$256),"")</f>
        <v/>
      </c>
      <c r="U28" s="307" t="str">
        <f>IF(AND('MAPA DE RIESGOS'!$V$262="Media",'MAPA DE RIESGOS'!$Z$262="Menor"),CONCATENATE("R",'MAPA DE RIESGOS'!$H$262),"")</f>
        <v/>
      </c>
      <c r="V28" s="307" t="str">
        <f>IF(AND('MAPA DE RIESGOS'!$V$268="Media",'MAPA DE RIESGOS'!$Z$268="Menor"),CONCATENATE("R",'MAPA DE RIESGOS'!$H$268),"")</f>
        <v/>
      </c>
      <c r="W28" s="307" t="str">
        <f>IF(AND('MAPA DE RIESGOS'!$V$274="Media",'MAPA DE RIESGOS'!$Z$274="Menor"),CONCATENATE("R",'MAPA DE RIESGOS'!$H$274),"")</f>
        <v/>
      </c>
      <c r="X28" s="307" t="str">
        <f>IF(AND('MAPA DE RIESGOS'!$V$280="Media",'MAPA DE RIESGOS'!$Z$280="Menor"),CONCATENATE("R",'MAPA DE RIESGOS'!$H$280),"")</f>
        <v>R45</v>
      </c>
      <c r="Y28" s="307" t="str">
        <f>IF(AND('MAPA DE RIESGOS'!$V$286="Media",'MAPA DE RIESGOS'!$Z$286="Menor"),CONCATENATE("R",'MAPA DE RIESGOS'!$H$286),"")</f>
        <v/>
      </c>
      <c r="Z28" s="307" t="str">
        <f>IF(AND('MAPA DE RIESGOS'!$V$292="Media",'MAPA DE RIESGOS'!$Z$292="Menor"),CONCATENATE("R",'MAPA DE RIESGOS'!$H$292),"")</f>
        <v/>
      </c>
      <c r="AA28" s="307" t="str">
        <f>IF(AND('MAPA DE RIESGOS'!$V$298="Media",'MAPA DE RIESGOS'!$Z$298="Menor"),CONCATENATE("R",'MAPA DE RIESGOS'!$H$298),"")</f>
        <v/>
      </c>
      <c r="AB28" s="307" t="str">
        <f>IF(AND('MAPA DE RIESGOS'!$V$304="Media",'MAPA DE RIESGOS'!$Z$304="Menor"),CONCATENATE("R",'MAPA DE RIESGOS'!$H$304),"")</f>
        <v/>
      </c>
      <c r="AC28" s="305" t="str">
        <f>IF(AND('MAPA DE RIESGOS'!$V$310="Media",'MAPA DE RIESGOS'!$Z$310="Menor"),CONCATENATE("R",'MAPA DE RIESGOS'!$H$310),"")</f>
        <v/>
      </c>
      <c r="AD28" s="302" t="str">
        <f>IF(AND('MAPA DE RIESGOS'!$V$256="Media",'MAPA DE RIESGOS'!$Z$256="Moderado"),CONCATENATE("R",'MAPA DE RIESGOS'!$H$256),"")</f>
        <v>R41</v>
      </c>
      <c r="AE28" s="307" t="str">
        <f>IF(AND('MAPA DE RIESGOS'!$V$262="Media",'MAPA DE RIESGOS'!$Z$262="Moderado"),CONCATENATE("R",'MAPA DE RIESGOS'!$H$262),"")</f>
        <v>R42</v>
      </c>
      <c r="AF28" s="307" t="str">
        <f>IF(AND('MAPA DE RIESGOS'!$V$268="Media",'MAPA DE RIESGOS'!$Z$268="Moderado"),CONCATENATE("R",'MAPA DE RIESGOS'!$H$268),"")</f>
        <v>R43</v>
      </c>
      <c r="AG28" s="307" t="str">
        <f>IF(AND('MAPA DE RIESGOS'!$V$274="Media",'MAPA DE RIESGOS'!$Z$274="Moderado"),CONCATENATE("R",'MAPA DE RIESGOS'!$H$274),"")</f>
        <v>R44</v>
      </c>
      <c r="AH28" s="307" t="str">
        <f>IF(AND('MAPA DE RIESGOS'!$V$280="Media",'MAPA DE RIESGOS'!$Z$280="Moderado"),CONCATENATE("R",'MAPA DE RIESGOS'!$H$280),"")</f>
        <v/>
      </c>
      <c r="AI28" s="307" t="str">
        <f>IF(AND('MAPA DE RIESGOS'!$V$286="Media",'MAPA DE RIESGOS'!$Z$286="Moderado"),CONCATENATE("R",'MAPA DE RIESGOS'!$H$286),"")</f>
        <v/>
      </c>
      <c r="AJ28" s="307" t="str">
        <f>IF(AND('MAPA DE RIESGOS'!$V$292="Media",'MAPA DE RIESGOS'!$Z$292="Moderado"),CONCATENATE("R",'MAPA DE RIESGOS'!$H$292),"")</f>
        <v/>
      </c>
      <c r="AK28" s="307" t="str">
        <f>IF(AND('MAPA DE RIESGOS'!$V$298="Media",'MAPA DE RIESGOS'!$Z$298="Moderado"),CONCATENATE("R",'MAPA DE RIESGOS'!$H$298),"")</f>
        <v/>
      </c>
      <c r="AL28" s="307" t="str">
        <f>IF(AND('MAPA DE RIESGOS'!$V$304="Media",'MAPA DE RIESGOS'!$Z$304="Moderado"),CONCATENATE("R",'MAPA DE RIESGOS'!$H$304),"")</f>
        <v/>
      </c>
      <c r="AM28" s="305" t="str">
        <f>IF(AND('MAPA DE RIESGOS'!$V$310="Media",'MAPA DE RIESGOS'!$Z$310="Moderado"),CONCATENATE("R",'MAPA DE RIESGOS'!$H$310),"")</f>
        <v>R50</v>
      </c>
      <c r="AN28" s="283" t="str">
        <f>IF(AND('MAPA DE RIESGOS'!$V$256="Media",'MAPA DE RIESGOS'!$Z$256="Mayor"),CONCATENATE("R",'MAPA DE RIESGOS'!$H$256),"")</f>
        <v/>
      </c>
      <c r="AO28" s="293" t="str">
        <f>IF(AND('MAPA DE RIESGOS'!$V$262="Media",'MAPA DE RIESGOS'!$Z$262="Mayor"),CONCATENATE("R",'MAPA DE RIESGOS'!$H$262),"")</f>
        <v/>
      </c>
      <c r="AP28" s="293" t="str">
        <f>IF(AND('MAPA DE RIESGOS'!$V$268="Media",'MAPA DE RIESGOS'!$Z$268="Mayor"),CONCATENATE("R",'MAPA DE RIESGOS'!$H$268),"")</f>
        <v/>
      </c>
      <c r="AQ28" s="293" t="str">
        <f>IF(AND('MAPA DE RIESGOS'!$V$274="Media",'MAPA DE RIESGOS'!$Z$274="Mayor"),CONCATENATE("R",'MAPA DE RIESGOS'!$H$274),"")</f>
        <v/>
      </c>
      <c r="AR28" s="293" t="str">
        <f>IF(AND('MAPA DE RIESGOS'!$V$280="Media",'MAPA DE RIESGOS'!$Z$280="Mayor"),CONCATENATE("R",'MAPA DE RIESGOS'!$H$280),"")</f>
        <v/>
      </c>
      <c r="AS28" s="293" t="str">
        <f>IF(AND('MAPA DE RIESGOS'!$V$286="Media",'MAPA DE RIESGOS'!$Z$286="Mayor"),CONCATENATE("R",'MAPA DE RIESGOS'!$H$286),"")</f>
        <v/>
      </c>
      <c r="AT28" s="293" t="str">
        <f>IF(AND('MAPA DE RIESGOS'!$V$292="Media",'MAPA DE RIESGOS'!$Z$292="Mayor"),CONCATENATE("R",'MAPA DE RIESGOS'!$H$292),"")</f>
        <v/>
      </c>
      <c r="AU28" s="293" t="str">
        <f>IF(AND('MAPA DE RIESGOS'!$V$298="Media",'MAPA DE RIESGOS'!$Z$298="Mayor"),CONCATENATE("R",'MAPA DE RIESGOS'!$H$298),"")</f>
        <v/>
      </c>
      <c r="AV28" s="293" t="str">
        <f>IF(AND('MAPA DE RIESGOS'!$V$304="Media",'MAPA DE RIESGOS'!$Z$304="Mayor"),CONCATENATE("R",'MAPA DE RIESGOS'!$H$304),"")</f>
        <v/>
      </c>
      <c r="AW28" s="286" t="str">
        <f>IF(AND('MAPA DE RIESGOS'!$V$310="Media",'MAPA DE RIESGOS'!$Z$310="Mayor"),CONCATENATE("R",'MAPA DE RIESGOS'!$H$310),"")</f>
        <v/>
      </c>
      <c r="AX28" s="289" t="str">
        <f>IF(AND('MAPA DE RIESGOS'!$V$256="Media",'MAPA DE RIESGOS'!$Z$256="Catastrófico"),CONCATENATE("R",'MAPA DE RIESGOS'!$H$256),"")</f>
        <v/>
      </c>
      <c r="AY28" s="294" t="str">
        <f>IF(AND('MAPA DE RIESGOS'!$V$262="Media",'MAPA DE RIESGOS'!$Z$262="Catastrófico"),CONCATENATE("R",'MAPA DE RIESGOS'!$H$262),"")</f>
        <v/>
      </c>
      <c r="AZ28" s="294" t="str">
        <f>IF(AND('MAPA DE RIESGOS'!$V$268="Media",'MAPA DE RIESGOS'!$Z$268="Catastrófico"),CONCATENATE("R",'MAPA DE RIESGOS'!$H$268),"")</f>
        <v/>
      </c>
      <c r="BA28" s="294" t="str">
        <f>IF(AND('MAPA DE RIESGOS'!$V$274="Media",'MAPA DE RIESGOS'!$Z$274="Catastrófico"),CONCATENATE("R",'MAPA DE RIESGOS'!$H$274),"")</f>
        <v/>
      </c>
      <c r="BB28" s="294" t="str">
        <f>IF(AND('MAPA DE RIESGOS'!$V$280="Media",'MAPA DE RIESGOS'!$Z$280="Catastrófico"),CONCATENATE("R",'MAPA DE RIESGOS'!$H$280),"")</f>
        <v/>
      </c>
      <c r="BC28" s="294" t="str">
        <f>IF(AND('MAPA DE RIESGOS'!$V$286="Media",'MAPA DE RIESGOS'!$Z$286="Catastrófico"),CONCATENATE("R",'MAPA DE RIESGOS'!$H$286),"")</f>
        <v/>
      </c>
      <c r="BD28" s="294" t="str">
        <f>IF(AND('MAPA DE RIESGOS'!$V$292="Media",'MAPA DE RIESGOS'!$Z$292="Catastrófico"),CONCATENATE("R",'MAPA DE RIESGOS'!$H$292),"")</f>
        <v/>
      </c>
      <c r="BE28" s="294" t="str">
        <f>IF(AND('MAPA DE RIESGOS'!$V$298="Media",'MAPA DE RIESGOS'!$Z$298="Catastrófico"),CONCATENATE("R",'MAPA DE RIESGOS'!$H$298),"")</f>
        <v/>
      </c>
      <c r="BF28" s="294" t="str">
        <f>IF(AND('MAPA DE RIESGOS'!$V$304="Media",'MAPA DE RIESGOS'!$Z$304="Catastrófico"),CONCATENATE("R",'MAPA DE RIESGOS'!$H$304),"")</f>
        <v/>
      </c>
      <c r="BG28" s="292" t="str">
        <f>IF(AND('MAPA DE RIESGOS'!$V$310="Media",'MAPA DE RIESGOS'!$Z$310="Catastrófico"),CONCATENATE("R",'MAPA DE RIESGOS'!$H$310),"")</f>
        <v/>
      </c>
      <c r="BH28" s="67"/>
      <c r="BI28" s="940"/>
      <c r="BJ28" s="941"/>
      <c r="BK28" s="941"/>
      <c r="BL28" s="941"/>
      <c r="BM28" s="941"/>
      <c r="BN28" s="942"/>
    </row>
    <row r="29" spans="2:66" ht="34.5" customHeight="1">
      <c r="B29" s="917"/>
      <c r="C29" s="917"/>
      <c r="D29" s="918"/>
      <c r="E29" s="908"/>
      <c r="F29" s="909"/>
      <c r="G29" s="909"/>
      <c r="H29" s="909"/>
      <c r="I29" s="910"/>
      <c r="J29" s="302" t="str">
        <f>IF(AND('MAPA DE RIESGOS'!$V$316="Media",'MAPA DE RIESGOS'!$Z$316="Leve"),CONCATENATE("R",'MAPA DE RIESGOS'!$H$316),"")</f>
        <v/>
      </c>
      <c r="K29" s="307" t="str">
        <f>IF(AND('MAPA DE RIESGOS'!$V$322="Media",'MAPA DE RIESGOS'!$Z$322="Leve"),CONCATENATE("R",'MAPA DE RIESGOS'!$H$322),"")</f>
        <v/>
      </c>
      <c r="L29" s="307" t="str">
        <f>IF(AND('MAPA DE RIESGOS'!$V$328="Media",'MAPA DE RIESGOS'!$Z$328="Leve"),CONCATENATE("R",'MAPA DE RIESGOS'!$H$328),"")</f>
        <v/>
      </c>
      <c r="M29" s="307" t="str">
        <f>IF(AND('MAPA DE RIESGOS'!$V$334="Media",'MAPA DE RIESGOS'!$Z$334="Leve"),CONCATENATE("R",'MAPA DE RIESGOS'!$H$334),"")</f>
        <v/>
      </c>
      <c r="N29" s="307" t="str">
        <f>IF(AND('MAPA DE RIESGOS'!$V$340="Media",'MAPA DE RIESGOS'!$Z$340="Leve"),CONCATENATE("R",'MAPA DE RIESGOS'!$H$340),"")</f>
        <v/>
      </c>
      <c r="O29" s="307" t="str">
        <f>IF(AND('MAPA DE RIESGOS'!$V$346="Media",'MAPA DE RIESGOS'!$Z$346="Leve"),CONCATENATE("R",'MAPA DE RIESGOS'!$H$346),"")</f>
        <v/>
      </c>
      <c r="P29" s="307" t="str">
        <f>IF(AND('MAPA DE RIESGOS'!$V$352="Media",'MAPA DE RIESGOS'!$Z$352="Leve"),CONCATENATE("R",'MAPA DE RIESGOS'!$H$352),"")</f>
        <v/>
      </c>
      <c r="Q29" s="307" t="str">
        <f>IF(AND('MAPA DE RIESGOS'!$V$358="Media",'MAPA DE RIESGOS'!$Z$358="Leve"),CONCATENATE("R",'MAPA DE RIESGOS'!$H$358),"")</f>
        <v/>
      </c>
      <c r="R29" s="307" t="str">
        <f>IF(AND('MAPA DE RIESGOS'!$V$364="Media",'MAPA DE RIESGOS'!$Z$364="Leve"),CONCATENATE("R",'MAPA DE RIESGOS'!$H$364),"")</f>
        <v/>
      </c>
      <c r="S29" s="305" t="str">
        <f>IF(AND('MAPA DE RIESGOS'!$V$370="Media",'MAPA DE RIESGOS'!$Z$370="Leve"),CONCATENATE("R",'MAPA DE RIESGOS'!$H$370),"")</f>
        <v/>
      </c>
      <c r="T29" s="302" t="str">
        <f>IF(AND('MAPA DE RIESGOS'!$V$316="Media",'MAPA DE RIESGOS'!$Z$316="Menor"),CONCATENATE("R",'MAPA DE RIESGOS'!$H$316),"")</f>
        <v/>
      </c>
      <c r="U29" s="307" t="str">
        <f>IF(AND('MAPA DE RIESGOS'!$V$322="Media",'MAPA DE RIESGOS'!$Z$322="Menor"),CONCATENATE("R",'MAPA DE RIESGOS'!$H$322),"")</f>
        <v/>
      </c>
      <c r="V29" s="307" t="str">
        <f>IF(AND('MAPA DE RIESGOS'!$V$328="Media",'MAPA DE RIESGOS'!$Z$328="Menor"),CONCATENATE("R",'MAPA DE RIESGOS'!$H$328),"")</f>
        <v/>
      </c>
      <c r="W29" s="307" t="str">
        <f>IF(AND('MAPA DE RIESGOS'!$V$334="Media",'MAPA DE RIESGOS'!$Z$334="Menor"),CONCATENATE("R",'MAPA DE RIESGOS'!$H$334),"")</f>
        <v/>
      </c>
      <c r="X29" s="307" t="str">
        <f>IF(AND('MAPA DE RIESGOS'!$V$340="Media",'MAPA DE RIESGOS'!$Z$340="Menor"),CONCATENATE("R",'MAPA DE RIESGOS'!$H$340),"")</f>
        <v/>
      </c>
      <c r="Y29" s="307" t="str">
        <f>IF(AND('MAPA DE RIESGOS'!$V$346="Media",'MAPA DE RIESGOS'!$Z$346="Menor"),CONCATENATE("R",'MAPA DE RIESGOS'!$H$346),"")</f>
        <v/>
      </c>
      <c r="Z29" s="307" t="str">
        <f>IF(AND('MAPA DE RIESGOS'!$V$352="Media",'MAPA DE RIESGOS'!$Z$352="Menor"),CONCATENATE("R",'MAPA DE RIESGOS'!$H$352),"")</f>
        <v>R57</v>
      </c>
      <c r="AA29" s="307" t="str">
        <f>IF(AND('MAPA DE RIESGOS'!$V$358="Media",'MAPA DE RIESGOS'!$Z$358="Menor"),CONCATENATE("R",'MAPA DE RIESGOS'!$H$358),"")</f>
        <v/>
      </c>
      <c r="AB29" s="307" t="str">
        <f>IF(AND('MAPA DE RIESGOS'!$V$364="Media",'MAPA DE RIESGOS'!$Z$364="Menor"),CONCATENATE("R",'MAPA DE RIESGOS'!$H$364),"")</f>
        <v/>
      </c>
      <c r="AC29" s="305" t="str">
        <f>IF(AND('MAPA DE RIESGOS'!$V$370="Media",'MAPA DE RIESGOS'!$Z$370="Menor"),CONCATENATE("R",'MAPA DE RIESGOS'!$H$370),"")</f>
        <v/>
      </c>
      <c r="AD29" s="302" t="str">
        <f>IF(AND('MAPA DE RIESGOS'!$V$316="Media",'MAPA DE RIESGOS'!$Z$316="Moderado"),CONCATENATE("R",'MAPA DE RIESGOS'!$H$316),"")</f>
        <v>R51</v>
      </c>
      <c r="AE29" s="307" t="str">
        <f>IF(AND('MAPA DE RIESGOS'!$V$322="Media",'MAPA DE RIESGOS'!$Z$322="Moderado"),CONCATENATE("R",'MAPA DE RIESGOS'!$H$322),"")</f>
        <v/>
      </c>
      <c r="AF29" s="307" t="str">
        <f>IF(AND('MAPA DE RIESGOS'!$V$328="Media",'MAPA DE RIESGOS'!$Z$328="Moderado"),CONCATENATE("R",'MAPA DE RIESGOS'!$H$328),"")</f>
        <v/>
      </c>
      <c r="AG29" s="307" t="str">
        <f>IF(AND('MAPA DE RIESGOS'!$V$334="Media",'MAPA DE RIESGOS'!$Z$334="Moderado"),CONCATENATE("R",'MAPA DE RIESGOS'!$H$334),"")</f>
        <v/>
      </c>
      <c r="AH29" s="307" t="str">
        <f>IF(AND('MAPA DE RIESGOS'!$V$340="Media",'MAPA DE RIESGOS'!$Z$340="Moderado"),CONCATENATE("R",'MAPA DE RIESGOS'!$H$340),"")</f>
        <v/>
      </c>
      <c r="AI29" s="307" t="str">
        <f>IF(AND('MAPA DE RIESGOS'!$V$346="Media",'MAPA DE RIESGOS'!$Z$346="Moderado"),CONCATENATE("R",'MAPA DE RIESGOS'!$H$346),"")</f>
        <v/>
      </c>
      <c r="AJ29" s="307" t="str">
        <f>IF(AND('MAPA DE RIESGOS'!$V$352="Media",'MAPA DE RIESGOS'!$Z$352="Moderado"),CONCATENATE("R",'MAPA DE RIESGOS'!$H$352),"")</f>
        <v/>
      </c>
      <c r="AK29" s="307" t="str">
        <f>IF(AND('MAPA DE RIESGOS'!$V$358="Media",'MAPA DE RIESGOS'!$Z$358="Moderado"),CONCATENATE("R",'MAPA DE RIESGOS'!$H$358),"")</f>
        <v/>
      </c>
      <c r="AL29" s="307" t="str">
        <f>IF(AND('MAPA DE RIESGOS'!$V$364="Media",'MAPA DE RIESGOS'!$Z$364="Moderado"),CONCATENATE("R",'MAPA DE RIESGOS'!$H$364),"")</f>
        <v/>
      </c>
      <c r="AM29" s="305" t="str">
        <f>IF(AND('MAPA DE RIESGOS'!$V$370="Media",'MAPA DE RIESGOS'!$Z$370="Moderado"),CONCATENATE("R",'MAPA DE RIESGOS'!$H$370),"")</f>
        <v>R60</v>
      </c>
      <c r="AN29" s="283" t="str">
        <f>IF(AND('MAPA DE RIESGOS'!$V$316="Media",'MAPA DE RIESGOS'!$Z$316="Mayor"),CONCATENATE("R",'MAPA DE RIESGOS'!$H$316),"")</f>
        <v/>
      </c>
      <c r="AO29" s="293" t="str">
        <f>IF(AND('MAPA DE RIESGOS'!$V$322="Media",'MAPA DE RIESGOS'!$Z$322="Mayor"),CONCATENATE("R",'MAPA DE RIESGOS'!$H$322),"")</f>
        <v/>
      </c>
      <c r="AP29" s="293" t="str">
        <f>IF(AND('MAPA DE RIESGOS'!$V$328="Media",'MAPA DE RIESGOS'!$Z$328="Mayor"),CONCATENATE("R",'MAPA DE RIESGOS'!$H$328),"")</f>
        <v/>
      </c>
      <c r="AQ29" s="293" t="str">
        <f>IF(AND('MAPA DE RIESGOS'!$V$334="Media",'MAPA DE RIESGOS'!$Z$334="Mayor"),CONCATENATE("R",'MAPA DE RIESGOS'!$H$334),"")</f>
        <v/>
      </c>
      <c r="AR29" s="293" t="str">
        <f>IF(AND('MAPA DE RIESGOS'!$V$340="Media",'MAPA DE RIESGOS'!$Z$340="Mayor"),CONCATENATE("R",'MAPA DE RIESGOS'!$H$340),"")</f>
        <v/>
      </c>
      <c r="AS29" s="293" t="str">
        <f>IF(AND('MAPA DE RIESGOS'!$V$346="Media",'MAPA DE RIESGOS'!$Z$346="Mayor"),CONCATENATE("R",'MAPA DE RIESGOS'!$H$346),"")</f>
        <v/>
      </c>
      <c r="AT29" s="293" t="str">
        <f>IF(AND('MAPA DE RIESGOS'!$V$352="Media",'MAPA DE RIESGOS'!$Z$352="Mayor"),CONCATENATE("R",'MAPA DE RIESGOS'!$H$352),"")</f>
        <v/>
      </c>
      <c r="AU29" s="293" t="str">
        <f>IF(AND('MAPA DE RIESGOS'!$V$358="Media",'MAPA DE RIESGOS'!$Z$358="Mayor"),CONCATENATE("R",'MAPA DE RIESGOS'!$H$358),"")</f>
        <v/>
      </c>
      <c r="AV29" s="293" t="str">
        <f>IF(AND('MAPA DE RIESGOS'!$V$364="Media",'MAPA DE RIESGOS'!$Z$364="Mayor"),CONCATENATE("R",'MAPA DE RIESGOS'!$H$364),"")</f>
        <v/>
      </c>
      <c r="AW29" s="286" t="str">
        <f>IF(AND('MAPA DE RIESGOS'!$V$370="Media",'MAPA DE RIESGOS'!$Z$370="Mayor"),CONCATENATE("R",'MAPA DE RIESGOS'!$H$370),"")</f>
        <v/>
      </c>
      <c r="AX29" s="289" t="str">
        <f>IF(AND('MAPA DE RIESGOS'!$V$316="Media",'MAPA DE RIESGOS'!$Z$316="Catastrófico"),CONCATENATE("R",'MAPA DE RIESGOS'!$H$316),"")</f>
        <v/>
      </c>
      <c r="AY29" s="294" t="str">
        <f>IF(AND('MAPA DE RIESGOS'!$V$322="Media",'MAPA DE RIESGOS'!$Z$322="Catastrófico"),CONCATENATE("R",'MAPA DE RIESGOS'!$H$322),"")</f>
        <v/>
      </c>
      <c r="AZ29" s="294" t="str">
        <f>IF(AND('MAPA DE RIESGOS'!$V$328="Media",'MAPA DE RIESGOS'!$Z$328="Catastrófico"),CONCATENATE("R",'MAPA DE RIESGOS'!$H$328),"")</f>
        <v/>
      </c>
      <c r="BA29" s="294" t="str">
        <f>IF(AND('MAPA DE RIESGOS'!$V$334="Media",'MAPA DE RIESGOS'!$Z$334="Catastrófico"),CONCATENATE("R",'MAPA DE RIESGOS'!$H$334),"")</f>
        <v/>
      </c>
      <c r="BB29" s="294" t="str">
        <f>IF(AND('MAPA DE RIESGOS'!$V$340="Media",'MAPA DE RIESGOS'!$Z$340="Catastrófico"),CONCATENATE("R",'MAPA DE RIESGOS'!$H$340),"")</f>
        <v/>
      </c>
      <c r="BC29" s="294" t="str">
        <f>IF(AND('MAPA DE RIESGOS'!$V$346="Media",'MAPA DE RIESGOS'!$Z$346="Catastrófico"),CONCATENATE("R",'MAPA DE RIESGOS'!$H$346),"")</f>
        <v/>
      </c>
      <c r="BD29" s="294" t="str">
        <f>IF(AND('MAPA DE RIESGOS'!$V$352="Media",'MAPA DE RIESGOS'!$Z$352="Catastrófico"),CONCATENATE("R",'MAPA DE RIESGOS'!$H$352),"")</f>
        <v/>
      </c>
      <c r="BE29" s="294" t="str">
        <f>IF(AND('MAPA DE RIESGOS'!$V$358="Media",'MAPA DE RIESGOS'!$Z$358="Catastrófico"),CONCATENATE("R",'MAPA DE RIESGOS'!$H$358),"")</f>
        <v/>
      </c>
      <c r="BF29" s="294" t="str">
        <f>IF(AND('MAPA DE RIESGOS'!$V$364="Media",'MAPA DE RIESGOS'!$Z$364="Catastrófico"),CONCATENATE("R",'MAPA DE RIESGOS'!$H$364),"")</f>
        <v/>
      </c>
      <c r="BG29" s="292" t="str">
        <f>IF(AND('MAPA DE RIESGOS'!$V$370="Media",'MAPA DE RIESGOS'!$Z$370="Catastrófico"),CONCATENATE("R",'MAPA DE RIESGOS'!$H$370),"")</f>
        <v/>
      </c>
      <c r="BH29" s="67"/>
      <c r="BI29" s="940"/>
      <c r="BJ29" s="941"/>
      <c r="BK29" s="941"/>
      <c r="BL29" s="941"/>
      <c r="BM29" s="941"/>
      <c r="BN29" s="942"/>
    </row>
    <row r="30" spans="2:66" ht="34.5" customHeight="1">
      <c r="B30" s="917"/>
      <c r="C30" s="917"/>
      <c r="D30" s="918"/>
      <c r="E30" s="908"/>
      <c r="F30" s="909"/>
      <c r="G30" s="909"/>
      <c r="H30" s="909"/>
      <c r="I30" s="910"/>
      <c r="J30" s="302" t="str">
        <f>IF(AND('MAPA DE RIESGOS'!$V$376="Media",'MAPA DE RIESGOS'!$Z$376="Leve"),CONCATENATE("R",'MAPA DE RIESGOS'!$H$376),"")</f>
        <v/>
      </c>
      <c r="K30" s="307" t="str">
        <f>IF(AND('MAPA DE RIESGOS'!$V$382="Media",'MAPA DE RIESGOS'!$Z$382="Leve"),CONCATENATE("R",'MAPA DE RIESGOS'!$H$382),"")</f>
        <v/>
      </c>
      <c r="L30" s="307" t="str">
        <f>IF(AND('MAPA DE RIESGOS'!$V$388="Media",'MAPA DE RIESGOS'!$Z$388="Leve"),CONCATENATE("R",'MAPA DE RIESGOS'!$H$388),"")</f>
        <v/>
      </c>
      <c r="M30" s="307" t="str">
        <f>IF(AND('MAPA DE RIESGOS'!$V$394="Media",'MAPA DE RIESGOS'!$Z$394="Leve"),CONCATENATE("R",'MAPA DE RIESGOS'!$H$394),"")</f>
        <v/>
      </c>
      <c r="N30" s="307" t="str">
        <f>IF(AND('MAPA DE RIESGOS'!$V$400="Media",'MAPA DE RIESGOS'!$Z$400="Leve"),CONCATENATE("R",'MAPA DE RIESGOS'!$H$400),"")</f>
        <v/>
      </c>
      <c r="O30" s="307" t="str">
        <f>IF(AND('MAPA DE RIESGOS'!$V$406="Media",'MAPA DE RIESGOS'!$Z$406="Leve"),CONCATENATE("R",'MAPA DE RIESGOS'!$H$406),"")</f>
        <v/>
      </c>
      <c r="P30" s="307" t="str">
        <f>IF(AND('MAPA DE RIESGOS'!$V$412="Media",'MAPA DE RIESGOS'!$Z$412="Leve"),CONCATENATE("R",'MAPA DE RIESGOS'!$H$412),"")</f>
        <v/>
      </c>
      <c r="Q30" s="307" t="str">
        <f>IF(AND('MAPA DE RIESGOS'!$V$418="Media",'MAPA DE RIESGOS'!$Z$418="Leve"),CONCATENATE("R",'MAPA DE RIESGOS'!$H$418),"")</f>
        <v/>
      </c>
      <c r="R30" s="307" t="str">
        <f>IF(AND('MAPA DE RIESGOS'!$V$424="Media",'MAPA DE RIESGOS'!$Z$424="Leve"),CONCATENATE("R",'MAPA DE RIESGOS'!$H$424),"")</f>
        <v/>
      </c>
      <c r="S30" s="305" t="str">
        <f>IF(AND('MAPA DE RIESGOS'!$V$430="Media",'MAPA DE RIESGOS'!$Z$430="Leve"),CONCATENATE("R",'MAPA DE RIESGOS'!$H$430),"")</f>
        <v/>
      </c>
      <c r="T30" s="302" t="str">
        <f>IF(AND('MAPA DE RIESGOS'!$V$376="Media",'MAPA DE RIESGOS'!$Z$376="Menor"),CONCATENATE("R",'MAPA DE RIESGOS'!$H$376),"")</f>
        <v/>
      </c>
      <c r="U30" s="307" t="str">
        <f>IF(AND('MAPA DE RIESGOS'!$V$382="Media",'MAPA DE RIESGOS'!$Z$382="Menor"),CONCATENATE("R",'MAPA DE RIESGOS'!$H$382),"")</f>
        <v/>
      </c>
      <c r="V30" s="307" t="str">
        <f>IF(AND('MAPA DE RIESGOS'!$V$388="Media",'MAPA DE RIESGOS'!$Z$388="Menor"),CONCATENATE("R",'MAPA DE RIESGOS'!$H$388),"")</f>
        <v/>
      </c>
      <c r="W30" s="307" t="str">
        <f>IF(AND('MAPA DE RIESGOS'!$V$394="Media",'MAPA DE RIESGOS'!$Z$394="Menor"),CONCATENATE("R",'MAPA DE RIESGOS'!$H$394),"")</f>
        <v/>
      </c>
      <c r="X30" s="307" t="str">
        <f>IF(AND('MAPA DE RIESGOS'!$V$400="Media",'MAPA DE RIESGOS'!$Z$400="Menor"),CONCATENATE("R",'MAPA DE RIESGOS'!$H$400),"")</f>
        <v/>
      </c>
      <c r="Y30" s="307" t="str">
        <f>IF(AND('MAPA DE RIESGOS'!$V$406="Media",'MAPA DE RIESGOS'!$Z$406="Menor"),CONCATENATE("R",'MAPA DE RIESGOS'!$H$406),"")</f>
        <v/>
      </c>
      <c r="Z30" s="307" t="str">
        <f>IF(AND('MAPA DE RIESGOS'!$V$412="Media",'MAPA DE RIESGOS'!$Z$412="Menor"),CONCATENATE("R",'MAPA DE RIESGOS'!$H$412),"")</f>
        <v/>
      </c>
      <c r="AA30" s="307" t="str">
        <f>IF(AND('MAPA DE RIESGOS'!$V$418="Media",'MAPA DE RIESGOS'!$Z$418="Menor"),CONCATENATE("R",'MAPA DE RIESGOS'!$H$418),"")</f>
        <v/>
      </c>
      <c r="AB30" s="307" t="str">
        <f>IF(AND('MAPA DE RIESGOS'!$V$424="Media",'MAPA DE RIESGOS'!$Z$424="Menor"),CONCATENATE("R",'MAPA DE RIESGOS'!$H$424),"")</f>
        <v/>
      </c>
      <c r="AC30" s="305" t="str">
        <f>IF(AND('MAPA DE RIESGOS'!$V$430="Media",'MAPA DE RIESGOS'!$Z$430="Menor"),CONCATENATE("R",'MAPA DE RIESGOS'!$H$430),"")</f>
        <v/>
      </c>
      <c r="AD30" s="302" t="str">
        <f>IF(AND('MAPA DE RIESGOS'!$V$376="Media",'MAPA DE RIESGOS'!$Z$376="Moderado"),CONCATENATE("R",'MAPA DE RIESGOS'!$H$376),"")</f>
        <v>R61</v>
      </c>
      <c r="AE30" s="307" t="str">
        <f>IF(AND('MAPA DE RIESGOS'!$V$382="Media",'MAPA DE RIESGOS'!$Z$382="Moderado"),CONCATENATE("R",'MAPA DE RIESGOS'!$H$382),"")</f>
        <v/>
      </c>
      <c r="AF30" s="307" t="str">
        <f>IF(AND('MAPA DE RIESGOS'!$V$388="Media",'MAPA DE RIESGOS'!$Z$388="Moderado"),CONCATENATE("R",'MAPA DE RIESGOS'!$H$388),"")</f>
        <v/>
      </c>
      <c r="AG30" s="307" t="str">
        <f>IF(AND('MAPA DE RIESGOS'!$V$394="Media",'MAPA DE RIESGOS'!$Z$394="Moderado"),CONCATENATE("R",'MAPA DE RIESGOS'!$H$394),"")</f>
        <v>R64</v>
      </c>
      <c r="AH30" s="307" t="str">
        <f>IF(AND('MAPA DE RIESGOS'!$V$400="Media",'MAPA DE RIESGOS'!$Z$400="Moderado"),CONCATENATE("R",'MAPA DE RIESGOS'!$H$400),"")</f>
        <v>R65</v>
      </c>
      <c r="AI30" s="307" t="str">
        <f>IF(AND('MAPA DE RIESGOS'!$V$406="Media",'MAPA DE RIESGOS'!$Z$406="Moderado"),CONCATENATE("R",'MAPA DE RIESGOS'!$H$406),"")</f>
        <v>R66</v>
      </c>
      <c r="AJ30" s="307" t="str">
        <f>IF(AND('MAPA DE RIESGOS'!$V$412="Media",'MAPA DE RIESGOS'!$Z$412="Moderado"),CONCATENATE("R",'MAPA DE RIESGOS'!$H$412),"")</f>
        <v/>
      </c>
      <c r="AK30" s="307" t="str">
        <f>IF(AND('MAPA DE RIESGOS'!$V$418="Media",'MAPA DE RIESGOS'!$Z$418="Moderado"),CONCATENATE("R",'MAPA DE RIESGOS'!$H$418),"")</f>
        <v>R68</v>
      </c>
      <c r="AL30" s="307" t="str">
        <f>IF(AND('MAPA DE RIESGOS'!$V$424="Media",'MAPA DE RIESGOS'!$Z$424="Moderado"),CONCATENATE("R",'MAPA DE RIESGOS'!$H$424),"")</f>
        <v>R69</v>
      </c>
      <c r="AM30" s="305" t="str">
        <f>IF(AND('MAPA DE RIESGOS'!$V$430="Media",'MAPA DE RIESGOS'!$Z$430="Moderado"),CONCATENATE("R",'MAPA DE RIESGOS'!$H$430),"")</f>
        <v>R70</v>
      </c>
      <c r="AN30" s="283" t="str">
        <f>IF(AND('MAPA DE RIESGOS'!$V$376="Media",'MAPA DE RIESGOS'!$Z$376="Mayor"),CONCATENATE("R",'MAPA DE RIESGOS'!$H$376),"")</f>
        <v/>
      </c>
      <c r="AO30" s="293" t="str">
        <f>IF(AND('MAPA DE RIESGOS'!$V$382="Media",'MAPA DE RIESGOS'!$Z$382="Mayor"),CONCATENATE("R",'MAPA DE RIESGOS'!$H$382),"")</f>
        <v/>
      </c>
      <c r="AP30" s="293" t="str">
        <f>IF(AND('MAPA DE RIESGOS'!$V$388="Media",'MAPA DE RIESGOS'!$Z$388="Mayor"),CONCATENATE("R",'MAPA DE RIESGOS'!$H$388),"")</f>
        <v/>
      </c>
      <c r="AQ30" s="293" t="str">
        <f>IF(AND('MAPA DE RIESGOS'!$V$394="Media",'MAPA DE RIESGOS'!$Z$394="Mayor"),CONCATENATE("R",'MAPA DE RIESGOS'!$H$394),"")</f>
        <v/>
      </c>
      <c r="AR30" s="293" t="str">
        <f>IF(AND('MAPA DE RIESGOS'!$V$400="Media",'MAPA DE RIESGOS'!$Z$400="Mayor"),CONCATENATE("R",'MAPA DE RIESGOS'!$H$400),"")</f>
        <v/>
      </c>
      <c r="AS30" s="293" t="str">
        <f>IF(AND('MAPA DE RIESGOS'!$V$406="Media",'MAPA DE RIESGOS'!$Z$406="Mayor"),CONCATENATE("R",'MAPA DE RIESGOS'!$H$406),"")</f>
        <v/>
      </c>
      <c r="AT30" s="293" t="str">
        <f>IF(AND('MAPA DE RIESGOS'!$V$412="Media",'MAPA DE RIESGOS'!$Z$412="Mayor"),CONCATENATE("R",'MAPA DE RIESGOS'!$H$412),"")</f>
        <v/>
      </c>
      <c r="AU30" s="293" t="str">
        <f>IF(AND('MAPA DE RIESGOS'!$V$418="Media",'MAPA DE RIESGOS'!$Z$418="Mayor"),CONCATENATE("R",'MAPA DE RIESGOS'!$H$418),"")</f>
        <v/>
      </c>
      <c r="AV30" s="293" t="str">
        <f>IF(AND('MAPA DE RIESGOS'!$V$424="Media",'MAPA DE RIESGOS'!$Z$424="Mayor"),CONCATENATE("R",'MAPA DE RIESGOS'!$H$424),"")</f>
        <v/>
      </c>
      <c r="AW30" s="286" t="str">
        <f>IF(AND('MAPA DE RIESGOS'!$V$430="Media",'MAPA DE RIESGOS'!$Z$430="Mayor"),CONCATENATE("R",'MAPA DE RIESGOS'!$H$430),"")</f>
        <v/>
      </c>
      <c r="AX30" s="289" t="str">
        <f>IF(AND('MAPA DE RIESGOS'!$V$376="Media",'MAPA DE RIESGOS'!$Z$376="Catastrófico"),CONCATENATE("R",'MAPA DE RIESGOS'!$H$376),"")</f>
        <v/>
      </c>
      <c r="AY30" s="294" t="str">
        <f>IF(AND('MAPA DE RIESGOS'!$V$382="Media",'MAPA DE RIESGOS'!$Z$382="Catastrófico"),CONCATENATE("R",'MAPA DE RIESGOS'!$H$382),"")</f>
        <v/>
      </c>
      <c r="AZ30" s="294" t="str">
        <f>IF(AND('MAPA DE RIESGOS'!$V$388="Media",'MAPA DE RIESGOS'!$Z$388="Catastrófico"),CONCATENATE("R",'MAPA DE RIESGOS'!$H$388),"")</f>
        <v/>
      </c>
      <c r="BA30" s="294" t="str">
        <f>IF(AND('MAPA DE RIESGOS'!$V$394="Media",'MAPA DE RIESGOS'!$Z$394="Catastrófico"),CONCATENATE("R",'MAPA DE RIESGOS'!$H$394),"")</f>
        <v/>
      </c>
      <c r="BB30" s="294" t="str">
        <f>IF(AND('MAPA DE RIESGOS'!$V$400="Media",'MAPA DE RIESGOS'!$Z$400="Catastrófico"),CONCATENATE("R",'MAPA DE RIESGOS'!$H$400),"")</f>
        <v/>
      </c>
      <c r="BC30" s="294" t="str">
        <f>IF(AND('MAPA DE RIESGOS'!$V$406="Media",'MAPA DE RIESGOS'!$Z$406="Catastrófico"),CONCATENATE("R",'MAPA DE RIESGOS'!$H$406),"")</f>
        <v/>
      </c>
      <c r="BD30" s="294" t="str">
        <f>IF(AND('MAPA DE RIESGOS'!$V$412="Media",'MAPA DE RIESGOS'!$Z$412="Catastrófico"),CONCATENATE("R",'MAPA DE RIESGOS'!$H$412),"")</f>
        <v/>
      </c>
      <c r="BE30" s="294" t="str">
        <f>IF(AND('MAPA DE RIESGOS'!$V$418="Media",'MAPA DE RIESGOS'!$Z$418="Catastrófico"),CONCATENATE("R",'MAPA DE RIESGOS'!$H$418),"")</f>
        <v/>
      </c>
      <c r="BF30" s="294" t="str">
        <f>IF(AND('MAPA DE RIESGOS'!$V$424="Media",'MAPA DE RIESGOS'!$Z$424="Catastrófico"),CONCATENATE("R",'MAPA DE RIESGOS'!$H$424),"")</f>
        <v/>
      </c>
      <c r="BG30" s="292" t="str">
        <f>IF(AND('MAPA DE RIESGOS'!$V$430="Media",'MAPA DE RIESGOS'!$Z$430="Catastrófico"),CONCATENATE("R",'MAPA DE RIESGOS'!$H$430),"")</f>
        <v/>
      </c>
      <c r="BH30" s="67"/>
      <c r="BI30" s="940"/>
      <c r="BJ30" s="941"/>
      <c r="BK30" s="941"/>
      <c r="BL30" s="941"/>
      <c r="BM30" s="941"/>
      <c r="BN30" s="942"/>
    </row>
    <row r="31" spans="2:66" ht="34.5" customHeight="1">
      <c r="B31" s="917"/>
      <c r="C31" s="917"/>
      <c r="D31" s="918"/>
      <c r="E31" s="908"/>
      <c r="F31" s="909"/>
      <c r="G31" s="909"/>
      <c r="H31" s="909"/>
      <c r="I31" s="910"/>
      <c r="J31" s="302" t="str">
        <f>IF(AND('MAPA DE RIESGOS'!$V$436="Media",'MAPA DE RIESGOS'!$Z$436="Leve"),CONCATENATE("R",'MAPA DE RIESGOS'!$H$436),"")</f>
        <v/>
      </c>
      <c r="K31" s="307" t="str">
        <f>IF(AND('MAPA DE RIESGOS'!$V$442="Media",'MAPA DE RIESGOS'!$Z$442="Leve"),CONCATENATE("R",'MAPA DE RIESGOS'!$H$442),"")</f>
        <v/>
      </c>
      <c r="L31" s="307" t="str">
        <f>IF(AND('MAPA DE RIESGOS'!$V$448="Media",'MAPA DE RIESGOS'!$Z$448="Leve"),CONCATENATE("R",'MAPA DE RIESGOS'!$H$448),"")</f>
        <v/>
      </c>
      <c r="M31" s="307" t="str">
        <f>IF(AND('MAPA DE RIESGOS'!$V$454="Media",'MAPA DE RIESGOS'!$Z$454="Leve"),CONCATENATE("R",'MAPA DE RIESGOS'!$H$454),"")</f>
        <v/>
      </c>
      <c r="N31" s="307" t="str">
        <f>IF(AND('MAPA DE RIESGOS'!$V$460="Media",'MAPA DE RIESGOS'!$Z$460="Leve"),CONCATENATE("R",'MAPA DE RIESGOS'!$H$460),"")</f>
        <v/>
      </c>
      <c r="O31" s="307" t="str">
        <f>IF(AND('MAPA DE RIESGOS'!$V$466="Media",'MAPA DE RIESGOS'!$Z$466="Leve"),CONCATENATE("R",'MAPA DE RIESGOS'!$H$466),"")</f>
        <v/>
      </c>
      <c r="P31" s="307" t="str">
        <f>IF(AND('MAPA DE RIESGOS'!$V$472="Media",'MAPA DE RIESGOS'!$Z$472="Leve"),CONCATENATE("R",'MAPA DE RIESGOS'!$H$472),"")</f>
        <v/>
      </c>
      <c r="Q31" s="307" t="str">
        <f>IF(AND('MAPA DE RIESGOS'!$V$478="Media",'MAPA DE RIESGOS'!$Z$478="Leve"),CONCATENATE("R",'MAPA DE RIESGOS'!$H$478),"")</f>
        <v/>
      </c>
      <c r="R31" s="307" t="str">
        <f>IF(AND('MAPA DE RIESGOS'!$V$484="Media",'MAPA DE RIESGOS'!$Z$484="Leve"),CONCATENATE("R",'MAPA DE RIESGOS'!$H$484),"")</f>
        <v/>
      </c>
      <c r="S31" s="305" t="str">
        <f>IF(AND('MAPA DE RIESGOS'!$V$490="Media",'MAPA DE RIESGOS'!$Z$490="Leve"),CONCATENATE("R",'MAPA DE RIESGOS'!$H$490),"")</f>
        <v/>
      </c>
      <c r="T31" s="302" t="str">
        <f>IF(AND('MAPA DE RIESGOS'!$V$436="Media",'MAPA DE RIESGOS'!$Z$436="Menor"),CONCATENATE("R",'MAPA DE RIESGOS'!$H$436),"")</f>
        <v/>
      </c>
      <c r="U31" s="307" t="str">
        <f>IF(AND('MAPA DE RIESGOS'!$V$442="Media",'MAPA DE RIESGOS'!$Z$442="Menor"),CONCATENATE("R",'MAPA DE RIESGOS'!$H$442),"")</f>
        <v/>
      </c>
      <c r="V31" s="307" t="str">
        <f>IF(AND('MAPA DE RIESGOS'!$V$448="Media",'MAPA DE RIESGOS'!$Z$448="Menor"),CONCATENATE("R",'MAPA DE RIESGOS'!$H$448),"")</f>
        <v/>
      </c>
      <c r="W31" s="307" t="str">
        <f>IF(AND('MAPA DE RIESGOS'!$V$454="Media",'MAPA DE RIESGOS'!$Z$454="Menor"),CONCATENATE("R",'MAPA DE RIESGOS'!$H$454),"")</f>
        <v/>
      </c>
      <c r="X31" s="307" t="str">
        <f>IF(AND('MAPA DE RIESGOS'!$V$460="Media",'MAPA DE RIESGOS'!$Z$460="Menor"),CONCATENATE("R",'MAPA DE RIESGOS'!$H$460),"")</f>
        <v/>
      </c>
      <c r="Y31" s="307" t="str">
        <f>IF(AND('MAPA DE RIESGOS'!$V$466="Media",'MAPA DE RIESGOS'!$Z$466="Menor"),CONCATENATE("R",'MAPA DE RIESGOS'!$H$466),"")</f>
        <v/>
      </c>
      <c r="Z31" s="307" t="str">
        <f>IF(AND('MAPA DE RIESGOS'!$V$472="Media",'MAPA DE RIESGOS'!$Z$472="Menor"),CONCATENATE("R",'MAPA DE RIESGOS'!$H$472),"")</f>
        <v/>
      </c>
      <c r="AA31" s="307" t="str">
        <f>IF(AND('MAPA DE RIESGOS'!$V$478="Media",'MAPA DE RIESGOS'!$Z$478="Menor"),CONCATENATE("R",'MAPA DE RIESGOS'!$H$478),"")</f>
        <v/>
      </c>
      <c r="AB31" s="307" t="str">
        <f>IF(AND('MAPA DE RIESGOS'!$V$484="Media",'MAPA DE RIESGOS'!$Z$484="Menor"),CONCATENATE("R",'MAPA DE RIESGOS'!$H$484),"")</f>
        <v/>
      </c>
      <c r="AC31" s="305" t="str">
        <f>IF(AND('MAPA DE RIESGOS'!$V$490="Media",'MAPA DE RIESGOS'!$Z$490="Menor"),CONCATENATE("R",'MAPA DE RIESGOS'!$H$490),"")</f>
        <v/>
      </c>
      <c r="AD31" s="302" t="str">
        <f>IF(AND('MAPA DE RIESGOS'!$V$436="Media",'MAPA DE RIESGOS'!$Z$436="Moderado"),CONCATENATE("R",'MAPA DE RIESGOS'!$H$436),"")</f>
        <v>R71</v>
      </c>
      <c r="AE31" s="307" t="str">
        <f>IF(AND('MAPA DE RIESGOS'!$V$442="Media",'MAPA DE RIESGOS'!$Z$442="Moderado"),CONCATENATE("R",'MAPA DE RIESGOS'!$H$442),"")</f>
        <v/>
      </c>
      <c r="AF31" s="307" t="str">
        <f>IF(AND('MAPA DE RIESGOS'!$V$448="Media",'MAPA DE RIESGOS'!$Z$448="Moderado"),CONCATENATE("R",'MAPA DE RIESGOS'!$H$448),"")</f>
        <v/>
      </c>
      <c r="AG31" s="307" t="str">
        <f>IF(AND('MAPA DE RIESGOS'!$V$454="Media",'MAPA DE RIESGOS'!$Z$454="Moderado"),CONCATENATE("R",'MAPA DE RIESGOS'!$H$454),"")</f>
        <v>R74</v>
      </c>
      <c r="AH31" s="307" t="str">
        <f>IF(AND('MAPA DE RIESGOS'!$V$460="Media",'MAPA DE RIESGOS'!$Z$460="Moderado"),CONCATENATE("R",'MAPA DE RIESGOS'!$H$460),"")</f>
        <v>R75</v>
      </c>
      <c r="AI31" s="307" t="str">
        <f>IF(AND('MAPA DE RIESGOS'!$V$466="Media",'MAPA DE RIESGOS'!$Z$466="Moderado"),CONCATENATE("R",'MAPA DE RIESGOS'!$H$466),"")</f>
        <v>R76</v>
      </c>
      <c r="AJ31" s="307" t="str">
        <f>IF(AND('MAPA DE RIESGOS'!$V$472="Media",'MAPA DE RIESGOS'!$Z$472="Moderado"),CONCATENATE("R",'MAPA DE RIESGOS'!$H$472),"")</f>
        <v/>
      </c>
      <c r="AK31" s="307" t="str">
        <f>IF(AND('MAPA DE RIESGOS'!$V$478="Media",'MAPA DE RIESGOS'!$Z$478="Moderado"),CONCATENATE("R",'MAPA DE RIESGOS'!$H$478),"")</f>
        <v>R78</v>
      </c>
      <c r="AL31" s="307" t="str">
        <f>IF(AND('MAPA DE RIESGOS'!$V$484="Media",'MAPA DE RIESGOS'!$Z$484="Moderado"),CONCATENATE("R",'MAPA DE RIESGOS'!$H$484),"")</f>
        <v>R79</v>
      </c>
      <c r="AM31" s="305" t="str">
        <f>IF(AND('MAPA DE RIESGOS'!$V$490="Media",'MAPA DE RIESGOS'!$Z$490="Moderado"),CONCATENATE("R",'MAPA DE RIESGOS'!$H$490),"")</f>
        <v>R80</v>
      </c>
      <c r="AN31" s="283" t="str">
        <f>IF(AND('MAPA DE RIESGOS'!$V$436="Media",'MAPA DE RIESGOS'!$Z$436="Mayor"),CONCATENATE("R",'MAPA DE RIESGOS'!$H$436),"")</f>
        <v/>
      </c>
      <c r="AO31" s="293" t="str">
        <f>IF(AND('MAPA DE RIESGOS'!$V$442="Media",'MAPA DE RIESGOS'!$Z$442="Mayor"),CONCATENATE("R",'MAPA DE RIESGOS'!$H$442),"")</f>
        <v/>
      </c>
      <c r="AP31" s="293" t="str">
        <f>IF(AND('MAPA DE RIESGOS'!$V$448="Media",'MAPA DE RIESGOS'!$Z$448="Mayor"),CONCATENATE("R",'MAPA DE RIESGOS'!$H$448),"")</f>
        <v/>
      </c>
      <c r="AQ31" s="293" t="str">
        <f>IF(AND('MAPA DE RIESGOS'!$V$454="Media",'MAPA DE RIESGOS'!$Z$454="Mayor"),CONCATENATE("R",'MAPA DE RIESGOS'!$H$454),"")</f>
        <v/>
      </c>
      <c r="AR31" s="293" t="str">
        <f>IF(AND('MAPA DE RIESGOS'!$V$460="Media",'MAPA DE RIESGOS'!$Z$460="Mayor"),CONCATENATE("R",'MAPA DE RIESGOS'!$H$460),"")</f>
        <v/>
      </c>
      <c r="AS31" s="293" t="str">
        <f>IF(AND('MAPA DE RIESGOS'!$V$466="Media",'MAPA DE RIESGOS'!$Z$466="Mayor"),CONCATENATE("R",'MAPA DE RIESGOS'!$H$466),"")</f>
        <v/>
      </c>
      <c r="AT31" s="293" t="str">
        <f>IF(AND('MAPA DE RIESGOS'!$V$472="Media",'MAPA DE RIESGOS'!$Z$472="Mayor"),CONCATENATE("R",'MAPA DE RIESGOS'!$H$472),"")</f>
        <v/>
      </c>
      <c r="AU31" s="293" t="str">
        <f>IF(AND('MAPA DE RIESGOS'!$V$478="Media",'MAPA DE RIESGOS'!$Z$478="Mayor"),CONCATENATE("R",'MAPA DE RIESGOS'!$H$478),"")</f>
        <v/>
      </c>
      <c r="AV31" s="293" t="str">
        <f>IF(AND('MAPA DE RIESGOS'!$V$484="Media",'MAPA DE RIESGOS'!$Z$484="Mayor"),CONCATENATE("R",'MAPA DE RIESGOS'!$H$484),"")</f>
        <v/>
      </c>
      <c r="AW31" s="286" t="str">
        <f>IF(AND('MAPA DE RIESGOS'!$V$490="Media",'MAPA DE RIESGOS'!$Z$490="Mayor"),CONCATENATE("R",'MAPA DE RIESGOS'!$H$490),"")</f>
        <v/>
      </c>
      <c r="AX31" s="289" t="str">
        <f>IF(AND('MAPA DE RIESGOS'!$V$436="Media",'MAPA DE RIESGOS'!$Z$436="Catastrófico"),CONCATENATE("R",'MAPA DE RIESGOS'!$H$436),"")</f>
        <v/>
      </c>
      <c r="AY31" s="294" t="str">
        <f>IF(AND('MAPA DE RIESGOS'!$V$442="Media",'MAPA DE RIESGOS'!$Z$442="Catastrófico"),CONCATENATE("R",'MAPA DE RIESGOS'!$H$442),"")</f>
        <v/>
      </c>
      <c r="AZ31" s="294" t="str">
        <f>IF(AND('MAPA DE RIESGOS'!$V$448="Media",'MAPA DE RIESGOS'!$Z$448="Catastrófico"),CONCATENATE("R",'MAPA DE RIESGOS'!$H$448),"")</f>
        <v/>
      </c>
      <c r="BA31" s="294" t="str">
        <f>IF(AND('MAPA DE RIESGOS'!$V$454="Media",'MAPA DE RIESGOS'!$Z$454="Catastrófico"),CONCATENATE("R",'MAPA DE RIESGOS'!$H$454),"")</f>
        <v/>
      </c>
      <c r="BB31" s="294" t="str">
        <f>IF(AND('MAPA DE RIESGOS'!$V$460="Media",'MAPA DE RIESGOS'!$Z$460="Catastrófico"),CONCATENATE("R",'MAPA DE RIESGOS'!$H$460),"")</f>
        <v/>
      </c>
      <c r="BC31" s="294" t="str">
        <f>IF(AND('MAPA DE RIESGOS'!$V$466="Media",'MAPA DE RIESGOS'!$Z$466="Catastrófico"),CONCATENATE("R",'MAPA DE RIESGOS'!$H$466),"")</f>
        <v/>
      </c>
      <c r="BD31" s="294" t="str">
        <f>IF(AND('MAPA DE RIESGOS'!$V$472="Media",'MAPA DE RIESGOS'!$Z$472="Catastrófico"),CONCATENATE("R",'MAPA DE RIESGOS'!$H$472),"")</f>
        <v/>
      </c>
      <c r="BE31" s="294" t="str">
        <f>IF(AND('MAPA DE RIESGOS'!$V$478="Media",'MAPA DE RIESGOS'!$Z$478="Catastrófico"),CONCATENATE("R",'MAPA DE RIESGOS'!$H$478),"")</f>
        <v/>
      </c>
      <c r="BF31" s="294" t="str">
        <f>IF(AND('MAPA DE RIESGOS'!$V$484="Media",'MAPA DE RIESGOS'!$Z$484="Catastrófico"),CONCATENATE("R",'MAPA DE RIESGOS'!$H$484),"")</f>
        <v/>
      </c>
      <c r="BG31" s="292" t="str">
        <f>IF(AND('MAPA DE RIESGOS'!$V$490="Media",'MAPA DE RIESGOS'!$Z$490="Catastrófico"),CONCATENATE("R",'MAPA DE RIESGOS'!$H$490),"")</f>
        <v/>
      </c>
      <c r="BH31" s="67"/>
      <c r="BI31" s="940"/>
      <c r="BJ31" s="941"/>
      <c r="BK31" s="941"/>
      <c r="BL31" s="941"/>
      <c r="BM31" s="941"/>
      <c r="BN31" s="942"/>
    </row>
    <row r="32" spans="2:66" ht="34.5" customHeight="1" thickBot="1">
      <c r="B32" s="917"/>
      <c r="C32" s="917"/>
      <c r="D32" s="918"/>
      <c r="E32" s="911"/>
      <c r="F32" s="912"/>
      <c r="G32" s="912"/>
      <c r="H32" s="912"/>
      <c r="I32" s="913"/>
      <c r="J32" s="308" t="str">
        <f>IF(AND('MAPA DE RIESGOS'!$V$496="Media",'MAPA DE RIESGOS'!$Z$496="Leve"),CONCATENATE("R",'MAPA DE RIESGOS'!$H$496),"")</f>
        <v/>
      </c>
      <c r="K32" s="309" t="str">
        <f>IF(AND('MAPA DE RIESGOS'!$V$502="Media",'MAPA DE RIESGOS'!$Z$502="Leve"),CONCATENATE("R",'MAPA DE RIESGOS'!$H$502),"")</f>
        <v/>
      </c>
      <c r="L32" s="309" t="str">
        <f>IF(AND('MAPA DE RIESGOS'!$V$508="Media",'MAPA DE RIESGOS'!$Z$508="Leve"),CONCATENATE("R",'MAPA DE RIESGOS'!$H$508),"")</f>
        <v/>
      </c>
      <c r="M32" s="309" t="str">
        <f>IF(AND('MAPA DE RIESGOS'!$V$514="Media",'MAPA DE RIESGOS'!$Z$514="Leve"),CONCATENATE("R",'MAPA DE RIESGOS'!$H$514),"")</f>
        <v/>
      </c>
      <c r="N32" s="309" t="str">
        <f>IF(AND('MAPA DE RIESGOS'!$V$520="Media",'MAPA DE RIESGOS'!$Z$520="Leve"),CONCATENATE("R",'MAPA DE RIESGOS'!$H$520),"")</f>
        <v/>
      </c>
      <c r="O32" s="309" t="str">
        <f>IF(AND('MAPA DE RIESGOS'!$V$526="Media",'MAPA DE RIESGOS'!$Z$526="Leve"),CONCATENATE("R",'MAPA DE RIESGOS'!$H$526),"")</f>
        <v/>
      </c>
      <c r="P32" s="309" t="str">
        <f>IF(AND('MAPA DE RIESGOS'!$V$532="Media",'MAPA DE RIESGOS'!$Z$532="Leve"),CONCATENATE("R",'MAPA DE RIESGOS'!$H$532),"")</f>
        <v/>
      </c>
      <c r="Q32" s="309"/>
      <c r="R32" s="309"/>
      <c r="S32" s="310"/>
      <c r="T32" s="308" t="str">
        <f>IF(AND('MAPA DE RIESGOS'!$V$496="Media",'MAPA DE RIESGOS'!$Z$496="Menor"),CONCATENATE("R",'MAPA DE RIESGOS'!$H$496),"")</f>
        <v/>
      </c>
      <c r="U32" s="309" t="str">
        <f>IF(AND('MAPA DE RIESGOS'!$V$502="Media",'MAPA DE RIESGOS'!$Z$502="Menor"),CONCATENATE("R",'MAPA DE RIESGOS'!$H$502),"")</f>
        <v/>
      </c>
      <c r="V32" s="309" t="str">
        <f>IF(AND('MAPA DE RIESGOS'!$V$508="Media",'MAPA DE RIESGOS'!$Z$508="Menor"),CONCATENATE("R",'MAPA DE RIESGOS'!$H$508),"")</f>
        <v/>
      </c>
      <c r="W32" s="309" t="str">
        <f>IF(AND('MAPA DE RIESGOS'!$V$514="Media",'MAPA DE RIESGOS'!$Z$514="Menor"),CONCATENATE("R",'MAPA DE RIESGOS'!$H$514),"")</f>
        <v/>
      </c>
      <c r="X32" s="309" t="str">
        <f>IF(AND('MAPA DE RIESGOS'!$V$520="Media",'MAPA DE RIESGOS'!$Z$520="Menor"),CONCATENATE("R",'MAPA DE RIESGOS'!$H$520),"")</f>
        <v/>
      </c>
      <c r="Y32" s="309" t="str">
        <f>IF(AND('MAPA DE RIESGOS'!$V$526="Media",'MAPA DE RIESGOS'!$Z$526="Menor"),CONCATENATE("R",'MAPA DE RIESGOS'!$H$526),"")</f>
        <v>R86</v>
      </c>
      <c r="Z32" s="309" t="str">
        <f>IF(AND('MAPA DE RIESGOS'!$V$532="Media",'MAPA DE RIESGOS'!$Z$532="Menor"),CONCATENATE("R",'MAPA DE RIESGOS'!$H$532),"")</f>
        <v>R87</v>
      </c>
      <c r="AA32" s="309"/>
      <c r="AB32" s="309"/>
      <c r="AC32" s="310"/>
      <c r="AD32" s="308" t="str">
        <f>IF(AND('MAPA DE RIESGOS'!$V$496="Media",'MAPA DE RIESGOS'!$Z$496="Moderado"),CONCATENATE("R",'MAPA DE RIESGOS'!$H$496),"")</f>
        <v/>
      </c>
      <c r="AE32" s="309" t="str">
        <f>IF(AND('MAPA DE RIESGOS'!$V$502="Media",'MAPA DE RIESGOS'!$Z$502="Moderado"),CONCATENATE("R",'MAPA DE RIESGOS'!$H$502),"")</f>
        <v>R82</v>
      </c>
      <c r="AF32" s="309" t="str">
        <f>IF(AND('MAPA DE RIESGOS'!$V$508="Media",'MAPA DE RIESGOS'!$Z$508="Moderado"),CONCATENATE("R",'MAPA DE RIESGOS'!$H$508),"")</f>
        <v>R83</v>
      </c>
      <c r="AG32" s="309" t="str">
        <f>IF(AND('MAPA DE RIESGOS'!$V$514="Media",'MAPA DE RIESGOS'!$Z$514="Moderado"),CONCATENATE("R",'MAPA DE RIESGOS'!$H$514),"")</f>
        <v/>
      </c>
      <c r="AH32" s="309" t="str">
        <f>IF(AND('MAPA DE RIESGOS'!$V$520="Media",'MAPA DE RIESGOS'!$Z$520="Moderado"),CONCATENATE("R",'MAPA DE RIESGOS'!$H$520),"")</f>
        <v/>
      </c>
      <c r="AI32" s="309" t="str">
        <f>IF(AND('MAPA DE RIESGOS'!$V$526="Media",'MAPA DE RIESGOS'!$Z$526="Moderado"),CONCATENATE("R",'MAPA DE RIESGOS'!$H$526),"")</f>
        <v/>
      </c>
      <c r="AJ32" s="309" t="str">
        <f>IF(AND('MAPA DE RIESGOS'!$V$532="Media",'MAPA DE RIESGOS'!$Z$532="Moderado"),CONCATENATE("R",'MAPA DE RIESGOS'!$H$532),"")</f>
        <v/>
      </c>
      <c r="AK32" s="309"/>
      <c r="AL32" s="309"/>
      <c r="AM32" s="310"/>
      <c r="AN32" s="295" t="str">
        <f>IF(AND('MAPA DE RIESGOS'!$V$496="Media",'MAPA DE RIESGOS'!$Z$496="Mayor"),CONCATENATE("R",'MAPA DE RIESGOS'!$H$496),"")</f>
        <v/>
      </c>
      <c r="AO32" s="296" t="str">
        <f>IF(AND('MAPA DE RIESGOS'!$V$502="Media",'MAPA DE RIESGOS'!$Z$502="Mayor"),CONCATENATE("R",'MAPA DE RIESGOS'!$H$502),"")</f>
        <v/>
      </c>
      <c r="AP32" s="296" t="str">
        <f>IF(AND('MAPA DE RIESGOS'!$V$508="Media",'MAPA DE RIESGOS'!$Z$508="Mayor"),CONCATENATE("R",'MAPA DE RIESGOS'!$H$508),"")</f>
        <v/>
      </c>
      <c r="AQ32" s="296" t="str">
        <f>IF(AND('MAPA DE RIESGOS'!$V$514="Media",'MAPA DE RIESGOS'!$Z$514="Mayor"),CONCATENATE("R",'MAPA DE RIESGOS'!$H$514),"")</f>
        <v/>
      </c>
      <c r="AR32" s="296" t="str">
        <f>IF(AND('MAPA DE RIESGOS'!$V$520="Media",'MAPA DE RIESGOS'!$Z$520="Mayor"),CONCATENATE("R",'MAPA DE RIESGOS'!$H$520),"")</f>
        <v/>
      </c>
      <c r="AS32" s="296" t="str">
        <f>IF(AND('MAPA DE RIESGOS'!$V$526="Media",'MAPA DE RIESGOS'!$Z$526="Mayor"),CONCATENATE("R",'MAPA DE RIESGOS'!$H$526),"")</f>
        <v/>
      </c>
      <c r="AT32" s="296" t="str">
        <f>IF(AND('MAPA DE RIESGOS'!$V$532="Media",'MAPA DE RIESGOS'!$Z$532="Mayor"),CONCATENATE("R",'MAPA DE RIESGOS'!$H$532),"")</f>
        <v/>
      </c>
      <c r="AU32" s="296"/>
      <c r="AV32" s="296"/>
      <c r="AW32" s="297"/>
      <c r="AX32" s="306" t="str">
        <f>IF(AND('MAPA DE RIESGOS'!$V$496="Media",'MAPA DE RIESGOS'!$Z$496="Catastrófico"),CONCATENATE("R",'MAPA DE RIESGOS'!$H$496),"")</f>
        <v/>
      </c>
      <c r="AY32" s="298" t="str">
        <f>IF(AND('MAPA DE RIESGOS'!$V$502="Media",'MAPA DE RIESGOS'!$Z$502="Catastrófico"),CONCATENATE("R",'MAPA DE RIESGOS'!$H$502),"")</f>
        <v/>
      </c>
      <c r="AZ32" s="298" t="str">
        <f>IF(AND('MAPA DE RIESGOS'!$V$508="Media",'MAPA DE RIESGOS'!$Z$508="Catastrófico"),CONCATENATE("R",'MAPA DE RIESGOS'!$H$508),"")</f>
        <v/>
      </c>
      <c r="BA32" s="298" t="str">
        <f>IF(AND('MAPA DE RIESGOS'!$V$514="Media",'MAPA DE RIESGOS'!$Z$514="Catastrófico"),CONCATENATE("R",'MAPA DE RIESGOS'!$H$514),"")</f>
        <v/>
      </c>
      <c r="BB32" s="298" t="str">
        <f>IF(AND('MAPA DE RIESGOS'!$V$520="Media",'MAPA DE RIESGOS'!$Z$520="Catastrófico"),CONCATENATE("R",'MAPA DE RIESGOS'!$H$520),"")</f>
        <v/>
      </c>
      <c r="BC32" s="298" t="str">
        <f>IF(AND('MAPA DE RIESGOS'!$V$526="Media",'MAPA DE RIESGOS'!$Z$526="Catastrófico"),CONCATENATE("R",'MAPA DE RIESGOS'!$H$526),"")</f>
        <v/>
      </c>
      <c r="BD32" s="298" t="str">
        <f>IF(AND('MAPA DE RIESGOS'!$V$532="Media",'MAPA DE RIESGOS'!$Z$532="Catastrófico"),CONCATENATE("R",'MAPA DE RIESGOS'!$H$532),"")</f>
        <v/>
      </c>
      <c r="BE32" s="298"/>
      <c r="BF32" s="298"/>
      <c r="BG32" s="299"/>
      <c r="BH32" s="67"/>
      <c r="BI32" s="943"/>
      <c r="BJ32" s="944"/>
      <c r="BK32" s="944"/>
      <c r="BL32" s="944"/>
      <c r="BM32" s="944"/>
      <c r="BN32" s="945"/>
    </row>
    <row r="33" spans="2:66" ht="34.5" customHeight="1">
      <c r="B33" s="917"/>
      <c r="C33" s="917"/>
      <c r="D33" s="918"/>
      <c r="E33" s="905" t="s">
        <v>283</v>
      </c>
      <c r="F33" s="906"/>
      <c r="G33" s="906"/>
      <c r="H33" s="906"/>
      <c r="I33" s="906"/>
      <c r="J33" s="311" t="str">
        <f>IF(AND('MAPA DE RIESGOS'!$V$10="Baja",'MAPA DE RIESGOS'!$Z$10="Leve"),CONCATENATE("R",'MAPA DE RIESGOS'!$H$10),"")</f>
        <v/>
      </c>
      <c r="K33" s="312" t="str">
        <f>IF(AND('MAPA DE RIESGOS'!$V$16="Baja",'MAPA DE RIESGOS'!$Z$16="Leve"),CONCATENATE("R",'MAPA DE RIESGOS'!$H$16),"")</f>
        <v/>
      </c>
      <c r="L33" s="312" t="str">
        <f>IF(AND('MAPA DE RIESGOS'!$V$22="Baja",'MAPA DE RIESGOS'!$Z$22="Leve"),CONCATENATE("R",'MAPA DE RIESGOS'!$H$22),"")</f>
        <v/>
      </c>
      <c r="M33" s="312" t="str">
        <f>IF(AND('MAPA DE RIESGOS'!$V$28="Baja",'MAPA DE RIESGOS'!$Z$28="Leve"),CONCATENATE("R",'MAPA DE RIESGOS'!$H$28),"")</f>
        <v/>
      </c>
      <c r="N33" s="312" t="str">
        <f>IF(AND('MAPA DE RIESGOS'!$V$34="Baja",'MAPA DE RIESGOS'!$Z$34="Leve"),CONCATENATE("R",'MAPA DE RIESGOS'!$H$34),"")</f>
        <v/>
      </c>
      <c r="O33" s="312" t="str">
        <f>IF(AND('MAPA DE RIESGOS'!$V$40="Baja",'MAPA DE RIESGOS'!$Z$40="Leve"),CONCATENATE("R",'MAPA DE RIESGOS'!$H$40),"")</f>
        <v/>
      </c>
      <c r="P33" s="312" t="str">
        <f>IF(AND('MAPA DE RIESGOS'!$V$46="Baja",'MAPA DE RIESGOS'!$Z$46="Leve"),CONCATENATE("R",'MAPA DE RIESGOS'!$H$46),"")</f>
        <v/>
      </c>
      <c r="Q33" s="312" t="str">
        <f>IF(AND('MAPA DE RIESGOS'!$V$52="Baja",'MAPA DE RIESGOS'!$Z$52="Leve"),CONCATENATE("R",'MAPA DE RIESGOS'!$H$52),"")</f>
        <v/>
      </c>
      <c r="R33" s="312" t="str">
        <f>IF(AND('MAPA DE RIESGOS'!$V$58="Baja",'MAPA DE RIESGOS'!$Z$58="Leve"),CONCATENATE("R",'MAPA DE RIESGOS'!$H$58),"")</f>
        <v/>
      </c>
      <c r="S33" s="315" t="str">
        <f>IF(AND('MAPA DE RIESGOS'!$V$64="Baja",'MAPA DE RIESGOS'!$Z$64="Leve"),CONCATENATE("R",'MAPA DE RIESGOS'!$H$64),"")</f>
        <v/>
      </c>
      <c r="T33" s="300" t="str">
        <f>IF(AND('MAPA DE RIESGOS'!$V$10="Baja",'MAPA DE RIESGOS'!$Z$10="Menor"),CONCATENATE("R",'MAPA DE RIESGOS'!$H$10),"")</f>
        <v>R1</v>
      </c>
      <c r="U33" s="301" t="str">
        <f>IF(AND('MAPA DE RIESGOS'!$V$16="Baja",'MAPA DE RIESGOS'!$Z$16="Menor"),CONCATENATE("R",'MAPA DE RIESGOS'!$H$16),"")</f>
        <v>R2</v>
      </c>
      <c r="V33" s="301" t="str">
        <f>IF(AND('MAPA DE RIESGOS'!$V$22="Baja",'MAPA DE RIESGOS'!$Z$22="Menor"),CONCATENATE("R",'MAPA DE RIESGOS'!$H$22),"")</f>
        <v/>
      </c>
      <c r="W33" s="301" t="str">
        <f>IF(AND('MAPA DE RIESGOS'!$V$28="Baja",'MAPA DE RIESGOS'!$Z$28="Menor"),CONCATENATE("R",'MAPA DE RIESGOS'!$H$28),"")</f>
        <v/>
      </c>
      <c r="X33" s="301" t="str">
        <f>IF(AND('MAPA DE RIESGOS'!$V$34="Baja",'MAPA DE RIESGOS'!$Z$34="Menor"),CONCATENATE("R",'MAPA DE RIESGOS'!$H$34),"")</f>
        <v/>
      </c>
      <c r="Y33" s="301" t="str">
        <f>IF(AND('MAPA DE RIESGOS'!$V$40="Baja",'MAPA DE RIESGOS'!$Z$40="Menor"),CONCATENATE("R",'MAPA DE RIESGOS'!$H$40),"")</f>
        <v/>
      </c>
      <c r="Z33" s="301" t="str">
        <f>IF(AND('MAPA DE RIESGOS'!$V$46="Baja",'MAPA DE RIESGOS'!$Z$46="Menor"),CONCATENATE("R",'MAPA DE RIESGOS'!$H$46),"")</f>
        <v/>
      </c>
      <c r="AA33" s="301" t="str">
        <f>IF(AND('MAPA DE RIESGOS'!$V$52="Baja",'MAPA DE RIESGOS'!$Z$52="Menor"),CONCATENATE("R",'MAPA DE RIESGOS'!$H$52),"")</f>
        <v/>
      </c>
      <c r="AB33" s="301" t="str">
        <f>IF(AND('MAPA DE RIESGOS'!$V$58="Baja",'MAPA DE RIESGOS'!$Z$58="Menor"),CONCATENATE("R",'MAPA DE RIESGOS'!$H$58),"")</f>
        <v/>
      </c>
      <c r="AC33" s="304" t="str">
        <f>IF(AND('MAPA DE RIESGOS'!$V$64="Baja",'MAPA DE RIESGOS'!$Z$64="Menor"),CONCATENATE("R",'MAPA DE RIESGOS'!$H$64),"")</f>
        <v/>
      </c>
      <c r="AD33" s="300" t="str">
        <f>IF(AND('MAPA DE RIESGOS'!$V$10="Baja",'MAPA DE RIESGOS'!$Z$10="Moderado"),CONCATENATE("R",'MAPA DE RIESGOS'!$H$10),"")</f>
        <v/>
      </c>
      <c r="AE33" s="301" t="str">
        <f>IF(AND('MAPA DE RIESGOS'!$V$16="Baja",'MAPA DE RIESGOS'!$Z$16="Moderado"),CONCATENATE("R",'MAPA DE RIESGOS'!$H$16),"")</f>
        <v/>
      </c>
      <c r="AF33" s="301" t="str">
        <f>IF(AND('MAPA DE RIESGOS'!$V$22="Baja",'MAPA DE RIESGOS'!$Z$22="Moderado"),CONCATENATE("R",'MAPA DE RIESGOS'!$H$22),"")</f>
        <v>R3</v>
      </c>
      <c r="AG33" s="301" t="str">
        <f>IF(AND('MAPA DE RIESGOS'!$V$28="Baja",'MAPA DE RIESGOS'!$Z$28="Moderado"),CONCATENATE("R",'MAPA DE RIESGOS'!$H$28),"")</f>
        <v/>
      </c>
      <c r="AH33" s="301" t="str">
        <f>IF(AND('MAPA DE RIESGOS'!$V$34="Baja",'MAPA DE RIESGOS'!$Z$34="Moderado"),CONCATENATE("R",'MAPA DE RIESGOS'!$H$34),"")</f>
        <v/>
      </c>
      <c r="AI33" s="301" t="str">
        <f>IF(AND('MAPA DE RIESGOS'!$V$40="Baja",'MAPA DE RIESGOS'!$Z$40="Moderado"),CONCATENATE("R",'MAPA DE RIESGOS'!$H$40),"")</f>
        <v/>
      </c>
      <c r="AJ33" s="301" t="str">
        <f>IF(AND('MAPA DE RIESGOS'!$V$46="Baja",'MAPA DE RIESGOS'!$Z$46="Moderado"),CONCATENATE("R",'MAPA DE RIESGOS'!$H$46),"")</f>
        <v/>
      </c>
      <c r="AK33" s="301" t="str">
        <f>IF(AND('MAPA DE RIESGOS'!$V$52="Baja",'MAPA DE RIESGOS'!$Z$52="Moderado"),CONCATENATE("R",'MAPA DE RIESGOS'!$H$52),"")</f>
        <v/>
      </c>
      <c r="AL33" s="301" t="str">
        <f>IF(AND('MAPA DE RIESGOS'!$V$58="Baja",'MAPA DE RIESGOS'!$Z$58="Moderado"),CONCATENATE("R",'MAPA DE RIESGOS'!$H$58),"")</f>
        <v/>
      </c>
      <c r="AM33" s="304" t="str">
        <f>IF(AND('MAPA DE RIESGOS'!$V$64="Baja",'MAPA DE RIESGOS'!$Z$64="Moderado"),CONCATENATE("R",'MAPA DE RIESGOS'!$H$64),"")</f>
        <v/>
      </c>
      <c r="AN33" s="281" t="str">
        <f>IF(AND('MAPA DE RIESGOS'!$V$10="Baja",'MAPA DE RIESGOS'!$Z$10="Mayor"),CONCATENATE("R",'MAPA DE RIESGOS'!$H$10),"")</f>
        <v/>
      </c>
      <c r="AO33" s="282" t="str">
        <f>IF(AND('MAPA DE RIESGOS'!$V$16="Baja",'MAPA DE RIESGOS'!$Z$16="Mayor"),CONCATENATE("R",'MAPA DE RIESGOS'!$H$16),"")</f>
        <v/>
      </c>
      <c r="AP33" s="282" t="str">
        <f>IF(AND('MAPA DE RIESGOS'!$V$22="Baja",'MAPA DE RIESGOS'!$Z$22="Mayor"),CONCATENATE("R",'MAPA DE RIESGOS'!$H$22),"")</f>
        <v/>
      </c>
      <c r="AQ33" s="282" t="str">
        <f>IF(AND('MAPA DE RIESGOS'!$V$28="Baja",'MAPA DE RIESGOS'!$Z$28="Mayor"),CONCATENATE("R",'MAPA DE RIESGOS'!$H$28),"")</f>
        <v/>
      </c>
      <c r="AR33" s="282" t="str">
        <f>IF(AND('MAPA DE RIESGOS'!$V$34="Baja",'MAPA DE RIESGOS'!$Z$34="Mayor"),CONCATENATE("R",'MAPA DE RIESGOS'!$H$34),"")</f>
        <v/>
      </c>
      <c r="AS33" s="282" t="str">
        <f>IF(AND('MAPA DE RIESGOS'!$V$40="Baja",'MAPA DE RIESGOS'!$Z$40="Mayor"),CONCATENATE("R",'MAPA DE RIESGOS'!$H$40),"")</f>
        <v/>
      </c>
      <c r="AT33" s="282" t="str">
        <f>IF(AND('MAPA DE RIESGOS'!$V$46="Baja",'MAPA DE RIESGOS'!$Z$46="Mayor"),CONCATENATE("R",'MAPA DE RIESGOS'!$H$46),"")</f>
        <v/>
      </c>
      <c r="AU33" s="282" t="str">
        <f>IF(AND('MAPA DE RIESGOS'!$V$52="Baja",'MAPA DE RIESGOS'!$Z$52="Mayor"),CONCATENATE("R",'MAPA DE RIESGOS'!$H$52),"")</f>
        <v/>
      </c>
      <c r="AV33" s="282" t="str">
        <f>IF(AND('MAPA DE RIESGOS'!$V$58="Baja",'MAPA DE RIESGOS'!$Z$58="Mayor"),CONCATENATE("R",'MAPA DE RIESGOS'!$H$58),"")</f>
        <v/>
      </c>
      <c r="AW33" s="285" t="str">
        <f>IF(AND('MAPA DE RIESGOS'!$V$64="Baja",'MAPA DE RIESGOS'!$Z$64="Mayor"),CONCATENATE("R",'MAPA DE RIESGOS'!$H$64),"")</f>
        <v/>
      </c>
      <c r="AX33" s="287" t="str">
        <f>IF(AND('MAPA DE RIESGOS'!$V$10="Baja",'MAPA DE RIESGOS'!$Z$10="Catastrófico"),CONCATENATE("R",'MAPA DE RIESGOS'!$H$10),"")</f>
        <v/>
      </c>
      <c r="AY33" s="288" t="str">
        <f>IF(AND('MAPA DE RIESGOS'!$V$16="Baja",'MAPA DE RIESGOS'!$Z$16="Catastrófico"),CONCATENATE("R",'MAPA DE RIESGOS'!$H$16),"")</f>
        <v/>
      </c>
      <c r="AZ33" s="288" t="str">
        <f>IF(AND('MAPA DE RIESGOS'!$V$22="Baja",'MAPA DE RIESGOS'!$Z$22="Catastrófico"),CONCATENATE("R",'MAPA DE RIESGOS'!$H$22),"")</f>
        <v/>
      </c>
      <c r="BA33" s="288" t="str">
        <f>IF(AND('MAPA DE RIESGOS'!$V$28="Baja",'MAPA DE RIESGOS'!$Z$28="Catastrófico"),CONCATENATE("R",'MAPA DE RIESGOS'!$H$28),"")</f>
        <v/>
      </c>
      <c r="BB33" s="288" t="str">
        <f>IF(AND('MAPA DE RIESGOS'!$V$34="Baja",'MAPA DE RIESGOS'!$Z$34="Catastrófico"),CONCATENATE("R",'MAPA DE RIESGOS'!$H$34),"")</f>
        <v/>
      </c>
      <c r="BC33" s="288" t="str">
        <f>IF(AND('MAPA DE RIESGOS'!$V$40="Baja",'MAPA DE RIESGOS'!$Z$40="Catastrófico"),CONCATENATE("R",'MAPA DE RIESGOS'!$H$40),"")</f>
        <v/>
      </c>
      <c r="BD33" s="288" t="str">
        <f>IF(AND('MAPA DE RIESGOS'!$V$46="Baja",'MAPA DE RIESGOS'!$Z$46="Catastrófico"),CONCATENATE("R",'MAPA DE RIESGOS'!$H$46),"")</f>
        <v/>
      </c>
      <c r="BE33" s="288" t="str">
        <f>IF(AND('MAPA DE RIESGOS'!$V$52="Baja",'MAPA DE RIESGOS'!$Z$52="Catastrófico"),CONCATENATE("R",'MAPA DE RIESGOS'!$H$52),"")</f>
        <v/>
      </c>
      <c r="BF33" s="288" t="str">
        <f>IF(AND('MAPA DE RIESGOS'!$V$58="Baja",'MAPA DE RIESGOS'!$Z$58="Catastrófico"),CONCATENATE("R",'MAPA DE RIESGOS'!$H$58),"")</f>
        <v/>
      </c>
      <c r="BG33" s="291" t="str">
        <f>IF(AND('MAPA DE RIESGOS'!$V$64="Baja",'MAPA DE RIESGOS'!$Z$64="Catastrófico"),CONCATENATE("R",'MAPA DE RIESGOS'!$H$64),"")</f>
        <v/>
      </c>
      <c r="BH33" s="67"/>
      <c r="BI33" s="946" t="s">
        <v>284</v>
      </c>
      <c r="BJ33" s="947"/>
      <c r="BK33" s="947"/>
      <c r="BL33" s="947"/>
      <c r="BM33" s="947"/>
      <c r="BN33" s="948"/>
    </row>
    <row r="34" spans="2:66" ht="34.5" customHeight="1">
      <c r="B34" s="917"/>
      <c r="C34" s="917"/>
      <c r="D34" s="918"/>
      <c r="E34" s="908"/>
      <c r="F34" s="909"/>
      <c r="G34" s="909"/>
      <c r="H34" s="909"/>
      <c r="I34" s="909"/>
      <c r="J34" s="313" t="str">
        <f>IF(AND('MAPA DE RIESGOS'!$V$70="Baja",'MAPA DE RIESGOS'!$Z$70="Leve"),CONCATENATE("R",'MAPA DE RIESGOS'!$H$70),"")</f>
        <v/>
      </c>
      <c r="K34" s="314" t="str">
        <f>IF(AND('MAPA DE RIESGOS'!$V$76="Baja",'MAPA DE RIESGOS'!$Z$76="Leve"),CONCATENATE("R",'MAPA DE RIESGOS'!$H$76),"")</f>
        <v/>
      </c>
      <c r="L34" s="314" t="str">
        <f>IF(AND('MAPA DE RIESGOS'!$V$82="Baja",'MAPA DE RIESGOS'!$Z$82="Leve"),CONCATENATE("R",'MAPA DE RIESGOS'!$H$82),"")</f>
        <v/>
      </c>
      <c r="M34" s="314" t="str">
        <f>IF(AND('MAPA DE RIESGOS'!$V$88="Baja",'MAPA DE RIESGOS'!$Z$88="Leve"),CONCATENATE("R",'MAPA DE RIESGOS'!$H$88),"")</f>
        <v/>
      </c>
      <c r="N34" s="314" t="str">
        <f>IF(AND('MAPA DE RIESGOS'!$V$94="Baja",'MAPA DE RIESGOS'!$Z$94="Leve"),CONCATENATE("R",'MAPA DE RIESGOS'!$H$94),"")</f>
        <v/>
      </c>
      <c r="O34" s="314" t="str">
        <f>IF(AND('MAPA DE RIESGOS'!$V$100="Baja",'MAPA DE RIESGOS'!$Z$100="Leve"),CONCATENATE("R",'MAPA DE RIESGOS'!$H$100),"")</f>
        <v/>
      </c>
      <c r="P34" s="314" t="str">
        <f>IF(AND('MAPA DE RIESGOS'!$V$106="Baja",'MAPA DE RIESGOS'!$Z$106="Leve"),CONCATENATE("R",'MAPA DE RIESGOS'!$H$106),"")</f>
        <v>R17</v>
      </c>
      <c r="Q34" s="314" t="str">
        <f>IF(AND('MAPA DE RIESGOS'!$V$112="Baja",'MAPA DE RIESGOS'!$Z$112="Leve"),CONCATENATE("R",'MAPA DE RIESGOS'!$H$112),"")</f>
        <v>R18</v>
      </c>
      <c r="R34" s="314" t="str">
        <f>IF(AND('MAPA DE RIESGOS'!$V$118="Baja",'MAPA DE RIESGOS'!$Z$118="Leve"),CONCATENATE("R",'MAPA DE RIESGOS'!$H$118),"")</f>
        <v>R19</v>
      </c>
      <c r="S34" s="316" t="str">
        <f>IF(AND('MAPA DE RIESGOS'!$V$124="Baja",'MAPA DE RIESGOS'!$Z$124="Leve"),CONCATENATE("R",'MAPA DE RIESGOS'!$H$124),"")</f>
        <v/>
      </c>
      <c r="T34" s="302" t="str">
        <f>IF(AND('MAPA DE RIESGOS'!$V$70="Baja",'MAPA DE RIESGOS'!$Z$70="Menor"),CONCATENATE("R",'MAPA DE RIESGOS'!$H$70),"")</f>
        <v/>
      </c>
      <c r="U34" s="303" t="str">
        <f>IF(AND('MAPA DE RIESGOS'!$V$76="Baja",'MAPA DE RIESGOS'!$Z$76="Menor"),CONCATENATE("R",'MAPA DE RIESGOS'!$H$76),"")</f>
        <v/>
      </c>
      <c r="V34" s="303" t="str">
        <f>IF(AND('MAPA DE RIESGOS'!$V$82="Baja",'MAPA DE RIESGOS'!$Z$82="Menor"),CONCATENATE("R",'MAPA DE RIESGOS'!$H$82),"")</f>
        <v>R13</v>
      </c>
      <c r="W34" s="303" t="str">
        <f>IF(AND('MAPA DE RIESGOS'!$V$88="Baja",'MAPA DE RIESGOS'!$Z$88="Menor"),CONCATENATE("R",'MAPA DE RIESGOS'!$H$88),"")</f>
        <v/>
      </c>
      <c r="X34" s="303" t="str">
        <f>IF(AND('MAPA DE RIESGOS'!$V$94="Baja",'MAPA DE RIESGOS'!$Z$94="Menor"),CONCATENATE("R",'MAPA DE RIESGOS'!$H$94),"")</f>
        <v/>
      </c>
      <c r="Y34" s="303" t="str">
        <f>IF(AND('MAPA DE RIESGOS'!$V$100="Baja",'MAPA DE RIESGOS'!$Z$100="Menor"),CONCATENATE("R",'MAPA DE RIESGOS'!$H$100),"")</f>
        <v/>
      </c>
      <c r="Z34" s="303" t="str">
        <f>IF(AND('MAPA DE RIESGOS'!$V$106="Baja",'MAPA DE RIESGOS'!$Z$106="Menor"),CONCATENATE("R",'MAPA DE RIESGOS'!$H$106),"")</f>
        <v/>
      </c>
      <c r="AA34" s="303" t="str">
        <f>IF(AND('MAPA DE RIESGOS'!$V$112="Baja",'MAPA DE RIESGOS'!$Z$112="Menor"),CONCATENATE("R",'MAPA DE RIESGOS'!$H$112),"")</f>
        <v/>
      </c>
      <c r="AB34" s="303" t="str">
        <f>IF(AND('MAPA DE RIESGOS'!$V$118="Baja",'MAPA DE RIESGOS'!$Z$118="Menor"),CONCATENATE("R",'MAPA DE RIESGOS'!$H$118),"")</f>
        <v/>
      </c>
      <c r="AC34" s="305" t="str">
        <f>IF(AND('MAPA DE RIESGOS'!$V$124="Baja",'MAPA DE RIESGOS'!$Z$124="Menor"),CONCATENATE("R",'MAPA DE RIESGOS'!$H$124),"")</f>
        <v/>
      </c>
      <c r="AD34" s="302" t="str">
        <f>IF(AND('MAPA DE RIESGOS'!$V$70="Baja",'MAPA DE RIESGOS'!$Z$70="Moderado"),CONCATENATE("R",'MAPA DE RIESGOS'!$H$70),"")</f>
        <v/>
      </c>
      <c r="AE34" s="303" t="str">
        <f>IF(AND('MAPA DE RIESGOS'!$V$76="Baja",'MAPA DE RIESGOS'!$Z$76="Moderado"),CONCATENATE("R",'MAPA DE RIESGOS'!$H$76),"")</f>
        <v/>
      </c>
      <c r="AF34" s="303" t="str">
        <f>IF(AND('MAPA DE RIESGOS'!$V$82="Baja",'MAPA DE RIESGOS'!$Z$82="Moderado"),CONCATENATE("R",'MAPA DE RIESGOS'!$H$82),"")</f>
        <v/>
      </c>
      <c r="AG34" s="303" t="str">
        <f>IF(AND('MAPA DE RIESGOS'!$V$88="Baja",'MAPA DE RIESGOS'!$Z$88="Moderado"),CONCATENATE("R",'MAPA DE RIESGOS'!$H$88),"")</f>
        <v/>
      </c>
      <c r="AH34" s="303" t="str">
        <f>IF(AND('MAPA DE RIESGOS'!$V$94="Baja",'MAPA DE RIESGOS'!$Z$94="Moderado"),CONCATENATE("R",'MAPA DE RIESGOS'!$H$94),"")</f>
        <v/>
      </c>
      <c r="AI34" s="303" t="str">
        <f>IF(AND('MAPA DE RIESGOS'!$V$100="Baja",'MAPA DE RIESGOS'!$Z$100="Moderado"),CONCATENATE("R",'MAPA DE RIESGOS'!$H$100),"")</f>
        <v/>
      </c>
      <c r="AJ34" s="303" t="str">
        <f>IF(AND('MAPA DE RIESGOS'!$V$106="Baja",'MAPA DE RIESGOS'!$Z$106="Moderado"),CONCATENATE("R",'MAPA DE RIESGOS'!$H$106),"")</f>
        <v/>
      </c>
      <c r="AK34" s="303" t="str">
        <f>IF(AND('MAPA DE RIESGOS'!$V$112="Baja",'MAPA DE RIESGOS'!$Z$112="Moderado"),CONCATENATE("R",'MAPA DE RIESGOS'!$H$112),"")</f>
        <v/>
      </c>
      <c r="AL34" s="303" t="str">
        <f>IF(AND('MAPA DE RIESGOS'!$V$118="Baja",'MAPA DE RIESGOS'!$Z$118="Moderado"),CONCATENATE("R",'MAPA DE RIESGOS'!$H$118),"")</f>
        <v/>
      </c>
      <c r="AM34" s="305" t="str">
        <f>IF(AND('MAPA DE RIESGOS'!$V$124="Baja",'MAPA DE RIESGOS'!$Z$124="Moderado"),CONCATENATE("R",'MAPA DE RIESGOS'!$H$124),"")</f>
        <v/>
      </c>
      <c r="AN34" s="283" t="str">
        <f>IF(AND('MAPA DE RIESGOS'!$V$70="Baja",'MAPA DE RIESGOS'!$Z$70="Mayor"),CONCATENATE("R",'MAPA DE RIESGOS'!$H$70),"")</f>
        <v/>
      </c>
      <c r="AO34" s="284" t="str">
        <f>IF(AND('MAPA DE RIESGOS'!$V$76="Baja",'MAPA DE RIESGOS'!$Z$76="Mayor"),CONCATENATE("R",'MAPA DE RIESGOS'!$H$76),"")</f>
        <v/>
      </c>
      <c r="AP34" s="284" t="str">
        <f>IF(AND('MAPA DE RIESGOS'!$V$82="Baja",'MAPA DE RIESGOS'!$Z$82="Mayor"),CONCATENATE("R",'MAPA DE RIESGOS'!$H$82),"")</f>
        <v/>
      </c>
      <c r="AQ34" s="284" t="str">
        <f>IF(AND('MAPA DE RIESGOS'!$V$88="Baja",'MAPA DE RIESGOS'!$Z$88="Mayor"),CONCATENATE("R",'MAPA DE RIESGOS'!$H$88),"")</f>
        <v/>
      </c>
      <c r="AR34" s="284" t="str">
        <f>IF(AND('MAPA DE RIESGOS'!$V$94="Baja",'MAPA DE RIESGOS'!$Z$94="Mayor"),CONCATENATE("R",'MAPA DE RIESGOS'!$H$94),"")</f>
        <v/>
      </c>
      <c r="AS34" s="284" t="str">
        <f>IF(AND('MAPA DE RIESGOS'!$V$100="Baja",'MAPA DE RIESGOS'!$Z$100="Mayor"),CONCATENATE("R",'MAPA DE RIESGOS'!$H$100),"")</f>
        <v/>
      </c>
      <c r="AT34" s="284" t="str">
        <f>IF(AND('MAPA DE RIESGOS'!$V$106="Baja",'MAPA DE RIESGOS'!$Z$106="Mayor"),CONCATENATE("R",'MAPA DE RIESGOS'!$H$106),"")</f>
        <v/>
      </c>
      <c r="AU34" s="284" t="str">
        <f>IF(AND('MAPA DE RIESGOS'!$V$112="Baja",'MAPA DE RIESGOS'!$Z$112="Mayor"),CONCATENATE("R",'MAPA DE RIESGOS'!$H$112),"")</f>
        <v/>
      </c>
      <c r="AV34" s="284" t="str">
        <f>IF(AND('MAPA DE RIESGOS'!$V$118="Baja",'MAPA DE RIESGOS'!$Z$118="Mayor"),CONCATENATE("R",'MAPA DE RIESGOS'!$H$118),"")</f>
        <v/>
      </c>
      <c r="AW34" s="286" t="str">
        <f>IF(AND('MAPA DE RIESGOS'!$V$124="Baja",'MAPA DE RIESGOS'!$Z$124="Mayor"),CONCATENATE("R",'MAPA DE RIESGOS'!$H$124),"")</f>
        <v/>
      </c>
      <c r="AX34" s="289" t="str">
        <f>IF(AND('MAPA DE RIESGOS'!$V$70="Baja",'MAPA DE RIESGOS'!$Z$70="Catastrófico"),CONCATENATE("R",'MAPA DE RIESGOS'!$H$70),"")</f>
        <v/>
      </c>
      <c r="AY34" s="290" t="str">
        <f>IF(AND('MAPA DE RIESGOS'!$V$76="Baja",'MAPA DE RIESGOS'!$Z$76="Catastrófico"),CONCATENATE("R",'MAPA DE RIESGOS'!$H$76),"")</f>
        <v/>
      </c>
      <c r="AZ34" s="290" t="str">
        <f>IF(AND('MAPA DE RIESGOS'!$V$82="Baja",'MAPA DE RIESGOS'!$Z$82="Catastrófico"),CONCATENATE("R",'MAPA DE RIESGOS'!$H$82),"")</f>
        <v/>
      </c>
      <c r="BA34" s="290" t="str">
        <f>IF(AND('MAPA DE RIESGOS'!$V$88="Baja",'MAPA DE RIESGOS'!$Z$88="Catastrófico"),CONCATENATE("R",'MAPA DE RIESGOS'!$H$88),"")</f>
        <v/>
      </c>
      <c r="BB34" s="290" t="str">
        <f>IF(AND('MAPA DE RIESGOS'!$V$94="Baja",'MAPA DE RIESGOS'!$Z$94="Catastrófico"),CONCATENATE("R",'MAPA DE RIESGOS'!$H$94),"")</f>
        <v/>
      </c>
      <c r="BC34" s="290" t="str">
        <f>IF(AND('MAPA DE RIESGOS'!$V$100="Baja",'MAPA DE RIESGOS'!$Z$100="Catastrófico"),CONCATENATE("R",'MAPA DE RIESGOS'!$H$100),"")</f>
        <v/>
      </c>
      <c r="BD34" s="290" t="str">
        <f>IF(AND('MAPA DE RIESGOS'!$V$106="Baja",'MAPA DE RIESGOS'!$Z$106="Catastrófico"),CONCATENATE("R",'MAPA DE RIESGOS'!$H$106),"")</f>
        <v/>
      </c>
      <c r="BE34" s="290" t="str">
        <f>IF(AND('MAPA DE RIESGOS'!$V$112="Baja",'MAPA DE RIESGOS'!$Z$112="Catastrófico"),CONCATENATE("R",'MAPA DE RIESGOS'!$H$112),"")</f>
        <v/>
      </c>
      <c r="BF34" s="290" t="str">
        <f>IF(AND('MAPA DE RIESGOS'!$V$118="Baja",'MAPA DE RIESGOS'!$Z$118="Catastrófico"),CONCATENATE("R",'MAPA DE RIESGOS'!$H$118),"")</f>
        <v/>
      </c>
      <c r="BG34" s="292" t="str">
        <f>IF(AND('MAPA DE RIESGOS'!$V$124="Baja",'MAPA DE RIESGOS'!$Z$124="Catastrófico"),CONCATENATE("R",'MAPA DE RIESGOS'!$H$124),"")</f>
        <v/>
      </c>
      <c r="BH34" s="67"/>
      <c r="BI34" s="949"/>
      <c r="BJ34" s="950"/>
      <c r="BK34" s="950"/>
      <c r="BL34" s="950"/>
      <c r="BM34" s="950"/>
      <c r="BN34" s="951"/>
    </row>
    <row r="35" spans="2:66" ht="34.5" customHeight="1">
      <c r="B35" s="917"/>
      <c r="C35" s="917"/>
      <c r="D35" s="918"/>
      <c r="E35" s="908"/>
      <c r="F35" s="909"/>
      <c r="G35" s="909"/>
      <c r="H35" s="909"/>
      <c r="I35" s="909"/>
      <c r="J35" s="313" t="str">
        <f>IF(AND('MAPA DE RIESGOS'!$V$136="Baja",'MAPA DE RIESGOS'!$Z$136="Leve"),CONCATENATE("R",'MAPA DE RIESGOS'!$H$136),"")</f>
        <v/>
      </c>
      <c r="K35" s="317" t="str">
        <f>IF(AND('MAPA DE RIESGOS'!$V$142="Baja",'MAPA DE RIESGOS'!$Z$142="Leve"),CONCATENATE("R",'MAPA DE RIESGOS'!$H$142),"")</f>
        <v/>
      </c>
      <c r="L35" s="317" t="str">
        <f>IF(AND('MAPA DE RIESGOS'!$V$148="Baja",'MAPA DE RIESGOS'!$Z$148="Leve"),CONCATENATE("R",'MAPA DE RIESGOS'!$H$148),"")</f>
        <v/>
      </c>
      <c r="M35" s="317" t="str">
        <f>IF(AND('MAPA DE RIESGOS'!$V$154="Baja",'MAPA DE RIESGOS'!$Z$154="Leve"),CONCATENATE("R",'MAPA DE RIESGOS'!$H$154),"")</f>
        <v/>
      </c>
      <c r="N35" s="317" t="str">
        <f>IF(AND('MAPA DE RIESGOS'!$V$160="Baja",'MAPA DE RIESGOS'!$Z$160="Leve"),CONCATENATE("R",'MAPA DE RIESGOS'!$H$160),"")</f>
        <v/>
      </c>
      <c r="O35" s="317" t="str">
        <f>IF(AND('MAPA DE RIESGOS'!$V$166="Baja",'MAPA DE RIESGOS'!$Z$166="Leve"),CONCATENATE("R",'MAPA DE RIESGOS'!$H$166),"")</f>
        <v/>
      </c>
      <c r="P35" s="317" t="str">
        <f>IF(AND('MAPA DE RIESGOS'!$V$172="Baja",'MAPA DE RIESGOS'!$Z$172="Leve"),CONCATENATE("R",'MAPA DE RIESGOS'!$H$172),"")</f>
        <v/>
      </c>
      <c r="Q35" s="317" t="str">
        <f>IF(AND('MAPA DE RIESGOS'!$V$178="Baja",'MAPA DE RIESGOS'!$Z$178="Leve"),CONCATENATE("R",'MAPA DE RIESGOS'!$H$178),"")</f>
        <v/>
      </c>
      <c r="R35" s="317" t="str">
        <f>IF(AND('MAPA DE RIESGOS'!$V$184="Baja",'MAPA DE RIESGOS'!$Z$184="Leve"),CONCATENATE("R",'MAPA DE RIESGOS'!$H$184),"")</f>
        <v/>
      </c>
      <c r="S35" s="316" t="str">
        <f>IF(AND('MAPA DE RIESGOS'!$V$190="Baja",'MAPA DE RIESGOS'!$Z$190="Leve"),CONCATENATE("R",'MAPA DE RIESGOS'!$H$190),"")</f>
        <v/>
      </c>
      <c r="T35" s="302" t="str">
        <f>IF(AND('MAPA DE RIESGOS'!$V$136="Baja",'MAPA DE RIESGOS'!$Z$136="Menor"),CONCATENATE("R",'MAPA DE RIESGOS'!$H$136),"")</f>
        <v/>
      </c>
      <c r="U35" s="307" t="str">
        <f>IF(AND('MAPA DE RIESGOS'!$V$142="Baja",'MAPA DE RIESGOS'!$Z$142="Menor"),CONCATENATE("R",'MAPA DE RIESGOS'!$H$142),"")</f>
        <v/>
      </c>
      <c r="V35" s="307" t="str">
        <f>IF(AND('MAPA DE RIESGOS'!$V$148="Baja",'MAPA DE RIESGOS'!$Z$148="Menor"),CONCATENATE("R",'MAPA DE RIESGOS'!$H$148),"")</f>
        <v/>
      </c>
      <c r="W35" s="307" t="str">
        <f>IF(AND('MAPA DE RIESGOS'!$V$154="Baja",'MAPA DE RIESGOS'!$Z$154="Menor"),CONCATENATE("R",'MAPA DE RIESGOS'!$H$154),"")</f>
        <v/>
      </c>
      <c r="X35" s="307" t="str">
        <f>IF(AND('MAPA DE RIESGOS'!$V$160="Baja",'MAPA DE RIESGOS'!$Z$160="Menor"),CONCATENATE("R",'MAPA DE RIESGOS'!$H$160),"")</f>
        <v/>
      </c>
      <c r="Y35" s="307" t="str">
        <f>IF(AND('MAPA DE RIESGOS'!$V$166="Baja",'MAPA DE RIESGOS'!$Z$166="Menor"),CONCATENATE("R",'MAPA DE RIESGOS'!$H$166),"")</f>
        <v/>
      </c>
      <c r="Z35" s="307" t="str">
        <f>IF(AND('MAPA DE RIESGOS'!$V$172="Baja",'MAPA DE RIESGOS'!$Z$172="Menor"),CONCATENATE("R",'MAPA DE RIESGOS'!$H$172),"")</f>
        <v/>
      </c>
      <c r="AA35" s="307" t="str">
        <f>IF(AND('MAPA DE RIESGOS'!$V$178="Baja",'MAPA DE RIESGOS'!$Z$178="Menor"),CONCATENATE("R",'MAPA DE RIESGOS'!$H$178),"")</f>
        <v/>
      </c>
      <c r="AB35" s="307" t="str">
        <f>IF(AND('MAPA DE RIESGOS'!$V$184="Baja",'MAPA DE RIESGOS'!$Z$184="Menor"),CONCATENATE("R",'MAPA DE RIESGOS'!$H$184),"")</f>
        <v/>
      </c>
      <c r="AC35" s="305" t="str">
        <f>IF(AND('MAPA DE RIESGOS'!$V$190="Baja",'MAPA DE RIESGOS'!$Z$190="Menor"),CONCATENATE("R",'MAPA DE RIESGOS'!$H$190),"")</f>
        <v/>
      </c>
      <c r="AD35" s="302" t="str">
        <f>IF(AND('MAPA DE RIESGOS'!$V$136="Baja",'MAPA DE RIESGOS'!$Z$136="Moderado"),CONCATENATE("R",'MAPA DE RIESGOS'!$H$136),"")</f>
        <v/>
      </c>
      <c r="AE35" s="307" t="str">
        <f>IF(AND('MAPA DE RIESGOS'!$V$142="Baja",'MAPA DE RIESGOS'!$Z$142="Moderado"),CONCATENATE("R",'MAPA DE RIESGOS'!$H$142),"")</f>
        <v/>
      </c>
      <c r="AF35" s="307" t="str">
        <f>IF(AND('MAPA DE RIESGOS'!$V$148="Baja",'MAPA DE RIESGOS'!$Z$148="Moderado"),CONCATENATE("R",'MAPA DE RIESGOS'!$H$148),"")</f>
        <v/>
      </c>
      <c r="AG35" s="307" t="str">
        <f>IF(AND('MAPA DE RIESGOS'!$V$154="Baja",'MAPA DE RIESGOS'!$Z$154="Moderado"),CONCATENATE("R",'MAPA DE RIESGOS'!$H$154),"")</f>
        <v/>
      </c>
      <c r="AH35" s="307" t="str">
        <f>IF(AND('MAPA DE RIESGOS'!$V$160="Baja",'MAPA DE RIESGOS'!$Z$160="Moderado"),CONCATENATE("R",'MAPA DE RIESGOS'!$H$160),"")</f>
        <v/>
      </c>
      <c r="AI35" s="307" t="str">
        <f>IF(AND('MAPA DE RIESGOS'!$V$166="Baja",'MAPA DE RIESGOS'!$Z$166="Moderado"),CONCATENATE("R",'MAPA DE RIESGOS'!$H$166),"")</f>
        <v/>
      </c>
      <c r="AJ35" s="307" t="str">
        <f>IF(AND('MAPA DE RIESGOS'!$V$172="Baja",'MAPA DE RIESGOS'!$Z$172="Moderado"),CONCATENATE("R",'MAPA DE RIESGOS'!$H$172),"")</f>
        <v/>
      </c>
      <c r="AK35" s="307" t="str">
        <f>IF(AND('MAPA DE RIESGOS'!$V$178="Baja",'MAPA DE RIESGOS'!$Z$178="Moderado"),CONCATENATE("R",'MAPA DE RIESGOS'!$H$178),"")</f>
        <v/>
      </c>
      <c r="AL35" s="307" t="str">
        <f>IF(AND('MAPA DE RIESGOS'!$V$184="Baja",'MAPA DE RIESGOS'!$Z$184="Moderado"),CONCATENATE("R",'MAPA DE RIESGOS'!$H$184),"")</f>
        <v/>
      </c>
      <c r="AM35" s="305" t="str">
        <f>IF(AND('MAPA DE RIESGOS'!$V$190="Baja",'MAPA DE RIESGOS'!$Z$190="Moderado"),CONCATENATE("R",'MAPA DE RIESGOS'!$H$190),"")</f>
        <v/>
      </c>
      <c r="AN35" s="283" t="str">
        <f>IF(AND('MAPA DE RIESGOS'!$V$136="Baja",'MAPA DE RIESGOS'!$Z$136="Mayor"),CONCATENATE("R",'MAPA DE RIESGOS'!$H$136),"")</f>
        <v/>
      </c>
      <c r="AO35" s="293" t="str">
        <f>IF(AND('MAPA DE RIESGOS'!$V$142="Baja",'MAPA DE RIESGOS'!$Z$142="Mayor"),CONCATENATE("R",'MAPA DE RIESGOS'!$H$142),"")</f>
        <v/>
      </c>
      <c r="AP35" s="293" t="str">
        <f>IF(AND('MAPA DE RIESGOS'!$V$148="Baja",'MAPA DE RIESGOS'!$Z$148="Mayor"),CONCATENATE("R",'MAPA DE RIESGOS'!$H$148),"")</f>
        <v/>
      </c>
      <c r="AQ35" s="293" t="str">
        <f>IF(AND('MAPA DE RIESGOS'!$V$154="Baja",'MAPA DE RIESGOS'!$Z$154="Mayor"),CONCATENATE("R",'MAPA DE RIESGOS'!$H$154),"")</f>
        <v/>
      </c>
      <c r="AR35" s="293" t="str">
        <f>IF(AND('MAPA DE RIESGOS'!$V$160="Baja",'MAPA DE RIESGOS'!$Z$160="Mayor"),CONCATENATE("R",'MAPA DE RIESGOS'!$H$160),"")</f>
        <v/>
      </c>
      <c r="AS35" s="293" t="str">
        <f>IF(AND('MAPA DE RIESGOS'!$V$166="Baja",'MAPA DE RIESGOS'!$Z$166="Mayor"),CONCATENATE("R",'MAPA DE RIESGOS'!$H$166),"")</f>
        <v/>
      </c>
      <c r="AT35" s="293" t="str">
        <f>IF(AND('MAPA DE RIESGOS'!$V$172="Baja",'MAPA DE RIESGOS'!$Z$172="Mayor"),CONCATENATE("R",'MAPA DE RIESGOS'!$H$172),"")</f>
        <v/>
      </c>
      <c r="AU35" s="293" t="str">
        <f>IF(AND('MAPA DE RIESGOS'!$V$178="Baja",'MAPA DE RIESGOS'!$Z$178="Mayor"),CONCATENATE("R",'MAPA DE RIESGOS'!$H$178),"")</f>
        <v/>
      </c>
      <c r="AV35" s="293" t="str">
        <f>IF(AND('MAPA DE RIESGOS'!$V$184="Baja",'MAPA DE RIESGOS'!$Z$184="Mayor"),CONCATENATE("R",'MAPA DE RIESGOS'!$H$184),"")</f>
        <v/>
      </c>
      <c r="AW35" s="286" t="str">
        <f>IF(AND('MAPA DE RIESGOS'!$V$190="Baja",'MAPA DE RIESGOS'!$Z$190="Mayor"),CONCATENATE("R",'MAPA DE RIESGOS'!$H$190),"")</f>
        <v/>
      </c>
      <c r="AX35" s="289" t="str">
        <f>IF(AND('MAPA DE RIESGOS'!$V$136="Baja",'MAPA DE RIESGOS'!$Z$136="Catastrófico"),CONCATENATE("R",'MAPA DE RIESGOS'!$H$136),"")</f>
        <v/>
      </c>
      <c r="AY35" s="294" t="str">
        <f>IF(AND('MAPA DE RIESGOS'!$V$142="Baja",'MAPA DE RIESGOS'!$Z$142="Catastrófico"),CONCATENATE("R",'MAPA DE RIESGOS'!$H$142),"")</f>
        <v/>
      </c>
      <c r="AZ35" s="294" t="str">
        <f>IF(AND('MAPA DE RIESGOS'!$V$148="Baja",'MAPA DE RIESGOS'!$Z$148="Catastrófico"),CONCATENATE("R",'MAPA DE RIESGOS'!$H$148),"")</f>
        <v/>
      </c>
      <c r="BA35" s="294" t="str">
        <f>IF(AND('MAPA DE RIESGOS'!$V$154="Baja",'MAPA DE RIESGOS'!$Z$154="Catastrófico"),CONCATENATE("R",'MAPA DE RIESGOS'!$H$154),"")</f>
        <v/>
      </c>
      <c r="BB35" s="294" t="str">
        <f>IF(AND('MAPA DE RIESGOS'!$V$160="Baja",'MAPA DE RIESGOS'!$Z$160="Catastrófico"),CONCATENATE("R",'MAPA DE RIESGOS'!$H$160),"")</f>
        <v/>
      </c>
      <c r="BC35" s="294" t="str">
        <f>IF(AND('MAPA DE RIESGOS'!$V$166="Baja",'MAPA DE RIESGOS'!$Z$166="Catastrófico"),CONCATENATE("R",'MAPA DE RIESGOS'!$H$166),"")</f>
        <v/>
      </c>
      <c r="BD35" s="294" t="str">
        <f>IF(AND('MAPA DE RIESGOS'!$V$172="Baja",'MAPA DE RIESGOS'!$Z$172="Catastrófico"),CONCATENATE("R",'MAPA DE RIESGOS'!$H$172),"")</f>
        <v/>
      </c>
      <c r="BE35" s="294" t="str">
        <f>IF(AND('MAPA DE RIESGOS'!$V$178="Baja",'MAPA DE RIESGOS'!$Z$178="Catastrófico"),CONCATENATE("R",'MAPA DE RIESGOS'!$H$178),"")</f>
        <v/>
      </c>
      <c r="BF35" s="294" t="str">
        <f>IF(AND('MAPA DE RIESGOS'!$V$184="Baja",'MAPA DE RIESGOS'!$Z$184="Catastrófico"),CONCATENATE("R",'MAPA DE RIESGOS'!$H$184),"")</f>
        <v/>
      </c>
      <c r="BG35" s="292" t="str">
        <f>IF(AND('MAPA DE RIESGOS'!$V$190="Baja",'MAPA DE RIESGOS'!$Z$190="Catastrófico"),CONCATENATE("R",'MAPA DE RIESGOS'!$H$190),"")</f>
        <v/>
      </c>
      <c r="BH35" s="67"/>
      <c r="BI35" s="949"/>
      <c r="BJ35" s="950"/>
      <c r="BK35" s="950"/>
      <c r="BL35" s="950"/>
      <c r="BM35" s="950"/>
      <c r="BN35" s="951"/>
    </row>
    <row r="36" spans="2:66" ht="34.5" customHeight="1">
      <c r="B36" s="917"/>
      <c r="C36" s="917"/>
      <c r="D36" s="918"/>
      <c r="E36" s="908"/>
      <c r="F36" s="909"/>
      <c r="G36" s="909"/>
      <c r="H36" s="909"/>
      <c r="I36" s="909"/>
      <c r="J36" s="313" t="str">
        <f>IF(AND('MAPA DE RIESGOS'!$V$196="Baja",'MAPA DE RIESGOS'!$Z$196="Leve"),CONCATENATE("R",'MAPA DE RIESGOS'!$H$196),"")</f>
        <v/>
      </c>
      <c r="K36" s="317" t="str">
        <f>IF(AND('MAPA DE RIESGOS'!$V$202="Baja",'MAPA DE RIESGOS'!$Z$202="Leve"),CONCATENATE("R",'MAPA DE RIESGOS'!$H$202),"")</f>
        <v/>
      </c>
      <c r="L36" s="317" t="str">
        <f>IF(AND('MAPA DE RIESGOS'!$V$208="Baja",'MAPA DE RIESGOS'!$Z$208="Leve"),CONCATENATE("R",'MAPA DE RIESGOS'!$H$208),"")</f>
        <v/>
      </c>
      <c r="M36" s="317" t="str">
        <f>IF(AND('MAPA DE RIESGOS'!$V$214="Baja",'MAPA DE RIESGOS'!$Z$214="Leve"),CONCATENATE("R",'MAPA DE RIESGOS'!$H$214),"")</f>
        <v/>
      </c>
      <c r="N36" s="317" t="str">
        <f>IF(AND('MAPA DE RIESGOS'!$V$220="Baja",'MAPA DE RIESGOS'!$Z$220="Leve"),CONCATENATE("R",'MAPA DE RIESGOS'!$H$220),"")</f>
        <v/>
      </c>
      <c r="O36" s="317" t="str">
        <f>IF(AND('MAPA DE RIESGOS'!$V$226="Baja",'MAPA DE RIESGOS'!$Z$226="Leve"),CONCATENATE("R",'MAPA DE RIESGOS'!$H$226),"")</f>
        <v/>
      </c>
      <c r="P36" s="317" t="str">
        <f>IF(AND('MAPA DE RIESGOS'!$V$232="Baja",'MAPA DE RIESGOS'!$Z$232="Leve"),CONCATENATE("R",'MAPA DE RIESGOS'!$H$232),"")</f>
        <v/>
      </c>
      <c r="Q36" s="317" t="str">
        <f>IF(AND('MAPA DE RIESGOS'!$V$238="Baja",'MAPA DE RIESGOS'!$Z$238="Leve"),CONCATENATE("R",'MAPA DE RIESGOS'!$H$238),"")</f>
        <v/>
      </c>
      <c r="R36" s="317" t="str">
        <f>IF(AND('MAPA DE RIESGOS'!$V$244="Baja",'MAPA DE RIESGOS'!$Z$244="Leve"),CONCATENATE("R",'MAPA DE RIESGOS'!$H$244),"")</f>
        <v/>
      </c>
      <c r="S36" s="316" t="str">
        <f>IF(AND('MAPA DE RIESGOS'!$V$250="Baja",'MAPA DE RIESGOS'!$Z$250="Leve"),CONCATENATE("R",'MAPA DE RIESGOS'!$H$250),"")</f>
        <v/>
      </c>
      <c r="T36" s="302" t="str">
        <f>IF(AND('MAPA DE RIESGOS'!$V$196="Baja",'MAPA DE RIESGOS'!$Z$196="Menor"),CONCATENATE("R",'MAPA DE RIESGOS'!$H$196),"")</f>
        <v/>
      </c>
      <c r="U36" s="307" t="str">
        <f>IF(AND('MAPA DE RIESGOS'!$V$202="Baja",'MAPA DE RIESGOS'!$Z$202="Menor"),CONCATENATE("R",'MAPA DE RIESGOS'!$H$202),"")</f>
        <v/>
      </c>
      <c r="V36" s="307" t="str">
        <f>IF(AND('MAPA DE RIESGOS'!$V$208="Baja",'MAPA DE RIESGOS'!$Z$208="Menor"),CONCATENATE("R",'MAPA DE RIESGOS'!$H$208),"")</f>
        <v/>
      </c>
      <c r="W36" s="307" t="str">
        <f>IF(AND('MAPA DE RIESGOS'!$V$214="Baja",'MAPA DE RIESGOS'!$Z$214="Menor"),CONCATENATE("R",'MAPA DE RIESGOS'!$H$214),"")</f>
        <v/>
      </c>
      <c r="X36" s="307" t="str">
        <f>IF(AND('MAPA DE RIESGOS'!$V$220="Baja",'MAPA DE RIESGOS'!$Z$220="Menor"),CONCATENATE("R",'MAPA DE RIESGOS'!$H$220),"")</f>
        <v/>
      </c>
      <c r="Y36" s="307" t="str">
        <f>IF(AND('MAPA DE RIESGOS'!$V$226="Baja",'MAPA DE RIESGOS'!$Z$226="Menor"),CONCATENATE("R",'MAPA DE RIESGOS'!$H$226),"")</f>
        <v/>
      </c>
      <c r="Z36" s="307" t="str">
        <f>IF(AND('MAPA DE RIESGOS'!$V$232="Baja",'MAPA DE RIESGOS'!$Z$232="Menor"),CONCATENATE("R",'MAPA DE RIESGOS'!$H$232),"")</f>
        <v/>
      </c>
      <c r="AA36" s="307" t="str">
        <f>IF(AND('MAPA DE RIESGOS'!$V$238="Baja",'MAPA DE RIESGOS'!$Z$238="Menor"),CONCATENATE("R",'MAPA DE RIESGOS'!$H$238),"")</f>
        <v/>
      </c>
      <c r="AB36" s="307" t="str">
        <f>IF(AND('MAPA DE RIESGOS'!$V$244="Baja",'MAPA DE RIESGOS'!$Z$244="Menor"),CONCATENATE("R",'MAPA DE RIESGOS'!$H$244),"")</f>
        <v/>
      </c>
      <c r="AC36" s="305" t="str">
        <f>IF(AND('MAPA DE RIESGOS'!$V$250="Baja",'MAPA DE RIESGOS'!$Z$250="Menor"),CONCATENATE("R",'MAPA DE RIESGOS'!$H$250),"")</f>
        <v/>
      </c>
      <c r="AD36" s="302" t="str">
        <f>IF(AND('MAPA DE RIESGOS'!$V$196="Baja",'MAPA DE RIESGOS'!$Z$196="Moderado"),CONCATENATE("R",'MAPA DE RIESGOS'!$H$196),"")</f>
        <v/>
      </c>
      <c r="AE36" s="307" t="str">
        <f>IF(AND('MAPA DE RIESGOS'!$V$202="Baja",'MAPA DE RIESGOS'!$Z$202="Moderado"),CONCATENATE("R",'MAPA DE RIESGOS'!$H$202),"")</f>
        <v/>
      </c>
      <c r="AF36" s="307" t="str">
        <f>IF(AND('MAPA DE RIESGOS'!$V$208="Baja",'MAPA DE RIESGOS'!$Z$208="Moderado"),CONCATENATE("R",'MAPA DE RIESGOS'!$H$208),"")</f>
        <v/>
      </c>
      <c r="AG36" s="307" t="str">
        <f>IF(AND('MAPA DE RIESGOS'!$V$214="Baja",'MAPA DE RIESGOS'!$Z$214="Moderado"),CONCATENATE("R",'MAPA DE RIESGOS'!$H$214),"")</f>
        <v/>
      </c>
      <c r="AH36" s="307" t="str">
        <f>IF(AND('MAPA DE RIESGOS'!$V$220="Baja",'MAPA DE RIESGOS'!$Z$220="Moderado"),CONCATENATE("R",'MAPA DE RIESGOS'!$H$220),"")</f>
        <v/>
      </c>
      <c r="AI36" s="307" t="str">
        <f>IF(AND('MAPA DE RIESGOS'!$V$226="Baja",'MAPA DE RIESGOS'!$Z$226="Moderado"),CONCATENATE("R",'MAPA DE RIESGOS'!$H$226),"")</f>
        <v/>
      </c>
      <c r="AJ36" s="307" t="str">
        <f>IF(AND('MAPA DE RIESGOS'!$V$232="Baja",'MAPA DE RIESGOS'!$Z$232="Moderado"),CONCATENATE("R",'MAPA DE RIESGOS'!$H$232),"")</f>
        <v/>
      </c>
      <c r="AK36" s="307" t="str">
        <f>IF(AND('MAPA DE RIESGOS'!$V$238="Baja",'MAPA DE RIESGOS'!$Z$238="Moderado"),CONCATENATE("R",'MAPA DE RIESGOS'!$H$238),"")</f>
        <v/>
      </c>
      <c r="AL36" s="307" t="str">
        <f>IF(AND('MAPA DE RIESGOS'!$V$244="Baja",'MAPA DE RIESGOS'!$Z$244="Moderado"),CONCATENATE("R",'MAPA DE RIESGOS'!$H$244),"")</f>
        <v/>
      </c>
      <c r="AM36" s="305" t="str">
        <f>IF(AND('MAPA DE RIESGOS'!$V$250="Baja",'MAPA DE RIESGOS'!$Z$250="Moderado"),CONCATENATE("R",'MAPA DE RIESGOS'!$H$250),"")</f>
        <v/>
      </c>
      <c r="AN36" s="283" t="str">
        <f>IF(AND('MAPA DE RIESGOS'!$V$196="Baja",'MAPA DE RIESGOS'!$Z$196="Mayor"),CONCATENATE("R",'MAPA DE RIESGOS'!$H$196),"")</f>
        <v/>
      </c>
      <c r="AO36" s="293" t="str">
        <f>IF(AND('MAPA DE RIESGOS'!$V$202="Baja",'MAPA DE RIESGOS'!$Z$202="Mayor"),CONCATENATE("R",'MAPA DE RIESGOS'!$H$202),"")</f>
        <v/>
      </c>
      <c r="AP36" s="293" t="str">
        <f>IF(AND('MAPA DE RIESGOS'!$V$208="Baja",'MAPA DE RIESGOS'!$Z$208="Mayor"),CONCATENATE("R",'MAPA DE RIESGOS'!$H$208),"")</f>
        <v/>
      </c>
      <c r="AQ36" s="293" t="str">
        <f>IF(AND('MAPA DE RIESGOS'!$V$214="Baja",'MAPA DE RIESGOS'!$Z$214="Mayor"),CONCATENATE("R",'MAPA DE RIESGOS'!$H$214),"")</f>
        <v/>
      </c>
      <c r="AR36" s="293" t="str">
        <f>IF(AND('MAPA DE RIESGOS'!$V$220="Baja",'MAPA DE RIESGOS'!$Z$220="Mayor"),CONCATENATE("R",'MAPA DE RIESGOS'!$H$220),"")</f>
        <v/>
      </c>
      <c r="AS36" s="293" t="str">
        <f>IF(AND('MAPA DE RIESGOS'!$V$226="Baja",'MAPA DE RIESGOS'!$Z$226="Mayor"),CONCATENATE("R",'MAPA DE RIESGOS'!$H$226),"")</f>
        <v/>
      </c>
      <c r="AT36" s="293" t="str">
        <f>IF(AND('MAPA DE RIESGOS'!$V$232="Baja",'MAPA DE RIESGOS'!$Z$232="Mayor"),CONCATENATE("R",'MAPA DE RIESGOS'!$H$232),"")</f>
        <v/>
      </c>
      <c r="AU36" s="293" t="str">
        <f>IF(AND('MAPA DE RIESGOS'!$V$238="Baja",'MAPA DE RIESGOS'!$Z$238="Mayor"),CONCATENATE("R",'MAPA DE RIESGOS'!$H$238),"")</f>
        <v/>
      </c>
      <c r="AV36" s="293" t="str">
        <f>IF(AND('MAPA DE RIESGOS'!$V$244="Baja",'MAPA DE RIESGOS'!$Z$244="Mayor"),CONCATENATE("R",'MAPA DE RIESGOS'!$H$244),"")</f>
        <v/>
      </c>
      <c r="AW36" s="286" t="str">
        <f>IF(AND('MAPA DE RIESGOS'!$V$250="Baja",'MAPA DE RIESGOS'!$Z$250="Mayor"),CONCATENATE("R",'MAPA DE RIESGOS'!$H$250),"")</f>
        <v/>
      </c>
      <c r="AX36" s="289" t="str">
        <f>IF(AND('MAPA DE RIESGOS'!$V$196="Baja",'MAPA DE RIESGOS'!$Z$196="Catastrófico"),CONCATENATE("R",'MAPA DE RIESGOS'!$H$196),"")</f>
        <v/>
      </c>
      <c r="AY36" s="294" t="str">
        <f>IF(AND('MAPA DE RIESGOS'!$V$202="Baja",'MAPA DE RIESGOS'!$Z$202="Catastrófico"),CONCATENATE("R",'MAPA DE RIESGOS'!$H$202),"")</f>
        <v/>
      </c>
      <c r="AZ36" s="294" t="str">
        <f>IF(AND('MAPA DE RIESGOS'!$V$208="Baja",'MAPA DE RIESGOS'!$Z$208="Catastrófico"),CONCATENATE("R",'MAPA DE RIESGOS'!$H$208),"")</f>
        <v/>
      </c>
      <c r="BA36" s="294" t="str">
        <f>IF(AND('MAPA DE RIESGOS'!$V$214="Baja",'MAPA DE RIESGOS'!$Z$214="Catastrófico"),CONCATENATE("R",'MAPA DE RIESGOS'!$H$214),"")</f>
        <v/>
      </c>
      <c r="BB36" s="294" t="str">
        <f>IF(AND('MAPA DE RIESGOS'!$V$220="Baja",'MAPA DE RIESGOS'!$Z$220="Catastrófico"),CONCATENATE("R",'MAPA DE RIESGOS'!$H$220),"")</f>
        <v/>
      </c>
      <c r="BC36" s="294" t="str">
        <f>IF(AND('MAPA DE RIESGOS'!$V$226="Baja",'MAPA DE RIESGOS'!$Z$226="Catastrófico"),CONCATENATE("R",'MAPA DE RIESGOS'!$H$226),"")</f>
        <v/>
      </c>
      <c r="BD36" s="294" t="str">
        <f>IF(AND('MAPA DE RIESGOS'!$V$232="Baja",'MAPA DE RIESGOS'!$Z$232="Catastrófico"),CONCATENATE("R",'MAPA DE RIESGOS'!$H$232),"")</f>
        <v/>
      </c>
      <c r="BE36" s="294" t="str">
        <f>IF(AND('MAPA DE RIESGOS'!$V$238="Baja",'MAPA DE RIESGOS'!$Z$238="Catastrófico"),CONCATENATE("R",'MAPA DE RIESGOS'!$H$238),"")</f>
        <v/>
      </c>
      <c r="BF36" s="294" t="str">
        <f>IF(AND('MAPA DE RIESGOS'!$V$244="Baja",'MAPA DE RIESGOS'!$Z$244="Catastrófico"),CONCATENATE("R",'MAPA DE RIESGOS'!$H$244),"")</f>
        <v/>
      </c>
      <c r="BG36" s="292" t="str">
        <f>IF(AND('MAPA DE RIESGOS'!$V$250="Baja",'MAPA DE RIESGOS'!$Z$250="Catastrófico"),CONCATENATE("R",'MAPA DE RIESGOS'!$H$250),"")</f>
        <v/>
      </c>
      <c r="BH36" s="67"/>
      <c r="BI36" s="949"/>
      <c r="BJ36" s="950"/>
      <c r="BK36" s="950"/>
      <c r="BL36" s="950"/>
      <c r="BM36" s="950"/>
      <c r="BN36" s="951"/>
    </row>
    <row r="37" spans="2:66" ht="34.5" customHeight="1">
      <c r="B37" s="917"/>
      <c r="C37" s="917"/>
      <c r="D37" s="918"/>
      <c r="E37" s="908"/>
      <c r="F37" s="909"/>
      <c r="G37" s="909"/>
      <c r="H37" s="909"/>
      <c r="I37" s="909"/>
      <c r="J37" s="313" t="str">
        <f>IF(AND('MAPA DE RIESGOS'!$V$256="Baja",'MAPA DE RIESGOS'!$Z$256="Leve"),CONCATENATE("R",'MAPA DE RIESGOS'!$H$256),"")</f>
        <v/>
      </c>
      <c r="K37" s="317" t="str">
        <f>IF(AND('MAPA DE RIESGOS'!$V$262="Baja",'MAPA DE RIESGOS'!$Z$262="Leve"),CONCATENATE("R",'MAPA DE RIESGOS'!$H$262),"")</f>
        <v/>
      </c>
      <c r="L37" s="317" t="str">
        <f>IF(AND('MAPA DE RIESGOS'!$V$268="Baja",'MAPA DE RIESGOS'!$Z$268="Leve"),CONCATENATE("R",'MAPA DE RIESGOS'!$H$268),"")</f>
        <v/>
      </c>
      <c r="M37" s="317" t="str">
        <f>IF(AND('MAPA DE RIESGOS'!$V$274="Baja",'MAPA DE RIESGOS'!$Z$274="Leve"),CONCATENATE("R",'MAPA DE RIESGOS'!$H$274),"")</f>
        <v/>
      </c>
      <c r="N37" s="317" t="str">
        <f>IF(AND('MAPA DE RIESGOS'!$V$280="Baja",'MAPA DE RIESGOS'!$Z$280="Leve"),CONCATENATE("R",'MAPA DE RIESGOS'!$H$280),"")</f>
        <v/>
      </c>
      <c r="O37" s="317" t="str">
        <f>IF(AND('MAPA DE RIESGOS'!$V$286="Baja",'MAPA DE RIESGOS'!$Z$286="Leve"),CONCATENATE("R",'MAPA DE RIESGOS'!$H$286),"")</f>
        <v/>
      </c>
      <c r="P37" s="317" t="str">
        <f>IF(AND('MAPA DE RIESGOS'!$V$292="Baja",'MAPA DE RIESGOS'!$Z$292="Leve"),CONCATENATE("R",'MAPA DE RIESGOS'!$H$292),"")</f>
        <v/>
      </c>
      <c r="Q37" s="317" t="str">
        <f>IF(AND('MAPA DE RIESGOS'!$V$298="Baja",'MAPA DE RIESGOS'!$Z$298="Leve"),CONCATENATE("R",'MAPA DE RIESGOS'!$H$298),"")</f>
        <v/>
      </c>
      <c r="R37" s="317" t="str">
        <f>IF(AND('MAPA DE RIESGOS'!$V$304="Baja",'MAPA DE RIESGOS'!$Z$304="Leve"),CONCATENATE("R",'MAPA DE RIESGOS'!$H$304),"")</f>
        <v/>
      </c>
      <c r="S37" s="316" t="str">
        <f>IF(AND('MAPA DE RIESGOS'!$V$310="Baja",'MAPA DE RIESGOS'!$Z$310="Leve"),CONCATENATE("R",'MAPA DE RIESGOS'!$H$310),"")</f>
        <v/>
      </c>
      <c r="T37" s="302" t="str">
        <f>IF(AND('MAPA DE RIESGOS'!$V$256="Baja",'MAPA DE RIESGOS'!$Z$256="Menor"),CONCATENATE("R",'MAPA DE RIESGOS'!$H$256),"")</f>
        <v/>
      </c>
      <c r="U37" s="307" t="str">
        <f>IF(AND('MAPA DE RIESGOS'!$V$262="Baja",'MAPA DE RIESGOS'!$Z$262="Menor"),CONCATENATE("R",'MAPA DE RIESGOS'!$H$262),"")</f>
        <v/>
      </c>
      <c r="V37" s="307" t="str">
        <f>IF(AND('MAPA DE RIESGOS'!$V$268="Baja",'MAPA DE RIESGOS'!$Z$268="Menor"),CONCATENATE("R",'MAPA DE RIESGOS'!$H$268),"")</f>
        <v/>
      </c>
      <c r="W37" s="307" t="str">
        <f>IF(AND('MAPA DE RIESGOS'!$V$274="Baja",'MAPA DE RIESGOS'!$Z$274="Menor"),CONCATENATE("R",'MAPA DE RIESGOS'!$H$274),"")</f>
        <v/>
      </c>
      <c r="X37" s="307" t="str">
        <f>IF(AND('MAPA DE RIESGOS'!$V$280="Baja",'MAPA DE RIESGOS'!$Z$280="Menor"),CONCATENATE("R",'MAPA DE RIESGOS'!$H$280),"")</f>
        <v/>
      </c>
      <c r="Y37" s="307" t="str">
        <f>IF(AND('MAPA DE RIESGOS'!$V$286="Baja",'MAPA DE RIESGOS'!$Z$286="Menor"),CONCATENATE("R",'MAPA DE RIESGOS'!$H$286),"")</f>
        <v/>
      </c>
      <c r="Z37" s="307" t="str">
        <f>IF(AND('MAPA DE RIESGOS'!$V$292="Baja",'MAPA DE RIESGOS'!$Z$292="Menor"),CONCATENATE("R",'MAPA DE RIESGOS'!$H$292),"")</f>
        <v/>
      </c>
      <c r="AA37" s="307" t="str">
        <f>IF(AND('MAPA DE RIESGOS'!$V$298="Baja",'MAPA DE RIESGOS'!$Z$298="Menor"),CONCATENATE("R",'MAPA DE RIESGOS'!$H$298),"")</f>
        <v/>
      </c>
      <c r="AB37" s="307" t="str">
        <f>IF(AND('MAPA DE RIESGOS'!$V$304="Baja",'MAPA DE RIESGOS'!$Z$304="Menor"),CONCATENATE("R",'MAPA DE RIESGOS'!$H$304),"")</f>
        <v/>
      </c>
      <c r="AC37" s="305" t="str">
        <f>IF(AND('MAPA DE RIESGOS'!$V$310="Baja",'MAPA DE RIESGOS'!$Z$310="Menor"),CONCATENATE("R",'MAPA DE RIESGOS'!$H$310),"")</f>
        <v/>
      </c>
      <c r="AD37" s="302" t="str">
        <f>IF(AND('MAPA DE RIESGOS'!$V$256="Baja",'MAPA DE RIESGOS'!$Z$256="Moderado"),CONCATENATE("R",'MAPA DE RIESGOS'!$H$256),"")</f>
        <v/>
      </c>
      <c r="AE37" s="307" t="str">
        <f>IF(AND('MAPA DE RIESGOS'!$V$262="Baja",'MAPA DE RIESGOS'!$Z$262="Moderado"),CONCATENATE("R",'MAPA DE RIESGOS'!$H$262),"")</f>
        <v/>
      </c>
      <c r="AF37" s="307" t="str">
        <f>IF(AND('MAPA DE RIESGOS'!$V$268="Baja",'MAPA DE RIESGOS'!$Z$268="Moderado"),CONCATENATE("R",'MAPA DE RIESGOS'!$H$268),"")</f>
        <v/>
      </c>
      <c r="AG37" s="307" t="str">
        <f>IF(AND('MAPA DE RIESGOS'!$V$274="Baja",'MAPA DE RIESGOS'!$Z$274="Moderado"),CONCATENATE("R",'MAPA DE RIESGOS'!$H$274),"")</f>
        <v/>
      </c>
      <c r="AH37" s="307" t="str">
        <f>IF(AND('MAPA DE RIESGOS'!$V$280="Baja",'MAPA DE RIESGOS'!$Z$280="Moderado"),CONCATENATE("R",'MAPA DE RIESGOS'!$H$280),"")</f>
        <v/>
      </c>
      <c r="AI37" s="307" t="str">
        <f>IF(AND('MAPA DE RIESGOS'!$V$286="Baja",'MAPA DE RIESGOS'!$Z$286="Moderado"),CONCATENATE("R",'MAPA DE RIESGOS'!$H$286),"")</f>
        <v/>
      </c>
      <c r="AJ37" s="307" t="str">
        <f>IF(AND('MAPA DE RIESGOS'!$V$292="Baja",'MAPA DE RIESGOS'!$Z$292="Moderado"),CONCATENATE("R",'MAPA DE RIESGOS'!$H$292),"")</f>
        <v>R47</v>
      </c>
      <c r="AK37" s="307" t="str">
        <f>IF(AND('MAPA DE RIESGOS'!$V$298="Baja",'MAPA DE RIESGOS'!$Z$298="Moderado"),CONCATENATE("R",'MAPA DE RIESGOS'!$H$298),"")</f>
        <v>R48</v>
      </c>
      <c r="AL37" s="307" t="str">
        <f>IF(AND('MAPA DE RIESGOS'!$V$304="Baja",'MAPA DE RIESGOS'!$Z$304="Moderado"),CONCATENATE("R",'MAPA DE RIESGOS'!$H$304),"")</f>
        <v>R49</v>
      </c>
      <c r="AM37" s="305" t="str">
        <f>IF(AND('MAPA DE RIESGOS'!$V$310="Baja",'MAPA DE RIESGOS'!$Z$310="Moderado"),CONCATENATE("R",'MAPA DE RIESGOS'!$H$310),"")</f>
        <v/>
      </c>
      <c r="AN37" s="283" t="str">
        <f>IF(AND('MAPA DE RIESGOS'!$V$256="Baja",'MAPA DE RIESGOS'!$Z$256="Mayor"),CONCATENATE("R",'MAPA DE RIESGOS'!$H$256),"")</f>
        <v/>
      </c>
      <c r="AO37" s="293" t="str">
        <f>IF(AND('MAPA DE RIESGOS'!$V$262="Baja",'MAPA DE RIESGOS'!$Z$262="Mayor"),CONCATENATE("R",'MAPA DE RIESGOS'!$H$262),"")</f>
        <v/>
      </c>
      <c r="AP37" s="293" t="str">
        <f>IF(AND('MAPA DE RIESGOS'!$V$268="Baja",'MAPA DE RIESGOS'!$Z$268="Mayor"),CONCATENATE("R",'MAPA DE RIESGOS'!$H$268),"")</f>
        <v/>
      </c>
      <c r="AQ37" s="293" t="str">
        <f>IF(AND('MAPA DE RIESGOS'!$V$274="Baja",'MAPA DE RIESGOS'!$Z$274="Mayor"),CONCATENATE("R",'MAPA DE RIESGOS'!$H$274),"")</f>
        <v/>
      </c>
      <c r="AR37" s="293" t="str">
        <f>IF(AND('MAPA DE RIESGOS'!$V$280="Baja",'MAPA DE RIESGOS'!$Z$280="Mayor"),CONCATENATE("R",'MAPA DE RIESGOS'!$H$280),"")</f>
        <v/>
      </c>
      <c r="AS37" s="293" t="str">
        <f>IF(AND('MAPA DE RIESGOS'!$V$286="Baja",'MAPA DE RIESGOS'!$Z$286="Mayor"),CONCATENATE("R",'MAPA DE RIESGOS'!$H$286),"")</f>
        <v/>
      </c>
      <c r="AT37" s="293" t="str">
        <f>IF(AND('MAPA DE RIESGOS'!$V$292="Baja",'MAPA DE RIESGOS'!$Z$292="Mayor"),CONCATENATE("R",'MAPA DE RIESGOS'!$H$292),"")</f>
        <v/>
      </c>
      <c r="AU37" s="293" t="str">
        <f>IF(AND('MAPA DE RIESGOS'!$V$298="Baja",'MAPA DE RIESGOS'!$Z$298="Mayor"),CONCATENATE("R",'MAPA DE RIESGOS'!$H$298),"")</f>
        <v/>
      </c>
      <c r="AV37" s="293" t="str">
        <f>IF(AND('MAPA DE RIESGOS'!$V$304="Baja",'MAPA DE RIESGOS'!$Z$304="Mayor"),CONCATENATE("R",'MAPA DE RIESGOS'!$H$304),"")</f>
        <v/>
      </c>
      <c r="AW37" s="286" t="str">
        <f>IF(AND('MAPA DE RIESGOS'!$V$310="Baja",'MAPA DE RIESGOS'!$Z$310="Mayor"),CONCATENATE("R",'MAPA DE RIESGOS'!$H$310),"")</f>
        <v/>
      </c>
      <c r="AX37" s="289" t="str">
        <f>IF(AND('MAPA DE RIESGOS'!$V$256="Baja",'MAPA DE RIESGOS'!$Z$256="Catastrófico"),CONCATENATE("R",'MAPA DE RIESGOS'!$H$256),"")</f>
        <v/>
      </c>
      <c r="AY37" s="294" t="str">
        <f>IF(AND('MAPA DE RIESGOS'!$V$262="Baja",'MAPA DE RIESGOS'!$Z$262="Catastrófico"),CONCATENATE("R",'MAPA DE RIESGOS'!$H$262),"")</f>
        <v/>
      </c>
      <c r="AZ37" s="294" t="str">
        <f>IF(AND('MAPA DE RIESGOS'!$V$268="Baja",'MAPA DE RIESGOS'!$Z$268="Catastrófico"),CONCATENATE("R",'MAPA DE RIESGOS'!$H$268),"")</f>
        <v/>
      </c>
      <c r="BA37" s="294" t="str">
        <f>IF(AND('MAPA DE RIESGOS'!$V$274="Baja",'MAPA DE RIESGOS'!$Z$274="Catastrófico"),CONCATENATE("R",'MAPA DE RIESGOS'!$H$274),"")</f>
        <v/>
      </c>
      <c r="BB37" s="294" t="str">
        <f>IF(AND('MAPA DE RIESGOS'!$V$280="Baja",'MAPA DE RIESGOS'!$Z$280="Catastrófico"),CONCATENATE("R",'MAPA DE RIESGOS'!$H$280),"")</f>
        <v/>
      </c>
      <c r="BC37" s="294" t="str">
        <f>IF(AND('MAPA DE RIESGOS'!$V$286="Baja",'MAPA DE RIESGOS'!$Z$286="Catastrófico"),CONCATENATE("R",'MAPA DE RIESGOS'!$H$286),"")</f>
        <v/>
      </c>
      <c r="BD37" s="294" t="str">
        <f>IF(AND('MAPA DE RIESGOS'!$V$292="Baja",'MAPA DE RIESGOS'!$Z$292="Catastrófico"),CONCATENATE("R",'MAPA DE RIESGOS'!$H$292),"")</f>
        <v/>
      </c>
      <c r="BE37" s="294" t="str">
        <f>IF(AND('MAPA DE RIESGOS'!$V$298="Baja",'MAPA DE RIESGOS'!$Z$298="Catastrófico"),CONCATENATE("R",'MAPA DE RIESGOS'!$H$298),"")</f>
        <v/>
      </c>
      <c r="BF37" s="294" t="str">
        <f>IF(AND('MAPA DE RIESGOS'!$V$304="Baja",'MAPA DE RIESGOS'!$Z$304="Catastrófico"),CONCATENATE("R",'MAPA DE RIESGOS'!$H$304),"")</f>
        <v/>
      </c>
      <c r="BG37" s="292" t="str">
        <f>IF(AND('MAPA DE RIESGOS'!$V$310="Baja",'MAPA DE RIESGOS'!$Z$310="Catastrófico"),CONCATENATE("R",'MAPA DE RIESGOS'!$H$310),"")</f>
        <v/>
      </c>
      <c r="BH37" s="67"/>
      <c r="BI37" s="949"/>
      <c r="BJ37" s="950"/>
      <c r="BK37" s="950"/>
      <c r="BL37" s="950"/>
      <c r="BM37" s="950"/>
      <c r="BN37" s="951"/>
    </row>
    <row r="38" spans="2:66" ht="34.5" customHeight="1">
      <c r="B38" s="917"/>
      <c r="C38" s="917"/>
      <c r="D38" s="918"/>
      <c r="E38" s="908"/>
      <c r="F38" s="909"/>
      <c r="G38" s="909"/>
      <c r="H38" s="909"/>
      <c r="I38" s="909"/>
      <c r="J38" s="313" t="str">
        <f>IF(AND('MAPA DE RIESGOS'!$V$316="Baja",'MAPA DE RIESGOS'!$Z$316="Leve"),CONCATENATE("R",'MAPA DE RIESGOS'!$H$316),"")</f>
        <v/>
      </c>
      <c r="K38" s="317" t="str">
        <f>IF(AND('MAPA DE RIESGOS'!$V$322="Baja",'MAPA DE RIESGOS'!$Z$322="Leve"),CONCATENATE("R",'MAPA DE RIESGOS'!$H$322),"")</f>
        <v/>
      </c>
      <c r="L38" s="317" t="str">
        <f>IF(AND('MAPA DE RIESGOS'!$V$328="Baja",'MAPA DE RIESGOS'!$Z$328="Leve"),CONCATENATE("R",'MAPA DE RIESGOS'!$H$328),"")</f>
        <v/>
      </c>
      <c r="M38" s="317" t="str">
        <f>IF(AND('MAPA DE RIESGOS'!$V$334="Baja",'MAPA DE RIESGOS'!$Z$334="Leve"),CONCATENATE("R",'MAPA DE RIESGOS'!$H$334),"")</f>
        <v/>
      </c>
      <c r="N38" s="317" t="str">
        <f>IF(AND('MAPA DE RIESGOS'!$V$340="Baja",'MAPA DE RIESGOS'!$Z$340="Leve"),CONCATENATE("R",'MAPA DE RIESGOS'!$H$340),"")</f>
        <v/>
      </c>
      <c r="O38" s="317" t="str">
        <f>IF(AND('MAPA DE RIESGOS'!$V$346="Baja",'MAPA DE RIESGOS'!$Z$346="Leve"),CONCATENATE("R",'MAPA DE RIESGOS'!$H$346),"")</f>
        <v/>
      </c>
      <c r="P38" s="317" t="str">
        <f>IF(AND('MAPA DE RIESGOS'!$V$352="Baja",'MAPA DE RIESGOS'!$Z$352="Leve"),CONCATENATE("R",'MAPA DE RIESGOS'!$H$352),"")</f>
        <v/>
      </c>
      <c r="Q38" s="317" t="str">
        <f>IF(AND('MAPA DE RIESGOS'!$V$358="Baja",'MAPA DE RIESGOS'!$Z$358="Leve"),CONCATENATE("R",'MAPA DE RIESGOS'!$H$358),"")</f>
        <v/>
      </c>
      <c r="R38" s="317" t="str">
        <f>IF(AND('MAPA DE RIESGOS'!$V$364="Baja",'MAPA DE RIESGOS'!$Z$364="Leve"),CONCATENATE("R",'MAPA DE RIESGOS'!$H$364),"")</f>
        <v/>
      </c>
      <c r="S38" s="316" t="str">
        <f>IF(AND('MAPA DE RIESGOS'!$V$370="Baja",'MAPA DE RIESGOS'!$Z$370="Leve"),CONCATENATE("R",'MAPA DE RIESGOS'!$H$370),"")</f>
        <v/>
      </c>
      <c r="T38" s="302" t="str">
        <f>IF(AND('MAPA DE RIESGOS'!$V$316="Baja",'MAPA DE RIESGOS'!$Z$316="Menor"),CONCATENATE("R",'MAPA DE RIESGOS'!$H$316),"")</f>
        <v/>
      </c>
      <c r="U38" s="307" t="str">
        <f>IF(AND('MAPA DE RIESGOS'!$V$322="Baja",'MAPA DE RIESGOS'!$Z$322="Menor"),CONCATENATE("R",'MAPA DE RIESGOS'!$H$322),"")</f>
        <v/>
      </c>
      <c r="V38" s="307" t="str">
        <f>IF(AND('MAPA DE RIESGOS'!$V$328="Baja",'MAPA DE RIESGOS'!$Z$328="Menor"),CONCATENATE("R",'MAPA DE RIESGOS'!$H$328),"")</f>
        <v/>
      </c>
      <c r="W38" s="307" t="str">
        <f>IF(AND('MAPA DE RIESGOS'!$V$334="Baja",'MAPA DE RIESGOS'!$Z$334="Menor"),CONCATENATE("R",'MAPA DE RIESGOS'!$H$334),"")</f>
        <v/>
      </c>
      <c r="X38" s="307" t="str">
        <f>IF(AND('MAPA DE RIESGOS'!$V$340="Baja",'MAPA DE RIESGOS'!$Z$340="Menor"),CONCATENATE("R",'MAPA DE RIESGOS'!$H$340),"")</f>
        <v/>
      </c>
      <c r="Y38" s="307" t="str">
        <f>IF(AND('MAPA DE RIESGOS'!$V$346="Baja",'MAPA DE RIESGOS'!$Z$346="Menor"),CONCATENATE("R",'MAPA DE RIESGOS'!$H$346),"")</f>
        <v/>
      </c>
      <c r="Z38" s="307" t="str">
        <f>IF(AND('MAPA DE RIESGOS'!$V$352="Baja",'MAPA DE RIESGOS'!$Z$352="Menor"),CONCATENATE("R",'MAPA DE RIESGOS'!$H$352),"")</f>
        <v/>
      </c>
      <c r="AA38" s="307" t="str">
        <f>IF(AND('MAPA DE RIESGOS'!$V$358="Baja",'MAPA DE RIESGOS'!$Z$358="Menor"),CONCATENATE("R",'MAPA DE RIESGOS'!$H$358),"")</f>
        <v/>
      </c>
      <c r="AB38" s="307" t="str">
        <f>IF(AND('MAPA DE RIESGOS'!$V$364="Baja",'MAPA DE RIESGOS'!$Z$364="Menor"),CONCATENATE("R",'MAPA DE RIESGOS'!$H$364),"")</f>
        <v/>
      </c>
      <c r="AC38" s="305" t="str">
        <f>IF(AND('MAPA DE RIESGOS'!$V$370="Baja",'MAPA DE RIESGOS'!$Z$370="Menor"),CONCATENATE("R",'MAPA DE RIESGOS'!$H$370),"")</f>
        <v/>
      </c>
      <c r="AD38" s="302" t="str">
        <f>IF(AND('MAPA DE RIESGOS'!$V$316="Baja",'MAPA DE RIESGOS'!$Z$316="Moderado"),CONCATENATE("R",'MAPA DE RIESGOS'!$H$316),"")</f>
        <v/>
      </c>
      <c r="AE38" s="307" t="str">
        <f>IF(AND('MAPA DE RIESGOS'!$V$322="Baja",'MAPA DE RIESGOS'!$Z$322="Moderado"),CONCATENATE("R",'MAPA DE RIESGOS'!$H$322),"")</f>
        <v>R52</v>
      </c>
      <c r="AF38" s="307" t="str">
        <f>IF(AND('MAPA DE RIESGOS'!$V$328="Baja",'MAPA DE RIESGOS'!$Z$328="Moderado"),CONCATENATE("R",'MAPA DE RIESGOS'!$H$328),"")</f>
        <v>R53</v>
      </c>
      <c r="AG38" s="307" t="str">
        <f>IF(AND('MAPA DE RIESGOS'!$V$334="Baja",'MAPA DE RIESGOS'!$Z$334="Moderado"),CONCATENATE("R",'MAPA DE RIESGOS'!$H$334),"")</f>
        <v/>
      </c>
      <c r="AH38" s="307" t="str">
        <f>IF(AND('MAPA DE RIESGOS'!$V$340="Baja",'MAPA DE RIESGOS'!$Z$340="Moderado"),CONCATENATE("R",'MAPA DE RIESGOS'!$H$340),"")</f>
        <v/>
      </c>
      <c r="AI38" s="307" t="str">
        <f>IF(AND('MAPA DE RIESGOS'!$V$346="Baja",'MAPA DE RIESGOS'!$Z$346="Moderado"),CONCATENATE("R",'MAPA DE RIESGOS'!$H$346),"")</f>
        <v/>
      </c>
      <c r="AJ38" s="307" t="str">
        <f>IF(AND('MAPA DE RIESGOS'!$V$352="Baja",'MAPA DE RIESGOS'!$Z$352="Moderado"),CONCATENATE("R",'MAPA DE RIESGOS'!$H$352),"")</f>
        <v/>
      </c>
      <c r="AK38" s="307" t="str">
        <f>IF(AND('MAPA DE RIESGOS'!$V$358="Baja",'MAPA DE RIESGOS'!$Z$358="Moderado"),CONCATENATE("R",'MAPA DE RIESGOS'!$H$358),"")</f>
        <v/>
      </c>
      <c r="AL38" s="307" t="str">
        <f>IF(AND('MAPA DE RIESGOS'!$V$364="Baja",'MAPA DE RIESGOS'!$Z$364="Moderado"),CONCATENATE("R",'MAPA DE RIESGOS'!$H$364),"")</f>
        <v/>
      </c>
      <c r="AM38" s="305" t="str">
        <f>IF(AND('MAPA DE RIESGOS'!$V$370="Baja",'MAPA DE RIESGOS'!$Z$370="Moderado"),CONCATENATE("R",'MAPA DE RIESGOS'!$H$370),"")</f>
        <v/>
      </c>
      <c r="AN38" s="283" t="str">
        <f>IF(AND('MAPA DE RIESGOS'!$V$316="Baja",'MAPA DE RIESGOS'!$Z$316="Mayor"),CONCATENATE("R",'MAPA DE RIESGOS'!$H$316),"")</f>
        <v/>
      </c>
      <c r="AO38" s="293" t="str">
        <f>IF(AND('MAPA DE RIESGOS'!$V$322="Baja",'MAPA DE RIESGOS'!$Z$322="Mayor"),CONCATENATE("R",'MAPA DE RIESGOS'!$H$322),"")</f>
        <v/>
      </c>
      <c r="AP38" s="293" t="str">
        <f>IF(AND('MAPA DE RIESGOS'!$V$328="Baja",'MAPA DE RIESGOS'!$Z$328="Mayor"),CONCATENATE("R",'MAPA DE RIESGOS'!$H$328),"")</f>
        <v/>
      </c>
      <c r="AQ38" s="293" t="str">
        <f>IF(AND('MAPA DE RIESGOS'!$V$334="Baja",'MAPA DE RIESGOS'!$Z$334="Mayor"),CONCATENATE("R",'MAPA DE RIESGOS'!$H$334),"")</f>
        <v/>
      </c>
      <c r="AR38" s="293" t="str">
        <f>IF(AND('MAPA DE RIESGOS'!$V$340="Baja",'MAPA DE RIESGOS'!$Z$340="Mayor"),CONCATENATE("R",'MAPA DE RIESGOS'!$H$340),"")</f>
        <v/>
      </c>
      <c r="AS38" s="293" t="str">
        <f>IF(AND('MAPA DE RIESGOS'!$V$346="Baja",'MAPA DE RIESGOS'!$Z$346="Mayor"),CONCATENATE("R",'MAPA DE RIESGOS'!$H$346),"")</f>
        <v/>
      </c>
      <c r="AT38" s="293" t="str">
        <f>IF(AND('MAPA DE RIESGOS'!$V$352="Baja",'MAPA DE RIESGOS'!$Z$352="Mayor"),CONCATENATE("R",'MAPA DE RIESGOS'!$H$352),"")</f>
        <v/>
      </c>
      <c r="AU38" s="293" t="str">
        <f>IF(AND('MAPA DE RIESGOS'!$V$358="Baja",'MAPA DE RIESGOS'!$Z$358="Mayor"),CONCATENATE("R",'MAPA DE RIESGOS'!$H$358),"")</f>
        <v/>
      </c>
      <c r="AV38" s="293" t="str">
        <f>IF(AND('MAPA DE RIESGOS'!$V$364="Baja",'MAPA DE RIESGOS'!$Z$364="Mayor"),CONCATENATE("R",'MAPA DE RIESGOS'!$H$364),"")</f>
        <v/>
      </c>
      <c r="AW38" s="286" t="str">
        <f>IF(AND('MAPA DE RIESGOS'!$V$370="Baja",'MAPA DE RIESGOS'!$Z$370="Mayor"),CONCATENATE("R",'MAPA DE RIESGOS'!$H$370),"")</f>
        <v/>
      </c>
      <c r="AX38" s="289" t="str">
        <f>IF(AND('MAPA DE RIESGOS'!$V$316="Baja",'MAPA DE RIESGOS'!$Z$316="Catastrófico"),CONCATENATE("R",'MAPA DE RIESGOS'!$H$316),"")</f>
        <v/>
      </c>
      <c r="AY38" s="294" t="str">
        <f>IF(AND('MAPA DE RIESGOS'!$V$322="Baja",'MAPA DE RIESGOS'!$Z$322="Catastrófico"),CONCATENATE("R",'MAPA DE RIESGOS'!$H$322),"")</f>
        <v/>
      </c>
      <c r="AZ38" s="294" t="str">
        <f>IF(AND('MAPA DE RIESGOS'!$V$328="Baja",'MAPA DE RIESGOS'!$Z$328="Catastrófico"),CONCATENATE("R",'MAPA DE RIESGOS'!$H$328),"")</f>
        <v/>
      </c>
      <c r="BA38" s="294" t="str">
        <f>IF(AND('MAPA DE RIESGOS'!$V$334="Baja",'MAPA DE RIESGOS'!$Z$334="Catastrófico"),CONCATENATE("R",'MAPA DE RIESGOS'!$H$334),"")</f>
        <v/>
      </c>
      <c r="BB38" s="294" t="str">
        <f>IF(AND('MAPA DE RIESGOS'!$V$340="Baja",'MAPA DE RIESGOS'!$Z$340="Catastrófico"),CONCATENATE("R",'MAPA DE RIESGOS'!$H$340),"")</f>
        <v/>
      </c>
      <c r="BC38" s="294" t="str">
        <f>IF(AND('MAPA DE RIESGOS'!$V$346="Baja",'MAPA DE RIESGOS'!$Z$346="Catastrófico"),CONCATENATE("R",'MAPA DE RIESGOS'!$H$346),"")</f>
        <v/>
      </c>
      <c r="BD38" s="294" t="str">
        <f>IF(AND('MAPA DE RIESGOS'!$V$352="Baja",'MAPA DE RIESGOS'!$Z$352="Catastrófico"),CONCATENATE("R",'MAPA DE RIESGOS'!$H$352),"")</f>
        <v/>
      </c>
      <c r="BE38" s="294" t="str">
        <f>IF(AND('MAPA DE RIESGOS'!$V$358="Baja",'MAPA DE RIESGOS'!$Z$358="Catastrófico"),CONCATENATE("R",'MAPA DE RIESGOS'!$H$358),"")</f>
        <v/>
      </c>
      <c r="BF38" s="294" t="str">
        <f>IF(AND('MAPA DE RIESGOS'!$V$364="Baja",'MAPA DE RIESGOS'!$Z$364="Catastrófico"),CONCATENATE("R",'MAPA DE RIESGOS'!$H$364),"")</f>
        <v/>
      </c>
      <c r="BG38" s="292" t="str">
        <f>IF(AND('MAPA DE RIESGOS'!$V$370="Baja",'MAPA DE RIESGOS'!$Z$370="Catastrófico"),CONCATENATE("R",'MAPA DE RIESGOS'!$H$370),"")</f>
        <v/>
      </c>
      <c r="BH38" s="67"/>
      <c r="BI38" s="949"/>
      <c r="BJ38" s="950"/>
      <c r="BK38" s="950"/>
      <c r="BL38" s="950"/>
      <c r="BM38" s="950"/>
      <c r="BN38" s="951"/>
    </row>
    <row r="39" spans="2:66" ht="34.5" customHeight="1">
      <c r="B39" s="917"/>
      <c r="C39" s="917"/>
      <c r="D39" s="918"/>
      <c r="E39" s="908"/>
      <c r="F39" s="909"/>
      <c r="G39" s="909"/>
      <c r="H39" s="909"/>
      <c r="I39" s="909"/>
      <c r="J39" s="313" t="str">
        <f>IF(AND('MAPA DE RIESGOS'!$V$376="Baja",'MAPA DE RIESGOS'!$Z$376="Leve"),CONCATENATE("R",'MAPA DE RIESGOS'!$H$376),"")</f>
        <v/>
      </c>
      <c r="K39" s="317" t="str">
        <f>IF(AND('MAPA DE RIESGOS'!$V$382="Baja",'MAPA DE RIESGOS'!$Z$382="Leve"),CONCATENATE("R",'MAPA DE RIESGOS'!$H$382),"")</f>
        <v/>
      </c>
      <c r="L39" s="317" t="str">
        <f>IF(AND('MAPA DE RIESGOS'!$V$388="Baja",'MAPA DE RIESGOS'!$Z$388="Leve"),CONCATENATE("R",'MAPA DE RIESGOS'!$H$388),"")</f>
        <v/>
      </c>
      <c r="M39" s="317" t="str">
        <f>IF(AND('MAPA DE RIESGOS'!$V$394="Baja",'MAPA DE RIESGOS'!$Z$394="Leve"),CONCATENATE("R",'MAPA DE RIESGOS'!$H$394),"")</f>
        <v/>
      </c>
      <c r="N39" s="317" t="str">
        <f>IF(AND('MAPA DE RIESGOS'!$V$400="Baja",'MAPA DE RIESGOS'!$Z$400="Leve"),CONCATENATE("R",'MAPA DE RIESGOS'!$H$400),"")</f>
        <v/>
      </c>
      <c r="O39" s="317" t="str">
        <f>IF(AND('MAPA DE RIESGOS'!$V$406="Baja",'MAPA DE RIESGOS'!$Z$406="Leve"),CONCATENATE("R",'MAPA DE RIESGOS'!$H$406),"")</f>
        <v/>
      </c>
      <c r="P39" s="317" t="str">
        <f>IF(AND('MAPA DE RIESGOS'!$V$412="Baja",'MAPA DE RIESGOS'!$Z$412="Leve"),CONCATENATE("R",'MAPA DE RIESGOS'!$H$412),"")</f>
        <v/>
      </c>
      <c r="Q39" s="317" t="str">
        <f>IF(AND('MAPA DE RIESGOS'!$V$418="Baja",'MAPA DE RIESGOS'!$Z$418="Leve"),CONCATENATE("R",'MAPA DE RIESGOS'!$H$418),"")</f>
        <v/>
      </c>
      <c r="R39" s="317" t="str">
        <f>IF(AND('MAPA DE RIESGOS'!$V$424="Baja",'MAPA DE RIESGOS'!$Z$424="Leve"),CONCATENATE("R",'MAPA DE RIESGOS'!$H$424),"")</f>
        <v/>
      </c>
      <c r="S39" s="316" t="str">
        <f>IF(AND('MAPA DE RIESGOS'!$V$430="Baja",'MAPA DE RIESGOS'!$Z$430="Leve"),CONCATENATE("R",'MAPA DE RIESGOS'!$H$430),"")</f>
        <v/>
      </c>
      <c r="T39" s="302" t="str">
        <f>IF(AND('MAPA DE RIESGOS'!$V$376="Baja",'MAPA DE RIESGOS'!$Z$376="Menor"),CONCATENATE("R",'MAPA DE RIESGOS'!$H$376),"")</f>
        <v/>
      </c>
      <c r="U39" s="307" t="str">
        <f>IF(AND('MAPA DE RIESGOS'!$V$382="Baja",'MAPA DE RIESGOS'!$Z$382="Menor"),CONCATENATE("R",'MAPA DE RIESGOS'!$H$382),"")</f>
        <v/>
      </c>
      <c r="V39" s="307" t="str">
        <f>IF(AND('MAPA DE RIESGOS'!$V$388="Baja",'MAPA DE RIESGOS'!$Z$388="Menor"),CONCATENATE("R",'MAPA DE RIESGOS'!$H$388),"")</f>
        <v/>
      </c>
      <c r="W39" s="307" t="str">
        <f>IF(AND('MAPA DE RIESGOS'!$V$394="Baja",'MAPA DE RIESGOS'!$Z$394="Menor"),CONCATENATE("R",'MAPA DE RIESGOS'!$H$394),"")</f>
        <v/>
      </c>
      <c r="X39" s="307" t="str">
        <f>IF(AND('MAPA DE RIESGOS'!$V$400="Baja",'MAPA DE RIESGOS'!$Z$400="Menor"),CONCATENATE("R",'MAPA DE RIESGOS'!$H$400),"")</f>
        <v/>
      </c>
      <c r="Y39" s="307" t="str">
        <f>IF(AND('MAPA DE RIESGOS'!$V$406="Baja",'MAPA DE RIESGOS'!$Z$406="Menor"),CONCATENATE("R",'MAPA DE RIESGOS'!$H$406),"")</f>
        <v/>
      </c>
      <c r="Z39" s="307" t="str">
        <f>IF(AND('MAPA DE RIESGOS'!$V$412="Baja",'MAPA DE RIESGOS'!$Z$412="Menor"),CONCATENATE("R",'MAPA DE RIESGOS'!$H$412),"")</f>
        <v/>
      </c>
      <c r="AA39" s="307" t="str">
        <f>IF(AND('MAPA DE RIESGOS'!$V$418="Baja",'MAPA DE RIESGOS'!$Z$418="Menor"),CONCATENATE("R",'MAPA DE RIESGOS'!$H$418),"")</f>
        <v/>
      </c>
      <c r="AB39" s="307" t="str">
        <f>IF(AND('MAPA DE RIESGOS'!$V$424="Baja",'MAPA DE RIESGOS'!$Z$424="Menor"),CONCATENATE("R",'MAPA DE RIESGOS'!$H$424),"")</f>
        <v/>
      </c>
      <c r="AC39" s="305" t="str">
        <f>IF(AND('MAPA DE RIESGOS'!$V$430="Baja",'MAPA DE RIESGOS'!$Z$430="Menor"),CONCATENATE("R",'MAPA DE RIESGOS'!$H$430),"")</f>
        <v/>
      </c>
      <c r="AD39" s="302" t="str">
        <f>IF(AND('MAPA DE RIESGOS'!$V$376="Baja",'MAPA DE RIESGOS'!$Z$376="Moderado"),CONCATENATE("R",'MAPA DE RIESGOS'!$H$376),"")</f>
        <v/>
      </c>
      <c r="AE39" s="307" t="str">
        <f>IF(AND('MAPA DE RIESGOS'!$V$382="Baja",'MAPA DE RIESGOS'!$Z$382="Moderado"),CONCATENATE("R",'MAPA DE RIESGOS'!$H$382),"")</f>
        <v>R62</v>
      </c>
      <c r="AF39" s="307" t="str">
        <f>IF(AND('MAPA DE RIESGOS'!$V$388="Baja",'MAPA DE RIESGOS'!$Z$388="Moderado"),CONCATENATE("R",'MAPA DE RIESGOS'!$H$388),"")</f>
        <v/>
      </c>
      <c r="AG39" s="307" t="str">
        <f>IF(AND('MAPA DE RIESGOS'!$V$394="Baja",'MAPA DE RIESGOS'!$Z$394="Moderado"),CONCATENATE("R",'MAPA DE RIESGOS'!$H$394),"")</f>
        <v/>
      </c>
      <c r="AH39" s="307" t="str">
        <f>IF(AND('MAPA DE RIESGOS'!$V$400="Baja",'MAPA DE RIESGOS'!$Z$400="Moderado"),CONCATENATE("R",'MAPA DE RIESGOS'!$H$400),"")</f>
        <v/>
      </c>
      <c r="AI39" s="307" t="str">
        <f>IF(AND('MAPA DE RIESGOS'!$V$406="Baja",'MAPA DE RIESGOS'!$Z$406="Moderado"),CONCATENATE("R",'MAPA DE RIESGOS'!$H$406),"")</f>
        <v/>
      </c>
      <c r="AJ39" s="307" t="str">
        <f>IF(AND('MAPA DE RIESGOS'!$V$412="Baja",'MAPA DE RIESGOS'!$Z$412="Moderado"),CONCATENATE("R",'MAPA DE RIESGOS'!$H$412),"")</f>
        <v/>
      </c>
      <c r="AK39" s="307" t="str">
        <f>IF(AND('MAPA DE RIESGOS'!$V$418="Baja",'MAPA DE RIESGOS'!$Z$418="Moderado"),CONCATENATE("R",'MAPA DE RIESGOS'!$H$418),"")</f>
        <v/>
      </c>
      <c r="AL39" s="307" t="str">
        <f>IF(AND('MAPA DE RIESGOS'!$V$424="Baja",'MAPA DE RIESGOS'!$Z$424="Moderado"),CONCATENATE("R",'MAPA DE RIESGOS'!$H$424),"")</f>
        <v/>
      </c>
      <c r="AM39" s="305" t="str">
        <f>IF(AND('MAPA DE RIESGOS'!$V$430="Baja",'MAPA DE RIESGOS'!$Z$430="Moderado"),CONCATENATE("R",'MAPA DE RIESGOS'!$H$430),"")</f>
        <v/>
      </c>
      <c r="AN39" s="283" t="str">
        <f>IF(AND('MAPA DE RIESGOS'!$V$376="Baja",'MAPA DE RIESGOS'!$Z$376="Mayor"),CONCATENATE("R",'MAPA DE RIESGOS'!$H$376),"")</f>
        <v/>
      </c>
      <c r="AO39" s="293" t="str">
        <f>IF(AND('MAPA DE RIESGOS'!$V$382="Baja",'MAPA DE RIESGOS'!$Z$382="Mayor"),CONCATENATE("R",'MAPA DE RIESGOS'!$H$382),"")</f>
        <v/>
      </c>
      <c r="AP39" s="293" t="str">
        <f>IF(AND('MAPA DE RIESGOS'!$V$388="Baja",'MAPA DE RIESGOS'!$Z$388="Mayor"),CONCATENATE("R",'MAPA DE RIESGOS'!$H$388),"")</f>
        <v/>
      </c>
      <c r="AQ39" s="293" t="str">
        <f>IF(AND('MAPA DE RIESGOS'!$V$394="Baja",'MAPA DE RIESGOS'!$Z$394="Mayor"),CONCATENATE("R",'MAPA DE RIESGOS'!$H$394),"")</f>
        <v/>
      </c>
      <c r="AR39" s="293" t="str">
        <f>IF(AND('MAPA DE RIESGOS'!$V$400="Baja",'MAPA DE RIESGOS'!$Z$400="Mayor"),CONCATENATE("R",'MAPA DE RIESGOS'!$H$400),"")</f>
        <v/>
      </c>
      <c r="AS39" s="293" t="str">
        <f>IF(AND('MAPA DE RIESGOS'!$V$406="Baja",'MAPA DE RIESGOS'!$Z$406="Mayor"),CONCATENATE("R",'MAPA DE RIESGOS'!$H$406),"")</f>
        <v/>
      </c>
      <c r="AT39" s="293" t="str">
        <f>IF(AND('MAPA DE RIESGOS'!$V$412="Baja",'MAPA DE RIESGOS'!$Z$412="Mayor"),CONCATENATE("R",'MAPA DE RIESGOS'!$H$412),"")</f>
        <v/>
      </c>
      <c r="AU39" s="293" t="str">
        <f>IF(AND('MAPA DE RIESGOS'!$V$418="Baja",'MAPA DE RIESGOS'!$Z$418="Mayor"),CONCATENATE("R",'MAPA DE RIESGOS'!$H$418),"")</f>
        <v/>
      </c>
      <c r="AV39" s="293" t="str">
        <f>IF(AND('MAPA DE RIESGOS'!$V$424="Baja",'MAPA DE RIESGOS'!$Z$424="Mayor"),CONCATENATE("R",'MAPA DE RIESGOS'!$H$424),"")</f>
        <v/>
      </c>
      <c r="AW39" s="286" t="str">
        <f>IF(AND('MAPA DE RIESGOS'!$V$430="Baja",'MAPA DE RIESGOS'!$Z$430="Mayor"),CONCATENATE("R",'MAPA DE RIESGOS'!$H$430),"")</f>
        <v/>
      </c>
      <c r="AX39" s="289" t="str">
        <f>IF(AND('MAPA DE RIESGOS'!$V$376="Baja",'MAPA DE RIESGOS'!$Z$376="Catastrófico"),CONCATENATE("R",'MAPA DE RIESGOS'!$H$376),"")</f>
        <v/>
      </c>
      <c r="AY39" s="294" t="str">
        <f>IF(AND('MAPA DE RIESGOS'!$V$382="Baja",'MAPA DE RIESGOS'!$Z$382="Catastrófico"),CONCATENATE("R",'MAPA DE RIESGOS'!$H$382),"")</f>
        <v/>
      </c>
      <c r="AZ39" s="294" t="str">
        <f>IF(AND('MAPA DE RIESGOS'!$V$388="Baja",'MAPA DE RIESGOS'!$Z$388="Catastrófico"),CONCATENATE("R",'MAPA DE RIESGOS'!$H$388),"")</f>
        <v/>
      </c>
      <c r="BA39" s="294" t="str">
        <f>IF(AND('MAPA DE RIESGOS'!$V$394="Baja",'MAPA DE RIESGOS'!$Z$394="Catastrófico"),CONCATENATE("R",'MAPA DE RIESGOS'!$H$394),"")</f>
        <v/>
      </c>
      <c r="BB39" s="294" t="str">
        <f>IF(AND('MAPA DE RIESGOS'!$V$400="Baja",'MAPA DE RIESGOS'!$Z$400="Catastrófico"),CONCATENATE("R",'MAPA DE RIESGOS'!$H$400),"")</f>
        <v/>
      </c>
      <c r="BC39" s="294" t="str">
        <f>IF(AND('MAPA DE RIESGOS'!$V$406="Baja",'MAPA DE RIESGOS'!$Z$406="Catastrófico"),CONCATENATE("R",'MAPA DE RIESGOS'!$H$406),"")</f>
        <v/>
      </c>
      <c r="BD39" s="294" t="str">
        <f>IF(AND('MAPA DE RIESGOS'!$V$412="Baja",'MAPA DE RIESGOS'!$Z$412="Catastrófico"),CONCATENATE("R",'MAPA DE RIESGOS'!$H$412),"")</f>
        <v/>
      </c>
      <c r="BE39" s="294" t="str">
        <f>IF(AND('MAPA DE RIESGOS'!$V$418="Baja",'MAPA DE RIESGOS'!$Z$418="Catastrófico"),CONCATENATE("R",'MAPA DE RIESGOS'!$H$418),"")</f>
        <v/>
      </c>
      <c r="BF39" s="294" t="str">
        <f>IF(AND('MAPA DE RIESGOS'!$V$424="Baja",'MAPA DE RIESGOS'!$Z$424="Catastrófico"),CONCATENATE("R",'MAPA DE RIESGOS'!$H$424),"")</f>
        <v/>
      </c>
      <c r="BG39" s="292" t="str">
        <f>IF(AND('MAPA DE RIESGOS'!$V$430="Baja",'MAPA DE RIESGOS'!$Z$430="Catastrófico"),CONCATENATE("R",'MAPA DE RIESGOS'!$H$430),"")</f>
        <v/>
      </c>
      <c r="BH39" s="67"/>
      <c r="BI39" s="949"/>
      <c r="BJ39" s="950"/>
      <c r="BK39" s="950"/>
      <c r="BL39" s="950"/>
      <c r="BM39" s="950"/>
      <c r="BN39" s="951"/>
    </row>
    <row r="40" spans="2:66" ht="34.5" customHeight="1">
      <c r="B40" s="917"/>
      <c r="C40" s="917"/>
      <c r="D40" s="918"/>
      <c r="E40" s="908"/>
      <c r="F40" s="909"/>
      <c r="G40" s="909"/>
      <c r="H40" s="909"/>
      <c r="I40" s="909"/>
      <c r="J40" s="313" t="str">
        <f>IF(AND('MAPA DE RIESGOS'!$V$436="Baja",'MAPA DE RIESGOS'!$Z$436="Leve"),CONCATENATE("R",'MAPA DE RIESGOS'!$H$436),"")</f>
        <v/>
      </c>
      <c r="K40" s="317" t="str">
        <f>IF(AND('MAPA DE RIESGOS'!$V$442="Baja",'MAPA DE RIESGOS'!$Z$442="Leve"),CONCATENATE("R",'MAPA DE RIESGOS'!$H$442),"")</f>
        <v>R72</v>
      </c>
      <c r="L40" s="317" t="str">
        <f>IF(AND('MAPA DE RIESGOS'!$V$448="Baja",'MAPA DE RIESGOS'!$Z$448="Leve"),CONCATENATE("R",'MAPA DE RIESGOS'!$H$448),"")</f>
        <v/>
      </c>
      <c r="M40" s="317" t="str">
        <f>IF(AND('MAPA DE RIESGOS'!$V$454="Baja",'MAPA DE RIESGOS'!$Z$454="Leve"),CONCATENATE("R",'MAPA DE RIESGOS'!$H$454),"")</f>
        <v/>
      </c>
      <c r="N40" s="317" t="str">
        <f>IF(AND('MAPA DE RIESGOS'!$V$460="Baja",'MAPA DE RIESGOS'!$Z$460="Leve"),CONCATENATE("R",'MAPA DE RIESGOS'!$H$460),"")</f>
        <v/>
      </c>
      <c r="O40" s="317" t="str">
        <f>IF(AND('MAPA DE RIESGOS'!$V$466="Baja",'MAPA DE RIESGOS'!$Z$466="Leve"),CONCATENATE("R",'MAPA DE RIESGOS'!$H$466),"")</f>
        <v/>
      </c>
      <c r="P40" s="317" t="str">
        <f>IF(AND('MAPA DE RIESGOS'!$V$472="Baja",'MAPA DE RIESGOS'!$Z$472="Leve"),CONCATENATE("R",'MAPA DE RIESGOS'!$H$472),"")</f>
        <v/>
      </c>
      <c r="Q40" s="317" t="str">
        <f>IF(AND('MAPA DE RIESGOS'!$V$478="Baja",'MAPA DE RIESGOS'!$Z$478="Leve"),CONCATENATE("R",'MAPA DE RIESGOS'!$H$478),"")</f>
        <v/>
      </c>
      <c r="R40" s="317" t="str">
        <f>IF(AND('MAPA DE RIESGOS'!$V$484="Baja",'MAPA DE RIESGOS'!$Z$484="Leve"),CONCATENATE("R",'MAPA DE RIESGOS'!$H$484),"")</f>
        <v/>
      </c>
      <c r="S40" s="316" t="str">
        <f>IF(AND('MAPA DE RIESGOS'!$V$490="Baja",'MAPA DE RIESGOS'!$Z$490="Leve"),CONCATENATE("R",'MAPA DE RIESGOS'!$H$490),"")</f>
        <v/>
      </c>
      <c r="T40" s="302" t="str">
        <f>IF(AND('MAPA DE RIESGOS'!$V$436="Baja",'MAPA DE RIESGOS'!$Z$436="Menor"),CONCATENATE("R",'MAPA DE RIESGOS'!$H$436),"")</f>
        <v/>
      </c>
      <c r="U40" s="307" t="str">
        <f>IF(AND('MAPA DE RIESGOS'!$V$442="Baja",'MAPA DE RIESGOS'!$Z$442="Menor"),CONCATENATE("R",'MAPA DE RIESGOS'!$H$442),"")</f>
        <v/>
      </c>
      <c r="V40" s="307" t="str">
        <f>IF(AND('MAPA DE RIESGOS'!$V$448="Baja",'MAPA DE RIESGOS'!$Z$448="Menor"),CONCATENATE("R",'MAPA DE RIESGOS'!$H$448),"")</f>
        <v/>
      </c>
      <c r="W40" s="307" t="str">
        <f>IF(AND('MAPA DE RIESGOS'!$V$454="Baja",'MAPA DE RIESGOS'!$Z$454="Menor"),CONCATENATE("R",'MAPA DE RIESGOS'!$H$454),"")</f>
        <v/>
      </c>
      <c r="X40" s="307" t="str">
        <f>IF(AND('MAPA DE RIESGOS'!$V$460="Baja",'MAPA DE RIESGOS'!$Z$460="Menor"),CONCATENATE("R",'MAPA DE RIESGOS'!$H$460),"")</f>
        <v/>
      </c>
      <c r="Y40" s="307" t="str">
        <f>IF(AND('MAPA DE RIESGOS'!$V$466="Baja",'MAPA DE RIESGOS'!$Z$466="Menor"),CONCATENATE("R",'MAPA DE RIESGOS'!$H$466),"")</f>
        <v/>
      </c>
      <c r="Z40" s="307" t="str">
        <f>IF(AND('MAPA DE RIESGOS'!$V$472="Baja",'MAPA DE RIESGOS'!$Z$472="Menor"),CONCATENATE("R",'MAPA DE RIESGOS'!$H$472),"")</f>
        <v/>
      </c>
      <c r="AA40" s="307" t="str">
        <f>IF(AND('MAPA DE RIESGOS'!$V$478="Baja",'MAPA DE RIESGOS'!$Z$478="Menor"),CONCATENATE("R",'MAPA DE RIESGOS'!$H$478),"")</f>
        <v/>
      </c>
      <c r="AB40" s="307" t="str">
        <f>IF(AND('MAPA DE RIESGOS'!$V$484="Baja",'MAPA DE RIESGOS'!$Z$484="Menor"),CONCATENATE("R",'MAPA DE RIESGOS'!$H$484),"")</f>
        <v/>
      </c>
      <c r="AC40" s="305" t="str">
        <f>IF(AND('MAPA DE RIESGOS'!$V$490="Baja",'MAPA DE RIESGOS'!$Z$490="Menor"),CONCATENATE("R",'MAPA DE RIESGOS'!$H$490),"")</f>
        <v/>
      </c>
      <c r="AD40" s="302" t="str">
        <f>IF(AND('MAPA DE RIESGOS'!$V$436="Baja",'MAPA DE RIESGOS'!$Z$436="Moderado"),CONCATENATE("R",'MAPA DE RIESGOS'!$H$436),"")</f>
        <v/>
      </c>
      <c r="AE40" s="307" t="str">
        <f>IF(AND('MAPA DE RIESGOS'!$V$442="Baja",'MAPA DE RIESGOS'!$Z$442="Moderado"),CONCATENATE("R",'MAPA DE RIESGOS'!$H$442),"")</f>
        <v/>
      </c>
      <c r="AF40" s="307" t="str">
        <f>IF(AND('MAPA DE RIESGOS'!$V$448="Baja",'MAPA DE RIESGOS'!$Z$448="Moderado"),CONCATENATE("R",'MAPA DE RIESGOS'!$H$448),"")</f>
        <v/>
      </c>
      <c r="AG40" s="307" t="str">
        <f>IF(AND('MAPA DE RIESGOS'!$V$454="Baja",'MAPA DE RIESGOS'!$Z$454="Moderado"),CONCATENATE("R",'MAPA DE RIESGOS'!$H$454),"")</f>
        <v/>
      </c>
      <c r="AH40" s="307" t="str">
        <f>IF(AND('MAPA DE RIESGOS'!$V$460="Baja",'MAPA DE RIESGOS'!$Z$460="Moderado"),CONCATENATE("R",'MAPA DE RIESGOS'!$H$460),"")</f>
        <v/>
      </c>
      <c r="AI40" s="307" t="str">
        <f>IF(AND('MAPA DE RIESGOS'!$V$466="Baja",'MAPA DE RIESGOS'!$Z$466="Moderado"),CONCATENATE("R",'MAPA DE RIESGOS'!$H$466),"")</f>
        <v/>
      </c>
      <c r="AJ40" s="307" t="str">
        <f>IF(AND('MAPA DE RIESGOS'!$V$472="Baja",'MAPA DE RIESGOS'!$Z$472="Moderado"),CONCATENATE("R",'MAPA DE RIESGOS'!$H$472),"")</f>
        <v/>
      </c>
      <c r="AK40" s="307" t="str">
        <f>IF(AND('MAPA DE RIESGOS'!$V$478="Baja",'MAPA DE RIESGOS'!$Z$478="Moderado"),CONCATENATE("R",'MAPA DE RIESGOS'!$H$478),"")</f>
        <v/>
      </c>
      <c r="AL40" s="307" t="str">
        <f>IF(AND('MAPA DE RIESGOS'!$V$484="Baja",'MAPA DE RIESGOS'!$Z$484="Moderado"),CONCATENATE("R",'MAPA DE RIESGOS'!$H$484),"")</f>
        <v/>
      </c>
      <c r="AM40" s="305" t="str">
        <f>IF(AND('MAPA DE RIESGOS'!$V$490="Baja",'MAPA DE RIESGOS'!$Z$490="Moderado"),CONCATENATE("R",'MAPA DE RIESGOS'!$H$490),"")</f>
        <v/>
      </c>
      <c r="AN40" s="283" t="str">
        <f>IF(AND('MAPA DE RIESGOS'!$V$436="Baja",'MAPA DE RIESGOS'!$Z$436="Mayor"),CONCATENATE("R",'MAPA DE RIESGOS'!$H$436),"")</f>
        <v/>
      </c>
      <c r="AO40" s="293" t="str">
        <f>IF(AND('MAPA DE RIESGOS'!$V$442="Baja",'MAPA DE RIESGOS'!$Z$442="Mayor"),CONCATENATE("R",'MAPA DE RIESGOS'!$H$442),"")</f>
        <v/>
      </c>
      <c r="AP40" s="293" t="str">
        <f>IF(AND('MAPA DE RIESGOS'!$V$448="Baja",'MAPA DE RIESGOS'!$Z$448="Mayor"),CONCATENATE("R",'MAPA DE RIESGOS'!$H$448),"")</f>
        <v/>
      </c>
      <c r="AQ40" s="293" t="str">
        <f>IF(AND('MAPA DE RIESGOS'!$V$454="Baja",'MAPA DE RIESGOS'!$Z$454="Mayor"),CONCATENATE("R",'MAPA DE RIESGOS'!$H$454),"")</f>
        <v/>
      </c>
      <c r="AR40" s="293" t="str">
        <f>IF(AND('MAPA DE RIESGOS'!$V$460="Baja",'MAPA DE RIESGOS'!$Z$460="Mayor"),CONCATENATE("R",'MAPA DE RIESGOS'!$H$460),"")</f>
        <v/>
      </c>
      <c r="AS40" s="293" t="str">
        <f>IF(AND('MAPA DE RIESGOS'!$V$466="Baja",'MAPA DE RIESGOS'!$Z$466="Mayor"),CONCATENATE("R",'MAPA DE RIESGOS'!$H$466),"")</f>
        <v/>
      </c>
      <c r="AT40" s="293" t="str">
        <f>IF(AND('MAPA DE RIESGOS'!$V$472="Baja",'MAPA DE RIESGOS'!$Z$472="Mayor"),CONCATENATE("R",'MAPA DE RIESGOS'!$H$472),"")</f>
        <v/>
      </c>
      <c r="AU40" s="293" t="str">
        <f>IF(AND('MAPA DE RIESGOS'!$V$478="Baja",'MAPA DE RIESGOS'!$Z$478="Mayor"),CONCATENATE("R",'MAPA DE RIESGOS'!$H$478),"")</f>
        <v/>
      </c>
      <c r="AV40" s="293" t="str">
        <f>IF(AND('MAPA DE RIESGOS'!$V$484="Baja",'MAPA DE RIESGOS'!$Z$484="Mayor"),CONCATENATE("R",'MAPA DE RIESGOS'!$H$484),"")</f>
        <v/>
      </c>
      <c r="AW40" s="286" t="str">
        <f>IF(AND('MAPA DE RIESGOS'!$V$490="Baja",'MAPA DE RIESGOS'!$Z$490="Mayor"),CONCATENATE("R",'MAPA DE RIESGOS'!$H$490),"")</f>
        <v/>
      </c>
      <c r="AX40" s="289" t="str">
        <f>IF(AND('MAPA DE RIESGOS'!$V$436="Baja",'MAPA DE RIESGOS'!$Z$436="Catastrófico"),CONCATENATE("R",'MAPA DE RIESGOS'!$H$436),"")</f>
        <v/>
      </c>
      <c r="AY40" s="294" t="str">
        <f>IF(AND('MAPA DE RIESGOS'!$V$442="Baja",'MAPA DE RIESGOS'!$Z$442="Catastrófico"),CONCATENATE("R",'MAPA DE RIESGOS'!$H$442),"")</f>
        <v/>
      </c>
      <c r="AZ40" s="294" t="str">
        <f>IF(AND('MAPA DE RIESGOS'!$V$448="Baja",'MAPA DE RIESGOS'!$Z$448="Catastrófico"),CONCATENATE("R",'MAPA DE RIESGOS'!$H$448),"")</f>
        <v/>
      </c>
      <c r="BA40" s="294" t="str">
        <f>IF(AND('MAPA DE RIESGOS'!$V$454="Baja",'MAPA DE RIESGOS'!$Z$454="Catastrófico"),CONCATENATE("R",'MAPA DE RIESGOS'!$H$454),"")</f>
        <v/>
      </c>
      <c r="BB40" s="294" t="str">
        <f>IF(AND('MAPA DE RIESGOS'!$V$460="Baja",'MAPA DE RIESGOS'!$Z$460="Catastrófico"),CONCATENATE("R",'MAPA DE RIESGOS'!$H$460),"")</f>
        <v/>
      </c>
      <c r="BC40" s="294" t="str">
        <f>IF(AND('MAPA DE RIESGOS'!$V$466="Baja",'MAPA DE RIESGOS'!$Z$466="Catastrófico"),CONCATENATE("R",'MAPA DE RIESGOS'!$H$466),"")</f>
        <v/>
      </c>
      <c r="BD40" s="294" t="str">
        <f>IF(AND('MAPA DE RIESGOS'!$V$472="Baja",'MAPA DE RIESGOS'!$Z$472="Catastrófico"),CONCATENATE("R",'MAPA DE RIESGOS'!$H$472),"")</f>
        <v/>
      </c>
      <c r="BE40" s="294" t="str">
        <f>IF(AND('MAPA DE RIESGOS'!$V$478="Baja",'MAPA DE RIESGOS'!$Z$478="Catastrófico"),CONCATENATE("R",'MAPA DE RIESGOS'!$H$478),"")</f>
        <v/>
      </c>
      <c r="BF40" s="294" t="str">
        <f>IF(AND('MAPA DE RIESGOS'!$V$484="Baja",'MAPA DE RIESGOS'!$Z$484="Catastrófico"),CONCATENATE("R",'MAPA DE RIESGOS'!$H$484),"")</f>
        <v/>
      </c>
      <c r="BG40" s="292" t="str">
        <f>IF(AND('MAPA DE RIESGOS'!$V$490="Baja",'MAPA DE RIESGOS'!$Z$490="Catastrófico"),CONCATENATE("R",'MAPA DE RIESGOS'!$H$490),"")</f>
        <v/>
      </c>
      <c r="BH40" s="67"/>
      <c r="BI40" s="949"/>
      <c r="BJ40" s="950"/>
      <c r="BK40" s="950"/>
      <c r="BL40" s="950"/>
      <c r="BM40" s="950"/>
      <c r="BN40" s="951"/>
    </row>
    <row r="41" spans="2:66" ht="34.5" customHeight="1" thickBot="1">
      <c r="B41" s="917"/>
      <c r="C41" s="917"/>
      <c r="D41" s="918"/>
      <c r="E41" s="911"/>
      <c r="F41" s="912"/>
      <c r="G41" s="912"/>
      <c r="H41" s="912"/>
      <c r="I41" s="912"/>
      <c r="J41" s="318" t="str">
        <f>IF(AND('MAPA DE RIESGOS'!$V$496="Baja",'MAPA DE RIESGOS'!$Z$496="Leve"),CONCATENATE("R",'MAPA DE RIESGOS'!$H$496),"")</f>
        <v/>
      </c>
      <c r="K41" s="319" t="str">
        <f>IF(AND('MAPA DE RIESGOS'!$V$502="Baja",'MAPA DE RIESGOS'!$Z$502="Leve"),CONCATENATE("R",'MAPA DE RIESGOS'!$H$502),"")</f>
        <v/>
      </c>
      <c r="L41" s="319" t="str">
        <f>IF(AND('MAPA DE RIESGOS'!$V$508="Baja",'MAPA DE RIESGOS'!$Z$508="Leve"),CONCATENATE("R",'MAPA DE RIESGOS'!$H$508),"")</f>
        <v/>
      </c>
      <c r="M41" s="319" t="str">
        <f>IF(AND('MAPA DE RIESGOS'!$V$514="Baja",'MAPA DE RIESGOS'!$Z$514="Leve"),CONCATENATE("R",'MAPA DE RIESGOS'!$H$514),"")</f>
        <v/>
      </c>
      <c r="N41" s="319" t="str">
        <f>IF(AND('MAPA DE RIESGOS'!$V$520="Baja",'MAPA DE RIESGOS'!$Z$520="Leve"),CONCATENATE("R",'MAPA DE RIESGOS'!$H$520),"")</f>
        <v/>
      </c>
      <c r="O41" s="319" t="str">
        <f>IF(AND('MAPA DE RIESGOS'!$V$526="Baja",'MAPA DE RIESGOS'!$Z$526="Leve"),CONCATENATE("R",'MAPA DE RIESGOS'!$H$526),"")</f>
        <v/>
      </c>
      <c r="P41" s="319" t="str">
        <f>IF(AND('MAPA DE RIESGOS'!$V$532="Baja",'MAPA DE RIESGOS'!$Z$532="Leve"),CONCATENATE("R",'MAPA DE RIESGOS'!$H$532),"")</f>
        <v/>
      </c>
      <c r="Q41" s="319"/>
      <c r="R41" s="319"/>
      <c r="S41" s="320"/>
      <c r="T41" s="308" t="str">
        <f>IF(AND('MAPA DE RIESGOS'!$V$496="Baja",'MAPA DE RIESGOS'!$Z$496="Menor"),CONCATENATE("R",'MAPA DE RIESGOS'!$H$496),"")</f>
        <v/>
      </c>
      <c r="U41" s="309" t="str">
        <f>IF(AND('MAPA DE RIESGOS'!$V$502="Baja",'MAPA DE RIESGOS'!$Z$502="Menor"),CONCATENATE("R",'MAPA DE RIESGOS'!$H$502),"")</f>
        <v/>
      </c>
      <c r="V41" s="309" t="str">
        <f>IF(AND('MAPA DE RIESGOS'!$V$508="Baja",'MAPA DE RIESGOS'!$Z$508="Menor"),CONCATENATE("R",'MAPA DE RIESGOS'!$H$508),"")</f>
        <v/>
      </c>
      <c r="W41" s="309" t="str">
        <f>IF(AND('MAPA DE RIESGOS'!$V$514="Baja",'MAPA DE RIESGOS'!$Z$514="Menor"),CONCATENATE("R",'MAPA DE RIESGOS'!$H$514),"")</f>
        <v>R84</v>
      </c>
      <c r="X41" s="309" t="str">
        <f>IF(AND('MAPA DE RIESGOS'!$V$520="Baja",'MAPA DE RIESGOS'!$Z$520="Menor"),CONCATENATE("R",'MAPA DE RIESGOS'!$H$520),"")</f>
        <v/>
      </c>
      <c r="Y41" s="309" t="str">
        <f>IF(AND('MAPA DE RIESGOS'!$V$526="Baja",'MAPA DE RIESGOS'!$Z$526="Menor"),CONCATENATE("R",'MAPA DE RIESGOS'!$H$526),"")</f>
        <v/>
      </c>
      <c r="Z41" s="309" t="str">
        <f>IF(AND('MAPA DE RIESGOS'!$V$532="Baja",'MAPA DE RIESGOS'!$Z$532="Menor"),CONCATENATE("R",'MAPA DE RIESGOS'!$H$532),"")</f>
        <v/>
      </c>
      <c r="AA41" s="309"/>
      <c r="AB41" s="309"/>
      <c r="AC41" s="310"/>
      <c r="AD41" s="308" t="str">
        <f>IF(AND('MAPA DE RIESGOS'!$V$496="Baja",'MAPA DE RIESGOS'!$Z$496="Moderado"),CONCATENATE("R",'MAPA DE RIESGOS'!$H$496),"")</f>
        <v>R81</v>
      </c>
      <c r="AE41" s="309" t="str">
        <f>IF(AND('MAPA DE RIESGOS'!$V$502="Baja",'MAPA DE RIESGOS'!$Z$502="Moderado"),CONCATENATE("R",'MAPA DE RIESGOS'!$H$502),"")</f>
        <v/>
      </c>
      <c r="AF41" s="309" t="str">
        <f>IF(AND('MAPA DE RIESGOS'!$V$508="Baja",'MAPA DE RIESGOS'!$Z$508="Moderado"),CONCATENATE("R",'MAPA DE RIESGOS'!$H$508),"")</f>
        <v/>
      </c>
      <c r="AG41" s="309" t="str">
        <f>IF(AND('MAPA DE RIESGOS'!$V$514="Baja",'MAPA DE RIESGOS'!$Z$514="Moderado"),CONCATENATE("R",'MAPA DE RIESGOS'!$H$514),"")</f>
        <v/>
      </c>
      <c r="AH41" s="309" t="str">
        <f>IF(AND('MAPA DE RIESGOS'!$V$520="Baja",'MAPA DE RIESGOS'!$Z$520="Moderado"),CONCATENATE("R",'MAPA DE RIESGOS'!$H$520),"")</f>
        <v/>
      </c>
      <c r="AI41" s="309" t="str">
        <f>IF(AND('MAPA DE RIESGOS'!$V$526="Baja",'MAPA DE RIESGOS'!$Z$526="Moderado"),CONCATENATE("R",'MAPA DE RIESGOS'!$H$526),"")</f>
        <v/>
      </c>
      <c r="AJ41" s="309" t="str">
        <f>IF(AND('MAPA DE RIESGOS'!$V$532="Baja",'MAPA DE RIESGOS'!$Z$532="Moderado"),CONCATENATE("R",'MAPA DE RIESGOS'!$H$532),"")</f>
        <v/>
      </c>
      <c r="AK41" s="309"/>
      <c r="AL41" s="309"/>
      <c r="AM41" s="310"/>
      <c r="AN41" s="295" t="str">
        <f>IF(AND('MAPA DE RIESGOS'!$V$496="Baja",'MAPA DE RIESGOS'!$Z$496="Mayor"),CONCATENATE("R",'MAPA DE RIESGOS'!$H$496),"")</f>
        <v/>
      </c>
      <c r="AO41" s="296" t="str">
        <f>IF(AND('MAPA DE RIESGOS'!$V$502="Baja",'MAPA DE RIESGOS'!$Z$502="Mayor"),CONCATENATE("R",'MAPA DE RIESGOS'!$H$502),"")</f>
        <v/>
      </c>
      <c r="AP41" s="296" t="str">
        <f>IF(AND('MAPA DE RIESGOS'!$V$508="Baja",'MAPA DE RIESGOS'!$Z$508="Mayor"),CONCATENATE("R",'MAPA DE RIESGOS'!$H$508),"")</f>
        <v/>
      </c>
      <c r="AQ41" s="296" t="str">
        <f>IF(AND('MAPA DE RIESGOS'!$V$514="Baja",'MAPA DE RIESGOS'!$Z$514="Mayor"),CONCATENATE("R",'MAPA DE RIESGOS'!$H$514),"")</f>
        <v/>
      </c>
      <c r="AR41" s="296" t="str">
        <f>IF(AND('MAPA DE RIESGOS'!$V$520="Baja",'MAPA DE RIESGOS'!$Z$520="Mayor"),CONCATENATE("R",'MAPA DE RIESGOS'!$H$520),"")</f>
        <v/>
      </c>
      <c r="AS41" s="296" t="str">
        <f>IF(AND('MAPA DE RIESGOS'!$V$526="Baja",'MAPA DE RIESGOS'!$Z$526="Mayor"),CONCATENATE("R",'MAPA DE RIESGOS'!$H$526),"")</f>
        <v/>
      </c>
      <c r="AT41" s="296" t="str">
        <f>IF(AND('MAPA DE RIESGOS'!$V$532="Baja",'MAPA DE RIESGOS'!$Z$532="Mayor"),CONCATENATE("R",'MAPA DE RIESGOS'!$H$532),"")</f>
        <v/>
      </c>
      <c r="AU41" s="296"/>
      <c r="AV41" s="296"/>
      <c r="AW41" s="297"/>
      <c r="AX41" s="306" t="str">
        <f>IF(AND('MAPA DE RIESGOS'!$V$496="Baja",'MAPA DE RIESGOS'!$Z$496="Catastrófico"),CONCATENATE("R",'MAPA DE RIESGOS'!$H$496),"")</f>
        <v/>
      </c>
      <c r="AY41" s="298" t="str">
        <f>IF(AND('MAPA DE RIESGOS'!$V$502="Baja",'MAPA DE RIESGOS'!$Z$502="Catastrófico"),CONCATENATE("R",'MAPA DE RIESGOS'!$H$502),"")</f>
        <v/>
      </c>
      <c r="AZ41" s="298" t="str">
        <f>IF(AND('MAPA DE RIESGOS'!$V$508="Baja",'MAPA DE RIESGOS'!$Z$508="Catastrófico"),CONCATENATE("R",'MAPA DE RIESGOS'!$H$508),"")</f>
        <v/>
      </c>
      <c r="BA41" s="298" t="str">
        <f>IF(AND('MAPA DE RIESGOS'!$V$514="Baja",'MAPA DE RIESGOS'!$Z$514="Catastrófico"),CONCATENATE("R",'MAPA DE RIESGOS'!$H$514),"")</f>
        <v/>
      </c>
      <c r="BB41" s="298" t="str">
        <f>IF(AND('MAPA DE RIESGOS'!$V$520="Baja",'MAPA DE RIESGOS'!$Z$520="Catastrófico"),CONCATENATE("R",'MAPA DE RIESGOS'!$H$520),"")</f>
        <v/>
      </c>
      <c r="BC41" s="298" t="str">
        <f>IF(AND('MAPA DE RIESGOS'!$V$526="Baja",'MAPA DE RIESGOS'!$Z$526="Catastrófico"),CONCATENATE("R",'MAPA DE RIESGOS'!$H$526),"")</f>
        <v/>
      </c>
      <c r="BD41" s="298" t="str">
        <f>IF(AND('MAPA DE RIESGOS'!$V$532="Baja",'MAPA DE RIESGOS'!$Z$532="Catastrófico"),CONCATENATE("R",'MAPA DE RIESGOS'!$H$532),"")</f>
        <v/>
      </c>
      <c r="BE41" s="298"/>
      <c r="BF41" s="298"/>
      <c r="BG41" s="299"/>
      <c r="BH41" s="67"/>
      <c r="BI41" s="952"/>
      <c r="BJ41" s="953"/>
      <c r="BK41" s="953"/>
      <c r="BL41" s="953"/>
      <c r="BM41" s="953"/>
      <c r="BN41" s="954"/>
    </row>
    <row r="42" spans="2:66" ht="34.5" customHeight="1">
      <c r="B42" s="917"/>
      <c r="C42" s="917"/>
      <c r="D42" s="918"/>
      <c r="E42" s="905" t="s">
        <v>285</v>
      </c>
      <c r="F42" s="906"/>
      <c r="G42" s="906"/>
      <c r="H42" s="906"/>
      <c r="I42" s="907"/>
      <c r="J42" s="311" t="str">
        <f>IF(AND('MAPA DE RIESGOS'!$V$10="Muy Baja",'MAPA DE RIESGOS'!$Z$10="Leve"),CONCATENATE("R",'MAPA DE RIESGOS'!$H$10),"")</f>
        <v/>
      </c>
      <c r="K42" s="312" t="str">
        <f>IF(AND('MAPA DE RIESGOS'!$V$16="Muy Baja",'MAPA DE RIESGOS'!$Z$16="Leve"),CONCATENATE("R",'MAPA DE RIESGOS'!$H$16),"")</f>
        <v/>
      </c>
      <c r="L42" s="312" t="str">
        <f>IF(AND('MAPA DE RIESGOS'!$V$22="Muy Baja",'MAPA DE RIESGOS'!$Z$22="Leve"),CONCATENATE("R",'MAPA DE RIESGOS'!$H$22),"")</f>
        <v/>
      </c>
      <c r="M42" s="312" t="str">
        <f>IF(AND('MAPA DE RIESGOS'!$V$28="Muy Baja",'MAPA DE RIESGOS'!$Z$28="Leve"),CONCATENATE("R",'MAPA DE RIESGOS'!$H$28),"")</f>
        <v/>
      </c>
      <c r="N42" s="312" t="str">
        <f>IF(AND('MAPA DE RIESGOS'!$V$34="Muy Baja",'MAPA DE RIESGOS'!$Z$34="Leve"),CONCATENATE("R",'MAPA DE RIESGOS'!$H$34),"")</f>
        <v/>
      </c>
      <c r="O42" s="312" t="str">
        <f>IF(AND('MAPA DE RIESGOS'!$V$40="Muy Baja",'MAPA DE RIESGOS'!$Z$40="Leve"),CONCATENATE("R",'MAPA DE RIESGOS'!$H$40),"")</f>
        <v/>
      </c>
      <c r="P42" s="312" t="str">
        <f>IF(AND('MAPA DE RIESGOS'!$V$46="Muy Baja",'MAPA DE RIESGOS'!$Z$46="Leve"),CONCATENATE("R",'MAPA DE RIESGOS'!$H$46),"")</f>
        <v/>
      </c>
      <c r="Q42" s="312" t="str">
        <f>IF(AND('MAPA DE RIESGOS'!$V$52="Muy Baja",'MAPA DE RIESGOS'!$Z$52="Leve"),CONCATENATE("R",'MAPA DE RIESGOS'!$H$52),"")</f>
        <v/>
      </c>
      <c r="R42" s="312" t="str">
        <f>IF(AND('MAPA DE RIESGOS'!$V$58="Muy Baja",'MAPA DE RIESGOS'!$Z$58="Leve"),CONCATENATE("R",'MAPA DE RIESGOS'!$H$58),"")</f>
        <v/>
      </c>
      <c r="S42" s="315" t="str">
        <f>IF(AND('MAPA DE RIESGOS'!$V$64="Muy Baja",'MAPA DE RIESGOS'!$Z$64="Leve"),CONCATENATE("R",'MAPA DE RIESGOS'!$H$64),"")</f>
        <v/>
      </c>
      <c r="T42" s="311" t="str">
        <f>IF(AND('MAPA DE RIESGOS'!$V$10="Muy Baja",'MAPA DE RIESGOS'!$Z$10="Menor"),CONCATENATE("R",'MAPA DE RIESGOS'!$H$10),"")</f>
        <v/>
      </c>
      <c r="U42" s="312" t="str">
        <f>IF(AND('MAPA DE RIESGOS'!$V$16="Muy Baja",'MAPA DE RIESGOS'!$Z$16="Menor"),CONCATENATE("R",'MAPA DE RIESGOS'!$H$16),"")</f>
        <v/>
      </c>
      <c r="V42" s="312" t="str">
        <f>IF(AND('MAPA DE RIESGOS'!$V$22="Muy Baja",'MAPA DE RIESGOS'!$Z$22="Menor"),CONCATENATE("R",'MAPA DE RIESGOS'!$H$22),"")</f>
        <v/>
      </c>
      <c r="W42" s="312" t="str">
        <f>IF(AND('MAPA DE RIESGOS'!$V$28="Muy Baja",'MAPA DE RIESGOS'!$Z$28="Menor"),CONCATENATE("R",'MAPA DE RIESGOS'!$H$28),"")</f>
        <v/>
      </c>
      <c r="X42" s="312" t="str">
        <f>IF(AND('MAPA DE RIESGOS'!$V$34="Muy Baja",'MAPA DE RIESGOS'!$Z$34="Menor"),CONCATENATE("R",'MAPA DE RIESGOS'!$H$34),"")</f>
        <v/>
      </c>
      <c r="Y42" s="312" t="str">
        <f>IF(AND('MAPA DE RIESGOS'!$V$40="Muy Baja",'MAPA DE RIESGOS'!$Z$40="Menor"),CONCATENATE("R",'MAPA DE RIESGOS'!$H$40),"")</f>
        <v/>
      </c>
      <c r="Z42" s="312" t="str">
        <f>IF(AND('MAPA DE RIESGOS'!$V$46="Muy Baja",'MAPA DE RIESGOS'!$Z$46="Menor"),CONCATENATE("R",'MAPA DE RIESGOS'!$H$46),"")</f>
        <v/>
      </c>
      <c r="AA42" s="312" t="str">
        <f>IF(AND('MAPA DE RIESGOS'!$V$52="Muy Baja",'MAPA DE RIESGOS'!$Z$52="Menor"),CONCATENATE("R",'MAPA DE RIESGOS'!$H$52),"")</f>
        <v/>
      </c>
      <c r="AB42" s="312" t="str">
        <f>IF(AND('MAPA DE RIESGOS'!$V$58="Muy Baja",'MAPA DE RIESGOS'!$Z$58="Menor"),CONCATENATE("R",'MAPA DE RIESGOS'!$H$58),"")</f>
        <v/>
      </c>
      <c r="AC42" s="315" t="str">
        <f>IF(AND('MAPA DE RIESGOS'!$V$64="Muy Baja",'MAPA DE RIESGOS'!$Z$64="Menor"),CONCATENATE("R",'MAPA DE RIESGOS'!$H$64),"")</f>
        <v/>
      </c>
      <c r="AD42" s="300" t="str">
        <f>IF(AND('MAPA DE RIESGOS'!$V$10="Muy Baja",'MAPA DE RIESGOS'!$Z$10="Moderado"),CONCATENATE("R",'MAPA DE RIESGOS'!$H$10),"")</f>
        <v/>
      </c>
      <c r="AE42" s="301" t="str">
        <f>IF(AND('MAPA DE RIESGOS'!$V$16="Muy Baja",'MAPA DE RIESGOS'!$Z$16="Moderado"),CONCATENATE("R",'MAPA DE RIESGOS'!$H$16),"")</f>
        <v/>
      </c>
      <c r="AF42" s="301" t="str">
        <f>IF(AND('MAPA DE RIESGOS'!$V$22="Muy Baja",'MAPA DE RIESGOS'!$Z$22="Moderado"),CONCATENATE("R",'MAPA DE RIESGOS'!$H$22),"")</f>
        <v/>
      </c>
      <c r="AG42" s="301" t="str">
        <f>IF(AND('MAPA DE RIESGOS'!$V$28="Muy Baja",'MAPA DE RIESGOS'!$Z$28="Moderado"),CONCATENATE("R",'MAPA DE RIESGOS'!$H$28),"")</f>
        <v/>
      </c>
      <c r="AH42" s="301" t="str">
        <f>IF(AND('MAPA DE RIESGOS'!$V$34="Muy Baja",'MAPA DE RIESGOS'!$Z$34="Moderado"),CONCATENATE("R",'MAPA DE RIESGOS'!$H$34),"")</f>
        <v/>
      </c>
      <c r="AI42" s="301" t="str">
        <f>IF(AND('MAPA DE RIESGOS'!$V$40="Muy Baja",'MAPA DE RIESGOS'!$Z$40="Moderado"),CONCATENATE("R",'MAPA DE RIESGOS'!$H$40),"")</f>
        <v/>
      </c>
      <c r="AJ42" s="301" t="str">
        <f>IF(AND('MAPA DE RIESGOS'!$V$46="Muy Baja",'MAPA DE RIESGOS'!$Z$46="Moderado"),CONCATENATE("R",'MAPA DE RIESGOS'!$H$46),"")</f>
        <v/>
      </c>
      <c r="AK42" s="301" t="str">
        <f>IF(AND('MAPA DE RIESGOS'!$V$52="Muy Baja",'MAPA DE RIESGOS'!$Z$52="Moderado"),CONCATENATE("R",'MAPA DE RIESGOS'!$H$52),"")</f>
        <v/>
      </c>
      <c r="AL42" s="301" t="str">
        <f>IF(AND('MAPA DE RIESGOS'!$V$58="Muy Baja",'MAPA DE RIESGOS'!$Z$58="Moderado"),CONCATENATE("R",'MAPA DE RIESGOS'!$H$58),"")</f>
        <v/>
      </c>
      <c r="AM42" s="304" t="str">
        <f>IF(AND('MAPA DE RIESGOS'!$V$64="Muy Baja",'MAPA DE RIESGOS'!$Z$64="Moderado"),CONCATENATE("R",'MAPA DE RIESGOS'!$H$64),"")</f>
        <v/>
      </c>
      <c r="AN42" s="281" t="str">
        <f>IF(AND('MAPA DE RIESGOS'!$V$10="Muy Baja",'MAPA DE RIESGOS'!$Z$10="Mayor"),CONCATENATE("R",'MAPA DE RIESGOS'!$H$10),"")</f>
        <v/>
      </c>
      <c r="AO42" s="282" t="str">
        <f>IF(AND('MAPA DE RIESGOS'!$V$16="Muy Baja",'MAPA DE RIESGOS'!$Z$16="Mayor"),CONCATENATE("R",'MAPA DE RIESGOS'!$H$16),"")</f>
        <v/>
      </c>
      <c r="AP42" s="282" t="str">
        <f>IF(AND('MAPA DE RIESGOS'!$V$22="Muy Baja",'MAPA DE RIESGOS'!$Z$22="Mayor"),CONCATENATE("R",'MAPA DE RIESGOS'!$H$22),"")</f>
        <v/>
      </c>
      <c r="AQ42" s="282" t="str">
        <f>IF(AND('MAPA DE RIESGOS'!$V$28="Muy Baja",'MAPA DE RIESGOS'!$Z$28="Mayor"),CONCATENATE("R",'MAPA DE RIESGOS'!$H$28),"")</f>
        <v/>
      </c>
      <c r="AR42" s="282" t="str">
        <f>IF(AND('MAPA DE RIESGOS'!$V$34="Muy Baja",'MAPA DE RIESGOS'!$Z$34="Mayor"),CONCATENATE("R",'MAPA DE RIESGOS'!$H$34),"")</f>
        <v/>
      </c>
      <c r="AS42" s="282" t="str">
        <f>IF(AND('MAPA DE RIESGOS'!$V$40="Muy Baja",'MAPA DE RIESGOS'!$Z$40="Mayor"),CONCATENATE("R",'MAPA DE RIESGOS'!$H$40),"")</f>
        <v/>
      </c>
      <c r="AT42" s="282" t="str">
        <f>IF(AND('MAPA DE RIESGOS'!$V$46="Muy Baja",'MAPA DE RIESGOS'!$Z$46="Mayor"),CONCATENATE("R",'MAPA DE RIESGOS'!$H$46),"")</f>
        <v/>
      </c>
      <c r="AU42" s="282" t="str">
        <f>IF(AND('MAPA DE RIESGOS'!$V$52="Muy Baja",'MAPA DE RIESGOS'!$Z$52="Mayor"),CONCATENATE("R",'MAPA DE RIESGOS'!$H$52),"")</f>
        <v/>
      </c>
      <c r="AV42" s="282" t="str">
        <f>IF(AND('MAPA DE RIESGOS'!$V$58="Muy Baja",'MAPA DE RIESGOS'!$Z$58="Mayor"),CONCATENATE("R",'MAPA DE RIESGOS'!$H$58),"")</f>
        <v/>
      </c>
      <c r="AW42" s="285" t="str">
        <f>IF(AND('MAPA DE RIESGOS'!$V$64="Muy Baja",'MAPA DE RIESGOS'!$Z$64="Mayor"),CONCATENATE("R",'MAPA DE RIESGOS'!$H$64),"")</f>
        <v/>
      </c>
      <c r="AX42" s="287" t="str">
        <f>IF(AND('MAPA DE RIESGOS'!$V$10="Muy Baja",'MAPA DE RIESGOS'!$Z$10="Catastrófico"),CONCATENATE("R",'MAPA DE RIESGOS'!$H$10),"")</f>
        <v/>
      </c>
      <c r="AY42" s="288" t="str">
        <f>IF(AND('MAPA DE RIESGOS'!$V$16="Muy Baja",'MAPA DE RIESGOS'!$Z$16="Catastrófico"),CONCATENATE("R",'MAPA DE RIESGOS'!$H$16),"")</f>
        <v/>
      </c>
      <c r="AZ42" s="288" t="str">
        <f>IF(AND('MAPA DE RIESGOS'!$V$22="Muy Baja",'MAPA DE RIESGOS'!$Z$22="Catastrófico"),CONCATENATE("R",'MAPA DE RIESGOS'!$H$22),"")</f>
        <v/>
      </c>
      <c r="BA42" s="288" t="str">
        <f>IF(AND('MAPA DE RIESGOS'!$V$28="Muy Baja",'MAPA DE RIESGOS'!$Z$28="Catastrófico"),CONCATENATE("R",'MAPA DE RIESGOS'!$H$28),"")</f>
        <v/>
      </c>
      <c r="BB42" s="288" t="str">
        <f>IF(AND('MAPA DE RIESGOS'!$V$34="Muy Baja",'MAPA DE RIESGOS'!$Z$34="Catastrófico"),CONCATENATE("R",'MAPA DE RIESGOS'!$H$34),"")</f>
        <v/>
      </c>
      <c r="BC42" s="288" t="str">
        <f>IF(AND('MAPA DE RIESGOS'!$V$40="Muy Baja",'MAPA DE RIESGOS'!$Z$40="Catastrófico"),CONCATENATE("R",'MAPA DE RIESGOS'!$H$40),"")</f>
        <v/>
      </c>
      <c r="BD42" s="288" t="str">
        <f>IF(AND('MAPA DE RIESGOS'!$V$46="Muy Baja",'MAPA DE RIESGOS'!$Z$46="Catastrófico"),CONCATENATE("R",'MAPA DE RIESGOS'!$H$46),"")</f>
        <v/>
      </c>
      <c r="BE42" s="288" t="str">
        <f>IF(AND('MAPA DE RIESGOS'!$V$52="Muy Baja",'MAPA DE RIESGOS'!$Z$52="Catastrófico"),CONCATENATE("R",'MAPA DE RIESGOS'!$H$52),"")</f>
        <v/>
      </c>
      <c r="BF42" s="288" t="str">
        <f>IF(AND('MAPA DE RIESGOS'!$V$58="Muy Baja",'MAPA DE RIESGOS'!$Z$58="Catastrófico"),CONCATENATE("R",'MAPA DE RIESGOS'!$H$58),"")</f>
        <v/>
      </c>
      <c r="BG42" s="291" t="str">
        <f>IF(AND('MAPA DE RIESGOS'!$V$64="Muy Baja",'MAPA DE RIESGOS'!$Z$64="Catastrófico"),CONCATENATE("R",'MAPA DE RIESGOS'!$H$64),"")</f>
        <v/>
      </c>
      <c r="BH42" s="67"/>
      <c r="BI42" s="67"/>
      <c r="BJ42" s="67"/>
      <c r="BK42" s="67"/>
      <c r="BL42" s="67"/>
      <c r="BM42" s="67"/>
      <c r="BN42" s="67"/>
    </row>
    <row r="43" spans="2:66" ht="34.5" customHeight="1">
      <c r="B43" s="917"/>
      <c r="C43" s="917"/>
      <c r="D43" s="918"/>
      <c r="E43" s="908"/>
      <c r="F43" s="909"/>
      <c r="G43" s="909"/>
      <c r="H43" s="909"/>
      <c r="I43" s="910"/>
      <c r="J43" s="313" t="str">
        <f>IF(AND('MAPA DE RIESGOS'!$V$70="Muy Baja",'MAPA DE RIESGOS'!$Z$70="Leve"),CONCATENATE("R",'MAPA DE RIESGOS'!$H$70),"")</f>
        <v/>
      </c>
      <c r="K43" s="314" t="str">
        <f>IF(AND('MAPA DE RIESGOS'!$V$76="Muy Baja",'MAPA DE RIESGOS'!$Z$76="Leve"),CONCATENATE("R",'MAPA DE RIESGOS'!$H$76),"")</f>
        <v/>
      </c>
      <c r="L43" s="314" t="str">
        <f>IF(AND('MAPA DE RIESGOS'!$V$82="Muy Baja",'MAPA DE RIESGOS'!$Z$82="Leve"),CONCATENATE("R",'MAPA DE RIESGOS'!$H$82),"")</f>
        <v/>
      </c>
      <c r="M43" s="314" t="str">
        <f>IF(AND('MAPA DE RIESGOS'!$V$88="Muy Baja",'MAPA DE RIESGOS'!$Z$88="Leve"),CONCATENATE("R",'MAPA DE RIESGOS'!$H$88),"")</f>
        <v/>
      </c>
      <c r="N43" s="314" t="str">
        <f>IF(AND('MAPA DE RIESGOS'!$V$94="Muy Baja",'MAPA DE RIESGOS'!$Z$94="Leve"),CONCATENATE("R",'MAPA DE RIESGOS'!$H$94),"")</f>
        <v/>
      </c>
      <c r="O43" s="314" t="str">
        <f>IF(AND('MAPA DE RIESGOS'!$V$100="Muy Baja",'MAPA DE RIESGOS'!$Z$100="Leve"),CONCATENATE("R",'MAPA DE RIESGOS'!$H$100),"")</f>
        <v/>
      </c>
      <c r="P43" s="314" t="str">
        <f>IF(AND('MAPA DE RIESGOS'!$V$106="Muy Baja",'MAPA DE RIESGOS'!$Z$106="Leve"),CONCATENATE("R",'MAPA DE RIESGOS'!$H$106),"")</f>
        <v/>
      </c>
      <c r="Q43" s="314" t="str">
        <f>IF(AND('MAPA DE RIESGOS'!$V$112="Muy Baja",'MAPA DE RIESGOS'!$Z$112="Leve"),CONCATENATE("R",'MAPA DE RIESGOS'!$H$112),"")</f>
        <v/>
      </c>
      <c r="R43" s="314" t="str">
        <f>IF(AND('MAPA DE RIESGOS'!$V$118="Muy Baja",'MAPA DE RIESGOS'!$Z$118="Leve"),CONCATENATE("R",'MAPA DE RIESGOS'!$H$118),"")</f>
        <v/>
      </c>
      <c r="S43" s="316" t="str">
        <f>IF(AND('MAPA DE RIESGOS'!$V$124="Muy Baja",'MAPA DE RIESGOS'!$Z$124="Leve"),CONCATENATE("R",'MAPA DE RIESGOS'!$H$124),"")</f>
        <v/>
      </c>
      <c r="T43" s="313" t="str">
        <f>IF(AND('MAPA DE RIESGOS'!$V$70="Muy Baja",'MAPA DE RIESGOS'!$Z$70="Menor"),CONCATENATE("R",'MAPA DE RIESGOS'!$H$70),"")</f>
        <v/>
      </c>
      <c r="U43" s="314" t="str">
        <f>IF(AND('MAPA DE RIESGOS'!$V$76="Muy Baja",'MAPA DE RIESGOS'!$Z$76="Menor"),CONCATENATE("R",'MAPA DE RIESGOS'!$H$76),"")</f>
        <v/>
      </c>
      <c r="V43" s="314" t="str">
        <f>IF(AND('MAPA DE RIESGOS'!$V$82="Muy Baja",'MAPA DE RIESGOS'!$Z$82="Menor"),CONCATENATE("R",'MAPA DE RIESGOS'!$H$82),"")</f>
        <v/>
      </c>
      <c r="W43" s="314" t="str">
        <f>IF(AND('MAPA DE RIESGOS'!$V$88="Muy Baja",'MAPA DE RIESGOS'!$Z$88="Menor"),CONCATENATE("R",'MAPA DE RIESGOS'!$H$88),"")</f>
        <v/>
      </c>
      <c r="X43" s="314" t="str">
        <f>IF(AND('MAPA DE RIESGOS'!$V$94="Muy Baja",'MAPA DE RIESGOS'!$Z$94="Menor"),CONCATENATE("R",'MAPA DE RIESGOS'!$H$94),"")</f>
        <v/>
      </c>
      <c r="Y43" s="314" t="str">
        <f>IF(AND('MAPA DE RIESGOS'!$V$100="Muy Baja",'MAPA DE RIESGOS'!$Z$100="Menor"),CONCATENATE("R",'MAPA DE RIESGOS'!$H$100),"")</f>
        <v/>
      </c>
      <c r="Z43" s="314" t="str">
        <f>IF(AND('MAPA DE RIESGOS'!$V$106="Muy Baja",'MAPA DE RIESGOS'!$Z$106="Menor"),CONCATENATE("R",'MAPA DE RIESGOS'!$H$106),"")</f>
        <v/>
      </c>
      <c r="AA43" s="314" t="str">
        <f>IF(AND('MAPA DE RIESGOS'!$V$112="Muy Baja",'MAPA DE RIESGOS'!$Z$112="Menor"),CONCATENATE("R",'MAPA DE RIESGOS'!$H$112),"")</f>
        <v/>
      </c>
      <c r="AB43" s="314" t="str">
        <f>IF(AND('MAPA DE RIESGOS'!$V$118="Muy Baja",'MAPA DE RIESGOS'!$Z$118="Menor"),CONCATENATE("R",'MAPA DE RIESGOS'!$H$118),"")</f>
        <v/>
      </c>
      <c r="AC43" s="316" t="str">
        <f>IF(AND('MAPA DE RIESGOS'!$V$124="Muy Baja",'MAPA DE RIESGOS'!$Z$124="Menor"),CONCATENATE("R",'MAPA DE RIESGOS'!$H$124),"")</f>
        <v/>
      </c>
      <c r="AD43" s="302" t="str">
        <f>IF(AND('MAPA DE RIESGOS'!$V$70="Muy Baja",'MAPA DE RIESGOS'!$Z$70="Moderado"),CONCATENATE("R",'MAPA DE RIESGOS'!$H$70),"")</f>
        <v/>
      </c>
      <c r="AE43" s="303" t="str">
        <f>IF(AND('MAPA DE RIESGOS'!$V$76="Muy Baja",'MAPA DE RIESGOS'!$Z$76="Moderado"),CONCATENATE("R",'MAPA DE RIESGOS'!$H$76),"")</f>
        <v/>
      </c>
      <c r="AF43" s="303" t="str">
        <f>IF(AND('MAPA DE RIESGOS'!$V$82="Muy Baja",'MAPA DE RIESGOS'!$Z$82="Moderado"),CONCATENATE("R",'MAPA DE RIESGOS'!$H$82),"")</f>
        <v/>
      </c>
      <c r="AG43" s="303" t="str">
        <f>IF(AND('MAPA DE RIESGOS'!$V$88="Muy Baja",'MAPA DE RIESGOS'!$Z$88="Moderado"),CONCATENATE("R",'MAPA DE RIESGOS'!$H$88),"")</f>
        <v/>
      </c>
      <c r="AH43" s="303" t="str">
        <f>IF(AND('MAPA DE RIESGOS'!$V$94="Muy Baja",'MAPA DE RIESGOS'!$Z$94="Moderado"),CONCATENATE("R",'MAPA DE RIESGOS'!$H$94),"")</f>
        <v/>
      </c>
      <c r="AI43" s="303" t="str">
        <f>IF(AND('MAPA DE RIESGOS'!$V$100="Muy Baja",'MAPA DE RIESGOS'!$Z$100="Moderado"),CONCATENATE("R",'MAPA DE RIESGOS'!$H$100),"")</f>
        <v/>
      </c>
      <c r="AJ43" s="303" t="str">
        <f>IF(AND('MAPA DE RIESGOS'!$V$106="Muy Baja",'MAPA DE RIESGOS'!$Z$106="Moderado"),CONCATENATE("R",'MAPA DE RIESGOS'!$H$106),"")</f>
        <v/>
      </c>
      <c r="AK43" s="303" t="str">
        <f>IF(AND('MAPA DE RIESGOS'!$V$112="Muy Baja",'MAPA DE RIESGOS'!$Z$112="Moderado"),CONCATENATE("R",'MAPA DE RIESGOS'!$H$112),"")</f>
        <v/>
      </c>
      <c r="AL43" s="303" t="str">
        <f>IF(AND('MAPA DE RIESGOS'!$V$118="Muy Baja",'MAPA DE RIESGOS'!$Z$118="Moderado"),CONCATENATE("R",'MAPA DE RIESGOS'!$H$118),"")</f>
        <v/>
      </c>
      <c r="AM43" s="305" t="str">
        <f>IF(AND('MAPA DE RIESGOS'!$V$124="Muy Baja",'MAPA DE RIESGOS'!$Z$124="Moderado"),CONCATENATE("R",'MAPA DE RIESGOS'!$H$124),"")</f>
        <v/>
      </c>
      <c r="AN43" s="283" t="str">
        <f>IF(AND('MAPA DE RIESGOS'!$V$70="Muy Baja",'MAPA DE RIESGOS'!$Z$70="Mayor"),CONCATENATE("R",'MAPA DE RIESGOS'!$H$70),"")</f>
        <v/>
      </c>
      <c r="AO43" s="284" t="str">
        <f>IF(AND('MAPA DE RIESGOS'!$V$76="Muy Baja",'MAPA DE RIESGOS'!$Z$76="Mayor"),CONCATENATE("R",'MAPA DE RIESGOS'!$H$76),"")</f>
        <v/>
      </c>
      <c r="AP43" s="284" t="str">
        <f>IF(AND('MAPA DE RIESGOS'!$V$82="Muy Baja",'MAPA DE RIESGOS'!$Z$82="Mayor"),CONCATENATE("R",'MAPA DE RIESGOS'!$H$82),"")</f>
        <v/>
      </c>
      <c r="AQ43" s="284" t="str">
        <f>IF(AND('MAPA DE RIESGOS'!$V$88="Muy Baja",'MAPA DE RIESGOS'!$Z$88="Mayor"),CONCATENATE("R",'MAPA DE RIESGOS'!$H$88),"")</f>
        <v/>
      </c>
      <c r="AR43" s="284" t="str">
        <f>IF(AND('MAPA DE RIESGOS'!$V$94="Muy Baja",'MAPA DE RIESGOS'!$Z$94="Mayor"),CONCATENATE("R",'MAPA DE RIESGOS'!$H$94),"")</f>
        <v/>
      </c>
      <c r="AS43" s="284" t="str">
        <f>IF(AND('MAPA DE RIESGOS'!$V$100="Muy Baja",'MAPA DE RIESGOS'!$Z$100="Mayor"),CONCATENATE("R",'MAPA DE RIESGOS'!$H$100),"")</f>
        <v/>
      </c>
      <c r="AT43" s="284" t="str">
        <f>IF(AND('MAPA DE RIESGOS'!$V$106="Muy Baja",'MAPA DE RIESGOS'!$Z$106="Mayor"),CONCATENATE("R",'MAPA DE RIESGOS'!$H$106),"")</f>
        <v/>
      </c>
      <c r="AU43" s="284" t="str">
        <f>IF(AND('MAPA DE RIESGOS'!$V$112="Muy Baja",'MAPA DE RIESGOS'!$Z$112="Mayor"),CONCATENATE("R",'MAPA DE RIESGOS'!$H$112),"")</f>
        <v/>
      </c>
      <c r="AV43" s="284" t="str">
        <f>IF(AND('MAPA DE RIESGOS'!$V$118="Muy Baja",'MAPA DE RIESGOS'!$Z$118="Mayor"),CONCATENATE("R",'MAPA DE RIESGOS'!$H$118),"")</f>
        <v/>
      </c>
      <c r="AW43" s="286" t="str">
        <f>IF(AND('MAPA DE RIESGOS'!$V$124="Muy Baja",'MAPA DE RIESGOS'!$Z$124="Mayor"),CONCATENATE("R",'MAPA DE RIESGOS'!$H$124),"")</f>
        <v/>
      </c>
      <c r="AX43" s="289" t="str">
        <f>IF(AND('MAPA DE RIESGOS'!$V$70="Muy Baja",'MAPA DE RIESGOS'!$Z$70="Catastrófico"),CONCATENATE("R",'MAPA DE RIESGOS'!$H$70),"")</f>
        <v/>
      </c>
      <c r="AY43" s="290" t="str">
        <f>IF(AND('MAPA DE RIESGOS'!$V$76="Muy Baja",'MAPA DE RIESGOS'!$Z$76="Catastrófico"),CONCATENATE("R",'MAPA DE RIESGOS'!$H$76),"")</f>
        <v/>
      </c>
      <c r="AZ43" s="290" t="str">
        <f>IF(AND('MAPA DE RIESGOS'!$V$82="Muy Baja",'MAPA DE RIESGOS'!$Z$82="Catastrófico"),CONCATENATE("R",'MAPA DE RIESGOS'!$H$82),"")</f>
        <v/>
      </c>
      <c r="BA43" s="290" t="str">
        <f>IF(AND('MAPA DE RIESGOS'!$V$88="Muy Baja",'MAPA DE RIESGOS'!$Z$88="Catastrófico"),CONCATENATE("R",'MAPA DE RIESGOS'!$H$88),"")</f>
        <v/>
      </c>
      <c r="BB43" s="290" t="str">
        <f>IF(AND('MAPA DE RIESGOS'!$V$94="Muy Baja",'MAPA DE RIESGOS'!$Z$94="Catastrófico"),CONCATENATE("R",'MAPA DE RIESGOS'!$H$94),"")</f>
        <v/>
      </c>
      <c r="BC43" s="290" t="str">
        <f>IF(AND('MAPA DE RIESGOS'!$V$100="Muy Baja",'MAPA DE RIESGOS'!$Z$100="Catastrófico"),CONCATENATE("R",'MAPA DE RIESGOS'!$H$100),"")</f>
        <v/>
      </c>
      <c r="BD43" s="290" t="str">
        <f>IF(AND('MAPA DE RIESGOS'!$V$106="Muy Baja",'MAPA DE RIESGOS'!$Z$106="Catastrófico"),CONCATENATE("R",'MAPA DE RIESGOS'!$H$106),"")</f>
        <v/>
      </c>
      <c r="BE43" s="290" t="str">
        <f>IF(AND('MAPA DE RIESGOS'!$V$112="Muy Baja",'MAPA DE RIESGOS'!$Z$112="Catastrófico"),CONCATENATE("R",'MAPA DE RIESGOS'!$H$112),"")</f>
        <v/>
      </c>
      <c r="BF43" s="290" t="str">
        <f>IF(AND('MAPA DE RIESGOS'!$V$118="Muy Baja",'MAPA DE RIESGOS'!$Z$118="Catastrófico"),CONCATENATE("R",'MAPA DE RIESGOS'!$H$118),"")</f>
        <v/>
      </c>
      <c r="BG43" s="292" t="str">
        <f>IF(AND('MAPA DE RIESGOS'!$V$124="Muy Baja",'MAPA DE RIESGOS'!$Z$124="Catastrófico"),CONCATENATE("R",'MAPA DE RIESGOS'!$H$124),"")</f>
        <v/>
      </c>
      <c r="BH43" s="67"/>
      <c r="BI43" s="67"/>
      <c r="BJ43" s="67"/>
      <c r="BK43" s="67"/>
      <c r="BL43" s="67"/>
      <c r="BM43" s="67"/>
      <c r="BN43" s="67"/>
    </row>
    <row r="44" spans="2:66" ht="34.5" customHeight="1">
      <c r="B44" s="917"/>
      <c r="C44" s="917"/>
      <c r="D44" s="918"/>
      <c r="E44" s="908"/>
      <c r="F44" s="909"/>
      <c r="G44" s="909"/>
      <c r="H44" s="909"/>
      <c r="I44" s="910"/>
      <c r="J44" s="313" t="str">
        <f>IF(AND('MAPA DE RIESGOS'!$V$136="Muy Baja",'MAPA DE RIESGOS'!$Z$136="Leve"),CONCATENATE("R",'MAPA DE RIESGOS'!$H$136),"")</f>
        <v/>
      </c>
      <c r="K44" s="317" t="str">
        <f>IF(AND('MAPA DE RIESGOS'!$V$142="Muy Baja",'MAPA DE RIESGOS'!$Z$142="Leve"),CONCATENATE("R",'MAPA DE RIESGOS'!$H$142),"")</f>
        <v/>
      </c>
      <c r="L44" s="317" t="str">
        <f>IF(AND('MAPA DE RIESGOS'!$V$148="Muy Baja",'MAPA DE RIESGOS'!$Z$148="Leve"),CONCATENATE("R",'MAPA DE RIESGOS'!$H$148),"")</f>
        <v/>
      </c>
      <c r="M44" s="317" t="str">
        <f>IF(AND('MAPA DE RIESGOS'!$V$154="Muy Baja",'MAPA DE RIESGOS'!$Z$154="Leve"),CONCATENATE("R",'MAPA DE RIESGOS'!$H$154),"")</f>
        <v/>
      </c>
      <c r="N44" s="317" t="str">
        <f>IF(AND('MAPA DE RIESGOS'!$V$160="Muy Baja",'MAPA DE RIESGOS'!$Z$160="Leve"),CONCATENATE("R",'MAPA DE RIESGOS'!$H$160),"")</f>
        <v/>
      </c>
      <c r="O44" s="317" t="str">
        <f>IF(AND('MAPA DE RIESGOS'!$V$166="Muy Baja",'MAPA DE RIESGOS'!$Z$166="Leve"),CONCATENATE("R",'MAPA DE RIESGOS'!$H$166),"")</f>
        <v/>
      </c>
      <c r="P44" s="317" t="str">
        <f>IF(AND('MAPA DE RIESGOS'!$V$172="Muy Baja",'MAPA DE RIESGOS'!$Z$172="Leve"),CONCATENATE("R",'MAPA DE RIESGOS'!$H$172),"")</f>
        <v/>
      </c>
      <c r="Q44" s="317" t="str">
        <f>IF(AND('MAPA DE RIESGOS'!$V$178="Muy Baja",'MAPA DE RIESGOS'!$Z$178="Leve"),CONCATENATE("R",'MAPA DE RIESGOS'!$H$178),"")</f>
        <v/>
      </c>
      <c r="R44" s="317" t="str">
        <f>IF(AND('MAPA DE RIESGOS'!$V$184="Muy Baja",'MAPA DE RIESGOS'!$Z$184="Leve"),CONCATENATE("R",'MAPA DE RIESGOS'!$H$184),"")</f>
        <v/>
      </c>
      <c r="S44" s="316" t="str">
        <f>IF(AND('MAPA DE RIESGOS'!$V$190="Muy Baja",'MAPA DE RIESGOS'!$Z$190="Leve"),CONCATENATE("R",'MAPA DE RIESGOS'!$H$190),"")</f>
        <v/>
      </c>
      <c r="T44" s="313" t="str">
        <f>IF(AND('MAPA DE RIESGOS'!$V$136="Muy Baja",'MAPA DE RIESGOS'!$Z$136="Menor"),CONCATENATE("R",'MAPA DE RIESGOS'!$H$136),"")</f>
        <v/>
      </c>
      <c r="U44" s="317" t="str">
        <f>IF(AND('MAPA DE RIESGOS'!$V$142="Muy Baja",'MAPA DE RIESGOS'!$Z$142="Menor"),CONCATENATE("R",'MAPA DE RIESGOS'!$H$142),"")</f>
        <v/>
      </c>
      <c r="V44" s="317" t="str">
        <f>IF(AND('MAPA DE RIESGOS'!$V$148="Muy Baja",'MAPA DE RIESGOS'!$Z$148="Menor"),CONCATENATE("R",'MAPA DE RIESGOS'!$H$148),"")</f>
        <v/>
      </c>
      <c r="W44" s="317" t="str">
        <f>IF(AND('MAPA DE RIESGOS'!$V$154="Muy Baja",'MAPA DE RIESGOS'!$Z$154="Menor"),CONCATENATE("R",'MAPA DE RIESGOS'!$H$154),"")</f>
        <v/>
      </c>
      <c r="X44" s="317" t="str">
        <f>IF(AND('MAPA DE RIESGOS'!$V$160="Muy Baja",'MAPA DE RIESGOS'!$Z$160="Menor"),CONCATENATE("R",'MAPA DE RIESGOS'!$H$160),"")</f>
        <v/>
      </c>
      <c r="Y44" s="317" t="str">
        <f>IF(AND('MAPA DE RIESGOS'!$V$166="Muy Baja",'MAPA DE RIESGOS'!$Z$166="Menor"),CONCATENATE("R",'MAPA DE RIESGOS'!$H$166),"")</f>
        <v/>
      </c>
      <c r="Z44" s="317" t="str">
        <f>IF(AND('MAPA DE RIESGOS'!$V$172="Muy Baja",'MAPA DE RIESGOS'!$Z$172="Menor"),CONCATENATE("R",'MAPA DE RIESGOS'!$H$172),"")</f>
        <v/>
      </c>
      <c r="AA44" s="317" t="str">
        <f>IF(AND('MAPA DE RIESGOS'!$V$178="Muy Baja",'MAPA DE RIESGOS'!$Z$178="Menor"),CONCATENATE("R",'MAPA DE RIESGOS'!$H$178),"")</f>
        <v/>
      </c>
      <c r="AB44" s="317" t="str">
        <f>IF(AND('MAPA DE RIESGOS'!$V$184="Muy Baja",'MAPA DE RIESGOS'!$Z$184="Menor"),CONCATENATE("R",'MAPA DE RIESGOS'!$H$184),"")</f>
        <v/>
      </c>
      <c r="AC44" s="316" t="str">
        <f>IF(AND('MAPA DE RIESGOS'!$V$190="Muy Baja",'MAPA DE RIESGOS'!$Z$190="Menor"),CONCATENATE("R",'MAPA DE RIESGOS'!$H$190),"")</f>
        <v/>
      </c>
      <c r="AD44" s="302" t="str">
        <f>IF(AND('MAPA DE RIESGOS'!$V$136="Muy Baja",'MAPA DE RIESGOS'!$Z$136="Moderado"),CONCATENATE("R",'MAPA DE RIESGOS'!$H$136),"")</f>
        <v/>
      </c>
      <c r="AE44" s="307" t="str">
        <f>IF(AND('MAPA DE RIESGOS'!$V$142="Muy Baja",'MAPA DE RIESGOS'!$Z$142="Moderado"),CONCATENATE("R",'MAPA DE RIESGOS'!$H$142),"")</f>
        <v/>
      </c>
      <c r="AF44" s="307" t="str">
        <f>IF(AND('MAPA DE RIESGOS'!$V$148="Muy Baja",'MAPA DE RIESGOS'!$Z$148="Moderado"),CONCATENATE("R",'MAPA DE RIESGOS'!$H$148),"")</f>
        <v/>
      </c>
      <c r="AG44" s="307" t="str">
        <f>IF(AND('MAPA DE RIESGOS'!$V$154="Muy Baja",'MAPA DE RIESGOS'!$Z$154="Moderado"),CONCATENATE("R",'MAPA DE RIESGOS'!$H$154),"")</f>
        <v/>
      </c>
      <c r="AH44" s="307" t="str">
        <f>IF(AND('MAPA DE RIESGOS'!$V$160="Muy Baja",'MAPA DE RIESGOS'!$Z$160="Moderado"),CONCATENATE("R",'MAPA DE RIESGOS'!$H$160),"")</f>
        <v/>
      </c>
      <c r="AI44" s="307" t="str">
        <f>IF(AND('MAPA DE RIESGOS'!$V$166="Muy Baja",'MAPA DE RIESGOS'!$Z$166="Moderado"),CONCATENATE("R",'MAPA DE RIESGOS'!$H$166),"")</f>
        <v/>
      </c>
      <c r="AJ44" s="307" t="str">
        <f>IF(AND('MAPA DE RIESGOS'!$V$172="Muy Baja",'MAPA DE RIESGOS'!$Z$172="Moderado"),CONCATENATE("R",'MAPA DE RIESGOS'!$H$172),"")</f>
        <v/>
      </c>
      <c r="AK44" s="307" t="str">
        <f>IF(AND('MAPA DE RIESGOS'!$V$178="Muy Baja",'MAPA DE RIESGOS'!$Z$178="Moderado"),CONCATENATE("R",'MAPA DE RIESGOS'!$H$178),"")</f>
        <v/>
      </c>
      <c r="AL44" s="307" t="str">
        <f>IF(AND('MAPA DE RIESGOS'!$V$184="Muy Baja",'MAPA DE RIESGOS'!$Z$184="Moderado"),CONCATENATE("R",'MAPA DE RIESGOS'!$H$184),"")</f>
        <v/>
      </c>
      <c r="AM44" s="305" t="str">
        <f>IF(AND('MAPA DE RIESGOS'!$V$190="Muy Baja",'MAPA DE RIESGOS'!$Z$190="Moderado"),CONCATENATE("R",'MAPA DE RIESGOS'!$H$190),"")</f>
        <v/>
      </c>
      <c r="AN44" s="283" t="str">
        <f>IF(AND('MAPA DE RIESGOS'!$V$136="Muy Baja",'MAPA DE RIESGOS'!$Z$136="Mayor"),CONCATENATE("R",'MAPA DE RIESGOS'!$H$136),"")</f>
        <v/>
      </c>
      <c r="AO44" s="293" t="str">
        <f>IF(AND('MAPA DE RIESGOS'!$V$142="Muy Baja",'MAPA DE RIESGOS'!$Z$142="Mayor"),CONCATENATE("R",'MAPA DE RIESGOS'!$H$142),"")</f>
        <v/>
      </c>
      <c r="AP44" s="293" t="str">
        <f>IF(AND('MAPA DE RIESGOS'!$V$148="Muy Baja",'MAPA DE RIESGOS'!$Z$148="Mayor"),CONCATENATE("R",'MAPA DE RIESGOS'!$H$148),"")</f>
        <v/>
      </c>
      <c r="AQ44" s="293" t="str">
        <f>IF(AND('MAPA DE RIESGOS'!$V$154="Muy Baja",'MAPA DE RIESGOS'!$Z$154="Mayor"),CONCATENATE("R",'MAPA DE RIESGOS'!$H$154),"")</f>
        <v/>
      </c>
      <c r="AR44" s="293" t="str">
        <f>IF(AND('MAPA DE RIESGOS'!$V$160="Muy Baja",'MAPA DE RIESGOS'!$Z$160="Mayor"),CONCATENATE("R",'MAPA DE RIESGOS'!$H$160),"")</f>
        <v/>
      </c>
      <c r="AS44" s="293" t="str">
        <f>IF(AND('MAPA DE RIESGOS'!$V$166="Muy Baja",'MAPA DE RIESGOS'!$Z$166="Mayor"),CONCATENATE("R",'MAPA DE RIESGOS'!$H$166),"")</f>
        <v/>
      </c>
      <c r="AT44" s="293" t="str">
        <f>IF(AND('MAPA DE RIESGOS'!$V$172="Muy Baja",'MAPA DE RIESGOS'!$Z$172="Mayor"),CONCATENATE("R",'MAPA DE RIESGOS'!$H$172),"")</f>
        <v/>
      </c>
      <c r="AU44" s="293" t="str">
        <f>IF(AND('MAPA DE RIESGOS'!$V$178="Muy Baja",'MAPA DE RIESGOS'!$Z$178="Mayor"),CONCATENATE("R",'MAPA DE RIESGOS'!$H$178),"")</f>
        <v/>
      </c>
      <c r="AV44" s="293" t="str">
        <f>IF(AND('MAPA DE RIESGOS'!$V$184="Muy Baja",'MAPA DE RIESGOS'!$Z$184="Mayor"),CONCATENATE("R",'MAPA DE RIESGOS'!$H$184),"")</f>
        <v/>
      </c>
      <c r="AW44" s="286" t="str">
        <f>IF(AND('MAPA DE RIESGOS'!$V$190="Muy Baja",'MAPA DE RIESGOS'!$Z$190="Mayor"),CONCATENATE("R",'MAPA DE RIESGOS'!$H$190),"")</f>
        <v/>
      </c>
      <c r="AX44" s="289" t="str">
        <f>IF(AND('MAPA DE RIESGOS'!$V$136="Muy Baja",'MAPA DE RIESGOS'!$Z$136="Catastrófico"),CONCATENATE("R",'MAPA DE RIESGOS'!$H$136),"")</f>
        <v/>
      </c>
      <c r="AY44" s="294" t="str">
        <f>IF(AND('MAPA DE RIESGOS'!$V$142="Muy Baja",'MAPA DE RIESGOS'!$Z$142="Catastrófico"),CONCATENATE("R",'MAPA DE RIESGOS'!$H$142),"")</f>
        <v/>
      </c>
      <c r="AZ44" s="294" t="str">
        <f>IF(AND('MAPA DE RIESGOS'!$V$148="Muy Baja",'MAPA DE RIESGOS'!$Z$148="Catastrófico"),CONCATENATE("R",'MAPA DE RIESGOS'!$H$148),"")</f>
        <v/>
      </c>
      <c r="BA44" s="294" t="str">
        <f>IF(AND('MAPA DE RIESGOS'!$V$154="Muy Baja",'MAPA DE RIESGOS'!$Z$154="Catastrófico"),CONCATENATE("R",'MAPA DE RIESGOS'!$H$154),"")</f>
        <v/>
      </c>
      <c r="BB44" s="294" t="str">
        <f>IF(AND('MAPA DE RIESGOS'!$V$160="Muy Baja",'MAPA DE RIESGOS'!$Z$160="Catastrófico"),CONCATENATE("R",'MAPA DE RIESGOS'!$H$160),"")</f>
        <v/>
      </c>
      <c r="BC44" s="294" t="str">
        <f>IF(AND('MAPA DE RIESGOS'!$V$166="Muy Baja",'MAPA DE RIESGOS'!$Z$166="Catastrófico"),CONCATENATE("R",'MAPA DE RIESGOS'!$H$166),"")</f>
        <v/>
      </c>
      <c r="BD44" s="294" t="str">
        <f>IF(AND('MAPA DE RIESGOS'!$V$172="Muy Baja",'MAPA DE RIESGOS'!$Z$172="Catastrófico"),CONCATENATE("R",'MAPA DE RIESGOS'!$H$172),"")</f>
        <v/>
      </c>
      <c r="BE44" s="294" t="str">
        <f>IF(AND('MAPA DE RIESGOS'!$V$178="Muy Baja",'MAPA DE RIESGOS'!$Z$178="Catastrófico"),CONCATENATE("R",'MAPA DE RIESGOS'!$H$178),"")</f>
        <v/>
      </c>
      <c r="BF44" s="294" t="str">
        <f>IF(AND('MAPA DE RIESGOS'!$V$184="Muy Baja",'MAPA DE RIESGOS'!$Z$184="Catastrófico"),CONCATENATE("R",'MAPA DE RIESGOS'!$H$184),"")</f>
        <v/>
      </c>
      <c r="BG44" s="292" t="str">
        <f>IF(AND('MAPA DE RIESGOS'!$V$190="Muy Baja",'MAPA DE RIESGOS'!$Z$190="Catastrófico"),CONCATENATE("R",'MAPA DE RIESGOS'!$H$190),"")</f>
        <v/>
      </c>
      <c r="BH44" s="67"/>
      <c r="BI44" s="67"/>
      <c r="BJ44" s="67"/>
      <c r="BK44" s="67"/>
      <c r="BL44" s="67"/>
      <c r="BM44" s="67"/>
      <c r="BN44" s="67"/>
    </row>
    <row r="45" spans="2:66" ht="34.5" customHeight="1">
      <c r="B45" s="917"/>
      <c r="C45" s="917"/>
      <c r="D45" s="918"/>
      <c r="E45" s="908"/>
      <c r="F45" s="909"/>
      <c r="G45" s="909"/>
      <c r="H45" s="909"/>
      <c r="I45" s="910"/>
      <c r="J45" s="313" t="str">
        <f>IF(AND('MAPA DE RIESGOS'!$V$196="Muy Baja",'MAPA DE RIESGOS'!$Z$196="Leve"),CONCATENATE("R",'MAPA DE RIESGOS'!$H$196),"")</f>
        <v/>
      </c>
      <c r="K45" s="317" t="str">
        <f>IF(AND('MAPA DE RIESGOS'!$V$202="Muy Baja",'MAPA DE RIESGOS'!$Z$202="Leve"),CONCATENATE("R",'MAPA DE RIESGOS'!$H$202),"")</f>
        <v/>
      </c>
      <c r="L45" s="317" t="str">
        <f>IF(AND('MAPA DE RIESGOS'!$V$208="Muy Baja",'MAPA DE RIESGOS'!$Z$208="Leve"),CONCATENATE("R",'MAPA DE RIESGOS'!$H$208),"")</f>
        <v/>
      </c>
      <c r="M45" s="317" t="str">
        <f>IF(AND('MAPA DE RIESGOS'!$V$214="Muy Baja",'MAPA DE RIESGOS'!$Z$214="Leve"),CONCATENATE("R",'MAPA DE RIESGOS'!$H$214),"")</f>
        <v/>
      </c>
      <c r="N45" s="317" t="str">
        <f>IF(AND('MAPA DE RIESGOS'!$V$220="Muy Baja",'MAPA DE RIESGOS'!$Z$220="Leve"),CONCATENATE("R",'MAPA DE RIESGOS'!$H$220),"")</f>
        <v/>
      </c>
      <c r="O45" s="317" t="str">
        <f>IF(AND('MAPA DE RIESGOS'!$V$226="Muy Baja",'MAPA DE RIESGOS'!$Z$226="Leve"),CONCATENATE("R",'MAPA DE RIESGOS'!$H$226),"")</f>
        <v/>
      </c>
      <c r="P45" s="317" t="str">
        <f>IF(AND('MAPA DE RIESGOS'!$V$232="Muy Baja",'MAPA DE RIESGOS'!$Z$232="Leve"),CONCATENATE("R",'MAPA DE RIESGOS'!$H$232),"")</f>
        <v/>
      </c>
      <c r="Q45" s="317" t="str">
        <f>IF(AND('MAPA DE RIESGOS'!$V$238="Muy Baja",'MAPA DE RIESGOS'!$Z$238="Leve"),CONCATENATE("R",'MAPA DE RIESGOS'!$H$238),"")</f>
        <v/>
      </c>
      <c r="R45" s="317" t="str">
        <f>IF(AND('MAPA DE RIESGOS'!$V$244="Muy Baja",'MAPA DE RIESGOS'!$Z$244="Leve"),CONCATENATE("R",'MAPA DE RIESGOS'!$H$244),"")</f>
        <v/>
      </c>
      <c r="S45" s="316" t="str">
        <f>IF(AND('MAPA DE RIESGOS'!$V$250="Muy Baja",'MAPA DE RIESGOS'!$Z$250="Leve"),CONCATENATE("R",'MAPA DE RIESGOS'!$H$250),"")</f>
        <v/>
      </c>
      <c r="T45" s="313" t="str">
        <f>IF(AND('MAPA DE RIESGOS'!$V$196="Muy Baja",'MAPA DE RIESGOS'!$Z$196="Menor"),CONCATENATE("R",'MAPA DE RIESGOS'!$H$196),"")</f>
        <v/>
      </c>
      <c r="U45" s="317" t="str">
        <f>IF(AND('MAPA DE RIESGOS'!$V$202="Muy Baja",'MAPA DE RIESGOS'!$Z$202="Menor"),CONCATENATE("R",'MAPA DE RIESGOS'!$H$202),"")</f>
        <v/>
      </c>
      <c r="V45" s="317" t="str">
        <f>IF(AND('MAPA DE RIESGOS'!$V$208="Muy Baja",'MAPA DE RIESGOS'!$Z$208="Menor"),CONCATENATE("R",'MAPA DE RIESGOS'!$H$208),"")</f>
        <v/>
      </c>
      <c r="W45" s="317" t="str">
        <f>IF(AND('MAPA DE RIESGOS'!$V$214="Muy Baja",'MAPA DE RIESGOS'!$Z$214="Menor"),CONCATENATE("R",'MAPA DE RIESGOS'!$H$214),"")</f>
        <v/>
      </c>
      <c r="X45" s="317" t="str">
        <f>IF(AND('MAPA DE RIESGOS'!$V$220="Muy Baja",'MAPA DE RIESGOS'!$Z$220="Menor"),CONCATENATE("R",'MAPA DE RIESGOS'!$H$220),"")</f>
        <v/>
      </c>
      <c r="Y45" s="317" t="str">
        <f>IF(AND('MAPA DE RIESGOS'!$V$226="Muy Baja",'MAPA DE RIESGOS'!$Z$226="Menor"),CONCATENATE("R",'MAPA DE RIESGOS'!$H$226),"")</f>
        <v/>
      </c>
      <c r="Z45" s="317" t="str">
        <f>IF(AND('MAPA DE RIESGOS'!$V$232="Muy Baja",'MAPA DE RIESGOS'!$Z$232="Menor"),CONCATENATE("R",'MAPA DE RIESGOS'!$H$232),"")</f>
        <v/>
      </c>
      <c r="AA45" s="317" t="str">
        <f>IF(AND('MAPA DE RIESGOS'!$V$238="Muy Baja",'MAPA DE RIESGOS'!$Z$238="Menor"),CONCATENATE("R",'MAPA DE RIESGOS'!$H$238),"")</f>
        <v/>
      </c>
      <c r="AB45" s="317" t="str">
        <f>IF(AND('MAPA DE RIESGOS'!$V$244="Muy Baja",'MAPA DE RIESGOS'!$Z$244="Menor"),CONCATENATE("R",'MAPA DE RIESGOS'!$H$244),"")</f>
        <v/>
      </c>
      <c r="AC45" s="316" t="str">
        <f>IF(AND('MAPA DE RIESGOS'!$V$250="Muy Baja",'MAPA DE RIESGOS'!$Z$250="Menor"),CONCATENATE("R",'MAPA DE RIESGOS'!$H$250),"")</f>
        <v/>
      </c>
      <c r="AD45" s="302" t="str">
        <f>IF(AND('MAPA DE RIESGOS'!$V$196="Muy Baja",'MAPA DE RIESGOS'!$Z$196="Moderado"),CONCATENATE("R",'MAPA DE RIESGOS'!$H$196),"")</f>
        <v/>
      </c>
      <c r="AE45" s="307" t="str">
        <f>IF(AND('MAPA DE RIESGOS'!$V$202="Muy Baja",'MAPA DE RIESGOS'!$Z$202="Moderado"),CONCATENATE("R",'MAPA DE RIESGOS'!$H$202),"")</f>
        <v/>
      </c>
      <c r="AF45" s="307" t="str">
        <f>IF(AND('MAPA DE RIESGOS'!$V$208="Muy Baja",'MAPA DE RIESGOS'!$Z$208="Moderado"),CONCATENATE("R",'MAPA DE RIESGOS'!$H$208),"")</f>
        <v/>
      </c>
      <c r="AG45" s="307" t="str">
        <f>IF(AND('MAPA DE RIESGOS'!$V$214="Muy Baja",'MAPA DE RIESGOS'!$Z$214="Moderado"),CONCATENATE("R",'MAPA DE RIESGOS'!$H$214),"")</f>
        <v/>
      </c>
      <c r="AH45" s="307" t="str">
        <f>IF(AND('MAPA DE RIESGOS'!$V$220="Muy Baja",'MAPA DE RIESGOS'!$Z$220="Moderado"),CONCATENATE("R",'MAPA DE RIESGOS'!$H$220),"")</f>
        <v/>
      </c>
      <c r="AI45" s="307" t="str">
        <f>IF(AND('MAPA DE RIESGOS'!$V$226="Muy Baja",'MAPA DE RIESGOS'!$Z$226="Moderado"),CONCATENATE("R",'MAPA DE RIESGOS'!$H$226),"")</f>
        <v/>
      </c>
      <c r="AJ45" s="307" t="str">
        <f>IF(AND('MAPA DE RIESGOS'!$V$232="Muy Baja",'MAPA DE RIESGOS'!$Z$232="Moderado"),CONCATENATE("R",'MAPA DE RIESGOS'!$H$232),"")</f>
        <v/>
      </c>
      <c r="AK45" s="307" t="str">
        <f>IF(AND('MAPA DE RIESGOS'!$V$238="Muy Baja",'MAPA DE RIESGOS'!$Z$238="Moderado"),CONCATENATE("R",'MAPA DE RIESGOS'!$H$238),"")</f>
        <v/>
      </c>
      <c r="AL45" s="307" t="str">
        <f>IF(AND('MAPA DE RIESGOS'!$V$244="Muy Baja",'MAPA DE RIESGOS'!$Z$244="Moderado"),CONCATENATE("R",'MAPA DE RIESGOS'!$H$244),"")</f>
        <v/>
      </c>
      <c r="AM45" s="305" t="str">
        <f>IF(AND('MAPA DE RIESGOS'!$V$250="Muy Baja",'MAPA DE RIESGOS'!$Z$250="Moderado"),CONCATENATE("R",'MAPA DE RIESGOS'!$H$250),"")</f>
        <v/>
      </c>
      <c r="AN45" s="283" t="str">
        <f>IF(AND('MAPA DE RIESGOS'!$V$196="Muy Baja",'MAPA DE RIESGOS'!$Z$196="Mayor"),CONCATENATE("R",'MAPA DE RIESGOS'!$H$196),"")</f>
        <v/>
      </c>
      <c r="AO45" s="293" t="str">
        <f>IF(AND('MAPA DE RIESGOS'!$V$202="Muy Baja",'MAPA DE RIESGOS'!$Z$202="Mayor"),CONCATENATE("R",'MAPA DE RIESGOS'!$H$202),"")</f>
        <v/>
      </c>
      <c r="AP45" s="293" t="str">
        <f>IF(AND('MAPA DE RIESGOS'!$V$208="Muy Baja",'MAPA DE RIESGOS'!$Z$208="Mayor"),CONCATENATE("R",'MAPA DE RIESGOS'!$H$208),"")</f>
        <v/>
      </c>
      <c r="AQ45" s="293" t="str">
        <f>IF(AND('MAPA DE RIESGOS'!$V$214="Muy Baja",'MAPA DE RIESGOS'!$Z$214="Mayor"),CONCATENATE("R",'MAPA DE RIESGOS'!$H$214),"")</f>
        <v/>
      </c>
      <c r="AR45" s="293" t="str">
        <f>IF(AND('MAPA DE RIESGOS'!$V$220="Muy Baja",'MAPA DE RIESGOS'!$Z$220="Mayor"),CONCATENATE("R",'MAPA DE RIESGOS'!$H$220),"")</f>
        <v/>
      </c>
      <c r="AS45" s="293" t="str">
        <f>IF(AND('MAPA DE RIESGOS'!$V$226="Muy Baja",'MAPA DE RIESGOS'!$Z$226="Mayor"),CONCATENATE("R",'MAPA DE RIESGOS'!$H$226),"")</f>
        <v/>
      </c>
      <c r="AT45" s="293" t="str">
        <f>IF(AND('MAPA DE RIESGOS'!$V$232="Muy Baja",'MAPA DE RIESGOS'!$Z$232="Mayor"),CONCATENATE("R",'MAPA DE RIESGOS'!$H$232),"")</f>
        <v/>
      </c>
      <c r="AU45" s="293" t="str">
        <f>IF(AND('MAPA DE RIESGOS'!$V$238="Muy Baja",'MAPA DE RIESGOS'!$Z$238="Mayor"),CONCATENATE("R",'MAPA DE RIESGOS'!$H$238),"")</f>
        <v/>
      </c>
      <c r="AV45" s="293" t="str">
        <f>IF(AND('MAPA DE RIESGOS'!$V$244="Muy Baja",'MAPA DE RIESGOS'!$Z$244="Mayor"),CONCATENATE("R",'MAPA DE RIESGOS'!$H$244),"")</f>
        <v/>
      </c>
      <c r="AW45" s="286" t="str">
        <f>IF(AND('MAPA DE RIESGOS'!$V$250="Muy Baja",'MAPA DE RIESGOS'!$Z$250="Mayor"),CONCATENATE("R",'MAPA DE RIESGOS'!$H$250),"")</f>
        <v/>
      </c>
      <c r="AX45" s="289" t="str">
        <f>IF(AND('MAPA DE RIESGOS'!$V$196="Muy Baja",'MAPA DE RIESGOS'!$Z$196="Catastrófico"),CONCATENATE("R",'MAPA DE RIESGOS'!$H$196),"")</f>
        <v/>
      </c>
      <c r="AY45" s="294" t="str">
        <f>IF(AND('MAPA DE RIESGOS'!$V$202="Muy Baja",'MAPA DE RIESGOS'!$Z$202="Catastrófico"),CONCATENATE("R",'MAPA DE RIESGOS'!$H$202),"")</f>
        <v/>
      </c>
      <c r="AZ45" s="294" t="str">
        <f>IF(AND('MAPA DE RIESGOS'!$V$208="Muy Baja",'MAPA DE RIESGOS'!$Z$208="Catastrófico"),CONCATENATE("R",'MAPA DE RIESGOS'!$H$208),"")</f>
        <v/>
      </c>
      <c r="BA45" s="294" t="str">
        <f>IF(AND('MAPA DE RIESGOS'!$V$214="Muy Baja",'MAPA DE RIESGOS'!$Z$214="Catastrófico"),CONCATENATE("R",'MAPA DE RIESGOS'!$H$214),"")</f>
        <v/>
      </c>
      <c r="BB45" s="294" t="str">
        <f>IF(AND('MAPA DE RIESGOS'!$V$220="Muy Baja",'MAPA DE RIESGOS'!$Z$220="Catastrófico"),CONCATENATE("R",'MAPA DE RIESGOS'!$H$220),"")</f>
        <v/>
      </c>
      <c r="BC45" s="294" t="str">
        <f>IF(AND('MAPA DE RIESGOS'!$V$226="Muy Baja",'MAPA DE RIESGOS'!$Z$226="Catastrófico"),CONCATENATE("R",'MAPA DE RIESGOS'!$H$226),"")</f>
        <v/>
      </c>
      <c r="BD45" s="294" t="str">
        <f>IF(AND('MAPA DE RIESGOS'!$V$232="Muy Baja",'MAPA DE RIESGOS'!$Z$232="Catastrófico"),CONCATENATE("R",'MAPA DE RIESGOS'!$H$232),"")</f>
        <v/>
      </c>
      <c r="BE45" s="294" t="str">
        <f>IF(AND('MAPA DE RIESGOS'!$V$238="Muy Baja",'MAPA DE RIESGOS'!$Z$238="Catastrófico"),CONCATENATE("R",'MAPA DE RIESGOS'!$H$238),"")</f>
        <v/>
      </c>
      <c r="BF45" s="294" t="str">
        <f>IF(AND('MAPA DE RIESGOS'!$V$244="Muy Baja",'MAPA DE RIESGOS'!$Z$244="Catastrófico"),CONCATENATE("R",'MAPA DE RIESGOS'!$H$244),"")</f>
        <v/>
      </c>
      <c r="BG45" s="292" t="str">
        <f>IF(AND('MAPA DE RIESGOS'!$V$250="Muy Baja",'MAPA DE RIESGOS'!$Z$250="Catastrófico"),CONCATENATE("R",'MAPA DE RIESGOS'!$H$250),"")</f>
        <v/>
      </c>
      <c r="BH45" s="67"/>
      <c r="BI45" s="67"/>
      <c r="BJ45" s="67"/>
      <c r="BK45" s="67"/>
      <c r="BL45" s="67"/>
      <c r="BM45" s="67"/>
      <c r="BN45" s="67"/>
    </row>
    <row r="46" spans="2:66" ht="34.5" customHeight="1">
      <c r="B46" s="917"/>
      <c r="C46" s="917"/>
      <c r="D46" s="918"/>
      <c r="E46" s="908"/>
      <c r="F46" s="909"/>
      <c r="G46" s="909"/>
      <c r="H46" s="909"/>
      <c r="I46" s="910"/>
      <c r="J46" s="313" t="str">
        <f>IF(AND('MAPA DE RIESGOS'!$V$256="Muy Baja",'MAPA DE RIESGOS'!$Z$256="Leve"),CONCATENATE("R",'MAPA DE RIESGOS'!$H$256),"")</f>
        <v/>
      </c>
      <c r="K46" s="317" t="str">
        <f>IF(AND('MAPA DE RIESGOS'!$V$262="Muy Baja",'MAPA DE RIESGOS'!$Z$262="Leve"),CONCATENATE("R",'MAPA DE RIESGOS'!$H$262),"")</f>
        <v/>
      </c>
      <c r="L46" s="317" t="str">
        <f>IF(AND('MAPA DE RIESGOS'!$V$268="Muy Baja",'MAPA DE RIESGOS'!$Z$268="Leve"),CONCATENATE("R",'MAPA DE RIESGOS'!$H$268),"")</f>
        <v/>
      </c>
      <c r="M46" s="317" t="str">
        <f>IF(AND('MAPA DE RIESGOS'!$V$274="Muy Baja",'MAPA DE RIESGOS'!$Z$274="Leve"),CONCATENATE("R",'MAPA DE RIESGOS'!$H$274),"")</f>
        <v/>
      </c>
      <c r="N46" s="317" t="str">
        <f>IF(AND('MAPA DE RIESGOS'!$V$280="Muy Baja",'MAPA DE RIESGOS'!$Z$280="Leve"),CONCATENATE("R",'MAPA DE RIESGOS'!$H$280),"")</f>
        <v/>
      </c>
      <c r="O46" s="317" t="str">
        <f>IF(AND('MAPA DE RIESGOS'!$V$286="Muy Baja",'MAPA DE RIESGOS'!$Z$286="Leve"),CONCATENATE("R",'MAPA DE RIESGOS'!$H$286),"")</f>
        <v/>
      </c>
      <c r="P46" s="317" t="str">
        <f>IF(AND('MAPA DE RIESGOS'!$V$292="Muy Baja",'MAPA DE RIESGOS'!$Z$292="Leve"),CONCATENATE("R",'MAPA DE RIESGOS'!$H$292),"")</f>
        <v/>
      </c>
      <c r="Q46" s="317" t="str">
        <f>IF(AND('MAPA DE RIESGOS'!$V$298="Muy Baja",'MAPA DE RIESGOS'!$Z$298="Leve"),CONCATENATE("R",'MAPA DE RIESGOS'!$H$298),"")</f>
        <v/>
      </c>
      <c r="R46" s="317" t="str">
        <f>IF(AND('MAPA DE RIESGOS'!$V$304="Muy Baja",'MAPA DE RIESGOS'!$Z$304="Leve"),CONCATENATE("R",'MAPA DE RIESGOS'!$H$304),"")</f>
        <v/>
      </c>
      <c r="S46" s="316" t="str">
        <f>IF(AND('MAPA DE RIESGOS'!$V$310="Muy Baja",'MAPA DE RIESGOS'!$Z$310="Leve"),CONCATENATE("R",'MAPA DE RIESGOS'!$H$310),"")</f>
        <v/>
      </c>
      <c r="T46" s="313" t="str">
        <f>IF(AND('MAPA DE RIESGOS'!$V$256="Muy Baja",'MAPA DE RIESGOS'!$Z$256="Menor"),CONCATENATE("R",'MAPA DE RIESGOS'!$H$256),"")</f>
        <v/>
      </c>
      <c r="U46" s="317" t="str">
        <f>IF(AND('MAPA DE RIESGOS'!$V$262="Muy Baja",'MAPA DE RIESGOS'!$Z$262="Menor"),CONCATENATE("R",'MAPA DE RIESGOS'!$H$262),"")</f>
        <v/>
      </c>
      <c r="V46" s="317" t="str">
        <f>IF(AND('MAPA DE RIESGOS'!$V$268="Muy Baja",'MAPA DE RIESGOS'!$Z$268="Menor"),CONCATENATE("R",'MAPA DE RIESGOS'!$H$268),"")</f>
        <v/>
      </c>
      <c r="W46" s="317" t="str">
        <f>IF(AND('MAPA DE RIESGOS'!$V$274="Muy Baja",'MAPA DE RIESGOS'!$Z$274="Menor"),CONCATENATE("R",'MAPA DE RIESGOS'!$H$274),"")</f>
        <v/>
      </c>
      <c r="X46" s="317" t="str">
        <f>IF(AND('MAPA DE RIESGOS'!$V$280="Muy Baja",'MAPA DE RIESGOS'!$Z$280="Menor"),CONCATENATE("R",'MAPA DE RIESGOS'!$H$280),"")</f>
        <v/>
      </c>
      <c r="Y46" s="317" t="str">
        <f>IF(AND('MAPA DE RIESGOS'!$V$286="Muy Baja",'MAPA DE RIESGOS'!$Z$286="Menor"),CONCATENATE("R",'MAPA DE RIESGOS'!$H$286),"")</f>
        <v/>
      </c>
      <c r="Z46" s="317" t="str">
        <f>IF(AND('MAPA DE RIESGOS'!$V$292="Muy Baja",'MAPA DE RIESGOS'!$Z$292="Menor"),CONCATENATE("R",'MAPA DE RIESGOS'!$H$292),"")</f>
        <v/>
      </c>
      <c r="AA46" s="317" t="str">
        <f>IF(AND('MAPA DE RIESGOS'!$V$298="Muy Baja",'MAPA DE RIESGOS'!$Z$298="Menor"),CONCATENATE("R",'MAPA DE RIESGOS'!$H$298),"")</f>
        <v/>
      </c>
      <c r="AB46" s="317" t="str">
        <f>IF(AND('MAPA DE RIESGOS'!$V$304="Muy Baja",'MAPA DE RIESGOS'!$Z$304="Menor"),CONCATENATE("R",'MAPA DE RIESGOS'!$H$304),"")</f>
        <v/>
      </c>
      <c r="AC46" s="316" t="str">
        <f>IF(AND('MAPA DE RIESGOS'!$V$310="Muy Baja",'MAPA DE RIESGOS'!$Z$310="Menor"),CONCATENATE("R",'MAPA DE RIESGOS'!$H$310),"")</f>
        <v/>
      </c>
      <c r="AD46" s="302" t="str">
        <f>IF(AND('MAPA DE RIESGOS'!$V$256="Muy Baja",'MAPA DE RIESGOS'!$Z$256="Moderado"),CONCATENATE("R",'MAPA DE RIESGOS'!$H$256),"")</f>
        <v/>
      </c>
      <c r="AE46" s="307" t="str">
        <f>IF(AND('MAPA DE RIESGOS'!$V$262="Muy Baja",'MAPA DE RIESGOS'!$Z$262="Moderado"),CONCATENATE("R",'MAPA DE RIESGOS'!$H$262),"")</f>
        <v/>
      </c>
      <c r="AF46" s="307" t="str">
        <f>IF(AND('MAPA DE RIESGOS'!$V$268="Muy Baja",'MAPA DE RIESGOS'!$Z$268="Moderado"),CONCATENATE("R",'MAPA DE RIESGOS'!$H$268),"")</f>
        <v/>
      </c>
      <c r="AG46" s="307" t="str">
        <f>IF(AND('MAPA DE RIESGOS'!$V$274="Muy Baja",'MAPA DE RIESGOS'!$Z$274="Moderado"),CONCATENATE("R",'MAPA DE RIESGOS'!$H$274),"")</f>
        <v/>
      </c>
      <c r="AH46" s="307" t="str">
        <f>IF(AND('MAPA DE RIESGOS'!$V$280="Muy Baja",'MAPA DE RIESGOS'!$Z$280="Moderado"),CONCATENATE("R",'MAPA DE RIESGOS'!$H$280),"")</f>
        <v/>
      </c>
      <c r="AI46" s="307" t="str">
        <f>IF(AND('MAPA DE RIESGOS'!$V$286="Muy Baja",'MAPA DE RIESGOS'!$Z$286="Moderado"),CONCATENATE("R",'MAPA DE RIESGOS'!$H$286),"")</f>
        <v>R46</v>
      </c>
      <c r="AJ46" s="307" t="str">
        <f>IF(AND('MAPA DE RIESGOS'!$V$292="Muy Baja",'MAPA DE RIESGOS'!$Z$292="Moderado"),CONCATENATE("R",'MAPA DE RIESGOS'!$H$292),"")</f>
        <v/>
      </c>
      <c r="AK46" s="307" t="str">
        <f>IF(AND('MAPA DE RIESGOS'!$V$298="Muy Baja",'MAPA DE RIESGOS'!$Z$298="Moderado"),CONCATENATE("R",'MAPA DE RIESGOS'!$H$298),"")</f>
        <v/>
      </c>
      <c r="AL46" s="307" t="str">
        <f>IF(AND('MAPA DE RIESGOS'!$V$304="Muy Baja",'MAPA DE RIESGOS'!$Z$304="Moderado"),CONCATENATE("R",'MAPA DE RIESGOS'!$H$304),"")</f>
        <v/>
      </c>
      <c r="AM46" s="305" t="str">
        <f>IF(AND('MAPA DE RIESGOS'!$V$310="Muy Baja",'MAPA DE RIESGOS'!$Z$310="Moderado"),CONCATENATE("R",'MAPA DE RIESGOS'!$H$310),"")</f>
        <v/>
      </c>
      <c r="AN46" s="283" t="str">
        <f>IF(AND('MAPA DE RIESGOS'!$V$256="Muy Baja",'MAPA DE RIESGOS'!$Z$256="Mayor"),CONCATENATE("R",'MAPA DE RIESGOS'!$H$256),"")</f>
        <v/>
      </c>
      <c r="AO46" s="293" t="str">
        <f>IF(AND('MAPA DE RIESGOS'!$V$262="Muy Baja",'MAPA DE RIESGOS'!$Z$262="Mayor"),CONCATENATE("R",'MAPA DE RIESGOS'!$H$262),"")</f>
        <v/>
      </c>
      <c r="AP46" s="293" t="str">
        <f>IF(AND('MAPA DE RIESGOS'!$V$268="Muy Baja",'MAPA DE RIESGOS'!$Z$268="Mayor"),CONCATENATE("R",'MAPA DE RIESGOS'!$H$268),"")</f>
        <v/>
      </c>
      <c r="AQ46" s="293" t="str">
        <f>IF(AND('MAPA DE RIESGOS'!$V$274="Muy Baja",'MAPA DE RIESGOS'!$Z$274="Mayor"),CONCATENATE("R",'MAPA DE RIESGOS'!$H$274),"")</f>
        <v/>
      </c>
      <c r="AR46" s="293" t="str">
        <f>IF(AND('MAPA DE RIESGOS'!$V$280="Muy Baja",'MAPA DE RIESGOS'!$Z$280="Mayor"),CONCATENATE("R",'MAPA DE RIESGOS'!$H$280),"")</f>
        <v/>
      </c>
      <c r="AS46" s="293" t="str">
        <f>IF(AND('MAPA DE RIESGOS'!$V$286="Muy Baja",'MAPA DE RIESGOS'!$Z$286="Mayor"),CONCATENATE("R",'MAPA DE RIESGOS'!$H$286),"")</f>
        <v/>
      </c>
      <c r="AT46" s="293" t="str">
        <f>IF(AND('MAPA DE RIESGOS'!$V$292="Muy Baja",'MAPA DE RIESGOS'!$Z$292="Mayor"),CONCATENATE("R",'MAPA DE RIESGOS'!$H$292),"")</f>
        <v/>
      </c>
      <c r="AU46" s="293" t="str">
        <f>IF(AND('MAPA DE RIESGOS'!$V$298="Muy Baja",'MAPA DE RIESGOS'!$Z$298="Mayor"),CONCATENATE("R",'MAPA DE RIESGOS'!$H$298),"")</f>
        <v/>
      </c>
      <c r="AV46" s="293" t="str">
        <f>IF(AND('MAPA DE RIESGOS'!$V$304="Muy Baja",'MAPA DE RIESGOS'!$Z$304="Mayor"),CONCATENATE("R",'MAPA DE RIESGOS'!$H$304),"")</f>
        <v/>
      </c>
      <c r="AW46" s="286" t="str">
        <f>IF(AND('MAPA DE RIESGOS'!$V$310="Muy Baja",'MAPA DE RIESGOS'!$Z$310="Mayor"),CONCATENATE("R",'MAPA DE RIESGOS'!$H$310),"")</f>
        <v/>
      </c>
      <c r="AX46" s="289" t="str">
        <f>IF(AND('MAPA DE RIESGOS'!$V$256="Muy Baja",'MAPA DE RIESGOS'!$Z$256="Catastrófico"),CONCATENATE("R",'MAPA DE RIESGOS'!$H$256),"")</f>
        <v/>
      </c>
      <c r="AY46" s="294" t="str">
        <f>IF(AND('MAPA DE RIESGOS'!$V$262="Muy Baja",'MAPA DE RIESGOS'!$Z$262="Catastrófico"),CONCATENATE("R",'MAPA DE RIESGOS'!$H$262),"")</f>
        <v/>
      </c>
      <c r="AZ46" s="294" t="str">
        <f>IF(AND('MAPA DE RIESGOS'!$V$268="Muy Baja",'MAPA DE RIESGOS'!$Z$268="Catastrófico"),CONCATENATE("R",'MAPA DE RIESGOS'!$H$268),"")</f>
        <v/>
      </c>
      <c r="BA46" s="294" t="str">
        <f>IF(AND('MAPA DE RIESGOS'!$V$274="Muy Baja",'MAPA DE RIESGOS'!$Z$274="Catastrófico"),CONCATENATE("R",'MAPA DE RIESGOS'!$H$274),"")</f>
        <v/>
      </c>
      <c r="BB46" s="294" t="str">
        <f>IF(AND('MAPA DE RIESGOS'!$V$280="Muy Baja",'MAPA DE RIESGOS'!$Z$280="Catastrófico"),CONCATENATE("R",'MAPA DE RIESGOS'!$H$280),"")</f>
        <v/>
      </c>
      <c r="BC46" s="294" t="str">
        <f>IF(AND('MAPA DE RIESGOS'!$V$286="Muy Baja",'MAPA DE RIESGOS'!$Z$286="Catastrófico"),CONCATENATE("R",'MAPA DE RIESGOS'!$H$286),"")</f>
        <v/>
      </c>
      <c r="BD46" s="294" t="str">
        <f>IF(AND('MAPA DE RIESGOS'!$V$292="Muy Baja",'MAPA DE RIESGOS'!$Z$292="Catastrófico"),CONCATENATE("R",'MAPA DE RIESGOS'!$H$292),"")</f>
        <v/>
      </c>
      <c r="BE46" s="294" t="str">
        <f>IF(AND('MAPA DE RIESGOS'!$V$298="Muy Baja",'MAPA DE RIESGOS'!$Z$298="Catastrófico"),CONCATENATE("R",'MAPA DE RIESGOS'!$H$298),"")</f>
        <v/>
      </c>
      <c r="BF46" s="294" t="str">
        <f>IF(AND('MAPA DE RIESGOS'!$V$304="Muy Baja",'MAPA DE RIESGOS'!$Z$304="Catastrófico"),CONCATENATE("R",'MAPA DE RIESGOS'!$H$304),"")</f>
        <v/>
      </c>
      <c r="BG46" s="292" t="str">
        <f>IF(AND('MAPA DE RIESGOS'!$V$310="Muy Baja",'MAPA DE RIESGOS'!$Z$310="Catastrófico"),CONCATENATE("R",'MAPA DE RIESGOS'!$H$310),"")</f>
        <v/>
      </c>
      <c r="BH46" s="67"/>
      <c r="BI46" s="67"/>
      <c r="BJ46" s="67"/>
      <c r="BK46" s="67"/>
      <c r="BL46" s="67"/>
      <c r="BM46" s="67"/>
      <c r="BN46" s="67"/>
    </row>
    <row r="47" spans="2:66" ht="34.5" customHeight="1">
      <c r="B47" s="917"/>
      <c r="C47" s="917"/>
      <c r="D47" s="918"/>
      <c r="E47" s="908"/>
      <c r="F47" s="909"/>
      <c r="G47" s="909"/>
      <c r="H47" s="909"/>
      <c r="I47" s="910"/>
      <c r="J47" s="313" t="str">
        <f>IF(AND('MAPA DE RIESGOS'!$V$316="Muy Baja",'MAPA DE RIESGOS'!$Z$316="Leve"),CONCATENATE("R",'MAPA DE RIESGOS'!$H$316),"")</f>
        <v/>
      </c>
      <c r="K47" s="317" t="str">
        <f>IF(AND('MAPA DE RIESGOS'!$V$322="Muy Baja",'MAPA DE RIESGOS'!$Z$322="Leve"),CONCATENATE("R",'MAPA DE RIESGOS'!$H$322),"")</f>
        <v/>
      </c>
      <c r="L47" s="317" t="str">
        <f>IF(AND('MAPA DE RIESGOS'!$V$328="Muy Baja",'MAPA DE RIESGOS'!$Z$328="Leve"),CONCATENATE("R",'MAPA DE RIESGOS'!$H$328),"")</f>
        <v/>
      </c>
      <c r="M47" s="317" t="str">
        <f>IF(AND('MAPA DE RIESGOS'!$V$334="Muy Baja",'MAPA DE RIESGOS'!$Z$334="Leve"),CONCATENATE("R",'MAPA DE RIESGOS'!$H$334),"")</f>
        <v/>
      </c>
      <c r="N47" s="317" t="str">
        <f>IF(AND('MAPA DE RIESGOS'!$V$340="Muy Baja",'MAPA DE RIESGOS'!$Z$340="Leve"),CONCATENATE("R",'MAPA DE RIESGOS'!$H$340),"")</f>
        <v/>
      </c>
      <c r="O47" s="317" t="str">
        <f>IF(AND('MAPA DE RIESGOS'!$V$346="Muy Baja",'MAPA DE RIESGOS'!$Z$346="Leve"),CONCATENATE("R",'MAPA DE RIESGOS'!$H$346),"")</f>
        <v/>
      </c>
      <c r="P47" s="317" t="str">
        <f>IF(AND('MAPA DE RIESGOS'!$V$352="Muy Baja",'MAPA DE RIESGOS'!$Z$352="Leve"),CONCATENATE("R",'MAPA DE RIESGOS'!$H$352),"")</f>
        <v/>
      </c>
      <c r="Q47" s="317" t="str">
        <f>IF(AND('MAPA DE RIESGOS'!$V$358="Muy Baja",'MAPA DE RIESGOS'!$Z$358="Leve"),CONCATENATE("R",'MAPA DE RIESGOS'!$H$358),"")</f>
        <v/>
      </c>
      <c r="R47" s="317" t="str">
        <f>IF(AND('MAPA DE RIESGOS'!$V$364="Muy Baja",'MAPA DE RIESGOS'!$Z$364="Leve"),CONCATENATE("R",'MAPA DE RIESGOS'!$H$364),"")</f>
        <v/>
      </c>
      <c r="S47" s="316" t="str">
        <f>IF(AND('MAPA DE RIESGOS'!$V$370="Muy Baja",'MAPA DE RIESGOS'!$Z$370="Leve"),CONCATENATE("R",'MAPA DE RIESGOS'!$H$370),"")</f>
        <v/>
      </c>
      <c r="T47" s="313" t="str">
        <f>IF(AND('MAPA DE RIESGOS'!$V$316="Muy Baja",'MAPA DE RIESGOS'!$Z$316="Menor"),CONCATENATE("R",'MAPA DE RIESGOS'!$H$316),"")</f>
        <v/>
      </c>
      <c r="U47" s="317" t="str">
        <f>IF(AND('MAPA DE RIESGOS'!$V$322="Muy Baja",'MAPA DE RIESGOS'!$Z$322="Menor"),CONCATENATE("R",'MAPA DE RIESGOS'!$H$322),"")</f>
        <v/>
      </c>
      <c r="V47" s="317" t="str">
        <f>IF(AND('MAPA DE RIESGOS'!$V$328="Muy Baja",'MAPA DE RIESGOS'!$Z$328="Menor"),CONCATENATE("R",'MAPA DE RIESGOS'!$H$328),"")</f>
        <v/>
      </c>
      <c r="W47" s="317" t="str">
        <f>IF(AND('MAPA DE RIESGOS'!$V$334="Muy Baja",'MAPA DE RIESGOS'!$Z$334="Menor"),CONCATENATE("R",'MAPA DE RIESGOS'!$H$334),"")</f>
        <v/>
      </c>
      <c r="X47" s="317" t="str">
        <f>IF(AND('MAPA DE RIESGOS'!$V$340="Muy Baja",'MAPA DE RIESGOS'!$Z$340="Menor"),CONCATENATE("R",'MAPA DE RIESGOS'!$H$340),"")</f>
        <v/>
      </c>
      <c r="Y47" s="317" t="str">
        <f>IF(AND('MAPA DE RIESGOS'!$V$346="Muy Baja",'MAPA DE RIESGOS'!$Z$346="Menor"),CONCATENATE("R",'MAPA DE RIESGOS'!$H$346),"")</f>
        <v/>
      </c>
      <c r="Z47" s="317" t="str">
        <f>IF(AND('MAPA DE RIESGOS'!$V$352="Muy Baja",'MAPA DE RIESGOS'!$Z$352="Menor"),CONCATENATE("R",'MAPA DE RIESGOS'!$H$352),"")</f>
        <v/>
      </c>
      <c r="AA47" s="317" t="str">
        <f>IF(AND('MAPA DE RIESGOS'!$V$358="Muy Baja",'MAPA DE RIESGOS'!$Z$358="Menor"),CONCATENATE("R",'MAPA DE RIESGOS'!$H$358),"")</f>
        <v/>
      </c>
      <c r="AB47" s="317" t="str">
        <f>IF(AND('MAPA DE RIESGOS'!$V$364="Muy Baja",'MAPA DE RIESGOS'!$Z$364="Menor"),CONCATENATE("R",'MAPA DE RIESGOS'!$H$364),"")</f>
        <v/>
      </c>
      <c r="AC47" s="316" t="str">
        <f>IF(AND('MAPA DE RIESGOS'!$V$370="Muy Baja",'MAPA DE RIESGOS'!$Z$370="Menor"),CONCATENATE("R",'MAPA DE RIESGOS'!$H$370),"")</f>
        <v/>
      </c>
      <c r="AD47" s="302" t="str">
        <f>IF(AND('MAPA DE RIESGOS'!$V$316="Muy Baja",'MAPA DE RIESGOS'!$Z$316="Moderado"),CONCATENATE("R",'MAPA DE RIESGOS'!$H$316),"")</f>
        <v/>
      </c>
      <c r="AE47" s="307" t="str">
        <f>IF(AND('MAPA DE RIESGOS'!$V$322="Muy Baja",'MAPA DE RIESGOS'!$Z$322="Moderado"),CONCATENATE("R",'MAPA DE RIESGOS'!$H$322),"")</f>
        <v/>
      </c>
      <c r="AF47" s="307" t="str">
        <f>IF(AND('MAPA DE RIESGOS'!$V$328="Muy Baja",'MAPA DE RIESGOS'!$Z$328="Moderado"),CONCATENATE("R",'MAPA DE RIESGOS'!$H$328),"")</f>
        <v/>
      </c>
      <c r="AG47" s="307" t="str">
        <f>IF(AND('MAPA DE RIESGOS'!$V$334="Muy Baja",'MAPA DE RIESGOS'!$Z$334="Moderado"),CONCATENATE("R",'MAPA DE RIESGOS'!$H$334),"")</f>
        <v/>
      </c>
      <c r="AH47" s="307" t="str">
        <f>IF(AND('MAPA DE RIESGOS'!$V$340="Muy Baja",'MAPA DE RIESGOS'!$Z$340="Moderado"),CONCATENATE("R",'MAPA DE RIESGOS'!$H$340),"")</f>
        <v/>
      </c>
      <c r="AI47" s="307" t="str">
        <f>IF(AND('MAPA DE RIESGOS'!$V$346="Muy Baja",'MAPA DE RIESGOS'!$Z$346="Moderado"),CONCATENATE("R",'MAPA DE RIESGOS'!$H$346),"")</f>
        <v/>
      </c>
      <c r="AJ47" s="307" t="str">
        <f>IF(AND('MAPA DE RIESGOS'!$V$352="Muy Baja",'MAPA DE RIESGOS'!$Z$352="Moderado"),CONCATENATE("R",'MAPA DE RIESGOS'!$H$352),"")</f>
        <v/>
      </c>
      <c r="AK47" s="307" t="str">
        <f>IF(AND('MAPA DE RIESGOS'!$V$358="Muy Baja",'MAPA DE RIESGOS'!$Z$358="Moderado"),CONCATENATE("R",'MAPA DE RIESGOS'!$H$358),"")</f>
        <v/>
      </c>
      <c r="AL47" s="307" t="str">
        <f>IF(AND('MAPA DE RIESGOS'!$V$364="Muy Baja",'MAPA DE RIESGOS'!$Z$364="Moderado"),CONCATENATE("R",'MAPA DE RIESGOS'!$H$364),"")</f>
        <v/>
      </c>
      <c r="AM47" s="305" t="str">
        <f>IF(AND('MAPA DE RIESGOS'!$V$370="Muy Baja",'MAPA DE RIESGOS'!$Z$370="Moderado"),CONCATENATE("R",'MAPA DE RIESGOS'!$H$370),"")</f>
        <v/>
      </c>
      <c r="AN47" s="283" t="str">
        <f>IF(AND('MAPA DE RIESGOS'!$V$316="Muy Baja",'MAPA DE RIESGOS'!$Z$316="Mayor"),CONCATENATE("R",'MAPA DE RIESGOS'!$H$316),"")</f>
        <v/>
      </c>
      <c r="AO47" s="293" t="str">
        <f>IF(AND('MAPA DE RIESGOS'!$V$322="Muy Baja",'MAPA DE RIESGOS'!$Z$322="Mayor"),CONCATENATE("R",'MAPA DE RIESGOS'!$H$322),"")</f>
        <v/>
      </c>
      <c r="AP47" s="293" t="str">
        <f>IF(AND('MAPA DE RIESGOS'!$V$328="Muy Baja",'MAPA DE RIESGOS'!$Z$328="Mayor"),CONCATENATE("R",'MAPA DE RIESGOS'!$H$328),"")</f>
        <v/>
      </c>
      <c r="AQ47" s="293" t="str">
        <f>IF(AND('MAPA DE RIESGOS'!$V$334="Muy Baja",'MAPA DE RIESGOS'!$Z$334="Mayor"),CONCATENATE("R",'MAPA DE RIESGOS'!$H$334),"")</f>
        <v/>
      </c>
      <c r="AR47" s="293" t="str">
        <f>IF(AND('MAPA DE RIESGOS'!$V$340="Muy Baja",'MAPA DE RIESGOS'!$Z$340="Mayor"),CONCATENATE("R",'MAPA DE RIESGOS'!$H$340),"")</f>
        <v/>
      </c>
      <c r="AS47" s="293" t="str">
        <f>IF(AND('MAPA DE RIESGOS'!$V$346="Muy Baja",'MAPA DE RIESGOS'!$Z$346="Mayor"),CONCATENATE("R",'MAPA DE RIESGOS'!$H$346),"")</f>
        <v/>
      </c>
      <c r="AT47" s="293" t="str">
        <f>IF(AND('MAPA DE RIESGOS'!$V$352="Muy Baja",'MAPA DE RIESGOS'!$Z$352="Mayor"),CONCATENATE("R",'MAPA DE RIESGOS'!$H$352),"")</f>
        <v/>
      </c>
      <c r="AU47" s="293" t="str">
        <f>IF(AND('MAPA DE RIESGOS'!$V$358="Muy Baja",'MAPA DE RIESGOS'!$Z$358="Mayor"),CONCATENATE("R",'MAPA DE RIESGOS'!$H$358),"")</f>
        <v/>
      </c>
      <c r="AV47" s="293" t="str">
        <f>IF(AND('MAPA DE RIESGOS'!$V$364="Muy Baja",'MAPA DE RIESGOS'!$Z$364="Mayor"),CONCATENATE("R",'MAPA DE RIESGOS'!$H$364),"")</f>
        <v/>
      </c>
      <c r="AW47" s="286" t="str">
        <f>IF(AND('MAPA DE RIESGOS'!$V$370="Muy Baja",'MAPA DE RIESGOS'!$Z$370="Mayor"),CONCATENATE("R",'MAPA DE RIESGOS'!$H$370),"")</f>
        <v/>
      </c>
      <c r="AX47" s="289" t="str">
        <f>IF(AND('MAPA DE RIESGOS'!$V$316="Muy Baja",'MAPA DE RIESGOS'!$Z$316="Catastrófico"),CONCATENATE("R",'MAPA DE RIESGOS'!$H$316),"")</f>
        <v/>
      </c>
      <c r="AY47" s="294" t="str">
        <f>IF(AND('MAPA DE RIESGOS'!$V$322="Muy Baja",'MAPA DE RIESGOS'!$Z$322="Catastrófico"),CONCATENATE("R",'MAPA DE RIESGOS'!$H$322),"")</f>
        <v/>
      </c>
      <c r="AZ47" s="294" t="str">
        <f>IF(AND('MAPA DE RIESGOS'!$V$328="Muy Baja",'MAPA DE RIESGOS'!$Z$328="Catastrófico"),CONCATENATE("R",'MAPA DE RIESGOS'!$H$328),"")</f>
        <v/>
      </c>
      <c r="BA47" s="294" t="str">
        <f>IF(AND('MAPA DE RIESGOS'!$V$334="Muy Baja",'MAPA DE RIESGOS'!$Z$334="Catastrófico"),CONCATENATE("R",'MAPA DE RIESGOS'!$H$334),"")</f>
        <v/>
      </c>
      <c r="BB47" s="294" t="str">
        <f>IF(AND('MAPA DE RIESGOS'!$V$340="Muy Baja",'MAPA DE RIESGOS'!$Z$340="Catastrófico"),CONCATENATE("R",'MAPA DE RIESGOS'!$H$340),"")</f>
        <v/>
      </c>
      <c r="BC47" s="294" t="str">
        <f>IF(AND('MAPA DE RIESGOS'!$V$346="Muy Baja",'MAPA DE RIESGOS'!$Z$346="Catastrófico"),CONCATENATE("R",'MAPA DE RIESGOS'!$H$346),"")</f>
        <v/>
      </c>
      <c r="BD47" s="294" t="str">
        <f>IF(AND('MAPA DE RIESGOS'!$V$352="Muy Baja",'MAPA DE RIESGOS'!$Z$352="Catastrófico"),CONCATENATE("R",'MAPA DE RIESGOS'!$H$352),"")</f>
        <v/>
      </c>
      <c r="BE47" s="294" t="str">
        <f>IF(AND('MAPA DE RIESGOS'!$V$358="Muy Baja",'MAPA DE RIESGOS'!$Z$358="Catastrófico"),CONCATENATE("R",'MAPA DE RIESGOS'!$H$358),"")</f>
        <v/>
      </c>
      <c r="BF47" s="294" t="str">
        <f>IF(AND('MAPA DE RIESGOS'!$V$364="Muy Baja",'MAPA DE RIESGOS'!$Z$364="Catastrófico"),CONCATENATE("R",'MAPA DE RIESGOS'!$H$364),"")</f>
        <v/>
      </c>
      <c r="BG47" s="292" t="str">
        <f>IF(AND('MAPA DE RIESGOS'!$V$370="Muy Baja",'MAPA DE RIESGOS'!$Z$370="Catastrófico"),CONCATENATE("R",'MAPA DE RIESGOS'!$H$370),"")</f>
        <v/>
      </c>
      <c r="BH47" s="326"/>
      <c r="BI47" s="326"/>
      <c r="BJ47" s="326"/>
      <c r="BK47" s="326"/>
      <c r="BL47" s="326"/>
      <c r="BM47" s="326"/>
      <c r="BN47" s="326"/>
    </row>
    <row r="48" spans="2:66" ht="34.5" customHeight="1">
      <c r="B48" s="917"/>
      <c r="C48" s="917"/>
      <c r="D48" s="918"/>
      <c r="E48" s="908"/>
      <c r="F48" s="909"/>
      <c r="G48" s="909"/>
      <c r="H48" s="909"/>
      <c r="I48" s="910"/>
      <c r="J48" s="313" t="str">
        <f>IF(AND('MAPA DE RIESGOS'!$V$376="Muy Baja",'MAPA DE RIESGOS'!$Z$376="Leve"),CONCATENATE("R",'MAPA DE RIESGOS'!$H$376),"")</f>
        <v/>
      </c>
      <c r="K48" s="317" t="str">
        <f>IF(AND('MAPA DE RIESGOS'!$V$382="Muy Baja",'MAPA DE RIESGOS'!$Z$382="Leve"),CONCATENATE("R",'MAPA DE RIESGOS'!$H$382),"")</f>
        <v/>
      </c>
      <c r="L48" s="317" t="str">
        <f>IF(AND('MAPA DE RIESGOS'!$V$388="Muy Baja",'MAPA DE RIESGOS'!$Z$388="Leve"),CONCATENATE("R",'MAPA DE RIESGOS'!$H$388),"")</f>
        <v/>
      </c>
      <c r="M48" s="317" t="str">
        <f>IF(AND('MAPA DE RIESGOS'!$V$394="Muy Baja",'MAPA DE RIESGOS'!$Z$394="Leve"),CONCATENATE("R",'MAPA DE RIESGOS'!$H$394),"")</f>
        <v/>
      </c>
      <c r="N48" s="317" t="str">
        <f>IF(AND('MAPA DE RIESGOS'!$V$400="Muy Baja",'MAPA DE RIESGOS'!$Z$400="Leve"),CONCATENATE("R",'MAPA DE RIESGOS'!$H$400),"")</f>
        <v/>
      </c>
      <c r="O48" s="317" t="str">
        <f>IF(AND('MAPA DE RIESGOS'!$V$406="Muy Baja",'MAPA DE RIESGOS'!$Z$406="Leve"),CONCATENATE("R",'MAPA DE RIESGOS'!$H$406),"")</f>
        <v/>
      </c>
      <c r="P48" s="317" t="str">
        <f>IF(AND('MAPA DE RIESGOS'!$V$412="Muy Baja",'MAPA DE RIESGOS'!$Z$412="Leve"),CONCATENATE("R",'MAPA DE RIESGOS'!$H$412),"")</f>
        <v/>
      </c>
      <c r="Q48" s="317" t="str">
        <f>IF(AND('MAPA DE RIESGOS'!$V$418="Muy Baja",'MAPA DE RIESGOS'!$Z$418="Leve"),CONCATENATE("R",'MAPA DE RIESGOS'!$H$418),"")</f>
        <v/>
      </c>
      <c r="R48" s="317" t="str">
        <f>IF(AND('MAPA DE RIESGOS'!$V$424="Muy Baja",'MAPA DE RIESGOS'!$Z$424="Leve"),CONCATENATE("R",'MAPA DE RIESGOS'!$H$424),"")</f>
        <v/>
      </c>
      <c r="S48" s="316" t="str">
        <f>IF(AND('MAPA DE RIESGOS'!$V$430="Muy Baja",'MAPA DE RIESGOS'!$Z$430="Leve"),CONCATENATE("R",'MAPA DE RIESGOS'!$H$430),"")</f>
        <v/>
      </c>
      <c r="T48" s="313" t="str">
        <f>IF(AND('MAPA DE RIESGOS'!$V$376="Muy Baja",'MAPA DE RIESGOS'!$Z$376="Menor"),CONCATENATE("R",'MAPA DE RIESGOS'!$H$376),"")</f>
        <v/>
      </c>
      <c r="U48" s="317" t="str">
        <f>IF(AND('MAPA DE RIESGOS'!$V$382="Muy Baja",'MAPA DE RIESGOS'!$Z$382="Menor"),CONCATENATE("R",'MAPA DE RIESGOS'!$H$382),"")</f>
        <v/>
      </c>
      <c r="V48" s="317" t="str">
        <f>IF(AND('MAPA DE RIESGOS'!$V$388="Muy Baja",'MAPA DE RIESGOS'!$Z$388="Menor"),CONCATENATE("R",'MAPA DE RIESGOS'!$H$388),"")</f>
        <v/>
      </c>
      <c r="W48" s="317" t="str">
        <f>IF(AND('MAPA DE RIESGOS'!$V$394="Muy Baja",'MAPA DE RIESGOS'!$Z$394="Menor"),CONCATENATE("R",'MAPA DE RIESGOS'!$H$394),"")</f>
        <v/>
      </c>
      <c r="X48" s="317" t="str">
        <f>IF(AND('MAPA DE RIESGOS'!$V$400="Muy Baja",'MAPA DE RIESGOS'!$Z$400="Menor"),CONCATENATE("R",'MAPA DE RIESGOS'!$H$400),"")</f>
        <v/>
      </c>
      <c r="Y48" s="317" t="str">
        <f>IF(AND('MAPA DE RIESGOS'!$V$406="Muy Baja",'MAPA DE RIESGOS'!$Z$406="Menor"),CONCATENATE("R",'MAPA DE RIESGOS'!$H$406),"")</f>
        <v/>
      </c>
      <c r="Z48" s="317" t="str">
        <f>IF(AND('MAPA DE RIESGOS'!$V$412="Muy Baja",'MAPA DE RIESGOS'!$Z$412="Menor"),CONCATENATE("R",'MAPA DE RIESGOS'!$H$412),"")</f>
        <v/>
      </c>
      <c r="AA48" s="317" t="str">
        <f>IF(AND('MAPA DE RIESGOS'!$V$418="Muy Baja",'MAPA DE RIESGOS'!$Z$418="Menor"),CONCATENATE("R",'MAPA DE RIESGOS'!$H$418),"")</f>
        <v/>
      </c>
      <c r="AB48" s="317" t="str">
        <f>IF(AND('MAPA DE RIESGOS'!$V$424="Muy Baja",'MAPA DE RIESGOS'!$Z$424="Menor"),CONCATENATE("R",'MAPA DE RIESGOS'!$H$424),"")</f>
        <v/>
      </c>
      <c r="AC48" s="316" t="str">
        <f>IF(AND('MAPA DE RIESGOS'!$V$430="Muy Baja",'MAPA DE RIESGOS'!$Z$430="Menor"),CONCATENATE("R",'MAPA DE RIESGOS'!$H$430),"")</f>
        <v/>
      </c>
      <c r="AD48" s="302" t="str">
        <f>IF(AND('MAPA DE RIESGOS'!$V$376="Muy Baja",'MAPA DE RIESGOS'!$Z$376="Moderado"),CONCATENATE("R",'MAPA DE RIESGOS'!$H$376),"")</f>
        <v/>
      </c>
      <c r="AE48" s="307" t="str">
        <f>IF(AND('MAPA DE RIESGOS'!$V$382="Muy Baja",'MAPA DE RIESGOS'!$Z$382="Moderado"),CONCATENATE("R",'MAPA DE RIESGOS'!$H$382),"")</f>
        <v/>
      </c>
      <c r="AF48" s="307" t="str">
        <f>IF(AND('MAPA DE RIESGOS'!$V$388="Muy Baja",'MAPA DE RIESGOS'!$Z$388="Moderado"),CONCATENATE("R",'MAPA DE RIESGOS'!$H$388),"")</f>
        <v/>
      </c>
      <c r="AG48" s="307" t="str">
        <f>IF(AND('MAPA DE RIESGOS'!$V$394="Muy Baja",'MAPA DE RIESGOS'!$Z$394="Moderado"),CONCATENATE("R",'MAPA DE RIESGOS'!$H$394),"")</f>
        <v/>
      </c>
      <c r="AH48" s="307" t="str">
        <f>IF(AND('MAPA DE RIESGOS'!$V$400="Muy Baja",'MAPA DE RIESGOS'!$Z$400="Moderado"),CONCATENATE("R",'MAPA DE RIESGOS'!$H$400),"")</f>
        <v/>
      </c>
      <c r="AI48" s="307" t="str">
        <f>IF(AND('MAPA DE RIESGOS'!$V$406="Muy Baja",'MAPA DE RIESGOS'!$Z$406="Moderado"),CONCATENATE("R",'MAPA DE RIESGOS'!$H$406),"")</f>
        <v/>
      </c>
      <c r="AJ48" s="307" t="str">
        <f>IF(AND('MAPA DE RIESGOS'!$V$412="Muy Baja",'MAPA DE RIESGOS'!$Z$412="Moderado"),CONCATENATE("R",'MAPA DE RIESGOS'!$H$412),"")</f>
        <v/>
      </c>
      <c r="AK48" s="307" t="str">
        <f>IF(AND('MAPA DE RIESGOS'!$V$418="Muy Baja",'MAPA DE RIESGOS'!$Z$418="Moderado"),CONCATENATE("R",'MAPA DE RIESGOS'!$H$418),"")</f>
        <v/>
      </c>
      <c r="AL48" s="307" t="str">
        <f>IF(AND('MAPA DE RIESGOS'!$V$424="Muy Baja",'MAPA DE RIESGOS'!$Z$424="Moderado"),CONCATENATE("R",'MAPA DE RIESGOS'!$H$424),"")</f>
        <v/>
      </c>
      <c r="AM48" s="305" t="str">
        <f>IF(AND('MAPA DE RIESGOS'!$V$430="Muy Baja",'MAPA DE RIESGOS'!$Z$430="Moderado"),CONCATENATE("R",'MAPA DE RIESGOS'!$H$430),"")</f>
        <v/>
      </c>
      <c r="AN48" s="283" t="str">
        <f>IF(AND('MAPA DE RIESGOS'!$V$376="Muy Baja",'MAPA DE RIESGOS'!$Z$376="Mayor"),CONCATENATE("R",'MAPA DE RIESGOS'!$H$376),"")</f>
        <v/>
      </c>
      <c r="AO48" s="293" t="str">
        <f>IF(AND('MAPA DE RIESGOS'!$V$382="Muy Baja",'MAPA DE RIESGOS'!$Z$382="Mayor"),CONCATENATE("R",'MAPA DE RIESGOS'!$H$382),"")</f>
        <v/>
      </c>
      <c r="AP48" s="293" t="str">
        <f>IF(AND('MAPA DE RIESGOS'!$V$388="Muy Baja",'MAPA DE RIESGOS'!$Z$388="Mayor"),CONCATENATE("R",'MAPA DE RIESGOS'!$H$388),"")</f>
        <v/>
      </c>
      <c r="AQ48" s="293" t="str">
        <f>IF(AND('MAPA DE RIESGOS'!$V$394="Muy Baja",'MAPA DE RIESGOS'!$Z$394="Mayor"),CONCATENATE("R",'MAPA DE RIESGOS'!$H$394),"")</f>
        <v/>
      </c>
      <c r="AR48" s="293" t="str">
        <f>IF(AND('MAPA DE RIESGOS'!$V$400="Muy Baja",'MAPA DE RIESGOS'!$Z$400="Mayor"),CONCATENATE("R",'MAPA DE RIESGOS'!$H$400),"")</f>
        <v/>
      </c>
      <c r="AS48" s="293" t="str">
        <f>IF(AND('MAPA DE RIESGOS'!$V$406="Muy Baja",'MAPA DE RIESGOS'!$Z$406="Mayor"),CONCATENATE("R",'MAPA DE RIESGOS'!$H$406),"")</f>
        <v/>
      </c>
      <c r="AT48" s="293" t="str">
        <f>IF(AND('MAPA DE RIESGOS'!$V$412="Muy Baja",'MAPA DE RIESGOS'!$Z$412="Mayor"),CONCATENATE("R",'MAPA DE RIESGOS'!$H$412),"")</f>
        <v/>
      </c>
      <c r="AU48" s="293" t="str">
        <f>IF(AND('MAPA DE RIESGOS'!$V$418="Muy Baja",'MAPA DE RIESGOS'!$Z$418="Mayor"),CONCATENATE("R",'MAPA DE RIESGOS'!$H$418),"")</f>
        <v/>
      </c>
      <c r="AV48" s="293" t="str">
        <f>IF(AND('MAPA DE RIESGOS'!$V$424="Muy Baja",'MAPA DE RIESGOS'!$Z$424="Mayor"),CONCATENATE("R",'MAPA DE RIESGOS'!$H$424),"")</f>
        <v/>
      </c>
      <c r="AW48" s="286" t="str">
        <f>IF(AND('MAPA DE RIESGOS'!$V$430="Muy Baja",'MAPA DE RIESGOS'!$Z$430="Mayor"),CONCATENATE("R",'MAPA DE RIESGOS'!$H$430),"")</f>
        <v/>
      </c>
      <c r="AX48" s="289" t="str">
        <f>IF(AND('MAPA DE RIESGOS'!$V$376="Muy Baja",'MAPA DE RIESGOS'!$Z$376="Catastrófico"),CONCATENATE("R",'MAPA DE RIESGOS'!$H$376),"")</f>
        <v/>
      </c>
      <c r="AY48" s="294" t="str">
        <f>IF(AND('MAPA DE RIESGOS'!$V$382="Muy Baja",'MAPA DE RIESGOS'!$Z$382="Catastrófico"),CONCATENATE("R",'MAPA DE RIESGOS'!$H$382),"")</f>
        <v/>
      </c>
      <c r="AZ48" s="294" t="str">
        <f>IF(AND('MAPA DE RIESGOS'!$V$388="Muy Baja",'MAPA DE RIESGOS'!$Z$388="Catastrófico"),CONCATENATE("R",'MAPA DE RIESGOS'!$H$388),"")</f>
        <v/>
      </c>
      <c r="BA48" s="294" t="str">
        <f>IF(AND('MAPA DE RIESGOS'!$V$394="Muy Baja",'MAPA DE RIESGOS'!$Z$394="Catastrófico"),CONCATENATE("R",'MAPA DE RIESGOS'!$H$394),"")</f>
        <v/>
      </c>
      <c r="BB48" s="294" t="str">
        <f>IF(AND('MAPA DE RIESGOS'!$V$400="Muy Baja",'MAPA DE RIESGOS'!$Z$400="Catastrófico"),CONCATENATE("R",'MAPA DE RIESGOS'!$H$400),"")</f>
        <v/>
      </c>
      <c r="BC48" s="294" t="str">
        <f>IF(AND('MAPA DE RIESGOS'!$V$406="Muy Baja",'MAPA DE RIESGOS'!$Z$406="Catastrófico"),CONCATENATE("R",'MAPA DE RIESGOS'!$H$406),"")</f>
        <v/>
      </c>
      <c r="BD48" s="294" t="str">
        <f>IF(AND('MAPA DE RIESGOS'!$V$412="Muy Baja",'MAPA DE RIESGOS'!$Z$412="Catastrófico"),CONCATENATE("R",'MAPA DE RIESGOS'!$H$412),"")</f>
        <v/>
      </c>
      <c r="BE48" s="294" t="str">
        <f>IF(AND('MAPA DE RIESGOS'!$V$418="Muy Baja",'MAPA DE RIESGOS'!$Z$418="Catastrófico"),CONCATENATE("R",'MAPA DE RIESGOS'!$H$418),"")</f>
        <v/>
      </c>
      <c r="BF48" s="294" t="str">
        <f>IF(AND('MAPA DE RIESGOS'!$V$424="Muy Baja",'MAPA DE RIESGOS'!$Z$424="Catastrófico"),CONCATENATE("R",'MAPA DE RIESGOS'!$H$424),"")</f>
        <v/>
      </c>
      <c r="BG48" s="292" t="str">
        <f>IF(AND('MAPA DE RIESGOS'!$V$430="Muy Baja",'MAPA DE RIESGOS'!$Z$430="Catastrófico"),CONCATENATE("R",'MAPA DE RIESGOS'!$H$430),"")</f>
        <v/>
      </c>
      <c r="BH48" s="326"/>
      <c r="BI48" s="326"/>
      <c r="BJ48" s="326"/>
      <c r="BK48" s="326"/>
      <c r="BL48" s="326"/>
      <c r="BM48" s="326"/>
      <c r="BN48" s="326"/>
    </row>
    <row r="49" spans="2:66" ht="34.5" customHeight="1">
      <c r="B49" s="917"/>
      <c r="C49" s="917"/>
      <c r="D49" s="918"/>
      <c r="E49" s="908"/>
      <c r="F49" s="909"/>
      <c r="G49" s="909"/>
      <c r="H49" s="909"/>
      <c r="I49" s="910"/>
      <c r="J49" s="313" t="str">
        <f>IF(AND('MAPA DE RIESGOS'!$V$436="Muy Baja",'MAPA DE RIESGOS'!$Z$436="Leve"),CONCATENATE("R",'MAPA DE RIESGOS'!$H$436),"")</f>
        <v/>
      </c>
      <c r="K49" s="317" t="str">
        <f>IF(AND('MAPA DE RIESGOS'!$V$442="Muy Baja",'MAPA DE RIESGOS'!$Z$442="Leve"),CONCATENATE("R",'MAPA DE RIESGOS'!$H$442),"")</f>
        <v/>
      </c>
      <c r="L49" s="317" t="str">
        <f>IF(AND('MAPA DE RIESGOS'!$V$448="Muy Baja",'MAPA DE RIESGOS'!$Z$448="Leve"),CONCATENATE("R",'MAPA DE RIESGOS'!$H$448),"")</f>
        <v/>
      </c>
      <c r="M49" s="317" t="str">
        <f>IF(AND('MAPA DE RIESGOS'!$V$454="Muy Baja",'MAPA DE RIESGOS'!$Z$454="Leve"),CONCATENATE("R",'MAPA DE RIESGOS'!$H$454),"")</f>
        <v/>
      </c>
      <c r="N49" s="317" t="str">
        <f>IF(AND('MAPA DE RIESGOS'!$V$460="Muy Baja",'MAPA DE RIESGOS'!$Z$460="Leve"),CONCATENATE("R",'MAPA DE RIESGOS'!$H$460),"")</f>
        <v/>
      </c>
      <c r="O49" s="317" t="str">
        <f>IF(AND('MAPA DE RIESGOS'!$V$466="Muy Baja",'MAPA DE RIESGOS'!$Z$466="Leve"),CONCATENATE("R",'MAPA DE RIESGOS'!$H$466),"")</f>
        <v/>
      </c>
      <c r="P49" s="317" t="str">
        <f>IF(AND('MAPA DE RIESGOS'!$V$472="Muy Baja",'MAPA DE RIESGOS'!$Z$472="Leve"),CONCATENATE("R",'MAPA DE RIESGOS'!$H$472),"")</f>
        <v/>
      </c>
      <c r="Q49" s="317" t="str">
        <f>IF(AND('MAPA DE RIESGOS'!$V$478="Muy Baja",'MAPA DE RIESGOS'!$Z$478="Leve"),CONCATENATE("R",'MAPA DE RIESGOS'!$H$478),"")</f>
        <v/>
      </c>
      <c r="R49" s="317" t="str">
        <f>IF(AND('MAPA DE RIESGOS'!$V$484="Muy Baja",'MAPA DE RIESGOS'!$Z$484="Leve"),CONCATENATE("R",'MAPA DE RIESGOS'!$H$484),"")</f>
        <v/>
      </c>
      <c r="S49" s="316" t="str">
        <f>IF(AND('MAPA DE RIESGOS'!$V$490="Muy Baja",'MAPA DE RIESGOS'!$Z$490="Leve"),CONCATENATE("R",'MAPA DE RIESGOS'!$H$490),"")</f>
        <v/>
      </c>
      <c r="T49" s="313" t="str">
        <f>IF(AND('MAPA DE RIESGOS'!$V$436="Muy Baja",'MAPA DE RIESGOS'!$Z$436="Menor"),CONCATENATE("R",'MAPA DE RIESGOS'!$H$436),"")</f>
        <v/>
      </c>
      <c r="U49" s="317" t="str">
        <f>IF(AND('MAPA DE RIESGOS'!$V$442="Muy Baja",'MAPA DE RIESGOS'!$Z$442="Menor"),CONCATENATE("R",'MAPA DE RIESGOS'!$H$442),"")</f>
        <v/>
      </c>
      <c r="V49" s="317" t="str">
        <f>IF(AND('MAPA DE RIESGOS'!$V$448="Muy Baja",'MAPA DE RIESGOS'!$Z$448="Menor"),CONCATENATE("R",'MAPA DE RIESGOS'!$H$448),"")</f>
        <v/>
      </c>
      <c r="W49" s="317" t="str">
        <f>IF(AND('MAPA DE RIESGOS'!$V$454="Muy Baja",'MAPA DE RIESGOS'!$Z$454="Menor"),CONCATENATE("R",'MAPA DE RIESGOS'!$H$454),"")</f>
        <v/>
      </c>
      <c r="X49" s="317" t="str">
        <f>IF(AND('MAPA DE RIESGOS'!$V$460="Muy Baja",'MAPA DE RIESGOS'!$Z$460="Menor"),CONCATENATE("R",'MAPA DE RIESGOS'!$H$460),"")</f>
        <v/>
      </c>
      <c r="Y49" s="317" t="str">
        <f>IF(AND('MAPA DE RIESGOS'!$V$466="Muy Baja",'MAPA DE RIESGOS'!$Z$466="Menor"),CONCATENATE("R",'MAPA DE RIESGOS'!$H$466),"")</f>
        <v/>
      </c>
      <c r="Z49" s="317" t="str">
        <f>IF(AND('MAPA DE RIESGOS'!$V$472="Muy Baja",'MAPA DE RIESGOS'!$Z$472="Menor"),CONCATENATE("R",'MAPA DE RIESGOS'!$H$472),"")</f>
        <v/>
      </c>
      <c r="AA49" s="317" t="str">
        <f>IF(AND('MAPA DE RIESGOS'!$V$478="Muy Baja",'MAPA DE RIESGOS'!$Z$478="Menor"),CONCATENATE("R",'MAPA DE RIESGOS'!$H$478),"")</f>
        <v/>
      </c>
      <c r="AB49" s="317" t="str">
        <f>IF(AND('MAPA DE RIESGOS'!$V$484="Muy Baja",'MAPA DE RIESGOS'!$Z$484="Menor"),CONCATENATE("R",'MAPA DE RIESGOS'!$H$484),"")</f>
        <v/>
      </c>
      <c r="AC49" s="316" t="str">
        <f>IF(AND('MAPA DE RIESGOS'!$V$490="Muy Baja",'MAPA DE RIESGOS'!$Z$490="Menor"),CONCATENATE("R",'MAPA DE RIESGOS'!$H$490),"")</f>
        <v/>
      </c>
      <c r="AD49" s="302" t="str">
        <f>IF(AND('MAPA DE RIESGOS'!$V$436="Muy Baja",'MAPA DE RIESGOS'!$Z$436="Moderado"),CONCATENATE("R",'MAPA DE RIESGOS'!$H$436),"")</f>
        <v/>
      </c>
      <c r="AE49" s="307" t="str">
        <f>IF(AND('MAPA DE RIESGOS'!$V$442="Muy Baja",'MAPA DE RIESGOS'!$Z$442="Moderado"),CONCATENATE("R",'MAPA DE RIESGOS'!$H$442),"")</f>
        <v/>
      </c>
      <c r="AF49" s="307" t="str">
        <f>IF(AND('MAPA DE RIESGOS'!$V$448="Muy Baja",'MAPA DE RIESGOS'!$Z$448="Moderado"),CONCATENATE("R",'MAPA DE RIESGOS'!$H$448),"")</f>
        <v/>
      </c>
      <c r="AG49" s="307" t="str">
        <f>IF(AND('MAPA DE RIESGOS'!$V$454="Muy Baja",'MAPA DE RIESGOS'!$Z$454="Moderado"),CONCATENATE("R",'MAPA DE RIESGOS'!$H$454),"")</f>
        <v/>
      </c>
      <c r="AH49" s="307" t="str">
        <f>IF(AND('MAPA DE RIESGOS'!$V$460="Muy Baja",'MAPA DE RIESGOS'!$Z$460="Moderado"),CONCATENATE("R",'MAPA DE RIESGOS'!$H$460),"")</f>
        <v/>
      </c>
      <c r="AI49" s="307" t="str">
        <f>IF(AND('MAPA DE RIESGOS'!$V$466="Muy Baja",'MAPA DE RIESGOS'!$Z$466="Moderado"),CONCATENATE("R",'MAPA DE RIESGOS'!$H$466),"")</f>
        <v/>
      </c>
      <c r="AJ49" s="307" t="str">
        <f>IF(AND('MAPA DE RIESGOS'!$V$472="Muy Baja",'MAPA DE RIESGOS'!$Z$472="Moderado"),CONCATENATE("R",'MAPA DE RIESGOS'!$H$472),"")</f>
        <v/>
      </c>
      <c r="AK49" s="307" t="str">
        <f>IF(AND('MAPA DE RIESGOS'!$V$478="Muy Baja",'MAPA DE RIESGOS'!$Z$478="Moderado"),CONCATENATE("R",'MAPA DE RIESGOS'!$H$478),"")</f>
        <v/>
      </c>
      <c r="AL49" s="307" t="str">
        <f>IF(AND('MAPA DE RIESGOS'!$V$484="Muy Baja",'MAPA DE RIESGOS'!$Z$484="Moderado"),CONCATENATE("R",'MAPA DE RIESGOS'!$H$484),"")</f>
        <v/>
      </c>
      <c r="AM49" s="305" t="str">
        <f>IF(AND('MAPA DE RIESGOS'!$V$490="Muy Baja",'MAPA DE RIESGOS'!$Z$490="Moderado"),CONCATENATE("R",'MAPA DE RIESGOS'!$H$490),"")</f>
        <v/>
      </c>
      <c r="AN49" s="283" t="str">
        <f>IF(AND('MAPA DE RIESGOS'!$V$436="Muy Baja",'MAPA DE RIESGOS'!$Z$436="Mayor"),CONCATENATE("R",'MAPA DE RIESGOS'!$H$436),"")</f>
        <v/>
      </c>
      <c r="AO49" s="293" t="str">
        <f>IF(AND('MAPA DE RIESGOS'!$V$442="Muy Baja",'MAPA DE RIESGOS'!$Z$442="Mayor"),CONCATENATE("R",'MAPA DE RIESGOS'!$H$442),"")</f>
        <v/>
      </c>
      <c r="AP49" s="293" t="str">
        <f>IF(AND('MAPA DE RIESGOS'!$V$448="Muy Baja",'MAPA DE RIESGOS'!$Z$448="Mayor"),CONCATENATE("R",'MAPA DE RIESGOS'!$H$448),"")</f>
        <v/>
      </c>
      <c r="AQ49" s="293" t="str">
        <f>IF(AND('MAPA DE RIESGOS'!$V$454="Muy Baja",'MAPA DE RIESGOS'!$Z$454="Mayor"),CONCATENATE("R",'MAPA DE RIESGOS'!$H$454),"")</f>
        <v/>
      </c>
      <c r="AR49" s="293" t="str">
        <f>IF(AND('MAPA DE RIESGOS'!$V$460="Muy Baja",'MAPA DE RIESGOS'!$Z$460="Mayor"),CONCATENATE("R",'MAPA DE RIESGOS'!$H$460),"")</f>
        <v/>
      </c>
      <c r="AS49" s="293" t="str">
        <f>IF(AND('MAPA DE RIESGOS'!$V$466="Muy Baja",'MAPA DE RIESGOS'!$Z$466="Mayor"),CONCATENATE("R",'MAPA DE RIESGOS'!$H$466),"")</f>
        <v/>
      </c>
      <c r="AT49" s="293" t="str">
        <f>IF(AND('MAPA DE RIESGOS'!$V$472="Muy Baja",'MAPA DE RIESGOS'!$Z$472="Mayor"),CONCATENATE("R",'MAPA DE RIESGOS'!$H$472),"")</f>
        <v/>
      </c>
      <c r="AU49" s="293" t="str">
        <f>IF(AND('MAPA DE RIESGOS'!$V$478="Muy Baja",'MAPA DE RIESGOS'!$Z$478="Mayor"),CONCATENATE("R",'MAPA DE RIESGOS'!$H$478),"")</f>
        <v/>
      </c>
      <c r="AV49" s="293" t="str">
        <f>IF(AND('MAPA DE RIESGOS'!$V$484="Muy Baja",'MAPA DE RIESGOS'!$Z$484="Mayor"),CONCATENATE("R",'MAPA DE RIESGOS'!$H$484),"")</f>
        <v/>
      </c>
      <c r="AW49" s="286" t="str">
        <f>IF(AND('MAPA DE RIESGOS'!$V$490="Muy Baja",'MAPA DE RIESGOS'!$Z$490="Mayor"),CONCATENATE("R",'MAPA DE RIESGOS'!$H$490),"")</f>
        <v/>
      </c>
      <c r="AX49" s="289" t="str">
        <f>IF(AND('MAPA DE RIESGOS'!$V$436="Muy Baja",'MAPA DE RIESGOS'!$Z$436="Catastrófico"),CONCATENATE("R",'MAPA DE RIESGOS'!$H$436),"")</f>
        <v/>
      </c>
      <c r="AY49" s="294" t="str">
        <f>IF(AND('MAPA DE RIESGOS'!$V$442="Muy Baja",'MAPA DE RIESGOS'!$Z$442="Catastrófico"),CONCATENATE("R",'MAPA DE RIESGOS'!$H$442),"")</f>
        <v/>
      </c>
      <c r="AZ49" s="294" t="str">
        <f>IF(AND('MAPA DE RIESGOS'!$V$448="Muy Baja",'MAPA DE RIESGOS'!$Z$448="Catastrófico"),CONCATENATE("R",'MAPA DE RIESGOS'!$H$448),"")</f>
        <v/>
      </c>
      <c r="BA49" s="294" t="str">
        <f>IF(AND('MAPA DE RIESGOS'!$V$454="Muy Baja",'MAPA DE RIESGOS'!$Z$454="Catastrófico"),CONCATENATE("R",'MAPA DE RIESGOS'!$H$454),"")</f>
        <v/>
      </c>
      <c r="BB49" s="294" t="str">
        <f>IF(AND('MAPA DE RIESGOS'!$V$460="Muy Baja",'MAPA DE RIESGOS'!$Z$460="Catastrófico"),CONCATENATE("R",'MAPA DE RIESGOS'!$H$460),"")</f>
        <v/>
      </c>
      <c r="BC49" s="294" t="str">
        <f>IF(AND('MAPA DE RIESGOS'!$V$466="Muy Baja",'MAPA DE RIESGOS'!$Z$466="Catastrófico"),CONCATENATE("R",'MAPA DE RIESGOS'!$H$466),"")</f>
        <v/>
      </c>
      <c r="BD49" s="294" t="str">
        <f>IF(AND('MAPA DE RIESGOS'!$V$472="Muy Baja",'MAPA DE RIESGOS'!$Z$472="Catastrófico"),CONCATENATE("R",'MAPA DE RIESGOS'!$H$472),"")</f>
        <v/>
      </c>
      <c r="BE49" s="294" t="str">
        <f>IF(AND('MAPA DE RIESGOS'!$V$478="Muy Baja",'MAPA DE RIESGOS'!$Z$478="Catastrófico"),CONCATENATE("R",'MAPA DE RIESGOS'!$H$478),"")</f>
        <v/>
      </c>
      <c r="BF49" s="294" t="str">
        <f>IF(AND('MAPA DE RIESGOS'!$V$484="Muy Baja",'MAPA DE RIESGOS'!$Z$484="Catastrófico"),CONCATENATE("R",'MAPA DE RIESGOS'!$H$484),"")</f>
        <v/>
      </c>
      <c r="BG49" s="292" t="str">
        <f>IF(AND('MAPA DE RIESGOS'!$V$490="Muy Baja",'MAPA DE RIESGOS'!$Z$490="Catastrófico"),CONCATENATE("R",'MAPA DE RIESGOS'!$H$490),"")</f>
        <v/>
      </c>
      <c r="BH49" s="326"/>
      <c r="BI49" s="326"/>
      <c r="BJ49" s="326"/>
      <c r="BK49" s="326"/>
      <c r="BL49" s="326"/>
      <c r="BM49" s="326"/>
      <c r="BN49" s="326"/>
    </row>
    <row r="50" spans="2:66" ht="34.5" customHeight="1" thickBot="1">
      <c r="B50" s="917"/>
      <c r="C50" s="917"/>
      <c r="D50" s="918"/>
      <c r="E50" s="911"/>
      <c r="F50" s="912"/>
      <c r="G50" s="912"/>
      <c r="H50" s="912"/>
      <c r="I50" s="913"/>
      <c r="J50" s="318" t="str">
        <f>IF(AND('MAPA DE RIESGOS'!$V$496="Muy Baja",'MAPA DE RIESGOS'!$Z$496="Leve"),CONCATENATE("R",'MAPA DE RIESGOS'!$H$496),"")</f>
        <v/>
      </c>
      <c r="K50" s="319" t="str">
        <f>IF(AND('MAPA DE RIESGOS'!$V$502="Muy Baja",'MAPA DE RIESGOS'!$Z$502="Leve"),CONCATENATE("R",'MAPA DE RIESGOS'!$H$502),"")</f>
        <v/>
      </c>
      <c r="L50" s="319" t="str">
        <f>IF(AND('MAPA DE RIESGOS'!$V$508="Muy Baja",'MAPA DE RIESGOS'!$Z$508="Leve"),CONCATENATE("R",'MAPA DE RIESGOS'!$H$508),"")</f>
        <v/>
      </c>
      <c r="M50" s="319" t="str">
        <f>IF(AND('MAPA DE RIESGOS'!$V$514="Muy Baja",'MAPA DE RIESGOS'!$Z$514="Leve"),CONCATENATE("R",'MAPA DE RIESGOS'!$H$514),"")</f>
        <v/>
      </c>
      <c r="N50" s="319" t="str">
        <f>IF(AND('MAPA DE RIESGOS'!$V$520="Muy Baja",'MAPA DE RIESGOS'!$Z$520="Leve"),CONCATENATE("R",'MAPA DE RIESGOS'!$H$520),"")</f>
        <v/>
      </c>
      <c r="O50" s="319" t="str">
        <f>IF(AND('MAPA DE RIESGOS'!$V$526="Muy Baja",'MAPA DE RIESGOS'!$Z$526="Leve"),CONCATENATE("R",'MAPA DE RIESGOS'!$H$526),"")</f>
        <v/>
      </c>
      <c r="P50" s="319" t="str">
        <f>IF(AND('MAPA DE RIESGOS'!$V$532="Muy Baja",'MAPA DE RIESGOS'!$Z$532="Leve"),CONCATENATE("R",'MAPA DE RIESGOS'!$H$532),"")</f>
        <v/>
      </c>
      <c r="Q50" s="319"/>
      <c r="R50" s="319"/>
      <c r="S50" s="320"/>
      <c r="T50" s="318" t="str">
        <f>IF(AND('MAPA DE RIESGOS'!$V$496="Muy Baja",'MAPA DE RIESGOS'!$Z$496="Menor"),CONCATENATE("R",'MAPA DE RIESGOS'!$H$496),"")</f>
        <v/>
      </c>
      <c r="U50" s="319" t="str">
        <f>IF(AND('MAPA DE RIESGOS'!$V$502="Muy Baja",'MAPA DE RIESGOS'!$Z$502="Menor"),CONCATENATE("R",'MAPA DE RIESGOS'!$H$502),"")</f>
        <v/>
      </c>
      <c r="V50" s="319" t="str">
        <f>IF(AND('MAPA DE RIESGOS'!$V$508="Muy Baja",'MAPA DE RIESGOS'!$Z$508="Menor"),CONCATENATE("R",'MAPA DE RIESGOS'!$H$508),"")</f>
        <v/>
      </c>
      <c r="W50" s="319" t="str">
        <f>IF(AND('MAPA DE RIESGOS'!$V$514="Muy Baja",'MAPA DE RIESGOS'!$Z$514="Menor"),CONCATENATE("R",'MAPA DE RIESGOS'!$H$514),"")</f>
        <v/>
      </c>
      <c r="X50" s="319" t="str">
        <f>IF(AND('MAPA DE RIESGOS'!$V$520="Muy Baja",'MAPA DE RIESGOS'!$Z$520="Menor"),CONCATENATE("R",'MAPA DE RIESGOS'!$H$520),"")</f>
        <v/>
      </c>
      <c r="Y50" s="319" t="str">
        <f>IF(AND('MAPA DE RIESGOS'!$V$526="Muy Baja",'MAPA DE RIESGOS'!$Z$526="Menor"),CONCATENATE("R",'MAPA DE RIESGOS'!$H$526),"")</f>
        <v/>
      </c>
      <c r="Z50" s="319" t="str">
        <f>IF(AND('MAPA DE RIESGOS'!$V$532="Muy Baja",'MAPA DE RIESGOS'!$Z$532="Menor"),CONCATENATE("R",'MAPA DE RIESGOS'!$H$532),"")</f>
        <v/>
      </c>
      <c r="AA50" s="319"/>
      <c r="AB50" s="319"/>
      <c r="AC50" s="320"/>
      <c r="AD50" s="308" t="str">
        <f>IF(AND('MAPA DE RIESGOS'!$V$496="Muy Baja",'MAPA DE RIESGOS'!$Z$496="Moderado"),CONCATENATE("R",'MAPA DE RIESGOS'!$H$496),"")</f>
        <v/>
      </c>
      <c r="AE50" s="309" t="str">
        <f>IF(AND('MAPA DE RIESGOS'!$V$502="Muy Baja",'MAPA DE RIESGOS'!$Z$502="Moderado"),CONCATENATE("R",'MAPA DE RIESGOS'!$H$502),"")</f>
        <v/>
      </c>
      <c r="AF50" s="309" t="str">
        <f>IF(AND('MAPA DE RIESGOS'!$V$508="Muy Baja",'MAPA DE RIESGOS'!$Z$508="Moderado"),CONCATENATE("R",'MAPA DE RIESGOS'!$H$508),"")</f>
        <v/>
      </c>
      <c r="AG50" s="309" t="str">
        <f>IF(AND('MAPA DE RIESGOS'!$V$514="Muy Baja",'MAPA DE RIESGOS'!$Z$514="Moderado"),CONCATENATE("R",'MAPA DE RIESGOS'!$H$514),"")</f>
        <v/>
      </c>
      <c r="AH50" s="309" t="str">
        <f>IF(AND('MAPA DE RIESGOS'!$V$520="Muy Baja",'MAPA DE RIESGOS'!$Z$520="Moderado"),CONCATENATE("R",'MAPA DE RIESGOS'!$H$520),"")</f>
        <v/>
      </c>
      <c r="AI50" s="309" t="str">
        <f>IF(AND('MAPA DE RIESGOS'!$V$526="Muy Baja",'MAPA DE RIESGOS'!$Z$526="Moderado"),CONCATENATE("R",'MAPA DE RIESGOS'!$H$526),"")</f>
        <v/>
      </c>
      <c r="AJ50" s="309" t="str">
        <f>IF(AND('MAPA DE RIESGOS'!$V$532="Muy Baja",'MAPA DE RIESGOS'!$Z$532="Moderado"),CONCATENATE("R",'MAPA DE RIESGOS'!$H$532),"")</f>
        <v/>
      </c>
      <c r="AK50" s="309"/>
      <c r="AL50" s="309"/>
      <c r="AM50" s="310"/>
      <c r="AN50" s="295" t="str">
        <f>IF(AND('MAPA DE RIESGOS'!$V$496="Muy Baja",'MAPA DE RIESGOS'!$Z$496="Mayor"),CONCATENATE("R",'MAPA DE RIESGOS'!$H$496),"")</f>
        <v/>
      </c>
      <c r="AO50" s="296" t="str">
        <f>IF(AND('MAPA DE RIESGOS'!$V$502="Muy Baja",'MAPA DE RIESGOS'!$Z$502="Mayor"),CONCATENATE("R",'MAPA DE RIESGOS'!$H$502),"")</f>
        <v/>
      </c>
      <c r="AP50" s="296" t="str">
        <f>IF(AND('MAPA DE RIESGOS'!$V$508="Muy Baja",'MAPA DE RIESGOS'!$Z$508="Mayor"),CONCATENATE("R",'MAPA DE RIESGOS'!$H$508),"")</f>
        <v/>
      </c>
      <c r="AQ50" s="296" t="str">
        <f>IF(AND('MAPA DE RIESGOS'!$V$514="Muy Baja",'MAPA DE RIESGOS'!$Z$514="Mayor"),CONCATENATE("R",'MAPA DE RIESGOS'!$H$514),"")</f>
        <v/>
      </c>
      <c r="AR50" s="296" t="str">
        <f>IF(AND('MAPA DE RIESGOS'!$V$520="Muy Baja",'MAPA DE RIESGOS'!$Z$520="Mayor"),CONCATENATE("R",'MAPA DE RIESGOS'!$H$520),"")</f>
        <v/>
      </c>
      <c r="AS50" s="296" t="str">
        <f>IF(AND('MAPA DE RIESGOS'!$V$526="Muy Baja",'MAPA DE RIESGOS'!$Z$526="Mayor"),CONCATENATE("R",'MAPA DE RIESGOS'!$H$526),"")</f>
        <v/>
      </c>
      <c r="AT50" s="296" t="str">
        <f>IF(AND('MAPA DE RIESGOS'!$V$532="Muy Baja",'MAPA DE RIESGOS'!$Z$532="Mayor"),CONCATENATE("R",'MAPA DE RIESGOS'!$H$532),"")</f>
        <v/>
      </c>
      <c r="AU50" s="296"/>
      <c r="AV50" s="296"/>
      <c r="AW50" s="297"/>
      <c r="AX50" s="306" t="str">
        <f>IF(AND('MAPA DE RIESGOS'!$V$496="Muy Baja",'MAPA DE RIESGOS'!$Z$496="Catastrófico"),CONCATENATE("R",'MAPA DE RIESGOS'!$H$496),"")</f>
        <v/>
      </c>
      <c r="AY50" s="298" t="str">
        <f>IF(AND('MAPA DE RIESGOS'!$V$502="Muy Baja",'MAPA DE RIESGOS'!$Z$502="Catastrófico"),CONCATENATE("R",'MAPA DE RIESGOS'!$H$502),"")</f>
        <v/>
      </c>
      <c r="AZ50" s="298" t="str">
        <f>IF(AND('MAPA DE RIESGOS'!$V$508="Muy Baja",'MAPA DE RIESGOS'!$Z$508="Catastrófico"),CONCATENATE("R",'MAPA DE RIESGOS'!$H$508),"")</f>
        <v/>
      </c>
      <c r="BA50" s="298" t="str">
        <f>IF(AND('MAPA DE RIESGOS'!$V$514="Muy Baja",'MAPA DE RIESGOS'!$Z$514="Catastrófico"),CONCATENATE("R",'MAPA DE RIESGOS'!$H$514),"")</f>
        <v/>
      </c>
      <c r="BB50" s="298" t="str">
        <f>IF(AND('MAPA DE RIESGOS'!$V$520="Muy Baja",'MAPA DE RIESGOS'!$Z$520="Catastrófico"),CONCATENATE("R",'MAPA DE RIESGOS'!$H$520),"")</f>
        <v/>
      </c>
      <c r="BC50" s="298" t="str">
        <f>IF(AND('MAPA DE RIESGOS'!$V$526="Muy Baja",'MAPA DE RIESGOS'!$Z$526="Catastrófico"),CONCATENATE("R",'MAPA DE RIESGOS'!$H$526),"")</f>
        <v/>
      </c>
      <c r="BD50" s="298" t="str">
        <f>IF(AND('MAPA DE RIESGOS'!$V$532="Muy Baja",'MAPA DE RIESGOS'!$Z$532="Catastrófico"),CONCATENATE("R",'MAPA DE RIESGOS'!$H$532),"")</f>
        <v/>
      </c>
      <c r="BE50" s="298"/>
      <c r="BF50" s="298"/>
      <c r="BG50" s="299"/>
      <c r="BH50" s="326"/>
      <c r="BI50" s="326"/>
      <c r="BJ50" s="326"/>
      <c r="BK50" s="326"/>
      <c r="BL50" s="326"/>
      <c r="BM50" s="326"/>
      <c r="BN50" s="326"/>
    </row>
    <row r="51" spans="2:66" ht="12.75" customHeight="1">
      <c r="B51" s="326"/>
      <c r="C51" s="326"/>
      <c r="D51" s="326"/>
      <c r="E51" s="326"/>
      <c r="F51" s="326"/>
      <c r="G51" s="326"/>
      <c r="H51" s="326"/>
      <c r="I51" s="326"/>
      <c r="J51" s="905" t="s">
        <v>286</v>
      </c>
      <c r="K51" s="906"/>
      <c r="L51" s="906"/>
      <c r="M51" s="906"/>
      <c r="N51" s="906"/>
      <c r="O51" s="906"/>
      <c r="P51" s="906"/>
      <c r="Q51" s="906"/>
      <c r="R51" s="906"/>
      <c r="S51" s="907"/>
      <c r="T51" s="905" t="s">
        <v>287</v>
      </c>
      <c r="U51" s="906"/>
      <c r="V51" s="906"/>
      <c r="W51" s="906"/>
      <c r="X51" s="906"/>
      <c r="Y51" s="906"/>
      <c r="Z51" s="906"/>
      <c r="AA51" s="906"/>
      <c r="AB51" s="906"/>
      <c r="AC51" s="907"/>
      <c r="AD51" s="905" t="s">
        <v>288</v>
      </c>
      <c r="AE51" s="906"/>
      <c r="AF51" s="906"/>
      <c r="AG51" s="906"/>
      <c r="AH51" s="906"/>
      <c r="AI51" s="906"/>
      <c r="AJ51" s="906"/>
      <c r="AK51" s="906"/>
      <c r="AL51" s="906"/>
      <c r="AM51" s="907"/>
      <c r="AN51" s="905" t="s">
        <v>289</v>
      </c>
      <c r="AO51" s="914"/>
      <c r="AP51" s="906"/>
      <c r="AQ51" s="906"/>
      <c r="AR51" s="906"/>
      <c r="AS51" s="906"/>
      <c r="AT51" s="906"/>
      <c r="AU51" s="906"/>
      <c r="AV51" s="906"/>
      <c r="AW51" s="907"/>
      <c r="AX51" s="905" t="s">
        <v>290</v>
      </c>
      <c r="AY51" s="906"/>
      <c r="AZ51" s="906"/>
      <c r="BA51" s="906"/>
      <c r="BB51" s="906"/>
      <c r="BC51" s="906"/>
      <c r="BD51" s="906"/>
      <c r="BE51" s="906"/>
      <c r="BF51" s="906"/>
      <c r="BG51" s="907"/>
      <c r="BH51" s="326"/>
      <c r="BI51" s="326"/>
      <c r="BJ51" s="326"/>
      <c r="BK51" s="326"/>
      <c r="BL51" s="326"/>
      <c r="BM51" s="326"/>
      <c r="BN51" s="326"/>
    </row>
    <row r="52" spans="2:66" ht="12.75" customHeight="1">
      <c r="B52" s="67"/>
      <c r="C52" s="67"/>
      <c r="D52" s="67"/>
      <c r="E52" s="67"/>
      <c r="F52" s="67"/>
      <c r="G52" s="67"/>
      <c r="H52" s="67"/>
      <c r="I52" s="67"/>
      <c r="J52" s="908"/>
      <c r="K52" s="909"/>
      <c r="L52" s="909"/>
      <c r="M52" s="909"/>
      <c r="N52" s="909"/>
      <c r="O52" s="909"/>
      <c r="P52" s="909"/>
      <c r="Q52" s="909"/>
      <c r="R52" s="909"/>
      <c r="S52" s="910"/>
      <c r="T52" s="908"/>
      <c r="U52" s="909"/>
      <c r="V52" s="909"/>
      <c r="W52" s="909"/>
      <c r="X52" s="909"/>
      <c r="Y52" s="909"/>
      <c r="Z52" s="909"/>
      <c r="AA52" s="909"/>
      <c r="AB52" s="909"/>
      <c r="AC52" s="910"/>
      <c r="AD52" s="908"/>
      <c r="AE52" s="909"/>
      <c r="AF52" s="909"/>
      <c r="AG52" s="909"/>
      <c r="AH52" s="909"/>
      <c r="AI52" s="909"/>
      <c r="AJ52" s="909"/>
      <c r="AK52" s="909"/>
      <c r="AL52" s="909"/>
      <c r="AM52" s="910"/>
      <c r="AN52" s="908"/>
      <c r="AO52" s="909"/>
      <c r="AP52" s="909"/>
      <c r="AQ52" s="909"/>
      <c r="AR52" s="909"/>
      <c r="AS52" s="909"/>
      <c r="AT52" s="909"/>
      <c r="AU52" s="909"/>
      <c r="AV52" s="909"/>
      <c r="AW52" s="910"/>
      <c r="AX52" s="908"/>
      <c r="AY52" s="909"/>
      <c r="AZ52" s="909"/>
      <c r="BA52" s="909"/>
      <c r="BB52" s="909"/>
      <c r="BC52" s="909"/>
      <c r="BD52" s="909"/>
      <c r="BE52" s="909"/>
      <c r="BF52" s="909"/>
      <c r="BG52" s="910"/>
      <c r="BH52" s="67"/>
      <c r="BI52" s="67"/>
      <c r="BJ52" s="67"/>
      <c r="BK52" s="67"/>
      <c r="BL52" s="67"/>
      <c r="BM52" s="67"/>
      <c r="BN52" s="67"/>
    </row>
    <row r="53" spans="2:66" ht="12.75" customHeight="1">
      <c r="B53" s="67"/>
      <c r="C53" s="67"/>
      <c r="D53" s="67"/>
      <c r="E53" s="67"/>
      <c r="F53" s="67"/>
      <c r="G53" s="67"/>
      <c r="H53" s="67"/>
      <c r="I53" s="67"/>
      <c r="J53" s="908"/>
      <c r="K53" s="909"/>
      <c r="L53" s="909"/>
      <c r="M53" s="909"/>
      <c r="N53" s="909"/>
      <c r="O53" s="909"/>
      <c r="P53" s="909"/>
      <c r="Q53" s="909"/>
      <c r="R53" s="909"/>
      <c r="S53" s="910"/>
      <c r="T53" s="908"/>
      <c r="U53" s="909"/>
      <c r="V53" s="909"/>
      <c r="W53" s="909"/>
      <c r="X53" s="909"/>
      <c r="Y53" s="909"/>
      <c r="Z53" s="909"/>
      <c r="AA53" s="909"/>
      <c r="AB53" s="909"/>
      <c r="AC53" s="910"/>
      <c r="AD53" s="908"/>
      <c r="AE53" s="909"/>
      <c r="AF53" s="909"/>
      <c r="AG53" s="909"/>
      <c r="AH53" s="909"/>
      <c r="AI53" s="909"/>
      <c r="AJ53" s="909"/>
      <c r="AK53" s="909"/>
      <c r="AL53" s="909"/>
      <c r="AM53" s="910"/>
      <c r="AN53" s="908"/>
      <c r="AO53" s="909"/>
      <c r="AP53" s="909"/>
      <c r="AQ53" s="909"/>
      <c r="AR53" s="909"/>
      <c r="AS53" s="909"/>
      <c r="AT53" s="909"/>
      <c r="AU53" s="909"/>
      <c r="AV53" s="909"/>
      <c r="AW53" s="910"/>
      <c r="AX53" s="908"/>
      <c r="AY53" s="909"/>
      <c r="AZ53" s="909"/>
      <c r="BA53" s="909"/>
      <c r="BB53" s="909"/>
      <c r="BC53" s="909"/>
      <c r="BD53" s="909"/>
      <c r="BE53" s="909"/>
      <c r="BF53" s="909"/>
      <c r="BG53" s="910"/>
      <c r="BH53" s="67"/>
      <c r="BI53" s="67"/>
      <c r="BJ53" s="67"/>
      <c r="BK53" s="67"/>
      <c r="BL53" s="67"/>
      <c r="BM53" s="67"/>
      <c r="BN53" s="67"/>
    </row>
    <row r="54" spans="2:66" ht="12.75" customHeight="1">
      <c r="B54" s="67"/>
      <c r="C54" s="67"/>
      <c r="D54" s="67"/>
      <c r="E54" s="67"/>
      <c r="F54" s="67"/>
      <c r="G54" s="67"/>
      <c r="H54" s="67"/>
      <c r="I54" s="67"/>
      <c r="J54" s="908"/>
      <c r="K54" s="909"/>
      <c r="L54" s="909"/>
      <c r="M54" s="909"/>
      <c r="N54" s="909"/>
      <c r="O54" s="909"/>
      <c r="P54" s="909"/>
      <c r="Q54" s="909"/>
      <c r="R54" s="909"/>
      <c r="S54" s="910"/>
      <c r="T54" s="908"/>
      <c r="U54" s="909"/>
      <c r="V54" s="909"/>
      <c r="W54" s="909"/>
      <c r="X54" s="909"/>
      <c r="Y54" s="909"/>
      <c r="Z54" s="909"/>
      <c r="AA54" s="909"/>
      <c r="AB54" s="909"/>
      <c r="AC54" s="910"/>
      <c r="AD54" s="908"/>
      <c r="AE54" s="909"/>
      <c r="AF54" s="909"/>
      <c r="AG54" s="909"/>
      <c r="AH54" s="909"/>
      <c r="AI54" s="909"/>
      <c r="AJ54" s="909"/>
      <c r="AK54" s="909"/>
      <c r="AL54" s="909"/>
      <c r="AM54" s="910"/>
      <c r="AN54" s="908"/>
      <c r="AO54" s="909"/>
      <c r="AP54" s="909"/>
      <c r="AQ54" s="909"/>
      <c r="AR54" s="909"/>
      <c r="AS54" s="909"/>
      <c r="AT54" s="909"/>
      <c r="AU54" s="909"/>
      <c r="AV54" s="909"/>
      <c r="AW54" s="910"/>
      <c r="AX54" s="908"/>
      <c r="AY54" s="909"/>
      <c r="AZ54" s="909"/>
      <c r="BA54" s="909"/>
      <c r="BB54" s="909"/>
      <c r="BC54" s="909"/>
      <c r="BD54" s="909"/>
      <c r="BE54" s="909"/>
      <c r="BF54" s="909"/>
      <c r="BG54" s="910"/>
      <c r="BH54" s="67"/>
      <c r="BI54" s="67"/>
      <c r="BJ54" s="67"/>
      <c r="BK54" s="67"/>
      <c r="BL54" s="67"/>
      <c r="BM54" s="67"/>
      <c r="BN54" s="67"/>
    </row>
    <row r="55" spans="2:66" ht="12.75" customHeight="1">
      <c r="B55" s="67"/>
      <c r="C55" s="67"/>
      <c r="D55" s="67"/>
      <c r="E55" s="67"/>
      <c r="F55" s="67"/>
      <c r="G55" s="67"/>
      <c r="H55" s="67"/>
      <c r="I55" s="67"/>
      <c r="J55" s="908"/>
      <c r="K55" s="909"/>
      <c r="L55" s="909"/>
      <c r="M55" s="909"/>
      <c r="N55" s="909"/>
      <c r="O55" s="909"/>
      <c r="P55" s="909"/>
      <c r="Q55" s="909"/>
      <c r="R55" s="909"/>
      <c r="S55" s="910"/>
      <c r="T55" s="908"/>
      <c r="U55" s="909"/>
      <c r="V55" s="909"/>
      <c r="W55" s="909"/>
      <c r="X55" s="909"/>
      <c r="Y55" s="909"/>
      <c r="Z55" s="909"/>
      <c r="AA55" s="909"/>
      <c r="AB55" s="909"/>
      <c r="AC55" s="910"/>
      <c r="AD55" s="908"/>
      <c r="AE55" s="909"/>
      <c r="AF55" s="909"/>
      <c r="AG55" s="909"/>
      <c r="AH55" s="909"/>
      <c r="AI55" s="909"/>
      <c r="AJ55" s="909"/>
      <c r="AK55" s="909"/>
      <c r="AL55" s="909"/>
      <c r="AM55" s="910"/>
      <c r="AN55" s="908"/>
      <c r="AO55" s="909"/>
      <c r="AP55" s="909"/>
      <c r="AQ55" s="909"/>
      <c r="AR55" s="909"/>
      <c r="AS55" s="909"/>
      <c r="AT55" s="909"/>
      <c r="AU55" s="909"/>
      <c r="AV55" s="909"/>
      <c r="AW55" s="910"/>
      <c r="AX55" s="908"/>
      <c r="AY55" s="909"/>
      <c r="AZ55" s="909"/>
      <c r="BA55" s="909"/>
      <c r="BB55" s="909"/>
      <c r="BC55" s="909"/>
      <c r="BD55" s="909"/>
      <c r="BE55" s="909"/>
      <c r="BF55" s="909"/>
      <c r="BG55" s="910"/>
      <c r="BH55" s="67"/>
      <c r="BI55" s="67"/>
      <c r="BJ55" s="67"/>
      <c r="BK55" s="67"/>
      <c r="BL55" s="67"/>
      <c r="BM55" s="67"/>
      <c r="BN55" s="67"/>
    </row>
    <row r="56" spans="2:66" ht="12.75" customHeight="1" thickBot="1">
      <c r="B56" s="67"/>
      <c r="C56" s="67"/>
      <c r="D56" s="67"/>
      <c r="E56" s="67"/>
      <c r="F56" s="67"/>
      <c r="G56" s="67"/>
      <c r="H56" s="67"/>
      <c r="I56" s="67"/>
      <c r="J56" s="911"/>
      <c r="K56" s="912"/>
      <c r="L56" s="912"/>
      <c r="M56" s="912"/>
      <c r="N56" s="912"/>
      <c r="O56" s="912"/>
      <c r="P56" s="912"/>
      <c r="Q56" s="912"/>
      <c r="R56" s="912"/>
      <c r="S56" s="913"/>
      <c r="T56" s="911"/>
      <c r="U56" s="912"/>
      <c r="V56" s="912"/>
      <c r="W56" s="912"/>
      <c r="X56" s="912"/>
      <c r="Y56" s="912"/>
      <c r="Z56" s="912"/>
      <c r="AA56" s="912"/>
      <c r="AB56" s="912"/>
      <c r="AC56" s="913"/>
      <c r="AD56" s="911"/>
      <c r="AE56" s="912"/>
      <c r="AF56" s="912"/>
      <c r="AG56" s="912"/>
      <c r="AH56" s="912"/>
      <c r="AI56" s="912"/>
      <c r="AJ56" s="912"/>
      <c r="AK56" s="912"/>
      <c r="AL56" s="912"/>
      <c r="AM56" s="913"/>
      <c r="AN56" s="911"/>
      <c r="AO56" s="912"/>
      <c r="AP56" s="912"/>
      <c r="AQ56" s="912"/>
      <c r="AR56" s="912"/>
      <c r="AS56" s="912"/>
      <c r="AT56" s="912"/>
      <c r="AU56" s="912"/>
      <c r="AV56" s="912"/>
      <c r="AW56" s="913"/>
      <c r="AX56" s="911"/>
      <c r="AY56" s="912"/>
      <c r="AZ56" s="912"/>
      <c r="BA56" s="912"/>
      <c r="BB56" s="912"/>
      <c r="BC56" s="912"/>
      <c r="BD56" s="912"/>
      <c r="BE56" s="912"/>
      <c r="BF56" s="912"/>
      <c r="BG56" s="913"/>
      <c r="BH56" s="67"/>
      <c r="BI56" s="67"/>
      <c r="BJ56" s="67"/>
      <c r="BK56" s="67"/>
      <c r="BL56" s="67"/>
      <c r="BM56" s="67"/>
      <c r="BN56" s="67"/>
    </row>
  </sheetData>
  <mergeCells count="17">
    <mergeCell ref="B2:I4"/>
    <mergeCell ref="J2:BG4"/>
    <mergeCell ref="B6:D50"/>
    <mergeCell ref="E6:I14"/>
    <mergeCell ref="BI6:BN14"/>
    <mergeCell ref="E15:I23"/>
    <mergeCell ref="BI15:BN23"/>
    <mergeCell ref="E24:I32"/>
    <mergeCell ref="BI24:BN32"/>
    <mergeCell ref="E33:I41"/>
    <mergeCell ref="BI33:BN41"/>
    <mergeCell ref="E42:I50"/>
    <mergeCell ref="J51:S56"/>
    <mergeCell ref="T51:AC56"/>
    <mergeCell ref="AD51:AM56"/>
    <mergeCell ref="AN51:AW56"/>
    <mergeCell ref="AX51:BG56"/>
  </mergeCells>
  <pageMargins left="0.7" right="0.7" top="0.75" bottom="0.75" header="0.3" footer="0.3"/>
  <pageSetup scale="1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65" zoomScale="10" zoomScaleNormal="25" zoomScaleSheetLayoutView="10" workbookViewId="0">
      <selection activeCell="AW151" sqref="AW151"/>
    </sheetView>
  </sheetViews>
  <sheetFormatPr baseColWidth="10" defaultColWidth="5.42578125" defaultRowHeight="9" customHeight="1"/>
  <cols>
    <col min="5" max="9" width="9.42578125" style="365" customWidth="1"/>
    <col min="10" max="10" width="15.42578125" customWidth="1"/>
    <col min="11" max="11" width="8.5703125" customWidth="1"/>
    <col min="12" max="12" width="18.140625" customWidth="1"/>
    <col min="13" max="13" width="14.140625" customWidth="1"/>
    <col min="14" max="15" width="8.5703125" customWidth="1"/>
    <col min="16" max="16" width="14.42578125" customWidth="1"/>
    <col min="17" max="21" width="8.5703125" customWidth="1"/>
    <col min="22" max="22" width="17.42578125" customWidth="1"/>
    <col min="23" max="27" width="8.5703125" customWidth="1"/>
    <col min="28" max="28" width="19.42578125" customWidth="1"/>
    <col min="29" max="29" width="16.42578125" customWidth="1"/>
    <col min="30" max="33" width="8.5703125" customWidth="1"/>
    <col min="34" max="34" width="15.5703125" customWidth="1"/>
    <col min="35" max="35" width="14.85546875" customWidth="1"/>
    <col min="36" max="36" width="8.5703125" customWidth="1"/>
    <col min="37" max="37" width="11.5703125" customWidth="1"/>
    <col min="38" max="39" width="8.5703125" customWidth="1"/>
    <col min="40" max="40" width="12.42578125" customWidth="1"/>
    <col min="41" max="41" width="11.85546875" customWidth="1"/>
    <col min="42" max="43" width="8.5703125" customWidth="1"/>
    <col min="44" max="44" width="12.5703125" customWidth="1"/>
    <col min="45" max="45" width="8.5703125" customWidth="1"/>
    <col min="46" max="46" width="19.85546875" customWidth="1"/>
    <col min="47" max="47" width="17.42578125" customWidth="1"/>
    <col min="48" max="48" width="10.140625" customWidth="1"/>
    <col min="49" max="49" width="19.42578125" customWidth="1"/>
    <col min="50" max="50" width="18.140625" customWidth="1"/>
    <col min="51" max="51" width="18.42578125" customWidth="1"/>
    <col min="52" max="53" width="16.5703125" customWidth="1"/>
    <col min="54" max="54" width="12.140625" customWidth="1"/>
    <col min="55" max="55" width="8.5703125" customWidth="1"/>
    <col min="56" max="57" width="15.42578125" customWidth="1"/>
    <col min="58" max="58" width="17.85546875" customWidth="1"/>
    <col min="59" max="59" width="15.42578125" customWidth="1"/>
    <col min="60" max="60" width="14.140625" customWidth="1"/>
    <col min="61" max="61" width="16.5703125" customWidth="1"/>
    <col min="62" max="62" width="18.85546875" customWidth="1"/>
    <col min="63" max="99" width="8.5703125" customWidth="1"/>
    <col min="101" max="106" width="7.42578125" style="365" customWidth="1"/>
  </cols>
  <sheetData>
    <row r="2" spans="2:106" ht="18" customHeight="1">
      <c r="B2" s="964" t="s">
        <v>293</v>
      </c>
      <c r="C2" s="964"/>
      <c r="D2" s="964"/>
      <c r="E2" s="964"/>
      <c r="F2" s="964"/>
      <c r="G2" s="964"/>
      <c r="H2" s="964"/>
      <c r="I2" s="964"/>
      <c r="J2" s="965" t="s">
        <v>2</v>
      </c>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965"/>
      <c r="AZ2" s="965"/>
      <c r="BA2" s="965"/>
      <c r="BB2" s="965"/>
      <c r="BC2" s="965"/>
      <c r="BD2" s="965"/>
      <c r="BE2" s="965"/>
      <c r="BF2" s="965"/>
      <c r="BG2" s="965"/>
      <c r="BH2" s="965"/>
      <c r="BI2" s="965"/>
      <c r="BJ2" s="965"/>
      <c r="BK2" s="965"/>
      <c r="BL2" s="965"/>
      <c r="BM2" s="965"/>
      <c r="BN2" s="965"/>
      <c r="BO2" s="965"/>
      <c r="BP2" s="965"/>
      <c r="BQ2" s="965"/>
      <c r="BR2" s="965"/>
      <c r="BS2" s="965"/>
      <c r="BT2" s="965"/>
      <c r="BU2" s="965"/>
      <c r="BV2" s="965"/>
      <c r="BW2" s="965"/>
      <c r="BX2" s="965"/>
      <c r="BY2" s="965"/>
      <c r="BZ2" s="965"/>
      <c r="CA2" s="965"/>
      <c r="CB2" s="965"/>
      <c r="CC2" s="965"/>
      <c r="CD2" s="965"/>
      <c r="CE2" s="965"/>
      <c r="CF2" s="965"/>
      <c r="CG2" s="965"/>
      <c r="CH2" s="965"/>
      <c r="CI2" s="965"/>
      <c r="CJ2" s="965"/>
      <c r="CK2" s="965"/>
      <c r="CL2" s="965"/>
      <c r="CM2" s="965"/>
      <c r="CN2" s="965"/>
      <c r="CO2" s="965"/>
      <c r="CP2" s="965"/>
      <c r="CQ2" s="965"/>
      <c r="CR2" s="965"/>
      <c r="CS2" s="965"/>
      <c r="CT2" s="965"/>
      <c r="CU2" s="965"/>
      <c r="CV2" s="67"/>
      <c r="CW2" s="364"/>
      <c r="CX2" s="364"/>
      <c r="CY2" s="364"/>
      <c r="CZ2" s="364"/>
      <c r="DA2" s="364"/>
      <c r="DB2" s="364"/>
    </row>
    <row r="3" spans="2:106" ht="18" customHeight="1">
      <c r="B3" s="964"/>
      <c r="C3" s="964"/>
      <c r="D3" s="964"/>
      <c r="E3" s="964"/>
      <c r="F3" s="964"/>
      <c r="G3" s="964"/>
      <c r="H3" s="964"/>
      <c r="I3" s="964"/>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c r="AI3" s="965"/>
      <c r="AJ3" s="965"/>
      <c r="AK3" s="965"/>
      <c r="AL3" s="965"/>
      <c r="AM3" s="965"/>
      <c r="AN3" s="965"/>
      <c r="AO3" s="965"/>
      <c r="AP3" s="965"/>
      <c r="AQ3" s="965"/>
      <c r="AR3" s="965"/>
      <c r="AS3" s="965"/>
      <c r="AT3" s="965"/>
      <c r="AU3" s="965"/>
      <c r="AV3" s="965"/>
      <c r="AW3" s="965"/>
      <c r="AX3" s="965"/>
      <c r="AY3" s="965"/>
      <c r="AZ3" s="965"/>
      <c r="BA3" s="965"/>
      <c r="BB3" s="965"/>
      <c r="BC3" s="965"/>
      <c r="BD3" s="965"/>
      <c r="BE3" s="965"/>
      <c r="BF3" s="965"/>
      <c r="BG3" s="965"/>
      <c r="BH3" s="965"/>
      <c r="BI3" s="965"/>
      <c r="BJ3" s="965"/>
      <c r="BK3" s="965"/>
      <c r="BL3" s="965"/>
      <c r="BM3" s="965"/>
      <c r="BN3" s="965"/>
      <c r="BO3" s="965"/>
      <c r="BP3" s="965"/>
      <c r="BQ3" s="965"/>
      <c r="BR3" s="965"/>
      <c r="BS3" s="965"/>
      <c r="BT3" s="965"/>
      <c r="BU3" s="965"/>
      <c r="BV3" s="965"/>
      <c r="BW3" s="965"/>
      <c r="BX3" s="965"/>
      <c r="BY3" s="965"/>
      <c r="BZ3" s="965"/>
      <c r="CA3" s="965"/>
      <c r="CB3" s="965"/>
      <c r="CC3" s="965"/>
      <c r="CD3" s="965"/>
      <c r="CE3" s="965"/>
      <c r="CF3" s="965"/>
      <c r="CG3" s="965"/>
      <c r="CH3" s="965"/>
      <c r="CI3" s="965"/>
      <c r="CJ3" s="965"/>
      <c r="CK3" s="965"/>
      <c r="CL3" s="965"/>
      <c r="CM3" s="965"/>
      <c r="CN3" s="965"/>
      <c r="CO3" s="965"/>
      <c r="CP3" s="965"/>
      <c r="CQ3" s="965"/>
      <c r="CR3" s="965"/>
      <c r="CS3" s="965"/>
      <c r="CT3" s="965"/>
      <c r="CU3" s="965"/>
      <c r="CV3" s="67"/>
      <c r="CW3" s="364"/>
      <c r="CX3" s="364"/>
      <c r="CY3" s="364"/>
      <c r="CZ3" s="364"/>
      <c r="DA3" s="364"/>
      <c r="DB3" s="364"/>
    </row>
    <row r="4" spans="2:106" ht="222.95" customHeight="1">
      <c r="B4" s="964"/>
      <c r="C4" s="964"/>
      <c r="D4" s="964"/>
      <c r="E4" s="964"/>
      <c r="F4" s="964"/>
      <c r="G4" s="964"/>
      <c r="H4" s="964"/>
      <c r="I4" s="964"/>
      <c r="J4" s="965"/>
      <c r="K4" s="965"/>
      <c r="L4" s="965"/>
      <c r="M4" s="965"/>
      <c r="N4" s="965"/>
      <c r="O4" s="965"/>
      <c r="P4" s="965"/>
      <c r="Q4" s="965"/>
      <c r="R4" s="965"/>
      <c r="S4" s="965"/>
      <c r="T4" s="965"/>
      <c r="U4" s="965"/>
      <c r="V4" s="965"/>
      <c r="W4" s="965"/>
      <c r="X4" s="965"/>
      <c r="Y4" s="965"/>
      <c r="Z4" s="965"/>
      <c r="AA4" s="965"/>
      <c r="AB4" s="965"/>
      <c r="AC4" s="965"/>
      <c r="AD4" s="965"/>
      <c r="AE4" s="965"/>
      <c r="AF4" s="965"/>
      <c r="AG4" s="965"/>
      <c r="AH4" s="965"/>
      <c r="AI4" s="965"/>
      <c r="AJ4" s="965"/>
      <c r="AK4" s="965"/>
      <c r="AL4" s="965"/>
      <c r="AM4" s="965"/>
      <c r="AN4" s="965"/>
      <c r="AO4" s="965"/>
      <c r="AP4" s="965"/>
      <c r="AQ4" s="965"/>
      <c r="AR4" s="965"/>
      <c r="AS4" s="965"/>
      <c r="AT4" s="965"/>
      <c r="AU4" s="965"/>
      <c r="AV4" s="965"/>
      <c r="AW4" s="965"/>
      <c r="AX4" s="965"/>
      <c r="AY4" s="965"/>
      <c r="AZ4" s="965"/>
      <c r="BA4" s="965"/>
      <c r="BB4" s="965"/>
      <c r="BC4" s="965"/>
      <c r="BD4" s="965"/>
      <c r="BE4" s="965"/>
      <c r="BF4" s="965"/>
      <c r="BG4" s="965"/>
      <c r="BH4" s="965"/>
      <c r="BI4" s="965"/>
      <c r="BJ4" s="965"/>
      <c r="BK4" s="965"/>
      <c r="BL4" s="965"/>
      <c r="BM4" s="965"/>
      <c r="BN4" s="965"/>
      <c r="BO4" s="965"/>
      <c r="BP4" s="965"/>
      <c r="BQ4" s="965"/>
      <c r="BR4" s="965"/>
      <c r="BS4" s="965"/>
      <c r="BT4" s="965"/>
      <c r="BU4" s="965"/>
      <c r="BV4" s="965"/>
      <c r="BW4" s="965"/>
      <c r="BX4" s="965"/>
      <c r="BY4" s="965"/>
      <c r="BZ4" s="965"/>
      <c r="CA4" s="965"/>
      <c r="CB4" s="965"/>
      <c r="CC4" s="965"/>
      <c r="CD4" s="965"/>
      <c r="CE4" s="965"/>
      <c r="CF4" s="965"/>
      <c r="CG4" s="965"/>
      <c r="CH4" s="965"/>
      <c r="CI4" s="965"/>
      <c r="CJ4" s="965"/>
      <c r="CK4" s="965"/>
      <c r="CL4" s="965"/>
      <c r="CM4" s="965"/>
      <c r="CN4" s="965"/>
      <c r="CO4" s="965"/>
      <c r="CP4" s="965"/>
      <c r="CQ4" s="965"/>
      <c r="CR4" s="965"/>
      <c r="CS4" s="965"/>
      <c r="CT4" s="965"/>
      <c r="CU4" s="965"/>
      <c r="CV4" s="67"/>
      <c r="CW4" s="364"/>
      <c r="CX4" s="364"/>
      <c r="CY4" s="364"/>
      <c r="CZ4" s="364"/>
      <c r="DA4" s="364"/>
      <c r="DB4" s="364"/>
    </row>
    <row r="5" spans="2:106" ht="9" customHeight="1" thickBot="1">
      <c r="B5" s="67"/>
      <c r="C5" s="67"/>
      <c r="D5" s="67"/>
      <c r="E5" s="364"/>
      <c r="F5" s="364"/>
      <c r="G5" s="364"/>
      <c r="H5" s="364"/>
      <c r="I5" s="364"/>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364"/>
      <c r="CX5" s="364"/>
      <c r="CY5" s="364"/>
      <c r="CZ5" s="364"/>
      <c r="DA5" s="364"/>
      <c r="DB5" s="364"/>
    </row>
    <row r="6" spans="2:106" ht="32.450000000000003" customHeight="1">
      <c r="B6" s="966" t="s">
        <v>1</v>
      </c>
      <c r="C6" s="966"/>
      <c r="D6" s="967"/>
      <c r="E6" s="961" t="s">
        <v>278</v>
      </c>
      <c r="F6" s="962"/>
      <c r="G6" s="962"/>
      <c r="H6" s="962"/>
      <c r="I6" s="963"/>
      <c r="J6" s="327" t="str">
        <f>IF(AND('MAPA DE RIESGOS'!$AP10="Muy Alta",'MAPA DE RIESGOS'!$AR10="Leve"),CONCATENATE("R",'MAPA DE RIESGOS'!$H10,"C",'MAPA DE RIESGOS'!$AF10),"")</f>
        <v/>
      </c>
      <c r="K6" s="328" t="str">
        <f>IF(AND('MAPA DE RIESGOS'!$AP11="Muy Alta",'MAPA DE RIESGOS'!$AR11="Leve"),CONCATENATE("R",'MAPA DE RIESGOS'!$H11,"C",'MAPA DE RIESGOS'!$AF11),"")</f>
        <v/>
      </c>
      <c r="L6" s="328" t="str">
        <f>IF(AND('MAPA DE RIESGOS'!$AP12="Muy Alta",'MAPA DE RIESGOS'!$AR12="Leve"),CONCATENATE("R",'MAPA DE RIESGOS'!$H12,"C",'MAPA DE RIESGOS'!$AF12),"")</f>
        <v/>
      </c>
      <c r="M6" s="328" t="str">
        <f>IF(AND('MAPA DE RIESGOS'!$AP13="Muy Alta",'MAPA DE RIESGOS'!$AR13="Leve"),CONCATENATE("R",'MAPA DE RIESGOS'!$H13,"C",'MAPA DE RIESGOS'!$AF13),"")</f>
        <v/>
      </c>
      <c r="N6" s="328" t="str">
        <f>IF(AND('MAPA DE RIESGOS'!$AP14="Muy Alta",'MAPA DE RIESGOS'!$AR14="Leve"),CONCATENATE("R",'MAPA DE RIESGOS'!$H14,"C",'MAPA DE RIESGOS'!$AF14),"")</f>
        <v/>
      </c>
      <c r="O6" s="328" t="str">
        <f>IF(AND('MAPA DE RIESGOS'!$AP15="Muy Alta",'MAPA DE RIESGOS'!$AR15="Leve"),CONCATENATE("R",'MAPA DE RIESGOS'!$H15,"C",'MAPA DE RIESGOS'!$AF15),"")</f>
        <v/>
      </c>
      <c r="P6" s="328" t="str">
        <f>IF(AND('MAPA DE RIESGOS'!$AP16="Muy Alta",'MAPA DE RIESGOS'!$AR16="Leve"),CONCATENATE("R",'MAPA DE RIESGOS'!$H16,"C",'MAPA DE RIESGOS'!$AF16),"")</f>
        <v/>
      </c>
      <c r="Q6" s="328" t="str">
        <f>IF(AND('MAPA DE RIESGOS'!$AP17="Muy Alta",'MAPA DE RIESGOS'!$AR17="Leve"),CONCATENATE("R",'MAPA DE RIESGOS'!$H17,"C",'MAPA DE RIESGOS'!$AF17),"")</f>
        <v/>
      </c>
      <c r="R6" s="328" t="str">
        <f>IF(AND('MAPA DE RIESGOS'!$AP18="Muy Alta",'MAPA DE RIESGOS'!$AR18="Leve"),CONCATENATE("R",'MAPA DE RIESGOS'!$H18,"C",'MAPA DE RIESGOS'!$AF18),"")</f>
        <v/>
      </c>
      <c r="S6" s="328" t="str">
        <f>IF(AND('MAPA DE RIESGOS'!$AP19="Muy Alta",'MAPA DE RIESGOS'!$AR19="Leve"),CONCATENATE("R",'MAPA DE RIESGOS'!$H19,"C",'MAPA DE RIESGOS'!$AF19),"")</f>
        <v/>
      </c>
      <c r="T6" s="328" t="str">
        <f>IF(AND('MAPA DE RIESGOS'!$AP20="Muy Alta",'MAPA DE RIESGOS'!$AR20="Leve"),CONCATENATE("R",'MAPA DE RIESGOS'!$H20,"C",'MAPA DE RIESGOS'!$AF20),"")</f>
        <v/>
      </c>
      <c r="U6" s="328" t="str">
        <f>IF(AND('MAPA DE RIESGOS'!$AP21="Muy Alta",'MAPA DE RIESGOS'!$AR21="Leve"),CONCATENATE("R",'MAPA DE RIESGOS'!$H21,"C",'MAPA DE RIESGOS'!$AF21),"")</f>
        <v/>
      </c>
      <c r="V6" s="328" t="str">
        <f>IF(AND('MAPA DE RIESGOS'!$AP22="Muy Alta",'MAPA DE RIESGOS'!$AR22="Leve"),CONCATENATE("R",'MAPA DE RIESGOS'!$H22,"C",'MAPA DE RIESGOS'!$AF22),"")</f>
        <v/>
      </c>
      <c r="W6" s="328" t="str">
        <f>IF(AND('MAPA DE RIESGOS'!$AP23="Muy Alta",'MAPA DE RIESGOS'!$AR23="Leve"),CONCATENATE("R",'MAPA DE RIESGOS'!$H23,"C",'MAPA DE RIESGOS'!$AF23),"")</f>
        <v/>
      </c>
      <c r="X6" s="328" t="str">
        <f>IF(AND('MAPA DE RIESGOS'!$AP24="Muy Alta",'MAPA DE RIESGOS'!$AR24="Leve"),CONCATENATE("R",'MAPA DE RIESGOS'!$H24,"C",'MAPA DE RIESGOS'!$AF24),"")</f>
        <v/>
      </c>
      <c r="Y6" s="328" t="str">
        <f>IF(AND('MAPA DE RIESGOS'!$AP25="Muy Alta",'MAPA DE RIESGOS'!$AR25="Leve"),CONCATENATE("R",'MAPA DE RIESGOS'!$H25,"C",'MAPA DE RIESGOS'!$AF25),"")</f>
        <v/>
      </c>
      <c r="Z6" s="328" t="str">
        <f>IF(AND('MAPA DE RIESGOS'!$AP26="Muy Alta",'MAPA DE RIESGOS'!$AR26="Leve"),CONCATENATE("R",'MAPA DE RIESGOS'!$H26,"C",'MAPA DE RIESGOS'!$AF26),"")</f>
        <v/>
      </c>
      <c r="AA6" s="329" t="str">
        <f>IF(AND('MAPA DE RIESGOS'!$AP27="Muy Alta",'MAPA DE RIESGOS'!$AR27="Leve"),CONCATENATE("R",'MAPA DE RIESGOS'!$H27,"C",'MAPA DE RIESGOS'!$AF27),"")</f>
        <v/>
      </c>
      <c r="AB6" s="327" t="str">
        <f>IF(AND('MAPA DE RIESGOS'!$AP10="Muy Alta",'MAPA DE RIESGOS'!$AR10="Menor"),CONCATENATE("R",'MAPA DE RIESGOS'!$H10,"C",'MAPA DE RIESGOS'!$AF10),"")</f>
        <v/>
      </c>
      <c r="AC6" s="328" t="str">
        <f>IF(AND('MAPA DE RIESGOS'!$AP11="Muy Alta",'MAPA DE RIESGOS'!$AR11="Menor"),CONCATENATE("R",'MAPA DE RIESGOS'!$H11,"C",'MAPA DE RIESGOS'!$AF11),"")</f>
        <v/>
      </c>
      <c r="AD6" s="328" t="str">
        <f>IF(AND('MAPA DE RIESGOS'!$AP12="Muy Alta",'MAPA DE RIESGOS'!$AR12="Menor"),CONCATENATE("R",'MAPA DE RIESGOS'!$H12,"C",'MAPA DE RIESGOS'!$AF12),"")</f>
        <v/>
      </c>
      <c r="AE6" s="328" t="str">
        <f>IF(AND('MAPA DE RIESGOS'!$AP13="Muy Alta",'MAPA DE RIESGOS'!$AR13="Menor"),CONCATENATE("R",'MAPA DE RIESGOS'!$H13,"C",'MAPA DE RIESGOS'!$AF13),"")</f>
        <v/>
      </c>
      <c r="AF6" s="328" t="str">
        <f>IF(AND('MAPA DE RIESGOS'!$AP14="Muy Alta",'MAPA DE RIESGOS'!$AR14="Menor"),CONCATENATE("R",'MAPA DE RIESGOS'!$H14,"C",'MAPA DE RIESGOS'!$AF14),"")</f>
        <v/>
      </c>
      <c r="AG6" s="328" t="str">
        <f>IF(AND('MAPA DE RIESGOS'!$AP15="Muy Alta",'MAPA DE RIESGOS'!$AR15="Menor"),CONCATENATE("R",'MAPA DE RIESGOS'!$H15,"C",'MAPA DE RIESGOS'!$AF15),"")</f>
        <v/>
      </c>
      <c r="AH6" s="328" t="str">
        <f>IF(AND('MAPA DE RIESGOS'!$AP16="Muy Alta",'MAPA DE RIESGOS'!$AR16="Menor"),CONCATENATE("R",'MAPA DE RIESGOS'!$H16,"C",'MAPA DE RIESGOS'!$AF16),"")</f>
        <v/>
      </c>
      <c r="AI6" s="328" t="str">
        <f>IF(AND('MAPA DE RIESGOS'!$AP17="Muy Alta",'MAPA DE RIESGOS'!$AR17="Menor"),CONCATENATE("R",'MAPA DE RIESGOS'!$H17,"C",'MAPA DE RIESGOS'!$AF17),"")</f>
        <v/>
      </c>
      <c r="AJ6" s="328" t="str">
        <f>IF(AND('MAPA DE RIESGOS'!$AP18="Muy Alta",'MAPA DE RIESGOS'!$AR18="Menor"),CONCATENATE("R",'MAPA DE RIESGOS'!$H18,"C",'MAPA DE RIESGOS'!$AF18),"")</f>
        <v/>
      </c>
      <c r="AK6" s="328" t="str">
        <f>IF(AND('MAPA DE RIESGOS'!$AP19="Muy Alta",'MAPA DE RIESGOS'!$AR19="Menor"),CONCATENATE("R",'MAPA DE RIESGOS'!$H19,"C",'MAPA DE RIESGOS'!$AF19),"")</f>
        <v/>
      </c>
      <c r="AL6" s="328" t="str">
        <f>IF(AND('MAPA DE RIESGOS'!$AP20="Muy Alta",'MAPA DE RIESGOS'!$AR20="Menor"),CONCATENATE("R",'MAPA DE RIESGOS'!$H20,"C",'MAPA DE RIESGOS'!$AF20),"")</f>
        <v/>
      </c>
      <c r="AM6" s="328" t="str">
        <f>IF(AND('MAPA DE RIESGOS'!$AP21="Muy Alta",'MAPA DE RIESGOS'!$AR21="Menor"),CONCATENATE("R",'MAPA DE RIESGOS'!$H21,"C",'MAPA DE RIESGOS'!$AF21),"")</f>
        <v/>
      </c>
      <c r="AN6" s="328" t="str">
        <f>IF(AND('MAPA DE RIESGOS'!$AP22="Muy Alta",'MAPA DE RIESGOS'!$AR22="Menor"),CONCATENATE("R",'MAPA DE RIESGOS'!$H22,"C",'MAPA DE RIESGOS'!$AF22),"")</f>
        <v/>
      </c>
      <c r="AO6" s="328" t="str">
        <f>IF(AND('MAPA DE RIESGOS'!$AP23="Muy Alta",'MAPA DE RIESGOS'!$AR23="Menor"),CONCATENATE("R",'MAPA DE RIESGOS'!$H23,"C",'MAPA DE RIESGOS'!$AF23),"")</f>
        <v/>
      </c>
      <c r="AP6" s="328" t="str">
        <f>IF(AND('MAPA DE RIESGOS'!$AP24="Muy Alta",'MAPA DE RIESGOS'!$AR24="Menor"),CONCATENATE("R",'MAPA DE RIESGOS'!$H24,"C",'MAPA DE RIESGOS'!$AF24),"")</f>
        <v/>
      </c>
      <c r="AQ6" s="328" t="str">
        <f>IF(AND('MAPA DE RIESGOS'!$AP25="Muy Alta",'MAPA DE RIESGOS'!$AR25="Menor"),CONCATENATE("R",'MAPA DE RIESGOS'!$H25,"C",'MAPA DE RIESGOS'!$AF25),"")</f>
        <v/>
      </c>
      <c r="AR6" s="328" t="str">
        <f>IF(AND('MAPA DE RIESGOS'!$AP26="Muy Alta",'MAPA DE RIESGOS'!$AR26="Menor"),CONCATENATE("R",'MAPA DE RIESGOS'!$H26,"C",'MAPA DE RIESGOS'!$AF26),"")</f>
        <v/>
      </c>
      <c r="AS6" s="329" t="str">
        <f>IF(AND('MAPA DE RIESGOS'!$AP27="Muy Alta",'MAPA DE RIESGOS'!$AR27="Menor"),CONCATENATE("R",'MAPA DE RIESGOS'!$H27,"C",'MAPA DE RIESGOS'!$AF27),"")</f>
        <v/>
      </c>
      <c r="AT6" s="327" t="str">
        <f>IF(AND('MAPA DE RIESGOS'!$AP10="Muy Alta",'MAPA DE RIESGOS'!$AR10="Moderado"),CONCATENATE("R",'MAPA DE RIESGOS'!$H10,"C",'MAPA DE RIESGOS'!$AF10),"")</f>
        <v/>
      </c>
      <c r="AU6" s="328" t="str">
        <f>IF(AND('MAPA DE RIESGOS'!$AP11="Muy Alta",'MAPA DE RIESGOS'!$AR11="Moderado"),CONCATENATE("R",'MAPA DE RIESGOS'!$H11,"C",'MAPA DE RIESGOS'!$AF11),"")</f>
        <v/>
      </c>
      <c r="AV6" s="328" t="str">
        <f>IF(AND('MAPA DE RIESGOS'!$AP12="Muy Alta",'MAPA DE RIESGOS'!$AR12="Moderado"),CONCATENATE("R",'MAPA DE RIESGOS'!$H12,"C",'MAPA DE RIESGOS'!$AF12),"")</f>
        <v/>
      </c>
      <c r="AW6" s="328" t="str">
        <f>IF(AND('MAPA DE RIESGOS'!$AP13="Muy Alta",'MAPA DE RIESGOS'!$AR13="Moderado"),CONCATENATE("R",'MAPA DE RIESGOS'!$H13,"C",'MAPA DE RIESGOS'!$AF13),"")</f>
        <v/>
      </c>
      <c r="AX6" s="328" t="str">
        <f>IF(AND('MAPA DE RIESGOS'!$AP14="Muy Alta",'MAPA DE RIESGOS'!$AR14="Moderado"),CONCATENATE("R",'MAPA DE RIESGOS'!$H14,"C",'MAPA DE RIESGOS'!$AF14),"")</f>
        <v/>
      </c>
      <c r="AY6" s="328" t="str">
        <f>IF(AND('MAPA DE RIESGOS'!$AP15="Muy Alta",'MAPA DE RIESGOS'!$AR15="Moderado"),CONCATENATE("R",'MAPA DE RIESGOS'!$H15,"C",'MAPA DE RIESGOS'!$AF15),"")</f>
        <v/>
      </c>
      <c r="AZ6" s="328" t="str">
        <f>IF(AND('MAPA DE RIESGOS'!$AP16="Muy Alta",'MAPA DE RIESGOS'!$AR16="Moderado"),CONCATENATE("R",'MAPA DE RIESGOS'!$H16,"C",'MAPA DE RIESGOS'!$AF16),"")</f>
        <v/>
      </c>
      <c r="BA6" s="328" t="str">
        <f>IF(AND('MAPA DE RIESGOS'!$AP17="Muy Alta",'MAPA DE RIESGOS'!$AR17="Moderado"),CONCATENATE("R",'MAPA DE RIESGOS'!$H17,"C",'MAPA DE RIESGOS'!$AF17),"")</f>
        <v/>
      </c>
      <c r="BB6" s="328" t="str">
        <f>IF(AND('MAPA DE RIESGOS'!$AP18="Muy Alta",'MAPA DE RIESGOS'!$AR18="Moderado"),CONCATENATE("R",'MAPA DE RIESGOS'!$H18,"C",'MAPA DE RIESGOS'!$AF18),"")</f>
        <v/>
      </c>
      <c r="BC6" s="328" t="str">
        <f>IF(AND('MAPA DE RIESGOS'!$AP19="Muy Alta",'MAPA DE RIESGOS'!$AR19="Moderado"),CONCATENATE("R",'MAPA DE RIESGOS'!$H19,"C",'MAPA DE RIESGOS'!$AF19),"")</f>
        <v/>
      </c>
      <c r="BD6" s="328" t="str">
        <f>IF(AND('MAPA DE RIESGOS'!$AP20="Muy Alta",'MAPA DE RIESGOS'!$AR20="Moderado"),CONCATENATE("R",'MAPA DE RIESGOS'!$H20,"C",'MAPA DE RIESGOS'!$AF20),"")</f>
        <v/>
      </c>
      <c r="BE6" s="328" t="str">
        <f>IF(AND('MAPA DE RIESGOS'!$AP21="Muy Alta",'MAPA DE RIESGOS'!$AR21="Moderado"),CONCATENATE("R",'MAPA DE RIESGOS'!$H21,"C",'MAPA DE RIESGOS'!$AF21),"")</f>
        <v/>
      </c>
      <c r="BF6" s="328" t="str">
        <f>IF(AND('MAPA DE RIESGOS'!$AP22="Muy Alta",'MAPA DE RIESGOS'!$AR22="Moderado"),CONCATENATE("R",'MAPA DE RIESGOS'!$H22,"C",'MAPA DE RIESGOS'!$AF22),"")</f>
        <v/>
      </c>
      <c r="BG6" s="328" t="str">
        <f>IF(AND('MAPA DE RIESGOS'!$AP23="Muy Alta",'MAPA DE RIESGOS'!$AR23="Moderado"),CONCATENATE("R",'MAPA DE RIESGOS'!$H23,"C",'MAPA DE RIESGOS'!$AF23),"")</f>
        <v/>
      </c>
      <c r="BH6" s="328" t="str">
        <f>IF(AND('MAPA DE RIESGOS'!$AP24="Muy Alta",'MAPA DE RIESGOS'!$AR24="Moderado"),CONCATENATE("R",'MAPA DE RIESGOS'!$H24,"C",'MAPA DE RIESGOS'!$AF24),"")</f>
        <v/>
      </c>
      <c r="BI6" s="328" t="str">
        <f>IF(AND('MAPA DE RIESGOS'!$AP25="Muy Alta",'MAPA DE RIESGOS'!$AR25="Moderado"),CONCATENATE("R",'MAPA DE RIESGOS'!$H25,"C",'MAPA DE RIESGOS'!$AF25),"")</f>
        <v/>
      </c>
      <c r="BJ6" s="328" t="str">
        <f>IF(AND('MAPA DE RIESGOS'!$AP26="Muy Alta",'MAPA DE RIESGOS'!$AR26="Moderado"),CONCATENATE("R",'MAPA DE RIESGOS'!$H26,"C",'MAPA DE RIESGOS'!$AF26),"")</f>
        <v/>
      </c>
      <c r="BK6" s="329" t="str">
        <f>IF(AND('MAPA DE RIESGOS'!$AP27="Muy Alta",'MAPA DE RIESGOS'!$AR27="Moderado"),CONCATENATE("R",'MAPA DE RIESGOS'!$H27,"C",'MAPA DE RIESGOS'!$AF27),"")</f>
        <v/>
      </c>
      <c r="BL6" s="327" t="str">
        <f>IF(AND('MAPA DE RIESGOS'!$AP10="Muy Alta",'MAPA DE RIESGOS'!$AR10="Mayor"),CONCATENATE("R",'MAPA DE RIESGOS'!$H10,"C",'MAPA DE RIESGOS'!$AF10),"")</f>
        <v/>
      </c>
      <c r="BM6" s="328" t="str">
        <f>IF(AND('MAPA DE RIESGOS'!$AP11="Muy Alta",'MAPA DE RIESGOS'!$AR11="Mayor"),CONCATENATE("R",'MAPA DE RIESGOS'!$H11,"C",'MAPA DE RIESGOS'!$AF11),"")</f>
        <v/>
      </c>
      <c r="BN6" s="328" t="str">
        <f>IF(AND('MAPA DE RIESGOS'!$AP12="Muy Alta",'MAPA DE RIESGOS'!$AR12="Mayor"),CONCATENATE("R",'MAPA DE RIESGOS'!$H12,"C",'MAPA DE RIESGOS'!$AF12),"")</f>
        <v/>
      </c>
      <c r="BO6" s="328" t="str">
        <f>IF(AND('MAPA DE RIESGOS'!$AP13="Muy Alta",'MAPA DE RIESGOS'!$AR13="Mayor"),CONCATENATE("R",'MAPA DE RIESGOS'!$H13,"C",'MAPA DE RIESGOS'!$AF13),"")</f>
        <v/>
      </c>
      <c r="BP6" s="328" t="str">
        <f>IF(AND('MAPA DE RIESGOS'!$AP14="Muy Alta",'MAPA DE RIESGOS'!$AR14="Mayor"),CONCATENATE("R",'MAPA DE RIESGOS'!$H14,"C",'MAPA DE RIESGOS'!$AF14),"")</f>
        <v/>
      </c>
      <c r="BQ6" s="328" t="str">
        <f>IF(AND('MAPA DE RIESGOS'!$AP15="Muy Alta",'MAPA DE RIESGOS'!$AR15="Mayor"),CONCATENATE("R",'MAPA DE RIESGOS'!$H15,"C",'MAPA DE RIESGOS'!$AF15),"")</f>
        <v/>
      </c>
      <c r="BR6" s="328" t="str">
        <f>IF(AND('MAPA DE RIESGOS'!$AP16="Muy Alta",'MAPA DE RIESGOS'!$AR16="Mayor"),CONCATENATE("R",'MAPA DE RIESGOS'!$H16,"C",'MAPA DE RIESGOS'!$AF16),"")</f>
        <v/>
      </c>
      <c r="BS6" s="328" t="str">
        <f>IF(AND('MAPA DE RIESGOS'!$AP17="Muy Alta",'MAPA DE RIESGOS'!$AR17="Mayor"),CONCATENATE("R",'MAPA DE RIESGOS'!$H17,"C",'MAPA DE RIESGOS'!$AF17),"")</f>
        <v/>
      </c>
      <c r="BT6" s="328" t="str">
        <f>IF(AND('MAPA DE RIESGOS'!$AP18="Muy Alta",'MAPA DE RIESGOS'!$AR18="Mayor"),CONCATENATE("R",'MAPA DE RIESGOS'!$H18,"C",'MAPA DE RIESGOS'!$AF18),"")</f>
        <v/>
      </c>
      <c r="BU6" s="328" t="str">
        <f>IF(AND('MAPA DE RIESGOS'!$AP19="Muy Alta",'MAPA DE RIESGOS'!$AR19="Mayor"),CONCATENATE("R",'MAPA DE RIESGOS'!$H19,"C",'MAPA DE RIESGOS'!$AF19),"")</f>
        <v/>
      </c>
      <c r="BV6" s="328" t="str">
        <f>IF(AND('MAPA DE RIESGOS'!$AP20="Muy Alta",'MAPA DE RIESGOS'!$AR20="Mayor"),CONCATENATE("R",'MAPA DE RIESGOS'!$H20,"C",'MAPA DE RIESGOS'!$AF20),"")</f>
        <v/>
      </c>
      <c r="BW6" s="328" t="str">
        <f>IF(AND('MAPA DE RIESGOS'!$AP21="Muy Alta",'MAPA DE RIESGOS'!$AR21="Mayor"),CONCATENATE("R",'MAPA DE RIESGOS'!$H21,"C",'MAPA DE RIESGOS'!$AF21),"")</f>
        <v/>
      </c>
      <c r="BX6" s="328" t="str">
        <f>IF(AND('MAPA DE RIESGOS'!$AP22="Muy Alta",'MAPA DE RIESGOS'!$AR22="Mayor"),CONCATENATE("R",'MAPA DE RIESGOS'!$H22,"C",'MAPA DE RIESGOS'!$AF22),"")</f>
        <v/>
      </c>
      <c r="BY6" s="328" t="str">
        <f>IF(AND('MAPA DE RIESGOS'!$AP23="Muy Alta",'MAPA DE RIESGOS'!$AR23="Mayor"),CONCATENATE("R",'MAPA DE RIESGOS'!$H23,"C",'MAPA DE RIESGOS'!$AF23),"")</f>
        <v/>
      </c>
      <c r="BZ6" s="328" t="str">
        <f>IF(AND('MAPA DE RIESGOS'!$AP24="Muy Alta",'MAPA DE RIESGOS'!$AR24="Mayor"),CONCATENATE("R",'MAPA DE RIESGOS'!$H24,"C",'MAPA DE RIESGOS'!$AF24),"")</f>
        <v/>
      </c>
      <c r="CA6" s="328" t="str">
        <f>IF(AND('MAPA DE RIESGOS'!$AP25="Muy Alta",'MAPA DE RIESGOS'!$AR25="Mayor"),CONCATENATE("R",'MAPA DE RIESGOS'!$H25,"C",'MAPA DE RIESGOS'!$AF25),"")</f>
        <v/>
      </c>
      <c r="CB6" s="328" t="str">
        <f>IF(AND('MAPA DE RIESGOS'!$AP26="Muy Alta",'MAPA DE RIESGOS'!$AR26="Mayor"),CONCATENATE("R",'MAPA DE RIESGOS'!$H26,"C",'MAPA DE RIESGOS'!$AF26),"")</f>
        <v/>
      </c>
      <c r="CC6" s="329" t="str">
        <f>IF(AND('MAPA DE RIESGOS'!$AP27="Muy Alta",'MAPA DE RIESGOS'!$AR27="Mayor"),CONCATENATE("R",'MAPA DE RIESGOS'!$H27,"C",'MAPA DE RIESGOS'!$AF27),"")</f>
        <v/>
      </c>
      <c r="CD6" s="330" t="str">
        <f>IF(AND('MAPA DE RIESGOS'!$AP10="Muy Alta",'MAPA DE RIESGOS'!$AR10="Catastrófico"),CONCATENATE("R",'MAPA DE RIESGOS'!$H10,"C",'MAPA DE RIESGOS'!$AF10),"")</f>
        <v/>
      </c>
      <c r="CE6" s="330" t="str">
        <f>IF(AND('MAPA DE RIESGOS'!$AP11="Muy Alta",'MAPA DE RIESGOS'!$AR11="Catastrófico"),CONCATENATE("R",'MAPA DE RIESGOS'!$H11,"C",'MAPA DE RIESGOS'!$AF11),"")</f>
        <v/>
      </c>
      <c r="CF6" s="330" t="str">
        <f>IF(AND('MAPA DE RIESGOS'!$AP12="Muy Alta",'MAPA DE RIESGOS'!$AR12="Catastrófico"),CONCATENATE("R",'MAPA DE RIESGOS'!$H12,"C",'MAPA DE RIESGOS'!$AF12),"")</f>
        <v/>
      </c>
      <c r="CG6" s="330" t="str">
        <f>IF(AND('MAPA DE RIESGOS'!$AP13="Muy Alta",'MAPA DE RIESGOS'!$AR13="Catastrófico"),CONCATENATE("R",'MAPA DE RIESGOS'!$H13,"C",'MAPA DE RIESGOS'!$AF13),"")</f>
        <v/>
      </c>
      <c r="CH6" s="330" t="str">
        <f>IF(AND('MAPA DE RIESGOS'!$AP14="Muy Alta",'MAPA DE RIESGOS'!$AR14="Catastrófico"),CONCATENATE("R",'MAPA DE RIESGOS'!$H14,"C",'MAPA DE RIESGOS'!$AF14),"")</f>
        <v/>
      </c>
      <c r="CI6" s="330" t="str">
        <f>IF(AND('MAPA DE RIESGOS'!$AP15="Muy Alta",'MAPA DE RIESGOS'!$AR15="Catastrófico"),CONCATENATE("R",'MAPA DE RIESGOS'!$H15,"C",'MAPA DE RIESGOS'!$AF15),"")</f>
        <v/>
      </c>
      <c r="CJ6" s="330" t="str">
        <f>IF(AND('MAPA DE RIESGOS'!$AP16="Muy Alta",'MAPA DE RIESGOS'!$AR16="Catastrófico"),CONCATENATE("R",'MAPA DE RIESGOS'!$H16,"C",'MAPA DE RIESGOS'!$AF16),"")</f>
        <v/>
      </c>
      <c r="CK6" s="330" t="str">
        <f>IF(AND('MAPA DE RIESGOS'!$AP17="Muy Alta",'MAPA DE RIESGOS'!$AR17="Catastrófico"),CONCATENATE("R",'MAPA DE RIESGOS'!$H17,"C",'MAPA DE RIESGOS'!$AF17),"")</f>
        <v/>
      </c>
      <c r="CL6" s="330" t="str">
        <f>IF(AND('MAPA DE RIESGOS'!$AP18="Muy Alta",'MAPA DE RIESGOS'!$AR18="Catastrófico"),CONCATENATE("R",'MAPA DE RIESGOS'!$H18,"C",'MAPA DE RIESGOS'!$AF18),"")</f>
        <v/>
      </c>
      <c r="CM6" s="330" t="str">
        <f>IF(AND('MAPA DE RIESGOS'!$AP19="Muy Alta",'MAPA DE RIESGOS'!$AR19="Catastrófico"),CONCATENATE("R",'MAPA DE RIESGOS'!$H19,"C",'MAPA DE RIESGOS'!$AF19),"")</f>
        <v/>
      </c>
      <c r="CN6" s="330" t="str">
        <f>IF(AND('MAPA DE RIESGOS'!$AP20="Muy Alta",'MAPA DE RIESGOS'!$AR20="Catastrófico"),CONCATENATE("R",'MAPA DE RIESGOS'!$H20,"C",'MAPA DE RIESGOS'!$AF20),"")</f>
        <v/>
      </c>
      <c r="CO6" s="330" t="str">
        <f>IF(AND('MAPA DE RIESGOS'!$AP21="Muy Alta",'MAPA DE RIESGOS'!$AR21="Catastrófico"),CONCATENATE("R",'MAPA DE RIESGOS'!$H21,"C",'MAPA DE RIESGOS'!$AF21),"")</f>
        <v/>
      </c>
      <c r="CP6" s="330" t="str">
        <f>IF(AND('MAPA DE RIESGOS'!$AP22="Muy Alta",'MAPA DE RIESGOS'!$AR22="Catastrófico"),CONCATENATE("R",'MAPA DE RIESGOS'!$H22,"C",'MAPA DE RIESGOS'!$AF22),"")</f>
        <v/>
      </c>
      <c r="CQ6" s="330" t="str">
        <f>IF(AND('MAPA DE RIESGOS'!$AP23="Muy Alta",'MAPA DE RIESGOS'!$AR23="Catastrófico"),CONCATENATE("R",'MAPA DE RIESGOS'!$H23,"C",'MAPA DE RIESGOS'!$AF23),"")</f>
        <v/>
      </c>
      <c r="CR6" s="330" t="str">
        <f>IF(AND('MAPA DE RIESGOS'!$AP24="Muy Alta",'MAPA DE RIESGOS'!$AR24="Catastrófico"),CONCATENATE("R",'MAPA DE RIESGOS'!$H24,"C",'MAPA DE RIESGOS'!$AF24),"")</f>
        <v/>
      </c>
      <c r="CS6" s="330" t="str">
        <f>IF(AND('MAPA DE RIESGOS'!$AP25="Muy Alta",'MAPA DE RIESGOS'!$AR25="Catastrófico"),CONCATENATE("R",'MAPA DE RIESGOS'!$H25,"C",'MAPA DE RIESGOS'!$AF25),"")</f>
        <v/>
      </c>
      <c r="CT6" s="330" t="str">
        <f>IF(AND('MAPA DE RIESGOS'!$AP26="Muy Alta",'MAPA DE RIESGOS'!$AR26="Catastrófico"),CONCATENATE("R",'MAPA DE RIESGOS'!$H26,"C",'MAPA DE RIESGOS'!$AF26),"")</f>
        <v/>
      </c>
      <c r="CU6" s="331" t="str">
        <f>IF(AND('MAPA DE RIESGOS'!$AP27="Muy Alta",'MAPA DE RIESGOS'!$AR27="Catastrófico"),CONCATENATE("R",'MAPA DE RIESGOS'!$H27,"C",'MAPA DE RIESGOS'!$AF27),"")</f>
        <v/>
      </c>
      <c r="CV6" s="67"/>
      <c r="CW6" s="970" t="s">
        <v>279</v>
      </c>
      <c r="CX6" s="971"/>
      <c r="CY6" s="971"/>
      <c r="CZ6" s="971"/>
      <c r="DA6" s="971"/>
      <c r="DB6" s="972"/>
    </row>
    <row r="7" spans="2:106" ht="32.450000000000003" customHeight="1">
      <c r="B7" s="966"/>
      <c r="C7" s="966"/>
      <c r="D7" s="967"/>
      <c r="E7" s="955"/>
      <c r="F7" s="956"/>
      <c r="G7" s="956"/>
      <c r="H7" s="956"/>
      <c r="I7" s="957"/>
      <c r="J7" s="332" t="str">
        <f>IF(AND('MAPA DE RIESGOS'!$AP28="Muy Alta",'MAPA DE RIESGOS'!$AR28="Leve"),CONCATENATE("R",'MAPA DE RIESGOS'!$H28,"C",'MAPA DE RIESGOS'!$AF28),"")</f>
        <v/>
      </c>
      <c r="K7" s="333" t="str">
        <f>IF(AND('MAPA DE RIESGOS'!$AP29="Muy Alta",'MAPA DE RIESGOS'!$AR29="Leve"),CONCATENATE("R",'MAPA DE RIESGOS'!$H29,"C",'MAPA DE RIESGOS'!$AF29),"")</f>
        <v/>
      </c>
      <c r="L7" s="333" t="str">
        <f>IF(AND('MAPA DE RIESGOS'!$AP30="Muy Alta",'MAPA DE RIESGOS'!$AR30="Leve"),CONCATENATE("R",'MAPA DE RIESGOS'!$H30,"C",'MAPA DE RIESGOS'!$AF30),"")</f>
        <v/>
      </c>
      <c r="M7" s="333" t="str">
        <f>IF(AND('MAPA DE RIESGOS'!$AP31="Muy Alta",'MAPA DE RIESGOS'!$AR31="Leve"),CONCATENATE("R",'MAPA DE RIESGOS'!$H31,"C",'MAPA DE RIESGOS'!$AF31),"")</f>
        <v/>
      </c>
      <c r="N7" s="333" t="str">
        <f>IF(AND('MAPA DE RIESGOS'!$AP32="Muy Alta",'MAPA DE RIESGOS'!$AR32="Leve"),CONCATENATE("R",'MAPA DE RIESGOS'!$H32,"C",'MAPA DE RIESGOS'!$AF32),"")</f>
        <v/>
      </c>
      <c r="O7" s="333" t="str">
        <f>IF(AND('MAPA DE RIESGOS'!$AP33="Muy Alta",'MAPA DE RIESGOS'!$AR33="Leve"),CONCATENATE("R",'MAPA DE RIESGOS'!$H33,"C",'MAPA DE RIESGOS'!$AF33),"")</f>
        <v/>
      </c>
      <c r="P7" s="333" t="str">
        <f>IF(AND('MAPA DE RIESGOS'!$AP34="Muy Alta",'MAPA DE RIESGOS'!$AR34="Leve"),CONCATENATE("R",'MAPA DE RIESGOS'!$H34,"C",'MAPA DE RIESGOS'!$AF34),"")</f>
        <v/>
      </c>
      <c r="Q7" s="333" t="str">
        <f>IF(AND('MAPA DE RIESGOS'!$AP35="Muy Alta",'MAPA DE RIESGOS'!$AR35="Leve"),CONCATENATE("R",'MAPA DE RIESGOS'!$H35,"C",'MAPA DE RIESGOS'!$AF35),"")</f>
        <v/>
      </c>
      <c r="R7" s="333" t="str">
        <f>IF(AND('MAPA DE RIESGOS'!$AP36="Muy Alta",'MAPA DE RIESGOS'!$AR36="Leve"),CONCATENATE("R",'MAPA DE RIESGOS'!$H36,"C",'MAPA DE RIESGOS'!$AF36),"")</f>
        <v/>
      </c>
      <c r="S7" s="333" t="str">
        <f>IF(AND('MAPA DE RIESGOS'!$AP37="Muy Alta",'MAPA DE RIESGOS'!$AR37="Leve"),CONCATENATE("R",'MAPA DE RIESGOS'!$H37,"C",'MAPA DE RIESGOS'!$AF37),"")</f>
        <v/>
      </c>
      <c r="T7" s="333" t="str">
        <f>IF(AND('MAPA DE RIESGOS'!$AP38="Muy Alta",'MAPA DE RIESGOS'!$AR38="Leve"),CONCATENATE("R",'MAPA DE RIESGOS'!$H38,"C",'MAPA DE RIESGOS'!$AF38),"")</f>
        <v/>
      </c>
      <c r="U7" s="333" t="str">
        <f>IF(AND('MAPA DE RIESGOS'!$AP39="Muy Alta",'MAPA DE RIESGOS'!$AR39="Leve"),CONCATENATE("R",'MAPA DE RIESGOS'!$H39,"C",'MAPA DE RIESGOS'!$AF39),"")</f>
        <v/>
      </c>
      <c r="V7" s="333" t="str">
        <f>IF(AND('MAPA DE RIESGOS'!$AP40="Muy Alta",'MAPA DE RIESGOS'!$AR40="Leve"),CONCATENATE("R",'MAPA DE RIESGOS'!$H40,"C",'MAPA DE RIESGOS'!$AF40),"")</f>
        <v/>
      </c>
      <c r="W7" s="333" t="str">
        <f>IF(AND('MAPA DE RIESGOS'!$AP41="Muy Alta",'MAPA DE RIESGOS'!$AR41="Leve"),CONCATENATE("R",'MAPA DE RIESGOS'!$H41,"C",'MAPA DE RIESGOS'!$AF41),"")</f>
        <v/>
      </c>
      <c r="X7" s="333" t="str">
        <f>IF(AND('MAPA DE RIESGOS'!$AP42="Muy Alta",'MAPA DE RIESGOS'!$AR42="Leve"),CONCATENATE("R",'MAPA DE RIESGOS'!$H42,"C",'MAPA DE RIESGOS'!$AF42),"")</f>
        <v/>
      </c>
      <c r="Y7" s="333" t="str">
        <f>IF(AND('MAPA DE RIESGOS'!$AP43="Muy Alta",'MAPA DE RIESGOS'!$AR43="Leve"),CONCATENATE("R",'MAPA DE RIESGOS'!$H43,"C",'MAPA DE RIESGOS'!$AF43),"")</f>
        <v/>
      </c>
      <c r="Z7" s="333" t="str">
        <f>IF(AND('MAPA DE RIESGOS'!$AP44="Muy Alta",'MAPA DE RIESGOS'!$AR44="Leve"),CONCATENATE("R",'MAPA DE RIESGOS'!$H44,"C",'MAPA DE RIESGOS'!$AF44),"")</f>
        <v/>
      </c>
      <c r="AA7" s="334" t="str">
        <f>IF(AND('MAPA DE RIESGOS'!$AP45="Muy Alta",'MAPA DE RIESGOS'!$AR45="Leve"),CONCATENATE("R",'MAPA DE RIESGOS'!$H45,"C",'MAPA DE RIESGOS'!$AF45),"")</f>
        <v/>
      </c>
      <c r="AB7" s="332" t="str">
        <f>IF(AND('MAPA DE RIESGOS'!$AP28="Muy Alta",'MAPA DE RIESGOS'!$AR28="Menor"),CONCATENATE("R",'MAPA DE RIESGOS'!$H28,"C",'MAPA DE RIESGOS'!$AF28),"")</f>
        <v/>
      </c>
      <c r="AC7" s="333" t="str">
        <f>IF(AND('MAPA DE RIESGOS'!$AP29="Muy Alta",'MAPA DE RIESGOS'!$AR29="Menor"),CONCATENATE("R",'MAPA DE RIESGOS'!$H29,"C",'MAPA DE RIESGOS'!$AF29),"")</f>
        <v/>
      </c>
      <c r="AD7" s="333" t="str">
        <f>IF(AND('MAPA DE RIESGOS'!$AP30="Muy Alta",'MAPA DE RIESGOS'!$AR30="Menor"),CONCATENATE("R",'MAPA DE RIESGOS'!$H30,"C",'MAPA DE RIESGOS'!$AF30),"")</f>
        <v/>
      </c>
      <c r="AE7" s="333" t="str">
        <f>IF(AND('MAPA DE RIESGOS'!$AP31="Muy Alta",'MAPA DE RIESGOS'!$AR31="Menor"),CONCATENATE("R",'MAPA DE RIESGOS'!$H31,"C",'MAPA DE RIESGOS'!$AF31),"")</f>
        <v/>
      </c>
      <c r="AF7" s="333" t="str">
        <f>IF(AND('MAPA DE RIESGOS'!$AP32="Muy Alta",'MAPA DE RIESGOS'!$AR32="Menor"),CONCATENATE("R",'MAPA DE RIESGOS'!$H32,"C",'MAPA DE RIESGOS'!$AF32),"")</f>
        <v/>
      </c>
      <c r="AG7" s="333" t="str">
        <f>IF(AND('MAPA DE RIESGOS'!$AP33="Muy Alta",'MAPA DE RIESGOS'!$AR33="Menor"),CONCATENATE("R",'MAPA DE RIESGOS'!$H33,"C",'MAPA DE RIESGOS'!$AF33),"")</f>
        <v/>
      </c>
      <c r="AH7" s="333" t="str">
        <f>IF(AND('MAPA DE RIESGOS'!$AP34="Muy Alta",'MAPA DE RIESGOS'!$AR34="Menor"),CONCATENATE("R",'MAPA DE RIESGOS'!$H34,"C",'MAPA DE RIESGOS'!$AF34),"")</f>
        <v/>
      </c>
      <c r="AI7" s="333" t="str">
        <f>IF(AND('MAPA DE RIESGOS'!$AP35="Muy Alta",'MAPA DE RIESGOS'!$AR35="Menor"),CONCATENATE("R",'MAPA DE RIESGOS'!$H35,"C",'MAPA DE RIESGOS'!$AF35),"")</f>
        <v/>
      </c>
      <c r="AJ7" s="333" t="str">
        <f>IF(AND('MAPA DE RIESGOS'!$AP36="Muy Alta",'MAPA DE RIESGOS'!$AR36="Menor"),CONCATENATE("R",'MAPA DE RIESGOS'!$H36,"C",'MAPA DE RIESGOS'!$AF36),"")</f>
        <v/>
      </c>
      <c r="AK7" s="333" t="str">
        <f>IF(AND('MAPA DE RIESGOS'!$AP37="Muy Alta",'MAPA DE RIESGOS'!$AR37="Menor"),CONCATENATE("R",'MAPA DE RIESGOS'!$H37,"C",'MAPA DE RIESGOS'!$AF37),"")</f>
        <v/>
      </c>
      <c r="AL7" s="333" t="str">
        <f>IF(AND('MAPA DE RIESGOS'!$AP38="Muy Alta",'MAPA DE RIESGOS'!$AR38="Menor"),CONCATENATE("R",'MAPA DE RIESGOS'!$H38,"C",'MAPA DE RIESGOS'!$AF38),"")</f>
        <v/>
      </c>
      <c r="AM7" s="333" t="str">
        <f>IF(AND('MAPA DE RIESGOS'!$AP39="Muy Alta",'MAPA DE RIESGOS'!$AR39="Menor"),CONCATENATE("R",'MAPA DE RIESGOS'!$H39,"C",'MAPA DE RIESGOS'!$AF39),"")</f>
        <v/>
      </c>
      <c r="AN7" s="333" t="str">
        <f>IF(AND('MAPA DE RIESGOS'!$AP40="Muy Alta",'MAPA DE RIESGOS'!$AR40="Menor"),CONCATENATE("R",'MAPA DE RIESGOS'!$H40,"C",'MAPA DE RIESGOS'!$AF40),"")</f>
        <v/>
      </c>
      <c r="AO7" s="333" t="str">
        <f>IF(AND('MAPA DE RIESGOS'!$AP41="Muy Alta",'MAPA DE RIESGOS'!$AR41="Menor"),CONCATENATE("R",'MAPA DE RIESGOS'!$H41,"C",'MAPA DE RIESGOS'!$AF41),"")</f>
        <v/>
      </c>
      <c r="AP7" s="333" t="str">
        <f>IF(AND('MAPA DE RIESGOS'!$AP42="Muy Alta",'MAPA DE RIESGOS'!$AR42="Menor"),CONCATENATE("R",'MAPA DE RIESGOS'!$H42,"C",'MAPA DE RIESGOS'!$AF42),"")</f>
        <v/>
      </c>
      <c r="AQ7" s="333" t="str">
        <f>IF(AND('MAPA DE RIESGOS'!$AP43="Muy Alta",'MAPA DE RIESGOS'!$AR43="Menor"),CONCATENATE("R",'MAPA DE RIESGOS'!$H43,"C",'MAPA DE RIESGOS'!$AF43),"")</f>
        <v/>
      </c>
      <c r="AR7" s="333" t="str">
        <f>IF(AND('MAPA DE RIESGOS'!$AP44="Muy Alta",'MAPA DE RIESGOS'!$AR44="Menor"),CONCATENATE("R",'MAPA DE RIESGOS'!$H44,"C",'MAPA DE RIESGOS'!$AF44),"")</f>
        <v/>
      </c>
      <c r="AS7" s="334" t="str">
        <f>IF(AND('MAPA DE RIESGOS'!$AP45="Muy Alta",'MAPA DE RIESGOS'!$AR45="Menor"),CONCATENATE("R",'MAPA DE RIESGOS'!$H45,"C",'MAPA DE RIESGOS'!$AF45),"")</f>
        <v/>
      </c>
      <c r="AT7" s="332" t="str">
        <f>IF(AND('MAPA DE RIESGOS'!$AP28="Muy Alta",'MAPA DE RIESGOS'!$AR28="Moderado"),CONCATENATE("R",'MAPA DE RIESGOS'!$H28,"C",'MAPA DE RIESGOS'!$AF28),"")</f>
        <v/>
      </c>
      <c r="AU7" s="333" t="str">
        <f>IF(AND('MAPA DE RIESGOS'!$AP29="Muy Alta",'MAPA DE RIESGOS'!$AR29="Moderado"),CONCATENATE("R",'MAPA DE RIESGOS'!$H29,"C",'MAPA DE RIESGOS'!$AF29),"")</f>
        <v/>
      </c>
      <c r="AV7" s="333" t="str">
        <f>IF(AND('MAPA DE RIESGOS'!$AP30="Muy Alta",'MAPA DE RIESGOS'!$AR30="Moderado"),CONCATENATE("R",'MAPA DE RIESGOS'!$H30,"C",'MAPA DE RIESGOS'!$AF30),"")</f>
        <v/>
      </c>
      <c r="AW7" s="333" t="str">
        <f>IF(AND('MAPA DE RIESGOS'!$AP31="Muy Alta",'MAPA DE RIESGOS'!$AR31="Moderado"),CONCATENATE("R",'MAPA DE RIESGOS'!$H31,"C",'MAPA DE RIESGOS'!$AF31),"")</f>
        <v/>
      </c>
      <c r="AX7" s="333" t="str">
        <f>IF(AND('MAPA DE RIESGOS'!$AP32="Muy Alta",'MAPA DE RIESGOS'!$AR32="Moderado"),CONCATENATE("R",'MAPA DE RIESGOS'!$H32,"C",'MAPA DE RIESGOS'!$AF32),"")</f>
        <v/>
      </c>
      <c r="AY7" s="333" t="str">
        <f>IF(AND('MAPA DE RIESGOS'!$AP33="Muy Alta",'MAPA DE RIESGOS'!$AR33="Moderado"),CONCATENATE("R",'MAPA DE RIESGOS'!$H33,"C",'MAPA DE RIESGOS'!$AF33),"")</f>
        <v/>
      </c>
      <c r="AZ7" s="333" t="str">
        <f>IF(AND('MAPA DE RIESGOS'!$AP34="Muy Alta",'MAPA DE RIESGOS'!$AR34="Moderado"),CONCATENATE("R",'MAPA DE RIESGOS'!$H34,"C",'MAPA DE RIESGOS'!$AF34),"")</f>
        <v/>
      </c>
      <c r="BA7" s="333" t="str">
        <f>IF(AND('MAPA DE RIESGOS'!$AP35="Muy Alta",'MAPA DE RIESGOS'!$AR35="Moderado"),CONCATENATE("R",'MAPA DE RIESGOS'!$H35,"C",'MAPA DE RIESGOS'!$AF35),"")</f>
        <v/>
      </c>
      <c r="BB7" s="333" t="str">
        <f>IF(AND('MAPA DE RIESGOS'!$AP36="Muy Alta",'MAPA DE RIESGOS'!$AR36="Moderado"),CONCATENATE("R",'MAPA DE RIESGOS'!$H36,"C",'MAPA DE RIESGOS'!$AF36),"")</f>
        <v/>
      </c>
      <c r="BC7" s="333" t="str">
        <f>IF(AND('MAPA DE RIESGOS'!$AP37="Muy Alta",'MAPA DE RIESGOS'!$AR37="Moderado"),CONCATENATE("R",'MAPA DE RIESGOS'!$H37,"C",'MAPA DE RIESGOS'!$AF37),"")</f>
        <v/>
      </c>
      <c r="BD7" s="333" t="str">
        <f>IF(AND('MAPA DE RIESGOS'!$AP38="Muy Alta",'MAPA DE RIESGOS'!$AR38="Moderado"),CONCATENATE("R",'MAPA DE RIESGOS'!$H38,"C",'MAPA DE RIESGOS'!$AF38),"")</f>
        <v/>
      </c>
      <c r="BE7" s="333" t="str">
        <f>IF(AND('MAPA DE RIESGOS'!$AP39="Muy Alta",'MAPA DE RIESGOS'!$AR39="Moderado"),CONCATENATE("R",'MAPA DE RIESGOS'!$H39,"C",'MAPA DE RIESGOS'!$AF39),"")</f>
        <v/>
      </c>
      <c r="BF7" s="333" t="str">
        <f>IF(AND('MAPA DE RIESGOS'!$AP40="Muy Alta",'MAPA DE RIESGOS'!$AR40="Moderado"),CONCATENATE("R",'MAPA DE RIESGOS'!$H40,"C",'MAPA DE RIESGOS'!$AF40),"")</f>
        <v/>
      </c>
      <c r="BG7" s="333" t="str">
        <f>IF(AND('MAPA DE RIESGOS'!$AP41="Muy Alta",'MAPA DE RIESGOS'!$AR41="Moderado"),CONCATENATE("R",'MAPA DE RIESGOS'!$H41,"C",'MAPA DE RIESGOS'!$AF41),"")</f>
        <v/>
      </c>
      <c r="BH7" s="333" t="str">
        <f>IF(AND('MAPA DE RIESGOS'!$AP42="Muy Alta",'MAPA DE RIESGOS'!$AR42="Moderado"),CONCATENATE("R",'MAPA DE RIESGOS'!$H42,"C",'MAPA DE RIESGOS'!$AF42),"")</f>
        <v/>
      </c>
      <c r="BI7" s="333" t="str">
        <f>IF(AND('MAPA DE RIESGOS'!$AP43="Muy Alta",'MAPA DE RIESGOS'!$AR43="Moderado"),CONCATENATE("R",'MAPA DE RIESGOS'!$H43,"C",'MAPA DE RIESGOS'!$AF43),"")</f>
        <v/>
      </c>
      <c r="BJ7" s="333" t="str">
        <f>IF(AND('MAPA DE RIESGOS'!$AP44="Muy Alta",'MAPA DE RIESGOS'!$AR44="Moderado"),CONCATENATE("R",'MAPA DE RIESGOS'!$H44,"C",'MAPA DE RIESGOS'!$AF44),"")</f>
        <v/>
      </c>
      <c r="BK7" s="334" t="str">
        <f>IF(AND('MAPA DE RIESGOS'!$AP45="Muy Alta",'MAPA DE RIESGOS'!$AR45="Moderado"),CONCATENATE("R",'MAPA DE RIESGOS'!$H45,"C",'MAPA DE RIESGOS'!$AF45),"")</f>
        <v/>
      </c>
      <c r="BL7" s="332" t="str">
        <f>IF(AND('MAPA DE RIESGOS'!$AP28="Muy Alta",'MAPA DE RIESGOS'!$AR28="Mayor"),CONCATENATE("R",'MAPA DE RIESGOS'!$H28,"C",'MAPA DE RIESGOS'!$AF28),"")</f>
        <v/>
      </c>
      <c r="BM7" s="333" t="str">
        <f>IF(AND('MAPA DE RIESGOS'!$AP29="Muy Alta",'MAPA DE RIESGOS'!$AR29="Mayor"),CONCATENATE("R",'MAPA DE RIESGOS'!$H29,"C",'MAPA DE RIESGOS'!$AF29),"")</f>
        <v/>
      </c>
      <c r="BN7" s="333" t="str">
        <f>IF(AND('MAPA DE RIESGOS'!$AP30="Muy Alta",'MAPA DE RIESGOS'!$AR30="Mayor"),CONCATENATE("R",'MAPA DE RIESGOS'!$H30,"C",'MAPA DE RIESGOS'!$AF30),"")</f>
        <v/>
      </c>
      <c r="BO7" s="333" t="str">
        <f>IF(AND('MAPA DE RIESGOS'!$AP31="Muy Alta",'MAPA DE RIESGOS'!$AR31="Mayor"),CONCATENATE("R",'MAPA DE RIESGOS'!$H31,"C",'MAPA DE RIESGOS'!$AF31),"")</f>
        <v/>
      </c>
      <c r="BP7" s="333" t="str">
        <f>IF(AND('MAPA DE RIESGOS'!$AP32="Muy Alta",'MAPA DE RIESGOS'!$AR32="Mayor"),CONCATENATE("R",'MAPA DE RIESGOS'!$H32,"C",'MAPA DE RIESGOS'!$AF32),"")</f>
        <v/>
      </c>
      <c r="BQ7" s="333" t="str">
        <f>IF(AND('MAPA DE RIESGOS'!$AP33="Muy Alta",'MAPA DE RIESGOS'!$AR33="Mayor"),CONCATENATE("R",'MAPA DE RIESGOS'!$H33,"C",'MAPA DE RIESGOS'!$AF33),"")</f>
        <v/>
      </c>
      <c r="BR7" s="333" t="str">
        <f>IF(AND('MAPA DE RIESGOS'!$AP34="Muy Alta",'MAPA DE RIESGOS'!$AR34="Mayor"),CONCATENATE("R",'MAPA DE RIESGOS'!$H34,"C",'MAPA DE RIESGOS'!$AF34),"")</f>
        <v/>
      </c>
      <c r="BS7" s="333" t="str">
        <f>IF(AND('MAPA DE RIESGOS'!$AP35="Muy Alta",'MAPA DE RIESGOS'!$AR35="Mayor"),CONCATENATE("R",'MAPA DE RIESGOS'!$H35,"C",'MAPA DE RIESGOS'!$AF35),"")</f>
        <v/>
      </c>
      <c r="BT7" s="333" t="str">
        <f>IF(AND('MAPA DE RIESGOS'!$AP36="Muy Alta",'MAPA DE RIESGOS'!$AR36="Mayor"),CONCATENATE("R",'MAPA DE RIESGOS'!$H36,"C",'MAPA DE RIESGOS'!$AF36),"")</f>
        <v/>
      </c>
      <c r="BU7" s="333" t="str">
        <f>IF(AND('MAPA DE RIESGOS'!$AP37="Muy Alta",'MAPA DE RIESGOS'!$AR37="Mayor"),CONCATENATE("R",'MAPA DE RIESGOS'!$H37,"C",'MAPA DE RIESGOS'!$AF37),"")</f>
        <v/>
      </c>
      <c r="BV7" s="333" t="str">
        <f>IF(AND('MAPA DE RIESGOS'!$AP38="Muy Alta",'MAPA DE RIESGOS'!$AR38="Mayor"),CONCATENATE("R",'MAPA DE RIESGOS'!$H38,"C",'MAPA DE RIESGOS'!$AF38),"")</f>
        <v/>
      </c>
      <c r="BW7" s="333" t="str">
        <f>IF(AND('MAPA DE RIESGOS'!$AP39="Muy Alta",'MAPA DE RIESGOS'!$AR39="Mayor"),CONCATENATE("R",'MAPA DE RIESGOS'!$H39,"C",'MAPA DE RIESGOS'!$AF39),"")</f>
        <v/>
      </c>
      <c r="BX7" s="333" t="str">
        <f>IF(AND('MAPA DE RIESGOS'!$AP40="Muy Alta",'MAPA DE RIESGOS'!$AR40="Mayor"),CONCATENATE("R",'MAPA DE RIESGOS'!$H40,"C",'MAPA DE RIESGOS'!$AF40),"")</f>
        <v/>
      </c>
      <c r="BY7" s="333" t="str">
        <f>IF(AND('MAPA DE RIESGOS'!$AP41="Muy Alta",'MAPA DE RIESGOS'!$AR41="Mayor"),CONCATENATE("R",'MAPA DE RIESGOS'!$H41,"C",'MAPA DE RIESGOS'!$AF41),"")</f>
        <v/>
      </c>
      <c r="BZ7" s="333" t="str">
        <f>IF(AND('MAPA DE RIESGOS'!$AP42="Muy Alta",'MAPA DE RIESGOS'!$AR42="Mayor"),CONCATENATE("R",'MAPA DE RIESGOS'!$H42,"C",'MAPA DE RIESGOS'!$AF42),"")</f>
        <v/>
      </c>
      <c r="CA7" s="333" t="str">
        <f>IF(AND('MAPA DE RIESGOS'!$AP43="Muy Alta",'MAPA DE RIESGOS'!$AR43="Mayor"),CONCATENATE("R",'MAPA DE RIESGOS'!$H43,"C",'MAPA DE RIESGOS'!$AF43),"")</f>
        <v/>
      </c>
      <c r="CB7" s="333" t="str">
        <f>IF(AND('MAPA DE RIESGOS'!$AP44="Muy Alta",'MAPA DE RIESGOS'!$AR44="Mayor"),CONCATENATE("R",'MAPA DE RIESGOS'!$H44,"C",'MAPA DE RIESGOS'!$AF44),"")</f>
        <v/>
      </c>
      <c r="CC7" s="334" t="str">
        <f>IF(AND('MAPA DE RIESGOS'!$AP45="Muy Alta",'MAPA DE RIESGOS'!$AR45="Mayor"),CONCATENATE("R",'MAPA DE RIESGOS'!$H45,"C",'MAPA DE RIESGOS'!$AF45),"")</f>
        <v/>
      </c>
      <c r="CD7" s="335" t="str">
        <f>IF(AND('MAPA DE RIESGOS'!$AP28="Muy Alta",'MAPA DE RIESGOS'!$AR28="Catastrófico"),CONCATENATE("R",'MAPA DE RIESGOS'!$H28,"C",'MAPA DE RIESGOS'!$AF28),"")</f>
        <v/>
      </c>
      <c r="CE7" s="335" t="str">
        <f>IF(AND('MAPA DE RIESGOS'!$AP29="Muy Alta",'MAPA DE RIESGOS'!$AR29="Catastrófico"),CONCATENATE("R",'MAPA DE RIESGOS'!$H29,"C",'MAPA DE RIESGOS'!$AF29),"")</f>
        <v/>
      </c>
      <c r="CF7" s="335" t="str">
        <f>IF(AND('MAPA DE RIESGOS'!$AP30="Muy Alta",'MAPA DE RIESGOS'!$AR30="Catastrófico"),CONCATENATE("R",'MAPA DE RIESGOS'!$H30,"C",'MAPA DE RIESGOS'!$AF30),"")</f>
        <v/>
      </c>
      <c r="CG7" s="335" t="str">
        <f>IF(AND('MAPA DE RIESGOS'!$AP31="Muy Alta",'MAPA DE RIESGOS'!$AR31="Catastrófico"),CONCATENATE("R",'MAPA DE RIESGOS'!$H31,"C",'MAPA DE RIESGOS'!$AF31),"")</f>
        <v/>
      </c>
      <c r="CH7" s="335" t="str">
        <f>IF(AND('MAPA DE RIESGOS'!$AP32="Muy Alta",'MAPA DE RIESGOS'!$AR32="Catastrófico"),CONCATENATE("R",'MAPA DE RIESGOS'!$H32,"C",'MAPA DE RIESGOS'!$AF32),"")</f>
        <v/>
      </c>
      <c r="CI7" s="335" t="str">
        <f>IF(AND('MAPA DE RIESGOS'!$AP33="Muy Alta",'MAPA DE RIESGOS'!$AR33="Catastrófico"),CONCATENATE("R",'MAPA DE RIESGOS'!$H33,"C",'MAPA DE RIESGOS'!$AF33),"")</f>
        <v/>
      </c>
      <c r="CJ7" s="335" t="str">
        <f>IF(AND('MAPA DE RIESGOS'!$AP34="Muy Alta",'MAPA DE RIESGOS'!$AR34="Catastrófico"),CONCATENATE("R",'MAPA DE RIESGOS'!$H34,"C",'MAPA DE RIESGOS'!$AF34),"")</f>
        <v/>
      </c>
      <c r="CK7" s="335" t="str">
        <f>IF(AND('MAPA DE RIESGOS'!$AP35="Muy Alta",'MAPA DE RIESGOS'!$AR35="Catastrófico"),CONCATENATE("R",'MAPA DE RIESGOS'!$H35,"C",'MAPA DE RIESGOS'!$AF35),"")</f>
        <v/>
      </c>
      <c r="CL7" s="335" t="str">
        <f>IF(AND('MAPA DE RIESGOS'!$AP36="Muy Alta",'MAPA DE RIESGOS'!$AR36="Catastrófico"),CONCATENATE("R",'MAPA DE RIESGOS'!$H36,"C",'MAPA DE RIESGOS'!$AF36),"")</f>
        <v/>
      </c>
      <c r="CM7" s="335" t="str">
        <f>IF(AND('MAPA DE RIESGOS'!$AP37="Muy Alta",'MAPA DE RIESGOS'!$AR37="Catastrófico"),CONCATENATE("R",'MAPA DE RIESGOS'!$H37,"C",'MAPA DE RIESGOS'!$AF37),"")</f>
        <v/>
      </c>
      <c r="CN7" s="335" t="str">
        <f>IF(AND('MAPA DE RIESGOS'!$AP38="Muy Alta",'MAPA DE RIESGOS'!$AR38="Catastrófico"),CONCATENATE("R",'MAPA DE RIESGOS'!$H38,"C",'MAPA DE RIESGOS'!$AF38),"")</f>
        <v/>
      </c>
      <c r="CO7" s="335" t="str">
        <f>IF(AND('MAPA DE RIESGOS'!$AP39="Muy Alta",'MAPA DE RIESGOS'!$AR39="Catastrófico"),CONCATENATE("R",'MAPA DE RIESGOS'!$H39,"C",'MAPA DE RIESGOS'!$AF39),"")</f>
        <v/>
      </c>
      <c r="CP7" s="335" t="str">
        <f>IF(AND('MAPA DE RIESGOS'!$AP40="Muy Alta",'MAPA DE RIESGOS'!$AR40="Catastrófico"),CONCATENATE("R",'MAPA DE RIESGOS'!$H40,"C",'MAPA DE RIESGOS'!$AF40),"")</f>
        <v/>
      </c>
      <c r="CQ7" s="335" t="str">
        <f>IF(AND('MAPA DE RIESGOS'!$AP41="Muy Alta",'MAPA DE RIESGOS'!$AR41="Catastrófico"),CONCATENATE("R",'MAPA DE RIESGOS'!$H41,"C",'MAPA DE RIESGOS'!$AF41),"")</f>
        <v/>
      </c>
      <c r="CR7" s="335" t="str">
        <f>IF(AND('MAPA DE RIESGOS'!$AP42="Muy Alta",'MAPA DE RIESGOS'!$AR42="Catastrófico"),CONCATENATE("R",'MAPA DE RIESGOS'!$H42,"C",'MAPA DE RIESGOS'!$AF42),"")</f>
        <v/>
      </c>
      <c r="CS7" s="335" t="str">
        <f>IF(AND('MAPA DE RIESGOS'!$AP43="Muy Alta",'MAPA DE RIESGOS'!$AR43="Catastrófico"),CONCATENATE("R",'MAPA DE RIESGOS'!$H43,"C",'MAPA DE RIESGOS'!$AF43),"")</f>
        <v/>
      </c>
      <c r="CT7" s="335" t="str">
        <f>IF(AND('MAPA DE RIESGOS'!$AP44="Muy Alta",'MAPA DE RIESGOS'!$AR44="Catastrófico"),CONCATENATE("R",'MAPA DE RIESGOS'!$H44,"C",'MAPA DE RIESGOS'!$AF44),"")</f>
        <v/>
      </c>
      <c r="CU7" s="336" t="str">
        <f>IF(AND('MAPA DE RIESGOS'!$AP45="Muy Alta",'MAPA DE RIESGOS'!$AR45="Catastrófico"),CONCATENATE("R",'MAPA DE RIESGOS'!$H45,"C",'MAPA DE RIESGOS'!$AF45),"")</f>
        <v/>
      </c>
      <c r="CV7" s="67"/>
      <c r="CW7" s="973"/>
      <c r="CX7" s="974"/>
      <c r="CY7" s="974"/>
      <c r="CZ7" s="974"/>
      <c r="DA7" s="974"/>
      <c r="DB7" s="975"/>
    </row>
    <row r="8" spans="2:106" ht="32.450000000000003" customHeight="1">
      <c r="B8" s="966"/>
      <c r="C8" s="966"/>
      <c r="D8" s="967"/>
      <c r="E8" s="955"/>
      <c r="F8" s="956"/>
      <c r="G8" s="956"/>
      <c r="H8" s="956"/>
      <c r="I8" s="957"/>
      <c r="J8" s="332" t="str">
        <f>IF(AND('MAPA DE RIESGOS'!$AP46="Muy Alta",'MAPA DE RIESGOS'!$AR46="Leve"),CONCATENATE("R",'MAPA DE RIESGOS'!$H46,"C",'MAPA DE RIESGOS'!$AF46),"")</f>
        <v/>
      </c>
      <c r="K8" s="333" t="str">
        <f>IF(AND('MAPA DE RIESGOS'!$AP47="Muy Alta",'MAPA DE RIESGOS'!$AR47="Leve"),CONCATENATE("R",'MAPA DE RIESGOS'!$H47,"C",'MAPA DE RIESGOS'!$AF47),"")</f>
        <v/>
      </c>
      <c r="L8" s="333" t="str">
        <f>IF(AND('MAPA DE RIESGOS'!$AP48="Muy Alta",'MAPA DE RIESGOS'!$AR48="Leve"),CONCATENATE("R",'MAPA DE RIESGOS'!$H48,"C",'MAPA DE RIESGOS'!$AF48),"")</f>
        <v/>
      </c>
      <c r="M8" s="333" t="str">
        <f>IF(AND('MAPA DE RIESGOS'!$AP49="Muy Alta",'MAPA DE RIESGOS'!$AR49="Leve"),CONCATENATE("R",'MAPA DE RIESGOS'!$H49,"C",'MAPA DE RIESGOS'!$AF49),"")</f>
        <v/>
      </c>
      <c r="N8" s="333" t="str">
        <f>IF(AND('MAPA DE RIESGOS'!$AP50="Muy Alta",'MAPA DE RIESGOS'!$AR50="Leve"),CONCATENATE("R",'MAPA DE RIESGOS'!$H50,"C",'MAPA DE RIESGOS'!$AF50),"")</f>
        <v/>
      </c>
      <c r="O8" s="333" t="str">
        <f>IF(AND('MAPA DE RIESGOS'!$AP51="Muy Alta",'MAPA DE RIESGOS'!$AR51="Leve"),CONCATENATE("R",'MAPA DE RIESGOS'!$H51,"C",'MAPA DE RIESGOS'!$AF51),"")</f>
        <v/>
      </c>
      <c r="P8" s="333" t="str">
        <f>IF(AND('MAPA DE RIESGOS'!$AP52="Muy Alta",'MAPA DE RIESGOS'!$AR52="Leve"),CONCATENATE("R",'MAPA DE RIESGOS'!$H52,"C",'MAPA DE RIESGOS'!$AF52),"")</f>
        <v/>
      </c>
      <c r="Q8" s="333" t="str">
        <f>IF(AND('MAPA DE RIESGOS'!$AP53="Muy Alta",'MAPA DE RIESGOS'!$AR53="Leve"),CONCATENATE("R",'MAPA DE RIESGOS'!$H53,"C",'MAPA DE RIESGOS'!$AF53),"")</f>
        <v/>
      </c>
      <c r="R8" s="333" t="str">
        <f>IF(AND('MAPA DE RIESGOS'!$AP54="Muy Alta",'MAPA DE RIESGOS'!$AR54="Leve"),CONCATENATE("R",'MAPA DE RIESGOS'!$H54,"C",'MAPA DE RIESGOS'!$AF54),"")</f>
        <v/>
      </c>
      <c r="S8" s="333" t="str">
        <f>IF(AND('MAPA DE RIESGOS'!$AP55="Muy Alta",'MAPA DE RIESGOS'!$AR55="Leve"),CONCATENATE("R",'MAPA DE RIESGOS'!$H55,"C",'MAPA DE RIESGOS'!$AF55),"")</f>
        <v/>
      </c>
      <c r="T8" s="333" t="str">
        <f>IF(AND('MAPA DE RIESGOS'!$AP56="Muy Alta",'MAPA DE RIESGOS'!$AR56="Leve"),CONCATENATE("R",'MAPA DE RIESGOS'!$H56,"C",'MAPA DE RIESGOS'!$AF56),"")</f>
        <v/>
      </c>
      <c r="U8" s="333" t="str">
        <f>IF(AND('MAPA DE RIESGOS'!$AP57="Muy Alta",'MAPA DE RIESGOS'!$AR57="Leve"),CONCATENATE("R",'MAPA DE RIESGOS'!$H57,"C",'MAPA DE RIESGOS'!$AF57),"")</f>
        <v/>
      </c>
      <c r="V8" s="333" t="str">
        <f>IF(AND('MAPA DE RIESGOS'!$AP58="Muy Alta",'MAPA DE RIESGOS'!$AR58="Leve"),CONCATENATE("R",'MAPA DE RIESGOS'!$H58,"C",'MAPA DE RIESGOS'!$AF58),"")</f>
        <v/>
      </c>
      <c r="W8" s="333" t="str">
        <f>IF(AND('MAPA DE RIESGOS'!$AP59="Muy Alta",'MAPA DE RIESGOS'!$AR59="Leve"),CONCATENATE("R",'MAPA DE RIESGOS'!$H59,"C",'MAPA DE RIESGOS'!$AF59),"")</f>
        <v/>
      </c>
      <c r="X8" s="333" t="str">
        <f>IF(AND('MAPA DE RIESGOS'!$AP60="Muy Alta",'MAPA DE RIESGOS'!$AR60="Leve"),CONCATENATE("R",'MAPA DE RIESGOS'!$H60,"C",'MAPA DE RIESGOS'!$AF60),"")</f>
        <v/>
      </c>
      <c r="Y8" s="333" t="str">
        <f>IF(AND('MAPA DE RIESGOS'!$AP61="Muy Alta",'MAPA DE RIESGOS'!$AR61="Leve"),CONCATENATE("R",'MAPA DE RIESGOS'!$H61,"C",'MAPA DE RIESGOS'!$AF61),"")</f>
        <v/>
      </c>
      <c r="Z8" s="333" t="str">
        <f>IF(AND('MAPA DE RIESGOS'!$AP62="Muy Alta",'MAPA DE RIESGOS'!$AR62="Leve"),CONCATENATE("R",'MAPA DE RIESGOS'!$H62,"C",'MAPA DE RIESGOS'!$AF62),"")</f>
        <v/>
      </c>
      <c r="AA8" s="334" t="str">
        <f>IF(AND('MAPA DE RIESGOS'!$AP63="Muy Alta",'MAPA DE RIESGOS'!$AR63="Leve"),CONCATENATE("R",'MAPA DE RIESGOS'!$H63,"C",'MAPA DE RIESGOS'!$AF63),"")</f>
        <v/>
      </c>
      <c r="AB8" s="332" t="str">
        <f>IF(AND('MAPA DE RIESGOS'!$AP46="Muy Alta",'MAPA DE RIESGOS'!$AR46="Menor"),CONCATENATE("R",'MAPA DE RIESGOS'!$H46,"C",'MAPA DE RIESGOS'!$AF46),"")</f>
        <v/>
      </c>
      <c r="AC8" s="333" t="str">
        <f>IF(AND('MAPA DE RIESGOS'!$AP47="Muy Alta",'MAPA DE RIESGOS'!$AR47="Menor"),CONCATENATE("R",'MAPA DE RIESGOS'!$H47,"C",'MAPA DE RIESGOS'!$AF47),"")</f>
        <v/>
      </c>
      <c r="AD8" s="333" t="str">
        <f>IF(AND('MAPA DE RIESGOS'!$AP48="Muy Alta",'MAPA DE RIESGOS'!$AR48="Menor"),CONCATENATE("R",'MAPA DE RIESGOS'!$H48,"C",'MAPA DE RIESGOS'!$AF48),"")</f>
        <v/>
      </c>
      <c r="AE8" s="333" t="str">
        <f>IF(AND('MAPA DE RIESGOS'!$AP49="Muy Alta",'MAPA DE RIESGOS'!$AR49="Menor"),CONCATENATE("R",'MAPA DE RIESGOS'!$H49,"C",'MAPA DE RIESGOS'!$AF49),"")</f>
        <v/>
      </c>
      <c r="AF8" s="333" t="str">
        <f>IF(AND('MAPA DE RIESGOS'!$AP50="Muy Alta",'MAPA DE RIESGOS'!$AR50="Menor"),CONCATENATE("R",'MAPA DE RIESGOS'!$H50,"C",'MAPA DE RIESGOS'!$AF50),"")</f>
        <v/>
      </c>
      <c r="AG8" s="333" t="str">
        <f>IF(AND('MAPA DE RIESGOS'!$AP51="Muy Alta",'MAPA DE RIESGOS'!$AR51="Menor"),CONCATENATE("R",'MAPA DE RIESGOS'!$H51,"C",'MAPA DE RIESGOS'!$AF51),"")</f>
        <v/>
      </c>
      <c r="AH8" s="333" t="str">
        <f>IF(AND('MAPA DE RIESGOS'!$AP52="Muy Alta",'MAPA DE RIESGOS'!$AR52="Menor"),CONCATENATE("R",'MAPA DE RIESGOS'!$H52,"C",'MAPA DE RIESGOS'!$AF52),"")</f>
        <v/>
      </c>
      <c r="AI8" s="333" t="str">
        <f>IF(AND('MAPA DE RIESGOS'!$AP53="Muy Alta",'MAPA DE RIESGOS'!$AR53="Menor"),CONCATENATE("R",'MAPA DE RIESGOS'!$H53,"C",'MAPA DE RIESGOS'!$AF53),"")</f>
        <v/>
      </c>
      <c r="AJ8" s="333" t="str">
        <f>IF(AND('MAPA DE RIESGOS'!$AP54="Muy Alta",'MAPA DE RIESGOS'!$AR54="Menor"),CONCATENATE("R",'MAPA DE RIESGOS'!$H54,"C",'MAPA DE RIESGOS'!$AF54),"")</f>
        <v/>
      </c>
      <c r="AK8" s="333" t="str">
        <f>IF(AND('MAPA DE RIESGOS'!$AP55="Muy Alta",'MAPA DE RIESGOS'!$AR55="Menor"),CONCATENATE("R",'MAPA DE RIESGOS'!$H55,"C",'MAPA DE RIESGOS'!$AF55),"")</f>
        <v/>
      </c>
      <c r="AL8" s="333" t="str">
        <f>IF(AND('MAPA DE RIESGOS'!$AP56="Muy Alta",'MAPA DE RIESGOS'!$AR56="Menor"),CONCATENATE("R",'MAPA DE RIESGOS'!$H56,"C",'MAPA DE RIESGOS'!$AF56),"")</f>
        <v/>
      </c>
      <c r="AM8" s="333" t="str">
        <f>IF(AND('MAPA DE RIESGOS'!$AP57="Muy Alta",'MAPA DE RIESGOS'!$AR57="Menor"),CONCATENATE("R",'MAPA DE RIESGOS'!$H57,"C",'MAPA DE RIESGOS'!$AF57),"")</f>
        <v/>
      </c>
      <c r="AN8" s="333" t="str">
        <f>IF(AND('MAPA DE RIESGOS'!$AP58="Muy Alta",'MAPA DE RIESGOS'!$AR58="Menor"),CONCATENATE("R",'MAPA DE RIESGOS'!$H58,"C",'MAPA DE RIESGOS'!$AF58),"")</f>
        <v/>
      </c>
      <c r="AO8" s="333" t="str">
        <f>IF(AND('MAPA DE RIESGOS'!$AP59="Muy Alta",'MAPA DE RIESGOS'!$AR59="Menor"),CONCATENATE("R",'MAPA DE RIESGOS'!$H59,"C",'MAPA DE RIESGOS'!$AF59),"")</f>
        <v/>
      </c>
      <c r="AP8" s="333" t="str">
        <f>IF(AND('MAPA DE RIESGOS'!$AP60="Muy Alta",'MAPA DE RIESGOS'!$AR60="Menor"),CONCATENATE("R",'MAPA DE RIESGOS'!$H60,"C",'MAPA DE RIESGOS'!$AF60),"")</f>
        <v/>
      </c>
      <c r="AQ8" s="333" t="str">
        <f>IF(AND('MAPA DE RIESGOS'!$AP61="Muy Alta",'MAPA DE RIESGOS'!$AR61="Menor"),CONCATENATE("R",'MAPA DE RIESGOS'!$H61,"C",'MAPA DE RIESGOS'!$AF61),"")</f>
        <v/>
      </c>
      <c r="AR8" s="333" t="str">
        <f>IF(AND('MAPA DE RIESGOS'!$AP62="Muy Alta",'MAPA DE RIESGOS'!$AR62="Menor"),CONCATENATE("R",'MAPA DE RIESGOS'!$H62,"C",'MAPA DE RIESGOS'!$AF62),"")</f>
        <v/>
      </c>
      <c r="AS8" s="334" t="str">
        <f>IF(AND('MAPA DE RIESGOS'!$AP63="Muy Alta",'MAPA DE RIESGOS'!$AR63="Menor"),CONCATENATE("R",'MAPA DE RIESGOS'!$H63,"C",'MAPA DE RIESGOS'!$AF63),"")</f>
        <v/>
      </c>
      <c r="AT8" s="332" t="str">
        <f>IF(AND('MAPA DE RIESGOS'!$AP46="Muy Alta",'MAPA DE RIESGOS'!$AR46="Moderado"),CONCATENATE("R",'MAPA DE RIESGOS'!$H46,"C",'MAPA DE RIESGOS'!$AF46),"")</f>
        <v/>
      </c>
      <c r="AU8" s="333" t="str">
        <f>IF(AND('MAPA DE RIESGOS'!$AP47="Muy Alta",'MAPA DE RIESGOS'!$AR47="Moderado"),CONCATENATE("R",'MAPA DE RIESGOS'!$H47,"C",'MAPA DE RIESGOS'!$AF47),"")</f>
        <v/>
      </c>
      <c r="AV8" s="333" t="str">
        <f>IF(AND('MAPA DE RIESGOS'!$AP48="Muy Alta",'MAPA DE RIESGOS'!$AR48="Moderado"),CONCATENATE("R",'MAPA DE RIESGOS'!$H48,"C",'MAPA DE RIESGOS'!$AF48),"")</f>
        <v/>
      </c>
      <c r="AW8" s="333" t="str">
        <f>IF(AND('MAPA DE RIESGOS'!$AP49="Muy Alta",'MAPA DE RIESGOS'!$AR49="Moderado"),CONCATENATE("R",'MAPA DE RIESGOS'!$H49,"C",'MAPA DE RIESGOS'!$AF49),"")</f>
        <v/>
      </c>
      <c r="AX8" s="333" t="str">
        <f>IF(AND('MAPA DE RIESGOS'!$AP50="Muy Alta",'MAPA DE RIESGOS'!$AR50="Moderado"),CONCATENATE("R",'MAPA DE RIESGOS'!$H50,"C",'MAPA DE RIESGOS'!$AF50),"")</f>
        <v/>
      </c>
      <c r="AY8" s="333" t="str">
        <f>IF(AND('MAPA DE RIESGOS'!$AP51="Muy Alta",'MAPA DE RIESGOS'!$AR51="Moderado"),CONCATENATE("R",'MAPA DE RIESGOS'!$H51,"C",'MAPA DE RIESGOS'!$AF51),"")</f>
        <v/>
      </c>
      <c r="AZ8" s="333" t="str">
        <f>IF(AND('MAPA DE RIESGOS'!$AP52="Muy Alta",'MAPA DE RIESGOS'!$AR52="Moderado"),CONCATENATE("R",'MAPA DE RIESGOS'!$H52,"C",'MAPA DE RIESGOS'!$AF52),"")</f>
        <v/>
      </c>
      <c r="BA8" s="333" t="str">
        <f>IF(AND('MAPA DE RIESGOS'!$AP53="Muy Alta",'MAPA DE RIESGOS'!$AR53="Moderado"),CONCATENATE("R",'MAPA DE RIESGOS'!$H53,"C",'MAPA DE RIESGOS'!$AF53),"")</f>
        <v/>
      </c>
      <c r="BB8" s="333" t="str">
        <f>IF(AND('MAPA DE RIESGOS'!$AP54="Muy Alta",'MAPA DE RIESGOS'!$AR54="Moderado"),CONCATENATE("R",'MAPA DE RIESGOS'!$H54,"C",'MAPA DE RIESGOS'!$AF54),"")</f>
        <v/>
      </c>
      <c r="BC8" s="333" t="str">
        <f>IF(AND('MAPA DE RIESGOS'!$AP55="Muy Alta",'MAPA DE RIESGOS'!$AR55="Moderado"),CONCATENATE("R",'MAPA DE RIESGOS'!$H55,"C",'MAPA DE RIESGOS'!$AF55),"")</f>
        <v/>
      </c>
      <c r="BD8" s="333" t="str">
        <f>IF(AND('MAPA DE RIESGOS'!$AP56="Muy Alta",'MAPA DE RIESGOS'!$AR56="Moderado"),CONCATENATE("R",'MAPA DE RIESGOS'!$H56,"C",'MAPA DE RIESGOS'!$AF56),"")</f>
        <v/>
      </c>
      <c r="BE8" s="333" t="str">
        <f>IF(AND('MAPA DE RIESGOS'!$AP57="Muy Alta",'MAPA DE RIESGOS'!$AR57="Moderado"),CONCATENATE("R",'MAPA DE RIESGOS'!$H57,"C",'MAPA DE RIESGOS'!$AF57),"")</f>
        <v/>
      </c>
      <c r="BF8" s="333" t="str">
        <f>IF(AND('MAPA DE RIESGOS'!$AP58="Muy Alta",'MAPA DE RIESGOS'!$AR58="Moderado"),CONCATENATE("R",'MAPA DE RIESGOS'!$H58,"C",'MAPA DE RIESGOS'!$AF58),"")</f>
        <v/>
      </c>
      <c r="BG8" s="333" t="str">
        <f>IF(AND('MAPA DE RIESGOS'!$AP59="Muy Alta",'MAPA DE RIESGOS'!$AR59="Moderado"),CONCATENATE("R",'MAPA DE RIESGOS'!$H59,"C",'MAPA DE RIESGOS'!$AF59),"")</f>
        <v/>
      </c>
      <c r="BH8" s="333" t="str">
        <f>IF(AND('MAPA DE RIESGOS'!$AP60="Muy Alta",'MAPA DE RIESGOS'!$AR60="Moderado"),CONCATENATE("R",'MAPA DE RIESGOS'!$H60,"C",'MAPA DE RIESGOS'!$AF60),"")</f>
        <v/>
      </c>
      <c r="BI8" s="333" t="str">
        <f>IF(AND('MAPA DE RIESGOS'!$AP61="Muy Alta",'MAPA DE RIESGOS'!$AR61="Moderado"),CONCATENATE("R",'MAPA DE RIESGOS'!$H61,"C",'MAPA DE RIESGOS'!$AF61),"")</f>
        <v/>
      </c>
      <c r="BJ8" s="333" t="str">
        <f>IF(AND('MAPA DE RIESGOS'!$AP62="Muy Alta",'MAPA DE RIESGOS'!$AR62="Moderado"),CONCATENATE("R",'MAPA DE RIESGOS'!$H62,"C",'MAPA DE RIESGOS'!$AF62),"")</f>
        <v/>
      </c>
      <c r="BK8" s="334" t="str">
        <f>IF(AND('MAPA DE RIESGOS'!$AP63="Muy Alta",'MAPA DE RIESGOS'!$AR63="Moderado"),CONCATENATE("R",'MAPA DE RIESGOS'!$H63,"C",'MAPA DE RIESGOS'!$AF63),"")</f>
        <v/>
      </c>
      <c r="BL8" s="332" t="str">
        <f>IF(AND('MAPA DE RIESGOS'!$AP46="Muy Alta",'MAPA DE RIESGOS'!$AR46="Mayor"),CONCATENATE("R",'MAPA DE RIESGOS'!$H46,"C",'MAPA DE RIESGOS'!$AF46),"")</f>
        <v/>
      </c>
      <c r="BM8" s="333" t="str">
        <f>IF(AND('MAPA DE RIESGOS'!$AP47="Muy Alta",'MAPA DE RIESGOS'!$AR47="Mayor"),CONCATENATE("R",'MAPA DE RIESGOS'!$H47,"C",'MAPA DE RIESGOS'!$AF47),"")</f>
        <v/>
      </c>
      <c r="BN8" s="333" t="str">
        <f>IF(AND('MAPA DE RIESGOS'!$AP48="Muy Alta",'MAPA DE RIESGOS'!$AR48="Mayor"),CONCATENATE("R",'MAPA DE RIESGOS'!$H48,"C",'MAPA DE RIESGOS'!$AF48),"")</f>
        <v/>
      </c>
      <c r="BO8" s="333" t="str">
        <f>IF(AND('MAPA DE RIESGOS'!$AP49="Muy Alta",'MAPA DE RIESGOS'!$AR49="Mayor"),CONCATENATE("R",'MAPA DE RIESGOS'!$H49,"C",'MAPA DE RIESGOS'!$AF49),"")</f>
        <v/>
      </c>
      <c r="BP8" s="333" t="str">
        <f>IF(AND('MAPA DE RIESGOS'!$AP50="Muy Alta",'MAPA DE RIESGOS'!$AR50="Mayor"),CONCATENATE("R",'MAPA DE RIESGOS'!$H50,"C",'MAPA DE RIESGOS'!$AF50),"")</f>
        <v/>
      </c>
      <c r="BQ8" s="333" t="str">
        <f>IF(AND('MAPA DE RIESGOS'!$AP51="Muy Alta",'MAPA DE RIESGOS'!$AR51="Mayor"),CONCATENATE("R",'MAPA DE RIESGOS'!$H51,"C",'MAPA DE RIESGOS'!$AF51),"")</f>
        <v/>
      </c>
      <c r="BR8" s="333" t="str">
        <f>IF(AND('MAPA DE RIESGOS'!$AP52="Muy Alta",'MAPA DE RIESGOS'!$AR52="Mayor"),CONCATENATE("R",'MAPA DE RIESGOS'!$H52,"C",'MAPA DE RIESGOS'!$AF52),"")</f>
        <v/>
      </c>
      <c r="BS8" s="333" t="str">
        <f>IF(AND('MAPA DE RIESGOS'!$AP53="Muy Alta",'MAPA DE RIESGOS'!$AR53="Mayor"),CONCATENATE("R",'MAPA DE RIESGOS'!$H53,"C",'MAPA DE RIESGOS'!$AF53),"")</f>
        <v/>
      </c>
      <c r="BT8" s="333" t="str">
        <f>IF(AND('MAPA DE RIESGOS'!$AP54="Muy Alta",'MAPA DE RIESGOS'!$AR54="Mayor"),CONCATENATE("R",'MAPA DE RIESGOS'!$H54,"C",'MAPA DE RIESGOS'!$AF54),"")</f>
        <v/>
      </c>
      <c r="BU8" s="333" t="str">
        <f>IF(AND('MAPA DE RIESGOS'!$AP55="Muy Alta",'MAPA DE RIESGOS'!$AR55="Mayor"),CONCATENATE("R",'MAPA DE RIESGOS'!$H55,"C",'MAPA DE RIESGOS'!$AF55),"")</f>
        <v/>
      </c>
      <c r="BV8" s="333" t="str">
        <f>IF(AND('MAPA DE RIESGOS'!$AP56="Muy Alta",'MAPA DE RIESGOS'!$AR56="Mayor"),CONCATENATE("R",'MAPA DE RIESGOS'!$H56,"C",'MAPA DE RIESGOS'!$AF56),"")</f>
        <v/>
      </c>
      <c r="BW8" s="333" t="str">
        <f>IF(AND('MAPA DE RIESGOS'!$AP57="Muy Alta",'MAPA DE RIESGOS'!$AR57="Mayor"),CONCATENATE("R",'MAPA DE RIESGOS'!$H57,"C",'MAPA DE RIESGOS'!$AF57),"")</f>
        <v/>
      </c>
      <c r="BX8" s="333" t="str">
        <f>IF(AND('MAPA DE RIESGOS'!$AP58="Muy Alta",'MAPA DE RIESGOS'!$AR58="Mayor"),CONCATENATE("R",'MAPA DE RIESGOS'!$H58,"C",'MAPA DE RIESGOS'!$AF58),"")</f>
        <v/>
      </c>
      <c r="BY8" s="333" t="str">
        <f>IF(AND('MAPA DE RIESGOS'!$AP59="Muy Alta",'MAPA DE RIESGOS'!$AR59="Mayor"),CONCATENATE("R",'MAPA DE RIESGOS'!$H59,"C",'MAPA DE RIESGOS'!$AF59),"")</f>
        <v/>
      </c>
      <c r="BZ8" s="333" t="str">
        <f>IF(AND('MAPA DE RIESGOS'!$AP60="Muy Alta",'MAPA DE RIESGOS'!$AR60="Mayor"),CONCATENATE("R",'MAPA DE RIESGOS'!$H60,"C",'MAPA DE RIESGOS'!$AF60),"")</f>
        <v/>
      </c>
      <c r="CA8" s="333" t="str">
        <f>IF(AND('MAPA DE RIESGOS'!$AP61="Muy Alta",'MAPA DE RIESGOS'!$AR61="Mayor"),CONCATENATE("R",'MAPA DE RIESGOS'!$H61,"C",'MAPA DE RIESGOS'!$AF61),"")</f>
        <v/>
      </c>
      <c r="CB8" s="333" t="str">
        <f>IF(AND('MAPA DE RIESGOS'!$AP62="Muy Alta",'MAPA DE RIESGOS'!$AR62="Mayor"),CONCATENATE("R",'MAPA DE RIESGOS'!$H62,"C",'MAPA DE RIESGOS'!$AF62),"")</f>
        <v/>
      </c>
      <c r="CC8" s="334" t="str">
        <f>IF(AND('MAPA DE RIESGOS'!$AP63="Muy Alta",'MAPA DE RIESGOS'!$AR63="Mayor"),CONCATENATE("R",'MAPA DE RIESGOS'!$H63,"C",'MAPA DE RIESGOS'!$AF63),"")</f>
        <v/>
      </c>
      <c r="CD8" s="335" t="str">
        <f>IF(AND('MAPA DE RIESGOS'!$AP46="Muy Alta",'MAPA DE RIESGOS'!$AR46="Catastrófico"),CONCATENATE("R",'MAPA DE RIESGOS'!$H46,"C",'MAPA DE RIESGOS'!$AF46),"")</f>
        <v/>
      </c>
      <c r="CE8" s="335" t="str">
        <f>IF(AND('MAPA DE RIESGOS'!$AP47="Muy Alta",'MAPA DE RIESGOS'!$AR47="Catastrófico"),CONCATENATE("R",'MAPA DE RIESGOS'!$H47,"C",'MAPA DE RIESGOS'!$AF47),"")</f>
        <v/>
      </c>
      <c r="CF8" s="335" t="str">
        <f>IF(AND('MAPA DE RIESGOS'!$AP48="Muy Alta",'MAPA DE RIESGOS'!$AR48="Catastrófico"),CONCATENATE("R",'MAPA DE RIESGOS'!$H48,"C",'MAPA DE RIESGOS'!$AF48),"")</f>
        <v/>
      </c>
      <c r="CG8" s="335" t="str">
        <f>IF(AND('MAPA DE RIESGOS'!$AP49="Muy Alta",'MAPA DE RIESGOS'!$AR49="Catastrófico"),CONCATENATE("R",'MAPA DE RIESGOS'!$H49,"C",'MAPA DE RIESGOS'!$AF49),"")</f>
        <v/>
      </c>
      <c r="CH8" s="335" t="str">
        <f>IF(AND('MAPA DE RIESGOS'!$AP50="Muy Alta",'MAPA DE RIESGOS'!$AR50="Catastrófico"),CONCATENATE("R",'MAPA DE RIESGOS'!$H50,"C",'MAPA DE RIESGOS'!$AF50),"")</f>
        <v/>
      </c>
      <c r="CI8" s="335" t="str">
        <f>IF(AND('MAPA DE RIESGOS'!$AP51="Muy Alta",'MAPA DE RIESGOS'!$AR51="Catastrófico"),CONCATENATE("R",'MAPA DE RIESGOS'!$H51,"C",'MAPA DE RIESGOS'!$AF51),"")</f>
        <v/>
      </c>
      <c r="CJ8" s="335" t="str">
        <f>IF(AND('MAPA DE RIESGOS'!$AP52="Muy Alta",'MAPA DE RIESGOS'!$AR52="Catastrófico"),CONCATENATE("R",'MAPA DE RIESGOS'!$H52,"C",'MAPA DE RIESGOS'!$AF52),"")</f>
        <v/>
      </c>
      <c r="CK8" s="335" t="str">
        <f>IF(AND('MAPA DE RIESGOS'!$AP53="Muy Alta",'MAPA DE RIESGOS'!$AR53="Catastrófico"),CONCATENATE("R",'MAPA DE RIESGOS'!$H53,"C",'MAPA DE RIESGOS'!$AF53),"")</f>
        <v/>
      </c>
      <c r="CL8" s="335" t="str">
        <f>IF(AND('MAPA DE RIESGOS'!$AP54="Muy Alta",'MAPA DE RIESGOS'!$AR54="Catastrófico"),CONCATENATE("R",'MAPA DE RIESGOS'!$H54,"C",'MAPA DE RIESGOS'!$AF54),"")</f>
        <v/>
      </c>
      <c r="CM8" s="335" t="str">
        <f>IF(AND('MAPA DE RIESGOS'!$AP55="Muy Alta",'MAPA DE RIESGOS'!$AR55="Catastrófico"),CONCATENATE("R",'MAPA DE RIESGOS'!$H55,"C",'MAPA DE RIESGOS'!$AF55),"")</f>
        <v/>
      </c>
      <c r="CN8" s="335" t="str">
        <f>IF(AND('MAPA DE RIESGOS'!$AP56="Muy Alta",'MAPA DE RIESGOS'!$AR56="Catastrófico"),CONCATENATE("R",'MAPA DE RIESGOS'!$H56,"C",'MAPA DE RIESGOS'!$AF56),"")</f>
        <v/>
      </c>
      <c r="CO8" s="335" t="str">
        <f>IF(AND('MAPA DE RIESGOS'!$AP57="Muy Alta",'MAPA DE RIESGOS'!$AR57="Catastrófico"),CONCATENATE("R",'MAPA DE RIESGOS'!$H57,"C",'MAPA DE RIESGOS'!$AF57),"")</f>
        <v/>
      </c>
      <c r="CP8" s="335" t="str">
        <f>IF(AND('MAPA DE RIESGOS'!$AP58="Muy Alta",'MAPA DE RIESGOS'!$AR58="Catastrófico"),CONCATENATE("R",'MAPA DE RIESGOS'!$H58,"C",'MAPA DE RIESGOS'!$AF58),"")</f>
        <v/>
      </c>
      <c r="CQ8" s="335" t="str">
        <f>IF(AND('MAPA DE RIESGOS'!$AP59="Muy Alta",'MAPA DE RIESGOS'!$AR59="Catastrófico"),CONCATENATE("R",'MAPA DE RIESGOS'!$H59,"C",'MAPA DE RIESGOS'!$AF59),"")</f>
        <v/>
      </c>
      <c r="CR8" s="335" t="str">
        <f>IF(AND('MAPA DE RIESGOS'!$AP60="Muy Alta",'MAPA DE RIESGOS'!$AR60="Catastrófico"),CONCATENATE("R",'MAPA DE RIESGOS'!$H60,"C",'MAPA DE RIESGOS'!$AF60),"")</f>
        <v/>
      </c>
      <c r="CS8" s="335" t="str">
        <f>IF(AND('MAPA DE RIESGOS'!$AP61="Muy Alta",'MAPA DE RIESGOS'!$AR61="Catastrófico"),CONCATENATE("R",'MAPA DE RIESGOS'!$H61,"C",'MAPA DE RIESGOS'!$AF61),"")</f>
        <v/>
      </c>
      <c r="CT8" s="335" t="str">
        <f>IF(AND('MAPA DE RIESGOS'!$AP62="Muy Alta",'MAPA DE RIESGOS'!$AR62="Catastrófico"),CONCATENATE("R",'MAPA DE RIESGOS'!$H62,"C",'MAPA DE RIESGOS'!$AF62),"")</f>
        <v/>
      </c>
      <c r="CU8" s="336" t="str">
        <f>IF(AND('MAPA DE RIESGOS'!$AP63="Muy Alta",'MAPA DE RIESGOS'!$AR63="Catastrófico"),CONCATENATE("R",'MAPA DE RIESGOS'!$H63,"C",'MAPA DE RIESGOS'!$AF63),"")</f>
        <v/>
      </c>
      <c r="CV8" s="67"/>
      <c r="CW8" s="973"/>
      <c r="CX8" s="974"/>
      <c r="CY8" s="974"/>
      <c r="CZ8" s="974"/>
      <c r="DA8" s="974"/>
      <c r="DB8" s="975"/>
    </row>
    <row r="9" spans="2:106" ht="32.450000000000003" customHeight="1">
      <c r="B9" s="966"/>
      <c r="C9" s="966"/>
      <c r="D9" s="967"/>
      <c r="E9" s="955"/>
      <c r="F9" s="956"/>
      <c r="G9" s="956"/>
      <c r="H9" s="956"/>
      <c r="I9" s="957"/>
      <c r="J9" s="332" t="str">
        <f>IF(AND('MAPA DE RIESGOS'!$AP64="Muy Alta",'MAPA DE RIESGOS'!$AR64="Leve"),CONCATENATE("R",'MAPA DE RIESGOS'!$H64,"C",'MAPA DE RIESGOS'!$AF64),"")</f>
        <v/>
      </c>
      <c r="K9" s="333" t="str">
        <f>IF(AND('MAPA DE RIESGOS'!$AP65="Muy Alta",'MAPA DE RIESGOS'!$AR65="Leve"),CONCATENATE("R",'MAPA DE RIESGOS'!$H65,"C",'MAPA DE RIESGOS'!$AF65),"")</f>
        <v/>
      </c>
      <c r="L9" s="333" t="str">
        <f>IF(AND('MAPA DE RIESGOS'!$AP66="Muy Alta",'MAPA DE RIESGOS'!$AR66="Leve"),CONCATENATE("R",'MAPA DE RIESGOS'!$H66,"C",'MAPA DE RIESGOS'!$AF66),"")</f>
        <v/>
      </c>
      <c r="M9" s="333" t="str">
        <f>IF(AND('MAPA DE RIESGOS'!$AP67="Muy Alta",'MAPA DE RIESGOS'!$AR67="Leve"),CONCATENATE("R",'MAPA DE RIESGOS'!$H67,"C",'MAPA DE RIESGOS'!$AF67),"")</f>
        <v/>
      </c>
      <c r="N9" s="333" t="str">
        <f>IF(AND('MAPA DE RIESGOS'!$AP68="Muy Alta",'MAPA DE RIESGOS'!$AR68="Leve"),CONCATENATE("R",'MAPA DE RIESGOS'!$H68,"C",'MAPA DE RIESGOS'!$AF68),"")</f>
        <v/>
      </c>
      <c r="O9" s="333" t="str">
        <f>IF(AND('MAPA DE RIESGOS'!$AP69="Muy Alta",'MAPA DE RIESGOS'!$AR69="Leve"),CONCATENATE("R",'MAPA DE RIESGOS'!$H69,"C",'MAPA DE RIESGOS'!$AF69),"")</f>
        <v/>
      </c>
      <c r="P9" s="333" t="str">
        <f>IF(AND('MAPA DE RIESGOS'!$AP70="Muy Alta",'MAPA DE RIESGOS'!$AR70="Leve"),CONCATENATE("R",'MAPA DE RIESGOS'!$H70,"C",'MAPA DE RIESGOS'!$AF70),"")</f>
        <v/>
      </c>
      <c r="Q9" s="333" t="str">
        <f>IF(AND('MAPA DE RIESGOS'!$AP71="Muy Alta",'MAPA DE RIESGOS'!$AR71="Leve"),CONCATENATE("R",'MAPA DE RIESGOS'!$H71,"C",'MAPA DE RIESGOS'!$AF71),"")</f>
        <v/>
      </c>
      <c r="R9" s="333" t="str">
        <f>IF(AND('MAPA DE RIESGOS'!$AP72="Muy Alta",'MAPA DE RIESGOS'!$AR72="Leve"),CONCATENATE("R",'MAPA DE RIESGOS'!$H72,"C",'MAPA DE RIESGOS'!$AF72),"")</f>
        <v/>
      </c>
      <c r="S9" s="333" t="str">
        <f>IF(AND('MAPA DE RIESGOS'!$AP73="Muy Alta",'MAPA DE RIESGOS'!$AR73="Leve"),CONCATENATE("R",'MAPA DE RIESGOS'!$H73,"C",'MAPA DE RIESGOS'!$AF73),"")</f>
        <v/>
      </c>
      <c r="T9" s="333" t="str">
        <f>IF(AND('MAPA DE RIESGOS'!$AP74="Muy Alta",'MAPA DE RIESGOS'!$AR74="Leve"),CONCATENATE("R",'MAPA DE RIESGOS'!$H74,"C",'MAPA DE RIESGOS'!$AF74),"")</f>
        <v/>
      </c>
      <c r="U9" s="333" t="str">
        <f>IF(AND('MAPA DE RIESGOS'!$AP75="Muy Alta",'MAPA DE RIESGOS'!$AR75="Leve"),CONCATENATE("R",'MAPA DE RIESGOS'!$H75,"C",'MAPA DE RIESGOS'!$AF75),"")</f>
        <v/>
      </c>
      <c r="V9" s="333" t="str">
        <f>IF(AND('MAPA DE RIESGOS'!$AP76="Muy Alta",'MAPA DE RIESGOS'!$AR76="Leve"),CONCATENATE("R",'MAPA DE RIESGOS'!$H76,"C",'MAPA DE RIESGOS'!$AF76),"")</f>
        <v/>
      </c>
      <c r="W9" s="333" t="str">
        <f>IF(AND('MAPA DE RIESGOS'!$AP77="Muy Alta",'MAPA DE RIESGOS'!$AR77="Leve"),CONCATENATE("R",'MAPA DE RIESGOS'!$H77,"C",'MAPA DE RIESGOS'!$AF77),"")</f>
        <v/>
      </c>
      <c r="X9" s="333" t="str">
        <f>IF(AND('MAPA DE RIESGOS'!$AP78="Muy Alta",'MAPA DE RIESGOS'!$AR78="Leve"),CONCATENATE("R",'MAPA DE RIESGOS'!$H78,"C",'MAPA DE RIESGOS'!$AF78),"")</f>
        <v/>
      </c>
      <c r="Y9" s="333" t="str">
        <f>IF(AND('MAPA DE RIESGOS'!$AP79="Muy Alta",'MAPA DE RIESGOS'!$AR79="Leve"),CONCATENATE("R",'MAPA DE RIESGOS'!$H79,"C",'MAPA DE RIESGOS'!$AF79),"")</f>
        <v/>
      </c>
      <c r="Z9" s="333" t="str">
        <f>IF(AND('MAPA DE RIESGOS'!$AP80="Muy Alta",'MAPA DE RIESGOS'!$AR80="Leve"),CONCATENATE("R",'MAPA DE RIESGOS'!$H80,"C",'MAPA DE RIESGOS'!$AF80),"")</f>
        <v/>
      </c>
      <c r="AA9" s="334" t="str">
        <f>IF(AND('MAPA DE RIESGOS'!$AP81="Muy Alta",'MAPA DE RIESGOS'!$AR81="Leve"),CONCATENATE("R",'MAPA DE RIESGOS'!$H81,"C",'MAPA DE RIESGOS'!$AF81),"")</f>
        <v/>
      </c>
      <c r="AB9" s="332" t="str">
        <f>IF(AND('MAPA DE RIESGOS'!$AP64="Muy Alta",'MAPA DE RIESGOS'!$AR64="Menor"),CONCATENATE("R",'MAPA DE RIESGOS'!$H64,"C",'MAPA DE RIESGOS'!$AF64),"")</f>
        <v/>
      </c>
      <c r="AC9" s="333" t="str">
        <f>IF(AND('MAPA DE RIESGOS'!$AP65="Muy Alta",'MAPA DE RIESGOS'!$AR65="Menor"),CONCATENATE("R",'MAPA DE RIESGOS'!$H65,"C",'MAPA DE RIESGOS'!$AF65),"")</f>
        <v/>
      </c>
      <c r="AD9" s="333" t="str">
        <f>IF(AND('MAPA DE RIESGOS'!$AP66="Muy Alta",'MAPA DE RIESGOS'!$AR66="Menor"),CONCATENATE("R",'MAPA DE RIESGOS'!$H66,"C",'MAPA DE RIESGOS'!$AF66),"")</f>
        <v/>
      </c>
      <c r="AE9" s="333" t="str">
        <f>IF(AND('MAPA DE RIESGOS'!$AP67="Muy Alta",'MAPA DE RIESGOS'!$AR67="Menor"),CONCATENATE("R",'MAPA DE RIESGOS'!$H67,"C",'MAPA DE RIESGOS'!$AF67),"")</f>
        <v/>
      </c>
      <c r="AF9" s="333" t="str">
        <f>IF(AND('MAPA DE RIESGOS'!$AP68="Muy Alta",'MAPA DE RIESGOS'!$AR68="Menor"),CONCATENATE("R",'MAPA DE RIESGOS'!$H68,"C",'MAPA DE RIESGOS'!$AF68),"")</f>
        <v/>
      </c>
      <c r="AG9" s="333" t="str">
        <f>IF(AND('MAPA DE RIESGOS'!$AP69="Muy Alta",'MAPA DE RIESGOS'!$AR69="Menor"),CONCATENATE("R",'MAPA DE RIESGOS'!$H69,"C",'MAPA DE RIESGOS'!$AF69),"")</f>
        <v/>
      </c>
      <c r="AH9" s="333" t="str">
        <f>IF(AND('MAPA DE RIESGOS'!$AP70="Muy Alta",'MAPA DE RIESGOS'!$AR70="Menor"),CONCATENATE("R",'MAPA DE RIESGOS'!$H70,"C",'MAPA DE RIESGOS'!$AF70),"")</f>
        <v/>
      </c>
      <c r="AI9" s="333" t="str">
        <f>IF(AND('MAPA DE RIESGOS'!$AP71="Muy Alta",'MAPA DE RIESGOS'!$AR71="Menor"),CONCATENATE("R",'MAPA DE RIESGOS'!$H71,"C",'MAPA DE RIESGOS'!$AF71),"")</f>
        <v/>
      </c>
      <c r="AJ9" s="333" t="str">
        <f>IF(AND('MAPA DE RIESGOS'!$AP72="Muy Alta",'MAPA DE RIESGOS'!$AR72="Menor"),CONCATENATE("R",'MAPA DE RIESGOS'!$H72,"C",'MAPA DE RIESGOS'!$AF72),"")</f>
        <v/>
      </c>
      <c r="AK9" s="333" t="str">
        <f>IF(AND('MAPA DE RIESGOS'!$AP73="Muy Alta",'MAPA DE RIESGOS'!$AR73="Menor"),CONCATENATE("R",'MAPA DE RIESGOS'!$H73,"C",'MAPA DE RIESGOS'!$AF73),"")</f>
        <v/>
      </c>
      <c r="AL9" s="333" t="str">
        <f>IF(AND('MAPA DE RIESGOS'!$AP74="Muy Alta",'MAPA DE RIESGOS'!$AR74="Menor"),CONCATENATE("R",'MAPA DE RIESGOS'!$H74,"C",'MAPA DE RIESGOS'!$AF74),"")</f>
        <v/>
      </c>
      <c r="AM9" s="333" t="str">
        <f>IF(AND('MAPA DE RIESGOS'!$AP75="Muy Alta",'MAPA DE RIESGOS'!$AR75="Menor"),CONCATENATE("R",'MAPA DE RIESGOS'!$H75,"C",'MAPA DE RIESGOS'!$AF75),"")</f>
        <v/>
      </c>
      <c r="AN9" s="333" t="str">
        <f>IF(AND('MAPA DE RIESGOS'!$AP76="Muy Alta",'MAPA DE RIESGOS'!$AR76="Menor"),CONCATENATE("R",'MAPA DE RIESGOS'!$H76,"C",'MAPA DE RIESGOS'!$AF76),"")</f>
        <v/>
      </c>
      <c r="AO9" s="333" t="str">
        <f>IF(AND('MAPA DE RIESGOS'!$AP77="Muy Alta",'MAPA DE RIESGOS'!$AR77="Menor"),CONCATENATE("R",'MAPA DE RIESGOS'!$H77,"C",'MAPA DE RIESGOS'!$AF77),"")</f>
        <v/>
      </c>
      <c r="AP9" s="333" t="str">
        <f>IF(AND('MAPA DE RIESGOS'!$AP78="Muy Alta",'MAPA DE RIESGOS'!$AR78="Menor"),CONCATENATE("R",'MAPA DE RIESGOS'!$H78,"C",'MAPA DE RIESGOS'!$AF78),"")</f>
        <v/>
      </c>
      <c r="AQ9" s="333" t="str">
        <f>IF(AND('MAPA DE RIESGOS'!$AP79="Muy Alta",'MAPA DE RIESGOS'!$AR79="Menor"),CONCATENATE("R",'MAPA DE RIESGOS'!$H79,"C",'MAPA DE RIESGOS'!$AF79),"")</f>
        <v/>
      </c>
      <c r="AR9" s="333" t="str">
        <f>IF(AND('MAPA DE RIESGOS'!$AP80="Muy Alta",'MAPA DE RIESGOS'!$AR80="Menor"),CONCATENATE("R",'MAPA DE RIESGOS'!$H80,"C",'MAPA DE RIESGOS'!$AF80),"")</f>
        <v/>
      </c>
      <c r="AS9" s="334" t="str">
        <f>IF(AND('MAPA DE RIESGOS'!$AP81="Muy Alta",'MAPA DE RIESGOS'!$AR81="Menor"),CONCATENATE("R",'MAPA DE RIESGOS'!$H81,"C",'MAPA DE RIESGOS'!$AF81),"")</f>
        <v/>
      </c>
      <c r="AT9" s="332" t="str">
        <f>IF(AND('MAPA DE RIESGOS'!$AP64="Muy Alta",'MAPA DE RIESGOS'!$AR64="Moderado"),CONCATENATE("R",'MAPA DE RIESGOS'!$H64,"C",'MAPA DE RIESGOS'!$AF64),"")</f>
        <v/>
      </c>
      <c r="AU9" s="333" t="str">
        <f>IF(AND('MAPA DE RIESGOS'!$AP65="Muy Alta",'MAPA DE RIESGOS'!$AR65="Moderado"),CONCATENATE("R",'MAPA DE RIESGOS'!$H65,"C",'MAPA DE RIESGOS'!$AF65),"")</f>
        <v/>
      </c>
      <c r="AV9" s="333" t="str">
        <f>IF(AND('MAPA DE RIESGOS'!$AP66="Muy Alta",'MAPA DE RIESGOS'!$AR66="Moderado"),CONCATENATE("R",'MAPA DE RIESGOS'!$H66,"C",'MAPA DE RIESGOS'!$AF66),"")</f>
        <v/>
      </c>
      <c r="AW9" s="333" t="str">
        <f>IF(AND('MAPA DE RIESGOS'!$AP67="Muy Alta",'MAPA DE RIESGOS'!$AR67="Moderado"),CONCATENATE("R",'MAPA DE RIESGOS'!$H67,"C",'MAPA DE RIESGOS'!$AF67),"")</f>
        <v/>
      </c>
      <c r="AX9" s="333" t="str">
        <f>IF(AND('MAPA DE RIESGOS'!$AP68="Muy Alta",'MAPA DE RIESGOS'!$AR68="Moderado"),CONCATENATE("R",'MAPA DE RIESGOS'!$H68,"C",'MAPA DE RIESGOS'!$AF68),"")</f>
        <v/>
      </c>
      <c r="AY9" s="333" t="str">
        <f>IF(AND('MAPA DE RIESGOS'!$AP69="Muy Alta",'MAPA DE RIESGOS'!$AR69="Moderado"),CONCATENATE("R",'MAPA DE RIESGOS'!$H69,"C",'MAPA DE RIESGOS'!$AF69),"")</f>
        <v/>
      </c>
      <c r="AZ9" s="333" t="str">
        <f>IF(AND('MAPA DE RIESGOS'!$AP70="Muy Alta",'MAPA DE RIESGOS'!$AR70="Moderado"),CONCATENATE("R",'MAPA DE RIESGOS'!$H70,"C",'MAPA DE RIESGOS'!$AF70),"")</f>
        <v/>
      </c>
      <c r="BA9" s="333" t="str">
        <f>IF(AND('MAPA DE RIESGOS'!$AP71="Muy Alta",'MAPA DE RIESGOS'!$AR71="Moderado"),CONCATENATE("R",'MAPA DE RIESGOS'!$H71,"C",'MAPA DE RIESGOS'!$AF71),"")</f>
        <v/>
      </c>
      <c r="BB9" s="333" t="str">
        <f>IF(AND('MAPA DE RIESGOS'!$AP72="Muy Alta",'MAPA DE RIESGOS'!$AR72="Moderado"),CONCATENATE("R",'MAPA DE RIESGOS'!$H72,"C",'MAPA DE RIESGOS'!$AF72),"")</f>
        <v/>
      </c>
      <c r="BC9" s="333" t="str">
        <f>IF(AND('MAPA DE RIESGOS'!$AP73="Muy Alta",'MAPA DE RIESGOS'!$AR73="Moderado"),CONCATENATE("R",'MAPA DE RIESGOS'!$H73,"C",'MAPA DE RIESGOS'!$AF73),"")</f>
        <v/>
      </c>
      <c r="BD9" s="333" t="str">
        <f>IF(AND('MAPA DE RIESGOS'!$AP74="Muy Alta",'MAPA DE RIESGOS'!$AR74="Moderado"),CONCATENATE("R",'MAPA DE RIESGOS'!$H74,"C",'MAPA DE RIESGOS'!$AF74),"")</f>
        <v/>
      </c>
      <c r="BE9" s="333" t="str">
        <f>IF(AND('MAPA DE RIESGOS'!$AP75="Muy Alta",'MAPA DE RIESGOS'!$AR75="Moderado"),CONCATENATE("R",'MAPA DE RIESGOS'!$H75,"C",'MAPA DE RIESGOS'!$AF75),"")</f>
        <v/>
      </c>
      <c r="BF9" s="333" t="str">
        <f>IF(AND('MAPA DE RIESGOS'!$AP76="Muy Alta",'MAPA DE RIESGOS'!$AR76="Moderado"),CONCATENATE("R",'MAPA DE RIESGOS'!$H76,"C",'MAPA DE RIESGOS'!$AF76),"")</f>
        <v/>
      </c>
      <c r="BG9" s="333" t="str">
        <f>IF(AND('MAPA DE RIESGOS'!$AP77="Muy Alta",'MAPA DE RIESGOS'!$AR77="Moderado"),CONCATENATE("R",'MAPA DE RIESGOS'!$H77,"C",'MAPA DE RIESGOS'!$AF77),"")</f>
        <v/>
      </c>
      <c r="BH9" s="333" t="str">
        <f>IF(AND('MAPA DE RIESGOS'!$AP78="Muy Alta",'MAPA DE RIESGOS'!$AR78="Moderado"),CONCATENATE("R",'MAPA DE RIESGOS'!$H78,"C",'MAPA DE RIESGOS'!$AF78),"")</f>
        <v/>
      </c>
      <c r="BI9" s="333" t="str">
        <f>IF(AND('MAPA DE RIESGOS'!$AP79="Muy Alta",'MAPA DE RIESGOS'!$AR79="Moderado"),CONCATENATE("R",'MAPA DE RIESGOS'!$H79,"C",'MAPA DE RIESGOS'!$AF79),"")</f>
        <v/>
      </c>
      <c r="BJ9" s="333" t="str">
        <f>IF(AND('MAPA DE RIESGOS'!$AP80="Muy Alta",'MAPA DE RIESGOS'!$AR80="Moderado"),CONCATENATE("R",'MAPA DE RIESGOS'!$H80,"C",'MAPA DE RIESGOS'!$AF80),"")</f>
        <v/>
      </c>
      <c r="BK9" s="334" t="str">
        <f>IF(AND('MAPA DE RIESGOS'!$AP81="Muy Alta",'MAPA DE RIESGOS'!$AR81="Moderado"),CONCATENATE("R",'MAPA DE RIESGOS'!$H81,"C",'MAPA DE RIESGOS'!$AF81),"")</f>
        <v/>
      </c>
      <c r="BL9" s="332" t="str">
        <f>IF(AND('MAPA DE RIESGOS'!$AP64="Muy Alta",'MAPA DE RIESGOS'!$AR64="Mayor"),CONCATENATE("R",'MAPA DE RIESGOS'!$H64,"C",'MAPA DE RIESGOS'!$AF64),"")</f>
        <v/>
      </c>
      <c r="BM9" s="333" t="str">
        <f>IF(AND('MAPA DE RIESGOS'!$AP65="Muy Alta",'MAPA DE RIESGOS'!$AR65="Mayor"),CONCATENATE("R",'MAPA DE RIESGOS'!$H65,"C",'MAPA DE RIESGOS'!$AF65),"")</f>
        <v/>
      </c>
      <c r="BN9" s="333" t="str">
        <f>IF(AND('MAPA DE RIESGOS'!$AP66="Muy Alta",'MAPA DE RIESGOS'!$AR66="Mayor"),CONCATENATE("R",'MAPA DE RIESGOS'!$H66,"C",'MAPA DE RIESGOS'!$AF66),"")</f>
        <v/>
      </c>
      <c r="BO9" s="333" t="str">
        <f>IF(AND('MAPA DE RIESGOS'!$AP67="Muy Alta",'MAPA DE RIESGOS'!$AR67="Mayor"),CONCATENATE("R",'MAPA DE RIESGOS'!$H67,"C",'MAPA DE RIESGOS'!$AF67),"")</f>
        <v/>
      </c>
      <c r="BP9" s="333" t="str">
        <f>IF(AND('MAPA DE RIESGOS'!$AP68="Muy Alta",'MAPA DE RIESGOS'!$AR68="Mayor"),CONCATENATE("R",'MAPA DE RIESGOS'!$H68,"C",'MAPA DE RIESGOS'!$AF68),"")</f>
        <v/>
      </c>
      <c r="BQ9" s="333" t="str">
        <f>IF(AND('MAPA DE RIESGOS'!$AP69="Muy Alta",'MAPA DE RIESGOS'!$AR69="Mayor"),CONCATENATE("R",'MAPA DE RIESGOS'!$H69,"C",'MAPA DE RIESGOS'!$AF69),"")</f>
        <v/>
      </c>
      <c r="BR9" s="333" t="str">
        <f>IF(AND('MAPA DE RIESGOS'!$AP70="Muy Alta",'MAPA DE RIESGOS'!$AR70="Mayor"),CONCATENATE("R",'MAPA DE RIESGOS'!$H70,"C",'MAPA DE RIESGOS'!$AF70),"")</f>
        <v/>
      </c>
      <c r="BS9" s="333" t="str">
        <f>IF(AND('MAPA DE RIESGOS'!$AP71="Muy Alta",'MAPA DE RIESGOS'!$AR71="Mayor"),CONCATENATE("R",'MAPA DE RIESGOS'!$H71,"C",'MAPA DE RIESGOS'!$AF71),"")</f>
        <v/>
      </c>
      <c r="BT9" s="333" t="str">
        <f>IF(AND('MAPA DE RIESGOS'!$AP72="Muy Alta",'MAPA DE RIESGOS'!$AR72="Mayor"),CONCATENATE("R",'MAPA DE RIESGOS'!$H72,"C",'MAPA DE RIESGOS'!$AF72),"")</f>
        <v/>
      </c>
      <c r="BU9" s="333" t="str">
        <f>IF(AND('MAPA DE RIESGOS'!$AP73="Muy Alta",'MAPA DE RIESGOS'!$AR73="Mayor"),CONCATENATE("R",'MAPA DE RIESGOS'!$H73,"C",'MAPA DE RIESGOS'!$AF73),"")</f>
        <v/>
      </c>
      <c r="BV9" s="333" t="str">
        <f>IF(AND('MAPA DE RIESGOS'!$AP74="Muy Alta",'MAPA DE RIESGOS'!$AR74="Mayor"),CONCATENATE("R",'MAPA DE RIESGOS'!$H74,"C",'MAPA DE RIESGOS'!$AF74),"")</f>
        <v/>
      </c>
      <c r="BW9" s="333" t="str">
        <f>IF(AND('MAPA DE RIESGOS'!$AP75="Muy Alta",'MAPA DE RIESGOS'!$AR75="Mayor"),CONCATENATE("R",'MAPA DE RIESGOS'!$H75,"C",'MAPA DE RIESGOS'!$AF75),"")</f>
        <v/>
      </c>
      <c r="BX9" s="333" t="str">
        <f>IF(AND('MAPA DE RIESGOS'!$AP76="Muy Alta",'MAPA DE RIESGOS'!$AR76="Mayor"),CONCATENATE("R",'MAPA DE RIESGOS'!$H76,"C",'MAPA DE RIESGOS'!$AF76),"")</f>
        <v/>
      </c>
      <c r="BY9" s="333" t="str">
        <f>IF(AND('MAPA DE RIESGOS'!$AP77="Muy Alta",'MAPA DE RIESGOS'!$AR77="Mayor"),CONCATENATE("R",'MAPA DE RIESGOS'!$H77,"C",'MAPA DE RIESGOS'!$AF77),"")</f>
        <v/>
      </c>
      <c r="BZ9" s="333" t="str">
        <f>IF(AND('MAPA DE RIESGOS'!$AP78="Muy Alta",'MAPA DE RIESGOS'!$AR78="Mayor"),CONCATENATE("R",'MAPA DE RIESGOS'!$H78,"C",'MAPA DE RIESGOS'!$AF78),"")</f>
        <v/>
      </c>
      <c r="CA9" s="333" t="str">
        <f>IF(AND('MAPA DE RIESGOS'!$AP79="Muy Alta",'MAPA DE RIESGOS'!$AR79="Mayor"),CONCATENATE("R",'MAPA DE RIESGOS'!$H79,"C",'MAPA DE RIESGOS'!$AF79),"")</f>
        <v/>
      </c>
      <c r="CB9" s="333" t="str">
        <f>IF(AND('MAPA DE RIESGOS'!$AP80="Muy Alta",'MAPA DE RIESGOS'!$AR80="Mayor"),CONCATENATE("R",'MAPA DE RIESGOS'!$H80,"C",'MAPA DE RIESGOS'!$AF80),"")</f>
        <v/>
      </c>
      <c r="CC9" s="334" t="str">
        <f>IF(AND('MAPA DE RIESGOS'!$AP81="Muy Alta",'MAPA DE RIESGOS'!$AR81="Mayor"),CONCATENATE("R",'MAPA DE RIESGOS'!$H81,"C",'MAPA DE RIESGOS'!$AF81),"")</f>
        <v/>
      </c>
      <c r="CD9" s="335" t="str">
        <f>IF(AND('MAPA DE RIESGOS'!$AP64="Muy Alta",'MAPA DE RIESGOS'!$AR64="Catastrófico"),CONCATENATE("R",'MAPA DE RIESGOS'!$H64,"C",'MAPA DE RIESGOS'!$AF64),"")</f>
        <v/>
      </c>
      <c r="CE9" s="335" t="str">
        <f>IF(AND('MAPA DE RIESGOS'!$AP65="Muy Alta",'MAPA DE RIESGOS'!$AR65="Catastrófico"),CONCATENATE("R",'MAPA DE RIESGOS'!$H65,"C",'MAPA DE RIESGOS'!$AF65),"")</f>
        <v/>
      </c>
      <c r="CF9" s="335" t="str">
        <f>IF(AND('MAPA DE RIESGOS'!$AP66="Muy Alta",'MAPA DE RIESGOS'!$AR66="Catastrófico"),CONCATENATE("R",'MAPA DE RIESGOS'!$H66,"C",'MAPA DE RIESGOS'!$AF66),"")</f>
        <v/>
      </c>
      <c r="CG9" s="335" t="str">
        <f>IF(AND('MAPA DE RIESGOS'!$AP67="Muy Alta",'MAPA DE RIESGOS'!$AR67="Catastrófico"),CONCATENATE("R",'MAPA DE RIESGOS'!$H67,"C",'MAPA DE RIESGOS'!$AF67),"")</f>
        <v/>
      </c>
      <c r="CH9" s="335" t="str">
        <f>IF(AND('MAPA DE RIESGOS'!$AP68="Muy Alta",'MAPA DE RIESGOS'!$AR68="Catastrófico"),CONCATENATE("R",'MAPA DE RIESGOS'!$H68,"C",'MAPA DE RIESGOS'!$AF68),"")</f>
        <v/>
      </c>
      <c r="CI9" s="335" t="str">
        <f>IF(AND('MAPA DE RIESGOS'!$AP69="Muy Alta",'MAPA DE RIESGOS'!$AR69="Catastrófico"),CONCATENATE("R",'MAPA DE RIESGOS'!$H69,"C",'MAPA DE RIESGOS'!$AF69),"")</f>
        <v/>
      </c>
      <c r="CJ9" s="335" t="str">
        <f>IF(AND('MAPA DE RIESGOS'!$AP70="Muy Alta",'MAPA DE RIESGOS'!$AR70="Catastrófico"),CONCATENATE("R",'MAPA DE RIESGOS'!$H70,"C",'MAPA DE RIESGOS'!$AF70),"")</f>
        <v/>
      </c>
      <c r="CK9" s="335" t="str">
        <f>IF(AND('MAPA DE RIESGOS'!$AP71="Muy Alta",'MAPA DE RIESGOS'!$AR71="Catastrófico"),CONCATENATE("R",'MAPA DE RIESGOS'!$H71,"C",'MAPA DE RIESGOS'!$AF71),"")</f>
        <v/>
      </c>
      <c r="CL9" s="335" t="str">
        <f>IF(AND('MAPA DE RIESGOS'!$AP72="Muy Alta",'MAPA DE RIESGOS'!$AR72="Catastrófico"),CONCATENATE("R",'MAPA DE RIESGOS'!$H72,"C",'MAPA DE RIESGOS'!$AF72),"")</f>
        <v/>
      </c>
      <c r="CM9" s="335" t="str">
        <f>IF(AND('MAPA DE RIESGOS'!$AP73="Muy Alta",'MAPA DE RIESGOS'!$AR73="Catastrófico"),CONCATENATE("R",'MAPA DE RIESGOS'!$H73,"C",'MAPA DE RIESGOS'!$AF73),"")</f>
        <v/>
      </c>
      <c r="CN9" s="335" t="str">
        <f>IF(AND('MAPA DE RIESGOS'!$AP74="Muy Alta",'MAPA DE RIESGOS'!$AR74="Catastrófico"),CONCATENATE("R",'MAPA DE RIESGOS'!$H74,"C",'MAPA DE RIESGOS'!$AF74),"")</f>
        <v/>
      </c>
      <c r="CO9" s="335" t="str">
        <f>IF(AND('MAPA DE RIESGOS'!$AP75="Muy Alta",'MAPA DE RIESGOS'!$AR75="Catastrófico"),CONCATENATE("R",'MAPA DE RIESGOS'!$H75,"C",'MAPA DE RIESGOS'!$AF75),"")</f>
        <v/>
      </c>
      <c r="CP9" s="335" t="str">
        <f>IF(AND('MAPA DE RIESGOS'!$AP76="Muy Alta",'MAPA DE RIESGOS'!$AR76="Catastrófico"),CONCATENATE("R",'MAPA DE RIESGOS'!$H76,"C",'MAPA DE RIESGOS'!$AF76),"")</f>
        <v/>
      </c>
      <c r="CQ9" s="335" t="str">
        <f>IF(AND('MAPA DE RIESGOS'!$AP77="Muy Alta",'MAPA DE RIESGOS'!$AR77="Catastrófico"),CONCATENATE("R",'MAPA DE RIESGOS'!$H77,"C",'MAPA DE RIESGOS'!$AF77),"")</f>
        <v/>
      </c>
      <c r="CR9" s="335" t="str">
        <f>IF(AND('MAPA DE RIESGOS'!$AP78="Muy Alta",'MAPA DE RIESGOS'!$AR78="Catastrófico"),CONCATENATE("R",'MAPA DE RIESGOS'!$H78,"C",'MAPA DE RIESGOS'!$AF78),"")</f>
        <v/>
      </c>
      <c r="CS9" s="335" t="str">
        <f>IF(AND('MAPA DE RIESGOS'!$AP79="Muy Alta",'MAPA DE RIESGOS'!$AR79="Catastrófico"),CONCATENATE("R",'MAPA DE RIESGOS'!$H79,"C",'MAPA DE RIESGOS'!$AF79),"")</f>
        <v/>
      </c>
      <c r="CT9" s="335" t="str">
        <f>IF(AND('MAPA DE RIESGOS'!$AP80="Muy Alta",'MAPA DE RIESGOS'!$AR80="Catastrófico"),CONCATENATE("R",'MAPA DE RIESGOS'!$H80,"C",'MAPA DE RIESGOS'!$AF80),"")</f>
        <v/>
      </c>
      <c r="CU9" s="336" t="str">
        <f>IF(AND('MAPA DE RIESGOS'!$AP81="Muy Alta",'MAPA DE RIESGOS'!$AR81="Catastrófico"),CONCATENATE("R",'MAPA DE RIESGOS'!$H81,"C",'MAPA DE RIESGOS'!$AF81),"")</f>
        <v/>
      </c>
      <c r="CV9" s="67"/>
      <c r="CW9" s="973"/>
      <c r="CX9" s="974"/>
      <c r="CY9" s="974"/>
      <c r="CZ9" s="974"/>
      <c r="DA9" s="974"/>
      <c r="DB9" s="975"/>
    </row>
    <row r="10" spans="2:106" ht="32.450000000000003" customHeight="1">
      <c r="B10" s="966"/>
      <c r="C10" s="966"/>
      <c r="D10" s="967"/>
      <c r="E10" s="955"/>
      <c r="F10" s="956"/>
      <c r="G10" s="956"/>
      <c r="H10" s="956"/>
      <c r="I10" s="957"/>
      <c r="J10" s="332" t="str">
        <f>IF(AND('MAPA DE RIESGOS'!$AP82="Muy Alta",'MAPA DE RIESGOS'!$AR82="Leve"),CONCATENATE("R",'MAPA DE RIESGOS'!$H82,"C",'MAPA DE RIESGOS'!$AF82),"")</f>
        <v/>
      </c>
      <c r="K10" s="333" t="str">
        <f>IF(AND('MAPA DE RIESGOS'!$AP83="Muy Alta",'MAPA DE RIESGOS'!$AR83="Leve"),CONCATENATE("R",'MAPA DE RIESGOS'!$H83,"C",'MAPA DE RIESGOS'!$AF83),"")</f>
        <v/>
      </c>
      <c r="L10" s="333" t="str">
        <f>IF(AND('MAPA DE RIESGOS'!$AP84="Muy Alta",'MAPA DE RIESGOS'!$AR84="Leve"),CONCATENATE("R",'MAPA DE RIESGOS'!$H84,"C",'MAPA DE RIESGOS'!$AF84),"")</f>
        <v/>
      </c>
      <c r="M10" s="333" t="str">
        <f>IF(AND('MAPA DE RIESGOS'!$AP85="Muy Alta",'MAPA DE RIESGOS'!$AR85="Leve"),CONCATENATE("R",'MAPA DE RIESGOS'!$H85,"C",'MAPA DE RIESGOS'!$AF85),"")</f>
        <v/>
      </c>
      <c r="N10" s="333" t="str">
        <f>IF(AND('MAPA DE RIESGOS'!$AP86="Muy Alta",'MAPA DE RIESGOS'!$AR86="Leve"),CONCATENATE("R",'MAPA DE RIESGOS'!$H86,"C",'MAPA DE RIESGOS'!$AF86),"")</f>
        <v/>
      </c>
      <c r="O10" s="333" t="str">
        <f>IF(AND('MAPA DE RIESGOS'!$AP87="Muy Alta",'MAPA DE RIESGOS'!$AR87="Leve"),CONCATENATE("R",'MAPA DE RIESGOS'!$H87,"C",'MAPA DE RIESGOS'!$AF87),"")</f>
        <v/>
      </c>
      <c r="P10" s="333" t="str">
        <f>IF(AND('MAPA DE RIESGOS'!$AP88="Muy Alta",'MAPA DE RIESGOS'!$AR88="Leve"),CONCATENATE("R",'MAPA DE RIESGOS'!$H88,"C",'MAPA DE RIESGOS'!$AF88),"")</f>
        <v/>
      </c>
      <c r="Q10" s="333" t="str">
        <f>IF(AND('MAPA DE RIESGOS'!$AP89="Muy Alta",'MAPA DE RIESGOS'!$AR89="Leve"),CONCATENATE("R",'MAPA DE RIESGOS'!$H89,"C",'MAPA DE RIESGOS'!$AF89),"")</f>
        <v/>
      </c>
      <c r="R10" s="333" t="str">
        <f>IF(AND('MAPA DE RIESGOS'!$AP90="Muy Alta",'MAPA DE RIESGOS'!$AR90="Leve"),CONCATENATE("R",'MAPA DE RIESGOS'!$H90,"C",'MAPA DE RIESGOS'!$AF90),"")</f>
        <v/>
      </c>
      <c r="S10" s="333" t="str">
        <f>IF(AND('MAPA DE RIESGOS'!$AP91="Muy Alta",'MAPA DE RIESGOS'!$AR91="Leve"),CONCATENATE("R",'MAPA DE RIESGOS'!$H91,"C",'MAPA DE RIESGOS'!$AF91),"")</f>
        <v/>
      </c>
      <c r="T10" s="333" t="str">
        <f>IF(AND('MAPA DE RIESGOS'!$AP92="Muy Alta",'MAPA DE RIESGOS'!$AR92="Leve"),CONCATENATE("R",'MAPA DE RIESGOS'!$H92,"C",'MAPA DE RIESGOS'!$AF92),"")</f>
        <v/>
      </c>
      <c r="U10" s="333" t="str">
        <f>IF(AND('MAPA DE RIESGOS'!$AP93="Muy Alta",'MAPA DE RIESGOS'!$AR93="Leve"),CONCATENATE("R",'MAPA DE RIESGOS'!$H93,"C",'MAPA DE RIESGOS'!$AF93),"")</f>
        <v/>
      </c>
      <c r="V10" s="333" t="str">
        <f>IF(AND('MAPA DE RIESGOS'!$AP94="Muy Alta",'MAPA DE RIESGOS'!$AR94="Leve"),CONCATENATE("R",'MAPA DE RIESGOS'!$H94,"C",'MAPA DE RIESGOS'!$AF94),"")</f>
        <v/>
      </c>
      <c r="W10" s="333" t="str">
        <f>IF(AND('MAPA DE RIESGOS'!$AP95="Muy Alta",'MAPA DE RIESGOS'!$AR95="Leve"),CONCATENATE("R",'MAPA DE RIESGOS'!$H95,"C",'MAPA DE RIESGOS'!$AF95),"")</f>
        <v/>
      </c>
      <c r="X10" s="333" t="str">
        <f>IF(AND('MAPA DE RIESGOS'!$AP96="Muy Alta",'MAPA DE RIESGOS'!$AR96="Leve"),CONCATENATE("R",'MAPA DE RIESGOS'!$H96,"C",'MAPA DE RIESGOS'!$AF96),"")</f>
        <v/>
      </c>
      <c r="Y10" s="333" t="str">
        <f>IF(AND('MAPA DE RIESGOS'!$AP97="Muy Alta",'MAPA DE RIESGOS'!$AR97="Leve"),CONCATENATE("R",'MAPA DE RIESGOS'!$H97,"C",'MAPA DE RIESGOS'!$AF97),"")</f>
        <v/>
      </c>
      <c r="Z10" s="333" t="str">
        <f>IF(AND('MAPA DE RIESGOS'!$AP98="Muy Alta",'MAPA DE RIESGOS'!$AR98="Leve"),CONCATENATE("R",'MAPA DE RIESGOS'!$H98,"C",'MAPA DE RIESGOS'!$AF98),"")</f>
        <v/>
      </c>
      <c r="AA10" s="334" t="str">
        <f>IF(AND('MAPA DE RIESGOS'!$AP99="Muy Alta",'MAPA DE RIESGOS'!$AR99="Leve"),CONCATENATE("R",'MAPA DE RIESGOS'!$H99,"C",'MAPA DE RIESGOS'!$AF99),"")</f>
        <v/>
      </c>
      <c r="AB10" s="332" t="str">
        <f>IF(AND('MAPA DE RIESGOS'!$AP82="Muy Alta",'MAPA DE RIESGOS'!$AR82="Menor"),CONCATENATE("R",'MAPA DE RIESGOS'!$H82,"C",'MAPA DE RIESGOS'!$AF82),"")</f>
        <v/>
      </c>
      <c r="AC10" s="333" t="str">
        <f>IF(AND('MAPA DE RIESGOS'!$AP83="Muy Alta",'MAPA DE RIESGOS'!$AR83="Menor"),CONCATENATE("R",'MAPA DE RIESGOS'!$H83,"C",'MAPA DE RIESGOS'!$AF83),"")</f>
        <v/>
      </c>
      <c r="AD10" s="333" t="str">
        <f>IF(AND('MAPA DE RIESGOS'!$AP84="Muy Alta",'MAPA DE RIESGOS'!$AR84="Menor"),CONCATENATE("R",'MAPA DE RIESGOS'!$H84,"C",'MAPA DE RIESGOS'!$AF84),"")</f>
        <v/>
      </c>
      <c r="AE10" s="333" t="str">
        <f>IF(AND('MAPA DE RIESGOS'!$AP85="Muy Alta",'MAPA DE RIESGOS'!$AR85="Menor"),CONCATENATE("R",'MAPA DE RIESGOS'!$H85,"C",'MAPA DE RIESGOS'!$AF85),"")</f>
        <v/>
      </c>
      <c r="AF10" s="333" t="str">
        <f>IF(AND('MAPA DE RIESGOS'!$AP86="Muy Alta",'MAPA DE RIESGOS'!$AR86="Menor"),CONCATENATE("R",'MAPA DE RIESGOS'!$H86,"C",'MAPA DE RIESGOS'!$AF86),"")</f>
        <v/>
      </c>
      <c r="AG10" s="333" t="str">
        <f>IF(AND('MAPA DE RIESGOS'!$AP87="Muy Alta",'MAPA DE RIESGOS'!$AR87="Menor"),CONCATENATE("R",'MAPA DE RIESGOS'!$H87,"C",'MAPA DE RIESGOS'!$AF87),"")</f>
        <v/>
      </c>
      <c r="AH10" s="333" t="str">
        <f>IF(AND('MAPA DE RIESGOS'!$AP88="Muy Alta",'MAPA DE RIESGOS'!$AR88="Menor"),CONCATENATE("R",'MAPA DE RIESGOS'!$H88,"C",'MAPA DE RIESGOS'!$AF88),"")</f>
        <v/>
      </c>
      <c r="AI10" s="333" t="str">
        <f>IF(AND('MAPA DE RIESGOS'!$AP89="Muy Alta",'MAPA DE RIESGOS'!$AR89="Menor"),CONCATENATE("R",'MAPA DE RIESGOS'!$H89,"C",'MAPA DE RIESGOS'!$AF89),"")</f>
        <v/>
      </c>
      <c r="AJ10" s="333" t="str">
        <f>IF(AND('MAPA DE RIESGOS'!$AP90="Muy Alta",'MAPA DE RIESGOS'!$AR90="Menor"),CONCATENATE("R",'MAPA DE RIESGOS'!$H90,"C",'MAPA DE RIESGOS'!$AF90),"")</f>
        <v/>
      </c>
      <c r="AK10" s="333" t="str">
        <f>IF(AND('MAPA DE RIESGOS'!$AP91="Muy Alta",'MAPA DE RIESGOS'!$AR91="Menor"),CONCATENATE("R",'MAPA DE RIESGOS'!$H91,"C",'MAPA DE RIESGOS'!$AF91),"")</f>
        <v/>
      </c>
      <c r="AL10" s="333" t="str">
        <f>IF(AND('MAPA DE RIESGOS'!$AP92="Muy Alta",'MAPA DE RIESGOS'!$AR92="Menor"),CONCATENATE("R",'MAPA DE RIESGOS'!$H92,"C",'MAPA DE RIESGOS'!$AF92),"")</f>
        <v/>
      </c>
      <c r="AM10" s="333" t="str">
        <f>IF(AND('MAPA DE RIESGOS'!$AP93="Muy Alta",'MAPA DE RIESGOS'!$AR93="Menor"),CONCATENATE("R",'MAPA DE RIESGOS'!$H93,"C",'MAPA DE RIESGOS'!$AF93),"")</f>
        <v/>
      </c>
      <c r="AN10" s="333" t="str">
        <f>IF(AND('MAPA DE RIESGOS'!$AP94="Muy Alta",'MAPA DE RIESGOS'!$AR94="Menor"),CONCATENATE("R",'MAPA DE RIESGOS'!$H94,"C",'MAPA DE RIESGOS'!$AF94),"")</f>
        <v/>
      </c>
      <c r="AO10" s="333" t="str">
        <f>IF(AND('MAPA DE RIESGOS'!$AP95="Muy Alta",'MAPA DE RIESGOS'!$AR95="Menor"),CONCATENATE("R",'MAPA DE RIESGOS'!$H95,"C",'MAPA DE RIESGOS'!$AF95),"")</f>
        <v/>
      </c>
      <c r="AP10" s="333" t="str">
        <f>IF(AND('MAPA DE RIESGOS'!$AP96="Muy Alta",'MAPA DE RIESGOS'!$AR96="Menor"),CONCATENATE("R",'MAPA DE RIESGOS'!$H96,"C",'MAPA DE RIESGOS'!$AF96),"")</f>
        <v/>
      </c>
      <c r="AQ10" s="333" t="str">
        <f>IF(AND('MAPA DE RIESGOS'!$AP97="Muy Alta",'MAPA DE RIESGOS'!$AR97="Menor"),CONCATENATE("R",'MAPA DE RIESGOS'!$H97,"C",'MAPA DE RIESGOS'!$AF97),"")</f>
        <v/>
      </c>
      <c r="AR10" s="333" t="str">
        <f>IF(AND('MAPA DE RIESGOS'!$AP98="Muy Alta",'MAPA DE RIESGOS'!$AR98="Menor"),CONCATENATE("R",'MAPA DE RIESGOS'!$H98,"C",'MAPA DE RIESGOS'!$AF98),"")</f>
        <v/>
      </c>
      <c r="AS10" s="334" t="str">
        <f>IF(AND('MAPA DE RIESGOS'!$AP99="Muy Alta",'MAPA DE RIESGOS'!$AR99="Menor"),CONCATENATE("R",'MAPA DE RIESGOS'!$H99,"C",'MAPA DE RIESGOS'!$AF99),"")</f>
        <v/>
      </c>
      <c r="AT10" s="332" t="str">
        <f>IF(AND('MAPA DE RIESGOS'!$AP82="Muy Alta",'MAPA DE RIESGOS'!$AR82="Moderado"),CONCATENATE("R",'MAPA DE RIESGOS'!$H82,"C",'MAPA DE RIESGOS'!$AF82),"")</f>
        <v/>
      </c>
      <c r="AU10" s="333" t="str">
        <f>IF(AND('MAPA DE RIESGOS'!$AP83="Muy Alta",'MAPA DE RIESGOS'!$AR83="Moderado"),CONCATENATE("R",'MAPA DE RIESGOS'!$H83,"C",'MAPA DE RIESGOS'!$AF83),"")</f>
        <v/>
      </c>
      <c r="AV10" s="333" t="str">
        <f>IF(AND('MAPA DE RIESGOS'!$AP84="Muy Alta",'MAPA DE RIESGOS'!$AR84="Moderado"),CONCATENATE("R",'MAPA DE RIESGOS'!$H84,"C",'MAPA DE RIESGOS'!$AF84),"")</f>
        <v/>
      </c>
      <c r="AW10" s="333" t="str">
        <f>IF(AND('MAPA DE RIESGOS'!$AP85="Muy Alta",'MAPA DE RIESGOS'!$AR85="Moderado"),CONCATENATE("R",'MAPA DE RIESGOS'!$H85,"C",'MAPA DE RIESGOS'!$AF85),"")</f>
        <v/>
      </c>
      <c r="AX10" s="333" t="str">
        <f>IF(AND('MAPA DE RIESGOS'!$AP86="Muy Alta",'MAPA DE RIESGOS'!$AR86="Moderado"),CONCATENATE("R",'MAPA DE RIESGOS'!$H86,"C",'MAPA DE RIESGOS'!$AF86),"")</f>
        <v/>
      </c>
      <c r="AY10" s="333" t="str">
        <f>IF(AND('MAPA DE RIESGOS'!$AP87="Muy Alta",'MAPA DE RIESGOS'!$AR87="Moderado"),CONCATENATE("R",'MAPA DE RIESGOS'!$H87,"C",'MAPA DE RIESGOS'!$AF87),"")</f>
        <v/>
      </c>
      <c r="AZ10" s="333" t="str">
        <f>IF(AND('MAPA DE RIESGOS'!$AP88="Muy Alta",'MAPA DE RIESGOS'!$AR88="Moderado"),CONCATENATE("R",'MAPA DE RIESGOS'!$H88,"C",'MAPA DE RIESGOS'!$AF88),"")</f>
        <v/>
      </c>
      <c r="BA10" s="333" t="str">
        <f>IF(AND('MAPA DE RIESGOS'!$AP89="Muy Alta",'MAPA DE RIESGOS'!$AR89="Moderado"),CONCATENATE("R",'MAPA DE RIESGOS'!$H89,"C",'MAPA DE RIESGOS'!$AF89),"")</f>
        <v/>
      </c>
      <c r="BB10" s="333" t="str">
        <f>IF(AND('MAPA DE RIESGOS'!$AP90="Muy Alta",'MAPA DE RIESGOS'!$AR90="Moderado"),CONCATENATE("R",'MAPA DE RIESGOS'!$H90,"C",'MAPA DE RIESGOS'!$AF90),"")</f>
        <v/>
      </c>
      <c r="BC10" s="333" t="str">
        <f>IF(AND('MAPA DE RIESGOS'!$AP91="Muy Alta",'MAPA DE RIESGOS'!$AR91="Moderado"),CONCATENATE("R",'MAPA DE RIESGOS'!$H91,"C",'MAPA DE RIESGOS'!$AF91),"")</f>
        <v/>
      </c>
      <c r="BD10" s="333" t="str">
        <f>IF(AND('MAPA DE RIESGOS'!$AP92="Muy Alta",'MAPA DE RIESGOS'!$AR92="Moderado"),CONCATENATE("R",'MAPA DE RIESGOS'!$H92,"C",'MAPA DE RIESGOS'!$AF92),"")</f>
        <v/>
      </c>
      <c r="BE10" s="333" t="str">
        <f>IF(AND('MAPA DE RIESGOS'!$AP93="Muy Alta",'MAPA DE RIESGOS'!$AR93="Moderado"),CONCATENATE("R",'MAPA DE RIESGOS'!$H93,"C",'MAPA DE RIESGOS'!$AF93),"")</f>
        <v/>
      </c>
      <c r="BF10" s="333" t="str">
        <f>IF(AND('MAPA DE RIESGOS'!$AP94="Muy Alta",'MAPA DE RIESGOS'!$AR94="Moderado"),CONCATENATE("R",'MAPA DE RIESGOS'!$H94,"C",'MAPA DE RIESGOS'!$AF94),"")</f>
        <v/>
      </c>
      <c r="BG10" s="333" t="str">
        <f>IF(AND('MAPA DE RIESGOS'!$AP95="Muy Alta",'MAPA DE RIESGOS'!$AR95="Moderado"),CONCATENATE("R",'MAPA DE RIESGOS'!$H95,"C",'MAPA DE RIESGOS'!$AF95),"")</f>
        <v/>
      </c>
      <c r="BH10" s="333" t="str">
        <f>IF(AND('MAPA DE RIESGOS'!$AP96="Muy Alta",'MAPA DE RIESGOS'!$AR96="Moderado"),CONCATENATE("R",'MAPA DE RIESGOS'!$H96,"C",'MAPA DE RIESGOS'!$AF96),"")</f>
        <v/>
      </c>
      <c r="BI10" s="333" t="str">
        <f>IF(AND('MAPA DE RIESGOS'!$AP97="Muy Alta",'MAPA DE RIESGOS'!$AR97="Moderado"),CONCATENATE("R",'MAPA DE RIESGOS'!$H97,"C",'MAPA DE RIESGOS'!$AF97),"")</f>
        <v/>
      </c>
      <c r="BJ10" s="333" t="str">
        <f>IF(AND('MAPA DE RIESGOS'!$AP98="Muy Alta",'MAPA DE RIESGOS'!$AR98="Moderado"),CONCATENATE("R",'MAPA DE RIESGOS'!$H98,"C",'MAPA DE RIESGOS'!$AF98),"")</f>
        <v/>
      </c>
      <c r="BK10" s="334" t="str">
        <f>IF(AND('MAPA DE RIESGOS'!$AP99="Muy Alta",'MAPA DE RIESGOS'!$AR99="Moderado"),CONCATENATE("R",'MAPA DE RIESGOS'!$H99,"C",'MAPA DE RIESGOS'!$AF99),"")</f>
        <v/>
      </c>
      <c r="BL10" s="332" t="str">
        <f>IF(AND('MAPA DE RIESGOS'!$AP82="Muy Alta",'MAPA DE RIESGOS'!$AR82="Mayor"),CONCATENATE("R",'MAPA DE RIESGOS'!$H82,"C",'MAPA DE RIESGOS'!$AF82),"")</f>
        <v/>
      </c>
      <c r="BM10" s="333" t="str">
        <f>IF(AND('MAPA DE RIESGOS'!$AP83="Muy Alta",'MAPA DE RIESGOS'!$AR83="Mayor"),CONCATENATE("R",'MAPA DE RIESGOS'!$H83,"C",'MAPA DE RIESGOS'!$AF83),"")</f>
        <v/>
      </c>
      <c r="BN10" s="333" t="str">
        <f>IF(AND('MAPA DE RIESGOS'!$AP84="Muy Alta",'MAPA DE RIESGOS'!$AR84="Mayor"),CONCATENATE("R",'MAPA DE RIESGOS'!$H84,"C",'MAPA DE RIESGOS'!$AF84),"")</f>
        <v/>
      </c>
      <c r="BO10" s="333" t="str">
        <f>IF(AND('MAPA DE RIESGOS'!$AP85="Muy Alta",'MAPA DE RIESGOS'!$AR85="Mayor"),CONCATENATE("R",'MAPA DE RIESGOS'!$H85,"C",'MAPA DE RIESGOS'!$AF85),"")</f>
        <v/>
      </c>
      <c r="BP10" s="333" t="str">
        <f>IF(AND('MAPA DE RIESGOS'!$AP86="Muy Alta",'MAPA DE RIESGOS'!$AR86="Mayor"),CONCATENATE("R",'MAPA DE RIESGOS'!$H86,"C",'MAPA DE RIESGOS'!$AF86),"")</f>
        <v/>
      </c>
      <c r="BQ10" s="333" t="str">
        <f>IF(AND('MAPA DE RIESGOS'!$AP87="Muy Alta",'MAPA DE RIESGOS'!$AR87="Mayor"),CONCATENATE("R",'MAPA DE RIESGOS'!$H87,"C",'MAPA DE RIESGOS'!$AF87),"")</f>
        <v/>
      </c>
      <c r="BR10" s="333" t="str">
        <f>IF(AND('MAPA DE RIESGOS'!$AP88="Muy Alta",'MAPA DE RIESGOS'!$AR88="Mayor"),CONCATENATE("R",'MAPA DE RIESGOS'!$H88,"C",'MAPA DE RIESGOS'!$AF88),"")</f>
        <v/>
      </c>
      <c r="BS10" s="333" t="str">
        <f>IF(AND('MAPA DE RIESGOS'!$AP89="Muy Alta",'MAPA DE RIESGOS'!$AR89="Mayor"),CONCATENATE("R",'MAPA DE RIESGOS'!$H89,"C",'MAPA DE RIESGOS'!$AF89),"")</f>
        <v/>
      </c>
      <c r="BT10" s="333" t="str">
        <f>IF(AND('MAPA DE RIESGOS'!$AP90="Muy Alta",'MAPA DE RIESGOS'!$AR90="Mayor"),CONCATENATE("R",'MAPA DE RIESGOS'!$H90,"C",'MAPA DE RIESGOS'!$AF90),"")</f>
        <v/>
      </c>
      <c r="BU10" s="333" t="str">
        <f>IF(AND('MAPA DE RIESGOS'!$AP91="Muy Alta",'MAPA DE RIESGOS'!$AR91="Mayor"),CONCATENATE("R",'MAPA DE RIESGOS'!$H91,"C",'MAPA DE RIESGOS'!$AF91),"")</f>
        <v/>
      </c>
      <c r="BV10" s="333" t="str">
        <f>IF(AND('MAPA DE RIESGOS'!$AP92="Muy Alta",'MAPA DE RIESGOS'!$AR92="Mayor"),CONCATENATE("R",'MAPA DE RIESGOS'!$H92,"C",'MAPA DE RIESGOS'!$AF92),"")</f>
        <v/>
      </c>
      <c r="BW10" s="333" t="str">
        <f>IF(AND('MAPA DE RIESGOS'!$AP93="Muy Alta",'MAPA DE RIESGOS'!$AR93="Mayor"),CONCATENATE("R",'MAPA DE RIESGOS'!$H93,"C",'MAPA DE RIESGOS'!$AF93),"")</f>
        <v/>
      </c>
      <c r="BX10" s="333" t="str">
        <f>IF(AND('MAPA DE RIESGOS'!$AP94="Muy Alta",'MAPA DE RIESGOS'!$AR94="Mayor"),CONCATENATE("R",'MAPA DE RIESGOS'!$H94,"C",'MAPA DE RIESGOS'!$AF94),"")</f>
        <v/>
      </c>
      <c r="BY10" s="333" t="str">
        <f>IF(AND('MAPA DE RIESGOS'!$AP95="Muy Alta",'MAPA DE RIESGOS'!$AR95="Mayor"),CONCATENATE("R",'MAPA DE RIESGOS'!$H95,"C",'MAPA DE RIESGOS'!$AF95),"")</f>
        <v/>
      </c>
      <c r="BZ10" s="333" t="str">
        <f>IF(AND('MAPA DE RIESGOS'!$AP96="Muy Alta",'MAPA DE RIESGOS'!$AR96="Mayor"),CONCATENATE("R",'MAPA DE RIESGOS'!$H96,"C",'MAPA DE RIESGOS'!$AF96),"")</f>
        <v/>
      </c>
      <c r="CA10" s="333" t="str">
        <f>IF(AND('MAPA DE RIESGOS'!$AP97="Muy Alta",'MAPA DE RIESGOS'!$AR97="Mayor"),CONCATENATE("R",'MAPA DE RIESGOS'!$H97,"C",'MAPA DE RIESGOS'!$AF97),"")</f>
        <v/>
      </c>
      <c r="CB10" s="333" t="str">
        <f>IF(AND('MAPA DE RIESGOS'!$AP98="Muy Alta",'MAPA DE RIESGOS'!$AR98="Mayor"),CONCATENATE("R",'MAPA DE RIESGOS'!$H98,"C",'MAPA DE RIESGOS'!$AF98),"")</f>
        <v/>
      </c>
      <c r="CC10" s="334" t="str">
        <f>IF(AND('MAPA DE RIESGOS'!$AP99="Muy Alta",'MAPA DE RIESGOS'!$AR99="Mayor"),CONCATENATE("R",'MAPA DE RIESGOS'!$H99,"C",'MAPA DE RIESGOS'!$AF99),"")</f>
        <v/>
      </c>
      <c r="CD10" s="335" t="str">
        <f>IF(AND('MAPA DE RIESGOS'!$AP82="Muy Alta",'MAPA DE RIESGOS'!$AR82="Catastrófico"),CONCATENATE("R",'MAPA DE RIESGOS'!$H82,"C",'MAPA DE RIESGOS'!$AF82),"")</f>
        <v/>
      </c>
      <c r="CE10" s="335" t="str">
        <f>IF(AND('MAPA DE RIESGOS'!$AP83="Muy Alta",'MAPA DE RIESGOS'!$AR83="Catastrófico"),CONCATENATE("R",'MAPA DE RIESGOS'!$H83,"C",'MAPA DE RIESGOS'!$AF83),"")</f>
        <v/>
      </c>
      <c r="CF10" s="335" t="str">
        <f>IF(AND('MAPA DE RIESGOS'!$AP84="Muy Alta",'MAPA DE RIESGOS'!$AR84="Catastrófico"),CONCATENATE("R",'MAPA DE RIESGOS'!$H84,"C",'MAPA DE RIESGOS'!$AF84),"")</f>
        <v/>
      </c>
      <c r="CG10" s="335" t="str">
        <f>IF(AND('MAPA DE RIESGOS'!$AP85="Muy Alta",'MAPA DE RIESGOS'!$AR85="Catastrófico"),CONCATENATE("R",'MAPA DE RIESGOS'!$H85,"C",'MAPA DE RIESGOS'!$AF85),"")</f>
        <v/>
      </c>
      <c r="CH10" s="335" t="str">
        <f>IF(AND('MAPA DE RIESGOS'!$AP86="Muy Alta",'MAPA DE RIESGOS'!$AR86="Catastrófico"),CONCATENATE("R",'MAPA DE RIESGOS'!$H86,"C",'MAPA DE RIESGOS'!$AF86),"")</f>
        <v/>
      </c>
      <c r="CI10" s="335" t="str">
        <f>IF(AND('MAPA DE RIESGOS'!$AP87="Muy Alta",'MAPA DE RIESGOS'!$AR87="Catastrófico"),CONCATENATE("R",'MAPA DE RIESGOS'!$H87,"C",'MAPA DE RIESGOS'!$AF87),"")</f>
        <v/>
      </c>
      <c r="CJ10" s="335" t="str">
        <f>IF(AND('MAPA DE RIESGOS'!$AP88="Muy Alta",'MAPA DE RIESGOS'!$AR88="Catastrófico"),CONCATENATE("R",'MAPA DE RIESGOS'!$H88,"C",'MAPA DE RIESGOS'!$AF88),"")</f>
        <v/>
      </c>
      <c r="CK10" s="335" t="str">
        <f>IF(AND('MAPA DE RIESGOS'!$AP89="Muy Alta",'MAPA DE RIESGOS'!$AR89="Catastrófico"),CONCATENATE("R",'MAPA DE RIESGOS'!$H89,"C",'MAPA DE RIESGOS'!$AF89),"")</f>
        <v/>
      </c>
      <c r="CL10" s="335" t="str">
        <f>IF(AND('MAPA DE RIESGOS'!$AP90="Muy Alta",'MAPA DE RIESGOS'!$AR90="Catastrófico"),CONCATENATE("R",'MAPA DE RIESGOS'!$H90,"C",'MAPA DE RIESGOS'!$AF90),"")</f>
        <v/>
      </c>
      <c r="CM10" s="335" t="str">
        <f>IF(AND('MAPA DE RIESGOS'!$AP91="Muy Alta",'MAPA DE RIESGOS'!$AR91="Catastrófico"),CONCATENATE("R",'MAPA DE RIESGOS'!$H91,"C",'MAPA DE RIESGOS'!$AF91),"")</f>
        <v/>
      </c>
      <c r="CN10" s="335" t="str">
        <f>IF(AND('MAPA DE RIESGOS'!$AP92="Muy Alta",'MAPA DE RIESGOS'!$AR92="Catastrófico"),CONCATENATE("R",'MAPA DE RIESGOS'!$H92,"C",'MAPA DE RIESGOS'!$AF92),"")</f>
        <v/>
      </c>
      <c r="CO10" s="335" t="str">
        <f>IF(AND('MAPA DE RIESGOS'!$AP93="Muy Alta",'MAPA DE RIESGOS'!$AR93="Catastrófico"),CONCATENATE("R",'MAPA DE RIESGOS'!$H93,"C",'MAPA DE RIESGOS'!$AF93),"")</f>
        <v/>
      </c>
      <c r="CP10" s="335" t="str">
        <f>IF(AND('MAPA DE RIESGOS'!$AP94="Muy Alta",'MAPA DE RIESGOS'!$AR94="Catastrófico"),CONCATENATE("R",'MAPA DE RIESGOS'!$H94,"C",'MAPA DE RIESGOS'!$AF94),"")</f>
        <v/>
      </c>
      <c r="CQ10" s="335" t="str">
        <f>IF(AND('MAPA DE RIESGOS'!$AP95="Muy Alta",'MAPA DE RIESGOS'!$AR95="Catastrófico"),CONCATENATE("R",'MAPA DE RIESGOS'!$H95,"C",'MAPA DE RIESGOS'!$AF95),"")</f>
        <v/>
      </c>
      <c r="CR10" s="335" t="str">
        <f>IF(AND('MAPA DE RIESGOS'!$AP96="Muy Alta",'MAPA DE RIESGOS'!$AR96="Catastrófico"),CONCATENATE("R",'MAPA DE RIESGOS'!$H96,"C",'MAPA DE RIESGOS'!$AF96),"")</f>
        <v/>
      </c>
      <c r="CS10" s="335" t="str">
        <f>IF(AND('MAPA DE RIESGOS'!$AP97="Muy Alta",'MAPA DE RIESGOS'!$AR97="Catastrófico"),CONCATENATE("R",'MAPA DE RIESGOS'!$H97,"C",'MAPA DE RIESGOS'!$AF97),"")</f>
        <v/>
      </c>
      <c r="CT10" s="335" t="str">
        <f>IF(AND('MAPA DE RIESGOS'!$AP98="Muy Alta",'MAPA DE RIESGOS'!$AR98="Catastrófico"),CONCATENATE("R",'MAPA DE RIESGOS'!$H98,"C",'MAPA DE RIESGOS'!$AF98),"")</f>
        <v/>
      </c>
      <c r="CU10" s="336" t="str">
        <f>IF(AND('MAPA DE RIESGOS'!$AP99="Muy Alta",'MAPA DE RIESGOS'!$AR99="Catastrófico"),CONCATENATE("R",'MAPA DE RIESGOS'!$H99,"C",'MAPA DE RIESGOS'!$AF99),"")</f>
        <v/>
      </c>
      <c r="CV10" s="67"/>
      <c r="CW10" s="973"/>
      <c r="CX10" s="974"/>
      <c r="CY10" s="974"/>
      <c r="CZ10" s="974"/>
      <c r="DA10" s="974"/>
      <c r="DB10" s="975"/>
    </row>
    <row r="11" spans="2:106" ht="32.450000000000003" customHeight="1">
      <c r="B11" s="966"/>
      <c r="C11" s="966"/>
      <c r="D11" s="967"/>
      <c r="E11" s="955"/>
      <c r="F11" s="956"/>
      <c r="G11" s="956"/>
      <c r="H11" s="956"/>
      <c r="I11" s="957"/>
      <c r="J11" s="332" t="str">
        <f>IF(AND('MAPA DE RIESGOS'!$AP100="Muy Alta",'MAPA DE RIESGOS'!$AR100="Leve"),CONCATENATE("R",'MAPA DE RIESGOS'!$H100,"C",'MAPA DE RIESGOS'!$AF100),"")</f>
        <v/>
      </c>
      <c r="K11" s="333" t="str">
        <f>IF(AND('MAPA DE RIESGOS'!$AP101="Muy Alta",'MAPA DE RIESGOS'!$AR101="Leve"),CONCATENATE("R",'MAPA DE RIESGOS'!$H101,"C",'MAPA DE RIESGOS'!$AF101),"")</f>
        <v/>
      </c>
      <c r="L11" s="333" t="str">
        <f>IF(AND('MAPA DE RIESGOS'!$AP102="Muy Alta",'MAPA DE RIESGOS'!$AR102="Leve"),CONCATENATE("R",'MAPA DE RIESGOS'!$H102,"C",'MAPA DE RIESGOS'!$AF102),"")</f>
        <v/>
      </c>
      <c r="M11" s="333" t="str">
        <f>IF(AND('MAPA DE RIESGOS'!$AP103="Muy Alta",'MAPA DE RIESGOS'!$AR103="Leve"),CONCATENATE("R",'MAPA DE RIESGOS'!$H103,"C",'MAPA DE RIESGOS'!$AF103),"")</f>
        <v/>
      </c>
      <c r="N11" s="333" t="str">
        <f>IF(AND('MAPA DE RIESGOS'!$AP104="Muy Alta",'MAPA DE RIESGOS'!$AR104="Leve"),CONCATENATE("R",'MAPA DE RIESGOS'!$H104,"C",'MAPA DE RIESGOS'!$AF104),"")</f>
        <v/>
      </c>
      <c r="O11" s="333" t="str">
        <f>IF(AND('MAPA DE RIESGOS'!$AP105="Muy Alta",'MAPA DE RIESGOS'!$AR105="Leve"),CONCATENATE("R",'MAPA DE RIESGOS'!$H105,"C",'MAPA DE RIESGOS'!$AF105),"")</f>
        <v/>
      </c>
      <c r="P11" s="333" t="str">
        <f>IF(AND('MAPA DE RIESGOS'!$AP106="Muy Alta",'MAPA DE RIESGOS'!$AR106="Leve"),CONCATENATE("R",'MAPA DE RIESGOS'!$H106,"C",'MAPA DE RIESGOS'!$AF106),"")</f>
        <v/>
      </c>
      <c r="Q11" s="333" t="str">
        <f>IF(AND('MAPA DE RIESGOS'!$AP107="Muy Alta",'MAPA DE RIESGOS'!$AR107="Leve"),CONCATENATE("R",'MAPA DE RIESGOS'!$H107,"C",'MAPA DE RIESGOS'!$AF107),"")</f>
        <v/>
      </c>
      <c r="R11" s="333" t="str">
        <f>IF(AND('MAPA DE RIESGOS'!$AP108="Muy Alta",'MAPA DE RIESGOS'!$AR108="Leve"),CONCATENATE("R",'MAPA DE RIESGOS'!$H108,"C",'MAPA DE RIESGOS'!$AF108),"")</f>
        <v/>
      </c>
      <c r="S11" s="333" t="str">
        <f>IF(AND('MAPA DE RIESGOS'!$AP109="Muy Alta",'MAPA DE RIESGOS'!$AR109="Leve"),CONCATENATE("R",'MAPA DE RIESGOS'!$H109,"C",'MAPA DE RIESGOS'!$AF109),"")</f>
        <v/>
      </c>
      <c r="T11" s="333" t="str">
        <f>IF(AND('MAPA DE RIESGOS'!$AP110="Muy Alta",'MAPA DE RIESGOS'!$AR110="Leve"),CONCATENATE("R",'MAPA DE RIESGOS'!$H110,"C",'MAPA DE RIESGOS'!$AF110),"")</f>
        <v/>
      </c>
      <c r="U11" s="333" t="str">
        <f>IF(AND('MAPA DE RIESGOS'!$AP111="Muy Alta",'MAPA DE RIESGOS'!$AR111="Leve"),CONCATENATE("R",'MAPA DE RIESGOS'!$H111,"C",'MAPA DE RIESGOS'!$AF111),"")</f>
        <v/>
      </c>
      <c r="V11" s="333" t="str">
        <f>IF(AND('MAPA DE RIESGOS'!$AP112="Muy Alta",'MAPA DE RIESGOS'!$AR112="Leve"),CONCATENATE("R",'MAPA DE RIESGOS'!$H112,"C",'MAPA DE RIESGOS'!$AF112),"")</f>
        <v/>
      </c>
      <c r="W11" s="333" t="str">
        <f>IF(AND('MAPA DE RIESGOS'!$AP113="Muy Alta",'MAPA DE RIESGOS'!$AR113="Leve"),CONCATENATE("R",'MAPA DE RIESGOS'!$H113,"C",'MAPA DE RIESGOS'!$AF113),"")</f>
        <v/>
      </c>
      <c r="X11" s="333" t="str">
        <f>IF(AND('MAPA DE RIESGOS'!$AP114="Muy Alta",'MAPA DE RIESGOS'!$AR114="Leve"),CONCATENATE("R",'MAPA DE RIESGOS'!$H114,"C",'MAPA DE RIESGOS'!$AF114),"")</f>
        <v/>
      </c>
      <c r="Y11" s="333" t="str">
        <f>IF(AND('MAPA DE RIESGOS'!$AP115="Muy Alta",'MAPA DE RIESGOS'!$AR115="Leve"),CONCATENATE("R",'MAPA DE RIESGOS'!$H115,"C",'MAPA DE RIESGOS'!$AF115),"")</f>
        <v/>
      </c>
      <c r="Z11" s="333" t="str">
        <f>IF(AND('MAPA DE RIESGOS'!$AP116="Muy Alta",'MAPA DE RIESGOS'!$AR116="Leve"),CONCATENATE("R",'MAPA DE RIESGOS'!$H116,"C",'MAPA DE RIESGOS'!$AF116),"")</f>
        <v/>
      </c>
      <c r="AA11" s="334" t="str">
        <f>IF(AND('MAPA DE RIESGOS'!$AP117="Muy Alta",'MAPA DE RIESGOS'!$AR117="Leve"),CONCATENATE("R",'MAPA DE RIESGOS'!$H117,"C",'MAPA DE RIESGOS'!$AF117),"")</f>
        <v/>
      </c>
      <c r="AB11" s="332" t="str">
        <f>IF(AND('MAPA DE RIESGOS'!$AP100="Muy Alta",'MAPA DE RIESGOS'!$AR100="Menor"),CONCATENATE("R",'MAPA DE RIESGOS'!$H100,"C",'MAPA DE RIESGOS'!$AF100),"")</f>
        <v/>
      </c>
      <c r="AC11" s="333" t="str">
        <f>IF(AND('MAPA DE RIESGOS'!$AP101="Muy Alta",'MAPA DE RIESGOS'!$AR101="Menor"),CONCATENATE("R",'MAPA DE RIESGOS'!$H101,"C",'MAPA DE RIESGOS'!$AF101),"")</f>
        <v/>
      </c>
      <c r="AD11" s="333" t="str">
        <f>IF(AND('MAPA DE RIESGOS'!$AP102="Muy Alta",'MAPA DE RIESGOS'!$AR102="Menor"),CONCATENATE("R",'MAPA DE RIESGOS'!$H102,"C",'MAPA DE RIESGOS'!$AF102),"")</f>
        <v/>
      </c>
      <c r="AE11" s="333" t="str">
        <f>IF(AND('MAPA DE RIESGOS'!$AP103="Muy Alta",'MAPA DE RIESGOS'!$AR103="Menor"),CONCATENATE("R",'MAPA DE RIESGOS'!$H103,"C",'MAPA DE RIESGOS'!$AF103),"")</f>
        <v/>
      </c>
      <c r="AF11" s="333" t="str">
        <f>IF(AND('MAPA DE RIESGOS'!$AP104="Muy Alta",'MAPA DE RIESGOS'!$AR104="Menor"),CONCATENATE("R",'MAPA DE RIESGOS'!$H104,"C",'MAPA DE RIESGOS'!$AF104),"")</f>
        <v/>
      </c>
      <c r="AG11" s="333" t="str">
        <f>IF(AND('MAPA DE RIESGOS'!$AP105="Muy Alta",'MAPA DE RIESGOS'!$AR105="Menor"),CONCATENATE("R",'MAPA DE RIESGOS'!$H105,"C",'MAPA DE RIESGOS'!$AF105),"")</f>
        <v/>
      </c>
      <c r="AH11" s="333" t="str">
        <f>IF(AND('MAPA DE RIESGOS'!$AP106="Muy Alta",'MAPA DE RIESGOS'!$AR106="Menor"),CONCATENATE("R",'MAPA DE RIESGOS'!$H106,"C",'MAPA DE RIESGOS'!$AF106),"")</f>
        <v/>
      </c>
      <c r="AI11" s="333" t="str">
        <f>IF(AND('MAPA DE RIESGOS'!$AP107="Muy Alta",'MAPA DE RIESGOS'!$AR107="Menor"),CONCATENATE("R",'MAPA DE RIESGOS'!$H107,"C",'MAPA DE RIESGOS'!$AF107),"")</f>
        <v/>
      </c>
      <c r="AJ11" s="333" t="str">
        <f>IF(AND('MAPA DE RIESGOS'!$AP108="Muy Alta",'MAPA DE RIESGOS'!$AR108="Menor"),CONCATENATE("R",'MAPA DE RIESGOS'!$H108,"C",'MAPA DE RIESGOS'!$AF108),"")</f>
        <v/>
      </c>
      <c r="AK11" s="333" t="str">
        <f>IF(AND('MAPA DE RIESGOS'!$AP109="Muy Alta",'MAPA DE RIESGOS'!$AR109="Menor"),CONCATENATE("R",'MAPA DE RIESGOS'!$H109,"C",'MAPA DE RIESGOS'!$AF109),"")</f>
        <v/>
      </c>
      <c r="AL11" s="333" t="str">
        <f>IF(AND('MAPA DE RIESGOS'!$AP110="Muy Alta",'MAPA DE RIESGOS'!$AR110="Menor"),CONCATENATE("R",'MAPA DE RIESGOS'!$H110,"C",'MAPA DE RIESGOS'!$AF110),"")</f>
        <v/>
      </c>
      <c r="AM11" s="333" t="str">
        <f>IF(AND('MAPA DE RIESGOS'!$AP111="Muy Alta",'MAPA DE RIESGOS'!$AR111="Menor"),CONCATENATE("R",'MAPA DE RIESGOS'!$H111,"C",'MAPA DE RIESGOS'!$AF111),"")</f>
        <v/>
      </c>
      <c r="AN11" s="333" t="str">
        <f>IF(AND('MAPA DE RIESGOS'!$AP112="Muy Alta",'MAPA DE RIESGOS'!$AR112="Menor"),CONCATENATE("R",'MAPA DE RIESGOS'!$H112,"C",'MAPA DE RIESGOS'!$AF112),"")</f>
        <v/>
      </c>
      <c r="AO11" s="333" t="str">
        <f>IF(AND('MAPA DE RIESGOS'!$AP113="Muy Alta",'MAPA DE RIESGOS'!$AR113="Menor"),CONCATENATE("R",'MAPA DE RIESGOS'!$H113,"C",'MAPA DE RIESGOS'!$AF113),"")</f>
        <v/>
      </c>
      <c r="AP11" s="333" t="str">
        <f>IF(AND('MAPA DE RIESGOS'!$AP114="Muy Alta",'MAPA DE RIESGOS'!$AR114="Menor"),CONCATENATE("R",'MAPA DE RIESGOS'!$H114,"C",'MAPA DE RIESGOS'!$AF114),"")</f>
        <v/>
      </c>
      <c r="AQ11" s="333" t="str">
        <f>IF(AND('MAPA DE RIESGOS'!$AP115="Muy Alta",'MAPA DE RIESGOS'!$AR115="Menor"),CONCATENATE("R",'MAPA DE RIESGOS'!$H115,"C",'MAPA DE RIESGOS'!$AF115),"")</f>
        <v/>
      </c>
      <c r="AR11" s="333" t="str">
        <f>IF(AND('MAPA DE RIESGOS'!$AP116="Muy Alta",'MAPA DE RIESGOS'!$AR116="Menor"),CONCATENATE("R",'MAPA DE RIESGOS'!$H116,"C",'MAPA DE RIESGOS'!$AF116),"")</f>
        <v/>
      </c>
      <c r="AS11" s="334" t="str">
        <f>IF(AND('MAPA DE RIESGOS'!$AP117="Muy Alta",'MAPA DE RIESGOS'!$AR117="Menor"),CONCATENATE("R",'MAPA DE RIESGOS'!$H117,"C",'MAPA DE RIESGOS'!$AF117),"")</f>
        <v/>
      </c>
      <c r="AT11" s="332" t="str">
        <f>IF(AND('MAPA DE RIESGOS'!$AP100="Muy Alta",'MAPA DE RIESGOS'!$AR100="Moderado"),CONCATENATE("R",'MAPA DE RIESGOS'!$H100,"C",'MAPA DE RIESGOS'!$AF100),"")</f>
        <v/>
      </c>
      <c r="AU11" s="333" t="str">
        <f>IF(AND('MAPA DE RIESGOS'!$AP101="Muy Alta",'MAPA DE RIESGOS'!$AR101="Moderado"),CONCATENATE("R",'MAPA DE RIESGOS'!$H101,"C",'MAPA DE RIESGOS'!$AF101),"")</f>
        <v/>
      </c>
      <c r="AV11" s="333" t="str">
        <f>IF(AND('MAPA DE RIESGOS'!$AP102="Muy Alta",'MAPA DE RIESGOS'!$AR102="Moderado"),CONCATENATE("R",'MAPA DE RIESGOS'!$H102,"C",'MAPA DE RIESGOS'!$AF102),"")</f>
        <v/>
      </c>
      <c r="AW11" s="333" t="str">
        <f>IF(AND('MAPA DE RIESGOS'!$AP103="Muy Alta",'MAPA DE RIESGOS'!$AR103="Moderado"),CONCATENATE("R",'MAPA DE RIESGOS'!$H103,"C",'MAPA DE RIESGOS'!$AF103),"")</f>
        <v/>
      </c>
      <c r="AX11" s="333" t="str">
        <f>IF(AND('MAPA DE RIESGOS'!$AP104="Muy Alta",'MAPA DE RIESGOS'!$AR104="Moderado"),CONCATENATE("R",'MAPA DE RIESGOS'!$H104,"C",'MAPA DE RIESGOS'!$AF104),"")</f>
        <v/>
      </c>
      <c r="AY11" s="333" t="str">
        <f>IF(AND('MAPA DE RIESGOS'!$AP105="Muy Alta",'MAPA DE RIESGOS'!$AR105="Moderado"),CONCATENATE("R",'MAPA DE RIESGOS'!$H105,"C",'MAPA DE RIESGOS'!$AF105),"")</f>
        <v/>
      </c>
      <c r="AZ11" s="333" t="str">
        <f>IF(AND('MAPA DE RIESGOS'!$AP106="Muy Alta",'MAPA DE RIESGOS'!$AR106="Moderado"),CONCATENATE("R",'MAPA DE RIESGOS'!$H106,"C",'MAPA DE RIESGOS'!$AF106),"")</f>
        <v/>
      </c>
      <c r="BA11" s="333" t="str">
        <f>IF(AND('MAPA DE RIESGOS'!$AP107="Muy Alta",'MAPA DE RIESGOS'!$AR107="Moderado"),CONCATENATE("R",'MAPA DE RIESGOS'!$H107,"C",'MAPA DE RIESGOS'!$AF107),"")</f>
        <v/>
      </c>
      <c r="BB11" s="333" t="str">
        <f>IF(AND('MAPA DE RIESGOS'!$AP108="Muy Alta",'MAPA DE RIESGOS'!$AR108="Moderado"),CONCATENATE("R",'MAPA DE RIESGOS'!$H108,"C",'MAPA DE RIESGOS'!$AF108),"")</f>
        <v/>
      </c>
      <c r="BC11" s="333" t="str">
        <f>IF(AND('MAPA DE RIESGOS'!$AP109="Muy Alta",'MAPA DE RIESGOS'!$AR109="Moderado"),CONCATENATE("R",'MAPA DE RIESGOS'!$H109,"C",'MAPA DE RIESGOS'!$AF109),"")</f>
        <v/>
      </c>
      <c r="BD11" s="333" t="str">
        <f>IF(AND('MAPA DE RIESGOS'!$AP110="Muy Alta",'MAPA DE RIESGOS'!$AR110="Moderado"),CONCATENATE("R",'MAPA DE RIESGOS'!$H110,"C",'MAPA DE RIESGOS'!$AF110),"")</f>
        <v/>
      </c>
      <c r="BE11" s="333" t="str">
        <f>IF(AND('MAPA DE RIESGOS'!$AP111="Muy Alta",'MAPA DE RIESGOS'!$AR111="Moderado"),CONCATENATE("R",'MAPA DE RIESGOS'!$H111,"C",'MAPA DE RIESGOS'!$AF111),"")</f>
        <v/>
      </c>
      <c r="BF11" s="333" t="str">
        <f>IF(AND('MAPA DE RIESGOS'!$AP112="Muy Alta",'MAPA DE RIESGOS'!$AR112="Moderado"),CONCATENATE("R",'MAPA DE RIESGOS'!$H112,"C",'MAPA DE RIESGOS'!$AF112),"")</f>
        <v/>
      </c>
      <c r="BG11" s="333" t="str">
        <f>IF(AND('MAPA DE RIESGOS'!$AP113="Muy Alta",'MAPA DE RIESGOS'!$AR113="Moderado"),CONCATENATE("R",'MAPA DE RIESGOS'!$H113,"C",'MAPA DE RIESGOS'!$AF113),"")</f>
        <v/>
      </c>
      <c r="BH11" s="333" t="str">
        <f>IF(AND('MAPA DE RIESGOS'!$AP114="Muy Alta",'MAPA DE RIESGOS'!$AR114="Moderado"),CONCATENATE("R",'MAPA DE RIESGOS'!$H114,"C",'MAPA DE RIESGOS'!$AF114),"")</f>
        <v/>
      </c>
      <c r="BI11" s="333" t="str">
        <f>IF(AND('MAPA DE RIESGOS'!$AP115="Muy Alta",'MAPA DE RIESGOS'!$AR115="Moderado"),CONCATENATE("R",'MAPA DE RIESGOS'!$H115,"C",'MAPA DE RIESGOS'!$AF115),"")</f>
        <v/>
      </c>
      <c r="BJ11" s="333" t="str">
        <f>IF(AND('MAPA DE RIESGOS'!$AP116="Muy Alta",'MAPA DE RIESGOS'!$AR116="Moderado"),CONCATENATE("R",'MAPA DE RIESGOS'!$H116,"C",'MAPA DE RIESGOS'!$AF116),"")</f>
        <v/>
      </c>
      <c r="BK11" s="334" t="str">
        <f>IF(AND('MAPA DE RIESGOS'!$AP117="Muy Alta",'MAPA DE RIESGOS'!$AR117="Moderado"),CONCATENATE("R",'MAPA DE RIESGOS'!$H117,"C",'MAPA DE RIESGOS'!$AF117),"")</f>
        <v/>
      </c>
      <c r="BL11" s="332" t="str">
        <f>IF(AND('MAPA DE RIESGOS'!$AP100="Muy Alta",'MAPA DE RIESGOS'!$AR100="Mayor"),CONCATENATE("R",'MAPA DE RIESGOS'!$H100,"C",'MAPA DE RIESGOS'!$AF100),"")</f>
        <v/>
      </c>
      <c r="BM11" s="333" t="str">
        <f>IF(AND('MAPA DE RIESGOS'!$AP101="Muy Alta",'MAPA DE RIESGOS'!$AR101="Mayor"),CONCATENATE("R",'MAPA DE RIESGOS'!$H101,"C",'MAPA DE RIESGOS'!$AF101),"")</f>
        <v/>
      </c>
      <c r="BN11" s="333" t="str">
        <f>IF(AND('MAPA DE RIESGOS'!$AP102="Muy Alta",'MAPA DE RIESGOS'!$AR102="Mayor"),CONCATENATE("R",'MAPA DE RIESGOS'!$H102,"C",'MAPA DE RIESGOS'!$AF102),"")</f>
        <v/>
      </c>
      <c r="BO11" s="333" t="str">
        <f>IF(AND('MAPA DE RIESGOS'!$AP103="Muy Alta",'MAPA DE RIESGOS'!$AR103="Mayor"),CONCATENATE("R",'MAPA DE RIESGOS'!$H103,"C",'MAPA DE RIESGOS'!$AF103),"")</f>
        <v/>
      </c>
      <c r="BP11" s="333" t="str">
        <f>IF(AND('MAPA DE RIESGOS'!$AP104="Muy Alta",'MAPA DE RIESGOS'!$AR104="Mayor"),CONCATENATE("R",'MAPA DE RIESGOS'!$H104,"C",'MAPA DE RIESGOS'!$AF104),"")</f>
        <v/>
      </c>
      <c r="BQ11" s="333" t="str">
        <f>IF(AND('MAPA DE RIESGOS'!$AP105="Muy Alta",'MAPA DE RIESGOS'!$AR105="Mayor"),CONCATENATE("R",'MAPA DE RIESGOS'!$H105,"C",'MAPA DE RIESGOS'!$AF105),"")</f>
        <v/>
      </c>
      <c r="BR11" s="333" t="str">
        <f>IF(AND('MAPA DE RIESGOS'!$AP106="Muy Alta",'MAPA DE RIESGOS'!$AR106="Mayor"),CONCATENATE("R",'MAPA DE RIESGOS'!$H106,"C",'MAPA DE RIESGOS'!$AF106),"")</f>
        <v/>
      </c>
      <c r="BS11" s="333" t="str">
        <f>IF(AND('MAPA DE RIESGOS'!$AP107="Muy Alta",'MAPA DE RIESGOS'!$AR107="Mayor"),CONCATENATE("R",'MAPA DE RIESGOS'!$H107,"C",'MAPA DE RIESGOS'!$AF107),"")</f>
        <v/>
      </c>
      <c r="BT11" s="333" t="str">
        <f>IF(AND('MAPA DE RIESGOS'!$AP108="Muy Alta",'MAPA DE RIESGOS'!$AR108="Mayor"),CONCATENATE("R",'MAPA DE RIESGOS'!$H108,"C",'MAPA DE RIESGOS'!$AF108),"")</f>
        <v/>
      </c>
      <c r="BU11" s="333" t="str">
        <f>IF(AND('MAPA DE RIESGOS'!$AP109="Muy Alta",'MAPA DE RIESGOS'!$AR109="Mayor"),CONCATENATE("R",'MAPA DE RIESGOS'!$H109,"C",'MAPA DE RIESGOS'!$AF109),"")</f>
        <v/>
      </c>
      <c r="BV11" s="333" t="str">
        <f>IF(AND('MAPA DE RIESGOS'!$AP110="Muy Alta",'MAPA DE RIESGOS'!$AR110="Mayor"),CONCATENATE("R",'MAPA DE RIESGOS'!$H110,"C",'MAPA DE RIESGOS'!$AF110),"")</f>
        <v/>
      </c>
      <c r="BW11" s="333" t="str">
        <f>IF(AND('MAPA DE RIESGOS'!$AP111="Muy Alta",'MAPA DE RIESGOS'!$AR111="Mayor"),CONCATENATE("R",'MAPA DE RIESGOS'!$H111,"C",'MAPA DE RIESGOS'!$AF111),"")</f>
        <v/>
      </c>
      <c r="BX11" s="333" t="str">
        <f>IF(AND('MAPA DE RIESGOS'!$AP112="Muy Alta",'MAPA DE RIESGOS'!$AR112="Mayor"),CONCATENATE("R",'MAPA DE RIESGOS'!$H112,"C",'MAPA DE RIESGOS'!$AF112),"")</f>
        <v/>
      </c>
      <c r="BY11" s="333" t="str">
        <f>IF(AND('MAPA DE RIESGOS'!$AP113="Muy Alta",'MAPA DE RIESGOS'!$AR113="Mayor"),CONCATENATE("R",'MAPA DE RIESGOS'!$H113,"C",'MAPA DE RIESGOS'!$AF113),"")</f>
        <v/>
      </c>
      <c r="BZ11" s="333" t="str">
        <f>IF(AND('MAPA DE RIESGOS'!$AP114="Muy Alta",'MAPA DE RIESGOS'!$AR114="Mayor"),CONCATENATE("R",'MAPA DE RIESGOS'!$H114,"C",'MAPA DE RIESGOS'!$AF114),"")</f>
        <v/>
      </c>
      <c r="CA11" s="333" t="str">
        <f>IF(AND('MAPA DE RIESGOS'!$AP115="Muy Alta",'MAPA DE RIESGOS'!$AR115="Mayor"),CONCATENATE("R",'MAPA DE RIESGOS'!$H115,"C",'MAPA DE RIESGOS'!$AF115),"")</f>
        <v/>
      </c>
      <c r="CB11" s="333" t="str">
        <f>IF(AND('MAPA DE RIESGOS'!$AP116="Muy Alta",'MAPA DE RIESGOS'!$AR116="Mayor"),CONCATENATE("R",'MAPA DE RIESGOS'!$H116,"C",'MAPA DE RIESGOS'!$AF116),"")</f>
        <v/>
      </c>
      <c r="CC11" s="334" t="str">
        <f>IF(AND('MAPA DE RIESGOS'!$AP117="Muy Alta",'MAPA DE RIESGOS'!$AR117="Mayor"),CONCATENATE("R",'MAPA DE RIESGOS'!$H117,"C",'MAPA DE RIESGOS'!$AF117),"")</f>
        <v/>
      </c>
      <c r="CD11" s="335" t="str">
        <f>IF(AND('MAPA DE RIESGOS'!$AP100="Muy Alta",'MAPA DE RIESGOS'!$AR100="Catastrófico"),CONCATENATE("R",'MAPA DE RIESGOS'!$H100,"C",'MAPA DE RIESGOS'!$AF100),"")</f>
        <v/>
      </c>
      <c r="CE11" s="335" t="str">
        <f>IF(AND('MAPA DE RIESGOS'!$AP101="Muy Alta",'MAPA DE RIESGOS'!$AR101="Catastrófico"),CONCATENATE("R",'MAPA DE RIESGOS'!$H101,"C",'MAPA DE RIESGOS'!$AF101),"")</f>
        <v/>
      </c>
      <c r="CF11" s="335" t="str">
        <f>IF(AND('MAPA DE RIESGOS'!$AP102="Muy Alta",'MAPA DE RIESGOS'!$AR102="Catastrófico"),CONCATENATE("R",'MAPA DE RIESGOS'!$H102,"C",'MAPA DE RIESGOS'!$AF102),"")</f>
        <v/>
      </c>
      <c r="CG11" s="335" t="str">
        <f>IF(AND('MAPA DE RIESGOS'!$AP103="Muy Alta",'MAPA DE RIESGOS'!$AR103="Catastrófico"),CONCATENATE("R",'MAPA DE RIESGOS'!$H103,"C",'MAPA DE RIESGOS'!$AF103),"")</f>
        <v/>
      </c>
      <c r="CH11" s="335" t="str">
        <f>IF(AND('MAPA DE RIESGOS'!$AP104="Muy Alta",'MAPA DE RIESGOS'!$AR104="Catastrófico"),CONCATENATE("R",'MAPA DE RIESGOS'!$H104,"C",'MAPA DE RIESGOS'!$AF104),"")</f>
        <v/>
      </c>
      <c r="CI11" s="335" t="str">
        <f>IF(AND('MAPA DE RIESGOS'!$AP105="Muy Alta",'MAPA DE RIESGOS'!$AR105="Catastrófico"),CONCATENATE("R",'MAPA DE RIESGOS'!$H105,"C",'MAPA DE RIESGOS'!$AF105),"")</f>
        <v/>
      </c>
      <c r="CJ11" s="335" t="str">
        <f>IF(AND('MAPA DE RIESGOS'!$AP106="Muy Alta",'MAPA DE RIESGOS'!$AR106="Catastrófico"),CONCATENATE("R",'MAPA DE RIESGOS'!$H106,"C",'MAPA DE RIESGOS'!$AF106),"")</f>
        <v/>
      </c>
      <c r="CK11" s="335" t="str">
        <f>IF(AND('MAPA DE RIESGOS'!$AP107="Muy Alta",'MAPA DE RIESGOS'!$AR107="Catastrófico"),CONCATENATE("R",'MAPA DE RIESGOS'!$H107,"C",'MAPA DE RIESGOS'!$AF107),"")</f>
        <v/>
      </c>
      <c r="CL11" s="335" t="str">
        <f>IF(AND('MAPA DE RIESGOS'!$AP108="Muy Alta",'MAPA DE RIESGOS'!$AR108="Catastrófico"),CONCATENATE("R",'MAPA DE RIESGOS'!$H108,"C",'MAPA DE RIESGOS'!$AF108),"")</f>
        <v/>
      </c>
      <c r="CM11" s="335" t="str">
        <f>IF(AND('MAPA DE RIESGOS'!$AP109="Muy Alta",'MAPA DE RIESGOS'!$AR109="Catastrófico"),CONCATENATE("R",'MAPA DE RIESGOS'!$H109,"C",'MAPA DE RIESGOS'!$AF109),"")</f>
        <v/>
      </c>
      <c r="CN11" s="335" t="str">
        <f>IF(AND('MAPA DE RIESGOS'!$AP110="Muy Alta",'MAPA DE RIESGOS'!$AR110="Catastrófico"),CONCATENATE("R",'MAPA DE RIESGOS'!$H110,"C",'MAPA DE RIESGOS'!$AF110),"")</f>
        <v/>
      </c>
      <c r="CO11" s="335" t="str">
        <f>IF(AND('MAPA DE RIESGOS'!$AP111="Muy Alta",'MAPA DE RIESGOS'!$AR111="Catastrófico"),CONCATENATE("R",'MAPA DE RIESGOS'!$H111,"C",'MAPA DE RIESGOS'!$AF111),"")</f>
        <v/>
      </c>
      <c r="CP11" s="335" t="str">
        <f>IF(AND('MAPA DE RIESGOS'!$AP112="Muy Alta",'MAPA DE RIESGOS'!$AR112="Catastrófico"),CONCATENATE("R",'MAPA DE RIESGOS'!$H112,"C",'MAPA DE RIESGOS'!$AF112),"")</f>
        <v/>
      </c>
      <c r="CQ11" s="335" t="str">
        <f>IF(AND('MAPA DE RIESGOS'!$AP113="Muy Alta",'MAPA DE RIESGOS'!$AR113="Catastrófico"),CONCATENATE("R",'MAPA DE RIESGOS'!$H113,"C",'MAPA DE RIESGOS'!$AF113),"")</f>
        <v/>
      </c>
      <c r="CR11" s="335" t="str">
        <f>IF(AND('MAPA DE RIESGOS'!$AP114="Muy Alta",'MAPA DE RIESGOS'!$AR114="Catastrófico"),CONCATENATE("R",'MAPA DE RIESGOS'!$H114,"C",'MAPA DE RIESGOS'!$AF114),"")</f>
        <v/>
      </c>
      <c r="CS11" s="335" t="str">
        <f>IF(AND('MAPA DE RIESGOS'!$AP115="Muy Alta",'MAPA DE RIESGOS'!$AR115="Catastrófico"),CONCATENATE("R",'MAPA DE RIESGOS'!$H115,"C",'MAPA DE RIESGOS'!$AF115),"")</f>
        <v/>
      </c>
      <c r="CT11" s="335" t="str">
        <f>IF(AND('MAPA DE RIESGOS'!$AP116="Muy Alta",'MAPA DE RIESGOS'!$AR116="Catastrófico"),CONCATENATE("R",'MAPA DE RIESGOS'!$H116,"C",'MAPA DE RIESGOS'!$AF116),"")</f>
        <v/>
      </c>
      <c r="CU11" s="336" t="str">
        <f>IF(AND('MAPA DE RIESGOS'!$AP117="Muy Alta",'MAPA DE RIESGOS'!$AR117="Catastrófico"),CONCATENATE("R",'MAPA DE RIESGOS'!$H117,"C",'MAPA DE RIESGOS'!$AF117),"")</f>
        <v/>
      </c>
      <c r="CV11" s="67"/>
      <c r="CW11" s="973"/>
      <c r="CX11" s="974"/>
      <c r="CY11" s="974"/>
      <c r="CZ11" s="974"/>
      <c r="DA11" s="974"/>
      <c r="DB11" s="975"/>
    </row>
    <row r="12" spans="2:106" ht="32.450000000000003" customHeight="1">
      <c r="B12" s="966"/>
      <c r="C12" s="966"/>
      <c r="D12" s="967"/>
      <c r="E12" s="955"/>
      <c r="F12" s="956"/>
      <c r="G12" s="956"/>
      <c r="H12" s="956"/>
      <c r="I12" s="957"/>
      <c r="J12" s="332" t="str">
        <f>IF(AND('MAPA DE RIESGOS'!$AP118="Muy Alta",'MAPA DE RIESGOS'!$AR118="Leve"),CONCATENATE("R",'MAPA DE RIESGOS'!$H118,"C",'MAPA DE RIESGOS'!$AF118),"")</f>
        <v/>
      </c>
      <c r="K12" s="333" t="str">
        <f>IF(AND('MAPA DE RIESGOS'!$AP119="Muy Alta",'MAPA DE RIESGOS'!$AR119="Leve"),CONCATENATE("R",'MAPA DE RIESGOS'!$H119,"C",'MAPA DE RIESGOS'!$AF119),"")</f>
        <v/>
      </c>
      <c r="L12" s="333" t="str">
        <f>IF(AND('MAPA DE RIESGOS'!$AP120="Muy Alta",'MAPA DE RIESGOS'!$AR120="Leve"),CONCATENATE("R",'MAPA DE RIESGOS'!$H120,"C",'MAPA DE RIESGOS'!$AF120),"")</f>
        <v/>
      </c>
      <c r="M12" s="333" t="str">
        <f>IF(AND('MAPA DE RIESGOS'!$AP121="Muy Alta",'MAPA DE RIESGOS'!$AR121="Leve"),CONCATENATE("R",'MAPA DE RIESGOS'!$H121,"C",'MAPA DE RIESGOS'!$AF121),"")</f>
        <v/>
      </c>
      <c r="N12" s="333" t="str">
        <f>IF(AND('MAPA DE RIESGOS'!$AP122="Muy Alta",'MAPA DE RIESGOS'!$AR122="Leve"),CONCATENATE("R",'MAPA DE RIESGOS'!$H122,"C",'MAPA DE RIESGOS'!$AF122),"")</f>
        <v/>
      </c>
      <c r="O12" s="333" t="str">
        <f>IF(AND('MAPA DE RIESGOS'!$AP123="Muy Alta",'MAPA DE RIESGOS'!$AR123="Leve"),CONCATENATE("R",'MAPA DE RIESGOS'!$H123,"C",'MAPA DE RIESGOS'!$AF123),"")</f>
        <v/>
      </c>
      <c r="P12" s="333" t="str">
        <f>IF(AND('MAPA DE RIESGOS'!$AP124="Muy Alta",'MAPA DE RIESGOS'!$AR124="Leve"),CONCATENATE("R",'MAPA DE RIESGOS'!$H124,"C",'MAPA DE RIESGOS'!$AF124),"")</f>
        <v/>
      </c>
      <c r="Q12" s="333" t="str">
        <f>IF(AND('MAPA DE RIESGOS'!$AP125="Muy Alta",'MAPA DE RIESGOS'!$AR125="Leve"),CONCATENATE("R",'MAPA DE RIESGOS'!$H125,"C",'MAPA DE RIESGOS'!$AF125),"")</f>
        <v/>
      </c>
      <c r="R12" s="333" t="str">
        <f>IF(AND('MAPA DE RIESGOS'!$AP126="Muy Alta",'MAPA DE RIESGOS'!$AR126="Leve"),CONCATENATE("R",'MAPA DE RIESGOS'!$H126,"C",'MAPA DE RIESGOS'!$AF126),"")</f>
        <v/>
      </c>
      <c r="S12" s="333" t="str">
        <f>IF(AND('MAPA DE RIESGOS'!$AP127="Muy Alta",'MAPA DE RIESGOS'!$AR127="Leve"),CONCATENATE("R",'MAPA DE RIESGOS'!$H127,"C",'MAPA DE RIESGOS'!$AF127),"")</f>
        <v/>
      </c>
      <c r="T12" s="333" t="str">
        <f>IF(AND('MAPA DE RIESGOS'!$AP128="Muy Alta",'MAPA DE RIESGOS'!$AR128="Leve"),CONCATENATE("R",'MAPA DE RIESGOS'!$H128,"C",'MAPA DE RIESGOS'!$AF128),"")</f>
        <v/>
      </c>
      <c r="U12" s="333" t="str">
        <f>IF(AND('MAPA DE RIESGOS'!$AP129="Muy Alta",'MAPA DE RIESGOS'!$AR129="Leve"),CONCATENATE("R",'MAPA DE RIESGOS'!$H129,"C",'MAPA DE RIESGOS'!$AF129),"")</f>
        <v/>
      </c>
      <c r="V12" s="333" t="str">
        <f>IF(AND('MAPA DE RIESGOS'!$AP136="Muy Alta",'MAPA DE RIESGOS'!$AR136="Leve"),CONCATENATE("R",'MAPA DE RIESGOS'!$H136,"C",'MAPA DE RIESGOS'!$AF136),"")</f>
        <v/>
      </c>
      <c r="W12" s="333" t="str">
        <f>IF(AND('MAPA DE RIESGOS'!$AP137="Muy Alta",'MAPA DE RIESGOS'!$AR137="Leve"),CONCATENATE("R",'MAPA DE RIESGOS'!$H137,"C",'MAPA DE RIESGOS'!$AF137),"")</f>
        <v/>
      </c>
      <c r="X12" s="333" t="str">
        <f>IF(AND('MAPA DE RIESGOS'!$AP138="Muy Alta",'MAPA DE RIESGOS'!$AR138="Leve"),CONCATENATE("R",'MAPA DE RIESGOS'!$H138,"C",'MAPA DE RIESGOS'!$AF138),"")</f>
        <v/>
      </c>
      <c r="Y12" s="333" t="str">
        <f>IF(AND('MAPA DE RIESGOS'!$AP139="Muy Alta",'MAPA DE RIESGOS'!$AR139="Leve"),CONCATENATE("R",'MAPA DE RIESGOS'!$H139,"C",'MAPA DE RIESGOS'!$AF139),"")</f>
        <v/>
      </c>
      <c r="Z12" s="333" t="str">
        <f>IF(AND('MAPA DE RIESGOS'!$AP140="Muy Alta",'MAPA DE RIESGOS'!$AR140="Leve"),CONCATENATE("R",'MAPA DE RIESGOS'!$H140,"C",'MAPA DE RIESGOS'!$AF140),"")</f>
        <v/>
      </c>
      <c r="AA12" s="334" t="str">
        <f>IF(AND('MAPA DE RIESGOS'!$AP141="Muy Alta",'MAPA DE RIESGOS'!$AR141="Leve"),CONCATENATE("R",'MAPA DE RIESGOS'!$H141,"C",'MAPA DE RIESGOS'!$AF141),"")</f>
        <v/>
      </c>
      <c r="AB12" s="332" t="str">
        <f>IF(AND('MAPA DE RIESGOS'!$AP118="Muy Alta",'MAPA DE RIESGOS'!$AR118="Menor"),CONCATENATE("R",'MAPA DE RIESGOS'!$H118,"C",'MAPA DE RIESGOS'!$AF118),"")</f>
        <v/>
      </c>
      <c r="AC12" s="333" t="str">
        <f>IF(AND('MAPA DE RIESGOS'!$AP119="Muy Alta",'MAPA DE RIESGOS'!$AR119="Menor"),CONCATENATE("R",'MAPA DE RIESGOS'!$H119,"C",'MAPA DE RIESGOS'!$AF119),"")</f>
        <v/>
      </c>
      <c r="AD12" s="333" t="str">
        <f>IF(AND('MAPA DE RIESGOS'!$AP120="Muy Alta",'MAPA DE RIESGOS'!$AR120="Menor"),CONCATENATE("R",'MAPA DE RIESGOS'!$H120,"C",'MAPA DE RIESGOS'!$AF120),"")</f>
        <v/>
      </c>
      <c r="AE12" s="333" t="str">
        <f>IF(AND('MAPA DE RIESGOS'!$AP121="Muy Alta",'MAPA DE RIESGOS'!$AR121="Menor"),CONCATENATE("R",'MAPA DE RIESGOS'!$H121,"C",'MAPA DE RIESGOS'!$AF121),"")</f>
        <v/>
      </c>
      <c r="AF12" s="333" t="str">
        <f>IF(AND('MAPA DE RIESGOS'!$AP122="Muy Alta",'MAPA DE RIESGOS'!$AR122="Menor"),CONCATENATE("R",'MAPA DE RIESGOS'!$H122,"C",'MAPA DE RIESGOS'!$AF122),"")</f>
        <v/>
      </c>
      <c r="AG12" s="333" t="str">
        <f>IF(AND('MAPA DE RIESGOS'!$AP123="Muy Alta",'MAPA DE RIESGOS'!$AR123="Menor"),CONCATENATE("R",'MAPA DE RIESGOS'!$H123,"C",'MAPA DE RIESGOS'!$AF123),"")</f>
        <v/>
      </c>
      <c r="AH12" s="333" t="str">
        <f>IF(AND('MAPA DE RIESGOS'!$AP124="Muy Alta",'MAPA DE RIESGOS'!$AR124="Menor"),CONCATENATE("R",'MAPA DE RIESGOS'!$H124,"C",'MAPA DE RIESGOS'!$AF124),"")</f>
        <v/>
      </c>
      <c r="AI12" s="333" t="str">
        <f>IF(AND('MAPA DE RIESGOS'!$AP125="Muy Alta",'MAPA DE RIESGOS'!$AR125="Menor"),CONCATENATE("R",'MAPA DE RIESGOS'!$H125,"C",'MAPA DE RIESGOS'!$AF125),"")</f>
        <v/>
      </c>
      <c r="AJ12" s="333" t="str">
        <f>IF(AND('MAPA DE RIESGOS'!$AP126="Muy Alta",'MAPA DE RIESGOS'!$AR126="Menor"),CONCATENATE("R",'MAPA DE RIESGOS'!$H126,"C",'MAPA DE RIESGOS'!$AF126),"")</f>
        <v/>
      </c>
      <c r="AK12" s="333" t="str">
        <f>IF(AND('MAPA DE RIESGOS'!$AP127="Muy Alta",'MAPA DE RIESGOS'!$AR127="Menor"),CONCATENATE("R",'MAPA DE RIESGOS'!$H127,"C",'MAPA DE RIESGOS'!$AF127),"")</f>
        <v/>
      </c>
      <c r="AL12" s="333" t="str">
        <f>IF(AND('MAPA DE RIESGOS'!$AP128="Muy Alta",'MAPA DE RIESGOS'!$AR128="Menor"),CONCATENATE("R",'MAPA DE RIESGOS'!$H128,"C",'MAPA DE RIESGOS'!$AF128),"")</f>
        <v/>
      </c>
      <c r="AM12" s="333" t="str">
        <f>IF(AND('MAPA DE RIESGOS'!$AP129="Muy Alta",'MAPA DE RIESGOS'!$AR129="Menor"),CONCATENATE("R",'MAPA DE RIESGOS'!$H129,"C",'MAPA DE RIESGOS'!$AF129),"")</f>
        <v/>
      </c>
      <c r="AN12" s="333" t="str">
        <f>IF(AND('MAPA DE RIESGOS'!$AP136="Muy Alta",'MAPA DE RIESGOS'!$AR136="Menor"),CONCATENATE("R",'MAPA DE RIESGOS'!$H136,"C",'MAPA DE RIESGOS'!$AF136),"")</f>
        <v/>
      </c>
      <c r="AO12" s="333" t="str">
        <f>IF(AND('MAPA DE RIESGOS'!$AP137="Muy Alta",'MAPA DE RIESGOS'!$AR137="Menor"),CONCATENATE("R",'MAPA DE RIESGOS'!$H137,"C",'MAPA DE RIESGOS'!$AF137),"")</f>
        <v/>
      </c>
      <c r="AP12" s="333" t="str">
        <f>IF(AND('MAPA DE RIESGOS'!$AP138="Muy Alta",'MAPA DE RIESGOS'!$AR138="Menor"),CONCATENATE("R",'MAPA DE RIESGOS'!$H138,"C",'MAPA DE RIESGOS'!$AF138),"")</f>
        <v/>
      </c>
      <c r="AQ12" s="333" t="str">
        <f>IF(AND('MAPA DE RIESGOS'!$AP139="Muy Alta",'MAPA DE RIESGOS'!$AR139="Menor"),CONCATENATE("R",'MAPA DE RIESGOS'!$H139,"C",'MAPA DE RIESGOS'!$AF139),"")</f>
        <v/>
      </c>
      <c r="AR12" s="333" t="str">
        <f>IF(AND('MAPA DE RIESGOS'!$AP140="Muy Alta",'MAPA DE RIESGOS'!$AR140="Menor"),CONCATENATE("R",'MAPA DE RIESGOS'!$H140,"C",'MAPA DE RIESGOS'!$AF140),"")</f>
        <v/>
      </c>
      <c r="AS12" s="334" t="str">
        <f>IF(AND('MAPA DE RIESGOS'!$AP141="Muy Alta",'MAPA DE RIESGOS'!$AR141="Menor"),CONCATENATE("R",'MAPA DE RIESGOS'!$H141,"C",'MAPA DE RIESGOS'!$AF141),"")</f>
        <v/>
      </c>
      <c r="AT12" s="332" t="str">
        <f>IF(AND('MAPA DE RIESGOS'!$AP118="Muy Alta",'MAPA DE RIESGOS'!$AR118="Moderado"),CONCATENATE("R",'MAPA DE RIESGOS'!$H118,"C",'MAPA DE RIESGOS'!$AF118),"")</f>
        <v/>
      </c>
      <c r="AU12" s="333" t="str">
        <f>IF(AND('MAPA DE RIESGOS'!$AP119="Muy Alta",'MAPA DE RIESGOS'!$AR119="Moderado"),CONCATENATE("R",'MAPA DE RIESGOS'!$H119,"C",'MAPA DE RIESGOS'!$AF119),"")</f>
        <v/>
      </c>
      <c r="AV12" s="333" t="str">
        <f>IF(AND('MAPA DE RIESGOS'!$AP120="Muy Alta",'MAPA DE RIESGOS'!$AR120="Moderado"),CONCATENATE("R",'MAPA DE RIESGOS'!$H120,"C",'MAPA DE RIESGOS'!$AF120),"")</f>
        <v/>
      </c>
      <c r="AW12" s="333" t="str">
        <f>IF(AND('MAPA DE RIESGOS'!$AP121="Muy Alta",'MAPA DE RIESGOS'!$AR121="Moderado"),CONCATENATE("R",'MAPA DE RIESGOS'!$H121,"C",'MAPA DE RIESGOS'!$AF121),"")</f>
        <v/>
      </c>
      <c r="AX12" s="333" t="str">
        <f>IF(AND('MAPA DE RIESGOS'!$AP122="Muy Alta",'MAPA DE RIESGOS'!$AR122="Moderado"),CONCATENATE("R",'MAPA DE RIESGOS'!$H122,"C",'MAPA DE RIESGOS'!$AF122),"")</f>
        <v/>
      </c>
      <c r="AY12" s="333" t="str">
        <f>IF(AND('MAPA DE RIESGOS'!$AP123="Muy Alta",'MAPA DE RIESGOS'!$AR123="Moderado"),CONCATENATE("R",'MAPA DE RIESGOS'!$H123,"C",'MAPA DE RIESGOS'!$AF123),"")</f>
        <v/>
      </c>
      <c r="AZ12" s="333" t="str">
        <f>IF(AND('MAPA DE RIESGOS'!$AP124="Muy Alta",'MAPA DE RIESGOS'!$AR124="Moderado"),CONCATENATE("R",'MAPA DE RIESGOS'!$H124,"C",'MAPA DE RIESGOS'!$AF124),"")</f>
        <v/>
      </c>
      <c r="BA12" s="333" t="str">
        <f>IF(AND('MAPA DE RIESGOS'!$AP125="Muy Alta",'MAPA DE RIESGOS'!$AR125="Moderado"),CONCATENATE("R",'MAPA DE RIESGOS'!$H125,"C",'MAPA DE RIESGOS'!$AF125),"")</f>
        <v/>
      </c>
      <c r="BB12" s="333" t="str">
        <f>IF(AND('MAPA DE RIESGOS'!$AP126="Muy Alta",'MAPA DE RIESGOS'!$AR126="Moderado"),CONCATENATE("R",'MAPA DE RIESGOS'!$H126,"C",'MAPA DE RIESGOS'!$AF126),"")</f>
        <v/>
      </c>
      <c r="BC12" s="333" t="str">
        <f>IF(AND('MAPA DE RIESGOS'!$AP127="Muy Alta",'MAPA DE RIESGOS'!$AR127="Moderado"),CONCATENATE("R",'MAPA DE RIESGOS'!$H127,"C",'MAPA DE RIESGOS'!$AF127),"")</f>
        <v/>
      </c>
      <c r="BD12" s="333" t="str">
        <f>IF(AND('MAPA DE RIESGOS'!$AP128="Muy Alta",'MAPA DE RIESGOS'!$AR128="Moderado"),CONCATENATE("R",'MAPA DE RIESGOS'!$H128,"C",'MAPA DE RIESGOS'!$AF128),"")</f>
        <v/>
      </c>
      <c r="BE12" s="333" t="str">
        <f>IF(AND('MAPA DE RIESGOS'!$AP129="Muy Alta",'MAPA DE RIESGOS'!$AR129="Moderado"),CONCATENATE("R",'MAPA DE RIESGOS'!$H129,"C",'MAPA DE RIESGOS'!$AF129),"")</f>
        <v/>
      </c>
      <c r="BF12" s="333" t="str">
        <f>IF(AND('MAPA DE RIESGOS'!$AP136="Muy Alta",'MAPA DE RIESGOS'!$AR136="Moderado"),CONCATENATE("R",'MAPA DE RIESGOS'!$H136,"C",'MAPA DE RIESGOS'!$AF136),"")</f>
        <v/>
      </c>
      <c r="BG12" s="333" t="str">
        <f>IF(AND('MAPA DE RIESGOS'!$AP137="Muy Alta",'MAPA DE RIESGOS'!$AR137="Moderado"),CONCATENATE("R",'MAPA DE RIESGOS'!$H137,"C",'MAPA DE RIESGOS'!$AF137),"")</f>
        <v/>
      </c>
      <c r="BH12" s="333" t="str">
        <f>IF(AND('MAPA DE RIESGOS'!$AP138="Muy Alta",'MAPA DE RIESGOS'!$AR138="Moderado"),CONCATENATE("R",'MAPA DE RIESGOS'!$H138,"C",'MAPA DE RIESGOS'!$AF138),"")</f>
        <v/>
      </c>
      <c r="BI12" s="333" t="str">
        <f>IF(AND('MAPA DE RIESGOS'!$AP139="Muy Alta",'MAPA DE RIESGOS'!$AR139="Moderado"),CONCATENATE("R",'MAPA DE RIESGOS'!$H139,"C",'MAPA DE RIESGOS'!$AF139),"")</f>
        <v/>
      </c>
      <c r="BJ12" s="333" t="str">
        <f>IF(AND('MAPA DE RIESGOS'!$AP140="Muy Alta",'MAPA DE RIESGOS'!$AR140="Moderado"),CONCATENATE("R",'MAPA DE RIESGOS'!$H140,"C",'MAPA DE RIESGOS'!$AF140),"")</f>
        <v/>
      </c>
      <c r="BK12" s="334" t="str">
        <f>IF(AND('MAPA DE RIESGOS'!$AP141="Muy Alta",'MAPA DE RIESGOS'!$AR141="Moderado"),CONCATENATE("R",'MAPA DE RIESGOS'!$H141,"C",'MAPA DE RIESGOS'!$AF141),"")</f>
        <v/>
      </c>
      <c r="BL12" s="332" t="str">
        <f>IF(AND('MAPA DE RIESGOS'!$AP118="Muy Alta",'MAPA DE RIESGOS'!$AR118="Mayor"),CONCATENATE("R",'MAPA DE RIESGOS'!$H118,"C",'MAPA DE RIESGOS'!$AF118),"")</f>
        <v/>
      </c>
      <c r="BM12" s="333" t="str">
        <f>IF(AND('MAPA DE RIESGOS'!$AP119="Muy Alta",'MAPA DE RIESGOS'!$AR119="Mayor"),CONCATENATE("R",'MAPA DE RIESGOS'!$H119,"C",'MAPA DE RIESGOS'!$AF119),"")</f>
        <v/>
      </c>
      <c r="BN12" s="333" t="str">
        <f>IF(AND('MAPA DE RIESGOS'!$AP120="Muy Alta",'MAPA DE RIESGOS'!$AR120="Mayor"),CONCATENATE("R",'MAPA DE RIESGOS'!$H120,"C",'MAPA DE RIESGOS'!$AF120),"")</f>
        <v/>
      </c>
      <c r="BO12" s="333" t="str">
        <f>IF(AND('MAPA DE RIESGOS'!$AP121="Muy Alta",'MAPA DE RIESGOS'!$AR121="Mayor"),CONCATENATE("R",'MAPA DE RIESGOS'!$H121,"C",'MAPA DE RIESGOS'!$AF121),"")</f>
        <v/>
      </c>
      <c r="BP12" s="333" t="str">
        <f>IF(AND('MAPA DE RIESGOS'!$AP122="Muy Alta",'MAPA DE RIESGOS'!$AR122="Mayor"),CONCATENATE("R",'MAPA DE RIESGOS'!$H122,"C",'MAPA DE RIESGOS'!$AF122),"")</f>
        <v/>
      </c>
      <c r="BQ12" s="333" t="str">
        <f>IF(AND('MAPA DE RIESGOS'!$AP123="Muy Alta",'MAPA DE RIESGOS'!$AR123="Mayor"),CONCATENATE("R",'MAPA DE RIESGOS'!$H123,"C",'MAPA DE RIESGOS'!$AF123),"")</f>
        <v/>
      </c>
      <c r="BR12" s="333" t="str">
        <f>IF(AND('MAPA DE RIESGOS'!$AP124="Muy Alta",'MAPA DE RIESGOS'!$AR124="Mayor"),CONCATENATE("R",'MAPA DE RIESGOS'!$H124,"C",'MAPA DE RIESGOS'!$AF124),"")</f>
        <v/>
      </c>
      <c r="BS12" s="333" t="str">
        <f>IF(AND('MAPA DE RIESGOS'!$AP125="Muy Alta",'MAPA DE RIESGOS'!$AR125="Mayor"),CONCATENATE("R",'MAPA DE RIESGOS'!$H125,"C",'MAPA DE RIESGOS'!$AF125),"")</f>
        <v/>
      </c>
      <c r="BT12" s="333" t="str">
        <f>IF(AND('MAPA DE RIESGOS'!$AP126="Muy Alta",'MAPA DE RIESGOS'!$AR126="Mayor"),CONCATENATE("R",'MAPA DE RIESGOS'!$H126,"C",'MAPA DE RIESGOS'!$AF126),"")</f>
        <v/>
      </c>
      <c r="BU12" s="333" t="str">
        <f>IF(AND('MAPA DE RIESGOS'!$AP127="Muy Alta",'MAPA DE RIESGOS'!$AR127="Mayor"),CONCATENATE("R",'MAPA DE RIESGOS'!$H127,"C",'MAPA DE RIESGOS'!$AF127),"")</f>
        <v/>
      </c>
      <c r="BV12" s="333" t="str">
        <f>IF(AND('MAPA DE RIESGOS'!$AP128="Muy Alta",'MAPA DE RIESGOS'!$AR128="Mayor"),CONCATENATE("R",'MAPA DE RIESGOS'!$H128,"C",'MAPA DE RIESGOS'!$AF128),"")</f>
        <v/>
      </c>
      <c r="BW12" s="333" t="str">
        <f>IF(AND('MAPA DE RIESGOS'!$AP129="Muy Alta",'MAPA DE RIESGOS'!$AR129="Mayor"),CONCATENATE("R",'MAPA DE RIESGOS'!$H129,"C",'MAPA DE RIESGOS'!$AF129),"")</f>
        <v/>
      </c>
      <c r="BX12" s="333" t="str">
        <f>IF(AND('MAPA DE RIESGOS'!$AP136="Muy Alta",'MAPA DE RIESGOS'!$AR136="Mayor"),CONCATENATE("R",'MAPA DE RIESGOS'!$H136,"C",'MAPA DE RIESGOS'!$AF136),"")</f>
        <v/>
      </c>
      <c r="BY12" s="333" t="str">
        <f>IF(AND('MAPA DE RIESGOS'!$AP137="Muy Alta",'MAPA DE RIESGOS'!$AR137="Mayor"),CONCATENATE("R",'MAPA DE RIESGOS'!$H137,"C",'MAPA DE RIESGOS'!$AF137),"")</f>
        <v/>
      </c>
      <c r="BZ12" s="333" t="str">
        <f>IF(AND('MAPA DE RIESGOS'!$AP138="Muy Alta",'MAPA DE RIESGOS'!$AR138="Mayor"),CONCATENATE("R",'MAPA DE RIESGOS'!$H138,"C",'MAPA DE RIESGOS'!$AF138),"")</f>
        <v/>
      </c>
      <c r="CA12" s="333" t="str">
        <f>IF(AND('MAPA DE RIESGOS'!$AP139="Muy Alta",'MAPA DE RIESGOS'!$AR139="Mayor"),CONCATENATE("R",'MAPA DE RIESGOS'!$H139,"C",'MAPA DE RIESGOS'!$AF139),"")</f>
        <v/>
      </c>
      <c r="CB12" s="333" t="str">
        <f>IF(AND('MAPA DE RIESGOS'!$AP140="Muy Alta",'MAPA DE RIESGOS'!$AR140="Mayor"),CONCATENATE("R",'MAPA DE RIESGOS'!$H140,"C",'MAPA DE RIESGOS'!$AF140),"")</f>
        <v/>
      </c>
      <c r="CC12" s="334" t="str">
        <f>IF(AND('MAPA DE RIESGOS'!$AP141="Muy Alta",'MAPA DE RIESGOS'!$AR141="Mayor"),CONCATENATE("R",'MAPA DE RIESGOS'!$H141,"C",'MAPA DE RIESGOS'!$AF141),"")</f>
        <v/>
      </c>
      <c r="CD12" s="335" t="str">
        <f>IF(AND('MAPA DE RIESGOS'!$AP118="Muy Alta",'MAPA DE RIESGOS'!$AR118="Catastrófico"),CONCATENATE("R",'MAPA DE RIESGOS'!$H118,"C",'MAPA DE RIESGOS'!$AF118),"")</f>
        <v/>
      </c>
      <c r="CE12" s="335" t="str">
        <f>IF(AND('MAPA DE RIESGOS'!$AP119="Muy Alta",'MAPA DE RIESGOS'!$AR119="Catastrófico"),CONCATENATE("R",'MAPA DE RIESGOS'!$H119,"C",'MAPA DE RIESGOS'!$AF119),"")</f>
        <v/>
      </c>
      <c r="CF12" s="335" t="str">
        <f>IF(AND('MAPA DE RIESGOS'!$AP120="Muy Alta",'MAPA DE RIESGOS'!$AR120="Catastrófico"),CONCATENATE("R",'MAPA DE RIESGOS'!$H120,"C",'MAPA DE RIESGOS'!$AF120),"")</f>
        <v/>
      </c>
      <c r="CG12" s="335" t="str">
        <f>IF(AND('MAPA DE RIESGOS'!$AP121="Muy Alta",'MAPA DE RIESGOS'!$AR121="Catastrófico"),CONCATENATE("R",'MAPA DE RIESGOS'!$H121,"C",'MAPA DE RIESGOS'!$AF121),"")</f>
        <v/>
      </c>
      <c r="CH12" s="335" t="str">
        <f>IF(AND('MAPA DE RIESGOS'!$AP122="Muy Alta",'MAPA DE RIESGOS'!$AR122="Catastrófico"),CONCATENATE("R",'MAPA DE RIESGOS'!$H122,"C",'MAPA DE RIESGOS'!$AF122),"")</f>
        <v/>
      </c>
      <c r="CI12" s="335" t="str">
        <f>IF(AND('MAPA DE RIESGOS'!$AP123="Muy Alta",'MAPA DE RIESGOS'!$AR123="Catastrófico"),CONCATENATE("R",'MAPA DE RIESGOS'!$H123,"C",'MAPA DE RIESGOS'!$AF123),"")</f>
        <v/>
      </c>
      <c r="CJ12" s="335" t="str">
        <f>IF(AND('MAPA DE RIESGOS'!$AP124="Muy Alta",'MAPA DE RIESGOS'!$AR124="Catastrófico"),CONCATENATE("R",'MAPA DE RIESGOS'!$H124,"C",'MAPA DE RIESGOS'!$AF124),"")</f>
        <v/>
      </c>
      <c r="CK12" s="335" t="str">
        <f>IF(AND('MAPA DE RIESGOS'!$AP125="Muy Alta",'MAPA DE RIESGOS'!$AR125="Catastrófico"),CONCATENATE("R",'MAPA DE RIESGOS'!$H125,"C",'MAPA DE RIESGOS'!$AF125),"")</f>
        <v/>
      </c>
      <c r="CL12" s="335" t="str">
        <f>IF(AND('MAPA DE RIESGOS'!$AP126="Muy Alta",'MAPA DE RIESGOS'!$AR126="Catastrófico"),CONCATENATE("R",'MAPA DE RIESGOS'!$H126,"C",'MAPA DE RIESGOS'!$AF126),"")</f>
        <v/>
      </c>
      <c r="CM12" s="335" t="str">
        <f>IF(AND('MAPA DE RIESGOS'!$AP127="Muy Alta",'MAPA DE RIESGOS'!$AR127="Catastrófico"),CONCATENATE("R",'MAPA DE RIESGOS'!$H127,"C",'MAPA DE RIESGOS'!$AF127),"")</f>
        <v/>
      </c>
      <c r="CN12" s="335" t="str">
        <f>IF(AND('MAPA DE RIESGOS'!$AP128="Muy Alta",'MAPA DE RIESGOS'!$AR128="Catastrófico"),CONCATENATE("R",'MAPA DE RIESGOS'!$H128,"C",'MAPA DE RIESGOS'!$AF128),"")</f>
        <v/>
      </c>
      <c r="CO12" s="335" t="str">
        <f>IF(AND('MAPA DE RIESGOS'!$AP129="Muy Alta",'MAPA DE RIESGOS'!$AR129="Catastrófico"),CONCATENATE("R",'MAPA DE RIESGOS'!$H129,"C",'MAPA DE RIESGOS'!$AF129),"")</f>
        <v/>
      </c>
      <c r="CP12" s="335" t="str">
        <f>IF(AND('MAPA DE RIESGOS'!$AP136="Muy Alta",'MAPA DE RIESGOS'!$AR136="Catastrófico"),CONCATENATE("R",'MAPA DE RIESGOS'!$H136,"C",'MAPA DE RIESGOS'!$AF136),"")</f>
        <v/>
      </c>
      <c r="CQ12" s="335" t="str">
        <f>IF(AND('MAPA DE RIESGOS'!$AP137="Muy Alta",'MAPA DE RIESGOS'!$AR137="Catastrófico"),CONCATENATE("R",'MAPA DE RIESGOS'!$H137,"C",'MAPA DE RIESGOS'!$AF137),"")</f>
        <v/>
      </c>
      <c r="CR12" s="335" t="str">
        <f>IF(AND('MAPA DE RIESGOS'!$AP138="Muy Alta",'MAPA DE RIESGOS'!$AR138="Catastrófico"),CONCATENATE("R",'MAPA DE RIESGOS'!$H138,"C",'MAPA DE RIESGOS'!$AF138),"")</f>
        <v/>
      </c>
      <c r="CS12" s="335" t="str">
        <f>IF(AND('MAPA DE RIESGOS'!$AP139="Muy Alta",'MAPA DE RIESGOS'!$AR139="Catastrófico"),CONCATENATE("R",'MAPA DE RIESGOS'!$H139,"C",'MAPA DE RIESGOS'!$AF139),"")</f>
        <v/>
      </c>
      <c r="CT12" s="335" t="str">
        <f>IF(AND('MAPA DE RIESGOS'!$AP140="Muy Alta",'MAPA DE RIESGOS'!$AR140="Catastrófico"),CONCATENATE("R",'MAPA DE RIESGOS'!$H140,"C",'MAPA DE RIESGOS'!$AF140),"")</f>
        <v/>
      </c>
      <c r="CU12" s="336" t="str">
        <f>IF(AND('MAPA DE RIESGOS'!$AP141="Muy Alta",'MAPA DE RIESGOS'!$AR141="Catastrófico"),CONCATENATE("R",'MAPA DE RIESGOS'!$H141,"C",'MAPA DE RIESGOS'!$AF141),"")</f>
        <v/>
      </c>
      <c r="CV12" s="67"/>
      <c r="CW12" s="973"/>
      <c r="CX12" s="974"/>
      <c r="CY12" s="974"/>
      <c r="CZ12" s="974"/>
      <c r="DA12" s="974"/>
      <c r="DB12" s="975"/>
    </row>
    <row r="13" spans="2:106" ht="32.450000000000003" customHeight="1">
      <c r="B13" s="966"/>
      <c r="C13" s="966"/>
      <c r="D13" s="967"/>
      <c r="E13" s="955"/>
      <c r="F13" s="956"/>
      <c r="G13" s="956"/>
      <c r="H13" s="956"/>
      <c r="I13" s="957"/>
      <c r="J13" s="332" t="str">
        <f>IF(AND('MAPA DE RIESGOS'!$AP142="Muy Alta",'MAPA DE RIESGOS'!$AR142="Leve"),CONCATENATE("R",'MAPA DE RIESGOS'!$H142,"C",'MAPA DE RIESGOS'!$AF142),"")</f>
        <v/>
      </c>
      <c r="K13" s="333" t="str">
        <f>IF(AND('MAPA DE RIESGOS'!$AP143="Muy Alta",'MAPA DE RIESGOS'!$AR143="Leve"),CONCATENATE("R",'MAPA DE RIESGOS'!$H143,"C",'MAPA DE RIESGOS'!$AF143),"")</f>
        <v/>
      </c>
      <c r="L13" s="333" t="str">
        <f>IF(AND('MAPA DE RIESGOS'!$AP144="Muy Alta",'MAPA DE RIESGOS'!$AR144="Leve"),CONCATENATE("R",'MAPA DE RIESGOS'!$H144,"C",'MAPA DE RIESGOS'!$AF144),"")</f>
        <v/>
      </c>
      <c r="M13" s="333" t="str">
        <f>IF(AND('MAPA DE RIESGOS'!$AP145="Muy Alta",'MAPA DE RIESGOS'!$AR145="Leve"),CONCATENATE("R",'MAPA DE RIESGOS'!$H145,"C",'MAPA DE RIESGOS'!$AF145),"")</f>
        <v/>
      </c>
      <c r="N13" s="333" t="str">
        <f>IF(AND('MAPA DE RIESGOS'!$AP146="Muy Alta",'MAPA DE RIESGOS'!$AR146="Leve"),CONCATENATE("R",'MAPA DE RIESGOS'!$H146,"C",'MAPA DE RIESGOS'!$AF146),"")</f>
        <v/>
      </c>
      <c r="O13" s="333" t="str">
        <f>IF(AND('MAPA DE RIESGOS'!$AP147="Muy Alta",'MAPA DE RIESGOS'!$AR147="Leve"),CONCATENATE("R",'MAPA DE RIESGOS'!$H147,"C",'MAPA DE RIESGOS'!$AF147),"")</f>
        <v/>
      </c>
      <c r="P13" s="333" t="str">
        <f>IF(AND('MAPA DE RIESGOS'!$AP148="Muy Alta",'MAPA DE RIESGOS'!$AR148="Leve"),CONCATENATE("R",'MAPA DE RIESGOS'!$H148,"C",'MAPA DE RIESGOS'!$AF148),"")</f>
        <v/>
      </c>
      <c r="Q13" s="333" t="str">
        <f>IF(AND('MAPA DE RIESGOS'!$AP149="Muy Alta",'MAPA DE RIESGOS'!$AR149="Leve"),CONCATENATE("R",'MAPA DE RIESGOS'!$H149,"C",'MAPA DE RIESGOS'!$AF149),"")</f>
        <v/>
      </c>
      <c r="R13" s="333" t="str">
        <f>IF(AND('MAPA DE RIESGOS'!$AP150="Muy Alta",'MAPA DE RIESGOS'!$AR150="Leve"),CONCATENATE("R",'MAPA DE RIESGOS'!$H150,"C",'MAPA DE RIESGOS'!$AF150),"")</f>
        <v/>
      </c>
      <c r="S13" s="333" t="str">
        <f>IF(AND('MAPA DE RIESGOS'!$AP151="Muy Alta",'MAPA DE RIESGOS'!$AR151="Leve"),CONCATENATE("R",'MAPA DE RIESGOS'!$H151,"C",'MAPA DE RIESGOS'!$AF151),"")</f>
        <v/>
      </c>
      <c r="T13" s="333" t="str">
        <f>IF(AND('MAPA DE RIESGOS'!$AP152="Muy Alta",'MAPA DE RIESGOS'!$AR152="Leve"),CONCATENATE("R",'MAPA DE RIESGOS'!$H152,"C",'MAPA DE RIESGOS'!$AF152),"")</f>
        <v/>
      </c>
      <c r="U13" s="333" t="str">
        <f>IF(AND('MAPA DE RIESGOS'!$AP153="Muy Alta",'MAPA DE RIESGOS'!$AR153="Leve"),CONCATENATE("R",'MAPA DE RIESGOS'!$H153,"C",'MAPA DE RIESGOS'!$AF153),"")</f>
        <v/>
      </c>
      <c r="V13" s="333" t="str">
        <f>IF(AND('MAPA DE RIESGOS'!$AP154="Muy Alta",'MAPA DE RIESGOS'!$AR154="Leve"),CONCATENATE("R",'MAPA DE RIESGOS'!$H154,"C",'MAPA DE RIESGOS'!$AF154),"")</f>
        <v/>
      </c>
      <c r="W13" s="333" t="str">
        <f>IF(AND('MAPA DE RIESGOS'!$AP155="Muy Alta",'MAPA DE RIESGOS'!$AR155="Leve"),CONCATENATE("R",'MAPA DE RIESGOS'!$H155,"C",'MAPA DE RIESGOS'!$AF155),"")</f>
        <v/>
      </c>
      <c r="X13" s="333" t="str">
        <f>IF(AND('MAPA DE RIESGOS'!$AP156="Muy Alta",'MAPA DE RIESGOS'!$AR156="Leve"),CONCATENATE("R",'MAPA DE RIESGOS'!$H156,"C",'MAPA DE RIESGOS'!$AF156),"")</f>
        <v/>
      </c>
      <c r="Y13" s="333" t="str">
        <f>IF(AND('MAPA DE RIESGOS'!$AP157="Muy Alta",'MAPA DE RIESGOS'!$AR157="Leve"),CONCATENATE("R",'MAPA DE RIESGOS'!$H157,"C",'MAPA DE RIESGOS'!$AF157),"")</f>
        <v/>
      </c>
      <c r="Z13" s="333" t="str">
        <f>IF(AND('MAPA DE RIESGOS'!$AP158="Muy Alta",'MAPA DE RIESGOS'!$AR158="Leve"),CONCATENATE("R",'MAPA DE RIESGOS'!$H158,"C",'MAPA DE RIESGOS'!$AF158),"")</f>
        <v/>
      </c>
      <c r="AA13" s="334" t="str">
        <f>IF(AND('MAPA DE RIESGOS'!$AP159="Muy Alta",'MAPA DE RIESGOS'!$AR159="Leve"),CONCATENATE("R",'MAPA DE RIESGOS'!$H159,"C",'MAPA DE RIESGOS'!$AF159),"")</f>
        <v/>
      </c>
      <c r="AB13" s="332" t="str">
        <f>IF(AND('MAPA DE RIESGOS'!$AP142="Muy Alta",'MAPA DE RIESGOS'!$AR142="Menor"),CONCATENATE("R",'MAPA DE RIESGOS'!$H142,"C",'MAPA DE RIESGOS'!$AF142),"")</f>
        <v/>
      </c>
      <c r="AC13" s="333" t="str">
        <f>IF(AND('MAPA DE RIESGOS'!$AP143="Muy Alta",'MAPA DE RIESGOS'!$AR143="Menor"),CONCATENATE("R",'MAPA DE RIESGOS'!$H143,"C",'MAPA DE RIESGOS'!$AF143),"")</f>
        <v/>
      </c>
      <c r="AD13" s="333" t="str">
        <f>IF(AND('MAPA DE RIESGOS'!$AP144="Muy Alta",'MAPA DE RIESGOS'!$AR144="Menor"),CONCATENATE("R",'MAPA DE RIESGOS'!$H144,"C",'MAPA DE RIESGOS'!$AF144),"")</f>
        <v/>
      </c>
      <c r="AE13" s="333" t="str">
        <f>IF(AND('MAPA DE RIESGOS'!$AP145="Muy Alta",'MAPA DE RIESGOS'!$AR145="Menor"),CONCATENATE("R",'MAPA DE RIESGOS'!$H145,"C",'MAPA DE RIESGOS'!$AF145),"")</f>
        <v/>
      </c>
      <c r="AF13" s="333" t="str">
        <f>IF(AND('MAPA DE RIESGOS'!$AP146="Muy Alta",'MAPA DE RIESGOS'!$AR146="Menor"),CONCATENATE("R",'MAPA DE RIESGOS'!$H146,"C",'MAPA DE RIESGOS'!$AF146),"")</f>
        <v/>
      </c>
      <c r="AG13" s="333" t="str">
        <f>IF(AND('MAPA DE RIESGOS'!$AP147="Muy Alta",'MAPA DE RIESGOS'!$AR147="Menor"),CONCATENATE("R",'MAPA DE RIESGOS'!$H147,"C",'MAPA DE RIESGOS'!$AF147),"")</f>
        <v/>
      </c>
      <c r="AH13" s="333" t="str">
        <f>IF(AND('MAPA DE RIESGOS'!$AP148="Muy Alta",'MAPA DE RIESGOS'!$AR148="Menor"),CONCATENATE("R",'MAPA DE RIESGOS'!$H148,"C",'MAPA DE RIESGOS'!$AF148),"")</f>
        <v/>
      </c>
      <c r="AI13" s="333" t="str">
        <f>IF(AND('MAPA DE RIESGOS'!$AP149="Muy Alta",'MAPA DE RIESGOS'!$AR149="Menor"),CONCATENATE("R",'MAPA DE RIESGOS'!$H149,"C",'MAPA DE RIESGOS'!$AF149),"")</f>
        <v/>
      </c>
      <c r="AJ13" s="333" t="str">
        <f>IF(AND('MAPA DE RIESGOS'!$AP150="Muy Alta",'MAPA DE RIESGOS'!$AR150="Menor"),CONCATENATE("R",'MAPA DE RIESGOS'!$H150,"C",'MAPA DE RIESGOS'!$AF150),"")</f>
        <v/>
      </c>
      <c r="AK13" s="333" t="str">
        <f>IF(AND('MAPA DE RIESGOS'!$AP151="Muy Alta",'MAPA DE RIESGOS'!$AR151="Menor"),CONCATENATE("R",'MAPA DE RIESGOS'!$H151,"C",'MAPA DE RIESGOS'!$AF151),"")</f>
        <v/>
      </c>
      <c r="AL13" s="333" t="str">
        <f>IF(AND('MAPA DE RIESGOS'!$AP152="Muy Alta",'MAPA DE RIESGOS'!$AR152="Menor"),CONCATENATE("R",'MAPA DE RIESGOS'!$H152,"C",'MAPA DE RIESGOS'!$AF152),"")</f>
        <v/>
      </c>
      <c r="AM13" s="333" t="str">
        <f>IF(AND('MAPA DE RIESGOS'!$AP153="Muy Alta",'MAPA DE RIESGOS'!$AR153="Menor"),CONCATENATE("R",'MAPA DE RIESGOS'!$H153,"C",'MAPA DE RIESGOS'!$AF153),"")</f>
        <v/>
      </c>
      <c r="AN13" s="333" t="str">
        <f>IF(AND('MAPA DE RIESGOS'!$AP154="Muy Alta",'MAPA DE RIESGOS'!$AR154="Menor"),CONCATENATE("R",'MAPA DE RIESGOS'!$H154,"C",'MAPA DE RIESGOS'!$AF154),"")</f>
        <v/>
      </c>
      <c r="AO13" s="333" t="str">
        <f>IF(AND('MAPA DE RIESGOS'!$AP155="Muy Alta",'MAPA DE RIESGOS'!$AR155="Menor"),CONCATENATE("R",'MAPA DE RIESGOS'!$H155,"C",'MAPA DE RIESGOS'!$AF155),"")</f>
        <v/>
      </c>
      <c r="AP13" s="333" t="str">
        <f>IF(AND('MAPA DE RIESGOS'!$AP156="Muy Alta",'MAPA DE RIESGOS'!$AR156="Menor"),CONCATENATE("R",'MAPA DE RIESGOS'!$H156,"C",'MAPA DE RIESGOS'!$AF156),"")</f>
        <v/>
      </c>
      <c r="AQ13" s="333" t="str">
        <f>IF(AND('MAPA DE RIESGOS'!$AP157="Muy Alta",'MAPA DE RIESGOS'!$AR157="Menor"),CONCATENATE("R",'MAPA DE RIESGOS'!$H157,"C",'MAPA DE RIESGOS'!$AF157),"")</f>
        <v/>
      </c>
      <c r="AR13" s="333" t="str">
        <f>IF(AND('MAPA DE RIESGOS'!$AP158="Muy Alta",'MAPA DE RIESGOS'!$AR158="Menor"),CONCATENATE("R",'MAPA DE RIESGOS'!$H158,"C",'MAPA DE RIESGOS'!$AF158),"")</f>
        <v/>
      </c>
      <c r="AS13" s="334" t="str">
        <f>IF(AND('MAPA DE RIESGOS'!$AP159="Muy Alta",'MAPA DE RIESGOS'!$AR159="Menor"),CONCATENATE("R",'MAPA DE RIESGOS'!$H159,"C",'MAPA DE RIESGOS'!$AF159),"")</f>
        <v/>
      </c>
      <c r="AT13" s="332" t="str">
        <f>IF(AND('MAPA DE RIESGOS'!$AP142="Muy Alta",'MAPA DE RIESGOS'!$AR142="Moderado"),CONCATENATE("R",'MAPA DE RIESGOS'!$H142,"C",'MAPA DE RIESGOS'!$AF142),"")</f>
        <v/>
      </c>
      <c r="AU13" s="333" t="str">
        <f>IF(AND('MAPA DE RIESGOS'!$AP143="Muy Alta",'MAPA DE RIESGOS'!$AR143="Moderado"),CONCATENATE("R",'MAPA DE RIESGOS'!$H143,"C",'MAPA DE RIESGOS'!$AF143),"")</f>
        <v/>
      </c>
      <c r="AV13" s="333" t="str">
        <f>IF(AND('MAPA DE RIESGOS'!$AP144="Muy Alta",'MAPA DE RIESGOS'!$AR144="Moderado"),CONCATENATE("R",'MAPA DE RIESGOS'!$H144,"C",'MAPA DE RIESGOS'!$AF144),"")</f>
        <v/>
      </c>
      <c r="AW13" s="333" t="str">
        <f>IF(AND('MAPA DE RIESGOS'!$AP145="Muy Alta",'MAPA DE RIESGOS'!$AR145="Moderado"),CONCATENATE("R",'MAPA DE RIESGOS'!$H145,"C",'MAPA DE RIESGOS'!$AF145),"")</f>
        <v/>
      </c>
      <c r="AX13" s="333" t="str">
        <f>IF(AND('MAPA DE RIESGOS'!$AP146="Muy Alta",'MAPA DE RIESGOS'!$AR146="Moderado"),CONCATENATE("R",'MAPA DE RIESGOS'!$H146,"C",'MAPA DE RIESGOS'!$AF146),"")</f>
        <v/>
      </c>
      <c r="AY13" s="333" t="str">
        <f>IF(AND('MAPA DE RIESGOS'!$AP147="Muy Alta",'MAPA DE RIESGOS'!$AR147="Moderado"),CONCATENATE("R",'MAPA DE RIESGOS'!$H147,"C",'MAPA DE RIESGOS'!$AF147),"")</f>
        <v/>
      </c>
      <c r="AZ13" s="333" t="str">
        <f>IF(AND('MAPA DE RIESGOS'!$AP148="Muy Alta",'MAPA DE RIESGOS'!$AR148="Moderado"),CONCATENATE("R",'MAPA DE RIESGOS'!$H148,"C",'MAPA DE RIESGOS'!$AF148),"")</f>
        <v/>
      </c>
      <c r="BA13" s="333" t="str">
        <f>IF(AND('MAPA DE RIESGOS'!$AP149="Muy Alta",'MAPA DE RIESGOS'!$AR149="Moderado"),CONCATENATE("R",'MAPA DE RIESGOS'!$H149,"C",'MAPA DE RIESGOS'!$AF149),"")</f>
        <v/>
      </c>
      <c r="BB13" s="333" t="str">
        <f>IF(AND('MAPA DE RIESGOS'!$AP150="Muy Alta",'MAPA DE RIESGOS'!$AR150="Moderado"),CONCATENATE("R",'MAPA DE RIESGOS'!$H150,"C",'MAPA DE RIESGOS'!$AF150),"")</f>
        <v/>
      </c>
      <c r="BC13" s="333" t="str">
        <f>IF(AND('MAPA DE RIESGOS'!$AP151="Muy Alta",'MAPA DE RIESGOS'!$AR151="Moderado"),CONCATENATE("R",'MAPA DE RIESGOS'!$H151,"C",'MAPA DE RIESGOS'!$AF151),"")</f>
        <v/>
      </c>
      <c r="BD13" s="333" t="str">
        <f>IF(AND('MAPA DE RIESGOS'!$AP152="Muy Alta",'MAPA DE RIESGOS'!$AR152="Moderado"),CONCATENATE("R",'MAPA DE RIESGOS'!$H152,"C",'MAPA DE RIESGOS'!$AF152),"")</f>
        <v/>
      </c>
      <c r="BE13" s="333" t="str">
        <f>IF(AND('MAPA DE RIESGOS'!$AP153="Muy Alta",'MAPA DE RIESGOS'!$AR153="Moderado"),CONCATENATE("R",'MAPA DE RIESGOS'!$H153,"C",'MAPA DE RIESGOS'!$AF153),"")</f>
        <v/>
      </c>
      <c r="BF13" s="333" t="str">
        <f>IF(AND('MAPA DE RIESGOS'!$AP154="Muy Alta",'MAPA DE RIESGOS'!$AR154="Moderado"),CONCATENATE("R",'MAPA DE RIESGOS'!$H154,"C",'MAPA DE RIESGOS'!$AF154),"")</f>
        <v/>
      </c>
      <c r="BG13" s="333" t="str">
        <f>IF(AND('MAPA DE RIESGOS'!$AP155="Muy Alta",'MAPA DE RIESGOS'!$AR155="Moderado"),CONCATENATE("R",'MAPA DE RIESGOS'!$H155,"C",'MAPA DE RIESGOS'!$AF155),"")</f>
        <v/>
      </c>
      <c r="BH13" s="333" t="str">
        <f>IF(AND('MAPA DE RIESGOS'!$AP156="Muy Alta",'MAPA DE RIESGOS'!$AR156="Moderado"),CONCATENATE("R",'MAPA DE RIESGOS'!$H156,"C",'MAPA DE RIESGOS'!$AF156),"")</f>
        <v/>
      </c>
      <c r="BI13" s="333" t="str">
        <f>IF(AND('MAPA DE RIESGOS'!$AP157="Muy Alta",'MAPA DE RIESGOS'!$AR157="Moderado"),CONCATENATE("R",'MAPA DE RIESGOS'!$H157,"C",'MAPA DE RIESGOS'!$AF157),"")</f>
        <v/>
      </c>
      <c r="BJ13" s="333" t="str">
        <f>IF(AND('MAPA DE RIESGOS'!$AP158="Muy Alta",'MAPA DE RIESGOS'!$AR158="Moderado"),CONCATENATE("R",'MAPA DE RIESGOS'!$H158,"C",'MAPA DE RIESGOS'!$AF158),"")</f>
        <v/>
      </c>
      <c r="BK13" s="334" t="str">
        <f>IF(AND('MAPA DE RIESGOS'!$AP159="Muy Alta",'MAPA DE RIESGOS'!$AR159="Moderado"),CONCATENATE("R",'MAPA DE RIESGOS'!$H159,"C",'MAPA DE RIESGOS'!$AF159),"")</f>
        <v/>
      </c>
      <c r="BL13" s="332" t="str">
        <f>IF(AND('MAPA DE RIESGOS'!$AP142="Muy Alta",'MAPA DE RIESGOS'!$AR142="Mayor"),CONCATENATE("R",'MAPA DE RIESGOS'!$H142,"C",'MAPA DE RIESGOS'!$AF142),"")</f>
        <v/>
      </c>
      <c r="BM13" s="333" t="str">
        <f>IF(AND('MAPA DE RIESGOS'!$AP143="Muy Alta",'MAPA DE RIESGOS'!$AR143="Mayor"),CONCATENATE("R",'MAPA DE RIESGOS'!$H143,"C",'MAPA DE RIESGOS'!$AF143),"")</f>
        <v/>
      </c>
      <c r="BN13" s="333" t="str">
        <f>IF(AND('MAPA DE RIESGOS'!$AP144="Muy Alta",'MAPA DE RIESGOS'!$AR144="Mayor"),CONCATENATE("R",'MAPA DE RIESGOS'!$H144,"C",'MAPA DE RIESGOS'!$AF144),"")</f>
        <v/>
      </c>
      <c r="BO13" s="333" t="str">
        <f>IF(AND('MAPA DE RIESGOS'!$AP145="Muy Alta",'MAPA DE RIESGOS'!$AR145="Mayor"),CONCATENATE("R",'MAPA DE RIESGOS'!$H145,"C",'MAPA DE RIESGOS'!$AF145),"")</f>
        <v/>
      </c>
      <c r="BP13" s="333" t="str">
        <f>IF(AND('MAPA DE RIESGOS'!$AP146="Muy Alta",'MAPA DE RIESGOS'!$AR146="Mayor"),CONCATENATE("R",'MAPA DE RIESGOS'!$H146,"C",'MAPA DE RIESGOS'!$AF146),"")</f>
        <v/>
      </c>
      <c r="BQ13" s="333" t="str">
        <f>IF(AND('MAPA DE RIESGOS'!$AP147="Muy Alta",'MAPA DE RIESGOS'!$AR147="Mayor"),CONCATENATE("R",'MAPA DE RIESGOS'!$H147,"C",'MAPA DE RIESGOS'!$AF147),"")</f>
        <v/>
      </c>
      <c r="BR13" s="333" t="str">
        <f>IF(AND('MAPA DE RIESGOS'!$AP148="Muy Alta",'MAPA DE RIESGOS'!$AR148="Mayor"),CONCATENATE("R",'MAPA DE RIESGOS'!$H148,"C",'MAPA DE RIESGOS'!$AF148),"")</f>
        <v/>
      </c>
      <c r="BS13" s="333" t="str">
        <f>IF(AND('MAPA DE RIESGOS'!$AP149="Muy Alta",'MAPA DE RIESGOS'!$AR149="Mayor"),CONCATENATE("R",'MAPA DE RIESGOS'!$H149,"C",'MAPA DE RIESGOS'!$AF149),"")</f>
        <v/>
      </c>
      <c r="BT13" s="333" t="str">
        <f>IF(AND('MAPA DE RIESGOS'!$AP150="Muy Alta",'MAPA DE RIESGOS'!$AR150="Mayor"),CONCATENATE("R",'MAPA DE RIESGOS'!$H150,"C",'MAPA DE RIESGOS'!$AF150),"")</f>
        <v/>
      </c>
      <c r="BU13" s="333" t="str">
        <f>IF(AND('MAPA DE RIESGOS'!$AP151="Muy Alta",'MAPA DE RIESGOS'!$AR151="Mayor"),CONCATENATE("R",'MAPA DE RIESGOS'!$H151,"C",'MAPA DE RIESGOS'!$AF151),"")</f>
        <v/>
      </c>
      <c r="BV13" s="333" t="str">
        <f>IF(AND('MAPA DE RIESGOS'!$AP152="Muy Alta",'MAPA DE RIESGOS'!$AR152="Mayor"),CONCATENATE("R",'MAPA DE RIESGOS'!$H152,"C",'MAPA DE RIESGOS'!$AF152),"")</f>
        <v/>
      </c>
      <c r="BW13" s="333" t="str">
        <f>IF(AND('MAPA DE RIESGOS'!$AP153="Muy Alta",'MAPA DE RIESGOS'!$AR153="Mayor"),CONCATENATE("R",'MAPA DE RIESGOS'!$H153,"C",'MAPA DE RIESGOS'!$AF153),"")</f>
        <v/>
      </c>
      <c r="BX13" s="333" t="str">
        <f>IF(AND('MAPA DE RIESGOS'!$AP154="Muy Alta",'MAPA DE RIESGOS'!$AR154="Mayor"),CONCATENATE("R",'MAPA DE RIESGOS'!$H154,"C",'MAPA DE RIESGOS'!$AF154),"")</f>
        <v/>
      </c>
      <c r="BY13" s="333" t="str">
        <f>IF(AND('MAPA DE RIESGOS'!$AP155="Muy Alta",'MAPA DE RIESGOS'!$AR155="Mayor"),CONCATENATE("R",'MAPA DE RIESGOS'!$H155,"C",'MAPA DE RIESGOS'!$AF155),"")</f>
        <v/>
      </c>
      <c r="BZ13" s="333" t="str">
        <f>IF(AND('MAPA DE RIESGOS'!$AP156="Muy Alta",'MAPA DE RIESGOS'!$AR156="Mayor"),CONCATENATE("R",'MAPA DE RIESGOS'!$H156,"C",'MAPA DE RIESGOS'!$AF156),"")</f>
        <v/>
      </c>
      <c r="CA13" s="333" t="str">
        <f>IF(AND('MAPA DE RIESGOS'!$AP157="Muy Alta",'MAPA DE RIESGOS'!$AR157="Mayor"),CONCATENATE("R",'MAPA DE RIESGOS'!$H157,"C",'MAPA DE RIESGOS'!$AF157),"")</f>
        <v/>
      </c>
      <c r="CB13" s="333" t="str">
        <f>IF(AND('MAPA DE RIESGOS'!$AP158="Muy Alta",'MAPA DE RIESGOS'!$AR158="Mayor"),CONCATENATE("R",'MAPA DE RIESGOS'!$H158,"C",'MAPA DE RIESGOS'!$AF158),"")</f>
        <v/>
      </c>
      <c r="CC13" s="334" t="str">
        <f>IF(AND('MAPA DE RIESGOS'!$AP159="Muy Alta",'MAPA DE RIESGOS'!$AR159="Mayor"),CONCATENATE("R",'MAPA DE RIESGOS'!$H159,"C",'MAPA DE RIESGOS'!$AF159),"")</f>
        <v/>
      </c>
      <c r="CD13" s="335" t="str">
        <f>IF(AND('MAPA DE RIESGOS'!$AP142="Muy Alta",'MAPA DE RIESGOS'!$AR142="Catastrófico"),CONCATENATE("R",'MAPA DE RIESGOS'!$H142,"C",'MAPA DE RIESGOS'!$AF142),"")</f>
        <v/>
      </c>
      <c r="CE13" s="335" t="str">
        <f>IF(AND('MAPA DE RIESGOS'!$AP143="Muy Alta",'MAPA DE RIESGOS'!$AR143="Catastrófico"),CONCATENATE("R",'MAPA DE RIESGOS'!$H143,"C",'MAPA DE RIESGOS'!$AF143),"")</f>
        <v/>
      </c>
      <c r="CF13" s="335" t="str">
        <f>IF(AND('MAPA DE RIESGOS'!$AP144="Muy Alta",'MAPA DE RIESGOS'!$AR144="Catastrófico"),CONCATENATE("R",'MAPA DE RIESGOS'!$H144,"C",'MAPA DE RIESGOS'!$AF144),"")</f>
        <v/>
      </c>
      <c r="CG13" s="335" t="str">
        <f>IF(AND('MAPA DE RIESGOS'!$AP145="Muy Alta",'MAPA DE RIESGOS'!$AR145="Catastrófico"),CONCATENATE("R",'MAPA DE RIESGOS'!$H145,"C",'MAPA DE RIESGOS'!$AF145),"")</f>
        <v/>
      </c>
      <c r="CH13" s="335" t="str">
        <f>IF(AND('MAPA DE RIESGOS'!$AP146="Muy Alta",'MAPA DE RIESGOS'!$AR146="Catastrófico"),CONCATENATE("R",'MAPA DE RIESGOS'!$H146,"C",'MAPA DE RIESGOS'!$AF146),"")</f>
        <v/>
      </c>
      <c r="CI13" s="335" t="str">
        <f>IF(AND('MAPA DE RIESGOS'!$AP147="Muy Alta",'MAPA DE RIESGOS'!$AR147="Catastrófico"),CONCATENATE("R",'MAPA DE RIESGOS'!$H147,"C",'MAPA DE RIESGOS'!$AF147),"")</f>
        <v/>
      </c>
      <c r="CJ13" s="335" t="str">
        <f>IF(AND('MAPA DE RIESGOS'!$AP148="Muy Alta",'MAPA DE RIESGOS'!$AR148="Catastrófico"),CONCATENATE("R",'MAPA DE RIESGOS'!$H148,"C",'MAPA DE RIESGOS'!$AF148),"")</f>
        <v/>
      </c>
      <c r="CK13" s="335" t="str">
        <f>IF(AND('MAPA DE RIESGOS'!$AP149="Muy Alta",'MAPA DE RIESGOS'!$AR149="Catastrófico"),CONCATENATE("R",'MAPA DE RIESGOS'!$H149,"C",'MAPA DE RIESGOS'!$AF149),"")</f>
        <v/>
      </c>
      <c r="CL13" s="335" t="str">
        <f>IF(AND('MAPA DE RIESGOS'!$AP150="Muy Alta",'MAPA DE RIESGOS'!$AR150="Catastrófico"),CONCATENATE("R",'MAPA DE RIESGOS'!$H150,"C",'MAPA DE RIESGOS'!$AF150),"")</f>
        <v/>
      </c>
      <c r="CM13" s="335" t="str">
        <f>IF(AND('MAPA DE RIESGOS'!$AP151="Muy Alta",'MAPA DE RIESGOS'!$AR151="Catastrófico"),CONCATENATE("R",'MAPA DE RIESGOS'!$H151,"C",'MAPA DE RIESGOS'!$AF151),"")</f>
        <v/>
      </c>
      <c r="CN13" s="335" t="str">
        <f>IF(AND('MAPA DE RIESGOS'!$AP152="Muy Alta",'MAPA DE RIESGOS'!$AR152="Catastrófico"),CONCATENATE("R",'MAPA DE RIESGOS'!$H152,"C",'MAPA DE RIESGOS'!$AF152),"")</f>
        <v/>
      </c>
      <c r="CO13" s="335" t="str">
        <f>IF(AND('MAPA DE RIESGOS'!$AP153="Muy Alta",'MAPA DE RIESGOS'!$AR153="Catastrófico"),CONCATENATE("R",'MAPA DE RIESGOS'!$H153,"C",'MAPA DE RIESGOS'!$AF153),"")</f>
        <v/>
      </c>
      <c r="CP13" s="335" t="str">
        <f>IF(AND('MAPA DE RIESGOS'!$AP154="Muy Alta",'MAPA DE RIESGOS'!$AR154="Catastrófico"),CONCATENATE("R",'MAPA DE RIESGOS'!$H154,"C",'MAPA DE RIESGOS'!$AF154),"")</f>
        <v/>
      </c>
      <c r="CQ13" s="335" t="str">
        <f>IF(AND('MAPA DE RIESGOS'!$AP155="Muy Alta",'MAPA DE RIESGOS'!$AR155="Catastrófico"),CONCATENATE("R",'MAPA DE RIESGOS'!$H155,"C",'MAPA DE RIESGOS'!$AF155),"")</f>
        <v/>
      </c>
      <c r="CR13" s="335" t="str">
        <f>IF(AND('MAPA DE RIESGOS'!$AP156="Muy Alta",'MAPA DE RIESGOS'!$AR156="Catastrófico"),CONCATENATE("R",'MAPA DE RIESGOS'!$H156,"C",'MAPA DE RIESGOS'!$AF156),"")</f>
        <v/>
      </c>
      <c r="CS13" s="335" t="str">
        <f>IF(AND('MAPA DE RIESGOS'!$AP157="Muy Alta",'MAPA DE RIESGOS'!$AR157="Catastrófico"),CONCATENATE("R",'MAPA DE RIESGOS'!$H157,"C",'MAPA DE RIESGOS'!$AF157),"")</f>
        <v/>
      </c>
      <c r="CT13" s="335" t="str">
        <f>IF(AND('MAPA DE RIESGOS'!$AP158="Muy Alta",'MAPA DE RIESGOS'!$AR158="Catastrófico"),CONCATENATE("R",'MAPA DE RIESGOS'!$H158,"C",'MAPA DE RIESGOS'!$AF158),"")</f>
        <v/>
      </c>
      <c r="CU13" s="336" t="str">
        <f>IF(AND('MAPA DE RIESGOS'!$AP159="Muy Alta",'MAPA DE RIESGOS'!$AR159="Catastrófico"),CONCATENATE("R",'MAPA DE RIESGOS'!$H159,"C",'MAPA DE RIESGOS'!$AF159),"")</f>
        <v/>
      </c>
      <c r="CV13" s="67"/>
      <c r="CW13" s="973"/>
      <c r="CX13" s="974"/>
      <c r="CY13" s="974"/>
      <c r="CZ13" s="974"/>
      <c r="DA13" s="974"/>
      <c r="DB13" s="975"/>
    </row>
    <row r="14" spans="2:106" ht="32.450000000000003" customHeight="1">
      <c r="B14" s="966"/>
      <c r="C14" s="966"/>
      <c r="D14" s="967"/>
      <c r="E14" s="955"/>
      <c r="F14" s="956"/>
      <c r="G14" s="956"/>
      <c r="H14" s="956"/>
      <c r="I14" s="957"/>
      <c r="J14" s="332" t="str">
        <f>IF(AND('MAPA DE RIESGOS'!$AP160="Muy Alta",'MAPA DE RIESGOS'!$AR160="Leve"),CONCATENATE("R",'MAPA DE RIESGOS'!$H160,"C",'MAPA DE RIESGOS'!$AF160),"")</f>
        <v/>
      </c>
      <c r="K14" s="333" t="str">
        <f>IF(AND('MAPA DE RIESGOS'!$AP161="Muy Alta",'MAPA DE RIESGOS'!$AR161="Leve"),CONCATENATE("R",'MAPA DE RIESGOS'!$H161,"C",'MAPA DE RIESGOS'!$AF161),"")</f>
        <v/>
      </c>
      <c r="L14" s="333" t="str">
        <f>IF(AND('MAPA DE RIESGOS'!$AP162="Muy Alta",'MAPA DE RIESGOS'!$AR162="Leve"),CONCATENATE("R",'MAPA DE RIESGOS'!$H162,"C",'MAPA DE RIESGOS'!$AF162),"")</f>
        <v/>
      </c>
      <c r="M14" s="333" t="str">
        <f>IF(AND('MAPA DE RIESGOS'!$AP163="Muy Alta",'MAPA DE RIESGOS'!$AR163="Leve"),CONCATENATE("R",'MAPA DE RIESGOS'!$H163,"C",'MAPA DE RIESGOS'!$AF163),"")</f>
        <v/>
      </c>
      <c r="N14" s="333" t="str">
        <f>IF(AND('MAPA DE RIESGOS'!$AP164="Muy Alta",'MAPA DE RIESGOS'!$AR164="Leve"),CONCATENATE("R",'MAPA DE RIESGOS'!$H164,"C",'MAPA DE RIESGOS'!$AF164),"")</f>
        <v/>
      </c>
      <c r="O14" s="333" t="str">
        <f>IF(AND('MAPA DE RIESGOS'!$AP165="Muy Alta",'MAPA DE RIESGOS'!$AR165="Leve"),CONCATENATE("R",'MAPA DE RIESGOS'!$H165,"C",'MAPA DE RIESGOS'!$AF165),"")</f>
        <v/>
      </c>
      <c r="P14" s="333" t="str">
        <f>IF(AND('MAPA DE RIESGOS'!$AP166="Muy Alta",'MAPA DE RIESGOS'!$AR166="Leve"),CONCATENATE("R",'MAPA DE RIESGOS'!$H166,"C",'MAPA DE RIESGOS'!$AF166),"")</f>
        <v/>
      </c>
      <c r="Q14" s="333" t="str">
        <f>IF(AND('MAPA DE RIESGOS'!$AP167="Muy Alta",'MAPA DE RIESGOS'!$AR167="Leve"),CONCATENATE("R",'MAPA DE RIESGOS'!$H167,"C",'MAPA DE RIESGOS'!$AF167),"")</f>
        <v/>
      </c>
      <c r="R14" s="333" t="str">
        <f>IF(AND('MAPA DE RIESGOS'!$AP168="Muy Alta",'MAPA DE RIESGOS'!$AR168="Leve"),CONCATENATE("R",'MAPA DE RIESGOS'!$H168,"C",'MAPA DE RIESGOS'!$AF168),"")</f>
        <v/>
      </c>
      <c r="S14" s="333" t="str">
        <f>IF(AND('MAPA DE RIESGOS'!$AP169="Muy Alta",'MAPA DE RIESGOS'!$AR169="Leve"),CONCATENATE("R",'MAPA DE RIESGOS'!$H169,"C",'MAPA DE RIESGOS'!$AF169),"")</f>
        <v/>
      </c>
      <c r="T14" s="333" t="str">
        <f>IF(AND('MAPA DE RIESGOS'!$AP170="Muy Alta",'MAPA DE RIESGOS'!$AR170="Leve"),CONCATENATE("R",'MAPA DE RIESGOS'!$H170,"C",'MAPA DE RIESGOS'!$AF170),"")</f>
        <v/>
      </c>
      <c r="U14" s="333" t="str">
        <f>IF(AND('MAPA DE RIESGOS'!$AP171="Muy Alta",'MAPA DE RIESGOS'!$AR171="Leve"),CONCATENATE("R",'MAPA DE RIESGOS'!$H171,"C",'MAPA DE RIESGOS'!$AF171),"")</f>
        <v/>
      </c>
      <c r="V14" s="333" t="str">
        <f>IF(AND('MAPA DE RIESGOS'!$AP172="Muy Alta",'MAPA DE RIESGOS'!$AR172="Leve"),CONCATENATE("R",'MAPA DE RIESGOS'!$H172,"C",'MAPA DE RIESGOS'!$AF172),"")</f>
        <v/>
      </c>
      <c r="W14" s="333" t="str">
        <f>IF(AND('MAPA DE RIESGOS'!$AP173="Muy Alta",'MAPA DE RIESGOS'!$AR173="Leve"),CONCATENATE("R",'MAPA DE RIESGOS'!$H173,"C",'MAPA DE RIESGOS'!$AF173),"")</f>
        <v/>
      </c>
      <c r="X14" s="333" t="str">
        <f>IF(AND('MAPA DE RIESGOS'!$AP174="Muy Alta",'MAPA DE RIESGOS'!$AR174="Leve"),CONCATENATE("R",'MAPA DE RIESGOS'!$H174,"C",'MAPA DE RIESGOS'!$AF174),"")</f>
        <v/>
      </c>
      <c r="Y14" s="333" t="str">
        <f>IF(AND('MAPA DE RIESGOS'!$AP175="Muy Alta",'MAPA DE RIESGOS'!$AR175="Leve"),CONCATENATE("R",'MAPA DE RIESGOS'!$H175,"C",'MAPA DE RIESGOS'!$AF175),"")</f>
        <v/>
      </c>
      <c r="Z14" s="333" t="str">
        <f>IF(AND('MAPA DE RIESGOS'!$AP176="Muy Alta",'MAPA DE RIESGOS'!$AR176="Leve"),CONCATENATE("R",'MAPA DE RIESGOS'!$H176,"C",'MAPA DE RIESGOS'!$AF176),"")</f>
        <v/>
      </c>
      <c r="AA14" s="334" t="str">
        <f>IF(AND('MAPA DE RIESGOS'!$AP177="Muy Alta",'MAPA DE RIESGOS'!$AR177="Leve"),CONCATENATE("R",'MAPA DE RIESGOS'!$H177,"C",'MAPA DE RIESGOS'!$AF177),"")</f>
        <v/>
      </c>
      <c r="AB14" s="332" t="str">
        <f>IF(AND('MAPA DE RIESGOS'!$AP160="Muy Alta",'MAPA DE RIESGOS'!$AR160="Menor"),CONCATENATE("R",'MAPA DE RIESGOS'!$H160,"C",'MAPA DE RIESGOS'!$AF160),"")</f>
        <v/>
      </c>
      <c r="AC14" s="333" t="str">
        <f>IF(AND('MAPA DE RIESGOS'!$AP161="Muy Alta",'MAPA DE RIESGOS'!$AR161="Menor"),CONCATENATE("R",'MAPA DE RIESGOS'!$H161,"C",'MAPA DE RIESGOS'!$AF161),"")</f>
        <v/>
      </c>
      <c r="AD14" s="333" t="str">
        <f>IF(AND('MAPA DE RIESGOS'!$AP162="Muy Alta",'MAPA DE RIESGOS'!$AR162="Menor"),CONCATENATE("R",'MAPA DE RIESGOS'!$H162,"C",'MAPA DE RIESGOS'!$AF162),"")</f>
        <v/>
      </c>
      <c r="AE14" s="333" t="str">
        <f>IF(AND('MAPA DE RIESGOS'!$AP163="Muy Alta",'MAPA DE RIESGOS'!$AR163="Menor"),CONCATENATE("R",'MAPA DE RIESGOS'!$H163,"C",'MAPA DE RIESGOS'!$AF163),"")</f>
        <v/>
      </c>
      <c r="AF14" s="333" t="str">
        <f>IF(AND('MAPA DE RIESGOS'!$AP164="Muy Alta",'MAPA DE RIESGOS'!$AR164="Menor"),CONCATENATE("R",'MAPA DE RIESGOS'!$H164,"C",'MAPA DE RIESGOS'!$AF164),"")</f>
        <v/>
      </c>
      <c r="AG14" s="333" t="str">
        <f>IF(AND('MAPA DE RIESGOS'!$AP165="Muy Alta",'MAPA DE RIESGOS'!$AR165="Menor"),CONCATENATE("R",'MAPA DE RIESGOS'!$H165,"C",'MAPA DE RIESGOS'!$AF165),"")</f>
        <v/>
      </c>
      <c r="AH14" s="333" t="str">
        <f>IF(AND('MAPA DE RIESGOS'!$AP166="Muy Alta",'MAPA DE RIESGOS'!$AR166="Menor"),CONCATENATE("R",'MAPA DE RIESGOS'!$H166,"C",'MAPA DE RIESGOS'!$AF166),"")</f>
        <v/>
      </c>
      <c r="AI14" s="333" t="str">
        <f>IF(AND('MAPA DE RIESGOS'!$AP167="Muy Alta",'MAPA DE RIESGOS'!$AR167="Menor"),CONCATENATE("R",'MAPA DE RIESGOS'!$H167,"C",'MAPA DE RIESGOS'!$AF167),"")</f>
        <v/>
      </c>
      <c r="AJ14" s="333" t="str">
        <f>IF(AND('MAPA DE RIESGOS'!$AP168="Muy Alta",'MAPA DE RIESGOS'!$AR168="Menor"),CONCATENATE("R",'MAPA DE RIESGOS'!$H168,"C",'MAPA DE RIESGOS'!$AF168),"")</f>
        <v/>
      </c>
      <c r="AK14" s="333" t="str">
        <f>IF(AND('MAPA DE RIESGOS'!$AP169="Muy Alta",'MAPA DE RIESGOS'!$AR169="Menor"),CONCATENATE("R",'MAPA DE RIESGOS'!$H169,"C",'MAPA DE RIESGOS'!$AF169),"")</f>
        <v/>
      </c>
      <c r="AL14" s="333" t="str">
        <f>IF(AND('MAPA DE RIESGOS'!$AP170="Muy Alta",'MAPA DE RIESGOS'!$AR170="Menor"),CONCATENATE("R",'MAPA DE RIESGOS'!$H170,"C",'MAPA DE RIESGOS'!$AF170),"")</f>
        <v/>
      </c>
      <c r="AM14" s="333" t="str">
        <f>IF(AND('MAPA DE RIESGOS'!$AP171="Muy Alta",'MAPA DE RIESGOS'!$AR171="Menor"),CONCATENATE("R",'MAPA DE RIESGOS'!$H171,"C",'MAPA DE RIESGOS'!$AF171),"")</f>
        <v/>
      </c>
      <c r="AN14" s="333" t="str">
        <f>IF(AND('MAPA DE RIESGOS'!$AP172="Muy Alta",'MAPA DE RIESGOS'!$AR172="Menor"),CONCATENATE("R",'MAPA DE RIESGOS'!$H172,"C",'MAPA DE RIESGOS'!$AF172),"")</f>
        <v/>
      </c>
      <c r="AO14" s="333" t="str">
        <f>IF(AND('MAPA DE RIESGOS'!$AP173="Muy Alta",'MAPA DE RIESGOS'!$AR173="Menor"),CONCATENATE("R",'MAPA DE RIESGOS'!$H173,"C",'MAPA DE RIESGOS'!$AF173),"")</f>
        <v/>
      </c>
      <c r="AP14" s="333" t="str">
        <f>IF(AND('MAPA DE RIESGOS'!$AP174="Muy Alta",'MAPA DE RIESGOS'!$AR174="Menor"),CONCATENATE("R",'MAPA DE RIESGOS'!$H174,"C",'MAPA DE RIESGOS'!$AF174),"")</f>
        <v/>
      </c>
      <c r="AQ14" s="333" t="str">
        <f>IF(AND('MAPA DE RIESGOS'!$AP175="Muy Alta",'MAPA DE RIESGOS'!$AR175="Menor"),CONCATENATE("R",'MAPA DE RIESGOS'!$H175,"C",'MAPA DE RIESGOS'!$AF175),"")</f>
        <v/>
      </c>
      <c r="AR14" s="333" t="str">
        <f>IF(AND('MAPA DE RIESGOS'!$AP176="Muy Alta",'MAPA DE RIESGOS'!$AR176="Menor"),CONCATENATE("R",'MAPA DE RIESGOS'!$H176,"C",'MAPA DE RIESGOS'!$AF176),"")</f>
        <v/>
      </c>
      <c r="AS14" s="334" t="str">
        <f>IF(AND('MAPA DE RIESGOS'!$AP177="Muy Alta",'MAPA DE RIESGOS'!$AR177="Menor"),CONCATENATE("R",'MAPA DE RIESGOS'!$H177,"C",'MAPA DE RIESGOS'!$AF177),"")</f>
        <v/>
      </c>
      <c r="AT14" s="332" t="str">
        <f>IF(AND('MAPA DE RIESGOS'!$AP160="Muy Alta",'MAPA DE RIESGOS'!$AR160="Moderado"),CONCATENATE("R",'MAPA DE RIESGOS'!$H160,"C",'MAPA DE RIESGOS'!$AF160),"")</f>
        <v/>
      </c>
      <c r="AU14" s="333" t="str">
        <f>IF(AND('MAPA DE RIESGOS'!$AP161="Muy Alta",'MAPA DE RIESGOS'!$AR161="Moderado"),CONCATENATE("R",'MAPA DE RIESGOS'!$H161,"C",'MAPA DE RIESGOS'!$AF161),"")</f>
        <v/>
      </c>
      <c r="AV14" s="333" t="str">
        <f>IF(AND('MAPA DE RIESGOS'!$AP162="Muy Alta",'MAPA DE RIESGOS'!$AR162="Moderado"),CONCATENATE("R",'MAPA DE RIESGOS'!$H162,"C",'MAPA DE RIESGOS'!$AF162),"")</f>
        <v/>
      </c>
      <c r="AW14" s="333" t="str">
        <f>IF(AND('MAPA DE RIESGOS'!$AP163="Muy Alta",'MAPA DE RIESGOS'!$AR163="Moderado"),CONCATENATE("R",'MAPA DE RIESGOS'!$H163,"C",'MAPA DE RIESGOS'!$AF163),"")</f>
        <v/>
      </c>
      <c r="AX14" s="333" t="str">
        <f>IF(AND('MAPA DE RIESGOS'!$AP164="Muy Alta",'MAPA DE RIESGOS'!$AR164="Moderado"),CONCATENATE("R",'MAPA DE RIESGOS'!$H164,"C",'MAPA DE RIESGOS'!$AF164),"")</f>
        <v/>
      </c>
      <c r="AY14" s="333" t="str">
        <f>IF(AND('MAPA DE RIESGOS'!$AP165="Muy Alta",'MAPA DE RIESGOS'!$AR165="Moderado"),CONCATENATE("R",'MAPA DE RIESGOS'!$H165,"C",'MAPA DE RIESGOS'!$AF165),"")</f>
        <v/>
      </c>
      <c r="AZ14" s="333" t="str">
        <f>IF(AND('MAPA DE RIESGOS'!$AP166="Muy Alta",'MAPA DE RIESGOS'!$AR166="Moderado"),CONCATENATE("R",'MAPA DE RIESGOS'!$H166,"C",'MAPA DE RIESGOS'!$AF166),"")</f>
        <v/>
      </c>
      <c r="BA14" s="333" t="str">
        <f>IF(AND('MAPA DE RIESGOS'!$AP167="Muy Alta",'MAPA DE RIESGOS'!$AR167="Moderado"),CONCATENATE("R",'MAPA DE RIESGOS'!$H167,"C",'MAPA DE RIESGOS'!$AF167),"")</f>
        <v/>
      </c>
      <c r="BB14" s="333" t="str">
        <f>IF(AND('MAPA DE RIESGOS'!$AP168="Muy Alta",'MAPA DE RIESGOS'!$AR168="Moderado"),CONCATENATE("R",'MAPA DE RIESGOS'!$H168,"C",'MAPA DE RIESGOS'!$AF168),"")</f>
        <v/>
      </c>
      <c r="BC14" s="333" t="str">
        <f>IF(AND('MAPA DE RIESGOS'!$AP169="Muy Alta",'MAPA DE RIESGOS'!$AR169="Moderado"),CONCATENATE("R",'MAPA DE RIESGOS'!$H169,"C",'MAPA DE RIESGOS'!$AF169),"")</f>
        <v/>
      </c>
      <c r="BD14" s="333" t="str">
        <f>IF(AND('MAPA DE RIESGOS'!$AP170="Muy Alta",'MAPA DE RIESGOS'!$AR170="Moderado"),CONCATENATE("R",'MAPA DE RIESGOS'!$H170,"C",'MAPA DE RIESGOS'!$AF170),"")</f>
        <v/>
      </c>
      <c r="BE14" s="333" t="str">
        <f>IF(AND('MAPA DE RIESGOS'!$AP171="Muy Alta",'MAPA DE RIESGOS'!$AR171="Moderado"),CONCATENATE("R",'MAPA DE RIESGOS'!$H171,"C",'MAPA DE RIESGOS'!$AF171),"")</f>
        <v/>
      </c>
      <c r="BF14" s="333" t="str">
        <f>IF(AND('MAPA DE RIESGOS'!$AP172="Muy Alta",'MAPA DE RIESGOS'!$AR172="Moderado"),CONCATENATE("R",'MAPA DE RIESGOS'!$H172,"C",'MAPA DE RIESGOS'!$AF172),"")</f>
        <v/>
      </c>
      <c r="BG14" s="333" t="str">
        <f>IF(AND('MAPA DE RIESGOS'!$AP173="Muy Alta",'MAPA DE RIESGOS'!$AR173="Moderado"),CONCATENATE("R",'MAPA DE RIESGOS'!$H173,"C",'MAPA DE RIESGOS'!$AF173),"")</f>
        <v/>
      </c>
      <c r="BH14" s="333" t="str">
        <f>IF(AND('MAPA DE RIESGOS'!$AP174="Muy Alta",'MAPA DE RIESGOS'!$AR174="Moderado"),CONCATENATE("R",'MAPA DE RIESGOS'!$H174,"C",'MAPA DE RIESGOS'!$AF174),"")</f>
        <v/>
      </c>
      <c r="BI14" s="333" t="str">
        <f>IF(AND('MAPA DE RIESGOS'!$AP175="Muy Alta",'MAPA DE RIESGOS'!$AR175="Moderado"),CONCATENATE("R",'MAPA DE RIESGOS'!$H175,"C",'MAPA DE RIESGOS'!$AF175),"")</f>
        <v/>
      </c>
      <c r="BJ14" s="333" t="str">
        <f>IF(AND('MAPA DE RIESGOS'!$AP176="Muy Alta",'MAPA DE RIESGOS'!$AR176="Moderado"),CONCATENATE("R",'MAPA DE RIESGOS'!$H176,"C",'MAPA DE RIESGOS'!$AF176),"")</f>
        <v/>
      </c>
      <c r="BK14" s="334" t="str">
        <f>IF(AND('MAPA DE RIESGOS'!$AP177="Muy Alta",'MAPA DE RIESGOS'!$AR177="Moderado"),CONCATENATE("R",'MAPA DE RIESGOS'!$H177,"C",'MAPA DE RIESGOS'!$AF177),"")</f>
        <v/>
      </c>
      <c r="BL14" s="332" t="str">
        <f>IF(AND('MAPA DE RIESGOS'!$AP160="Muy Alta",'MAPA DE RIESGOS'!$AR160="Mayor"),CONCATENATE("R",'MAPA DE RIESGOS'!$H160,"C",'MAPA DE RIESGOS'!$AF160),"")</f>
        <v/>
      </c>
      <c r="BM14" s="333" t="str">
        <f>IF(AND('MAPA DE RIESGOS'!$AP161="Muy Alta",'MAPA DE RIESGOS'!$AR161="Mayor"),CONCATENATE("R",'MAPA DE RIESGOS'!$H161,"C",'MAPA DE RIESGOS'!$AF161),"")</f>
        <v/>
      </c>
      <c r="BN14" s="333" t="str">
        <f>IF(AND('MAPA DE RIESGOS'!$AP162="Muy Alta",'MAPA DE RIESGOS'!$AR162="Mayor"),CONCATENATE("R",'MAPA DE RIESGOS'!$H162,"C",'MAPA DE RIESGOS'!$AF162),"")</f>
        <v/>
      </c>
      <c r="BO14" s="333" t="str">
        <f>IF(AND('MAPA DE RIESGOS'!$AP163="Muy Alta",'MAPA DE RIESGOS'!$AR163="Mayor"),CONCATENATE("R",'MAPA DE RIESGOS'!$H163,"C",'MAPA DE RIESGOS'!$AF163),"")</f>
        <v/>
      </c>
      <c r="BP14" s="333" t="str">
        <f>IF(AND('MAPA DE RIESGOS'!$AP164="Muy Alta",'MAPA DE RIESGOS'!$AR164="Mayor"),CONCATENATE("R",'MAPA DE RIESGOS'!$H164,"C",'MAPA DE RIESGOS'!$AF164),"")</f>
        <v/>
      </c>
      <c r="BQ14" s="333" t="str">
        <f>IF(AND('MAPA DE RIESGOS'!$AP165="Muy Alta",'MAPA DE RIESGOS'!$AR165="Mayor"),CONCATENATE("R",'MAPA DE RIESGOS'!$H165,"C",'MAPA DE RIESGOS'!$AF165),"")</f>
        <v/>
      </c>
      <c r="BR14" s="333" t="str">
        <f>IF(AND('MAPA DE RIESGOS'!$AP166="Muy Alta",'MAPA DE RIESGOS'!$AR166="Mayor"),CONCATENATE("R",'MAPA DE RIESGOS'!$H166,"C",'MAPA DE RIESGOS'!$AF166),"")</f>
        <v/>
      </c>
      <c r="BS14" s="333" t="str">
        <f>IF(AND('MAPA DE RIESGOS'!$AP167="Muy Alta",'MAPA DE RIESGOS'!$AR167="Mayor"),CONCATENATE("R",'MAPA DE RIESGOS'!$H167,"C",'MAPA DE RIESGOS'!$AF167),"")</f>
        <v/>
      </c>
      <c r="BT14" s="333" t="str">
        <f>IF(AND('MAPA DE RIESGOS'!$AP168="Muy Alta",'MAPA DE RIESGOS'!$AR168="Mayor"),CONCATENATE("R",'MAPA DE RIESGOS'!$H168,"C",'MAPA DE RIESGOS'!$AF168),"")</f>
        <v/>
      </c>
      <c r="BU14" s="333" t="str">
        <f>IF(AND('MAPA DE RIESGOS'!$AP169="Muy Alta",'MAPA DE RIESGOS'!$AR169="Mayor"),CONCATENATE("R",'MAPA DE RIESGOS'!$H169,"C",'MAPA DE RIESGOS'!$AF169),"")</f>
        <v/>
      </c>
      <c r="BV14" s="333" t="str">
        <f>IF(AND('MAPA DE RIESGOS'!$AP170="Muy Alta",'MAPA DE RIESGOS'!$AR170="Mayor"),CONCATENATE("R",'MAPA DE RIESGOS'!$H170,"C",'MAPA DE RIESGOS'!$AF170),"")</f>
        <v/>
      </c>
      <c r="BW14" s="333" t="str">
        <f>IF(AND('MAPA DE RIESGOS'!$AP171="Muy Alta",'MAPA DE RIESGOS'!$AR171="Mayor"),CONCATENATE("R",'MAPA DE RIESGOS'!$H171,"C",'MAPA DE RIESGOS'!$AF171),"")</f>
        <v/>
      </c>
      <c r="BX14" s="333" t="str">
        <f>IF(AND('MAPA DE RIESGOS'!$AP172="Muy Alta",'MAPA DE RIESGOS'!$AR172="Mayor"),CONCATENATE("R",'MAPA DE RIESGOS'!$H172,"C",'MAPA DE RIESGOS'!$AF172),"")</f>
        <v/>
      </c>
      <c r="BY14" s="333" t="str">
        <f>IF(AND('MAPA DE RIESGOS'!$AP173="Muy Alta",'MAPA DE RIESGOS'!$AR173="Mayor"),CONCATENATE("R",'MAPA DE RIESGOS'!$H173,"C",'MAPA DE RIESGOS'!$AF173),"")</f>
        <v/>
      </c>
      <c r="BZ14" s="333" t="str">
        <f>IF(AND('MAPA DE RIESGOS'!$AP174="Muy Alta",'MAPA DE RIESGOS'!$AR174="Mayor"),CONCATENATE("R",'MAPA DE RIESGOS'!$H174,"C",'MAPA DE RIESGOS'!$AF174),"")</f>
        <v/>
      </c>
      <c r="CA14" s="333" t="str">
        <f>IF(AND('MAPA DE RIESGOS'!$AP175="Muy Alta",'MAPA DE RIESGOS'!$AR175="Mayor"),CONCATENATE("R",'MAPA DE RIESGOS'!$H175,"C",'MAPA DE RIESGOS'!$AF175),"")</f>
        <v/>
      </c>
      <c r="CB14" s="333" t="str">
        <f>IF(AND('MAPA DE RIESGOS'!$AP176="Muy Alta",'MAPA DE RIESGOS'!$AR176="Mayor"),CONCATENATE("R",'MAPA DE RIESGOS'!$H176,"C",'MAPA DE RIESGOS'!$AF176),"")</f>
        <v/>
      </c>
      <c r="CC14" s="334" t="str">
        <f>IF(AND('MAPA DE RIESGOS'!$AP177="Muy Alta",'MAPA DE RIESGOS'!$AR177="Mayor"),CONCATENATE("R",'MAPA DE RIESGOS'!$H177,"C",'MAPA DE RIESGOS'!$AF177),"")</f>
        <v/>
      </c>
      <c r="CD14" s="335" t="str">
        <f>IF(AND('MAPA DE RIESGOS'!$AP160="Muy Alta",'MAPA DE RIESGOS'!$AR160="Catastrófico"),CONCATENATE("R",'MAPA DE RIESGOS'!$H160,"C",'MAPA DE RIESGOS'!$AF160),"")</f>
        <v/>
      </c>
      <c r="CE14" s="335" t="str">
        <f>IF(AND('MAPA DE RIESGOS'!$AP161="Muy Alta",'MAPA DE RIESGOS'!$AR161="Catastrófico"),CONCATENATE("R",'MAPA DE RIESGOS'!$H161,"C",'MAPA DE RIESGOS'!$AF161),"")</f>
        <v/>
      </c>
      <c r="CF14" s="335" t="str">
        <f>IF(AND('MAPA DE RIESGOS'!$AP162="Muy Alta",'MAPA DE RIESGOS'!$AR162="Catastrófico"),CONCATENATE("R",'MAPA DE RIESGOS'!$H162,"C",'MAPA DE RIESGOS'!$AF162),"")</f>
        <v/>
      </c>
      <c r="CG14" s="335" t="str">
        <f>IF(AND('MAPA DE RIESGOS'!$AP163="Muy Alta",'MAPA DE RIESGOS'!$AR163="Catastrófico"),CONCATENATE("R",'MAPA DE RIESGOS'!$H163,"C",'MAPA DE RIESGOS'!$AF163),"")</f>
        <v/>
      </c>
      <c r="CH14" s="335" t="str">
        <f>IF(AND('MAPA DE RIESGOS'!$AP164="Muy Alta",'MAPA DE RIESGOS'!$AR164="Catastrófico"),CONCATENATE("R",'MAPA DE RIESGOS'!$H164,"C",'MAPA DE RIESGOS'!$AF164),"")</f>
        <v/>
      </c>
      <c r="CI14" s="335" t="str">
        <f>IF(AND('MAPA DE RIESGOS'!$AP165="Muy Alta",'MAPA DE RIESGOS'!$AR165="Catastrófico"),CONCATENATE("R",'MAPA DE RIESGOS'!$H165,"C",'MAPA DE RIESGOS'!$AF165),"")</f>
        <v/>
      </c>
      <c r="CJ14" s="335" t="str">
        <f>IF(AND('MAPA DE RIESGOS'!$AP166="Muy Alta",'MAPA DE RIESGOS'!$AR166="Catastrófico"),CONCATENATE("R",'MAPA DE RIESGOS'!$H166,"C",'MAPA DE RIESGOS'!$AF166),"")</f>
        <v/>
      </c>
      <c r="CK14" s="335" t="str">
        <f>IF(AND('MAPA DE RIESGOS'!$AP167="Muy Alta",'MAPA DE RIESGOS'!$AR167="Catastrófico"),CONCATENATE("R",'MAPA DE RIESGOS'!$H167,"C",'MAPA DE RIESGOS'!$AF167),"")</f>
        <v/>
      </c>
      <c r="CL14" s="335" t="str">
        <f>IF(AND('MAPA DE RIESGOS'!$AP168="Muy Alta",'MAPA DE RIESGOS'!$AR168="Catastrófico"),CONCATENATE("R",'MAPA DE RIESGOS'!$H168,"C",'MAPA DE RIESGOS'!$AF168),"")</f>
        <v/>
      </c>
      <c r="CM14" s="335" t="str">
        <f>IF(AND('MAPA DE RIESGOS'!$AP169="Muy Alta",'MAPA DE RIESGOS'!$AR169="Catastrófico"),CONCATENATE("R",'MAPA DE RIESGOS'!$H169,"C",'MAPA DE RIESGOS'!$AF169),"")</f>
        <v/>
      </c>
      <c r="CN14" s="335" t="str">
        <f>IF(AND('MAPA DE RIESGOS'!$AP170="Muy Alta",'MAPA DE RIESGOS'!$AR170="Catastrófico"),CONCATENATE("R",'MAPA DE RIESGOS'!$H170,"C",'MAPA DE RIESGOS'!$AF170),"")</f>
        <v/>
      </c>
      <c r="CO14" s="335" t="str">
        <f>IF(AND('MAPA DE RIESGOS'!$AP171="Muy Alta",'MAPA DE RIESGOS'!$AR171="Catastrófico"),CONCATENATE("R",'MAPA DE RIESGOS'!$H171,"C",'MAPA DE RIESGOS'!$AF171),"")</f>
        <v/>
      </c>
      <c r="CP14" s="335" t="str">
        <f>IF(AND('MAPA DE RIESGOS'!$AP172="Muy Alta",'MAPA DE RIESGOS'!$AR172="Catastrófico"),CONCATENATE("R",'MAPA DE RIESGOS'!$H172,"C",'MAPA DE RIESGOS'!$AF172),"")</f>
        <v/>
      </c>
      <c r="CQ14" s="335" t="str">
        <f>IF(AND('MAPA DE RIESGOS'!$AP173="Muy Alta",'MAPA DE RIESGOS'!$AR173="Catastrófico"),CONCATENATE("R",'MAPA DE RIESGOS'!$H173,"C",'MAPA DE RIESGOS'!$AF173),"")</f>
        <v/>
      </c>
      <c r="CR14" s="335" t="str">
        <f>IF(AND('MAPA DE RIESGOS'!$AP174="Muy Alta",'MAPA DE RIESGOS'!$AR174="Catastrófico"),CONCATENATE("R",'MAPA DE RIESGOS'!$H174,"C",'MAPA DE RIESGOS'!$AF174),"")</f>
        <v/>
      </c>
      <c r="CS14" s="335" t="str">
        <f>IF(AND('MAPA DE RIESGOS'!$AP175="Muy Alta",'MAPA DE RIESGOS'!$AR175="Catastrófico"),CONCATENATE("R",'MAPA DE RIESGOS'!$H175,"C",'MAPA DE RIESGOS'!$AF175),"")</f>
        <v/>
      </c>
      <c r="CT14" s="335" t="str">
        <f>IF(AND('MAPA DE RIESGOS'!$AP176="Muy Alta",'MAPA DE RIESGOS'!$AR176="Catastrófico"),CONCATENATE("R",'MAPA DE RIESGOS'!$H176,"C",'MAPA DE RIESGOS'!$AF176),"")</f>
        <v/>
      </c>
      <c r="CU14" s="336" t="str">
        <f>IF(AND('MAPA DE RIESGOS'!$AP177="Muy Alta",'MAPA DE RIESGOS'!$AR177="Catastrófico"),CONCATENATE("R",'MAPA DE RIESGOS'!$H177,"C",'MAPA DE RIESGOS'!$AF177),"")</f>
        <v/>
      </c>
      <c r="CV14" s="67"/>
      <c r="CW14" s="973"/>
      <c r="CX14" s="974"/>
      <c r="CY14" s="974"/>
      <c r="CZ14" s="974"/>
      <c r="DA14" s="974"/>
      <c r="DB14" s="975"/>
    </row>
    <row r="15" spans="2:106" ht="32.450000000000003" customHeight="1">
      <c r="B15" s="966"/>
      <c r="C15" s="966"/>
      <c r="D15" s="967"/>
      <c r="E15" s="955"/>
      <c r="F15" s="956"/>
      <c r="G15" s="956"/>
      <c r="H15" s="956"/>
      <c r="I15" s="957"/>
      <c r="J15" s="332" t="str">
        <f>IF(AND('MAPA DE RIESGOS'!$AP178="Muy Alta",'MAPA DE RIESGOS'!$AR178="Leve"),CONCATENATE("R",'MAPA DE RIESGOS'!$H178,"C",'MAPA DE RIESGOS'!$AF178),"")</f>
        <v/>
      </c>
      <c r="K15" s="333" t="str">
        <f>IF(AND('MAPA DE RIESGOS'!$AP179="Muy Alta",'MAPA DE RIESGOS'!$AR179="Leve"),CONCATENATE("R",'MAPA DE RIESGOS'!$H179,"C",'MAPA DE RIESGOS'!$AF179),"")</f>
        <v/>
      </c>
      <c r="L15" s="333" t="str">
        <f>IF(AND('MAPA DE RIESGOS'!$AP180="Muy Alta",'MAPA DE RIESGOS'!$AR180="Leve"),CONCATENATE("R",'MAPA DE RIESGOS'!$H180,"C",'MAPA DE RIESGOS'!$AF180),"")</f>
        <v/>
      </c>
      <c r="M15" s="333" t="str">
        <f>IF(AND('MAPA DE RIESGOS'!$AP181="Muy Alta",'MAPA DE RIESGOS'!$AR181="Leve"),CONCATENATE("R",'MAPA DE RIESGOS'!$H181,"C",'MAPA DE RIESGOS'!$AF181),"")</f>
        <v/>
      </c>
      <c r="N15" s="333" t="str">
        <f>IF(AND('MAPA DE RIESGOS'!$AP182="Muy Alta",'MAPA DE RIESGOS'!$AR182="Leve"),CONCATENATE("R",'MAPA DE RIESGOS'!$H182,"C",'MAPA DE RIESGOS'!$AF182),"")</f>
        <v/>
      </c>
      <c r="O15" s="333" t="str">
        <f>IF(AND('MAPA DE RIESGOS'!$AP183="Muy Alta",'MAPA DE RIESGOS'!$AR183="Leve"),CONCATENATE("R",'MAPA DE RIESGOS'!$H183,"C",'MAPA DE RIESGOS'!$AF183),"")</f>
        <v/>
      </c>
      <c r="P15" s="333" t="str">
        <f>IF(AND('MAPA DE RIESGOS'!$AP184="Muy Alta",'MAPA DE RIESGOS'!$AR184="Leve"),CONCATENATE("R",'MAPA DE RIESGOS'!$H184,"C",'MAPA DE RIESGOS'!$AF184),"")</f>
        <v/>
      </c>
      <c r="Q15" s="333" t="str">
        <f>IF(AND('MAPA DE RIESGOS'!$AP185="Muy Alta",'MAPA DE RIESGOS'!$AR185="Leve"),CONCATENATE("R",'MAPA DE RIESGOS'!$H185,"C",'MAPA DE RIESGOS'!$AF185),"")</f>
        <v/>
      </c>
      <c r="R15" s="333" t="str">
        <f>IF(AND('MAPA DE RIESGOS'!$AP186="Muy Alta",'MAPA DE RIESGOS'!$AR186="Leve"),CONCATENATE("R",'MAPA DE RIESGOS'!$H186,"C",'MAPA DE RIESGOS'!$AF186),"")</f>
        <v/>
      </c>
      <c r="S15" s="333" t="str">
        <f>IF(AND('MAPA DE RIESGOS'!$AP187="Muy Alta",'MAPA DE RIESGOS'!$AR187="Leve"),CONCATENATE("R",'MAPA DE RIESGOS'!$H187,"C",'MAPA DE RIESGOS'!$AF187),"")</f>
        <v/>
      </c>
      <c r="T15" s="333" t="str">
        <f>IF(AND('MAPA DE RIESGOS'!$AP188="Muy Alta",'MAPA DE RIESGOS'!$AR188="Leve"),CONCATENATE("R",'MAPA DE RIESGOS'!$H188,"C",'MAPA DE RIESGOS'!$AF188),"")</f>
        <v/>
      </c>
      <c r="U15" s="333" t="str">
        <f>IF(AND('MAPA DE RIESGOS'!$AP189="Muy Alta",'MAPA DE RIESGOS'!$AR189="Leve"),CONCATENATE("R",'MAPA DE RIESGOS'!$H189,"C",'MAPA DE RIESGOS'!$AF189),"")</f>
        <v/>
      </c>
      <c r="V15" s="333" t="str">
        <f>IF(AND('MAPA DE RIESGOS'!$AP190="Muy Alta",'MAPA DE RIESGOS'!$AR190="Leve"),CONCATENATE("R",'MAPA DE RIESGOS'!$H190,"C",'MAPA DE RIESGOS'!$AF190),"")</f>
        <v/>
      </c>
      <c r="W15" s="333" t="str">
        <f>IF(AND('MAPA DE RIESGOS'!$AP191="Muy Alta",'MAPA DE RIESGOS'!$AR191="Leve"),CONCATENATE("R",'MAPA DE RIESGOS'!$H191,"C",'MAPA DE RIESGOS'!$AF191),"")</f>
        <v/>
      </c>
      <c r="X15" s="333" t="str">
        <f>IF(AND('MAPA DE RIESGOS'!$AP192="Muy Alta",'MAPA DE RIESGOS'!$AR192="Leve"),CONCATENATE("R",'MAPA DE RIESGOS'!$H192,"C",'MAPA DE RIESGOS'!$AF192),"")</f>
        <v/>
      </c>
      <c r="Y15" s="333" t="str">
        <f>IF(AND('MAPA DE RIESGOS'!$AP193="Muy Alta",'MAPA DE RIESGOS'!$AR193="Leve"),CONCATENATE("R",'MAPA DE RIESGOS'!$H193,"C",'MAPA DE RIESGOS'!$AF193),"")</f>
        <v/>
      </c>
      <c r="Z15" s="333" t="str">
        <f>IF(AND('MAPA DE RIESGOS'!$AP194="Muy Alta",'MAPA DE RIESGOS'!$AR194="Leve"),CONCATENATE("R",'MAPA DE RIESGOS'!$H194,"C",'MAPA DE RIESGOS'!$AF194),"")</f>
        <v/>
      </c>
      <c r="AA15" s="334" t="str">
        <f>IF(AND('MAPA DE RIESGOS'!$AP195="Muy Alta",'MAPA DE RIESGOS'!$AR195="Leve"),CONCATENATE("R",'MAPA DE RIESGOS'!$H195,"C",'MAPA DE RIESGOS'!$AF195),"")</f>
        <v/>
      </c>
      <c r="AB15" s="332" t="str">
        <f>IF(AND('MAPA DE RIESGOS'!$AP178="Muy Alta",'MAPA DE RIESGOS'!$AR178="Menor"),CONCATENATE("R",'MAPA DE RIESGOS'!$H178,"C",'MAPA DE RIESGOS'!$AF178),"")</f>
        <v/>
      </c>
      <c r="AC15" s="333" t="str">
        <f>IF(AND('MAPA DE RIESGOS'!$AP179="Muy Alta",'MAPA DE RIESGOS'!$AR179="Menor"),CONCATENATE("R",'MAPA DE RIESGOS'!$H179,"C",'MAPA DE RIESGOS'!$AF179),"")</f>
        <v/>
      </c>
      <c r="AD15" s="333" t="str">
        <f>IF(AND('MAPA DE RIESGOS'!$AP180="Muy Alta",'MAPA DE RIESGOS'!$AR180="Menor"),CONCATENATE("R",'MAPA DE RIESGOS'!$H180,"C",'MAPA DE RIESGOS'!$AF180),"")</f>
        <v/>
      </c>
      <c r="AE15" s="333" t="str">
        <f>IF(AND('MAPA DE RIESGOS'!$AP181="Muy Alta",'MAPA DE RIESGOS'!$AR181="Menor"),CONCATENATE("R",'MAPA DE RIESGOS'!$H181,"C",'MAPA DE RIESGOS'!$AF181),"")</f>
        <v/>
      </c>
      <c r="AF15" s="333" t="str">
        <f>IF(AND('MAPA DE RIESGOS'!$AP182="Muy Alta",'MAPA DE RIESGOS'!$AR182="Menor"),CONCATENATE("R",'MAPA DE RIESGOS'!$H182,"C",'MAPA DE RIESGOS'!$AF182),"")</f>
        <v/>
      </c>
      <c r="AG15" s="333" t="str">
        <f>IF(AND('MAPA DE RIESGOS'!$AP183="Muy Alta",'MAPA DE RIESGOS'!$AR183="Menor"),CONCATENATE("R",'MAPA DE RIESGOS'!$H183,"C",'MAPA DE RIESGOS'!$AF183),"")</f>
        <v/>
      </c>
      <c r="AH15" s="333" t="str">
        <f>IF(AND('MAPA DE RIESGOS'!$AP184="Muy Alta",'MAPA DE RIESGOS'!$AR184="Menor"),CONCATENATE("R",'MAPA DE RIESGOS'!$H184,"C",'MAPA DE RIESGOS'!$AF184),"")</f>
        <v/>
      </c>
      <c r="AI15" s="333" t="str">
        <f>IF(AND('MAPA DE RIESGOS'!$AP185="Muy Alta",'MAPA DE RIESGOS'!$AR185="Menor"),CONCATENATE("R",'MAPA DE RIESGOS'!$H185,"C",'MAPA DE RIESGOS'!$AF185),"")</f>
        <v/>
      </c>
      <c r="AJ15" s="333" t="str">
        <f>IF(AND('MAPA DE RIESGOS'!$AP186="Muy Alta",'MAPA DE RIESGOS'!$AR186="Menor"),CONCATENATE("R",'MAPA DE RIESGOS'!$H186,"C",'MAPA DE RIESGOS'!$AF186),"")</f>
        <v/>
      </c>
      <c r="AK15" s="333" t="str">
        <f>IF(AND('MAPA DE RIESGOS'!$AP187="Muy Alta",'MAPA DE RIESGOS'!$AR187="Menor"),CONCATENATE("R",'MAPA DE RIESGOS'!$H187,"C",'MAPA DE RIESGOS'!$AF187),"")</f>
        <v/>
      </c>
      <c r="AL15" s="333" t="str">
        <f>IF(AND('MAPA DE RIESGOS'!$AP188="Muy Alta",'MAPA DE RIESGOS'!$AR188="Menor"),CONCATENATE("R",'MAPA DE RIESGOS'!$H188,"C",'MAPA DE RIESGOS'!$AF188),"")</f>
        <v/>
      </c>
      <c r="AM15" s="333" t="str">
        <f>IF(AND('MAPA DE RIESGOS'!$AP189="Muy Alta",'MAPA DE RIESGOS'!$AR189="Menor"),CONCATENATE("R",'MAPA DE RIESGOS'!$H189,"C",'MAPA DE RIESGOS'!$AF189),"")</f>
        <v/>
      </c>
      <c r="AN15" s="333" t="str">
        <f>IF(AND('MAPA DE RIESGOS'!$AP190="Muy Alta",'MAPA DE RIESGOS'!$AR190="Menor"),CONCATENATE("R",'MAPA DE RIESGOS'!$H190,"C",'MAPA DE RIESGOS'!$AF190),"")</f>
        <v/>
      </c>
      <c r="AO15" s="333" t="str">
        <f>IF(AND('MAPA DE RIESGOS'!$AP191="Muy Alta",'MAPA DE RIESGOS'!$AR191="Menor"),CONCATENATE("R",'MAPA DE RIESGOS'!$H191,"C",'MAPA DE RIESGOS'!$AF191),"")</f>
        <v/>
      </c>
      <c r="AP15" s="333" t="str">
        <f>IF(AND('MAPA DE RIESGOS'!$AP192="Muy Alta",'MAPA DE RIESGOS'!$AR192="Menor"),CONCATENATE("R",'MAPA DE RIESGOS'!$H192,"C",'MAPA DE RIESGOS'!$AF192),"")</f>
        <v/>
      </c>
      <c r="AQ15" s="333" t="str">
        <f>IF(AND('MAPA DE RIESGOS'!$AP193="Muy Alta",'MAPA DE RIESGOS'!$AR193="Menor"),CONCATENATE("R",'MAPA DE RIESGOS'!$H193,"C",'MAPA DE RIESGOS'!$AF193),"")</f>
        <v/>
      </c>
      <c r="AR15" s="333" t="str">
        <f>IF(AND('MAPA DE RIESGOS'!$AP194="Muy Alta",'MAPA DE RIESGOS'!$AR194="Menor"),CONCATENATE("R",'MAPA DE RIESGOS'!$H194,"C",'MAPA DE RIESGOS'!$AF194),"")</f>
        <v/>
      </c>
      <c r="AS15" s="334" t="str">
        <f>IF(AND('MAPA DE RIESGOS'!$AP195="Muy Alta",'MAPA DE RIESGOS'!$AR195="Menor"),CONCATENATE("R",'MAPA DE RIESGOS'!$H195,"C",'MAPA DE RIESGOS'!$AF195),"")</f>
        <v/>
      </c>
      <c r="AT15" s="332" t="str">
        <f>IF(AND('MAPA DE RIESGOS'!$AP178="Muy Alta",'MAPA DE RIESGOS'!$AR178="Moderado"),CONCATENATE("R",'MAPA DE RIESGOS'!$H178,"C",'MAPA DE RIESGOS'!$AF178),"")</f>
        <v/>
      </c>
      <c r="AU15" s="333" t="str">
        <f>IF(AND('MAPA DE RIESGOS'!$AP179="Muy Alta",'MAPA DE RIESGOS'!$AR179="Moderado"),CONCATENATE("R",'MAPA DE RIESGOS'!$H179,"C",'MAPA DE RIESGOS'!$AF179),"")</f>
        <v/>
      </c>
      <c r="AV15" s="333" t="str">
        <f>IF(AND('MAPA DE RIESGOS'!$AP180="Muy Alta",'MAPA DE RIESGOS'!$AR180="Moderado"),CONCATENATE("R",'MAPA DE RIESGOS'!$H180,"C",'MAPA DE RIESGOS'!$AF180),"")</f>
        <v/>
      </c>
      <c r="AW15" s="333" t="str">
        <f>IF(AND('MAPA DE RIESGOS'!$AP181="Muy Alta",'MAPA DE RIESGOS'!$AR181="Moderado"),CONCATENATE("R",'MAPA DE RIESGOS'!$H181,"C",'MAPA DE RIESGOS'!$AF181),"")</f>
        <v/>
      </c>
      <c r="AX15" s="333" t="str">
        <f>IF(AND('MAPA DE RIESGOS'!$AP182="Muy Alta",'MAPA DE RIESGOS'!$AR182="Moderado"),CONCATENATE("R",'MAPA DE RIESGOS'!$H182,"C",'MAPA DE RIESGOS'!$AF182),"")</f>
        <v/>
      </c>
      <c r="AY15" s="333" t="str">
        <f>IF(AND('MAPA DE RIESGOS'!$AP183="Muy Alta",'MAPA DE RIESGOS'!$AR183="Moderado"),CONCATENATE("R",'MAPA DE RIESGOS'!$H183,"C",'MAPA DE RIESGOS'!$AF183),"")</f>
        <v/>
      </c>
      <c r="AZ15" s="333" t="str">
        <f>IF(AND('MAPA DE RIESGOS'!$AP184="Muy Alta",'MAPA DE RIESGOS'!$AR184="Moderado"),CONCATENATE("R",'MAPA DE RIESGOS'!$H184,"C",'MAPA DE RIESGOS'!$AF184),"")</f>
        <v/>
      </c>
      <c r="BA15" s="333" t="str">
        <f>IF(AND('MAPA DE RIESGOS'!$AP185="Muy Alta",'MAPA DE RIESGOS'!$AR185="Moderado"),CONCATENATE("R",'MAPA DE RIESGOS'!$H185,"C",'MAPA DE RIESGOS'!$AF185),"")</f>
        <v/>
      </c>
      <c r="BB15" s="333" t="str">
        <f>IF(AND('MAPA DE RIESGOS'!$AP186="Muy Alta",'MAPA DE RIESGOS'!$AR186="Moderado"),CONCATENATE("R",'MAPA DE RIESGOS'!$H186,"C",'MAPA DE RIESGOS'!$AF186),"")</f>
        <v/>
      </c>
      <c r="BC15" s="333" t="str">
        <f>IF(AND('MAPA DE RIESGOS'!$AP187="Muy Alta",'MAPA DE RIESGOS'!$AR187="Moderado"),CONCATENATE("R",'MAPA DE RIESGOS'!$H187,"C",'MAPA DE RIESGOS'!$AF187),"")</f>
        <v/>
      </c>
      <c r="BD15" s="333" t="str">
        <f>IF(AND('MAPA DE RIESGOS'!$AP188="Muy Alta",'MAPA DE RIESGOS'!$AR188="Moderado"),CONCATENATE("R",'MAPA DE RIESGOS'!$H188,"C",'MAPA DE RIESGOS'!$AF188),"")</f>
        <v/>
      </c>
      <c r="BE15" s="333" t="str">
        <f>IF(AND('MAPA DE RIESGOS'!$AP189="Muy Alta",'MAPA DE RIESGOS'!$AR189="Moderado"),CONCATENATE("R",'MAPA DE RIESGOS'!$H189,"C",'MAPA DE RIESGOS'!$AF189),"")</f>
        <v/>
      </c>
      <c r="BF15" s="333" t="str">
        <f>IF(AND('MAPA DE RIESGOS'!$AP190="Muy Alta",'MAPA DE RIESGOS'!$AR190="Moderado"),CONCATENATE("R",'MAPA DE RIESGOS'!$H190,"C",'MAPA DE RIESGOS'!$AF190),"")</f>
        <v/>
      </c>
      <c r="BG15" s="333" t="str">
        <f>IF(AND('MAPA DE RIESGOS'!$AP191="Muy Alta",'MAPA DE RIESGOS'!$AR191="Moderado"),CONCATENATE("R",'MAPA DE RIESGOS'!$H191,"C",'MAPA DE RIESGOS'!$AF191),"")</f>
        <v/>
      </c>
      <c r="BH15" s="333" t="str">
        <f>IF(AND('MAPA DE RIESGOS'!$AP192="Muy Alta",'MAPA DE RIESGOS'!$AR192="Moderado"),CONCATENATE("R",'MAPA DE RIESGOS'!$H192,"C",'MAPA DE RIESGOS'!$AF192),"")</f>
        <v/>
      </c>
      <c r="BI15" s="333" t="str">
        <f>IF(AND('MAPA DE RIESGOS'!$AP193="Muy Alta",'MAPA DE RIESGOS'!$AR193="Moderado"),CONCATENATE("R",'MAPA DE RIESGOS'!$H193,"C",'MAPA DE RIESGOS'!$AF193),"")</f>
        <v/>
      </c>
      <c r="BJ15" s="333" t="str">
        <f>IF(AND('MAPA DE RIESGOS'!$AP194="Muy Alta",'MAPA DE RIESGOS'!$AR194="Moderado"),CONCATENATE("R",'MAPA DE RIESGOS'!$H194,"C",'MAPA DE RIESGOS'!$AF194),"")</f>
        <v/>
      </c>
      <c r="BK15" s="334" t="str">
        <f>IF(AND('MAPA DE RIESGOS'!$AP195="Muy Alta",'MAPA DE RIESGOS'!$AR195="Moderado"),CONCATENATE("R",'MAPA DE RIESGOS'!$H195,"C",'MAPA DE RIESGOS'!$AF195),"")</f>
        <v/>
      </c>
      <c r="BL15" s="332" t="str">
        <f>IF(AND('MAPA DE RIESGOS'!$AP178="Muy Alta",'MAPA DE RIESGOS'!$AR178="Mayor"),CONCATENATE("R",'MAPA DE RIESGOS'!$H178,"C",'MAPA DE RIESGOS'!$AF178),"")</f>
        <v/>
      </c>
      <c r="BM15" s="333" t="str">
        <f>IF(AND('MAPA DE RIESGOS'!$AP179="Muy Alta",'MAPA DE RIESGOS'!$AR179="Mayor"),CONCATENATE("R",'MAPA DE RIESGOS'!$H179,"C",'MAPA DE RIESGOS'!$AF179),"")</f>
        <v/>
      </c>
      <c r="BN15" s="333" t="str">
        <f>IF(AND('MAPA DE RIESGOS'!$AP180="Muy Alta",'MAPA DE RIESGOS'!$AR180="Mayor"),CONCATENATE("R",'MAPA DE RIESGOS'!$H180,"C",'MAPA DE RIESGOS'!$AF180),"")</f>
        <v/>
      </c>
      <c r="BO15" s="333" t="str">
        <f>IF(AND('MAPA DE RIESGOS'!$AP181="Muy Alta",'MAPA DE RIESGOS'!$AR181="Mayor"),CONCATENATE("R",'MAPA DE RIESGOS'!$H181,"C",'MAPA DE RIESGOS'!$AF181),"")</f>
        <v/>
      </c>
      <c r="BP15" s="333" t="str">
        <f>IF(AND('MAPA DE RIESGOS'!$AP182="Muy Alta",'MAPA DE RIESGOS'!$AR182="Mayor"),CONCATENATE("R",'MAPA DE RIESGOS'!$H182,"C",'MAPA DE RIESGOS'!$AF182),"")</f>
        <v/>
      </c>
      <c r="BQ15" s="333" t="str">
        <f>IF(AND('MAPA DE RIESGOS'!$AP183="Muy Alta",'MAPA DE RIESGOS'!$AR183="Mayor"),CONCATENATE("R",'MAPA DE RIESGOS'!$H183,"C",'MAPA DE RIESGOS'!$AF183),"")</f>
        <v/>
      </c>
      <c r="BR15" s="333" t="str">
        <f>IF(AND('MAPA DE RIESGOS'!$AP184="Muy Alta",'MAPA DE RIESGOS'!$AR184="Mayor"),CONCATENATE("R",'MAPA DE RIESGOS'!$H184,"C",'MAPA DE RIESGOS'!$AF184),"")</f>
        <v/>
      </c>
      <c r="BS15" s="333" t="str">
        <f>IF(AND('MAPA DE RIESGOS'!$AP185="Muy Alta",'MAPA DE RIESGOS'!$AR185="Mayor"),CONCATENATE("R",'MAPA DE RIESGOS'!$H185,"C",'MAPA DE RIESGOS'!$AF185),"")</f>
        <v/>
      </c>
      <c r="BT15" s="333" t="str">
        <f>IF(AND('MAPA DE RIESGOS'!$AP186="Muy Alta",'MAPA DE RIESGOS'!$AR186="Mayor"),CONCATENATE("R",'MAPA DE RIESGOS'!$H186,"C",'MAPA DE RIESGOS'!$AF186),"")</f>
        <v/>
      </c>
      <c r="BU15" s="333" t="str">
        <f>IF(AND('MAPA DE RIESGOS'!$AP187="Muy Alta",'MAPA DE RIESGOS'!$AR187="Mayor"),CONCATENATE("R",'MAPA DE RIESGOS'!$H187,"C",'MAPA DE RIESGOS'!$AF187),"")</f>
        <v/>
      </c>
      <c r="BV15" s="333" t="str">
        <f>IF(AND('MAPA DE RIESGOS'!$AP188="Muy Alta",'MAPA DE RIESGOS'!$AR188="Mayor"),CONCATENATE("R",'MAPA DE RIESGOS'!$H188,"C",'MAPA DE RIESGOS'!$AF188),"")</f>
        <v/>
      </c>
      <c r="BW15" s="333" t="str">
        <f>IF(AND('MAPA DE RIESGOS'!$AP189="Muy Alta",'MAPA DE RIESGOS'!$AR189="Mayor"),CONCATENATE("R",'MAPA DE RIESGOS'!$H189,"C",'MAPA DE RIESGOS'!$AF189),"")</f>
        <v/>
      </c>
      <c r="BX15" s="333" t="str">
        <f>IF(AND('MAPA DE RIESGOS'!$AP190="Muy Alta",'MAPA DE RIESGOS'!$AR190="Mayor"),CONCATENATE("R",'MAPA DE RIESGOS'!$H190,"C",'MAPA DE RIESGOS'!$AF190),"")</f>
        <v/>
      </c>
      <c r="BY15" s="333" t="str">
        <f>IF(AND('MAPA DE RIESGOS'!$AP191="Muy Alta",'MAPA DE RIESGOS'!$AR191="Mayor"),CONCATENATE("R",'MAPA DE RIESGOS'!$H191,"C",'MAPA DE RIESGOS'!$AF191),"")</f>
        <v/>
      </c>
      <c r="BZ15" s="333" t="str">
        <f>IF(AND('MAPA DE RIESGOS'!$AP192="Muy Alta",'MAPA DE RIESGOS'!$AR192="Mayor"),CONCATENATE("R",'MAPA DE RIESGOS'!$H192,"C",'MAPA DE RIESGOS'!$AF192),"")</f>
        <v/>
      </c>
      <c r="CA15" s="333" t="str">
        <f>IF(AND('MAPA DE RIESGOS'!$AP193="Muy Alta",'MAPA DE RIESGOS'!$AR193="Mayor"),CONCATENATE("R",'MAPA DE RIESGOS'!$H193,"C",'MAPA DE RIESGOS'!$AF193),"")</f>
        <v/>
      </c>
      <c r="CB15" s="333" t="str">
        <f>IF(AND('MAPA DE RIESGOS'!$AP194="Muy Alta",'MAPA DE RIESGOS'!$AR194="Mayor"),CONCATENATE("R",'MAPA DE RIESGOS'!$H194,"C",'MAPA DE RIESGOS'!$AF194),"")</f>
        <v/>
      </c>
      <c r="CC15" s="334" t="str">
        <f>IF(AND('MAPA DE RIESGOS'!$AP195="Muy Alta",'MAPA DE RIESGOS'!$AR195="Mayor"),CONCATENATE("R",'MAPA DE RIESGOS'!$H195,"C",'MAPA DE RIESGOS'!$AF195),"")</f>
        <v/>
      </c>
      <c r="CD15" s="335" t="str">
        <f>IF(AND('MAPA DE RIESGOS'!$AP178="Muy Alta",'MAPA DE RIESGOS'!$AR178="Catastrófico"),CONCATENATE("R",'MAPA DE RIESGOS'!$H178,"C",'MAPA DE RIESGOS'!$AF178),"")</f>
        <v/>
      </c>
      <c r="CE15" s="335" t="str">
        <f>IF(AND('MAPA DE RIESGOS'!$AP179="Muy Alta",'MAPA DE RIESGOS'!$AR179="Catastrófico"),CONCATENATE("R",'MAPA DE RIESGOS'!$H179,"C",'MAPA DE RIESGOS'!$AF179),"")</f>
        <v/>
      </c>
      <c r="CF15" s="335" t="str">
        <f>IF(AND('MAPA DE RIESGOS'!$AP180="Muy Alta",'MAPA DE RIESGOS'!$AR180="Catastrófico"),CONCATENATE("R",'MAPA DE RIESGOS'!$H180,"C",'MAPA DE RIESGOS'!$AF180),"")</f>
        <v/>
      </c>
      <c r="CG15" s="335" t="str">
        <f>IF(AND('MAPA DE RIESGOS'!$AP181="Muy Alta",'MAPA DE RIESGOS'!$AR181="Catastrófico"),CONCATENATE("R",'MAPA DE RIESGOS'!$H181,"C",'MAPA DE RIESGOS'!$AF181),"")</f>
        <v/>
      </c>
      <c r="CH15" s="335" t="str">
        <f>IF(AND('MAPA DE RIESGOS'!$AP182="Muy Alta",'MAPA DE RIESGOS'!$AR182="Catastrófico"),CONCATENATE("R",'MAPA DE RIESGOS'!$H182,"C",'MAPA DE RIESGOS'!$AF182),"")</f>
        <v/>
      </c>
      <c r="CI15" s="335" t="str">
        <f>IF(AND('MAPA DE RIESGOS'!$AP183="Muy Alta",'MAPA DE RIESGOS'!$AR183="Catastrófico"),CONCATENATE("R",'MAPA DE RIESGOS'!$H183,"C",'MAPA DE RIESGOS'!$AF183),"")</f>
        <v/>
      </c>
      <c r="CJ15" s="335" t="str">
        <f>IF(AND('MAPA DE RIESGOS'!$AP184="Muy Alta",'MAPA DE RIESGOS'!$AR184="Catastrófico"),CONCATENATE("R",'MAPA DE RIESGOS'!$H184,"C",'MAPA DE RIESGOS'!$AF184),"")</f>
        <v/>
      </c>
      <c r="CK15" s="335" t="str">
        <f>IF(AND('MAPA DE RIESGOS'!$AP185="Muy Alta",'MAPA DE RIESGOS'!$AR185="Catastrófico"),CONCATENATE("R",'MAPA DE RIESGOS'!$H185,"C",'MAPA DE RIESGOS'!$AF185),"")</f>
        <v/>
      </c>
      <c r="CL15" s="335" t="str">
        <f>IF(AND('MAPA DE RIESGOS'!$AP186="Muy Alta",'MAPA DE RIESGOS'!$AR186="Catastrófico"),CONCATENATE("R",'MAPA DE RIESGOS'!$H186,"C",'MAPA DE RIESGOS'!$AF186),"")</f>
        <v/>
      </c>
      <c r="CM15" s="335" t="str">
        <f>IF(AND('MAPA DE RIESGOS'!$AP187="Muy Alta",'MAPA DE RIESGOS'!$AR187="Catastrófico"),CONCATENATE("R",'MAPA DE RIESGOS'!$H187,"C",'MAPA DE RIESGOS'!$AF187),"")</f>
        <v/>
      </c>
      <c r="CN15" s="335" t="str">
        <f>IF(AND('MAPA DE RIESGOS'!$AP188="Muy Alta",'MAPA DE RIESGOS'!$AR188="Catastrófico"),CONCATENATE("R",'MAPA DE RIESGOS'!$H188,"C",'MAPA DE RIESGOS'!$AF188),"")</f>
        <v/>
      </c>
      <c r="CO15" s="335" t="str">
        <f>IF(AND('MAPA DE RIESGOS'!$AP189="Muy Alta",'MAPA DE RIESGOS'!$AR189="Catastrófico"),CONCATENATE("R",'MAPA DE RIESGOS'!$H189,"C",'MAPA DE RIESGOS'!$AF189),"")</f>
        <v/>
      </c>
      <c r="CP15" s="335" t="str">
        <f>IF(AND('MAPA DE RIESGOS'!$AP190="Muy Alta",'MAPA DE RIESGOS'!$AR190="Catastrófico"),CONCATENATE("R",'MAPA DE RIESGOS'!$H190,"C",'MAPA DE RIESGOS'!$AF190),"")</f>
        <v/>
      </c>
      <c r="CQ15" s="335" t="str">
        <f>IF(AND('MAPA DE RIESGOS'!$AP191="Muy Alta",'MAPA DE RIESGOS'!$AR191="Catastrófico"),CONCATENATE("R",'MAPA DE RIESGOS'!$H191,"C",'MAPA DE RIESGOS'!$AF191),"")</f>
        <v/>
      </c>
      <c r="CR15" s="335" t="str">
        <f>IF(AND('MAPA DE RIESGOS'!$AP192="Muy Alta",'MAPA DE RIESGOS'!$AR192="Catastrófico"),CONCATENATE("R",'MAPA DE RIESGOS'!$H192,"C",'MAPA DE RIESGOS'!$AF192),"")</f>
        <v/>
      </c>
      <c r="CS15" s="335" t="str">
        <f>IF(AND('MAPA DE RIESGOS'!$AP193="Muy Alta",'MAPA DE RIESGOS'!$AR193="Catastrófico"),CONCATENATE("R",'MAPA DE RIESGOS'!$H193,"C",'MAPA DE RIESGOS'!$AF193),"")</f>
        <v/>
      </c>
      <c r="CT15" s="335" t="str">
        <f>IF(AND('MAPA DE RIESGOS'!$AP194="Muy Alta",'MAPA DE RIESGOS'!$AR194="Catastrófico"),CONCATENATE("R",'MAPA DE RIESGOS'!$H194,"C",'MAPA DE RIESGOS'!$AF194),"")</f>
        <v/>
      </c>
      <c r="CU15" s="336" t="str">
        <f>IF(AND('MAPA DE RIESGOS'!$AP195="Muy Alta",'MAPA DE RIESGOS'!$AR195="Catastrófico"),CONCATENATE("R",'MAPA DE RIESGOS'!$H195,"C",'MAPA DE RIESGOS'!$AF195),"")</f>
        <v/>
      </c>
      <c r="CV15" s="67"/>
      <c r="CW15" s="973"/>
      <c r="CX15" s="974"/>
      <c r="CY15" s="974"/>
      <c r="CZ15" s="974"/>
      <c r="DA15" s="974"/>
      <c r="DB15" s="975"/>
    </row>
    <row r="16" spans="2:106" ht="32.450000000000003" customHeight="1">
      <c r="B16" s="966"/>
      <c r="C16" s="966"/>
      <c r="D16" s="967"/>
      <c r="E16" s="955"/>
      <c r="F16" s="956"/>
      <c r="G16" s="956"/>
      <c r="H16" s="956"/>
      <c r="I16" s="957"/>
      <c r="J16" s="332" t="str">
        <f>IF(AND('MAPA DE RIESGOS'!$AP196="Muy Alta",'MAPA DE RIESGOS'!$AR196="Leve"),CONCATENATE("R",'MAPA DE RIESGOS'!$H196,"C",'MAPA DE RIESGOS'!$AF196),"")</f>
        <v/>
      </c>
      <c r="K16" s="333" t="str">
        <f>IF(AND('MAPA DE RIESGOS'!$AP197="Muy Alta",'MAPA DE RIESGOS'!$AR197="Leve"),CONCATENATE("R",'MAPA DE RIESGOS'!$H197,"C",'MAPA DE RIESGOS'!$AF197),"")</f>
        <v/>
      </c>
      <c r="L16" s="333" t="str">
        <f>IF(AND('MAPA DE RIESGOS'!$AP198="Muy Alta",'MAPA DE RIESGOS'!$AR198="Leve"),CONCATENATE("R",'MAPA DE RIESGOS'!$H198,"C",'MAPA DE RIESGOS'!$AF198),"")</f>
        <v/>
      </c>
      <c r="M16" s="333" t="str">
        <f>IF(AND('MAPA DE RIESGOS'!$AP199="Muy Alta",'MAPA DE RIESGOS'!$AR199="Leve"),CONCATENATE("R",'MAPA DE RIESGOS'!$H199,"C",'MAPA DE RIESGOS'!$AF199),"")</f>
        <v/>
      </c>
      <c r="N16" s="333" t="str">
        <f>IF(AND('MAPA DE RIESGOS'!$AP200="Muy Alta",'MAPA DE RIESGOS'!$AR200="Leve"),CONCATENATE("R",'MAPA DE RIESGOS'!$H200,"C",'MAPA DE RIESGOS'!$AF200),"")</f>
        <v/>
      </c>
      <c r="O16" s="333" t="str">
        <f>IF(AND('MAPA DE RIESGOS'!$AP201="Muy Alta",'MAPA DE RIESGOS'!$AR201="Leve"),CONCATENATE("R",'MAPA DE RIESGOS'!$H201,"C",'MAPA DE RIESGOS'!$AF201),"")</f>
        <v/>
      </c>
      <c r="P16" s="333" t="str">
        <f>IF(AND('MAPA DE RIESGOS'!$AP202="Muy Alta",'MAPA DE RIESGOS'!$AR202="Leve"),CONCATENATE("R",'MAPA DE RIESGOS'!$H202,"C",'MAPA DE RIESGOS'!$AF202),"")</f>
        <v/>
      </c>
      <c r="Q16" s="333" t="str">
        <f>IF(AND('MAPA DE RIESGOS'!$AP203="Muy Alta",'MAPA DE RIESGOS'!$AR203="Leve"),CONCATENATE("R",'MAPA DE RIESGOS'!$H203,"C",'MAPA DE RIESGOS'!$AF203),"")</f>
        <v/>
      </c>
      <c r="R16" s="333" t="str">
        <f>IF(AND('MAPA DE RIESGOS'!$AP204="Muy Alta",'MAPA DE RIESGOS'!$AR204="Leve"),CONCATENATE("R",'MAPA DE RIESGOS'!$H204,"C",'MAPA DE RIESGOS'!$AF204),"")</f>
        <v/>
      </c>
      <c r="S16" s="333" t="str">
        <f>IF(AND('MAPA DE RIESGOS'!$AP205="Muy Alta",'MAPA DE RIESGOS'!$AR205="Leve"),CONCATENATE("R",'MAPA DE RIESGOS'!$H205,"C",'MAPA DE RIESGOS'!$AF205),"")</f>
        <v/>
      </c>
      <c r="T16" s="333" t="str">
        <f>IF(AND('MAPA DE RIESGOS'!$AP206="Muy Alta",'MAPA DE RIESGOS'!$AR206="Leve"),CONCATENATE("R",'MAPA DE RIESGOS'!$H206,"C",'MAPA DE RIESGOS'!$AF206),"")</f>
        <v/>
      </c>
      <c r="U16" s="333" t="str">
        <f>IF(AND('MAPA DE RIESGOS'!$AP207="Muy Alta",'MAPA DE RIESGOS'!$AR207="Leve"),CONCATENATE("R",'MAPA DE RIESGOS'!$H207,"C",'MAPA DE RIESGOS'!$AF207),"")</f>
        <v/>
      </c>
      <c r="V16" s="333" t="str">
        <f>IF(AND('MAPA DE RIESGOS'!$AP208="Muy Alta",'MAPA DE RIESGOS'!$AR208="Leve"),CONCATENATE("R",'MAPA DE RIESGOS'!$H208,"C",'MAPA DE RIESGOS'!$AF208),"")</f>
        <v/>
      </c>
      <c r="W16" s="333" t="str">
        <f>IF(AND('MAPA DE RIESGOS'!$AP209="Muy Alta",'MAPA DE RIESGOS'!$AR209="Leve"),CONCATENATE("R",'MAPA DE RIESGOS'!$H209,"C",'MAPA DE RIESGOS'!$AF209),"")</f>
        <v/>
      </c>
      <c r="X16" s="333" t="str">
        <f>IF(AND('MAPA DE RIESGOS'!$AP210="Muy Alta",'MAPA DE RIESGOS'!$AR210="Leve"),CONCATENATE("R",'MAPA DE RIESGOS'!$H210,"C",'MAPA DE RIESGOS'!$AF210),"")</f>
        <v/>
      </c>
      <c r="Y16" s="333" t="str">
        <f>IF(AND('MAPA DE RIESGOS'!$AP211="Muy Alta",'MAPA DE RIESGOS'!$AR211="Leve"),CONCATENATE("R",'MAPA DE RIESGOS'!$H211,"C",'MAPA DE RIESGOS'!$AF211),"")</f>
        <v/>
      </c>
      <c r="Z16" s="333" t="str">
        <f>IF(AND('MAPA DE RIESGOS'!$AP212="Muy Alta",'MAPA DE RIESGOS'!$AR212="Leve"),CONCATENATE("R",'MAPA DE RIESGOS'!$H212,"C",'MAPA DE RIESGOS'!$AF212),"")</f>
        <v/>
      </c>
      <c r="AA16" s="334" t="str">
        <f>IF(AND('MAPA DE RIESGOS'!$AP213="Muy Alta",'MAPA DE RIESGOS'!$AR213="Leve"),CONCATENATE("R",'MAPA DE RIESGOS'!$H213,"C",'MAPA DE RIESGOS'!$AF213),"")</f>
        <v/>
      </c>
      <c r="AB16" s="332" t="str">
        <f>IF(AND('MAPA DE RIESGOS'!$AP196="Muy Alta",'MAPA DE RIESGOS'!$AR196="Menor"),CONCATENATE("R",'MAPA DE RIESGOS'!$H196,"C",'MAPA DE RIESGOS'!$AF196),"")</f>
        <v/>
      </c>
      <c r="AC16" s="333" t="str">
        <f>IF(AND('MAPA DE RIESGOS'!$AP197="Muy Alta",'MAPA DE RIESGOS'!$AR197="Menor"),CONCATENATE("R",'MAPA DE RIESGOS'!$H197,"C",'MAPA DE RIESGOS'!$AF197),"")</f>
        <v/>
      </c>
      <c r="AD16" s="333" t="str">
        <f>IF(AND('MAPA DE RIESGOS'!$AP198="Muy Alta",'MAPA DE RIESGOS'!$AR198="Menor"),CONCATENATE("R",'MAPA DE RIESGOS'!$H198,"C",'MAPA DE RIESGOS'!$AF198),"")</f>
        <v/>
      </c>
      <c r="AE16" s="333" t="str">
        <f>IF(AND('MAPA DE RIESGOS'!$AP199="Muy Alta",'MAPA DE RIESGOS'!$AR199="Menor"),CONCATENATE("R",'MAPA DE RIESGOS'!$H199,"C",'MAPA DE RIESGOS'!$AF199),"")</f>
        <v/>
      </c>
      <c r="AF16" s="333" t="str">
        <f>IF(AND('MAPA DE RIESGOS'!$AP200="Muy Alta",'MAPA DE RIESGOS'!$AR200="Menor"),CONCATENATE("R",'MAPA DE RIESGOS'!$H200,"C",'MAPA DE RIESGOS'!$AF200),"")</f>
        <v/>
      </c>
      <c r="AG16" s="333" t="str">
        <f>IF(AND('MAPA DE RIESGOS'!$AP201="Muy Alta",'MAPA DE RIESGOS'!$AR201="Menor"),CONCATENATE("R",'MAPA DE RIESGOS'!$H201,"C",'MAPA DE RIESGOS'!$AF201),"")</f>
        <v/>
      </c>
      <c r="AH16" s="333" t="str">
        <f>IF(AND('MAPA DE RIESGOS'!$AP202="Muy Alta",'MAPA DE RIESGOS'!$AR202="Menor"),CONCATENATE("R",'MAPA DE RIESGOS'!$H202,"C",'MAPA DE RIESGOS'!$AF202),"")</f>
        <v/>
      </c>
      <c r="AI16" s="333" t="str">
        <f>IF(AND('MAPA DE RIESGOS'!$AP203="Muy Alta",'MAPA DE RIESGOS'!$AR203="Menor"),CONCATENATE("R",'MAPA DE RIESGOS'!$H203,"C",'MAPA DE RIESGOS'!$AF203),"")</f>
        <v/>
      </c>
      <c r="AJ16" s="333" t="str">
        <f>IF(AND('MAPA DE RIESGOS'!$AP204="Muy Alta",'MAPA DE RIESGOS'!$AR204="Menor"),CONCATENATE("R",'MAPA DE RIESGOS'!$H204,"C",'MAPA DE RIESGOS'!$AF204),"")</f>
        <v/>
      </c>
      <c r="AK16" s="333" t="str">
        <f>IF(AND('MAPA DE RIESGOS'!$AP205="Muy Alta",'MAPA DE RIESGOS'!$AR205="Menor"),CONCATENATE("R",'MAPA DE RIESGOS'!$H205,"C",'MAPA DE RIESGOS'!$AF205),"")</f>
        <v/>
      </c>
      <c r="AL16" s="333" t="str">
        <f>IF(AND('MAPA DE RIESGOS'!$AP206="Muy Alta",'MAPA DE RIESGOS'!$AR206="Menor"),CONCATENATE("R",'MAPA DE RIESGOS'!$H206,"C",'MAPA DE RIESGOS'!$AF206),"")</f>
        <v/>
      </c>
      <c r="AM16" s="333" t="str">
        <f>IF(AND('MAPA DE RIESGOS'!$AP207="Muy Alta",'MAPA DE RIESGOS'!$AR207="Menor"),CONCATENATE("R",'MAPA DE RIESGOS'!$H207,"C",'MAPA DE RIESGOS'!$AF207),"")</f>
        <v/>
      </c>
      <c r="AN16" s="333" t="str">
        <f>IF(AND('MAPA DE RIESGOS'!$AP208="Muy Alta",'MAPA DE RIESGOS'!$AR208="Menor"),CONCATENATE("R",'MAPA DE RIESGOS'!$H208,"C",'MAPA DE RIESGOS'!$AF208),"")</f>
        <v/>
      </c>
      <c r="AO16" s="333" t="str">
        <f>IF(AND('MAPA DE RIESGOS'!$AP209="Muy Alta",'MAPA DE RIESGOS'!$AR209="Menor"),CONCATENATE("R",'MAPA DE RIESGOS'!$H209,"C",'MAPA DE RIESGOS'!$AF209),"")</f>
        <v/>
      </c>
      <c r="AP16" s="333" t="str">
        <f>IF(AND('MAPA DE RIESGOS'!$AP210="Muy Alta",'MAPA DE RIESGOS'!$AR210="Menor"),CONCATENATE("R",'MAPA DE RIESGOS'!$H210,"C",'MAPA DE RIESGOS'!$AF210),"")</f>
        <v/>
      </c>
      <c r="AQ16" s="333" t="str">
        <f>IF(AND('MAPA DE RIESGOS'!$AP211="Muy Alta",'MAPA DE RIESGOS'!$AR211="Menor"),CONCATENATE("R",'MAPA DE RIESGOS'!$H211,"C",'MAPA DE RIESGOS'!$AF211),"")</f>
        <v/>
      </c>
      <c r="AR16" s="333" t="str">
        <f>IF(AND('MAPA DE RIESGOS'!$AP212="Muy Alta",'MAPA DE RIESGOS'!$AR212="Menor"),CONCATENATE("R",'MAPA DE RIESGOS'!$H212,"C",'MAPA DE RIESGOS'!$AF212),"")</f>
        <v/>
      </c>
      <c r="AS16" s="334" t="str">
        <f>IF(AND('MAPA DE RIESGOS'!$AP213="Muy Alta",'MAPA DE RIESGOS'!$AR213="Menor"),CONCATENATE("R",'MAPA DE RIESGOS'!$H213,"C",'MAPA DE RIESGOS'!$AF213),"")</f>
        <v/>
      </c>
      <c r="AT16" s="332" t="str">
        <f>IF(AND('MAPA DE RIESGOS'!$AP196="Muy Alta",'MAPA DE RIESGOS'!$AR196="Moderado"),CONCATENATE("R",'MAPA DE RIESGOS'!$H196,"C",'MAPA DE RIESGOS'!$AF196),"")</f>
        <v/>
      </c>
      <c r="AU16" s="333" t="str">
        <f>IF(AND('MAPA DE RIESGOS'!$AP197="Muy Alta",'MAPA DE RIESGOS'!$AR197="Moderado"),CONCATENATE("R",'MAPA DE RIESGOS'!$H197,"C",'MAPA DE RIESGOS'!$AF197),"")</f>
        <v/>
      </c>
      <c r="AV16" s="333" t="str">
        <f>IF(AND('MAPA DE RIESGOS'!$AP198="Muy Alta",'MAPA DE RIESGOS'!$AR198="Moderado"),CONCATENATE("R",'MAPA DE RIESGOS'!$H198,"C",'MAPA DE RIESGOS'!$AF198),"")</f>
        <v/>
      </c>
      <c r="AW16" s="333" t="str">
        <f>IF(AND('MAPA DE RIESGOS'!$AP199="Muy Alta",'MAPA DE RIESGOS'!$AR199="Moderado"),CONCATENATE("R",'MAPA DE RIESGOS'!$H199,"C",'MAPA DE RIESGOS'!$AF199),"")</f>
        <v/>
      </c>
      <c r="AX16" s="333" t="str">
        <f>IF(AND('MAPA DE RIESGOS'!$AP200="Muy Alta",'MAPA DE RIESGOS'!$AR200="Moderado"),CONCATENATE("R",'MAPA DE RIESGOS'!$H200,"C",'MAPA DE RIESGOS'!$AF200),"")</f>
        <v/>
      </c>
      <c r="AY16" s="333" t="str">
        <f>IF(AND('MAPA DE RIESGOS'!$AP201="Muy Alta",'MAPA DE RIESGOS'!$AR201="Moderado"),CONCATENATE("R",'MAPA DE RIESGOS'!$H201,"C",'MAPA DE RIESGOS'!$AF201),"")</f>
        <v/>
      </c>
      <c r="AZ16" s="333" t="str">
        <f>IF(AND('MAPA DE RIESGOS'!$AP202="Muy Alta",'MAPA DE RIESGOS'!$AR202="Moderado"),CONCATENATE("R",'MAPA DE RIESGOS'!$H202,"C",'MAPA DE RIESGOS'!$AF202),"")</f>
        <v/>
      </c>
      <c r="BA16" s="333" t="str">
        <f>IF(AND('MAPA DE RIESGOS'!$AP203="Muy Alta",'MAPA DE RIESGOS'!$AR203="Moderado"),CONCATENATE("R",'MAPA DE RIESGOS'!$H203,"C",'MAPA DE RIESGOS'!$AF203),"")</f>
        <v/>
      </c>
      <c r="BB16" s="333" t="str">
        <f>IF(AND('MAPA DE RIESGOS'!$AP204="Muy Alta",'MAPA DE RIESGOS'!$AR204="Moderado"),CONCATENATE("R",'MAPA DE RIESGOS'!$H204,"C",'MAPA DE RIESGOS'!$AF204),"")</f>
        <v/>
      </c>
      <c r="BC16" s="333" t="str">
        <f>IF(AND('MAPA DE RIESGOS'!$AP205="Muy Alta",'MAPA DE RIESGOS'!$AR205="Moderado"),CONCATENATE("R",'MAPA DE RIESGOS'!$H205,"C",'MAPA DE RIESGOS'!$AF205),"")</f>
        <v/>
      </c>
      <c r="BD16" s="333" t="str">
        <f>IF(AND('MAPA DE RIESGOS'!$AP206="Muy Alta",'MAPA DE RIESGOS'!$AR206="Moderado"),CONCATENATE("R",'MAPA DE RIESGOS'!$H206,"C",'MAPA DE RIESGOS'!$AF206),"")</f>
        <v/>
      </c>
      <c r="BE16" s="333" t="str">
        <f>IF(AND('MAPA DE RIESGOS'!$AP207="Muy Alta",'MAPA DE RIESGOS'!$AR207="Moderado"),CONCATENATE("R",'MAPA DE RIESGOS'!$H207,"C",'MAPA DE RIESGOS'!$AF207),"")</f>
        <v/>
      </c>
      <c r="BF16" s="333" t="str">
        <f>IF(AND('MAPA DE RIESGOS'!$AP208="Muy Alta",'MAPA DE RIESGOS'!$AR208="Moderado"),CONCATENATE("R",'MAPA DE RIESGOS'!$H208,"C",'MAPA DE RIESGOS'!$AF208),"")</f>
        <v/>
      </c>
      <c r="BG16" s="333" t="str">
        <f>IF(AND('MAPA DE RIESGOS'!$AP209="Muy Alta",'MAPA DE RIESGOS'!$AR209="Moderado"),CONCATENATE("R",'MAPA DE RIESGOS'!$H209,"C",'MAPA DE RIESGOS'!$AF209),"")</f>
        <v/>
      </c>
      <c r="BH16" s="333" t="str">
        <f>IF(AND('MAPA DE RIESGOS'!$AP210="Muy Alta",'MAPA DE RIESGOS'!$AR210="Moderado"),CONCATENATE("R",'MAPA DE RIESGOS'!$H210,"C",'MAPA DE RIESGOS'!$AF210),"")</f>
        <v/>
      </c>
      <c r="BI16" s="333" t="str">
        <f>IF(AND('MAPA DE RIESGOS'!$AP211="Muy Alta",'MAPA DE RIESGOS'!$AR211="Moderado"),CONCATENATE("R",'MAPA DE RIESGOS'!$H211,"C",'MAPA DE RIESGOS'!$AF211),"")</f>
        <v/>
      </c>
      <c r="BJ16" s="333" t="str">
        <f>IF(AND('MAPA DE RIESGOS'!$AP212="Muy Alta",'MAPA DE RIESGOS'!$AR212="Moderado"),CONCATENATE("R",'MAPA DE RIESGOS'!$H212,"C",'MAPA DE RIESGOS'!$AF212),"")</f>
        <v/>
      </c>
      <c r="BK16" s="334" t="str">
        <f>IF(AND('MAPA DE RIESGOS'!$AP213="Muy Alta",'MAPA DE RIESGOS'!$AR213="Moderado"),CONCATENATE("R",'MAPA DE RIESGOS'!$H213,"C",'MAPA DE RIESGOS'!$AF213),"")</f>
        <v/>
      </c>
      <c r="BL16" s="332" t="str">
        <f>IF(AND('MAPA DE RIESGOS'!$AP196="Muy Alta",'MAPA DE RIESGOS'!$AR196="Mayor"),CONCATENATE("R",'MAPA DE RIESGOS'!$H196,"C",'MAPA DE RIESGOS'!$AF196),"")</f>
        <v/>
      </c>
      <c r="BM16" s="333" t="str">
        <f>IF(AND('MAPA DE RIESGOS'!$AP197="Muy Alta",'MAPA DE RIESGOS'!$AR197="Mayor"),CONCATENATE("R",'MAPA DE RIESGOS'!$H197,"C",'MAPA DE RIESGOS'!$AF197),"")</f>
        <v/>
      </c>
      <c r="BN16" s="333" t="str">
        <f>IF(AND('MAPA DE RIESGOS'!$AP198="Muy Alta",'MAPA DE RIESGOS'!$AR198="Mayor"),CONCATENATE("R",'MAPA DE RIESGOS'!$H198,"C",'MAPA DE RIESGOS'!$AF198),"")</f>
        <v/>
      </c>
      <c r="BO16" s="333" t="str">
        <f>IF(AND('MAPA DE RIESGOS'!$AP199="Muy Alta",'MAPA DE RIESGOS'!$AR199="Mayor"),CONCATENATE("R",'MAPA DE RIESGOS'!$H199,"C",'MAPA DE RIESGOS'!$AF199),"")</f>
        <v/>
      </c>
      <c r="BP16" s="333" t="str">
        <f>IF(AND('MAPA DE RIESGOS'!$AP200="Muy Alta",'MAPA DE RIESGOS'!$AR200="Mayor"),CONCATENATE("R",'MAPA DE RIESGOS'!$H200,"C",'MAPA DE RIESGOS'!$AF200),"")</f>
        <v/>
      </c>
      <c r="BQ16" s="333" t="str">
        <f>IF(AND('MAPA DE RIESGOS'!$AP201="Muy Alta",'MAPA DE RIESGOS'!$AR201="Mayor"),CONCATENATE("R",'MAPA DE RIESGOS'!$H201,"C",'MAPA DE RIESGOS'!$AF201),"")</f>
        <v/>
      </c>
      <c r="BR16" s="333" t="str">
        <f>IF(AND('MAPA DE RIESGOS'!$AP202="Muy Alta",'MAPA DE RIESGOS'!$AR202="Mayor"),CONCATENATE("R",'MAPA DE RIESGOS'!$H202,"C",'MAPA DE RIESGOS'!$AF202),"")</f>
        <v/>
      </c>
      <c r="BS16" s="333" t="str">
        <f>IF(AND('MAPA DE RIESGOS'!$AP203="Muy Alta",'MAPA DE RIESGOS'!$AR203="Mayor"),CONCATENATE("R",'MAPA DE RIESGOS'!$H203,"C",'MAPA DE RIESGOS'!$AF203),"")</f>
        <v/>
      </c>
      <c r="BT16" s="333" t="str">
        <f>IF(AND('MAPA DE RIESGOS'!$AP204="Muy Alta",'MAPA DE RIESGOS'!$AR204="Mayor"),CONCATENATE("R",'MAPA DE RIESGOS'!$H204,"C",'MAPA DE RIESGOS'!$AF204),"")</f>
        <v/>
      </c>
      <c r="BU16" s="333" t="str">
        <f>IF(AND('MAPA DE RIESGOS'!$AP205="Muy Alta",'MAPA DE RIESGOS'!$AR205="Mayor"),CONCATENATE("R",'MAPA DE RIESGOS'!$H205,"C",'MAPA DE RIESGOS'!$AF205),"")</f>
        <v/>
      </c>
      <c r="BV16" s="333" t="str">
        <f>IF(AND('MAPA DE RIESGOS'!$AP206="Muy Alta",'MAPA DE RIESGOS'!$AR206="Mayor"),CONCATENATE("R",'MAPA DE RIESGOS'!$H206,"C",'MAPA DE RIESGOS'!$AF206),"")</f>
        <v/>
      </c>
      <c r="BW16" s="333" t="str">
        <f>IF(AND('MAPA DE RIESGOS'!$AP207="Muy Alta",'MAPA DE RIESGOS'!$AR207="Mayor"),CONCATENATE("R",'MAPA DE RIESGOS'!$H207,"C",'MAPA DE RIESGOS'!$AF207),"")</f>
        <v/>
      </c>
      <c r="BX16" s="333" t="str">
        <f>IF(AND('MAPA DE RIESGOS'!$AP208="Muy Alta",'MAPA DE RIESGOS'!$AR208="Mayor"),CONCATENATE("R",'MAPA DE RIESGOS'!$H208,"C",'MAPA DE RIESGOS'!$AF208),"")</f>
        <v/>
      </c>
      <c r="BY16" s="333" t="str">
        <f>IF(AND('MAPA DE RIESGOS'!$AP209="Muy Alta",'MAPA DE RIESGOS'!$AR209="Mayor"),CONCATENATE("R",'MAPA DE RIESGOS'!$H209,"C",'MAPA DE RIESGOS'!$AF209),"")</f>
        <v/>
      </c>
      <c r="BZ16" s="333" t="str">
        <f>IF(AND('MAPA DE RIESGOS'!$AP210="Muy Alta",'MAPA DE RIESGOS'!$AR210="Mayor"),CONCATENATE("R",'MAPA DE RIESGOS'!$H210,"C",'MAPA DE RIESGOS'!$AF210),"")</f>
        <v/>
      </c>
      <c r="CA16" s="333" t="str">
        <f>IF(AND('MAPA DE RIESGOS'!$AP211="Muy Alta",'MAPA DE RIESGOS'!$AR211="Mayor"),CONCATENATE("R",'MAPA DE RIESGOS'!$H211,"C",'MAPA DE RIESGOS'!$AF211),"")</f>
        <v/>
      </c>
      <c r="CB16" s="333" t="str">
        <f>IF(AND('MAPA DE RIESGOS'!$AP212="Muy Alta",'MAPA DE RIESGOS'!$AR212="Mayor"),CONCATENATE("R",'MAPA DE RIESGOS'!$H212,"C",'MAPA DE RIESGOS'!$AF212),"")</f>
        <v/>
      </c>
      <c r="CC16" s="334" t="str">
        <f>IF(AND('MAPA DE RIESGOS'!$AP213="Muy Alta",'MAPA DE RIESGOS'!$AR213="Mayor"),CONCATENATE("R",'MAPA DE RIESGOS'!$H213,"C",'MAPA DE RIESGOS'!$AF213),"")</f>
        <v/>
      </c>
      <c r="CD16" s="335" t="str">
        <f>IF(AND('MAPA DE RIESGOS'!$AP196="Muy Alta",'MAPA DE RIESGOS'!$AR196="Catastrófico"),CONCATENATE("R",'MAPA DE RIESGOS'!$H196,"C",'MAPA DE RIESGOS'!$AF196),"")</f>
        <v/>
      </c>
      <c r="CE16" s="335" t="str">
        <f>IF(AND('MAPA DE RIESGOS'!$AP197="Muy Alta",'MAPA DE RIESGOS'!$AR197="Catastrófico"),CONCATENATE("R",'MAPA DE RIESGOS'!$H197,"C",'MAPA DE RIESGOS'!$AF197),"")</f>
        <v/>
      </c>
      <c r="CF16" s="335" t="str">
        <f>IF(AND('MAPA DE RIESGOS'!$AP198="Muy Alta",'MAPA DE RIESGOS'!$AR198="Catastrófico"),CONCATENATE("R",'MAPA DE RIESGOS'!$H198,"C",'MAPA DE RIESGOS'!$AF198),"")</f>
        <v/>
      </c>
      <c r="CG16" s="335" t="str">
        <f>IF(AND('MAPA DE RIESGOS'!$AP199="Muy Alta",'MAPA DE RIESGOS'!$AR199="Catastrófico"),CONCATENATE("R",'MAPA DE RIESGOS'!$H199,"C",'MAPA DE RIESGOS'!$AF199),"")</f>
        <v/>
      </c>
      <c r="CH16" s="335" t="str">
        <f>IF(AND('MAPA DE RIESGOS'!$AP200="Muy Alta",'MAPA DE RIESGOS'!$AR200="Catastrófico"),CONCATENATE("R",'MAPA DE RIESGOS'!$H200,"C",'MAPA DE RIESGOS'!$AF200),"")</f>
        <v/>
      </c>
      <c r="CI16" s="335" t="str">
        <f>IF(AND('MAPA DE RIESGOS'!$AP201="Muy Alta",'MAPA DE RIESGOS'!$AR201="Catastrófico"),CONCATENATE("R",'MAPA DE RIESGOS'!$H201,"C",'MAPA DE RIESGOS'!$AF201),"")</f>
        <v/>
      </c>
      <c r="CJ16" s="335" t="str">
        <f>IF(AND('MAPA DE RIESGOS'!$AP202="Muy Alta",'MAPA DE RIESGOS'!$AR202="Catastrófico"),CONCATENATE("R",'MAPA DE RIESGOS'!$H202,"C",'MAPA DE RIESGOS'!$AF202),"")</f>
        <v/>
      </c>
      <c r="CK16" s="335" t="str">
        <f>IF(AND('MAPA DE RIESGOS'!$AP203="Muy Alta",'MAPA DE RIESGOS'!$AR203="Catastrófico"),CONCATENATE("R",'MAPA DE RIESGOS'!$H203,"C",'MAPA DE RIESGOS'!$AF203),"")</f>
        <v/>
      </c>
      <c r="CL16" s="335" t="str">
        <f>IF(AND('MAPA DE RIESGOS'!$AP204="Muy Alta",'MAPA DE RIESGOS'!$AR204="Catastrófico"),CONCATENATE("R",'MAPA DE RIESGOS'!$H204,"C",'MAPA DE RIESGOS'!$AF204),"")</f>
        <v/>
      </c>
      <c r="CM16" s="335" t="str">
        <f>IF(AND('MAPA DE RIESGOS'!$AP205="Muy Alta",'MAPA DE RIESGOS'!$AR205="Catastrófico"),CONCATENATE("R",'MAPA DE RIESGOS'!$H205,"C",'MAPA DE RIESGOS'!$AF205),"")</f>
        <v/>
      </c>
      <c r="CN16" s="335" t="str">
        <f>IF(AND('MAPA DE RIESGOS'!$AP206="Muy Alta",'MAPA DE RIESGOS'!$AR206="Catastrófico"),CONCATENATE("R",'MAPA DE RIESGOS'!$H206,"C",'MAPA DE RIESGOS'!$AF206),"")</f>
        <v/>
      </c>
      <c r="CO16" s="335" t="str">
        <f>IF(AND('MAPA DE RIESGOS'!$AP207="Muy Alta",'MAPA DE RIESGOS'!$AR207="Catastrófico"),CONCATENATE("R",'MAPA DE RIESGOS'!$H207,"C",'MAPA DE RIESGOS'!$AF207),"")</f>
        <v/>
      </c>
      <c r="CP16" s="335" t="str">
        <f>IF(AND('MAPA DE RIESGOS'!$AP208="Muy Alta",'MAPA DE RIESGOS'!$AR208="Catastrófico"),CONCATENATE("R",'MAPA DE RIESGOS'!$H208,"C",'MAPA DE RIESGOS'!$AF208),"")</f>
        <v/>
      </c>
      <c r="CQ16" s="335" t="str">
        <f>IF(AND('MAPA DE RIESGOS'!$AP209="Muy Alta",'MAPA DE RIESGOS'!$AR209="Catastrófico"),CONCATENATE("R",'MAPA DE RIESGOS'!$H209,"C",'MAPA DE RIESGOS'!$AF209),"")</f>
        <v/>
      </c>
      <c r="CR16" s="335" t="str">
        <f>IF(AND('MAPA DE RIESGOS'!$AP210="Muy Alta",'MAPA DE RIESGOS'!$AR210="Catastrófico"),CONCATENATE("R",'MAPA DE RIESGOS'!$H210,"C",'MAPA DE RIESGOS'!$AF210),"")</f>
        <v/>
      </c>
      <c r="CS16" s="335" t="str">
        <f>IF(AND('MAPA DE RIESGOS'!$AP211="Muy Alta",'MAPA DE RIESGOS'!$AR211="Catastrófico"),CONCATENATE("R",'MAPA DE RIESGOS'!$H211,"C",'MAPA DE RIESGOS'!$AF211),"")</f>
        <v/>
      </c>
      <c r="CT16" s="335" t="str">
        <f>IF(AND('MAPA DE RIESGOS'!$AP212="Muy Alta",'MAPA DE RIESGOS'!$AR212="Catastrófico"),CONCATENATE("R",'MAPA DE RIESGOS'!$H212,"C",'MAPA DE RIESGOS'!$AF212),"")</f>
        <v/>
      </c>
      <c r="CU16" s="336" t="str">
        <f>IF(AND('MAPA DE RIESGOS'!$AP213="Muy Alta",'MAPA DE RIESGOS'!$AR213="Catastrófico"),CONCATENATE("R",'MAPA DE RIESGOS'!$H213,"C",'MAPA DE RIESGOS'!$AF213),"")</f>
        <v/>
      </c>
      <c r="CV16" s="67"/>
      <c r="CW16" s="973"/>
      <c r="CX16" s="974"/>
      <c r="CY16" s="974"/>
      <c r="CZ16" s="974"/>
      <c r="DA16" s="974"/>
      <c r="DB16" s="975"/>
    </row>
    <row r="17" spans="2:106" ht="32.450000000000003" customHeight="1">
      <c r="B17" s="966"/>
      <c r="C17" s="966"/>
      <c r="D17" s="967"/>
      <c r="E17" s="955"/>
      <c r="F17" s="956"/>
      <c r="G17" s="956"/>
      <c r="H17" s="956"/>
      <c r="I17" s="957"/>
      <c r="J17" s="332" t="str">
        <f>IF(AND('MAPA DE RIESGOS'!$AP214="Muy Alta",'MAPA DE RIESGOS'!$AR214="Leve"),CONCATENATE("R",'MAPA DE RIESGOS'!$H214,"C",'MAPA DE RIESGOS'!$AF214),"")</f>
        <v/>
      </c>
      <c r="K17" s="333" t="str">
        <f>IF(AND('MAPA DE RIESGOS'!$AP215="Muy Alta",'MAPA DE RIESGOS'!$AR215="Leve"),CONCATENATE("R",'MAPA DE RIESGOS'!$H215,"C",'MAPA DE RIESGOS'!$AF215),"")</f>
        <v/>
      </c>
      <c r="L17" s="333" t="str">
        <f>IF(AND('MAPA DE RIESGOS'!$AP216="Muy Alta",'MAPA DE RIESGOS'!$AR216="Leve"),CONCATENATE("R",'MAPA DE RIESGOS'!$H216,"C",'MAPA DE RIESGOS'!$AF216),"")</f>
        <v/>
      </c>
      <c r="M17" s="333" t="str">
        <f>IF(AND('MAPA DE RIESGOS'!$AP217="Muy Alta",'MAPA DE RIESGOS'!$AR217="Leve"),CONCATENATE("R",'MAPA DE RIESGOS'!$H217,"C",'MAPA DE RIESGOS'!$AF217),"")</f>
        <v/>
      </c>
      <c r="N17" s="333" t="str">
        <f>IF(AND('MAPA DE RIESGOS'!$AP218="Muy Alta",'MAPA DE RIESGOS'!$AR218="Leve"),CONCATENATE("R",'MAPA DE RIESGOS'!$H218,"C",'MAPA DE RIESGOS'!$AF218),"")</f>
        <v/>
      </c>
      <c r="O17" s="333" t="str">
        <f>IF(AND('MAPA DE RIESGOS'!$AP219="Muy Alta",'MAPA DE RIESGOS'!$AR219="Leve"),CONCATENATE("R",'MAPA DE RIESGOS'!$H219,"C",'MAPA DE RIESGOS'!$AF219),"")</f>
        <v/>
      </c>
      <c r="P17" s="333" t="str">
        <f>IF(AND('MAPA DE RIESGOS'!$AP220="Muy Alta",'MAPA DE RIESGOS'!$AR220="Leve"),CONCATENATE("R",'MAPA DE RIESGOS'!$H220,"C",'MAPA DE RIESGOS'!$AF220),"")</f>
        <v/>
      </c>
      <c r="Q17" s="333" t="str">
        <f>IF(AND('MAPA DE RIESGOS'!$AP221="Muy Alta",'MAPA DE RIESGOS'!$AR221="Leve"),CONCATENATE("R",'MAPA DE RIESGOS'!$H221,"C",'MAPA DE RIESGOS'!$AF221),"")</f>
        <v/>
      </c>
      <c r="R17" s="333" t="str">
        <f>IF(AND('MAPA DE RIESGOS'!$AP222="Muy Alta",'MAPA DE RIESGOS'!$AR222="Leve"),CONCATENATE("R",'MAPA DE RIESGOS'!$H222,"C",'MAPA DE RIESGOS'!$AF222),"")</f>
        <v/>
      </c>
      <c r="S17" s="333" t="str">
        <f>IF(AND('MAPA DE RIESGOS'!$AP223="Muy Alta",'MAPA DE RIESGOS'!$AR223="Leve"),CONCATENATE("R",'MAPA DE RIESGOS'!$H223,"C",'MAPA DE RIESGOS'!$AF223),"")</f>
        <v/>
      </c>
      <c r="T17" s="333" t="str">
        <f>IF(AND('MAPA DE RIESGOS'!$AP224="Muy Alta",'MAPA DE RIESGOS'!$AR224="Leve"),CONCATENATE("R",'MAPA DE RIESGOS'!$H224,"C",'MAPA DE RIESGOS'!$AF224),"")</f>
        <v/>
      </c>
      <c r="U17" s="333" t="str">
        <f>IF(AND('MAPA DE RIESGOS'!$AP225="Muy Alta",'MAPA DE RIESGOS'!$AR225="Leve"),CONCATENATE("R",'MAPA DE RIESGOS'!$H225,"C",'MAPA DE RIESGOS'!$AF225),"")</f>
        <v/>
      </c>
      <c r="V17" s="333" t="str">
        <f>IF(AND('MAPA DE RIESGOS'!$AP226="Muy Alta",'MAPA DE RIESGOS'!$AR226="Leve"),CONCATENATE("R",'MAPA DE RIESGOS'!$H226,"C",'MAPA DE RIESGOS'!$AF226),"")</f>
        <v/>
      </c>
      <c r="W17" s="333" t="str">
        <f>IF(AND('MAPA DE RIESGOS'!$AP227="Muy Alta",'MAPA DE RIESGOS'!$AR227="Leve"),CONCATENATE("R",'MAPA DE RIESGOS'!$H227,"C",'MAPA DE RIESGOS'!$AF227),"")</f>
        <v/>
      </c>
      <c r="X17" s="333" t="str">
        <f>IF(AND('MAPA DE RIESGOS'!$AP228="Muy Alta",'MAPA DE RIESGOS'!$AR228="Leve"),CONCATENATE("R",'MAPA DE RIESGOS'!$H228,"C",'MAPA DE RIESGOS'!$AF228),"")</f>
        <v/>
      </c>
      <c r="Y17" s="333" t="str">
        <f>IF(AND('MAPA DE RIESGOS'!$AP229="Muy Alta",'MAPA DE RIESGOS'!$AR229="Leve"),CONCATENATE("R",'MAPA DE RIESGOS'!$H229,"C",'MAPA DE RIESGOS'!$AF229),"")</f>
        <v/>
      </c>
      <c r="Z17" s="333" t="str">
        <f>IF(AND('MAPA DE RIESGOS'!$AP230="Muy Alta",'MAPA DE RIESGOS'!$AR230="Leve"),CONCATENATE("R",'MAPA DE RIESGOS'!$H230,"C",'MAPA DE RIESGOS'!$AF230),"")</f>
        <v/>
      </c>
      <c r="AA17" s="334" t="str">
        <f>IF(AND('MAPA DE RIESGOS'!$AP231="Muy Alta",'MAPA DE RIESGOS'!$AR231="Leve"),CONCATENATE("R",'MAPA DE RIESGOS'!$H231,"C",'MAPA DE RIESGOS'!$AF231),"")</f>
        <v/>
      </c>
      <c r="AB17" s="332" t="str">
        <f>IF(AND('MAPA DE RIESGOS'!$AP214="Muy Alta",'MAPA DE RIESGOS'!$AR214="Menor"),CONCATENATE("R",'MAPA DE RIESGOS'!$H214,"C",'MAPA DE RIESGOS'!$AF214),"")</f>
        <v/>
      </c>
      <c r="AC17" s="333" t="str">
        <f>IF(AND('MAPA DE RIESGOS'!$AP215="Muy Alta",'MAPA DE RIESGOS'!$AR215="Menor"),CONCATENATE("R",'MAPA DE RIESGOS'!$H215,"C",'MAPA DE RIESGOS'!$AF215),"")</f>
        <v/>
      </c>
      <c r="AD17" s="333" t="str">
        <f>IF(AND('MAPA DE RIESGOS'!$AP216="Muy Alta",'MAPA DE RIESGOS'!$AR216="Menor"),CONCATENATE("R",'MAPA DE RIESGOS'!$H216,"C",'MAPA DE RIESGOS'!$AF216),"")</f>
        <v/>
      </c>
      <c r="AE17" s="333" t="str">
        <f>IF(AND('MAPA DE RIESGOS'!$AP217="Muy Alta",'MAPA DE RIESGOS'!$AR217="Menor"),CONCATENATE("R",'MAPA DE RIESGOS'!$H217,"C",'MAPA DE RIESGOS'!$AF217),"")</f>
        <v/>
      </c>
      <c r="AF17" s="333" t="str">
        <f>IF(AND('MAPA DE RIESGOS'!$AP218="Muy Alta",'MAPA DE RIESGOS'!$AR218="Menor"),CONCATENATE("R",'MAPA DE RIESGOS'!$H218,"C",'MAPA DE RIESGOS'!$AF218),"")</f>
        <v/>
      </c>
      <c r="AG17" s="333" t="str">
        <f>IF(AND('MAPA DE RIESGOS'!$AP219="Muy Alta",'MAPA DE RIESGOS'!$AR219="Menor"),CONCATENATE("R",'MAPA DE RIESGOS'!$H219,"C",'MAPA DE RIESGOS'!$AF219),"")</f>
        <v/>
      </c>
      <c r="AH17" s="333" t="str">
        <f>IF(AND('MAPA DE RIESGOS'!$AP220="Muy Alta",'MAPA DE RIESGOS'!$AR220="Menor"),CONCATENATE("R",'MAPA DE RIESGOS'!$H220,"C",'MAPA DE RIESGOS'!$AF220),"")</f>
        <v/>
      </c>
      <c r="AI17" s="333" t="str">
        <f>IF(AND('MAPA DE RIESGOS'!$AP221="Muy Alta",'MAPA DE RIESGOS'!$AR221="Menor"),CONCATENATE("R",'MAPA DE RIESGOS'!$H221,"C",'MAPA DE RIESGOS'!$AF221),"")</f>
        <v/>
      </c>
      <c r="AJ17" s="333" t="str">
        <f>IF(AND('MAPA DE RIESGOS'!$AP222="Muy Alta",'MAPA DE RIESGOS'!$AR222="Menor"),CONCATENATE("R",'MAPA DE RIESGOS'!$H222,"C",'MAPA DE RIESGOS'!$AF222),"")</f>
        <v/>
      </c>
      <c r="AK17" s="333" t="str">
        <f>IF(AND('MAPA DE RIESGOS'!$AP223="Muy Alta",'MAPA DE RIESGOS'!$AR223="Menor"),CONCATENATE("R",'MAPA DE RIESGOS'!$H223,"C",'MAPA DE RIESGOS'!$AF223),"")</f>
        <v/>
      </c>
      <c r="AL17" s="333" t="str">
        <f>IF(AND('MAPA DE RIESGOS'!$AP224="Muy Alta",'MAPA DE RIESGOS'!$AR224="Menor"),CONCATENATE("R",'MAPA DE RIESGOS'!$H224,"C",'MAPA DE RIESGOS'!$AF224),"")</f>
        <v/>
      </c>
      <c r="AM17" s="333" t="str">
        <f>IF(AND('MAPA DE RIESGOS'!$AP225="Muy Alta",'MAPA DE RIESGOS'!$AR225="Menor"),CONCATENATE("R",'MAPA DE RIESGOS'!$H225,"C",'MAPA DE RIESGOS'!$AF225),"")</f>
        <v/>
      </c>
      <c r="AN17" s="333" t="str">
        <f>IF(AND('MAPA DE RIESGOS'!$AP226="Muy Alta",'MAPA DE RIESGOS'!$AR226="Menor"),CONCATENATE("R",'MAPA DE RIESGOS'!$H226,"C",'MAPA DE RIESGOS'!$AF226),"")</f>
        <v/>
      </c>
      <c r="AO17" s="333" t="str">
        <f>IF(AND('MAPA DE RIESGOS'!$AP227="Muy Alta",'MAPA DE RIESGOS'!$AR227="Menor"),CONCATENATE("R",'MAPA DE RIESGOS'!$H227,"C",'MAPA DE RIESGOS'!$AF227),"")</f>
        <v/>
      </c>
      <c r="AP17" s="333" t="str">
        <f>IF(AND('MAPA DE RIESGOS'!$AP228="Muy Alta",'MAPA DE RIESGOS'!$AR228="Menor"),CONCATENATE("R",'MAPA DE RIESGOS'!$H228,"C",'MAPA DE RIESGOS'!$AF228),"")</f>
        <v/>
      </c>
      <c r="AQ17" s="333" t="str">
        <f>IF(AND('MAPA DE RIESGOS'!$AP229="Muy Alta",'MAPA DE RIESGOS'!$AR229="Menor"),CONCATENATE("R",'MAPA DE RIESGOS'!$H229,"C",'MAPA DE RIESGOS'!$AF229),"")</f>
        <v/>
      </c>
      <c r="AR17" s="333" t="str">
        <f>IF(AND('MAPA DE RIESGOS'!$AP230="Muy Alta",'MAPA DE RIESGOS'!$AR230="Menor"),CONCATENATE("R",'MAPA DE RIESGOS'!$H230,"C",'MAPA DE RIESGOS'!$AF230),"")</f>
        <v/>
      </c>
      <c r="AS17" s="334" t="str">
        <f>IF(AND('MAPA DE RIESGOS'!$AP231="Muy Alta",'MAPA DE RIESGOS'!$AR231="Menor"),CONCATENATE("R",'MAPA DE RIESGOS'!$H231,"C",'MAPA DE RIESGOS'!$AF231),"")</f>
        <v/>
      </c>
      <c r="AT17" s="332" t="str">
        <f>IF(AND('MAPA DE RIESGOS'!$AP214="Muy Alta",'MAPA DE RIESGOS'!$AR214="Moderado"),CONCATENATE("R",'MAPA DE RIESGOS'!$H214,"C",'MAPA DE RIESGOS'!$AF214),"")</f>
        <v/>
      </c>
      <c r="AU17" s="333" t="str">
        <f>IF(AND('MAPA DE RIESGOS'!$AP215="Muy Alta",'MAPA DE RIESGOS'!$AR215="Moderado"),CONCATENATE("R",'MAPA DE RIESGOS'!$H215,"C",'MAPA DE RIESGOS'!$AF215),"")</f>
        <v/>
      </c>
      <c r="AV17" s="333" t="str">
        <f>IF(AND('MAPA DE RIESGOS'!$AP216="Muy Alta",'MAPA DE RIESGOS'!$AR216="Moderado"),CONCATENATE("R",'MAPA DE RIESGOS'!$H216,"C",'MAPA DE RIESGOS'!$AF216),"")</f>
        <v/>
      </c>
      <c r="AW17" s="333" t="str">
        <f>IF(AND('MAPA DE RIESGOS'!$AP217="Muy Alta",'MAPA DE RIESGOS'!$AR217="Moderado"),CONCATENATE("R",'MAPA DE RIESGOS'!$H217,"C",'MAPA DE RIESGOS'!$AF217),"")</f>
        <v/>
      </c>
      <c r="AX17" s="333" t="str">
        <f>IF(AND('MAPA DE RIESGOS'!$AP218="Muy Alta",'MAPA DE RIESGOS'!$AR218="Moderado"),CONCATENATE("R",'MAPA DE RIESGOS'!$H218,"C",'MAPA DE RIESGOS'!$AF218),"")</f>
        <v/>
      </c>
      <c r="AY17" s="333" t="str">
        <f>IF(AND('MAPA DE RIESGOS'!$AP219="Muy Alta",'MAPA DE RIESGOS'!$AR219="Moderado"),CONCATENATE("R",'MAPA DE RIESGOS'!$H219,"C",'MAPA DE RIESGOS'!$AF219),"")</f>
        <v/>
      </c>
      <c r="AZ17" s="333" t="str">
        <f>IF(AND('MAPA DE RIESGOS'!$AP220="Muy Alta",'MAPA DE RIESGOS'!$AR220="Moderado"),CONCATENATE("R",'MAPA DE RIESGOS'!$H220,"C",'MAPA DE RIESGOS'!$AF220),"")</f>
        <v/>
      </c>
      <c r="BA17" s="333" t="str">
        <f>IF(AND('MAPA DE RIESGOS'!$AP221="Muy Alta",'MAPA DE RIESGOS'!$AR221="Moderado"),CONCATENATE("R",'MAPA DE RIESGOS'!$H221,"C",'MAPA DE RIESGOS'!$AF221),"")</f>
        <v/>
      </c>
      <c r="BB17" s="333" t="str">
        <f>IF(AND('MAPA DE RIESGOS'!$AP222="Muy Alta",'MAPA DE RIESGOS'!$AR222="Moderado"),CONCATENATE("R",'MAPA DE RIESGOS'!$H222,"C",'MAPA DE RIESGOS'!$AF222),"")</f>
        <v/>
      </c>
      <c r="BC17" s="333" t="str">
        <f>IF(AND('MAPA DE RIESGOS'!$AP223="Muy Alta",'MAPA DE RIESGOS'!$AR223="Moderado"),CONCATENATE("R",'MAPA DE RIESGOS'!$H223,"C",'MAPA DE RIESGOS'!$AF223),"")</f>
        <v/>
      </c>
      <c r="BD17" s="333" t="str">
        <f>IF(AND('MAPA DE RIESGOS'!$AP224="Muy Alta",'MAPA DE RIESGOS'!$AR224="Moderado"),CONCATENATE("R",'MAPA DE RIESGOS'!$H224,"C",'MAPA DE RIESGOS'!$AF224),"")</f>
        <v/>
      </c>
      <c r="BE17" s="333" t="str">
        <f>IF(AND('MAPA DE RIESGOS'!$AP225="Muy Alta",'MAPA DE RIESGOS'!$AR225="Moderado"),CONCATENATE("R",'MAPA DE RIESGOS'!$H225,"C",'MAPA DE RIESGOS'!$AF225),"")</f>
        <v/>
      </c>
      <c r="BF17" s="333" t="str">
        <f>IF(AND('MAPA DE RIESGOS'!$AP226="Muy Alta",'MAPA DE RIESGOS'!$AR226="Moderado"),CONCATENATE("R",'MAPA DE RIESGOS'!$H226,"C",'MAPA DE RIESGOS'!$AF226),"")</f>
        <v/>
      </c>
      <c r="BG17" s="333" t="str">
        <f>IF(AND('MAPA DE RIESGOS'!$AP227="Muy Alta",'MAPA DE RIESGOS'!$AR227="Moderado"),CONCATENATE("R",'MAPA DE RIESGOS'!$H227,"C",'MAPA DE RIESGOS'!$AF227),"")</f>
        <v/>
      </c>
      <c r="BH17" s="333" t="str">
        <f>IF(AND('MAPA DE RIESGOS'!$AP228="Muy Alta",'MAPA DE RIESGOS'!$AR228="Moderado"),CONCATENATE("R",'MAPA DE RIESGOS'!$H228,"C",'MAPA DE RIESGOS'!$AF228),"")</f>
        <v/>
      </c>
      <c r="BI17" s="333" t="str">
        <f>IF(AND('MAPA DE RIESGOS'!$AP229="Muy Alta",'MAPA DE RIESGOS'!$AR229="Moderado"),CONCATENATE("R",'MAPA DE RIESGOS'!$H229,"C",'MAPA DE RIESGOS'!$AF229),"")</f>
        <v/>
      </c>
      <c r="BJ17" s="333" t="str">
        <f>IF(AND('MAPA DE RIESGOS'!$AP230="Muy Alta",'MAPA DE RIESGOS'!$AR230="Moderado"),CONCATENATE("R",'MAPA DE RIESGOS'!$H230,"C",'MAPA DE RIESGOS'!$AF230),"")</f>
        <v/>
      </c>
      <c r="BK17" s="334" t="str">
        <f>IF(AND('MAPA DE RIESGOS'!$AP231="Muy Alta",'MAPA DE RIESGOS'!$AR231="Moderado"),CONCATENATE("R",'MAPA DE RIESGOS'!$H231,"C",'MAPA DE RIESGOS'!$AF231),"")</f>
        <v/>
      </c>
      <c r="BL17" s="332" t="str">
        <f>IF(AND('MAPA DE RIESGOS'!$AP214="Muy Alta",'MAPA DE RIESGOS'!$AR214="Mayor"),CONCATENATE("R",'MAPA DE RIESGOS'!$H214,"C",'MAPA DE RIESGOS'!$AF214),"")</f>
        <v/>
      </c>
      <c r="BM17" s="333" t="str">
        <f>IF(AND('MAPA DE RIESGOS'!$AP215="Muy Alta",'MAPA DE RIESGOS'!$AR215="Mayor"),CONCATENATE("R",'MAPA DE RIESGOS'!$H215,"C",'MAPA DE RIESGOS'!$AF215),"")</f>
        <v/>
      </c>
      <c r="BN17" s="333" t="str">
        <f>IF(AND('MAPA DE RIESGOS'!$AP216="Muy Alta",'MAPA DE RIESGOS'!$AR216="Mayor"),CONCATENATE("R",'MAPA DE RIESGOS'!$H216,"C",'MAPA DE RIESGOS'!$AF216),"")</f>
        <v/>
      </c>
      <c r="BO17" s="333" t="str">
        <f>IF(AND('MAPA DE RIESGOS'!$AP217="Muy Alta",'MAPA DE RIESGOS'!$AR217="Mayor"),CONCATENATE("R",'MAPA DE RIESGOS'!$H217,"C",'MAPA DE RIESGOS'!$AF217),"")</f>
        <v/>
      </c>
      <c r="BP17" s="333" t="str">
        <f>IF(AND('MAPA DE RIESGOS'!$AP218="Muy Alta",'MAPA DE RIESGOS'!$AR218="Mayor"),CONCATENATE("R",'MAPA DE RIESGOS'!$H218,"C",'MAPA DE RIESGOS'!$AF218),"")</f>
        <v/>
      </c>
      <c r="BQ17" s="333" t="str">
        <f>IF(AND('MAPA DE RIESGOS'!$AP219="Muy Alta",'MAPA DE RIESGOS'!$AR219="Mayor"),CONCATENATE("R",'MAPA DE RIESGOS'!$H219,"C",'MAPA DE RIESGOS'!$AF219),"")</f>
        <v/>
      </c>
      <c r="BR17" s="333" t="str">
        <f>IF(AND('MAPA DE RIESGOS'!$AP220="Muy Alta",'MAPA DE RIESGOS'!$AR220="Mayor"),CONCATENATE("R",'MAPA DE RIESGOS'!$H220,"C",'MAPA DE RIESGOS'!$AF220),"")</f>
        <v/>
      </c>
      <c r="BS17" s="333" t="str">
        <f>IF(AND('MAPA DE RIESGOS'!$AP221="Muy Alta",'MAPA DE RIESGOS'!$AR221="Mayor"),CONCATENATE("R",'MAPA DE RIESGOS'!$H221,"C",'MAPA DE RIESGOS'!$AF221),"")</f>
        <v/>
      </c>
      <c r="BT17" s="333" t="str">
        <f>IF(AND('MAPA DE RIESGOS'!$AP222="Muy Alta",'MAPA DE RIESGOS'!$AR222="Mayor"),CONCATENATE("R",'MAPA DE RIESGOS'!$H222,"C",'MAPA DE RIESGOS'!$AF222),"")</f>
        <v/>
      </c>
      <c r="BU17" s="333" t="str">
        <f>IF(AND('MAPA DE RIESGOS'!$AP223="Muy Alta",'MAPA DE RIESGOS'!$AR223="Mayor"),CONCATENATE("R",'MAPA DE RIESGOS'!$H223,"C",'MAPA DE RIESGOS'!$AF223),"")</f>
        <v/>
      </c>
      <c r="BV17" s="333" t="str">
        <f>IF(AND('MAPA DE RIESGOS'!$AP224="Muy Alta",'MAPA DE RIESGOS'!$AR224="Mayor"),CONCATENATE("R",'MAPA DE RIESGOS'!$H224,"C",'MAPA DE RIESGOS'!$AF224),"")</f>
        <v/>
      </c>
      <c r="BW17" s="333" t="str">
        <f>IF(AND('MAPA DE RIESGOS'!$AP225="Muy Alta",'MAPA DE RIESGOS'!$AR225="Mayor"),CONCATENATE("R",'MAPA DE RIESGOS'!$H225,"C",'MAPA DE RIESGOS'!$AF225),"")</f>
        <v/>
      </c>
      <c r="BX17" s="333" t="str">
        <f>IF(AND('MAPA DE RIESGOS'!$AP226="Muy Alta",'MAPA DE RIESGOS'!$AR226="Mayor"),CONCATENATE("R",'MAPA DE RIESGOS'!$H226,"C",'MAPA DE RIESGOS'!$AF226),"")</f>
        <v/>
      </c>
      <c r="BY17" s="333" t="str">
        <f>IF(AND('MAPA DE RIESGOS'!$AP227="Muy Alta",'MAPA DE RIESGOS'!$AR227="Mayor"),CONCATENATE("R",'MAPA DE RIESGOS'!$H227,"C",'MAPA DE RIESGOS'!$AF227),"")</f>
        <v/>
      </c>
      <c r="BZ17" s="333" t="str">
        <f>IF(AND('MAPA DE RIESGOS'!$AP228="Muy Alta",'MAPA DE RIESGOS'!$AR228="Mayor"),CONCATENATE("R",'MAPA DE RIESGOS'!$H228,"C",'MAPA DE RIESGOS'!$AF228),"")</f>
        <v/>
      </c>
      <c r="CA17" s="333" t="str">
        <f>IF(AND('MAPA DE RIESGOS'!$AP229="Muy Alta",'MAPA DE RIESGOS'!$AR229="Mayor"),CONCATENATE("R",'MAPA DE RIESGOS'!$H229,"C",'MAPA DE RIESGOS'!$AF229),"")</f>
        <v/>
      </c>
      <c r="CB17" s="333" t="str">
        <f>IF(AND('MAPA DE RIESGOS'!$AP230="Muy Alta",'MAPA DE RIESGOS'!$AR230="Mayor"),CONCATENATE("R",'MAPA DE RIESGOS'!$H230,"C",'MAPA DE RIESGOS'!$AF230),"")</f>
        <v/>
      </c>
      <c r="CC17" s="334" t="str">
        <f>IF(AND('MAPA DE RIESGOS'!$AP231="Muy Alta",'MAPA DE RIESGOS'!$AR231="Mayor"),CONCATENATE("R",'MAPA DE RIESGOS'!$H231,"C",'MAPA DE RIESGOS'!$AF231),"")</f>
        <v/>
      </c>
      <c r="CD17" s="335" t="str">
        <f>IF(AND('MAPA DE RIESGOS'!$AP214="Muy Alta",'MAPA DE RIESGOS'!$AR214="Catastrófico"),CONCATENATE("R",'MAPA DE RIESGOS'!$H214,"C",'MAPA DE RIESGOS'!$AF214),"")</f>
        <v/>
      </c>
      <c r="CE17" s="335" t="str">
        <f>IF(AND('MAPA DE RIESGOS'!$AP215="Muy Alta",'MAPA DE RIESGOS'!$AR215="Catastrófico"),CONCATENATE("R",'MAPA DE RIESGOS'!$H215,"C",'MAPA DE RIESGOS'!$AF215),"")</f>
        <v/>
      </c>
      <c r="CF17" s="335" t="str">
        <f>IF(AND('MAPA DE RIESGOS'!$AP216="Muy Alta",'MAPA DE RIESGOS'!$AR216="Catastrófico"),CONCATENATE("R",'MAPA DE RIESGOS'!$H216,"C",'MAPA DE RIESGOS'!$AF216),"")</f>
        <v/>
      </c>
      <c r="CG17" s="335" t="str">
        <f>IF(AND('MAPA DE RIESGOS'!$AP217="Muy Alta",'MAPA DE RIESGOS'!$AR217="Catastrófico"),CONCATENATE("R",'MAPA DE RIESGOS'!$H217,"C",'MAPA DE RIESGOS'!$AF217),"")</f>
        <v/>
      </c>
      <c r="CH17" s="335" t="str">
        <f>IF(AND('MAPA DE RIESGOS'!$AP218="Muy Alta",'MAPA DE RIESGOS'!$AR218="Catastrófico"),CONCATENATE("R",'MAPA DE RIESGOS'!$H218,"C",'MAPA DE RIESGOS'!$AF218),"")</f>
        <v/>
      </c>
      <c r="CI17" s="335" t="str">
        <f>IF(AND('MAPA DE RIESGOS'!$AP219="Muy Alta",'MAPA DE RIESGOS'!$AR219="Catastrófico"),CONCATENATE("R",'MAPA DE RIESGOS'!$H219,"C",'MAPA DE RIESGOS'!$AF219),"")</f>
        <v/>
      </c>
      <c r="CJ17" s="335" t="str">
        <f>IF(AND('MAPA DE RIESGOS'!$AP220="Muy Alta",'MAPA DE RIESGOS'!$AR220="Catastrófico"),CONCATENATE("R",'MAPA DE RIESGOS'!$H220,"C",'MAPA DE RIESGOS'!$AF220),"")</f>
        <v/>
      </c>
      <c r="CK17" s="335" t="str">
        <f>IF(AND('MAPA DE RIESGOS'!$AP221="Muy Alta",'MAPA DE RIESGOS'!$AR221="Catastrófico"),CONCATENATE("R",'MAPA DE RIESGOS'!$H221,"C",'MAPA DE RIESGOS'!$AF221),"")</f>
        <v/>
      </c>
      <c r="CL17" s="335" t="str">
        <f>IF(AND('MAPA DE RIESGOS'!$AP222="Muy Alta",'MAPA DE RIESGOS'!$AR222="Catastrófico"),CONCATENATE("R",'MAPA DE RIESGOS'!$H222,"C",'MAPA DE RIESGOS'!$AF222),"")</f>
        <v/>
      </c>
      <c r="CM17" s="335" t="str">
        <f>IF(AND('MAPA DE RIESGOS'!$AP223="Muy Alta",'MAPA DE RIESGOS'!$AR223="Catastrófico"),CONCATENATE("R",'MAPA DE RIESGOS'!$H223,"C",'MAPA DE RIESGOS'!$AF223),"")</f>
        <v/>
      </c>
      <c r="CN17" s="335" t="str">
        <f>IF(AND('MAPA DE RIESGOS'!$AP224="Muy Alta",'MAPA DE RIESGOS'!$AR224="Catastrófico"),CONCATENATE("R",'MAPA DE RIESGOS'!$H224,"C",'MAPA DE RIESGOS'!$AF224),"")</f>
        <v/>
      </c>
      <c r="CO17" s="335" t="str">
        <f>IF(AND('MAPA DE RIESGOS'!$AP225="Muy Alta",'MAPA DE RIESGOS'!$AR225="Catastrófico"),CONCATENATE("R",'MAPA DE RIESGOS'!$H225,"C",'MAPA DE RIESGOS'!$AF225),"")</f>
        <v/>
      </c>
      <c r="CP17" s="335" t="str">
        <f>IF(AND('MAPA DE RIESGOS'!$AP226="Muy Alta",'MAPA DE RIESGOS'!$AR226="Catastrófico"),CONCATENATE("R",'MAPA DE RIESGOS'!$H226,"C",'MAPA DE RIESGOS'!$AF226),"")</f>
        <v/>
      </c>
      <c r="CQ17" s="335" t="str">
        <f>IF(AND('MAPA DE RIESGOS'!$AP227="Muy Alta",'MAPA DE RIESGOS'!$AR227="Catastrófico"),CONCATENATE("R",'MAPA DE RIESGOS'!$H227,"C",'MAPA DE RIESGOS'!$AF227),"")</f>
        <v/>
      </c>
      <c r="CR17" s="335" t="str">
        <f>IF(AND('MAPA DE RIESGOS'!$AP228="Muy Alta",'MAPA DE RIESGOS'!$AR228="Catastrófico"),CONCATENATE("R",'MAPA DE RIESGOS'!$H228,"C",'MAPA DE RIESGOS'!$AF228),"")</f>
        <v/>
      </c>
      <c r="CS17" s="335" t="str">
        <f>IF(AND('MAPA DE RIESGOS'!$AP229="Muy Alta",'MAPA DE RIESGOS'!$AR229="Catastrófico"),CONCATENATE("R",'MAPA DE RIESGOS'!$H229,"C",'MAPA DE RIESGOS'!$AF229),"")</f>
        <v/>
      </c>
      <c r="CT17" s="335" t="str">
        <f>IF(AND('MAPA DE RIESGOS'!$AP230="Muy Alta",'MAPA DE RIESGOS'!$AR230="Catastrófico"),CONCATENATE("R",'MAPA DE RIESGOS'!$H230,"C",'MAPA DE RIESGOS'!$AF230),"")</f>
        <v/>
      </c>
      <c r="CU17" s="336" t="str">
        <f>IF(AND('MAPA DE RIESGOS'!$AP231="Muy Alta",'MAPA DE RIESGOS'!$AR231="Catastrófico"),CONCATENATE("R",'MAPA DE RIESGOS'!$H231,"C",'MAPA DE RIESGOS'!$AF231),"")</f>
        <v/>
      </c>
      <c r="CV17" s="67"/>
      <c r="CW17" s="973"/>
      <c r="CX17" s="974"/>
      <c r="CY17" s="974"/>
      <c r="CZ17" s="974"/>
      <c r="DA17" s="974"/>
      <c r="DB17" s="975"/>
    </row>
    <row r="18" spans="2:106" ht="32.450000000000003" customHeight="1">
      <c r="B18" s="966"/>
      <c r="C18" s="966"/>
      <c r="D18" s="967"/>
      <c r="E18" s="955"/>
      <c r="F18" s="956"/>
      <c r="G18" s="956"/>
      <c r="H18" s="956"/>
      <c r="I18" s="957"/>
      <c r="J18" s="332" t="str">
        <f>IF(AND('MAPA DE RIESGOS'!$AP232="Muy Alta",'MAPA DE RIESGOS'!$AR232="Leve"),CONCATENATE("R",'MAPA DE RIESGOS'!$H232,"C",'MAPA DE RIESGOS'!$AF232),"")</f>
        <v/>
      </c>
      <c r="K18" s="333" t="str">
        <f>IF(AND('MAPA DE RIESGOS'!$AP233="Muy Alta",'MAPA DE RIESGOS'!$AR233="Leve"),CONCATENATE("R",'MAPA DE RIESGOS'!$H233,"C",'MAPA DE RIESGOS'!$AF233),"")</f>
        <v/>
      </c>
      <c r="L18" s="333" t="str">
        <f>IF(AND('MAPA DE RIESGOS'!$AP234="Muy Alta",'MAPA DE RIESGOS'!$AR234="Leve"),CONCATENATE("R",'MAPA DE RIESGOS'!$H234,"C",'MAPA DE RIESGOS'!$AF234),"")</f>
        <v/>
      </c>
      <c r="M18" s="333" t="str">
        <f>IF(AND('MAPA DE RIESGOS'!$AP235="Muy Alta",'MAPA DE RIESGOS'!$AR235="Leve"),CONCATENATE("R",'MAPA DE RIESGOS'!$H235,"C",'MAPA DE RIESGOS'!$AF235),"")</f>
        <v/>
      </c>
      <c r="N18" s="333" t="str">
        <f>IF(AND('MAPA DE RIESGOS'!$AP236="Muy Alta",'MAPA DE RIESGOS'!$AR236="Leve"),CONCATENATE("R",'MAPA DE RIESGOS'!$H236,"C",'MAPA DE RIESGOS'!$AF236),"")</f>
        <v/>
      </c>
      <c r="O18" s="333" t="str">
        <f>IF(AND('MAPA DE RIESGOS'!$AP237="Muy Alta",'MAPA DE RIESGOS'!$AR237="Leve"),CONCATENATE("R",'MAPA DE RIESGOS'!$H237,"C",'MAPA DE RIESGOS'!$AF237),"")</f>
        <v/>
      </c>
      <c r="P18" s="333" t="str">
        <f>IF(AND('MAPA DE RIESGOS'!$AP238="Muy Alta",'MAPA DE RIESGOS'!$AR238="Leve"),CONCATENATE("R",'MAPA DE RIESGOS'!$H238,"C",'MAPA DE RIESGOS'!$AF238),"")</f>
        <v/>
      </c>
      <c r="Q18" s="333" t="str">
        <f>IF(AND('MAPA DE RIESGOS'!$AP239="Muy Alta",'MAPA DE RIESGOS'!$AR239="Leve"),CONCATENATE("R",'MAPA DE RIESGOS'!$H239,"C",'MAPA DE RIESGOS'!$AF239),"")</f>
        <v/>
      </c>
      <c r="R18" s="333" t="str">
        <f>IF(AND('MAPA DE RIESGOS'!$AP240="Muy Alta",'MAPA DE RIESGOS'!$AR240="Leve"),CONCATENATE("R",'MAPA DE RIESGOS'!$H240,"C",'MAPA DE RIESGOS'!$AF240),"")</f>
        <v/>
      </c>
      <c r="S18" s="333" t="str">
        <f>IF(AND('MAPA DE RIESGOS'!$AP241="Muy Alta",'MAPA DE RIESGOS'!$AR241="Leve"),CONCATENATE("R",'MAPA DE RIESGOS'!$H241,"C",'MAPA DE RIESGOS'!$AF241),"")</f>
        <v/>
      </c>
      <c r="T18" s="333" t="str">
        <f>IF(AND('MAPA DE RIESGOS'!$AP242="Muy Alta",'MAPA DE RIESGOS'!$AR242="Leve"),CONCATENATE("R",'MAPA DE RIESGOS'!$H242,"C",'MAPA DE RIESGOS'!$AF242),"")</f>
        <v/>
      </c>
      <c r="U18" s="333" t="str">
        <f>IF(AND('MAPA DE RIESGOS'!$AP243="Muy Alta",'MAPA DE RIESGOS'!$AR243="Leve"),CONCATENATE("R",'MAPA DE RIESGOS'!$H243,"C",'MAPA DE RIESGOS'!$AF243),"")</f>
        <v/>
      </c>
      <c r="V18" s="333" t="str">
        <f>IF(AND('MAPA DE RIESGOS'!$AP244="Muy Alta",'MAPA DE RIESGOS'!$AR244="Leve"),CONCATENATE("R",'MAPA DE RIESGOS'!$H244,"C",'MAPA DE RIESGOS'!$AF244),"")</f>
        <v/>
      </c>
      <c r="W18" s="333" t="str">
        <f>IF(AND('MAPA DE RIESGOS'!$AP245="Muy Alta",'MAPA DE RIESGOS'!$AR245="Leve"),CONCATENATE("R",'MAPA DE RIESGOS'!$H245,"C",'MAPA DE RIESGOS'!$AF245),"")</f>
        <v/>
      </c>
      <c r="X18" s="333" t="str">
        <f>IF(AND('MAPA DE RIESGOS'!$AP246="Muy Alta",'MAPA DE RIESGOS'!$AR246="Leve"),CONCATENATE("R",'MAPA DE RIESGOS'!$H246,"C",'MAPA DE RIESGOS'!$AF246),"")</f>
        <v/>
      </c>
      <c r="Y18" s="333" t="str">
        <f>IF(AND('MAPA DE RIESGOS'!$AP247="Muy Alta",'MAPA DE RIESGOS'!$AR247="Leve"),CONCATENATE("R",'MAPA DE RIESGOS'!$H247,"C",'MAPA DE RIESGOS'!$AF247),"")</f>
        <v/>
      </c>
      <c r="Z18" s="333" t="str">
        <f>IF(AND('MAPA DE RIESGOS'!$AP248="Muy Alta",'MAPA DE RIESGOS'!$AR248="Leve"),CONCATENATE("R",'MAPA DE RIESGOS'!$H248,"C",'MAPA DE RIESGOS'!$AF248),"")</f>
        <v/>
      </c>
      <c r="AA18" s="334" t="str">
        <f>IF(AND('MAPA DE RIESGOS'!$AP249="Muy Alta",'MAPA DE RIESGOS'!$AR249="Leve"),CONCATENATE("R",'MAPA DE RIESGOS'!$H249,"C",'MAPA DE RIESGOS'!$AF249),"")</f>
        <v/>
      </c>
      <c r="AB18" s="332" t="str">
        <f>IF(AND('MAPA DE RIESGOS'!$AP232="Muy Alta",'MAPA DE RIESGOS'!$AR232="Menor"),CONCATENATE("R",'MAPA DE RIESGOS'!$H232,"C",'MAPA DE RIESGOS'!$AF232),"")</f>
        <v/>
      </c>
      <c r="AC18" s="333" t="str">
        <f>IF(AND('MAPA DE RIESGOS'!$AP233="Muy Alta",'MAPA DE RIESGOS'!$AR233="Menor"),CONCATENATE("R",'MAPA DE RIESGOS'!$H233,"C",'MAPA DE RIESGOS'!$AF233),"")</f>
        <v/>
      </c>
      <c r="AD18" s="333" t="str">
        <f>IF(AND('MAPA DE RIESGOS'!$AP234="Muy Alta",'MAPA DE RIESGOS'!$AR234="Menor"),CONCATENATE("R",'MAPA DE RIESGOS'!$H234,"C",'MAPA DE RIESGOS'!$AF234),"")</f>
        <v/>
      </c>
      <c r="AE18" s="333" t="str">
        <f>IF(AND('MAPA DE RIESGOS'!$AP235="Muy Alta",'MAPA DE RIESGOS'!$AR235="Menor"),CONCATENATE("R",'MAPA DE RIESGOS'!$H235,"C",'MAPA DE RIESGOS'!$AF235),"")</f>
        <v/>
      </c>
      <c r="AF18" s="333" t="str">
        <f>IF(AND('MAPA DE RIESGOS'!$AP236="Muy Alta",'MAPA DE RIESGOS'!$AR236="Menor"),CONCATENATE("R",'MAPA DE RIESGOS'!$H236,"C",'MAPA DE RIESGOS'!$AF236),"")</f>
        <v/>
      </c>
      <c r="AG18" s="333" t="str">
        <f>IF(AND('MAPA DE RIESGOS'!$AP237="Muy Alta",'MAPA DE RIESGOS'!$AR237="Menor"),CONCATENATE("R",'MAPA DE RIESGOS'!$H237,"C",'MAPA DE RIESGOS'!$AF237),"")</f>
        <v/>
      </c>
      <c r="AH18" s="333" t="str">
        <f>IF(AND('MAPA DE RIESGOS'!$AP238="Muy Alta",'MAPA DE RIESGOS'!$AR238="Menor"),CONCATENATE("R",'MAPA DE RIESGOS'!$H238,"C",'MAPA DE RIESGOS'!$AF238),"")</f>
        <v/>
      </c>
      <c r="AI18" s="333" t="str">
        <f>IF(AND('MAPA DE RIESGOS'!$AP239="Muy Alta",'MAPA DE RIESGOS'!$AR239="Menor"),CONCATENATE("R",'MAPA DE RIESGOS'!$H239,"C",'MAPA DE RIESGOS'!$AF239),"")</f>
        <v/>
      </c>
      <c r="AJ18" s="333" t="str">
        <f>IF(AND('MAPA DE RIESGOS'!$AP240="Muy Alta",'MAPA DE RIESGOS'!$AR240="Menor"),CONCATENATE("R",'MAPA DE RIESGOS'!$H240,"C",'MAPA DE RIESGOS'!$AF240),"")</f>
        <v/>
      </c>
      <c r="AK18" s="333" t="str">
        <f>IF(AND('MAPA DE RIESGOS'!$AP241="Muy Alta",'MAPA DE RIESGOS'!$AR241="Menor"),CONCATENATE("R",'MAPA DE RIESGOS'!$H241,"C",'MAPA DE RIESGOS'!$AF241),"")</f>
        <v/>
      </c>
      <c r="AL18" s="333" t="str">
        <f>IF(AND('MAPA DE RIESGOS'!$AP242="Muy Alta",'MAPA DE RIESGOS'!$AR242="Menor"),CONCATENATE("R",'MAPA DE RIESGOS'!$H242,"C",'MAPA DE RIESGOS'!$AF242),"")</f>
        <v/>
      </c>
      <c r="AM18" s="333" t="str">
        <f>IF(AND('MAPA DE RIESGOS'!$AP243="Muy Alta",'MAPA DE RIESGOS'!$AR243="Menor"),CONCATENATE("R",'MAPA DE RIESGOS'!$H243,"C",'MAPA DE RIESGOS'!$AF243),"")</f>
        <v/>
      </c>
      <c r="AN18" s="333" t="str">
        <f>IF(AND('MAPA DE RIESGOS'!$AP244="Muy Alta",'MAPA DE RIESGOS'!$AR244="Menor"),CONCATENATE("R",'MAPA DE RIESGOS'!$H244,"C",'MAPA DE RIESGOS'!$AF244),"")</f>
        <v/>
      </c>
      <c r="AO18" s="333" t="str">
        <f>IF(AND('MAPA DE RIESGOS'!$AP245="Muy Alta",'MAPA DE RIESGOS'!$AR245="Menor"),CONCATENATE("R",'MAPA DE RIESGOS'!$H245,"C",'MAPA DE RIESGOS'!$AF245),"")</f>
        <v/>
      </c>
      <c r="AP18" s="333" t="str">
        <f>IF(AND('MAPA DE RIESGOS'!$AP246="Muy Alta",'MAPA DE RIESGOS'!$AR246="Menor"),CONCATENATE("R",'MAPA DE RIESGOS'!$H246,"C",'MAPA DE RIESGOS'!$AF246),"")</f>
        <v/>
      </c>
      <c r="AQ18" s="333" t="str">
        <f>IF(AND('MAPA DE RIESGOS'!$AP247="Muy Alta",'MAPA DE RIESGOS'!$AR247="Menor"),CONCATENATE("R",'MAPA DE RIESGOS'!$H247,"C",'MAPA DE RIESGOS'!$AF247),"")</f>
        <v/>
      </c>
      <c r="AR18" s="333" t="str">
        <f>IF(AND('MAPA DE RIESGOS'!$AP248="Muy Alta",'MAPA DE RIESGOS'!$AR248="Menor"),CONCATENATE("R",'MAPA DE RIESGOS'!$H248,"C",'MAPA DE RIESGOS'!$AF248),"")</f>
        <v/>
      </c>
      <c r="AS18" s="334" t="str">
        <f>IF(AND('MAPA DE RIESGOS'!$AP249="Muy Alta",'MAPA DE RIESGOS'!$AR249="Menor"),CONCATENATE("R",'MAPA DE RIESGOS'!$H249,"C",'MAPA DE RIESGOS'!$AF249),"")</f>
        <v/>
      </c>
      <c r="AT18" s="332" t="str">
        <f>IF(AND('MAPA DE RIESGOS'!$AP232="Muy Alta",'MAPA DE RIESGOS'!$AR232="Moderado"),CONCATENATE("R",'MAPA DE RIESGOS'!$H232,"C",'MAPA DE RIESGOS'!$AF232),"")</f>
        <v/>
      </c>
      <c r="AU18" s="333" t="str">
        <f>IF(AND('MAPA DE RIESGOS'!$AP233="Muy Alta",'MAPA DE RIESGOS'!$AR233="Moderado"),CONCATENATE("R",'MAPA DE RIESGOS'!$H233,"C",'MAPA DE RIESGOS'!$AF233),"")</f>
        <v/>
      </c>
      <c r="AV18" s="333" t="str">
        <f>IF(AND('MAPA DE RIESGOS'!$AP234="Muy Alta",'MAPA DE RIESGOS'!$AR234="Moderado"),CONCATENATE("R",'MAPA DE RIESGOS'!$H234,"C",'MAPA DE RIESGOS'!$AF234),"")</f>
        <v/>
      </c>
      <c r="AW18" s="333" t="str">
        <f>IF(AND('MAPA DE RIESGOS'!$AP235="Muy Alta",'MAPA DE RIESGOS'!$AR235="Moderado"),CONCATENATE("R",'MAPA DE RIESGOS'!$H235,"C",'MAPA DE RIESGOS'!$AF235),"")</f>
        <v/>
      </c>
      <c r="AX18" s="333" t="str">
        <f>IF(AND('MAPA DE RIESGOS'!$AP236="Muy Alta",'MAPA DE RIESGOS'!$AR236="Moderado"),CONCATENATE("R",'MAPA DE RIESGOS'!$H236,"C",'MAPA DE RIESGOS'!$AF236),"")</f>
        <v/>
      </c>
      <c r="AY18" s="333" t="str">
        <f>IF(AND('MAPA DE RIESGOS'!$AP237="Muy Alta",'MAPA DE RIESGOS'!$AR237="Moderado"),CONCATENATE("R",'MAPA DE RIESGOS'!$H237,"C",'MAPA DE RIESGOS'!$AF237),"")</f>
        <v/>
      </c>
      <c r="AZ18" s="333" t="str">
        <f>IF(AND('MAPA DE RIESGOS'!$AP238="Muy Alta",'MAPA DE RIESGOS'!$AR238="Moderado"),CONCATENATE("R",'MAPA DE RIESGOS'!$H238,"C",'MAPA DE RIESGOS'!$AF238),"")</f>
        <v/>
      </c>
      <c r="BA18" s="333" t="str">
        <f>IF(AND('MAPA DE RIESGOS'!$AP239="Muy Alta",'MAPA DE RIESGOS'!$AR239="Moderado"),CONCATENATE("R",'MAPA DE RIESGOS'!$H239,"C",'MAPA DE RIESGOS'!$AF239),"")</f>
        <v/>
      </c>
      <c r="BB18" s="333" t="str">
        <f>IF(AND('MAPA DE RIESGOS'!$AP240="Muy Alta",'MAPA DE RIESGOS'!$AR240="Moderado"),CONCATENATE("R",'MAPA DE RIESGOS'!$H240,"C",'MAPA DE RIESGOS'!$AF240),"")</f>
        <v/>
      </c>
      <c r="BC18" s="333" t="str">
        <f>IF(AND('MAPA DE RIESGOS'!$AP241="Muy Alta",'MAPA DE RIESGOS'!$AR241="Moderado"),CONCATENATE("R",'MAPA DE RIESGOS'!$H241,"C",'MAPA DE RIESGOS'!$AF241),"")</f>
        <v/>
      </c>
      <c r="BD18" s="333" t="str">
        <f>IF(AND('MAPA DE RIESGOS'!$AP242="Muy Alta",'MAPA DE RIESGOS'!$AR242="Moderado"),CONCATENATE("R",'MAPA DE RIESGOS'!$H242,"C",'MAPA DE RIESGOS'!$AF242),"")</f>
        <v/>
      </c>
      <c r="BE18" s="333" t="str">
        <f>IF(AND('MAPA DE RIESGOS'!$AP243="Muy Alta",'MAPA DE RIESGOS'!$AR243="Moderado"),CONCATENATE("R",'MAPA DE RIESGOS'!$H243,"C",'MAPA DE RIESGOS'!$AF243),"")</f>
        <v/>
      </c>
      <c r="BF18" s="333" t="str">
        <f>IF(AND('MAPA DE RIESGOS'!$AP244="Muy Alta",'MAPA DE RIESGOS'!$AR244="Moderado"),CONCATENATE("R",'MAPA DE RIESGOS'!$H244,"C",'MAPA DE RIESGOS'!$AF244),"")</f>
        <v/>
      </c>
      <c r="BG18" s="333" t="str">
        <f>IF(AND('MAPA DE RIESGOS'!$AP245="Muy Alta",'MAPA DE RIESGOS'!$AR245="Moderado"),CONCATENATE("R",'MAPA DE RIESGOS'!$H245,"C",'MAPA DE RIESGOS'!$AF245),"")</f>
        <v/>
      </c>
      <c r="BH18" s="333" t="str">
        <f>IF(AND('MAPA DE RIESGOS'!$AP246="Muy Alta",'MAPA DE RIESGOS'!$AR246="Moderado"),CONCATENATE("R",'MAPA DE RIESGOS'!$H246,"C",'MAPA DE RIESGOS'!$AF246),"")</f>
        <v/>
      </c>
      <c r="BI18" s="333" t="str">
        <f>IF(AND('MAPA DE RIESGOS'!$AP247="Muy Alta",'MAPA DE RIESGOS'!$AR247="Moderado"),CONCATENATE("R",'MAPA DE RIESGOS'!$H247,"C",'MAPA DE RIESGOS'!$AF247),"")</f>
        <v/>
      </c>
      <c r="BJ18" s="333" t="str">
        <f>IF(AND('MAPA DE RIESGOS'!$AP248="Muy Alta",'MAPA DE RIESGOS'!$AR248="Moderado"),CONCATENATE("R",'MAPA DE RIESGOS'!$H248,"C",'MAPA DE RIESGOS'!$AF248),"")</f>
        <v/>
      </c>
      <c r="BK18" s="334" t="str">
        <f>IF(AND('MAPA DE RIESGOS'!$AP249="Muy Alta",'MAPA DE RIESGOS'!$AR249="Moderado"),CONCATENATE("R",'MAPA DE RIESGOS'!$H249,"C",'MAPA DE RIESGOS'!$AF249),"")</f>
        <v/>
      </c>
      <c r="BL18" s="332" t="str">
        <f>IF(AND('MAPA DE RIESGOS'!$AP232="Muy Alta",'MAPA DE RIESGOS'!$AR232="Mayor"),CONCATENATE("R",'MAPA DE RIESGOS'!$H232,"C",'MAPA DE RIESGOS'!$AF232),"")</f>
        <v/>
      </c>
      <c r="BM18" s="333" t="str">
        <f>IF(AND('MAPA DE RIESGOS'!$AP233="Muy Alta",'MAPA DE RIESGOS'!$AR233="Mayor"),CONCATENATE("R",'MAPA DE RIESGOS'!$H233,"C",'MAPA DE RIESGOS'!$AF233),"")</f>
        <v/>
      </c>
      <c r="BN18" s="333" t="str">
        <f>IF(AND('MAPA DE RIESGOS'!$AP234="Muy Alta",'MAPA DE RIESGOS'!$AR234="Mayor"),CONCATENATE("R",'MAPA DE RIESGOS'!$H234,"C",'MAPA DE RIESGOS'!$AF234),"")</f>
        <v/>
      </c>
      <c r="BO18" s="333" t="str">
        <f>IF(AND('MAPA DE RIESGOS'!$AP235="Muy Alta",'MAPA DE RIESGOS'!$AR235="Mayor"),CONCATENATE("R",'MAPA DE RIESGOS'!$H235,"C",'MAPA DE RIESGOS'!$AF235),"")</f>
        <v/>
      </c>
      <c r="BP18" s="333" t="str">
        <f>IF(AND('MAPA DE RIESGOS'!$AP236="Muy Alta",'MAPA DE RIESGOS'!$AR236="Mayor"),CONCATENATE("R",'MAPA DE RIESGOS'!$H236,"C",'MAPA DE RIESGOS'!$AF236),"")</f>
        <v/>
      </c>
      <c r="BQ18" s="333" t="str">
        <f>IF(AND('MAPA DE RIESGOS'!$AP237="Muy Alta",'MAPA DE RIESGOS'!$AR237="Mayor"),CONCATENATE("R",'MAPA DE RIESGOS'!$H237,"C",'MAPA DE RIESGOS'!$AF237),"")</f>
        <v/>
      </c>
      <c r="BR18" s="333" t="str">
        <f>IF(AND('MAPA DE RIESGOS'!$AP238="Muy Alta",'MAPA DE RIESGOS'!$AR238="Mayor"),CONCATENATE("R",'MAPA DE RIESGOS'!$H238,"C",'MAPA DE RIESGOS'!$AF238),"")</f>
        <v/>
      </c>
      <c r="BS18" s="333" t="str">
        <f>IF(AND('MAPA DE RIESGOS'!$AP239="Muy Alta",'MAPA DE RIESGOS'!$AR239="Mayor"),CONCATENATE("R",'MAPA DE RIESGOS'!$H239,"C",'MAPA DE RIESGOS'!$AF239),"")</f>
        <v/>
      </c>
      <c r="BT18" s="333" t="str">
        <f>IF(AND('MAPA DE RIESGOS'!$AP240="Muy Alta",'MAPA DE RIESGOS'!$AR240="Mayor"),CONCATENATE("R",'MAPA DE RIESGOS'!$H240,"C",'MAPA DE RIESGOS'!$AF240),"")</f>
        <v/>
      </c>
      <c r="BU18" s="333" t="str">
        <f>IF(AND('MAPA DE RIESGOS'!$AP241="Muy Alta",'MAPA DE RIESGOS'!$AR241="Mayor"),CONCATENATE("R",'MAPA DE RIESGOS'!$H241,"C",'MAPA DE RIESGOS'!$AF241),"")</f>
        <v/>
      </c>
      <c r="BV18" s="333" t="str">
        <f>IF(AND('MAPA DE RIESGOS'!$AP242="Muy Alta",'MAPA DE RIESGOS'!$AR242="Mayor"),CONCATENATE("R",'MAPA DE RIESGOS'!$H242,"C",'MAPA DE RIESGOS'!$AF242),"")</f>
        <v/>
      </c>
      <c r="BW18" s="333" t="str">
        <f>IF(AND('MAPA DE RIESGOS'!$AP243="Muy Alta",'MAPA DE RIESGOS'!$AR243="Mayor"),CONCATENATE("R",'MAPA DE RIESGOS'!$H243,"C",'MAPA DE RIESGOS'!$AF243),"")</f>
        <v/>
      </c>
      <c r="BX18" s="333" t="str">
        <f>IF(AND('MAPA DE RIESGOS'!$AP244="Muy Alta",'MAPA DE RIESGOS'!$AR244="Mayor"),CONCATENATE("R",'MAPA DE RIESGOS'!$H244,"C",'MAPA DE RIESGOS'!$AF244),"")</f>
        <v/>
      </c>
      <c r="BY18" s="333" t="str">
        <f>IF(AND('MAPA DE RIESGOS'!$AP245="Muy Alta",'MAPA DE RIESGOS'!$AR245="Mayor"),CONCATENATE("R",'MAPA DE RIESGOS'!$H245,"C",'MAPA DE RIESGOS'!$AF245),"")</f>
        <v/>
      </c>
      <c r="BZ18" s="333" t="str">
        <f>IF(AND('MAPA DE RIESGOS'!$AP246="Muy Alta",'MAPA DE RIESGOS'!$AR246="Mayor"),CONCATENATE("R",'MAPA DE RIESGOS'!$H246,"C",'MAPA DE RIESGOS'!$AF246),"")</f>
        <v/>
      </c>
      <c r="CA18" s="333" t="str">
        <f>IF(AND('MAPA DE RIESGOS'!$AP247="Muy Alta",'MAPA DE RIESGOS'!$AR247="Mayor"),CONCATENATE("R",'MAPA DE RIESGOS'!$H247,"C",'MAPA DE RIESGOS'!$AF247),"")</f>
        <v/>
      </c>
      <c r="CB18" s="333" t="str">
        <f>IF(AND('MAPA DE RIESGOS'!$AP248="Muy Alta",'MAPA DE RIESGOS'!$AR248="Mayor"),CONCATENATE("R",'MAPA DE RIESGOS'!$H248,"C",'MAPA DE RIESGOS'!$AF248),"")</f>
        <v/>
      </c>
      <c r="CC18" s="334" t="str">
        <f>IF(AND('MAPA DE RIESGOS'!$AP249="Muy Alta",'MAPA DE RIESGOS'!$AR249="Mayor"),CONCATENATE("R",'MAPA DE RIESGOS'!$H249,"C",'MAPA DE RIESGOS'!$AF249),"")</f>
        <v/>
      </c>
      <c r="CD18" s="335" t="str">
        <f>IF(AND('MAPA DE RIESGOS'!$AP232="Muy Alta",'MAPA DE RIESGOS'!$AR232="Catastrófico"),CONCATENATE("R",'MAPA DE RIESGOS'!$H232,"C",'MAPA DE RIESGOS'!$AF232),"")</f>
        <v/>
      </c>
      <c r="CE18" s="335" t="str">
        <f>IF(AND('MAPA DE RIESGOS'!$AP233="Muy Alta",'MAPA DE RIESGOS'!$AR233="Catastrófico"),CONCATENATE("R",'MAPA DE RIESGOS'!$H233,"C",'MAPA DE RIESGOS'!$AF233),"")</f>
        <v/>
      </c>
      <c r="CF18" s="335" t="str">
        <f>IF(AND('MAPA DE RIESGOS'!$AP234="Muy Alta",'MAPA DE RIESGOS'!$AR234="Catastrófico"),CONCATENATE("R",'MAPA DE RIESGOS'!$H234,"C",'MAPA DE RIESGOS'!$AF234),"")</f>
        <v/>
      </c>
      <c r="CG18" s="335" t="str">
        <f>IF(AND('MAPA DE RIESGOS'!$AP235="Muy Alta",'MAPA DE RIESGOS'!$AR235="Catastrófico"),CONCATENATE("R",'MAPA DE RIESGOS'!$H235,"C",'MAPA DE RIESGOS'!$AF235),"")</f>
        <v/>
      </c>
      <c r="CH18" s="335" t="str">
        <f>IF(AND('MAPA DE RIESGOS'!$AP236="Muy Alta",'MAPA DE RIESGOS'!$AR236="Catastrófico"),CONCATENATE("R",'MAPA DE RIESGOS'!$H236,"C",'MAPA DE RIESGOS'!$AF236),"")</f>
        <v/>
      </c>
      <c r="CI18" s="335" t="str">
        <f>IF(AND('MAPA DE RIESGOS'!$AP237="Muy Alta",'MAPA DE RIESGOS'!$AR237="Catastrófico"),CONCATENATE("R",'MAPA DE RIESGOS'!$H237,"C",'MAPA DE RIESGOS'!$AF237),"")</f>
        <v/>
      </c>
      <c r="CJ18" s="335" t="str">
        <f>IF(AND('MAPA DE RIESGOS'!$AP238="Muy Alta",'MAPA DE RIESGOS'!$AR238="Catastrófico"),CONCATENATE("R",'MAPA DE RIESGOS'!$H238,"C",'MAPA DE RIESGOS'!$AF238),"")</f>
        <v/>
      </c>
      <c r="CK18" s="335" t="str">
        <f>IF(AND('MAPA DE RIESGOS'!$AP239="Muy Alta",'MAPA DE RIESGOS'!$AR239="Catastrófico"),CONCATENATE("R",'MAPA DE RIESGOS'!$H239,"C",'MAPA DE RIESGOS'!$AF239),"")</f>
        <v/>
      </c>
      <c r="CL18" s="335" t="str">
        <f>IF(AND('MAPA DE RIESGOS'!$AP240="Muy Alta",'MAPA DE RIESGOS'!$AR240="Catastrófico"),CONCATENATE("R",'MAPA DE RIESGOS'!$H240,"C",'MAPA DE RIESGOS'!$AF240),"")</f>
        <v/>
      </c>
      <c r="CM18" s="335" t="str">
        <f>IF(AND('MAPA DE RIESGOS'!$AP241="Muy Alta",'MAPA DE RIESGOS'!$AR241="Catastrófico"),CONCATENATE("R",'MAPA DE RIESGOS'!$H241,"C",'MAPA DE RIESGOS'!$AF241),"")</f>
        <v/>
      </c>
      <c r="CN18" s="335" t="str">
        <f>IF(AND('MAPA DE RIESGOS'!$AP242="Muy Alta",'MAPA DE RIESGOS'!$AR242="Catastrófico"),CONCATENATE("R",'MAPA DE RIESGOS'!$H242,"C",'MAPA DE RIESGOS'!$AF242),"")</f>
        <v/>
      </c>
      <c r="CO18" s="335" t="str">
        <f>IF(AND('MAPA DE RIESGOS'!$AP243="Muy Alta",'MAPA DE RIESGOS'!$AR243="Catastrófico"),CONCATENATE("R",'MAPA DE RIESGOS'!$H243,"C",'MAPA DE RIESGOS'!$AF243),"")</f>
        <v/>
      </c>
      <c r="CP18" s="335" t="str">
        <f>IF(AND('MAPA DE RIESGOS'!$AP244="Muy Alta",'MAPA DE RIESGOS'!$AR244="Catastrófico"),CONCATENATE("R",'MAPA DE RIESGOS'!$H244,"C",'MAPA DE RIESGOS'!$AF244),"")</f>
        <v/>
      </c>
      <c r="CQ18" s="335" t="str">
        <f>IF(AND('MAPA DE RIESGOS'!$AP245="Muy Alta",'MAPA DE RIESGOS'!$AR245="Catastrófico"),CONCATENATE("R",'MAPA DE RIESGOS'!$H245,"C",'MAPA DE RIESGOS'!$AF245),"")</f>
        <v/>
      </c>
      <c r="CR18" s="335" t="str">
        <f>IF(AND('MAPA DE RIESGOS'!$AP246="Muy Alta",'MAPA DE RIESGOS'!$AR246="Catastrófico"),CONCATENATE("R",'MAPA DE RIESGOS'!$H246,"C",'MAPA DE RIESGOS'!$AF246),"")</f>
        <v/>
      </c>
      <c r="CS18" s="335" t="str">
        <f>IF(AND('MAPA DE RIESGOS'!$AP247="Muy Alta",'MAPA DE RIESGOS'!$AR247="Catastrófico"),CONCATENATE("R",'MAPA DE RIESGOS'!$H247,"C",'MAPA DE RIESGOS'!$AF247),"")</f>
        <v/>
      </c>
      <c r="CT18" s="335" t="str">
        <f>IF(AND('MAPA DE RIESGOS'!$AP248="Muy Alta",'MAPA DE RIESGOS'!$AR248="Catastrófico"),CONCATENATE("R",'MAPA DE RIESGOS'!$H248,"C",'MAPA DE RIESGOS'!$AF248),"")</f>
        <v/>
      </c>
      <c r="CU18" s="336" t="str">
        <f>IF(AND('MAPA DE RIESGOS'!$AP249="Muy Alta",'MAPA DE RIESGOS'!$AR249="Catastrófico"),CONCATENATE("R",'MAPA DE RIESGOS'!$H249,"C",'MAPA DE RIESGOS'!$AF249),"")</f>
        <v/>
      </c>
      <c r="CV18" s="67"/>
      <c r="CW18" s="973"/>
      <c r="CX18" s="974"/>
      <c r="CY18" s="974"/>
      <c r="CZ18" s="974"/>
      <c r="DA18" s="974"/>
      <c r="DB18" s="975"/>
    </row>
    <row r="19" spans="2:106" ht="32.450000000000003" customHeight="1">
      <c r="B19" s="966"/>
      <c r="C19" s="966"/>
      <c r="D19" s="967"/>
      <c r="E19" s="955"/>
      <c r="F19" s="956"/>
      <c r="G19" s="956"/>
      <c r="H19" s="956"/>
      <c r="I19" s="957"/>
      <c r="J19" s="332" t="str">
        <f>IF(AND('MAPA DE RIESGOS'!$AP250="Muy Alta",'MAPA DE RIESGOS'!$AR250="Leve"),CONCATENATE("R",'MAPA DE RIESGOS'!$H250,"C",'MAPA DE RIESGOS'!$AF250),"")</f>
        <v/>
      </c>
      <c r="K19" s="333" t="str">
        <f>IF(AND('MAPA DE RIESGOS'!$AP251="Muy Alta",'MAPA DE RIESGOS'!$AR251="Leve"),CONCATENATE("R",'MAPA DE RIESGOS'!$H251,"C",'MAPA DE RIESGOS'!$AF251),"")</f>
        <v/>
      </c>
      <c r="L19" s="333" t="str">
        <f>IF(AND('MAPA DE RIESGOS'!$AP252="Muy Alta",'MAPA DE RIESGOS'!$AR252="Leve"),CONCATENATE("R",'MAPA DE RIESGOS'!$H252,"C",'MAPA DE RIESGOS'!$AF252),"")</f>
        <v/>
      </c>
      <c r="M19" s="333" t="str">
        <f>IF(AND('MAPA DE RIESGOS'!$AP253="Muy Alta",'MAPA DE RIESGOS'!$AR253="Leve"),CONCATENATE("R",'MAPA DE RIESGOS'!$H253,"C",'MAPA DE RIESGOS'!$AF253),"")</f>
        <v/>
      </c>
      <c r="N19" s="333" t="str">
        <f>IF(AND('MAPA DE RIESGOS'!$AP254="Muy Alta",'MAPA DE RIESGOS'!$AR254="Leve"),CONCATENATE("R",'MAPA DE RIESGOS'!$H254,"C",'MAPA DE RIESGOS'!$AF254),"")</f>
        <v/>
      </c>
      <c r="O19" s="333" t="str">
        <f>IF(AND('MAPA DE RIESGOS'!$AP255="Muy Alta",'MAPA DE RIESGOS'!$AR255="Leve"),CONCATENATE("R",'MAPA DE RIESGOS'!$H255,"C",'MAPA DE RIESGOS'!$AF255),"")</f>
        <v/>
      </c>
      <c r="P19" s="333" t="str">
        <f>IF(AND('MAPA DE RIESGOS'!$AP256="Muy Alta",'MAPA DE RIESGOS'!$AR256="Leve"),CONCATENATE("R",'MAPA DE RIESGOS'!$H256,"C",'MAPA DE RIESGOS'!$AF256),"")</f>
        <v/>
      </c>
      <c r="Q19" s="333" t="str">
        <f>IF(AND('MAPA DE RIESGOS'!$AP257="Muy Alta",'MAPA DE RIESGOS'!$AR257="Leve"),CONCATENATE("R",'MAPA DE RIESGOS'!$H257,"C",'MAPA DE RIESGOS'!$AF257),"")</f>
        <v/>
      </c>
      <c r="R19" s="333" t="str">
        <f>IF(AND('MAPA DE RIESGOS'!$AP258="Muy Alta",'MAPA DE RIESGOS'!$AR258="Leve"),CONCATENATE("R",'MAPA DE RIESGOS'!$H258,"C",'MAPA DE RIESGOS'!$AF258),"")</f>
        <v/>
      </c>
      <c r="S19" s="333" t="str">
        <f>IF(AND('MAPA DE RIESGOS'!$AP259="Muy Alta",'MAPA DE RIESGOS'!$AR259="Leve"),CONCATENATE("R",'MAPA DE RIESGOS'!$H259,"C",'MAPA DE RIESGOS'!$AF259),"")</f>
        <v/>
      </c>
      <c r="T19" s="333" t="str">
        <f>IF(AND('MAPA DE RIESGOS'!$AP260="Muy Alta",'MAPA DE RIESGOS'!$AR260="Leve"),CONCATENATE("R",'MAPA DE RIESGOS'!$H260,"C",'MAPA DE RIESGOS'!$AF260),"")</f>
        <v/>
      </c>
      <c r="U19" s="333" t="str">
        <f>IF(AND('MAPA DE RIESGOS'!$AP261="Muy Alta",'MAPA DE RIESGOS'!$AR261="Leve"),CONCATENATE("R",'MAPA DE RIESGOS'!$H261,"C",'MAPA DE RIESGOS'!$AF261),"")</f>
        <v/>
      </c>
      <c r="V19" s="333" t="str">
        <f>IF(AND('MAPA DE RIESGOS'!$AP262="Muy Alta",'MAPA DE RIESGOS'!$AR262="Leve"),CONCATENATE("R",'MAPA DE RIESGOS'!$H262,"C",'MAPA DE RIESGOS'!$AF262),"")</f>
        <v/>
      </c>
      <c r="W19" s="333" t="str">
        <f>IF(AND('MAPA DE RIESGOS'!$AP263="Muy Alta",'MAPA DE RIESGOS'!$AR263="Leve"),CONCATENATE("R",'MAPA DE RIESGOS'!$H263,"C",'MAPA DE RIESGOS'!$AF263),"")</f>
        <v/>
      </c>
      <c r="X19" s="333" t="str">
        <f>IF(AND('MAPA DE RIESGOS'!$AP264="Muy Alta",'MAPA DE RIESGOS'!$AR264="Leve"),CONCATENATE("R",'MAPA DE RIESGOS'!$H264,"C",'MAPA DE RIESGOS'!$AF264),"")</f>
        <v/>
      </c>
      <c r="Y19" s="333" t="str">
        <f>IF(AND('MAPA DE RIESGOS'!$AP265="Muy Alta",'MAPA DE RIESGOS'!$AR265="Leve"),CONCATENATE("R",'MAPA DE RIESGOS'!$H265,"C",'MAPA DE RIESGOS'!$AF265),"")</f>
        <v/>
      </c>
      <c r="Z19" s="333" t="str">
        <f>IF(AND('MAPA DE RIESGOS'!$AP266="Muy Alta",'MAPA DE RIESGOS'!$AR266="Leve"),CONCATENATE("R",'MAPA DE RIESGOS'!$H266,"C",'MAPA DE RIESGOS'!$AF266),"")</f>
        <v/>
      </c>
      <c r="AA19" s="334" t="str">
        <f>IF(AND('MAPA DE RIESGOS'!$AP267="Muy Alta",'MAPA DE RIESGOS'!$AR267="Leve"),CONCATENATE("R",'MAPA DE RIESGOS'!$H267,"C",'MAPA DE RIESGOS'!$AF267),"")</f>
        <v/>
      </c>
      <c r="AB19" s="332" t="str">
        <f>IF(AND('MAPA DE RIESGOS'!$AP250="Muy Alta",'MAPA DE RIESGOS'!$AR250="Menor"),CONCATENATE("R",'MAPA DE RIESGOS'!$H250,"C",'MAPA DE RIESGOS'!$AF250),"")</f>
        <v/>
      </c>
      <c r="AC19" s="333" t="str">
        <f>IF(AND('MAPA DE RIESGOS'!$AP251="Muy Alta",'MAPA DE RIESGOS'!$AR251="Menor"),CONCATENATE("R",'MAPA DE RIESGOS'!$H251,"C",'MAPA DE RIESGOS'!$AF251),"")</f>
        <v/>
      </c>
      <c r="AD19" s="333" t="str">
        <f>IF(AND('MAPA DE RIESGOS'!$AP252="Muy Alta",'MAPA DE RIESGOS'!$AR252="Menor"),CONCATENATE("R",'MAPA DE RIESGOS'!$H252,"C",'MAPA DE RIESGOS'!$AF252),"")</f>
        <v/>
      </c>
      <c r="AE19" s="333" t="str">
        <f>IF(AND('MAPA DE RIESGOS'!$AP253="Muy Alta",'MAPA DE RIESGOS'!$AR253="Menor"),CONCATENATE("R",'MAPA DE RIESGOS'!$H253,"C",'MAPA DE RIESGOS'!$AF253),"")</f>
        <v/>
      </c>
      <c r="AF19" s="333" t="str">
        <f>IF(AND('MAPA DE RIESGOS'!$AP254="Muy Alta",'MAPA DE RIESGOS'!$AR254="Menor"),CONCATENATE("R",'MAPA DE RIESGOS'!$H254,"C",'MAPA DE RIESGOS'!$AF254),"")</f>
        <v/>
      </c>
      <c r="AG19" s="333" t="str">
        <f>IF(AND('MAPA DE RIESGOS'!$AP255="Muy Alta",'MAPA DE RIESGOS'!$AR255="Menor"),CONCATENATE("R",'MAPA DE RIESGOS'!$H255,"C",'MAPA DE RIESGOS'!$AF255),"")</f>
        <v/>
      </c>
      <c r="AH19" s="333" t="str">
        <f>IF(AND('MAPA DE RIESGOS'!$AP256="Muy Alta",'MAPA DE RIESGOS'!$AR256="Menor"),CONCATENATE("R",'MAPA DE RIESGOS'!$H256,"C",'MAPA DE RIESGOS'!$AF256),"")</f>
        <v/>
      </c>
      <c r="AI19" s="333" t="str">
        <f>IF(AND('MAPA DE RIESGOS'!$AP257="Muy Alta",'MAPA DE RIESGOS'!$AR257="Menor"),CONCATENATE("R",'MAPA DE RIESGOS'!$H257,"C",'MAPA DE RIESGOS'!$AF257),"")</f>
        <v/>
      </c>
      <c r="AJ19" s="333" t="str">
        <f>IF(AND('MAPA DE RIESGOS'!$AP258="Muy Alta",'MAPA DE RIESGOS'!$AR258="Menor"),CONCATENATE("R",'MAPA DE RIESGOS'!$H258,"C",'MAPA DE RIESGOS'!$AF258),"")</f>
        <v/>
      </c>
      <c r="AK19" s="333" t="str">
        <f>IF(AND('MAPA DE RIESGOS'!$AP259="Muy Alta",'MAPA DE RIESGOS'!$AR259="Menor"),CONCATENATE("R",'MAPA DE RIESGOS'!$H259,"C",'MAPA DE RIESGOS'!$AF259),"")</f>
        <v/>
      </c>
      <c r="AL19" s="333" t="str">
        <f>IF(AND('MAPA DE RIESGOS'!$AP260="Muy Alta",'MAPA DE RIESGOS'!$AR260="Menor"),CONCATENATE("R",'MAPA DE RIESGOS'!$H260,"C",'MAPA DE RIESGOS'!$AF260),"")</f>
        <v/>
      </c>
      <c r="AM19" s="333" t="str">
        <f>IF(AND('MAPA DE RIESGOS'!$AP261="Muy Alta",'MAPA DE RIESGOS'!$AR261="Menor"),CONCATENATE("R",'MAPA DE RIESGOS'!$H261,"C",'MAPA DE RIESGOS'!$AF261),"")</f>
        <v/>
      </c>
      <c r="AN19" s="333" t="str">
        <f>IF(AND('MAPA DE RIESGOS'!$AP262="Muy Alta",'MAPA DE RIESGOS'!$AR262="Menor"),CONCATENATE("R",'MAPA DE RIESGOS'!$H262,"C",'MAPA DE RIESGOS'!$AF262),"")</f>
        <v/>
      </c>
      <c r="AO19" s="333" t="str">
        <f>IF(AND('MAPA DE RIESGOS'!$AP263="Muy Alta",'MAPA DE RIESGOS'!$AR263="Menor"),CONCATENATE("R",'MAPA DE RIESGOS'!$H263,"C",'MAPA DE RIESGOS'!$AF263),"")</f>
        <v/>
      </c>
      <c r="AP19" s="333" t="str">
        <f>IF(AND('MAPA DE RIESGOS'!$AP264="Muy Alta",'MAPA DE RIESGOS'!$AR264="Menor"),CONCATENATE("R",'MAPA DE RIESGOS'!$H264,"C",'MAPA DE RIESGOS'!$AF264),"")</f>
        <v/>
      </c>
      <c r="AQ19" s="333" t="str">
        <f>IF(AND('MAPA DE RIESGOS'!$AP265="Muy Alta",'MAPA DE RIESGOS'!$AR265="Menor"),CONCATENATE("R",'MAPA DE RIESGOS'!$H265,"C",'MAPA DE RIESGOS'!$AF265),"")</f>
        <v/>
      </c>
      <c r="AR19" s="333" t="str">
        <f>IF(AND('MAPA DE RIESGOS'!$AP266="Muy Alta",'MAPA DE RIESGOS'!$AR266="Menor"),CONCATENATE("R",'MAPA DE RIESGOS'!$H266,"C",'MAPA DE RIESGOS'!$AF266),"")</f>
        <v/>
      </c>
      <c r="AS19" s="334" t="str">
        <f>IF(AND('MAPA DE RIESGOS'!$AP267="Muy Alta",'MAPA DE RIESGOS'!$AR267="Menor"),CONCATENATE("R",'MAPA DE RIESGOS'!$H267,"C",'MAPA DE RIESGOS'!$AF267),"")</f>
        <v/>
      </c>
      <c r="AT19" s="332" t="str">
        <f>IF(AND('MAPA DE RIESGOS'!$AP250="Muy Alta",'MAPA DE RIESGOS'!$AR250="Moderado"),CONCATENATE("R",'MAPA DE RIESGOS'!$H250,"C",'MAPA DE RIESGOS'!$AF250),"")</f>
        <v/>
      </c>
      <c r="AU19" s="333" t="str">
        <f>IF(AND('MAPA DE RIESGOS'!$AP251="Muy Alta",'MAPA DE RIESGOS'!$AR251="Moderado"),CONCATENATE("R",'MAPA DE RIESGOS'!$H251,"C",'MAPA DE RIESGOS'!$AF251),"")</f>
        <v/>
      </c>
      <c r="AV19" s="333" t="str">
        <f>IF(AND('MAPA DE RIESGOS'!$AP252="Muy Alta",'MAPA DE RIESGOS'!$AR252="Moderado"),CONCATENATE("R",'MAPA DE RIESGOS'!$H252,"C",'MAPA DE RIESGOS'!$AF252),"")</f>
        <v/>
      </c>
      <c r="AW19" s="333" t="str">
        <f>IF(AND('MAPA DE RIESGOS'!$AP253="Muy Alta",'MAPA DE RIESGOS'!$AR253="Moderado"),CONCATENATE("R",'MAPA DE RIESGOS'!$H253,"C",'MAPA DE RIESGOS'!$AF253),"")</f>
        <v/>
      </c>
      <c r="AX19" s="333" t="str">
        <f>IF(AND('MAPA DE RIESGOS'!$AP254="Muy Alta",'MAPA DE RIESGOS'!$AR254="Moderado"),CONCATENATE("R",'MAPA DE RIESGOS'!$H254,"C",'MAPA DE RIESGOS'!$AF254),"")</f>
        <v/>
      </c>
      <c r="AY19" s="333" t="str">
        <f>IF(AND('MAPA DE RIESGOS'!$AP255="Muy Alta",'MAPA DE RIESGOS'!$AR255="Moderado"),CONCATENATE("R",'MAPA DE RIESGOS'!$H255,"C",'MAPA DE RIESGOS'!$AF255),"")</f>
        <v/>
      </c>
      <c r="AZ19" s="333" t="str">
        <f>IF(AND('MAPA DE RIESGOS'!$AP256="Muy Alta",'MAPA DE RIESGOS'!$AR256="Moderado"),CONCATENATE("R",'MAPA DE RIESGOS'!$H256,"C",'MAPA DE RIESGOS'!$AF256),"")</f>
        <v/>
      </c>
      <c r="BA19" s="333" t="str">
        <f>IF(AND('MAPA DE RIESGOS'!$AP257="Muy Alta",'MAPA DE RIESGOS'!$AR257="Moderado"),CONCATENATE("R",'MAPA DE RIESGOS'!$H257,"C",'MAPA DE RIESGOS'!$AF257),"")</f>
        <v/>
      </c>
      <c r="BB19" s="333" t="str">
        <f>IF(AND('MAPA DE RIESGOS'!$AP258="Muy Alta",'MAPA DE RIESGOS'!$AR258="Moderado"),CONCATENATE("R",'MAPA DE RIESGOS'!$H258,"C",'MAPA DE RIESGOS'!$AF258),"")</f>
        <v/>
      </c>
      <c r="BC19" s="333" t="str">
        <f>IF(AND('MAPA DE RIESGOS'!$AP259="Muy Alta",'MAPA DE RIESGOS'!$AR259="Moderado"),CONCATENATE("R",'MAPA DE RIESGOS'!$H259,"C",'MAPA DE RIESGOS'!$AF259),"")</f>
        <v/>
      </c>
      <c r="BD19" s="333" t="str">
        <f>IF(AND('MAPA DE RIESGOS'!$AP260="Muy Alta",'MAPA DE RIESGOS'!$AR260="Moderado"),CONCATENATE("R",'MAPA DE RIESGOS'!$H260,"C",'MAPA DE RIESGOS'!$AF260),"")</f>
        <v/>
      </c>
      <c r="BE19" s="333" t="str">
        <f>IF(AND('MAPA DE RIESGOS'!$AP261="Muy Alta",'MAPA DE RIESGOS'!$AR261="Moderado"),CONCATENATE("R",'MAPA DE RIESGOS'!$H261,"C",'MAPA DE RIESGOS'!$AF261),"")</f>
        <v/>
      </c>
      <c r="BF19" s="333" t="str">
        <f>IF(AND('MAPA DE RIESGOS'!$AP262="Muy Alta",'MAPA DE RIESGOS'!$AR262="Moderado"),CONCATENATE("R",'MAPA DE RIESGOS'!$H262,"C",'MAPA DE RIESGOS'!$AF262),"")</f>
        <v/>
      </c>
      <c r="BG19" s="333" t="str">
        <f>IF(AND('MAPA DE RIESGOS'!$AP263="Muy Alta",'MAPA DE RIESGOS'!$AR263="Moderado"),CONCATENATE("R",'MAPA DE RIESGOS'!$H263,"C",'MAPA DE RIESGOS'!$AF263),"")</f>
        <v/>
      </c>
      <c r="BH19" s="333" t="str">
        <f>IF(AND('MAPA DE RIESGOS'!$AP264="Muy Alta",'MAPA DE RIESGOS'!$AR264="Moderado"),CONCATENATE("R",'MAPA DE RIESGOS'!$H264,"C",'MAPA DE RIESGOS'!$AF264),"")</f>
        <v/>
      </c>
      <c r="BI19" s="333" t="str">
        <f>IF(AND('MAPA DE RIESGOS'!$AP265="Muy Alta",'MAPA DE RIESGOS'!$AR265="Moderado"),CONCATENATE("R",'MAPA DE RIESGOS'!$H265,"C",'MAPA DE RIESGOS'!$AF265),"")</f>
        <v/>
      </c>
      <c r="BJ19" s="333" t="str">
        <f>IF(AND('MAPA DE RIESGOS'!$AP266="Muy Alta",'MAPA DE RIESGOS'!$AR266="Moderado"),CONCATENATE("R",'MAPA DE RIESGOS'!$H266,"C",'MAPA DE RIESGOS'!$AF266),"")</f>
        <v/>
      </c>
      <c r="BK19" s="334" t="str">
        <f>IF(AND('MAPA DE RIESGOS'!$AP267="Muy Alta",'MAPA DE RIESGOS'!$AR267="Moderado"),CONCATENATE("R",'MAPA DE RIESGOS'!$H267,"C",'MAPA DE RIESGOS'!$AF267),"")</f>
        <v/>
      </c>
      <c r="BL19" s="332" t="str">
        <f>IF(AND('MAPA DE RIESGOS'!$AP250="Muy Alta",'MAPA DE RIESGOS'!$AR250="Mayor"),CONCATENATE("R",'MAPA DE RIESGOS'!$H250,"C",'MAPA DE RIESGOS'!$AF250),"")</f>
        <v/>
      </c>
      <c r="BM19" s="333" t="str">
        <f>IF(AND('MAPA DE RIESGOS'!$AP251="Muy Alta",'MAPA DE RIESGOS'!$AR251="Mayor"),CONCATENATE("R",'MAPA DE RIESGOS'!$H251,"C",'MAPA DE RIESGOS'!$AF251),"")</f>
        <v/>
      </c>
      <c r="BN19" s="333" t="str">
        <f>IF(AND('MAPA DE RIESGOS'!$AP252="Muy Alta",'MAPA DE RIESGOS'!$AR252="Mayor"),CONCATENATE("R",'MAPA DE RIESGOS'!$H252,"C",'MAPA DE RIESGOS'!$AF252),"")</f>
        <v/>
      </c>
      <c r="BO19" s="333" t="str">
        <f>IF(AND('MAPA DE RIESGOS'!$AP253="Muy Alta",'MAPA DE RIESGOS'!$AR253="Mayor"),CONCATENATE("R",'MAPA DE RIESGOS'!$H253,"C",'MAPA DE RIESGOS'!$AF253),"")</f>
        <v/>
      </c>
      <c r="BP19" s="333" t="str">
        <f>IF(AND('MAPA DE RIESGOS'!$AP254="Muy Alta",'MAPA DE RIESGOS'!$AR254="Mayor"),CONCATENATE("R",'MAPA DE RIESGOS'!$H254,"C",'MAPA DE RIESGOS'!$AF254),"")</f>
        <v/>
      </c>
      <c r="BQ19" s="333" t="str">
        <f>IF(AND('MAPA DE RIESGOS'!$AP255="Muy Alta",'MAPA DE RIESGOS'!$AR255="Mayor"),CONCATENATE("R",'MAPA DE RIESGOS'!$H255,"C",'MAPA DE RIESGOS'!$AF255),"")</f>
        <v/>
      </c>
      <c r="BR19" s="333" t="str">
        <f>IF(AND('MAPA DE RIESGOS'!$AP256="Muy Alta",'MAPA DE RIESGOS'!$AR256="Mayor"),CONCATENATE("R",'MAPA DE RIESGOS'!$H256,"C",'MAPA DE RIESGOS'!$AF256),"")</f>
        <v/>
      </c>
      <c r="BS19" s="333" t="str">
        <f>IF(AND('MAPA DE RIESGOS'!$AP257="Muy Alta",'MAPA DE RIESGOS'!$AR257="Mayor"),CONCATENATE("R",'MAPA DE RIESGOS'!$H257,"C",'MAPA DE RIESGOS'!$AF257),"")</f>
        <v/>
      </c>
      <c r="BT19" s="333" t="str">
        <f>IF(AND('MAPA DE RIESGOS'!$AP258="Muy Alta",'MAPA DE RIESGOS'!$AR258="Mayor"),CONCATENATE("R",'MAPA DE RIESGOS'!$H258,"C",'MAPA DE RIESGOS'!$AF258),"")</f>
        <v/>
      </c>
      <c r="BU19" s="333" t="str">
        <f>IF(AND('MAPA DE RIESGOS'!$AP259="Muy Alta",'MAPA DE RIESGOS'!$AR259="Mayor"),CONCATENATE("R",'MAPA DE RIESGOS'!$H259,"C",'MAPA DE RIESGOS'!$AF259),"")</f>
        <v/>
      </c>
      <c r="BV19" s="333" t="str">
        <f>IF(AND('MAPA DE RIESGOS'!$AP260="Muy Alta",'MAPA DE RIESGOS'!$AR260="Mayor"),CONCATENATE("R",'MAPA DE RIESGOS'!$H260,"C",'MAPA DE RIESGOS'!$AF260),"")</f>
        <v/>
      </c>
      <c r="BW19" s="333" t="str">
        <f>IF(AND('MAPA DE RIESGOS'!$AP261="Muy Alta",'MAPA DE RIESGOS'!$AR261="Mayor"),CONCATENATE("R",'MAPA DE RIESGOS'!$H261,"C",'MAPA DE RIESGOS'!$AF261),"")</f>
        <v/>
      </c>
      <c r="BX19" s="333" t="str">
        <f>IF(AND('MAPA DE RIESGOS'!$AP262="Muy Alta",'MAPA DE RIESGOS'!$AR262="Mayor"),CONCATENATE("R",'MAPA DE RIESGOS'!$H262,"C",'MAPA DE RIESGOS'!$AF262),"")</f>
        <v/>
      </c>
      <c r="BY19" s="333" t="str">
        <f>IF(AND('MAPA DE RIESGOS'!$AP263="Muy Alta",'MAPA DE RIESGOS'!$AR263="Mayor"),CONCATENATE("R",'MAPA DE RIESGOS'!$H263,"C",'MAPA DE RIESGOS'!$AF263),"")</f>
        <v/>
      </c>
      <c r="BZ19" s="333" t="str">
        <f>IF(AND('MAPA DE RIESGOS'!$AP264="Muy Alta",'MAPA DE RIESGOS'!$AR264="Mayor"),CONCATENATE("R",'MAPA DE RIESGOS'!$H264,"C",'MAPA DE RIESGOS'!$AF264),"")</f>
        <v/>
      </c>
      <c r="CA19" s="333" t="str">
        <f>IF(AND('MAPA DE RIESGOS'!$AP265="Muy Alta",'MAPA DE RIESGOS'!$AR265="Mayor"),CONCATENATE("R",'MAPA DE RIESGOS'!$H265,"C",'MAPA DE RIESGOS'!$AF265),"")</f>
        <v/>
      </c>
      <c r="CB19" s="333" t="str">
        <f>IF(AND('MAPA DE RIESGOS'!$AP266="Muy Alta",'MAPA DE RIESGOS'!$AR266="Mayor"),CONCATENATE("R",'MAPA DE RIESGOS'!$H266,"C",'MAPA DE RIESGOS'!$AF266),"")</f>
        <v/>
      </c>
      <c r="CC19" s="334" t="str">
        <f>IF(AND('MAPA DE RIESGOS'!$AP267="Muy Alta",'MAPA DE RIESGOS'!$AR267="Mayor"),CONCATENATE("R",'MAPA DE RIESGOS'!$H267,"C",'MAPA DE RIESGOS'!$AF267),"")</f>
        <v/>
      </c>
      <c r="CD19" s="335" t="str">
        <f>IF(AND('MAPA DE RIESGOS'!$AP250="Muy Alta",'MAPA DE RIESGOS'!$AR250="Catastrófico"),CONCATENATE("R",'MAPA DE RIESGOS'!$H250,"C",'MAPA DE RIESGOS'!$AF250),"")</f>
        <v/>
      </c>
      <c r="CE19" s="335" t="str">
        <f>IF(AND('MAPA DE RIESGOS'!$AP251="Muy Alta",'MAPA DE RIESGOS'!$AR251="Catastrófico"),CONCATENATE("R",'MAPA DE RIESGOS'!$H251,"C",'MAPA DE RIESGOS'!$AF251),"")</f>
        <v/>
      </c>
      <c r="CF19" s="335" t="str">
        <f>IF(AND('MAPA DE RIESGOS'!$AP252="Muy Alta",'MAPA DE RIESGOS'!$AR252="Catastrófico"),CONCATENATE("R",'MAPA DE RIESGOS'!$H252,"C",'MAPA DE RIESGOS'!$AF252),"")</f>
        <v/>
      </c>
      <c r="CG19" s="335" t="str">
        <f>IF(AND('MAPA DE RIESGOS'!$AP253="Muy Alta",'MAPA DE RIESGOS'!$AR253="Catastrófico"),CONCATENATE("R",'MAPA DE RIESGOS'!$H253,"C",'MAPA DE RIESGOS'!$AF253),"")</f>
        <v/>
      </c>
      <c r="CH19" s="335" t="str">
        <f>IF(AND('MAPA DE RIESGOS'!$AP254="Muy Alta",'MAPA DE RIESGOS'!$AR254="Catastrófico"),CONCATENATE("R",'MAPA DE RIESGOS'!$H254,"C",'MAPA DE RIESGOS'!$AF254),"")</f>
        <v/>
      </c>
      <c r="CI19" s="335" t="str">
        <f>IF(AND('MAPA DE RIESGOS'!$AP255="Muy Alta",'MAPA DE RIESGOS'!$AR255="Catastrófico"),CONCATENATE("R",'MAPA DE RIESGOS'!$H255,"C",'MAPA DE RIESGOS'!$AF255),"")</f>
        <v/>
      </c>
      <c r="CJ19" s="335" t="str">
        <f>IF(AND('MAPA DE RIESGOS'!$AP256="Muy Alta",'MAPA DE RIESGOS'!$AR256="Catastrófico"),CONCATENATE("R",'MAPA DE RIESGOS'!$H256,"C",'MAPA DE RIESGOS'!$AF256),"")</f>
        <v/>
      </c>
      <c r="CK19" s="335" t="str">
        <f>IF(AND('MAPA DE RIESGOS'!$AP257="Muy Alta",'MAPA DE RIESGOS'!$AR257="Catastrófico"),CONCATENATE("R",'MAPA DE RIESGOS'!$H257,"C",'MAPA DE RIESGOS'!$AF257),"")</f>
        <v/>
      </c>
      <c r="CL19" s="335" t="str">
        <f>IF(AND('MAPA DE RIESGOS'!$AP258="Muy Alta",'MAPA DE RIESGOS'!$AR258="Catastrófico"),CONCATENATE("R",'MAPA DE RIESGOS'!$H258,"C",'MAPA DE RIESGOS'!$AF258),"")</f>
        <v/>
      </c>
      <c r="CM19" s="335" t="str">
        <f>IF(AND('MAPA DE RIESGOS'!$AP259="Muy Alta",'MAPA DE RIESGOS'!$AR259="Catastrófico"),CONCATENATE("R",'MAPA DE RIESGOS'!$H259,"C",'MAPA DE RIESGOS'!$AF259),"")</f>
        <v/>
      </c>
      <c r="CN19" s="335" t="str">
        <f>IF(AND('MAPA DE RIESGOS'!$AP260="Muy Alta",'MAPA DE RIESGOS'!$AR260="Catastrófico"),CONCATENATE("R",'MAPA DE RIESGOS'!$H260,"C",'MAPA DE RIESGOS'!$AF260),"")</f>
        <v/>
      </c>
      <c r="CO19" s="335" t="str">
        <f>IF(AND('MAPA DE RIESGOS'!$AP261="Muy Alta",'MAPA DE RIESGOS'!$AR261="Catastrófico"),CONCATENATE("R",'MAPA DE RIESGOS'!$H261,"C",'MAPA DE RIESGOS'!$AF261),"")</f>
        <v/>
      </c>
      <c r="CP19" s="335" t="str">
        <f>IF(AND('MAPA DE RIESGOS'!$AP262="Muy Alta",'MAPA DE RIESGOS'!$AR262="Catastrófico"),CONCATENATE("R",'MAPA DE RIESGOS'!$H262,"C",'MAPA DE RIESGOS'!$AF262),"")</f>
        <v/>
      </c>
      <c r="CQ19" s="335" t="str">
        <f>IF(AND('MAPA DE RIESGOS'!$AP263="Muy Alta",'MAPA DE RIESGOS'!$AR263="Catastrófico"),CONCATENATE("R",'MAPA DE RIESGOS'!$H263,"C",'MAPA DE RIESGOS'!$AF263),"")</f>
        <v/>
      </c>
      <c r="CR19" s="335" t="str">
        <f>IF(AND('MAPA DE RIESGOS'!$AP264="Muy Alta",'MAPA DE RIESGOS'!$AR264="Catastrófico"),CONCATENATE("R",'MAPA DE RIESGOS'!$H264,"C",'MAPA DE RIESGOS'!$AF264),"")</f>
        <v/>
      </c>
      <c r="CS19" s="335" t="str">
        <f>IF(AND('MAPA DE RIESGOS'!$AP265="Muy Alta",'MAPA DE RIESGOS'!$AR265="Catastrófico"),CONCATENATE("R",'MAPA DE RIESGOS'!$H265,"C",'MAPA DE RIESGOS'!$AF265),"")</f>
        <v/>
      </c>
      <c r="CT19" s="335" t="str">
        <f>IF(AND('MAPA DE RIESGOS'!$AP266="Muy Alta",'MAPA DE RIESGOS'!$AR266="Catastrófico"),CONCATENATE("R",'MAPA DE RIESGOS'!$H266,"C",'MAPA DE RIESGOS'!$AF266),"")</f>
        <v/>
      </c>
      <c r="CU19" s="336" t="str">
        <f>IF(AND('MAPA DE RIESGOS'!$AP267="Muy Alta",'MAPA DE RIESGOS'!$AR267="Catastrófico"),CONCATENATE("R",'MAPA DE RIESGOS'!$H267,"C",'MAPA DE RIESGOS'!$AF267),"")</f>
        <v/>
      </c>
      <c r="CV19" s="67"/>
      <c r="CW19" s="973"/>
      <c r="CX19" s="974"/>
      <c r="CY19" s="974"/>
      <c r="CZ19" s="974"/>
      <c r="DA19" s="974"/>
      <c r="DB19" s="975"/>
    </row>
    <row r="20" spans="2:106" ht="32.450000000000003" customHeight="1">
      <c r="B20" s="966"/>
      <c r="C20" s="966"/>
      <c r="D20" s="967"/>
      <c r="E20" s="955"/>
      <c r="F20" s="956"/>
      <c r="G20" s="956"/>
      <c r="H20" s="956"/>
      <c r="I20" s="957"/>
      <c r="J20" s="332" t="str">
        <f>IF(AND('MAPA DE RIESGOS'!$AP268="Muy Alta",'MAPA DE RIESGOS'!$AR268="Leve"),CONCATENATE("R",'MAPA DE RIESGOS'!$H268,"C",'MAPA DE RIESGOS'!$AF268),"")</f>
        <v/>
      </c>
      <c r="K20" s="333" t="str">
        <f>IF(AND('MAPA DE RIESGOS'!$AP269="Muy Alta",'MAPA DE RIESGOS'!$AR269="Leve"),CONCATENATE("R",'MAPA DE RIESGOS'!$H269,"C",'MAPA DE RIESGOS'!$AF269),"")</f>
        <v/>
      </c>
      <c r="L20" s="333" t="str">
        <f>IF(AND('MAPA DE RIESGOS'!$AP270="Muy Alta",'MAPA DE RIESGOS'!$AR270="Leve"),CONCATENATE("R",'MAPA DE RIESGOS'!$H270,"C",'MAPA DE RIESGOS'!$AF270),"")</f>
        <v/>
      </c>
      <c r="M20" s="333" t="str">
        <f>IF(AND('MAPA DE RIESGOS'!$AP271="Muy Alta",'MAPA DE RIESGOS'!$AR271="Leve"),CONCATENATE("R",'MAPA DE RIESGOS'!$H271,"C",'MAPA DE RIESGOS'!$AF271),"")</f>
        <v/>
      </c>
      <c r="N20" s="333" t="str">
        <f>IF(AND('MAPA DE RIESGOS'!$AP272="Muy Alta",'MAPA DE RIESGOS'!$AR272="Leve"),CONCATENATE("R",'MAPA DE RIESGOS'!$H272,"C",'MAPA DE RIESGOS'!$AF272),"")</f>
        <v/>
      </c>
      <c r="O20" s="333" t="str">
        <f>IF(AND('MAPA DE RIESGOS'!$AP273="Muy Alta",'MAPA DE RIESGOS'!$AR273="Leve"),CONCATENATE("R",'MAPA DE RIESGOS'!$H273,"C",'MAPA DE RIESGOS'!$AF273),"")</f>
        <v/>
      </c>
      <c r="P20" s="333" t="str">
        <f>IF(AND('MAPA DE RIESGOS'!$AP274="Muy Alta",'MAPA DE RIESGOS'!$AR274="Leve"),CONCATENATE("R",'MAPA DE RIESGOS'!$H274,"C",'MAPA DE RIESGOS'!$AF274),"")</f>
        <v/>
      </c>
      <c r="Q20" s="333" t="str">
        <f>IF(AND('MAPA DE RIESGOS'!$AP275="Muy Alta",'MAPA DE RIESGOS'!$AR275="Leve"),CONCATENATE("R",'MAPA DE RIESGOS'!$H275,"C",'MAPA DE RIESGOS'!$AF275),"")</f>
        <v/>
      </c>
      <c r="R20" s="333" t="str">
        <f>IF(AND('MAPA DE RIESGOS'!$AP276="Muy Alta",'MAPA DE RIESGOS'!$AR276="Leve"),CONCATENATE("R",'MAPA DE RIESGOS'!$H276,"C",'MAPA DE RIESGOS'!$AF276),"")</f>
        <v/>
      </c>
      <c r="S20" s="333" t="str">
        <f>IF(AND('MAPA DE RIESGOS'!$AP277="Muy Alta",'MAPA DE RIESGOS'!$AR277="Leve"),CONCATENATE("R",'MAPA DE RIESGOS'!$H277,"C",'MAPA DE RIESGOS'!$AF277),"")</f>
        <v/>
      </c>
      <c r="T20" s="333" t="str">
        <f>IF(AND('MAPA DE RIESGOS'!$AP278="Muy Alta",'MAPA DE RIESGOS'!$AR278="Leve"),CONCATENATE("R",'MAPA DE RIESGOS'!$H278,"C",'MAPA DE RIESGOS'!$AF278),"")</f>
        <v/>
      </c>
      <c r="U20" s="333" t="str">
        <f>IF(AND('MAPA DE RIESGOS'!$AP279="Muy Alta",'MAPA DE RIESGOS'!$AR279="Leve"),CONCATENATE("R",'MAPA DE RIESGOS'!$H279,"C",'MAPA DE RIESGOS'!$AF279),"")</f>
        <v/>
      </c>
      <c r="V20" s="333" t="str">
        <f>IF(AND('MAPA DE RIESGOS'!$AP280="Muy Alta",'MAPA DE RIESGOS'!$AR280="Leve"),CONCATENATE("R",'MAPA DE RIESGOS'!$H280,"C",'MAPA DE RIESGOS'!$AF280),"")</f>
        <v/>
      </c>
      <c r="W20" s="333" t="str">
        <f>IF(AND('MAPA DE RIESGOS'!$AP281="Muy Alta",'MAPA DE RIESGOS'!$AR281="Leve"),CONCATENATE("R",'MAPA DE RIESGOS'!$H281,"C",'MAPA DE RIESGOS'!$AF281),"")</f>
        <v/>
      </c>
      <c r="X20" s="333" t="str">
        <f>IF(AND('MAPA DE RIESGOS'!$AP282="Muy Alta",'MAPA DE RIESGOS'!$AR282="Leve"),CONCATENATE("R",'MAPA DE RIESGOS'!$H282,"C",'MAPA DE RIESGOS'!$AF282),"")</f>
        <v/>
      </c>
      <c r="Y20" s="333" t="str">
        <f>IF(AND('MAPA DE RIESGOS'!$AP283="Muy Alta",'MAPA DE RIESGOS'!$AR283="Leve"),CONCATENATE("R",'MAPA DE RIESGOS'!$H283,"C",'MAPA DE RIESGOS'!$AF283),"")</f>
        <v/>
      </c>
      <c r="Z20" s="333" t="str">
        <f>IF(AND('MAPA DE RIESGOS'!$AP284="Muy Alta",'MAPA DE RIESGOS'!$AR284="Leve"),CONCATENATE("R",'MAPA DE RIESGOS'!$H284,"C",'MAPA DE RIESGOS'!$AF284),"")</f>
        <v/>
      </c>
      <c r="AA20" s="334" t="str">
        <f>IF(AND('MAPA DE RIESGOS'!$AP285="Muy Alta",'MAPA DE RIESGOS'!$AR285="Leve"),CONCATENATE("R",'MAPA DE RIESGOS'!$H285,"C",'MAPA DE RIESGOS'!$AF285),"")</f>
        <v/>
      </c>
      <c r="AB20" s="332" t="str">
        <f>IF(AND('MAPA DE RIESGOS'!$AP268="Muy Alta",'MAPA DE RIESGOS'!$AR268="Menor"),CONCATENATE("R",'MAPA DE RIESGOS'!$H268,"C",'MAPA DE RIESGOS'!$AF268),"")</f>
        <v/>
      </c>
      <c r="AC20" s="333" t="str">
        <f>IF(AND('MAPA DE RIESGOS'!$AP269="Muy Alta",'MAPA DE RIESGOS'!$AR269="Menor"),CONCATENATE("R",'MAPA DE RIESGOS'!$H269,"C",'MAPA DE RIESGOS'!$AF269),"")</f>
        <v/>
      </c>
      <c r="AD20" s="333" t="str">
        <f>IF(AND('MAPA DE RIESGOS'!$AP270="Muy Alta",'MAPA DE RIESGOS'!$AR270="Menor"),CONCATENATE("R",'MAPA DE RIESGOS'!$H270,"C",'MAPA DE RIESGOS'!$AF270),"")</f>
        <v/>
      </c>
      <c r="AE20" s="333" t="str">
        <f>IF(AND('MAPA DE RIESGOS'!$AP271="Muy Alta",'MAPA DE RIESGOS'!$AR271="Menor"),CONCATENATE("R",'MAPA DE RIESGOS'!$H271,"C",'MAPA DE RIESGOS'!$AF271),"")</f>
        <v/>
      </c>
      <c r="AF20" s="333" t="str">
        <f>IF(AND('MAPA DE RIESGOS'!$AP272="Muy Alta",'MAPA DE RIESGOS'!$AR272="Menor"),CONCATENATE("R",'MAPA DE RIESGOS'!$H272,"C",'MAPA DE RIESGOS'!$AF272),"")</f>
        <v/>
      </c>
      <c r="AG20" s="333" t="str">
        <f>IF(AND('MAPA DE RIESGOS'!$AP273="Muy Alta",'MAPA DE RIESGOS'!$AR273="Menor"),CONCATENATE("R",'MAPA DE RIESGOS'!$H273,"C",'MAPA DE RIESGOS'!$AF273),"")</f>
        <v/>
      </c>
      <c r="AH20" s="333" t="str">
        <f>IF(AND('MAPA DE RIESGOS'!$AP274="Muy Alta",'MAPA DE RIESGOS'!$AR274="Menor"),CONCATENATE("R",'MAPA DE RIESGOS'!$H274,"C",'MAPA DE RIESGOS'!$AF274),"")</f>
        <v/>
      </c>
      <c r="AI20" s="333" t="str">
        <f>IF(AND('MAPA DE RIESGOS'!$AP275="Muy Alta",'MAPA DE RIESGOS'!$AR275="Menor"),CONCATENATE("R",'MAPA DE RIESGOS'!$H275,"C",'MAPA DE RIESGOS'!$AF275),"")</f>
        <v/>
      </c>
      <c r="AJ20" s="333" t="str">
        <f>IF(AND('MAPA DE RIESGOS'!$AP276="Muy Alta",'MAPA DE RIESGOS'!$AR276="Menor"),CONCATENATE("R",'MAPA DE RIESGOS'!$H276,"C",'MAPA DE RIESGOS'!$AF276),"")</f>
        <v/>
      </c>
      <c r="AK20" s="333" t="str">
        <f>IF(AND('MAPA DE RIESGOS'!$AP277="Muy Alta",'MAPA DE RIESGOS'!$AR277="Menor"),CONCATENATE("R",'MAPA DE RIESGOS'!$H277,"C",'MAPA DE RIESGOS'!$AF277),"")</f>
        <v/>
      </c>
      <c r="AL20" s="333" t="str">
        <f>IF(AND('MAPA DE RIESGOS'!$AP278="Muy Alta",'MAPA DE RIESGOS'!$AR278="Menor"),CONCATENATE("R",'MAPA DE RIESGOS'!$H278,"C",'MAPA DE RIESGOS'!$AF278),"")</f>
        <v/>
      </c>
      <c r="AM20" s="333" t="str">
        <f>IF(AND('MAPA DE RIESGOS'!$AP279="Muy Alta",'MAPA DE RIESGOS'!$AR279="Menor"),CONCATENATE("R",'MAPA DE RIESGOS'!$H279,"C",'MAPA DE RIESGOS'!$AF279),"")</f>
        <v/>
      </c>
      <c r="AN20" s="333" t="str">
        <f>IF(AND('MAPA DE RIESGOS'!$AP280="Muy Alta",'MAPA DE RIESGOS'!$AR280="Menor"),CONCATENATE("R",'MAPA DE RIESGOS'!$H280,"C",'MAPA DE RIESGOS'!$AF280),"")</f>
        <v/>
      </c>
      <c r="AO20" s="333" t="str">
        <f>IF(AND('MAPA DE RIESGOS'!$AP281="Muy Alta",'MAPA DE RIESGOS'!$AR281="Menor"),CONCATENATE("R",'MAPA DE RIESGOS'!$H281,"C",'MAPA DE RIESGOS'!$AF281),"")</f>
        <v/>
      </c>
      <c r="AP20" s="333" t="str">
        <f>IF(AND('MAPA DE RIESGOS'!$AP282="Muy Alta",'MAPA DE RIESGOS'!$AR282="Menor"),CONCATENATE("R",'MAPA DE RIESGOS'!$H282,"C",'MAPA DE RIESGOS'!$AF282),"")</f>
        <v/>
      </c>
      <c r="AQ20" s="333" t="str">
        <f>IF(AND('MAPA DE RIESGOS'!$AP283="Muy Alta",'MAPA DE RIESGOS'!$AR283="Menor"),CONCATENATE("R",'MAPA DE RIESGOS'!$H283,"C",'MAPA DE RIESGOS'!$AF283),"")</f>
        <v/>
      </c>
      <c r="AR20" s="333" t="str">
        <f>IF(AND('MAPA DE RIESGOS'!$AP284="Muy Alta",'MAPA DE RIESGOS'!$AR284="Menor"),CONCATENATE("R",'MAPA DE RIESGOS'!$H284,"C",'MAPA DE RIESGOS'!$AF284),"")</f>
        <v/>
      </c>
      <c r="AS20" s="334" t="str">
        <f>IF(AND('MAPA DE RIESGOS'!$AP285="Muy Alta",'MAPA DE RIESGOS'!$AR285="Menor"),CONCATENATE("R",'MAPA DE RIESGOS'!$H285,"C",'MAPA DE RIESGOS'!$AF285),"")</f>
        <v/>
      </c>
      <c r="AT20" s="332" t="str">
        <f>IF(AND('MAPA DE RIESGOS'!$AP268="Muy Alta",'MAPA DE RIESGOS'!$AR268="Moderado"),CONCATENATE("R",'MAPA DE RIESGOS'!$H268,"C",'MAPA DE RIESGOS'!$AF268),"")</f>
        <v/>
      </c>
      <c r="AU20" s="333" t="str">
        <f>IF(AND('MAPA DE RIESGOS'!$AP269="Muy Alta",'MAPA DE RIESGOS'!$AR269="Moderado"),CONCATENATE("R",'MAPA DE RIESGOS'!$H269,"C",'MAPA DE RIESGOS'!$AF269),"")</f>
        <v/>
      </c>
      <c r="AV20" s="333" t="str">
        <f>IF(AND('MAPA DE RIESGOS'!$AP270="Muy Alta",'MAPA DE RIESGOS'!$AR270="Moderado"),CONCATENATE("R",'MAPA DE RIESGOS'!$H270,"C",'MAPA DE RIESGOS'!$AF270),"")</f>
        <v/>
      </c>
      <c r="AW20" s="333" t="str">
        <f>IF(AND('MAPA DE RIESGOS'!$AP271="Muy Alta",'MAPA DE RIESGOS'!$AR271="Moderado"),CONCATENATE("R",'MAPA DE RIESGOS'!$H271,"C",'MAPA DE RIESGOS'!$AF271),"")</f>
        <v/>
      </c>
      <c r="AX20" s="333" t="str">
        <f>IF(AND('MAPA DE RIESGOS'!$AP272="Muy Alta",'MAPA DE RIESGOS'!$AR272="Moderado"),CONCATENATE("R",'MAPA DE RIESGOS'!$H272,"C",'MAPA DE RIESGOS'!$AF272),"")</f>
        <v/>
      </c>
      <c r="AY20" s="333" t="str">
        <f>IF(AND('MAPA DE RIESGOS'!$AP273="Muy Alta",'MAPA DE RIESGOS'!$AR273="Moderado"),CONCATENATE("R",'MAPA DE RIESGOS'!$H273,"C",'MAPA DE RIESGOS'!$AF273),"")</f>
        <v/>
      </c>
      <c r="AZ20" s="333" t="str">
        <f>IF(AND('MAPA DE RIESGOS'!$AP274="Muy Alta",'MAPA DE RIESGOS'!$AR274="Moderado"),CONCATENATE("R",'MAPA DE RIESGOS'!$H274,"C",'MAPA DE RIESGOS'!$AF274),"")</f>
        <v/>
      </c>
      <c r="BA20" s="333" t="str">
        <f>IF(AND('MAPA DE RIESGOS'!$AP275="Muy Alta",'MAPA DE RIESGOS'!$AR275="Moderado"),CONCATENATE("R",'MAPA DE RIESGOS'!$H275,"C",'MAPA DE RIESGOS'!$AF275),"")</f>
        <v/>
      </c>
      <c r="BB20" s="333" t="str">
        <f>IF(AND('MAPA DE RIESGOS'!$AP276="Muy Alta",'MAPA DE RIESGOS'!$AR276="Moderado"),CONCATENATE("R",'MAPA DE RIESGOS'!$H276,"C",'MAPA DE RIESGOS'!$AF276),"")</f>
        <v/>
      </c>
      <c r="BC20" s="333" t="str">
        <f>IF(AND('MAPA DE RIESGOS'!$AP277="Muy Alta",'MAPA DE RIESGOS'!$AR277="Moderado"),CONCATENATE("R",'MAPA DE RIESGOS'!$H277,"C",'MAPA DE RIESGOS'!$AF277),"")</f>
        <v/>
      </c>
      <c r="BD20" s="333" t="str">
        <f>IF(AND('MAPA DE RIESGOS'!$AP278="Muy Alta",'MAPA DE RIESGOS'!$AR278="Moderado"),CONCATENATE("R",'MAPA DE RIESGOS'!$H278,"C",'MAPA DE RIESGOS'!$AF278),"")</f>
        <v/>
      </c>
      <c r="BE20" s="333" t="str">
        <f>IF(AND('MAPA DE RIESGOS'!$AP279="Muy Alta",'MAPA DE RIESGOS'!$AR279="Moderado"),CONCATENATE("R",'MAPA DE RIESGOS'!$H279,"C",'MAPA DE RIESGOS'!$AF279),"")</f>
        <v/>
      </c>
      <c r="BF20" s="333" t="str">
        <f>IF(AND('MAPA DE RIESGOS'!$AP280="Muy Alta",'MAPA DE RIESGOS'!$AR280="Moderado"),CONCATENATE("R",'MAPA DE RIESGOS'!$H280,"C",'MAPA DE RIESGOS'!$AF280),"")</f>
        <v/>
      </c>
      <c r="BG20" s="333" t="str">
        <f>IF(AND('MAPA DE RIESGOS'!$AP281="Muy Alta",'MAPA DE RIESGOS'!$AR281="Moderado"),CONCATENATE("R",'MAPA DE RIESGOS'!$H281,"C",'MAPA DE RIESGOS'!$AF281),"")</f>
        <v/>
      </c>
      <c r="BH20" s="333" t="str">
        <f>IF(AND('MAPA DE RIESGOS'!$AP282="Muy Alta",'MAPA DE RIESGOS'!$AR282="Moderado"),CONCATENATE("R",'MAPA DE RIESGOS'!$H282,"C",'MAPA DE RIESGOS'!$AF282),"")</f>
        <v/>
      </c>
      <c r="BI20" s="333" t="str">
        <f>IF(AND('MAPA DE RIESGOS'!$AP283="Muy Alta",'MAPA DE RIESGOS'!$AR283="Moderado"),CONCATENATE("R",'MAPA DE RIESGOS'!$H283,"C",'MAPA DE RIESGOS'!$AF283),"")</f>
        <v/>
      </c>
      <c r="BJ20" s="333" t="str">
        <f>IF(AND('MAPA DE RIESGOS'!$AP284="Muy Alta",'MAPA DE RIESGOS'!$AR284="Moderado"),CONCATENATE("R",'MAPA DE RIESGOS'!$H284,"C",'MAPA DE RIESGOS'!$AF284),"")</f>
        <v/>
      </c>
      <c r="BK20" s="334" t="str">
        <f>IF(AND('MAPA DE RIESGOS'!$AP285="Muy Alta",'MAPA DE RIESGOS'!$AR285="Moderado"),CONCATENATE("R",'MAPA DE RIESGOS'!$H285,"C",'MAPA DE RIESGOS'!$AF285),"")</f>
        <v/>
      </c>
      <c r="BL20" s="332" t="str">
        <f>IF(AND('MAPA DE RIESGOS'!$AP268="Muy Alta",'MAPA DE RIESGOS'!$AR268="Mayor"),CONCATENATE("R",'MAPA DE RIESGOS'!$H268,"C",'MAPA DE RIESGOS'!$AF268),"")</f>
        <v/>
      </c>
      <c r="BM20" s="333" t="str">
        <f>IF(AND('MAPA DE RIESGOS'!$AP269="Muy Alta",'MAPA DE RIESGOS'!$AR269="Mayor"),CONCATENATE("R",'MAPA DE RIESGOS'!$H269,"C",'MAPA DE RIESGOS'!$AF269),"")</f>
        <v/>
      </c>
      <c r="BN20" s="333" t="str">
        <f>IF(AND('MAPA DE RIESGOS'!$AP270="Muy Alta",'MAPA DE RIESGOS'!$AR270="Mayor"),CONCATENATE("R",'MAPA DE RIESGOS'!$H270,"C",'MAPA DE RIESGOS'!$AF270),"")</f>
        <v/>
      </c>
      <c r="BO20" s="333" t="str">
        <f>IF(AND('MAPA DE RIESGOS'!$AP271="Muy Alta",'MAPA DE RIESGOS'!$AR271="Mayor"),CONCATENATE("R",'MAPA DE RIESGOS'!$H271,"C",'MAPA DE RIESGOS'!$AF271),"")</f>
        <v/>
      </c>
      <c r="BP20" s="333" t="str">
        <f>IF(AND('MAPA DE RIESGOS'!$AP272="Muy Alta",'MAPA DE RIESGOS'!$AR272="Mayor"),CONCATENATE("R",'MAPA DE RIESGOS'!$H272,"C",'MAPA DE RIESGOS'!$AF272),"")</f>
        <v/>
      </c>
      <c r="BQ20" s="333" t="str">
        <f>IF(AND('MAPA DE RIESGOS'!$AP273="Muy Alta",'MAPA DE RIESGOS'!$AR273="Mayor"),CONCATENATE("R",'MAPA DE RIESGOS'!$H273,"C",'MAPA DE RIESGOS'!$AF273),"")</f>
        <v/>
      </c>
      <c r="BR20" s="333" t="str">
        <f>IF(AND('MAPA DE RIESGOS'!$AP274="Muy Alta",'MAPA DE RIESGOS'!$AR274="Mayor"),CONCATENATE("R",'MAPA DE RIESGOS'!$H274,"C",'MAPA DE RIESGOS'!$AF274),"")</f>
        <v/>
      </c>
      <c r="BS20" s="333" t="str">
        <f>IF(AND('MAPA DE RIESGOS'!$AP275="Muy Alta",'MAPA DE RIESGOS'!$AR275="Mayor"),CONCATENATE("R",'MAPA DE RIESGOS'!$H275,"C",'MAPA DE RIESGOS'!$AF275),"")</f>
        <v/>
      </c>
      <c r="BT20" s="333" t="str">
        <f>IF(AND('MAPA DE RIESGOS'!$AP276="Muy Alta",'MAPA DE RIESGOS'!$AR276="Mayor"),CONCATENATE("R",'MAPA DE RIESGOS'!$H276,"C",'MAPA DE RIESGOS'!$AF276),"")</f>
        <v/>
      </c>
      <c r="BU20" s="333" t="str">
        <f>IF(AND('MAPA DE RIESGOS'!$AP277="Muy Alta",'MAPA DE RIESGOS'!$AR277="Mayor"),CONCATENATE("R",'MAPA DE RIESGOS'!$H277,"C",'MAPA DE RIESGOS'!$AF277),"")</f>
        <v/>
      </c>
      <c r="BV20" s="333" t="str">
        <f>IF(AND('MAPA DE RIESGOS'!$AP278="Muy Alta",'MAPA DE RIESGOS'!$AR278="Mayor"),CONCATENATE("R",'MAPA DE RIESGOS'!$H278,"C",'MAPA DE RIESGOS'!$AF278),"")</f>
        <v/>
      </c>
      <c r="BW20" s="333" t="str">
        <f>IF(AND('MAPA DE RIESGOS'!$AP279="Muy Alta",'MAPA DE RIESGOS'!$AR279="Mayor"),CONCATENATE("R",'MAPA DE RIESGOS'!$H279,"C",'MAPA DE RIESGOS'!$AF279),"")</f>
        <v/>
      </c>
      <c r="BX20" s="333" t="str">
        <f>IF(AND('MAPA DE RIESGOS'!$AP280="Muy Alta",'MAPA DE RIESGOS'!$AR280="Mayor"),CONCATENATE("R",'MAPA DE RIESGOS'!$H280,"C",'MAPA DE RIESGOS'!$AF280),"")</f>
        <v/>
      </c>
      <c r="BY20" s="333" t="str">
        <f>IF(AND('MAPA DE RIESGOS'!$AP281="Muy Alta",'MAPA DE RIESGOS'!$AR281="Mayor"),CONCATENATE("R",'MAPA DE RIESGOS'!$H281,"C",'MAPA DE RIESGOS'!$AF281),"")</f>
        <v/>
      </c>
      <c r="BZ20" s="333" t="str">
        <f>IF(AND('MAPA DE RIESGOS'!$AP282="Muy Alta",'MAPA DE RIESGOS'!$AR282="Mayor"),CONCATENATE("R",'MAPA DE RIESGOS'!$H282,"C",'MAPA DE RIESGOS'!$AF282),"")</f>
        <v/>
      </c>
      <c r="CA20" s="333" t="str">
        <f>IF(AND('MAPA DE RIESGOS'!$AP283="Muy Alta",'MAPA DE RIESGOS'!$AR283="Mayor"),CONCATENATE("R",'MAPA DE RIESGOS'!$H283,"C",'MAPA DE RIESGOS'!$AF283),"")</f>
        <v/>
      </c>
      <c r="CB20" s="333" t="str">
        <f>IF(AND('MAPA DE RIESGOS'!$AP284="Muy Alta",'MAPA DE RIESGOS'!$AR284="Mayor"),CONCATENATE("R",'MAPA DE RIESGOS'!$H284,"C",'MAPA DE RIESGOS'!$AF284),"")</f>
        <v/>
      </c>
      <c r="CC20" s="334" t="str">
        <f>IF(AND('MAPA DE RIESGOS'!$AP285="Muy Alta",'MAPA DE RIESGOS'!$AR285="Mayor"),CONCATENATE("R",'MAPA DE RIESGOS'!$H285,"C",'MAPA DE RIESGOS'!$AF285),"")</f>
        <v/>
      </c>
      <c r="CD20" s="335" t="str">
        <f>IF(AND('MAPA DE RIESGOS'!$AP268="Muy Alta",'MAPA DE RIESGOS'!$AR268="Catastrófico"),CONCATENATE("R",'MAPA DE RIESGOS'!$H268,"C",'MAPA DE RIESGOS'!$AF268),"")</f>
        <v/>
      </c>
      <c r="CE20" s="335" t="str">
        <f>IF(AND('MAPA DE RIESGOS'!$AP269="Muy Alta",'MAPA DE RIESGOS'!$AR269="Catastrófico"),CONCATENATE("R",'MAPA DE RIESGOS'!$H269,"C",'MAPA DE RIESGOS'!$AF269),"")</f>
        <v/>
      </c>
      <c r="CF20" s="335" t="str">
        <f>IF(AND('MAPA DE RIESGOS'!$AP270="Muy Alta",'MAPA DE RIESGOS'!$AR270="Catastrófico"),CONCATENATE("R",'MAPA DE RIESGOS'!$H270,"C",'MAPA DE RIESGOS'!$AF270),"")</f>
        <v/>
      </c>
      <c r="CG20" s="335" t="str">
        <f>IF(AND('MAPA DE RIESGOS'!$AP271="Muy Alta",'MAPA DE RIESGOS'!$AR271="Catastrófico"),CONCATENATE("R",'MAPA DE RIESGOS'!$H271,"C",'MAPA DE RIESGOS'!$AF271),"")</f>
        <v/>
      </c>
      <c r="CH20" s="335" t="str">
        <f>IF(AND('MAPA DE RIESGOS'!$AP272="Muy Alta",'MAPA DE RIESGOS'!$AR272="Catastrófico"),CONCATENATE("R",'MAPA DE RIESGOS'!$H272,"C",'MAPA DE RIESGOS'!$AF272),"")</f>
        <v/>
      </c>
      <c r="CI20" s="335" t="str">
        <f>IF(AND('MAPA DE RIESGOS'!$AP273="Muy Alta",'MAPA DE RIESGOS'!$AR273="Catastrófico"),CONCATENATE("R",'MAPA DE RIESGOS'!$H273,"C",'MAPA DE RIESGOS'!$AF273),"")</f>
        <v/>
      </c>
      <c r="CJ20" s="335" t="str">
        <f>IF(AND('MAPA DE RIESGOS'!$AP274="Muy Alta",'MAPA DE RIESGOS'!$AR274="Catastrófico"),CONCATENATE("R",'MAPA DE RIESGOS'!$H274,"C",'MAPA DE RIESGOS'!$AF274),"")</f>
        <v/>
      </c>
      <c r="CK20" s="335" t="str">
        <f>IF(AND('MAPA DE RIESGOS'!$AP275="Muy Alta",'MAPA DE RIESGOS'!$AR275="Catastrófico"),CONCATENATE("R",'MAPA DE RIESGOS'!$H275,"C",'MAPA DE RIESGOS'!$AF275),"")</f>
        <v/>
      </c>
      <c r="CL20" s="335" t="str">
        <f>IF(AND('MAPA DE RIESGOS'!$AP276="Muy Alta",'MAPA DE RIESGOS'!$AR276="Catastrófico"),CONCATENATE("R",'MAPA DE RIESGOS'!$H276,"C",'MAPA DE RIESGOS'!$AF276),"")</f>
        <v/>
      </c>
      <c r="CM20" s="335" t="str">
        <f>IF(AND('MAPA DE RIESGOS'!$AP277="Muy Alta",'MAPA DE RIESGOS'!$AR277="Catastrófico"),CONCATENATE("R",'MAPA DE RIESGOS'!$H277,"C",'MAPA DE RIESGOS'!$AF277),"")</f>
        <v/>
      </c>
      <c r="CN20" s="335" t="str">
        <f>IF(AND('MAPA DE RIESGOS'!$AP278="Muy Alta",'MAPA DE RIESGOS'!$AR278="Catastrófico"),CONCATENATE("R",'MAPA DE RIESGOS'!$H278,"C",'MAPA DE RIESGOS'!$AF278),"")</f>
        <v/>
      </c>
      <c r="CO20" s="335" t="str">
        <f>IF(AND('MAPA DE RIESGOS'!$AP279="Muy Alta",'MAPA DE RIESGOS'!$AR279="Catastrófico"),CONCATENATE("R",'MAPA DE RIESGOS'!$H279,"C",'MAPA DE RIESGOS'!$AF279),"")</f>
        <v/>
      </c>
      <c r="CP20" s="335" t="str">
        <f>IF(AND('MAPA DE RIESGOS'!$AP280="Muy Alta",'MAPA DE RIESGOS'!$AR280="Catastrófico"),CONCATENATE("R",'MAPA DE RIESGOS'!$H280,"C",'MAPA DE RIESGOS'!$AF280),"")</f>
        <v/>
      </c>
      <c r="CQ20" s="335" t="str">
        <f>IF(AND('MAPA DE RIESGOS'!$AP281="Muy Alta",'MAPA DE RIESGOS'!$AR281="Catastrófico"),CONCATENATE("R",'MAPA DE RIESGOS'!$H281,"C",'MAPA DE RIESGOS'!$AF281),"")</f>
        <v/>
      </c>
      <c r="CR20" s="335" t="str">
        <f>IF(AND('MAPA DE RIESGOS'!$AP282="Muy Alta",'MAPA DE RIESGOS'!$AR282="Catastrófico"),CONCATENATE("R",'MAPA DE RIESGOS'!$H282,"C",'MAPA DE RIESGOS'!$AF282),"")</f>
        <v/>
      </c>
      <c r="CS20" s="335" t="str">
        <f>IF(AND('MAPA DE RIESGOS'!$AP283="Muy Alta",'MAPA DE RIESGOS'!$AR283="Catastrófico"),CONCATENATE("R",'MAPA DE RIESGOS'!$H283,"C",'MAPA DE RIESGOS'!$AF283),"")</f>
        <v/>
      </c>
      <c r="CT20" s="335" t="str">
        <f>IF(AND('MAPA DE RIESGOS'!$AP284="Muy Alta",'MAPA DE RIESGOS'!$AR284="Catastrófico"),CONCATENATE("R",'MAPA DE RIESGOS'!$H284,"C",'MAPA DE RIESGOS'!$AF284),"")</f>
        <v/>
      </c>
      <c r="CU20" s="336" t="str">
        <f>IF(AND('MAPA DE RIESGOS'!$AP285="Muy Alta",'MAPA DE RIESGOS'!$AR285="Catastrófico"),CONCATENATE("R",'MAPA DE RIESGOS'!$H285,"C",'MAPA DE RIESGOS'!$AF285),"")</f>
        <v/>
      </c>
      <c r="CV20" s="67"/>
      <c r="CW20" s="973"/>
      <c r="CX20" s="974"/>
      <c r="CY20" s="974"/>
      <c r="CZ20" s="974"/>
      <c r="DA20" s="974"/>
      <c r="DB20" s="975"/>
    </row>
    <row r="21" spans="2:106" ht="32.450000000000003" customHeight="1">
      <c r="B21" s="966"/>
      <c r="C21" s="966"/>
      <c r="D21" s="967"/>
      <c r="E21" s="955"/>
      <c r="F21" s="956"/>
      <c r="G21" s="956"/>
      <c r="H21" s="956"/>
      <c r="I21" s="957"/>
      <c r="J21" s="332" t="str">
        <f>IF(AND('MAPA DE RIESGOS'!$AP286="Muy Alta",'MAPA DE RIESGOS'!$AR286="Leve"),CONCATENATE("R",'MAPA DE RIESGOS'!$H286,"C",'MAPA DE RIESGOS'!$AF286),"")</f>
        <v/>
      </c>
      <c r="K21" s="333" t="str">
        <f>IF(AND('MAPA DE RIESGOS'!$AP287="Muy Alta",'MAPA DE RIESGOS'!$AR287="Leve"),CONCATENATE("R",'MAPA DE RIESGOS'!$H287,"C",'MAPA DE RIESGOS'!$AF287),"")</f>
        <v/>
      </c>
      <c r="L21" s="333" t="str">
        <f>IF(AND('MAPA DE RIESGOS'!$AP288="Muy Alta",'MAPA DE RIESGOS'!$AR288="Leve"),CONCATENATE("R",'MAPA DE RIESGOS'!$H288,"C",'MAPA DE RIESGOS'!$AF288),"")</f>
        <v/>
      </c>
      <c r="M21" s="333" t="str">
        <f>IF(AND('MAPA DE RIESGOS'!$AP289="Muy Alta",'MAPA DE RIESGOS'!$AR289="Leve"),CONCATENATE("R",'MAPA DE RIESGOS'!$H289,"C",'MAPA DE RIESGOS'!$AF289),"")</f>
        <v/>
      </c>
      <c r="N21" s="333" t="str">
        <f>IF(AND('MAPA DE RIESGOS'!$AP290="Muy Alta",'MAPA DE RIESGOS'!$AR290="Leve"),CONCATENATE("R",'MAPA DE RIESGOS'!$H290,"C",'MAPA DE RIESGOS'!$AF290),"")</f>
        <v/>
      </c>
      <c r="O21" s="333" t="str">
        <f>IF(AND('MAPA DE RIESGOS'!$AP291="Muy Alta",'MAPA DE RIESGOS'!$AR291="Leve"),CONCATENATE("R",'MAPA DE RIESGOS'!$H291,"C",'MAPA DE RIESGOS'!$AF291),"")</f>
        <v/>
      </c>
      <c r="P21" s="333" t="str">
        <f>IF(AND('MAPA DE RIESGOS'!$AP292="Muy Alta",'MAPA DE RIESGOS'!$AR292="Leve"),CONCATENATE("R",'MAPA DE RIESGOS'!$H292,"C",'MAPA DE RIESGOS'!$AF292),"")</f>
        <v/>
      </c>
      <c r="Q21" s="333" t="str">
        <f>IF(AND('MAPA DE RIESGOS'!$AP293="Muy Alta",'MAPA DE RIESGOS'!$AR293="Leve"),CONCATENATE("R",'MAPA DE RIESGOS'!$H293,"C",'MAPA DE RIESGOS'!$AF293),"")</f>
        <v/>
      </c>
      <c r="R21" s="333" t="str">
        <f>IF(AND('MAPA DE RIESGOS'!$AP294="Muy Alta",'MAPA DE RIESGOS'!$AR294="Leve"),CONCATENATE("R",'MAPA DE RIESGOS'!$H294,"C",'MAPA DE RIESGOS'!$AF294),"")</f>
        <v/>
      </c>
      <c r="S21" s="333" t="str">
        <f>IF(AND('MAPA DE RIESGOS'!$AP295="Muy Alta",'MAPA DE RIESGOS'!$AR295="Leve"),CONCATENATE("R",'MAPA DE RIESGOS'!$H295,"C",'MAPA DE RIESGOS'!$AF295),"")</f>
        <v/>
      </c>
      <c r="T21" s="333" t="str">
        <f>IF(AND('MAPA DE RIESGOS'!$AP296="Muy Alta",'MAPA DE RIESGOS'!$AR296="Leve"),CONCATENATE("R",'MAPA DE RIESGOS'!$H296,"C",'MAPA DE RIESGOS'!$AF296),"")</f>
        <v/>
      </c>
      <c r="U21" s="333" t="str">
        <f>IF(AND('MAPA DE RIESGOS'!$AP297="Muy Alta",'MAPA DE RIESGOS'!$AR297="Leve"),CONCATENATE("R",'MAPA DE RIESGOS'!$H297,"C",'MAPA DE RIESGOS'!$AF297),"")</f>
        <v/>
      </c>
      <c r="V21" s="333" t="str">
        <f>IF(AND('MAPA DE RIESGOS'!$AP298="Muy Alta",'MAPA DE RIESGOS'!$AR298="Leve"),CONCATENATE("R",'MAPA DE RIESGOS'!$H298,"C",'MAPA DE RIESGOS'!$AF298),"")</f>
        <v/>
      </c>
      <c r="W21" s="333" t="str">
        <f>IF(AND('MAPA DE RIESGOS'!$AP299="Muy Alta",'MAPA DE RIESGOS'!$AR299="Leve"),CONCATENATE("R",'MAPA DE RIESGOS'!$H299,"C",'MAPA DE RIESGOS'!$AF299),"")</f>
        <v/>
      </c>
      <c r="X21" s="333" t="str">
        <f>IF(AND('MAPA DE RIESGOS'!$AP300="Muy Alta",'MAPA DE RIESGOS'!$AR300="Leve"),CONCATENATE("R",'MAPA DE RIESGOS'!$H300,"C",'MAPA DE RIESGOS'!$AF300),"")</f>
        <v/>
      </c>
      <c r="Y21" s="333" t="str">
        <f>IF(AND('MAPA DE RIESGOS'!$AP301="Muy Alta",'MAPA DE RIESGOS'!$AR301="Leve"),CONCATENATE("R",'MAPA DE RIESGOS'!$H301,"C",'MAPA DE RIESGOS'!$AF301),"")</f>
        <v/>
      </c>
      <c r="Z21" s="333" t="str">
        <f>IF(AND('MAPA DE RIESGOS'!$AP302="Muy Alta",'MAPA DE RIESGOS'!$AR302="Leve"),CONCATENATE("R",'MAPA DE RIESGOS'!$H302,"C",'MAPA DE RIESGOS'!$AF302),"")</f>
        <v/>
      </c>
      <c r="AA21" s="334" t="str">
        <f>IF(AND('MAPA DE RIESGOS'!$AP303="Muy Alta",'MAPA DE RIESGOS'!$AR303="Leve"),CONCATENATE("R",'MAPA DE RIESGOS'!$H303,"C",'MAPA DE RIESGOS'!$AF303),"")</f>
        <v/>
      </c>
      <c r="AB21" s="332" t="str">
        <f>IF(AND('MAPA DE RIESGOS'!$AP286="Muy Alta",'MAPA DE RIESGOS'!$AR286="Menor"),CONCATENATE("R",'MAPA DE RIESGOS'!$H286,"C",'MAPA DE RIESGOS'!$AF286),"")</f>
        <v/>
      </c>
      <c r="AC21" s="333" t="str">
        <f>IF(AND('MAPA DE RIESGOS'!$AP287="Muy Alta",'MAPA DE RIESGOS'!$AR287="Menor"),CONCATENATE("R",'MAPA DE RIESGOS'!$H287,"C",'MAPA DE RIESGOS'!$AF287),"")</f>
        <v/>
      </c>
      <c r="AD21" s="333" t="str">
        <f>IF(AND('MAPA DE RIESGOS'!$AP288="Muy Alta",'MAPA DE RIESGOS'!$AR288="Menor"),CONCATENATE("R",'MAPA DE RIESGOS'!$H288,"C",'MAPA DE RIESGOS'!$AF288),"")</f>
        <v/>
      </c>
      <c r="AE21" s="333" t="str">
        <f>IF(AND('MAPA DE RIESGOS'!$AP289="Muy Alta",'MAPA DE RIESGOS'!$AR289="Menor"),CONCATENATE("R",'MAPA DE RIESGOS'!$H289,"C",'MAPA DE RIESGOS'!$AF289),"")</f>
        <v/>
      </c>
      <c r="AF21" s="333" t="str">
        <f>IF(AND('MAPA DE RIESGOS'!$AP290="Muy Alta",'MAPA DE RIESGOS'!$AR290="Menor"),CONCATENATE("R",'MAPA DE RIESGOS'!$H290,"C",'MAPA DE RIESGOS'!$AF290),"")</f>
        <v/>
      </c>
      <c r="AG21" s="333" t="str">
        <f>IF(AND('MAPA DE RIESGOS'!$AP291="Muy Alta",'MAPA DE RIESGOS'!$AR291="Menor"),CONCATENATE("R",'MAPA DE RIESGOS'!$H291,"C",'MAPA DE RIESGOS'!$AF291),"")</f>
        <v/>
      </c>
      <c r="AH21" s="333" t="str">
        <f>IF(AND('MAPA DE RIESGOS'!$AP292="Muy Alta",'MAPA DE RIESGOS'!$AR292="Menor"),CONCATENATE("R",'MAPA DE RIESGOS'!$H292,"C",'MAPA DE RIESGOS'!$AF292),"")</f>
        <v/>
      </c>
      <c r="AI21" s="333" t="str">
        <f>IF(AND('MAPA DE RIESGOS'!$AP293="Muy Alta",'MAPA DE RIESGOS'!$AR293="Menor"),CONCATENATE("R",'MAPA DE RIESGOS'!$H293,"C",'MAPA DE RIESGOS'!$AF293),"")</f>
        <v/>
      </c>
      <c r="AJ21" s="333" t="str">
        <f>IF(AND('MAPA DE RIESGOS'!$AP294="Muy Alta",'MAPA DE RIESGOS'!$AR294="Menor"),CONCATENATE("R",'MAPA DE RIESGOS'!$H294,"C",'MAPA DE RIESGOS'!$AF294),"")</f>
        <v/>
      </c>
      <c r="AK21" s="333" t="str">
        <f>IF(AND('MAPA DE RIESGOS'!$AP295="Muy Alta",'MAPA DE RIESGOS'!$AR295="Menor"),CONCATENATE("R",'MAPA DE RIESGOS'!$H295,"C",'MAPA DE RIESGOS'!$AF295),"")</f>
        <v/>
      </c>
      <c r="AL21" s="333" t="str">
        <f>IF(AND('MAPA DE RIESGOS'!$AP296="Muy Alta",'MAPA DE RIESGOS'!$AR296="Menor"),CONCATENATE("R",'MAPA DE RIESGOS'!$H296,"C",'MAPA DE RIESGOS'!$AF296),"")</f>
        <v/>
      </c>
      <c r="AM21" s="333" t="str">
        <f>IF(AND('MAPA DE RIESGOS'!$AP297="Muy Alta",'MAPA DE RIESGOS'!$AR297="Menor"),CONCATENATE("R",'MAPA DE RIESGOS'!$H297,"C",'MAPA DE RIESGOS'!$AF297),"")</f>
        <v/>
      </c>
      <c r="AN21" s="333" t="str">
        <f>IF(AND('MAPA DE RIESGOS'!$AP298="Muy Alta",'MAPA DE RIESGOS'!$AR298="Menor"),CONCATENATE("R",'MAPA DE RIESGOS'!$H298,"C",'MAPA DE RIESGOS'!$AF298),"")</f>
        <v/>
      </c>
      <c r="AO21" s="333" t="str">
        <f>IF(AND('MAPA DE RIESGOS'!$AP299="Muy Alta",'MAPA DE RIESGOS'!$AR299="Menor"),CONCATENATE("R",'MAPA DE RIESGOS'!$H299,"C",'MAPA DE RIESGOS'!$AF299),"")</f>
        <v/>
      </c>
      <c r="AP21" s="333" t="str">
        <f>IF(AND('MAPA DE RIESGOS'!$AP300="Muy Alta",'MAPA DE RIESGOS'!$AR300="Menor"),CONCATENATE("R",'MAPA DE RIESGOS'!$H300,"C",'MAPA DE RIESGOS'!$AF300),"")</f>
        <v/>
      </c>
      <c r="AQ21" s="333" t="str">
        <f>IF(AND('MAPA DE RIESGOS'!$AP301="Muy Alta",'MAPA DE RIESGOS'!$AR301="Menor"),CONCATENATE("R",'MAPA DE RIESGOS'!$H301,"C",'MAPA DE RIESGOS'!$AF301),"")</f>
        <v/>
      </c>
      <c r="AR21" s="333" t="str">
        <f>IF(AND('MAPA DE RIESGOS'!$AP302="Muy Alta",'MAPA DE RIESGOS'!$AR302="Menor"),CONCATENATE("R",'MAPA DE RIESGOS'!$H302,"C",'MAPA DE RIESGOS'!$AF302),"")</f>
        <v/>
      </c>
      <c r="AS21" s="334" t="str">
        <f>IF(AND('MAPA DE RIESGOS'!$AP303="Muy Alta",'MAPA DE RIESGOS'!$AR303="Menor"),CONCATENATE("R",'MAPA DE RIESGOS'!$H303,"C",'MAPA DE RIESGOS'!$AF303),"")</f>
        <v/>
      </c>
      <c r="AT21" s="332" t="str">
        <f>IF(AND('MAPA DE RIESGOS'!$AP286="Muy Alta",'MAPA DE RIESGOS'!$AR286="Moderado"),CONCATENATE("R",'MAPA DE RIESGOS'!$H286,"C",'MAPA DE RIESGOS'!$AF286),"")</f>
        <v/>
      </c>
      <c r="AU21" s="333" t="str">
        <f>IF(AND('MAPA DE RIESGOS'!$AP287="Muy Alta",'MAPA DE RIESGOS'!$AR287="Moderado"),CONCATENATE("R",'MAPA DE RIESGOS'!$H287,"C",'MAPA DE RIESGOS'!$AF287),"")</f>
        <v/>
      </c>
      <c r="AV21" s="333" t="str">
        <f>IF(AND('MAPA DE RIESGOS'!$AP288="Muy Alta",'MAPA DE RIESGOS'!$AR288="Moderado"),CONCATENATE("R",'MAPA DE RIESGOS'!$H288,"C",'MAPA DE RIESGOS'!$AF288),"")</f>
        <v/>
      </c>
      <c r="AW21" s="333" t="str">
        <f>IF(AND('MAPA DE RIESGOS'!$AP289="Muy Alta",'MAPA DE RIESGOS'!$AR289="Moderado"),CONCATENATE("R",'MAPA DE RIESGOS'!$H289,"C",'MAPA DE RIESGOS'!$AF289),"")</f>
        <v/>
      </c>
      <c r="AX21" s="333" t="str">
        <f>IF(AND('MAPA DE RIESGOS'!$AP290="Muy Alta",'MAPA DE RIESGOS'!$AR290="Moderado"),CONCATENATE("R",'MAPA DE RIESGOS'!$H290,"C",'MAPA DE RIESGOS'!$AF290),"")</f>
        <v/>
      </c>
      <c r="AY21" s="333" t="str">
        <f>IF(AND('MAPA DE RIESGOS'!$AP291="Muy Alta",'MAPA DE RIESGOS'!$AR291="Moderado"),CONCATENATE("R",'MAPA DE RIESGOS'!$H291,"C",'MAPA DE RIESGOS'!$AF291),"")</f>
        <v/>
      </c>
      <c r="AZ21" s="333" t="str">
        <f>IF(AND('MAPA DE RIESGOS'!$AP292="Muy Alta",'MAPA DE RIESGOS'!$AR292="Moderado"),CONCATENATE("R",'MAPA DE RIESGOS'!$H292,"C",'MAPA DE RIESGOS'!$AF292),"")</f>
        <v/>
      </c>
      <c r="BA21" s="333" t="str">
        <f>IF(AND('MAPA DE RIESGOS'!$AP293="Muy Alta",'MAPA DE RIESGOS'!$AR293="Moderado"),CONCATENATE("R",'MAPA DE RIESGOS'!$H293,"C",'MAPA DE RIESGOS'!$AF293),"")</f>
        <v/>
      </c>
      <c r="BB21" s="333" t="str">
        <f>IF(AND('MAPA DE RIESGOS'!$AP294="Muy Alta",'MAPA DE RIESGOS'!$AR294="Moderado"),CONCATENATE("R",'MAPA DE RIESGOS'!$H294,"C",'MAPA DE RIESGOS'!$AF294),"")</f>
        <v/>
      </c>
      <c r="BC21" s="333" t="str">
        <f>IF(AND('MAPA DE RIESGOS'!$AP295="Muy Alta",'MAPA DE RIESGOS'!$AR295="Moderado"),CONCATENATE("R",'MAPA DE RIESGOS'!$H295,"C",'MAPA DE RIESGOS'!$AF295),"")</f>
        <v/>
      </c>
      <c r="BD21" s="333" t="str">
        <f>IF(AND('MAPA DE RIESGOS'!$AP296="Muy Alta",'MAPA DE RIESGOS'!$AR296="Moderado"),CONCATENATE("R",'MAPA DE RIESGOS'!$H296,"C",'MAPA DE RIESGOS'!$AF296),"")</f>
        <v/>
      </c>
      <c r="BE21" s="333" t="str">
        <f>IF(AND('MAPA DE RIESGOS'!$AP297="Muy Alta",'MAPA DE RIESGOS'!$AR297="Moderado"),CONCATENATE("R",'MAPA DE RIESGOS'!$H297,"C",'MAPA DE RIESGOS'!$AF297),"")</f>
        <v/>
      </c>
      <c r="BF21" s="333" t="str">
        <f>IF(AND('MAPA DE RIESGOS'!$AP298="Muy Alta",'MAPA DE RIESGOS'!$AR298="Moderado"),CONCATENATE("R",'MAPA DE RIESGOS'!$H298,"C",'MAPA DE RIESGOS'!$AF298),"")</f>
        <v/>
      </c>
      <c r="BG21" s="333" t="str">
        <f>IF(AND('MAPA DE RIESGOS'!$AP299="Muy Alta",'MAPA DE RIESGOS'!$AR299="Moderado"),CONCATENATE("R",'MAPA DE RIESGOS'!$H299,"C",'MAPA DE RIESGOS'!$AF299),"")</f>
        <v/>
      </c>
      <c r="BH21" s="333" t="str">
        <f>IF(AND('MAPA DE RIESGOS'!$AP300="Muy Alta",'MAPA DE RIESGOS'!$AR300="Moderado"),CONCATENATE("R",'MAPA DE RIESGOS'!$H300,"C",'MAPA DE RIESGOS'!$AF300),"")</f>
        <v/>
      </c>
      <c r="BI21" s="333" t="str">
        <f>IF(AND('MAPA DE RIESGOS'!$AP301="Muy Alta",'MAPA DE RIESGOS'!$AR301="Moderado"),CONCATENATE("R",'MAPA DE RIESGOS'!$H301,"C",'MAPA DE RIESGOS'!$AF301),"")</f>
        <v/>
      </c>
      <c r="BJ21" s="333" t="str">
        <f>IF(AND('MAPA DE RIESGOS'!$AP302="Muy Alta",'MAPA DE RIESGOS'!$AR302="Moderado"),CONCATENATE("R",'MAPA DE RIESGOS'!$H302,"C",'MAPA DE RIESGOS'!$AF302),"")</f>
        <v/>
      </c>
      <c r="BK21" s="334" t="str">
        <f>IF(AND('MAPA DE RIESGOS'!$AP303="Muy Alta",'MAPA DE RIESGOS'!$AR303="Moderado"),CONCATENATE("R",'MAPA DE RIESGOS'!$H303,"C",'MAPA DE RIESGOS'!$AF303),"")</f>
        <v/>
      </c>
      <c r="BL21" s="332" t="str">
        <f>IF(AND('MAPA DE RIESGOS'!$AP286="Muy Alta",'MAPA DE RIESGOS'!$AR286="Mayor"),CONCATENATE("R",'MAPA DE RIESGOS'!$H286,"C",'MAPA DE RIESGOS'!$AF286),"")</f>
        <v/>
      </c>
      <c r="BM21" s="333" t="str">
        <f>IF(AND('MAPA DE RIESGOS'!$AP287="Muy Alta",'MAPA DE RIESGOS'!$AR287="Mayor"),CONCATENATE("R",'MAPA DE RIESGOS'!$H287,"C",'MAPA DE RIESGOS'!$AF287),"")</f>
        <v/>
      </c>
      <c r="BN21" s="333" t="str">
        <f>IF(AND('MAPA DE RIESGOS'!$AP288="Muy Alta",'MAPA DE RIESGOS'!$AR288="Mayor"),CONCATENATE("R",'MAPA DE RIESGOS'!$H288,"C",'MAPA DE RIESGOS'!$AF288),"")</f>
        <v/>
      </c>
      <c r="BO21" s="333" t="str">
        <f>IF(AND('MAPA DE RIESGOS'!$AP289="Muy Alta",'MAPA DE RIESGOS'!$AR289="Mayor"),CONCATENATE("R",'MAPA DE RIESGOS'!$H289,"C",'MAPA DE RIESGOS'!$AF289),"")</f>
        <v/>
      </c>
      <c r="BP21" s="333" t="str">
        <f>IF(AND('MAPA DE RIESGOS'!$AP290="Muy Alta",'MAPA DE RIESGOS'!$AR290="Mayor"),CONCATENATE("R",'MAPA DE RIESGOS'!$H290,"C",'MAPA DE RIESGOS'!$AF290),"")</f>
        <v/>
      </c>
      <c r="BQ21" s="333" t="str">
        <f>IF(AND('MAPA DE RIESGOS'!$AP291="Muy Alta",'MAPA DE RIESGOS'!$AR291="Mayor"),CONCATENATE("R",'MAPA DE RIESGOS'!$H291,"C",'MAPA DE RIESGOS'!$AF291),"")</f>
        <v/>
      </c>
      <c r="BR21" s="333" t="str">
        <f>IF(AND('MAPA DE RIESGOS'!$AP292="Muy Alta",'MAPA DE RIESGOS'!$AR292="Mayor"),CONCATENATE("R",'MAPA DE RIESGOS'!$H292,"C",'MAPA DE RIESGOS'!$AF292),"")</f>
        <v/>
      </c>
      <c r="BS21" s="333" t="str">
        <f>IF(AND('MAPA DE RIESGOS'!$AP293="Muy Alta",'MAPA DE RIESGOS'!$AR293="Mayor"),CONCATENATE("R",'MAPA DE RIESGOS'!$H293,"C",'MAPA DE RIESGOS'!$AF293),"")</f>
        <v/>
      </c>
      <c r="BT21" s="333" t="str">
        <f>IF(AND('MAPA DE RIESGOS'!$AP294="Muy Alta",'MAPA DE RIESGOS'!$AR294="Mayor"),CONCATENATE("R",'MAPA DE RIESGOS'!$H294,"C",'MAPA DE RIESGOS'!$AF294),"")</f>
        <v/>
      </c>
      <c r="BU21" s="333" t="str">
        <f>IF(AND('MAPA DE RIESGOS'!$AP295="Muy Alta",'MAPA DE RIESGOS'!$AR295="Mayor"),CONCATENATE("R",'MAPA DE RIESGOS'!$H295,"C",'MAPA DE RIESGOS'!$AF295),"")</f>
        <v/>
      </c>
      <c r="BV21" s="333" t="str">
        <f>IF(AND('MAPA DE RIESGOS'!$AP296="Muy Alta",'MAPA DE RIESGOS'!$AR296="Mayor"),CONCATENATE("R",'MAPA DE RIESGOS'!$H296,"C",'MAPA DE RIESGOS'!$AF296),"")</f>
        <v/>
      </c>
      <c r="BW21" s="333" t="str">
        <f>IF(AND('MAPA DE RIESGOS'!$AP297="Muy Alta",'MAPA DE RIESGOS'!$AR297="Mayor"),CONCATENATE("R",'MAPA DE RIESGOS'!$H297,"C",'MAPA DE RIESGOS'!$AF297),"")</f>
        <v/>
      </c>
      <c r="BX21" s="333" t="str">
        <f>IF(AND('MAPA DE RIESGOS'!$AP298="Muy Alta",'MAPA DE RIESGOS'!$AR298="Mayor"),CONCATENATE("R",'MAPA DE RIESGOS'!$H298,"C",'MAPA DE RIESGOS'!$AF298),"")</f>
        <v/>
      </c>
      <c r="BY21" s="333" t="str">
        <f>IF(AND('MAPA DE RIESGOS'!$AP299="Muy Alta",'MAPA DE RIESGOS'!$AR299="Mayor"),CONCATENATE("R",'MAPA DE RIESGOS'!$H299,"C",'MAPA DE RIESGOS'!$AF299),"")</f>
        <v/>
      </c>
      <c r="BZ21" s="333" t="str">
        <f>IF(AND('MAPA DE RIESGOS'!$AP300="Muy Alta",'MAPA DE RIESGOS'!$AR300="Mayor"),CONCATENATE("R",'MAPA DE RIESGOS'!$H300,"C",'MAPA DE RIESGOS'!$AF300),"")</f>
        <v/>
      </c>
      <c r="CA21" s="333" t="str">
        <f>IF(AND('MAPA DE RIESGOS'!$AP301="Muy Alta",'MAPA DE RIESGOS'!$AR301="Mayor"),CONCATENATE("R",'MAPA DE RIESGOS'!$H301,"C",'MAPA DE RIESGOS'!$AF301),"")</f>
        <v/>
      </c>
      <c r="CB21" s="333" t="str">
        <f>IF(AND('MAPA DE RIESGOS'!$AP302="Muy Alta",'MAPA DE RIESGOS'!$AR302="Mayor"),CONCATENATE("R",'MAPA DE RIESGOS'!$H302,"C",'MAPA DE RIESGOS'!$AF302),"")</f>
        <v/>
      </c>
      <c r="CC21" s="334" t="str">
        <f>IF(AND('MAPA DE RIESGOS'!$AP303="Muy Alta",'MAPA DE RIESGOS'!$AR303="Mayor"),CONCATENATE("R",'MAPA DE RIESGOS'!$H303,"C",'MAPA DE RIESGOS'!$AF303),"")</f>
        <v/>
      </c>
      <c r="CD21" s="335" t="str">
        <f>IF(AND('MAPA DE RIESGOS'!$AP286="Muy Alta",'MAPA DE RIESGOS'!$AR286="Catastrófico"),CONCATENATE("R",'MAPA DE RIESGOS'!$H286,"C",'MAPA DE RIESGOS'!$AF286),"")</f>
        <v/>
      </c>
      <c r="CE21" s="335" t="str">
        <f>IF(AND('MAPA DE RIESGOS'!$AP287="Muy Alta",'MAPA DE RIESGOS'!$AR287="Catastrófico"),CONCATENATE("R",'MAPA DE RIESGOS'!$H287,"C",'MAPA DE RIESGOS'!$AF287),"")</f>
        <v/>
      </c>
      <c r="CF21" s="335" t="str">
        <f>IF(AND('MAPA DE RIESGOS'!$AP288="Muy Alta",'MAPA DE RIESGOS'!$AR288="Catastrófico"),CONCATENATE("R",'MAPA DE RIESGOS'!$H288,"C",'MAPA DE RIESGOS'!$AF288),"")</f>
        <v/>
      </c>
      <c r="CG21" s="335" t="str">
        <f>IF(AND('MAPA DE RIESGOS'!$AP289="Muy Alta",'MAPA DE RIESGOS'!$AR289="Catastrófico"),CONCATENATE("R",'MAPA DE RIESGOS'!$H289,"C",'MAPA DE RIESGOS'!$AF289),"")</f>
        <v/>
      </c>
      <c r="CH21" s="335" t="str">
        <f>IF(AND('MAPA DE RIESGOS'!$AP290="Muy Alta",'MAPA DE RIESGOS'!$AR290="Catastrófico"),CONCATENATE("R",'MAPA DE RIESGOS'!$H290,"C",'MAPA DE RIESGOS'!$AF290),"")</f>
        <v/>
      </c>
      <c r="CI21" s="335" t="str">
        <f>IF(AND('MAPA DE RIESGOS'!$AP291="Muy Alta",'MAPA DE RIESGOS'!$AR291="Catastrófico"),CONCATENATE("R",'MAPA DE RIESGOS'!$H291,"C",'MAPA DE RIESGOS'!$AF291),"")</f>
        <v/>
      </c>
      <c r="CJ21" s="335" t="str">
        <f>IF(AND('MAPA DE RIESGOS'!$AP292="Muy Alta",'MAPA DE RIESGOS'!$AR292="Catastrófico"),CONCATENATE("R",'MAPA DE RIESGOS'!$H292,"C",'MAPA DE RIESGOS'!$AF292),"")</f>
        <v/>
      </c>
      <c r="CK21" s="335" t="str">
        <f>IF(AND('MAPA DE RIESGOS'!$AP293="Muy Alta",'MAPA DE RIESGOS'!$AR293="Catastrófico"),CONCATENATE("R",'MAPA DE RIESGOS'!$H293,"C",'MAPA DE RIESGOS'!$AF293),"")</f>
        <v/>
      </c>
      <c r="CL21" s="335" t="str">
        <f>IF(AND('MAPA DE RIESGOS'!$AP294="Muy Alta",'MAPA DE RIESGOS'!$AR294="Catastrófico"),CONCATENATE("R",'MAPA DE RIESGOS'!$H294,"C",'MAPA DE RIESGOS'!$AF294),"")</f>
        <v/>
      </c>
      <c r="CM21" s="335" t="str">
        <f>IF(AND('MAPA DE RIESGOS'!$AP295="Muy Alta",'MAPA DE RIESGOS'!$AR295="Catastrófico"),CONCATENATE("R",'MAPA DE RIESGOS'!$H295,"C",'MAPA DE RIESGOS'!$AF295),"")</f>
        <v/>
      </c>
      <c r="CN21" s="335" t="str">
        <f>IF(AND('MAPA DE RIESGOS'!$AP296="Muy Alta",'MAPA DE RIESGOS'!$AR296="Catastrófico"),CONCATENATE("R",'MAPA DE RIESGOS'!$H296,"C",'MAPA DE RIESGOS'!$AF296),"")</f>
        <v/>
      </c>
      <c r="CO21" s="335" t="str">
        <f>IF(AND('MAPA DE RIESGOS'!$AP297="Muy Alta",'MAPA DE RIESGOS'!$AR297="Catastrófico"),CONCATENATE("R",'MAPA DE RIESGOS'!$H297,"C",'MAPA DE RIESGOS'!$AF297),"")</f>
        <v/>
      </c>
      <c r="CP21" s="335" t="str">
        <f>IF(AND('MAPA DE RIESGOS'!$AP298="Muy Alta",'MAPA DE RIESGOS'!$AR298="Catastrófico"),CONCATENATE("R",'MAPA DE RIESGOS'!$H298,"C",'MAPA DE RIESGOS'!$AF298),"")</f>
        <v/>
      </c>
      <c r="CQ21" s="335" t="str">
        <f>IF(AND('MAPA DE RIESGOS'!$AP299="Muy Alta",'MAPA DE RIESGOS'!$AR299="Catastrófico"),CONCATENATE("R",'MAPA DE RIESGOS'!$H299,"C",'MAPA DE RIESGOS'!$AF299),"")</f>
        <v/>
      </c>
      <c r="CR21" s="335" t="str">
        <f>IF(AND('MAPA DE RIESGOS'!$AP300="Muy Alta",'MAPA DE RIESGOS'!$AR300="Catastrófico"),CONCATENATE("R",'MAPA DE RIESGOS'!$H300,"C",'MAPA DE RIESGOS'!$AF300),"")</f>
        <v/>
      </c>
      <c r="CS21" s="335" t="str">
        <f>IF(AND('MAPA DE RIESGOS'!$AP301="Muy Alta",'MAPA DE RIESGOS'!$AR301="Catastrófico"),CONCATENATE("R",'MAPA DE RIESGOS'!$H301,"C",'MAPA DE RIESGOS'!$AF301),"")</f>
        <v/>
      </c>
      <c r="CT21" s="335" t="str">
        <f>IF(AND('MAPA DE RIESGOS'!$AP302="Muy Alta",'MAPA DE RIESGOS'!$AR302="Catastrófico"),CONCATENATE("R",'MAPA DE RIESGOS'!$H302,"C",'MAPA DE RIESGOS'!$AF302),"")</f>
        <v/>
      </c>
      <c r="CU21" s="336" t="str">
        <f>IF(AND('MAPA DE RIESGOS'!$AP303="Muy Alta",'MAPA DE RIESGOS'!$AR303="Catastrófico"),CONCATENATE("R",'MAPA DE RIESGOS'!$H303,"C",'MAPA DE RIESGOS'!$AF303),"")</f>
        <v/>
      </c>
      <c r="CV21" s="67"/>
      <c r="CW21" s="973"/>
      <c r="CX21" s="974"/>
      <c r="CY21" s="974"/>
      <c r="CZ21" s="974"/>
      <c r="DA21" s="974"/>
      <c r="DB21" s="975"/>
    </row>
    <row r="22" spans="2:106" ht="32.450000000000003" customHeight="1">
      <c r="B22" s="966"/>
      <c r="C22" s="966"/>
      <c r="D22" s="967"/>
      <c r="E22" s="955"/>
      <c r="F22" s="956"/>
      <c r="G22" s="956"/>
      <c r="H22" s="956"/>
      <c r="I22" s="957"/>
      <c r="J22" s="332" t="str">
        <f>IF(AND('MAPA DE RIESGOS'!$AP304="Muy Alta",'MAPA DE RIESGOS'!$AR304="Leve"),CONCATENATE("R",'MAPA DE RIESGOS'!$H304,"C",'MAPA DE RIESGOS'!$AF304),"")</f>
        <v/>
      </c>
      <c r="K22" s="333" t="str">
        <f>IF(AND('MAPA DE RIESGOS'!$AP305="Muy Alta",'MAPA DE RIESGOS'!$AR305="Leve"),CONCATENATE("R",'MAPA DE RIESGOS'!$H305,"C",'MAPA DE RIESGOS'!$AF305),"")</f>
        <v/>
      </c>
      <c r="L22" s="333" t="str">
        <f>IF(AND('MAPA DE RIESGOS'!$AP306="Muy Alta",'MAPA DE RIESGOS'!$AR306="Leve"),CONCATENATE("R",'MAPA DE RIESGOS'!$H306,"C",'MAPA DE RIESGOS'!$AF306),"")</f>
        <v/>
      </c>
      <c r="M22" s="333" t="str">
        <f>IF(AND('MAPA DE RIESGOS'!$AP307="Muy Alta",'MAPA DE RIESGOS'!$AR307="Leve"),CONCATENATE("R",'MAPA DE RIESGOS'!$H307,"C",'MAPA DE RIESGOS'!$AF307),"")</f>
        <v/>
      </c>
      <c r="N22" s="333" t="str">
        <f>IF(AND('MAPA DE RIESGOS'!$AP308="Muy Alta",'MAPA DE RIESGOS'!$AR308="Leve"),CONCATENATE("R",'MAPA DE RIESGOS'!$H308,"C",'MAPA DE RIESGOS'!$AF308),"")</f>
        <v/>
      </c>
      <c r="O22" s="333" t="str">
        <f>IF(AND('MAPA DE RIESGOS'!$AP309="Muy Alta",'MAPA DE RIESGOS'!$AR309="Leve"),CONCATENATE("R",'MAPA DE RIESGOS'!$H309,"C",'MAPA DE RIESGOS'!$AF309),"")</f>
        <v/>
      </c>
      <c r="P22" s="333" t="str">
        <f>IF(AND('MAPA DE RIESGOS'!$AP310="Muy Alta",'MAPA DE RIESGOS'!$AR310="Leve"),CONCATENATE("R",'MAPA DE RIESGOS'!$H310,"C",'MAPA DE RIESGOS'!$AF310),"")</f>
        <v/>
      </c>
      <c r="Q22" s="333" t="str">
        <f>IF(AND('MAPA DE RIESGOS'!$AP311="Muy Alta",'MAPA DE RIESGOS'!$AR311="Leve"),CONCATENATE("R",'MAPA DE RIESGOS'!$H311,"C",'MAPA DE RIESGOS'!$AF311),"")</f>
        <v/>
      </c>
      <c r="R22" s="333" t="str">
        <f>IF(AND('MAPA DE RIESGOS'!$AP312="Muy Alta",'MAPA DE RIESGOS'!$AR312="Leve"),CONCATENATE("R",'MAPA DE RIESGOS'!$H312,"C",'MAPA DE RIESGOS'!$AF312),"")</f>
        <v/>
      </c>
      <c r="S22" s="333" t="str">
        <f>IF(AND('MAPA DE RIESGOS'!$AP313="Muy Alta",'MAPA DE RIESGOS'!$AR313="Leve"),CONCATENATE("R",'MAPA DE RIESGOS'!$H313,"C",'MAPA DE RIESGOS'!$AF313),"")</f>
        <v/>
      </c>
      <c r="T22" s="333" t="str">
        <f>IF(AND('MAPA DE RIESGOS'!$AP314="Muy Alta",'MAPA DE RIESGOS'!$AR314="Leve"),CONCATENATE("R",'MAPA DE RIESGOS'!$H314,"C",'MAPA DE RIESGOS'!$AF314),"")</f>
        <v/>
      </c>
      <c r="U22" s="333" t="str">
        <f>IF(AND('MAPA DE RIESGOS'!$AP315="Muy Alta",'MAPA DE RIESGOS'!$AR315="Leve"),CONCATENATE("R",'MAPA DE RIESGOS'!$H315,"C",'MAPA DE RIESGOS'!$AF315),"")</f>
        <v/>
      </c>
      <c r="V22" s="333" t="str">
        <f>IF(AND('MAPA DE RIESGOS'!$AP316="Muy Alta",'MAPA DE RIESGOS'!$AR316="Leve"),CONCATENATE("R",'MAPA DE RIESGOS'!$H316,"C",'MAPA DE RIESGOS'!$AF316),"")</f>
        <v/>
      </c>
      <c r="W22" s="333" t="str">
        <f>IF(AND('MAPA DE RIESGOS'!$AP317="Muy Alta",'MAPA DE RIESGOS'!$AR317="Leve"),CONCATENATE("R",'MAPA DE RIESGOS'!$H317,"C",'MAPA DE RIESGOS'!$AF317),"")</f>
        <v/>
      </c>
      <c r="X22" s="333" t="str">
        <f>IF(AND('MAPA DE RIESGOS'!$AP318="Muy Alta",'MAPA DE RIESGOS'!$AR318="Leve"),CONCATENATE("R",'MAPA DE RIESGOS'!$H318,"C",'MAPA DE RIESGOS'!$AF318),"")</f>
        <v/>
      </c>
      <c r="Y22" s="333" t="str">
        <f>IF(AND('MAPA DE RIESGOS'!$AP319="Muy Alta",'MAPA DE RIESGOS'!$AR319="Leve"),CONCATENATE("R",'MAPA DE RIESGOS'!$H319,"C",'MAPA DE RIESGOS'!$AF319),"")</f>
        <v/>
      </c>
      <c r="Z22" s="333" t="str">
        <f>IF(AND('MAPA DE RIESGOS'!$AP320="Muy Alta",'MAPA DE RIESGOS'!$AR320="Leve"),CONCATENATE("R",'MAPA DE RIESGOS'!$H320,"C",'MAPA DE RIESGOS'!$AF320),"")</f>
        <v/>
      </c>
      <c r="AA22" s="334" t="str">
        <f>IF(AND('MAPA DE RIESGOS'!$AP321="Muy Alta",'MAPA DE RIESGOS'!$AR321="Leve"),CONCATENATE("R",'MAPA DE RIESGOS'!$H321,"C",'MAPA DE RIESGOS'!$AF321),"")</f>
        <v/>
      </c>
      <c r="AB22" s="332" t="str">
        <f>IF(AND('MAPA DE RIESGOS'!$AP304="Muy Alta",'MAPA DE RIESGOS'!$AR304="Menor"),CONCATENATE("R",'MAPA DE RIESGOS'!$H304,"C",'MAPA DE RIESGOS'!$AF304),"")</f>
        <v/>
      </c>
      <c r="AC22" s="333" t="str">
        <f>IF(AND('MAPA DE RIESGOS'!$AP305="Muy Alta",'MAPA DE RIESGOS'!$AR305="Menor"),CONCATENATE("R",'MAPA DE RIESGOS'!$H305,"C",'MAPA DE RIESGOS'!$AF305),"")</f>
        <v/>
      </c>
      <c r="AD22" s="333" t="str">
        <f>IF(AND('MAPA DE RIESGOS'!$AP306="Muy Alta",'MAPA DE RIESGOS'!$AR306="Menor"),CONCATENATE("R",'MAPA DE RIESGOS'!$H306,"C",'MAPA DE RIESGOS'!$AF306),"")</f>
        <v/>
      </c>
      <c r="AE22" s="333" t="str">
        <f>IF(AND('MAPA DE RIESGOS'!$AP307="Muy Alta",'MAPA DE RIESGOS'!$AR307="Menor"),CONCATENATE("R",'MAPA DE RIESGOS'!$H307,"C",'MAPA DE RIESGOS'!$AF307),"")</f>
        <v/>
      </c>
      <c r="AF22" s="333" t="str">
        <f>IF(AND('MAPA DE RIESGOS'!$AP308="Muy Alta",'MAPA DE RIESGOS'!$AR308="Menor"),CONCATENATE("R",'MAPA DE RIESGOS'!$H308,"C",'MAPA DE RIESGOS'!$AF308),"")</f>
        <v/>
      </c>
      <c r="AG22" s="333" t="str">
        <f>IF(AND('MAPA DE RIESGOS'!$AP309="Muy Alta",'MAPA DE RIESGOS'!$AR309="Menor"),CONCATENATE("R",'MAPA DE RIESGOS'!$H309,"C",'MAPA DE RIESGOS'!$AF309),"")</f>
        <v/>
      </c>
      <c r="AH22" s="333" t="str">
        <f>IF(AND('MAPA DE RIESGOS'!$AP310="Muy Alta",'MAPA DE RIESGOS'!$AR310="Menor"),CONCATENATE("R",'MAPA DE RIESGOS'!$H310,"C",'MAPA DE RIESGOS'!$AF310),"")</f>
        <v/>
      </c>
      <c r="AI22" s="333" t="str">
        <f>IF(AND('MAPA DE RIESGOS'!$AP311="Muy Alta",'MAPA DE RIESGOS'!$AR311="Menor"),CONCATENATE("R",'MAPA DE RIESGOS'!$H311,"C",'MAPA DE RIESGOS'!$AF311),"")</f>
        <v/>
      </c>
      <c r="AJ22" s="333" t="str">
        <f>IF(AND('MAPA DE RIESGOS'!$AP312="Muy Alta",'MAPA DE RIESGOS'!$AR312="Menor"),CONCATENATE("R",'MAPA DE RIESGOS'!$H312,"C",'MAPA DE RIESGOS'!$AF312),"")</f>
        <v/>
      </c>
      <c r="AK22" s="333" t="str">
        <f>IF(AND('MAPA DE RIESGOS'!$AP313="Muy Alta",'MAPA DE RIESGOS'!$AR313="Menor"),CONCATENATE("R",'MAPA DE RIESGOS'!$H313,"C",'MAPA DE RIESGOS'!$AF313),"")</f>
        <v/>
      </c>
      <c r="AL22" s="333" t="str">
        <f>IF(AND('MAPA DE RIESGOS'!$AP314="Muy Alta",'MAPA DE RIESGOS'!$AR314="Menor"),CONCATENATE("R",'MAPA DE RIESGOS'!$H314,"C",'MAPA DE RIESGOS'!$AF314),"")</f>
        <v/>
      </c>
      <c r="AM22" s="333" t="str">
        <f>IF(AND('MAPA DE RIESGOS'!$AP315="Muy Alta",'MAPA DE RIESGOS'!$AR315="Menor"),CONCATENATE("R",'MAPA DE RIESGOS'!$H315,"C",'MAPA DE RIESGOS'!$AF315),"")</f>
        <v/>
      </c>
      <c r="AN22" s="333" t="str">
        <f>IF(AND('MAPA DE RIESGOS'!$AP316="Muy Alta",'MAPA DE RIESGOS'!$AR316="Menor"),CONCATENATE("R",'MAPA DE RIESGOS'!$H316,"C",'MAPA DE RIESGOS'!$AF316),"")</f>
        <v/>
      </c>
      <c r="AO22" s="333" t="str">
        <f>IF(AND('MAPA DE RIESGOS'!$AP317="Muy Alta",'MAPA DE RIESGOS'!$AR317="Menor"),CONCATENATE("R",'MAPA DE RIESGOS'!$H317,"C",'MAPA DE RIESGOS'!$AF317),"")</f>
        <v/>
      </c>
      <c r="AP22" s="333" t="str">
        <f>IF(AND('MAPA DE RIESGOS'!$AP318="Muy Alta",'MAPA DE RIESGOS'!$AR318="Menor"),CONCATENATE("R",'MAPA DE RIESGOS'!$H318,"C",'MAPA DE RIESGOS'!$AF318),"")</f>
        <v/>
      </c>
      <c r="AQ22" s="333" t="str">
        <f>IF(AND('MAPA DE RIESGOS'!$AP319="Muy Alta",'MAPA DE RIESGOS'!$AR319="Menor"),CONCATENATE("R",'MAPA DE RIESGOS'!$H319,"C",'MAPA DE RIESGOS'!$AF319),"")</f>
        <v/>
      </c>
      <c r="AR22" s="333" t="str">
        <f>IF(AND('MAPA DE RIESGOS'!$AP320="Muy Alta",'MAPA DE RIESGOS'!$AR320="Menor"),CONCATENATE("R",'MAPA DE RIESGOS'!$H320,"C",'MAPA DE RIESGOS'!$AF320),"")</f>
        <v/>
      </c>
      <c r="AS22" s="334" t="str">
        <f>IF(AND('MAPA DE RIESGOS'!$AP321="Muy Alta",'MAPA DE RIESGOS'!$AR321="Menor"),CONCATENATE("R",'MAPA DE RIESGOS'!$H321,"C",'MAPA DE RIESGOS'!$AF321),"")</f>
        <v/>
      </c>
      <c r="AT22" s="332" t="str">
        <f>IF(AND('MAPA DE RIESGOS'!$AP304="Muy Alta",'MAPA DE RIESGOS'!$AR304="Moderado"),CONCATENATE("R",'MAPA DE RIESGOS'!$H304,"C",'MAPA DE RIESGOS'!$AF304),"")</f>
        <v/>
      </c>
      <c r="AU22" s="333" t="str">
        <f>IF(AND('MAPA DE RIESGOS'!$AP305="Muy Alta",'MAPA DE RIESGOS'!$AR305="Moderado"),CONCATENATE("R",'MAPA DE RIESGOS'!$H305,"C",'MAPA DE RIESGOS'!$AF305),"")</f>
        <v/>
      </c>
      <c r="AV22" s="333" t="str">
        <f>IF(AND('MAPA DE RIESGOS'!$AP306="Muy Alta",'MAPA DE RIESGOS'!$AR306="Moderado"),CONCATENATE("R",'MAPA DE RIESGOS'!$H306,"C",'MAPA DE RIESGOS'!$AF306),"")</f>
        <v/>
      </c>
      <c r="AW22" s="333" t="str">
        <f>IF(AND('MAPA DE RIESGOS'!$AP307="Muy Alta",'MAPA DE RIESGOS'!$AR307="Moderado"),CONCATENATE("R",'MAPA DE RIESGOS'!$H307,"C",'MAPA DE RIESGOS'!$AF307),"")</f>
        <v/>
      </c>
      <c r="AX22" s="333" t="str">
        <f>IF(AND('MAPA DE RIESGOS'!$AP308="Muy Alta",'MAPA DE RIESGOS'!$AR308="Moderado"),CONCATENATE("R",'MAPA DE RIESGOS'!$H308,"C",'MAPA DE RIESGOS'!$AF308),"")</f>
        <v/>
      </c>
      <c r="AY22" s="333" t="str">
        <f>IF(AND('MAPA DE RIESGOS'!$AP309="Muy Alta",'MAPA DE RIESGOS'!$AR309="Moderado"),CONCATENATE("R",'MAPA DE RIESGOS'!$H309,"C",'MAPA DE RIESGOS'!$AF309),"")</f>
        <v/>
      </c>
      <c r="AZ22" s="333" t="str">
        <f>IF(AND('MAPA DE RIESGOS'!$AP310="Muy Alta",'MAPA DE RIESGOS'!$AR310="Moderado"),CONCATENATE("R",'MAPA DE RIESGOS'!$H310,"C",'MAPA DE RIESGOS'!$AF310),"")</f>
        <v/>
      </c>
      <c r="BA22" s="333" t="str">
        <f>IF(AND('MAPA DE RIESGOS'!$AP311="Muy Alta",'MAPA DE RIESGOS'!$AR311="Moderado"),CONCATENATE("R",'MAPA DE RIESGOS'!$H311,"C",'MAPA DE RIESGOS'!$AF311),"")</f>
        <v/>
      </c>
      <c r="BB22" s="333" t="str">
        <f>IF(AND('MAPA DE RIESGOS'!$AP312="Muy Alta",'MAPA DE RIESGOS'!$AR312="Moderado"),CONCATENATE("R",'MAPA DE RIESGOS'!$H312,"C",'MAPA DE RIESGOS'!$AF312),"")</f>
        <v/>
      </c>
      <c r="BC22" s="333" t="str">
        <f>IF(AND('MAPA DE RIESGOS'!$AP313="Muy Alta",'MAPA DE RIESGOS'!$AR313="Moderado"),CONCATENATE("R",'MAPA DE RIESGOS'!$H313,"C",'MAPA DE RIESGOS'!$AF313),"")</f>
        <v/>
      </c>
      <c r="BD22" s="333" t="str">
        <f>IF(AND('MAPA DE RIESGOS'!$AP314="Muy Alta",'MAPA DE RIESGOS'!$AR314="Moderado"),CONCATENATE("R",'MAPA DE RIESGOS'!$H314,"C",'MAPA DE RIESGOS'!$AF314),"")</f>
        <v/>
      </c>
      <c r="BE22" s="333" t="str">
        <f>IF(AND('MAPA DE RIESGOS'!$AP315="Muy Alta",'MAPA DE RIESGOS'!$AR315="Moderado"),CONCATENATE("R",'MAPA DE RIESGOS'!$H315,"C",'MAPA DE RIESGOS'!$AF315),"")</f>
        <v/>
      </c>
      <c r="BF22" s="333" t="str">
        <f>IF(AND('MAPA DE RIESGOS'!$AP316="Muy Alta",'MAPA DE RIESGOS'!$AR316="Moderado"),CONCATENATE("R",'MAPA DE RIESGOS'!$H316,"C",'MAPA DE RIESGOS'!$AF316),"")</f>
        <v/>
      </c>
      <c r="BG22" s="333" t="str">
        <f>IF(AND('MAPA DE RIESGOS'!$AP317="Muy Alta",'MAPA DE RIESGOS'!$AR317="Moderado"),CONCATENATE("R",'MAPA DE RIESGOS'!$H317,"C",'MAPA DE RIESGOS'!$AF317),"")</f>
        <v/>
      </c>
      <c r="BH22" s="333" t="str">
        <f>IF(AND('MAPA DE RIESGOS'!$AP318="Muy Alta",'MAPA DE RIESGOS'!$AR318="Moderado"),CONCATENATE("R",'MAPA DE RIESGOS'!$H318,"C",'MAPA DE RIESGOS'!$AF318),"")</f>
        <v/>
      </c>
      <c r="BI22" s="333" t="str">
        <f>IF(AND('MAPA DE RIESGOS'!$AP319="Muy Alta",'MAPA DE RIESGOS'!$AR319="Moderado"),CONCATENATE("R",'MAPA DE RIESGOS'!$H319,"C",'MAPA DE RIESGOS'!$AF319),"")</f>
        <v/>
      </c>
      <c r="BJ22" s="333" t="str">
        <f>IF(AND('MAPA DE RIESGOS'!$AP320="Muy Alta",'MAPA DE RIESGOS'!$AR320="Moderado"),CONCATENATE("R",'MAPA DE RIESGOS'!$H320,"C",'MAPA DE RIESGOS'!$AF320),"")</f>
        <v/>
      </c>
      <c r="BK22" s="334" t="str">
        <f>IF(AND('MAPA DE RIESGOS'!$AP321="Muy Alta",'MAPA DE RIESGOS'!$AR321="Moderado"),CONCATENATE("R",'MAPA DE RIESGOS'!$H321,"C",'MAPA DE RIESGOS'!$AF321),"")</f>
        <v/>
      </c>
      <c r="BL22" s="332" t="str">
        <f>IF(AND('MAPA DE RIESGOS'!$AP304="Muy Alta",'MAPA DE RIESGOS'!$AR304="Mayor"),CONCATENATE("R",'MAPA DE RIESGOS'!$H304,"C",'MAPA DE RIESGOS'!$AF304),"")</f>
        <v/>
      </c>
      <c r="BM22" s="333" t="str">
        <f>IF(AND('MAPA DE RIESGOS'!$AP305="Muy Alta",'MAPA DE RIESGOS'!$AR305="Mayor"),CONCATENATE("R",'MAPA DE RIESGOS'!$H305,"C",'MAPA DE RIESGOS'!$AF305),"")</f>
        <v/>
      </c>
      <c r="BN22" s="333" t="str">
        <f>IF(AND('MAPA DE RIESGOS'!$AP306="Muy Alta",'MAPA DE RIESGOS'!$AR306="Mayor"),CONCATENATE("R",'MAPA DE RIESGOS'!$H306,"C",'MAPA DE RIESGOS'!$AF306),"")</f>
        <v/>
      </c>
      <c r="BO22" s="333" t="str">
        <f>IF(AND('MAPA DE RIESGOS'!$AP307="Muy Alta",'MAPA DE RIESGOS'!$AR307="Mayor"),CONCATENATE("R",'MAPA DE RIESGOS'!$H307,"C",'MAPA DE RIESGOS'!$AF307),"")</f>
        <v/>
      </c>
      <c r="BP22" s="333" t="str">
        <f>IF(AND('MAPA DE RIESGOS'!$AP308="Muy Alta",'MAPA DE RIESGOS'!$AR308="Mayor"),CONCATENATE("R",'MAPA DE RIESGOS'!$H308,"C",'MAPA DE RIESGOS'!$AF308),"")</f>
        <v/>
      </c>
      <c r="BQ22" s="333" t="str">
        <f>IF(AND('MAPA DE RIESGOS'!$AP309="Muy Alta",'MAPA DE RIESGOS'!$AR309="Mayor"),CONCATENATE("R",'MAPA DE RIESGOS'!$H309,"C",'MAPA DE RIESGOS'!$AF309),"")</f>
        <v/>
      </c>
      <c r="BR22" s="333" t="str">
        <f>IF(AND('MAPA DE RIESGOS'!$AP310="Muy Alta",'MAPA DE RIESGOS'!$AR310="Mayor"),CONCATENATE("R",'MAPA DE RIESGOS'!$H310,"C",'MAPA DE RIESGOS'!$AF310),"")</f>
        <v/>
      </c>
      <c r="BS22" s="333" t="str">
        <f>IF(AND('MAPA DE RIESGOS'!$AP311="Muy Alta",'MAPA DE RIESGOS'!$AR311="Mayor"),CONCATENATE("R",'MAPA DE RIESGOS'!$H311,"C",'MAPA DE RIESGOS'!$AF311),"")</f>
        <v/>
      </c>
      <c r="BT22" s="333" t="str">
        <f>IF(AND('MAPA DE RIESGOS'!$AP312="Muy Alta",'MAPA DE RIESGOS'!$AR312="Mayor"),CONCATENATE("R",'MAPA DE RIESGOS'!$H312,"C",'MAPA DE RIESGOS'!$AF312),"")</f>
        <v/>
      </c>
      <c r="BU22" s="333" t="str">
        <f>IF(AND('MAPA DE RIESGOS'!$AP313="Muy Alta",'MAPA DE RIESGOS'!$AR313="Mayor"),CONCATENATE("R",'MAPA DE RIESGOS'!$H313,"C",'MAPA DE RIESGOS'!$AF313),"")</f>
        <v/>
      </c>
      <c r="BV22" s="333" t="str">
        <f>IF(AND('MAPA DE RIESGOS'!$AP314="Muy Alta",'MAPA DE RIESGOS'!$AR314="Mayor"),CONCATENATE("R",'MAPA DE RIESGOS'!$H314,"C",'MAPA DE RIESGOS'!$AF314),"")</f>
        <v/>
      </c>
      <c r="BW22" s="333" t="str">
        <f>IF(AND('MAPA DE RIESGOS'!$AP315="Muy Alta",'MAPA DE RIESGOS'!$AR315="Mayor"),CONCATENATE("R",'MAPA DE RIESGOS'!$H315,"C",'MAPA DE RIESGOS'!$AF315),"")</f>
        <v/>
      </c>
      <c r="BX22" s="333" t="str">
        <f>IF(AND('MAPA DE RIESGOS'!$AP316="Muy Alta",'MAPA DE RIESGOS'!$AR316="Mayor"),CONCATENATE("R",'MAPA DE RIESGOS'!$H316,"C",'MAPA DE RIESGOS'!$AF316),"")</f>
        <v/>
      </c>
      <c r="BY22" s="333" t="str">
        <f>IF(AND('MAPA DE RIESGOS'!$AP317="Muy Alta",'MAPA DE RIESGOS'!$AR317="Mayor"),CONCATENATE("R",'MAPA DE RIESGOS'!$H317,"C",'MAPA DE RIESGOS'!$AF317),"")</f>
        <v/>
      </c>
      <c r="BZ22" s="333" t="str">
        <f>IF(AND('MAPA DE RIESGOS'!$AP318="Muy Alta",'MAPA DE RIESGOS'!$AR318="Mayor"),CONCATENATE("R",'MAPA DE RIESGOS'!$H318,"C",'MAPA DE RIESGOS'!$AF318),"")</f>
        <v/>
      </c>
      <c r="CA22" s="333" t="str">
        <f>IF(AND('MAPA DE RIESGOS'!$AP319="Muy Alta",'MAPA DE RIESGOS'!$AR319="Mayor"),CONCATENATE("R",'MAPA DE RIESGOS'!$H319,"C",'MAPA DE RIESGOS'!$AF319),"")</f>
        <v/>
      </c>
      <c r="CB22" s="333" t="str">
        <f>IF(AND('MAPA DE RIESGOS'!$AP320="Muy Alta",'MAPA DE RIESGOS'!$AR320="Mayor"),CONCATENATE("R",'MAPA DE RIESGOS'!$H320,"C",'MAPA DE RIESGOS'!$AF320),"")</f>
        <v/>
      </c>
      <c r="CC22" s="334" t="str">
        <f>IF(AND('MAPA DE RIESGOS'!$AP321="Muy Alta",'MAPA DE RIESGOS'!$AR321="Mayor"),CONCATENATE("R",'MAPA DE RIESGOS'!$H321,"C",'MAPA DE RIESGOS'!$AF321),"")</f>
        <v/>
      </c>
      <c r="CD22" s="335" t="str">
        <f>IF(AND('MAPA DE RIESGOS'!$AP304="Muy Alta",'MAPA DE RIESGOS'!$AR304="Catastrófico"),CONCATENATE("R",'MAPA DE RIESGOS'!$H304,"C",'MAPA DE RIESGOS'!$AF304),"")</f>
        <v/>
      </c>
      <c r="CE22" s="335" t="str">
        <f>IF(AND('MAPA DE RIESGOS'!$AP305="Muy Alta",'MAPA DE RIESGOS'!$AR305="Catastrófico"),CONCATENATE("R",'MAPA DE RIESGOS'!$H305,"C",'MAPA DE RIESGOS'!$AF305),"")</f>
        <v/>
      </c>
      <c r="CF22" s="335" t="str">
        <f>IF(AND('MAPA DE RIESGOS'!$AP306="Muy Alta",'MAPA DE RIESGOS'!$AR306="Catastrófico"),CONCATENATE("R",'MAPA DE RIESGOS'!$H306,"C",'MAPA DE RIESGOS'!$AF306),"")</f>
        <v/>
      </c>
      <c r="CG22" s="335" t="str">
        <f>IF(AND('MAPA DE RIESGOS'!$AP307="Muy Alta",'MAPA DE RIESGOS'!$AR307="Catastrófico"),CONCATENATE("R",'MAPA DE RIESGOS'!$H307,"C",'MAPA DE RIESGOS'!$AF307),"")</f>
        <v/>
      </c>
      <c r="CH22" s="335" t="str">
        <f>IF(AND('MAPA DE RIESGOS'!$AP308="Muy Alta",'MAPA DE RIESGOS'!$AR308="Catastrófico"),CONCATENATE("R",'MAPA DE RIESGOS'!$H308,"C",'MAPA DE RIESGOS'!$AF308),"")</f>
        <v/>
      </c>
      <c r="CI22" s="335" t="str">
        <f>IF(AND('MAPA DE RIESGOS'!$AP309="Muy Alta",'MAPA DE RIESGOS'!$AR309="Catastrófico"),CONCATENATE("R",'MAPA DE RIESGOS'!$H309,"C",'MAPA DE RIESGOS'!$AF309),"")</f>
        <v/>
      </c>
      <c r="CJ22" s="335" t="str">
        <f>IF(AND('MAPA DE RIESGOS'!$AP310="Muy Alta",'MAPA DE RIESGOS'!$AR310="Catastrófico"),CONCATENATE("R",'MAPA DE RIESGOS'!$H310,"C",'MAPA DE RIESGOS'!$AF310),"")</f>
        <v/>
      </c>
      <c r="CK22" s="335" t="str">
        <f>IF(AND('MAPA DE RIESGOS'!$AP311="Muy Alta",'MAPA DE RIESGOS'!$AR311="Catastrófico"),CONCATENATE("R",'MAPA DE RIESGOS'!$H311,"C",'MAPA DE RIESGOS'!$AF311),"")</f>
        <v/>
      </c>
      <c r="CL22" s="335" t="str">
        <f>IF(AND('MAPA DE RIESGOS'!$AP312="Muy Alta",'MAPA DE RIESGOS'!$AR312="Catastrófico"),CONCATENATE("R",'MAPA DE RIESGOS'!$H312,"C",'MAPA DE RIESGOS'!$AF312),"")</f>
        <v/>
      </c>
      <c r="CM22" s="335" t="str">
        <f>IF(AND('MAPA DE RIESGOS'!$AP313="Muy Alta",'MAPA DE RIESGOS'!$AR313="Catastrófico"),CONCATENATE("R",'MAPA DE RIESGOS'!$H313,"C",'MAPA DE RIESGOS'!$AF313),"")</f>
        <v/>
      </c>
      <c r="CN22" s="335" t="str">
        <f>IF(AND('MAPA DE RIESGOS'!$AP314="Muy Alta",'MAPA DE RIESGOS'!$AR314="Catastrófico"),CONCATENATE("R",'MAPA DE RIESGOS'!$H314,"C",'MAPA DE RIESGOS'!$AF314),"")</f>
        <v/>
      </c>
      <c r="CO22" s="335" t="str">
        <f>IF(AND('MAPA DE RIESGOS'!$AP315="Muy Alta",'MAPA DE RIESGOS'!$AR315="Catastrófico"),CONCATENATE("R",'MAPA DE RIESGOS'!$H315,"C",'MAPA DE RIESGOS'!$AF315),"")</f>
        <v/>
      </c>
      <c r="CP22" s="335" t="str">
        <f>IF(AND('MAPA DE RIESGOS'!$AP316="Muy Alta",'MAPA DE RIESGOS'!$AR316="Catastrófico"),CONCATENATE("R",'MAPA DE RIESGOS'!$H316,"C",'MAPA DE RIESGOS'!$AF316),"")</f>
        <v/>
      </c>
      <c r="CQ22" s="335" t="str">
        <f>IF(AND('MAPA DE RIESGOS'!$AP317="Muy Alta",'MAPA DE RIESGOS'!$AR317="Catastrófico"),CONCATENATE("R",'MAPA DE RIESGOS'!$H317,"C",'MAPA DE RIESGOS'!$AF317),"")</f>
        <v/>
      </c>
      <c r="CR22" s="335" t="str">
        <f>IF(AND('MAPA DE RIESGOS'!$AP318="Muy Alta",'MAPA DE RIESGOS'!$AR318="Catastrófico"),CONCATENATE("R",'MAPA DE RIESGOS'!$H318,"C",'MAPA DE RIESGOS'!$AF318),"")</f>
        <v/>
      </c>
      <c r="CS22" s="335" t="str">
        <f>IF(AND('MAPA DE RIESGOS'!$AP319="Muy Alta",'MAPA DE RIESGOS'!$AR319="Catastrófico"),CONCATENATE("R",'MAPA DE RIESGOS'!$H319,"C",'MAPA DE RIESGOS'!$AF319),"")</f>
        <v/>
      </c>
      <c r="CT22" s="335" t="str">
        <f>IF(AND('MAPA DE RIESGOS'!$AP320="Muy Alta",'MAPA DE RIESGOS'!$AR320="Catastrófico"),CONCATENATE("R",'MAPA DE RIESGOS'!$H320,"C",'MAPA DE RIESGOS'!$AF320),"")</f>
        <v/>
      </c>
      <c r="CU22" s="336" t="str">
        <f>IF(AND('MAPA DE RIESGOS'!$AP321="Muy Alta",'MAPA DE RIESGOS'!$AR321="Catastrófico"),CONCATENATE("R",'MAPA DE RIESGOS'!$H321,"C",'MAPA DE RIESGOS'!$AF321),"")</f>
        <v/>
      </c>
      <c r="CV22" s="67"/>
      <c r="CW22" s="973"/>
      <c r="CX22" s="974"/>
      <c r="CY22" s="974"/>
      <c r="CZ22" s="974"/>
      <c r="DA22" s="974"/>
      <c r="DB22" s="975"/>
    </row>
    <row r="23" spans="2:106" ht="32.450000000000003" customHeight="1">
      <c r="B23" s="966"/>
      <c r="C23" s="966"/>
      <c r="D23" s="967"/>
      <c r="E23" s="955"/>
      <c r="F23" s="956"/>
      <c r="G23" s="956"/>
      <c r="H23" s="956"/>
      <c r="I23" s="957"/>
      <c r="J23" s="332" t="str">
        <f>IF(AND('MAPA DE RIESGOS'!$AP322="Muy Alta",'MAPA DE RIESGOS'!$AR322="Leve"),CONCATENATE("R",'MAPA DE RIESGOS'!$H322,"C",'MAPA DE RIESGOS'!$AF322),"")</f>
        <v/>
      </c>
      <c r="K23" s="333" t="str">
        <f>IF(AND('MAPA DE RIESGOS'!$AP323="Muy Alta",'MAPA DE RIESGOS'!$AR323="Leve"),CONCATENATE("R",'MAPA DE RIESGOS'!$H323,"C",'MAPA DE RIESGOS'!$AF323),"")</f>
        <v/>
      </c>
      <c r="L23" s="333" t="str">
        <f>IF(AND('MAPA DE RIESGOS'!$AP324="Muy Alta",'MAPA DE RIESGOS'!$AR324="Leve"),CONCATENATE("R",'MAPA DE RIESGOS'!$H324,"C",'MAPA DE RIESGOS'!$AF324),"")</f>
        <v/>
      </c>
      <c r="M23" s="333" t="str">
        <f>IF(AND('MAPA DE RIESGOS'!$AP325="Muy Alta",'MAPA DE RIESGOS'!$AR325="Leve"),CONCATENATE("R",'MAPA DE RIESGOS'!$H325,"C",'MAPA DE RIESGOS'!$AF325),"")</f>
        <v/>
      </c>
      <c r="N23" s="333" t="str">
        <f>IF(AND('MAPA DE RIESGOS'!$AP326="Muy Alta",'MAPA DE RIESGOS'!$AR326="Leve"),CONCATENATE("R",'MAPA DE RIESGOS'!$H326,"C",'MAPA DE RIESGOS'!$AF326),"")</f>
        <v/>
      </c>
      <c r="O23" s="333" t="str">
        <f>IF(AND('MAPA DE RIESGOS'!$AP327="Muy Alta",'MAPA DE RIESGOS'!$AR327="Leve"),CONCATENATE("R",'MAPA DE RIESGOS'!$H327,"C",'MAPA DE RIESGOS'!$AF327),"")</f>
        <v/>
      </c>
      <c r="P23" s="333" t="str">
        <f>IF(AND('MAPA DE RIESGOS'!$AP328="Muy Alta",'MAPA DE RIESGOS'!$AR328="Leve"),CONCATENATE("R",'MAPA DE RIESGOS'!$H328,"C",'MAPA DE RIESGOS'!$AF328),"")</f>
        <v/>
      </c>
      <c r="Q23" s="333" t="str">
        <f>IF(AND('MAPA DE RIESGOS'!$AP329="Muy Alta",'MAPA DE RIESGOS'!$AR329="Leve"),CONCATENATE("R",'MAPA DE RIESGOS'!$H329,"C",'MAPA DE RIESGOS'!$AF329),"")</f>
        <v/>
      </c>
      <c r="R23" s="333" t="str">
        <f>IF(AND('MAPA DE RIESGOS'!$AP330="Muy Alta",'MAPA DE RIESGOS'!$AR330="Leve"),CONCATENATE("R",'MAPA DE RIESGOS'!$H330,"C",'MAPA DE RIESGOS'!$AF330),"")</f>
        <v/>
      </c>
      <c r="S23" s="333" t="str">
        <f>IF(AND('MAPA DE RIESGOS'!$AP331="Muy Alta",'MAPA DE RIESGOS'!$AR331="Leve"),CONCATENATE("R",'MAPA DE RIESGOS'!$H331,"C",'MAPA DE RIESGOS'!$AF331),"")</f>
        <v/>
      </c>
      <c r="T23" s="333" t="str">
        <f>IF(AND('MAPA DE RIESGOS'!$AP332="Muy Alta",'MAPA DE RIESGOS'!$AR332="Leve"),CONCATENATE("R",'MAPA DE RIESGOS'!$H332,"C",'MAPA DE RIESGOS'!$AF332),"")</f>
        <v/>
      </c>
      <c r="U23" s="333" t="str">
        <f>IF(AND('MAPA DE RIESGOS'!$AP333="Muy Alta",'MAPA DE RIESGOS'!$AR333="Leve"),CONCATENATE("R",'MAPA DE RIESGOS'!$H333,"C",'MAPA DE RIESGOS'!$AF333),"")</f>
        <v/>
      </c>
      <c r="V23" s="333" t="str">
        <f>IF(AND('MAPA DE RIESGOS'!$AP334="Muy Alta",'MAPA DE RIESGOS'!$AR334="Leve"),CONCATENATE("R",'MAPA DE RIESGOS'!$H334,"C",'MAPA DE RIESGOS'!$AF334),"")</f>
        <v/>
      </c>
      <c r="W23" s="333" t="str">
        <f>IF(AND('MAPA DE RIESGOS'!$AP335="Muy Alta",'MAPA DE RIESGOS'!$AR335="Leve"),CONCATENATE("R",'MAPA DE RIESGOS'!$H335,"C",'MAPA DE RIESGOS'!$AF335),"")</f>
        <v/>
      </c>
      <c r="X23" s="333" t="str">
        <f>IF(AND('MAPA DE RIESGOS'!$AP336="Muy Alta",'MAPA DE RIESGOS'!$AR336="Leve"),CONCATENATE("R",'MAPA DE RIESGOS'!$H336,"C",'MAPA DE RIESGOS'!$AF336),"")</f>
        <v/>
      </c>
      <c r="Y23" s="333" t="str">
        <f>IF(AND('MAPA DE RIESGOS'!$AP337="Muy Alta",'MAPA DE RIESGOS'!$AR337="Leve"),CONCATENATE("R",'MAPA DE RIESGOS'!$H337,"C",'MAPA DE RIESGOS'!$AF337),"")</f>
        <v/>
      </c>
      <c r="Z23" s="333" t="str">
        <f>IF(AND('MAPA DE RIESGOS'!$AP338="Muy Alta",'MAPA DE RIESGOS'!$AR338="Leve"),CONCATENATE("R",'MAPA DE RIESGOS'!$H338,"C",'MAPA DE RIESGOS'!$AF338),"")</f>
        <v/>
      </c>
      <c r="AA23" s="334" t="str">
        <f>IF(AND('MAPA DE RIESGOS'!$AP339="Muy Alta",'MAPA DE RIESGOS'!$AR339="Leve"),CONCATENATE("R",'MAPA DE RIESGOS'!$H339,"C",'MAPA DE RIESGOS'!$AF339),"")</f>
        <v/>
      </c>
      <c r="AB23" s="332" t="str">
        <f>IF(AND('MAPA DE RIESGOS'!$AP322="Muy Alta",'MAPA DE RIESGOS'!$AR322="Menor"),CONCATENATE("R",'MAPA DE RIESGOS'!$H322,"C",'MAPA DE RIESGOS'!$AF322),"")</f>
        <v/>
      </c>
      <c r="AC23" s="333" t="str">
        <f>IF(AND('MAPA DE RIESGOS'!$AP323="Muy Alta",'MAPA DE RIESGOS'!$AR323="Menor"),CONCATENATE("R",'MAPA DE RIESGOS'!$H323,"C",'MAPA DE RIESGOS'!$AF323),"")</f>
        <v/>
      </c>
      <c r="AD23" s="333" t="str">
        <f>IF(AND('MAPA DE RIESGOS'!$AP324="Muy Alta",'MAPA DE RIESGOS'!$AR324="Menor"),CONCATENATE("R",'MAPA DE RIESGOS'!$H324,"C",'MAPA DE RIESGOS'!$AF324),"")</f>
        <v/>
      </c>
      <c r="AE23" s="333" t="str">
        <f>IF(AND('MAPA DE RIESGOS'!$AP325="Muy Alta",'MAPA DE RIESGOS'!$AR325="Menor"),CONCATENATE("R",'MAPA DE RIESGOS'!$H325,"C",'MAPA DE RIESGOS'!$AF325),"")</f>
        <v/>
      </c>
      <c r="AF23" s="333" t="str">
        <f>IF(AND('MAPA DE RIESGOS'!$AP326="Muy Alta",'MAPA DE RIESGOS'!$AR326="Menor"),CONCATENATE("R",'MAPA DE RIESGOS'!$H326,"C",'MAPA DE RIESGOS'!$AF326),"")</f>
        <v/>
      </c>
      <c r="AG23" s="333" t="str">
        <f>IF(AND('MAPA DE RIESGOS'!$AP327="Muy Alta",'MAPA DE RIESGOS'!$AR327="Menor"),CONCATENATE("R",'MAPA DE RIESGOS'!$H327,"C",'MAPA DE RIESGOS'!$AF327),"")</f>
        <v/>
      </c>
      <c r="AH23" s="333" t="str">
        <f>IF(AND('MAPA DE RIESGOS'!$AP328="Muy Alta",'MAPA DE RIESGOS'!$AR328="Menor"),CONCATENATE("R",'MAPA DE RIESGOS'!$H328,"C",'MAPA DE RIESGOS'!$AF328),"")</f>
        <v/>
      </c>
      <c r="AI23" s="333" t="str">
        <f>IF(AND('MAPA DE RIESGOS'!$AP329="Muy Alta",'MAPA DE RIESGOS'!$AR329="Menor"),CONCATENATE("R",'MAPA DE RIESGOS'!$H329,"C",'MAPA DE RIESGOS'!$AF329),"")</f>
        <v/>
      </c>
      <c r="AJ23" s="333" t="str">
        <f>IF(AND('MAPA DE RIESGOS'!$AP330="Muy Alta",'MAPA DE RIESGOS'!$AR330="Menor"),CONCATENATE("R",'MAPA DE RIESGOS'!$H330,"C",'MAPA DE RIESGOS'!$AF330),"")</f>
        <v/>
      </c>
      <c r="AK23" s="333" t="str">
        <f>IF(AND('MAPA DE RIESGOS'!$AP331="Muy Alta",'MAPA DE RIESGOS'!$AR331="Menor"),CONCATENATE("R",'MAPA DE RIESGOS'!$H331,"C",'MAPA DE RIESGOS'!$AF331),"")</f>
        <v/>
      </c>
      <c r="AL23" s="333" t="str">
        <f>IF(AND('MAPA DE RIESGOS'!$AP332="Muy Alta",'MAPA DE RIESGOS'!$AR332="Menor"),CONCATENATE("R",'MAPA DE RIESGOS'!$H332,"C",'MAPA DE RIESGOS'!$AF332),"")</f>
        <v/>
      </c>
      <c r="AM23" s="333" t="str">
        <f>IF(AND('MAPA DE RIESGOS'!$AP333="Muy Alta",'MAPA DE RIESGOS'!$AR333="Menor"),CONCATENATE("R",'MAPA DE RIESGOS'!$H333,"C",'MAPA DE RIESGOS'!$AF333),"")</f>
        <v/>
      </c>
      <c r="AN23" s="333" t="str">
        <f>IF(AND('MAPA DE RIESGOS'!$AP334="Muy Alta",'MAPA DE RIESGOS'!$AR334="Menor"),CONCATENATE("R",'MAPA DE RIESGOS'!$H334,"C",'MAPA DE RIESGOS'!$AF334),"")</f>
        <v/>
      </c>
      <c r="AO23" s="333" t="str">
        <f>IF(AND('MAPA DE RIESGOS'!$AP335="Muy Alta",'MAPA DE RIESGOS'!$AR335="Menor"),CONCATENATE("R",'MAPA DE RIESGOS'!$H335,"C",'MAPA DE RIESGOS'!$AF335),"")</f>
        <v/>
      </c>
      <c r="AP23" s="333" t="str">
        <f>IF(AND('MAPA DE RIESGOS'!$AP336="Muy Alta",'MAPA DE RIESGOS'!$AR336="Menor"),CONCATENATE("R",'MAPA DE RIESGOS'!$H336,"C",'MAPA DE RIESGOS'!$AF336),"")</f>
        <v/>
      </c>
      <c r="AQ23" s="333" t="str">
        <f>IF(AND('MAPA DE RIESGOS'!$AP337="Muy Alta",'MAPA DE RIESGOS'!$AR337="Menor"),CONCATENATE("R",'MAPA DE RIESGOS'!$H337,"C",'MAPA DE RIESGOS'!$AF337),"")</f>
        <v/>
      </c>
      <c r="AR23" s="333" t="str">
        <f>IF(AND('MAPA DE RIESGOS'!$AP338="Muy Alta",'MAPA DE RIESGOS'!$AR338="Menor"),CONCATENATE("R",'MAPA DE RIESGOS'!$H338,"C",'MAPA DE RIESGOS'!$AF338),"")</f>
        <v/>
      </c>
      <c r="AS23" s="334" t="str">
        <f>IF(AND('MAPA DE RIESGOS'!$AP339="Muy Alta",'MAPA DE RIESGOS'!$AR339="Menor"),CONCATENATE("R",'MAPA DE RIESGOS'!$H339,"C",'MAPA DE RIESGOS'!$AF339),"")</f>
        <v/>
      </c>
      <c r="AT23" s="332" t="str">
        <f>IF(AND('MAPA DE RIESGOS'!$AP322="Muy Alta",'MAPA DE RIESGOS'!$AR322="Moderado"),CONCATENATE("R",'MAPA DE RIESGOS'!$H322,"C",'MAPA DE RIESGOS'!$AF322),"")</f>
        <v/>
      </c>
      <c r="AU23" s="333" t="str">
        <f>IF(AND('MAPA DE RIESGOS'!$AP323="Muy Alta",'MAPA DE RIESGOS'!$AR323="Moderado"),CONCATENATE("R",'MAPA DE RIESGOS'!$H323,"C",'MAPA DE RIESGOS'!$AF323),"")</f>
        <v/>
      </c>
      <c r="AV23" s="333" t="str">
        <f>IF(AND('MAPA DE RIESGOS'!$AP324="Muy Alta",'MAPA DE RIESGOS'!$AR324="Moderado"),CONCATENATE("R",'MAPA DE RIESGOS'!$H324,"C",'MAPA DE RIESGOS'!$AF324),"")</f>
        <v/>
      </c>
      <c r="AW23" s="333" t="str">
        <f>IF(AND('MAPA DE RIESGOS'!$AP325="Muy Alta",'MAPA DE RIESGOS'!$AR325="Moderado"),CONCATENATE("R",'MAPA DE RIESGOS'!$H325,"C",'MAPA DE RIESGOS'!$AF325),"")</f>
        <v/>
      </c>
      <c r="AX23" s="333" t="str">
        <f>IF(AND('MAPA DE RIESGOS'!$AP326="Muy Alta",'MAPA DE RIESGOS'!$AR326="Moderado"),CONCATENATE("R",'MAPA DE RIESGOS'!$H326,"C",'MAPA DE RIESGOS'!$AF326),"")</f>
        <v/>
      </c>
      <c r="AY23" s="333" t="str">
        <f>IF(AND('MAPA DE RIESGOS'!$AP327="Muy Alta",'MAPA DE RIESGOS'!$AR327="Moderado"),CONCATENATE("R",'MAPA DE RIESGOS'!$H327,"C",'MAPA DE RIESGOS'!$AF327),"")</f>
        <v/>
      </c>
      <c r="AZ23" s="333" t="str">
        <f>IF(AND('MAPA DE RIESGOS'!$AP328="Muy Alta",'MAPA DE RIESGOS'!$AR328="Moderado"),CONCATENATE("R",'MAPA DE RIESGOS'!$H328,"C",'MAPA DE RIESGOS'!$AF328),"")</f>
        <v/>
      </c>
      <c r="BA23" s="333" t="str">
        <f>IF(AND('MAPA DE RIESGOS'!$AP329="Muy Alta",'MAPA DE RIESGOS'!$AR329="Moderado"),CONCATENATE("R",'MAPA DE RIESGOS'!$H329,"C",'MAPA DE RIESGOS'!$AF329),"")</f>
        <v/>
      </c>
      <c r="BB23" s="333" t="str">
        <f>IF(AND('MAPA DE RIESGOS'!$AP330="Muy Alta",'MAPA DE RIESGOS'!$AR330="Moderado"),CONCATENATE("R",'MAPA DE RIESGOS'!$H330,"C",'MAPA DE RIESGOS'!$AF330),"")</f>
        <v/>
      </c>
      <c r="BC23" s="333" t="str">
        <f>IF(AND('MAPA DE RIESGOS'!$AP331="Muy Alta",'MAPA DE RIESGOS'!$AR331="Moderado"),CONCATENATE("R",'MAPA DE RIESGOS'!$H331,"C",'MAPA DE RIESGOS'!$AF331),"")</f>
        <v/>
      </c>
      <c r="BD23" s="333" t="str">
        <f>IF(AND('MAPA DE RIESGOS'!$AP332="Muy Alta",'MAPA DE RIESGOS'!$AR332="Moderado"),CONCATENATE("R",'MAPA DE RIESGOS'!$H332,"C",'MAPA DE RIESGOS'!$AF332),"")</f>
        <v/>
      </c>
      <c r="BE23" s="333" t="str">
        <f>IF(AND('MAPA DE RIESGOS'!$AP333="Muy Alta",'MAPA DE RIESGOS'!$AR333="Moderado"),CONCATENATE("R",'MAPA DE RIESGOS'!$H333,"C",'MAPA DE RIESGOS'!$AF333),"")</f>
        <v/>
      </c>
      <c r="BF23" s="333" t="str">
        <f>IF(AND('MAPA DE RIESGOS'!$AP334="Muy Alta",'MAPA DE RIESGOS'!$AR334="Moderado"),CONCATENATE("R",'MAPA DE RIESGOS'!$H334,"C",'MAPA DE RIESGOS'!$AF334),"")</f>
        <v/>
      </c>
      <c r="BG23" s="333" t="str">
        <f>IF(AND('MAPA DE RIESGOS'!$AP335="Muy Alta",'MAPA DE RIESGOS'!$AR335="Moderado"),CONCATENATE("R",'MAPA DE RIESGOS'!$H335,"C",'MAPA DE RIESGOS'!$AF335),"")</f>
        <v/>
      </c>
      <c r="BH23" s="333" t="str">
        <f>IF(AND('MAPA DE RIESGOS'!$AP336="Muy Alta",'MAPA DE RIESGOS'!$AR336="Moderado"),CONCATENATE("R",'MAPA DE RIESGOS'!$H336,"C",'MAPA DE RIESGOS'!$AF336),"")</f>
        <v/>
      </c>
      <c r="BI23" s="333" t="str">
        <f>IF(AND('MAPA DE RIESGOS'!$AP337="Muy Alta",'MAPA DE RIESGOS'!$AR337="Moderado"),CONCATENATE("R",'MAPA DE RIESGOS'!$H337,"C",'MAPA DE RIESGOS'!$AF337),"")</f>
        <v/>
      </c>
      <c r="BJ23" s="333" t="str">
        <f>IF(AND('MAPA DE RIESGOS'!$AP338="Muy Alta",'MAPA DE RIESGOS'!$AR338="Moderado"),CONCATENATE("R",'MAPA DE RIESGOS'!$H338,"C",'MAPA DE RIESGOS'!$AF338),"")</f>
        <v/>
      </c>
      <c r="BK23" s="334" t="str">
        <f>IF(AND('MAPA DE RIESGOS'!$AP339="Muy Alta",'MAPA DE RIESGOS'!$AR339="Moderado"),CONCATENATE("R",'MAPA DE RIESGOS'!$H339,"C",'MAPA DE RIESGOS'!$AF339),"")</f>
        <v/>
      </c>
      <c r="BL23" s="332" t="str">
        <f>IF(AND('MAPA DE RIESGOS'!$AP322="Muy Alta",'MAPA DE RIESGOS'!$AR322="Mayor"),CONCATENATE("R",'MAPA DE RIESGOS'!$H322,"C",'MAPA DE RIESGOS'!$AF322),"")</f>
        <v/>
      </c>
      <c r="BM23" s="333" t="str">
        <f>IF(AND('MAPA DE RIESGOS'!$AP323="Muy Alta",'MAPA DE RIESGOS'!$AR323="Mayor"),CONCATENATE("R",'MAPA DE RIESGOS'!$H323,"C",'MAPA DE RIESGOS'!$AF323),"")</f>
        <v/>
      </c>
      <c r="BN23" s="333" t="str">
        <f>IF(AND('MAPA DE RIESGOS'!$AP324="Muy Alta",'MAPA DE RIESGOS'!$AR324="Mayor"),CONCATENATE("R",'MAPA DE RIESGOS'!$H324,"C",'MAPA DE RIESGOS'!$AF324),"")</f>
        <v/>
      </c>
      <c r="BO23" s="333" t="str">
        <f>IF(AND('MAPA DE RIESGOS'!$AP325="Muy Alta",'MAPA DE RIESGOS'!$AR325="Mayor"),CONCATENATE("R",'MAPA DE RIESGOS'!$H325,"C",'MAPA DE RIESGOS'!$AF325),"")</f>
        <v/>
      </c>
      <c r="BP23" s="333" t="str">
        <f>IF(AND('MAPA DE RIESGOS'!$AP326="Muy Alta",'MAPA DE RIESGOS'!$AR326="Mayor"),CONCATENATE("R",'MAPA DE RIESGOS'!$H326,"C",'MAPA DE RIESGOS'!$AF326),"")</f>
        <v/>
      </c>
      <c r="BQ23" s="333" t="str">
        <f>IF(AND('MAPA DE RIESGOS'!$AP327="Muy Alta",'MAPA DE RIESGOS'!$AR327="Mayor"),CONCATENATE("R",'MAPA DE RIESGOS'!$H327,"C",'MAPA DE RIESGOS'!$AF327),"")</f>
        <v/>
      </c>
      <c r="BR23" s="333" t="str">
        <f>IF(AND('MAPA DE RIESGOS'!$AP328="Muy Alta",'MAPA DE RIESGOS'!$AR328="Mayor"),CONCATENATE("R",'MAPA DE RIESGOS'!$H328,"C",'MAPA DE RIESGOS'!$AF328),"")</f>
        <v/>
      </c>
      <c r="BS23" s="333" t="str">
        <f>IF(AND('MAPA DE RIESGOS'!$AP329="Muy Alta",'MAPA DE RIESGOS'!$AR329="Mayor"),CONCATENATE("R",'MAPA DE RIESGOS'!$H329,"C",'MAPA DE RIESGOS'!$AF329),"")</f>
        <v/>
      </c>
      <c r="BT23" s="333" t="str">
        <f>IF(AND('MAPA DE RIESGOS'!$AP330="Muy Alta",'MAPA DE RIESGOS'!$AR330="Mayor"),CONCATENATE("R",'MAPA DE RIESGOS'!$H330,"C",'MAPA DE RIESGOS'!$AF330),"")</f>
        <v/>
      </c>
      <c r="BU23" s="333" t="str">
        <f>IF(AND('MAPA DE RIESGOS'!$AP331="Muy Alta",'MAPA DE RIESGOS'!$AR331="Mayor"),CONCATENATE("R",'MAPA DE RIESGOS'!$H331,"C",'MAPA DE RIESGOS'!$AF331),"")</f>
        <v/>
      </c>
      <c r="BV23" s="333" t="str">
        <f>IF(AND('MAPA DE RIESGOS'!$AP332="Muy Alta",'MAPA DE RIESGOS'!$AR332="Mayor"),CONCATENATE("R",'MAPA DE RIESGOS'!$H332,"C",'MAPA DE RIESGOS'!$AF332),"")</f>
        <v/>
      </c>
      <c r="BW23" s="333" t="str">
        <f>IF(AND('MAPA DE RIESGOS'!$AP333="Muy Alta",'MAPA DE RIESGOS'!$AR333="Mayor"),CONCATENATE("R",'MAPA DE RIESGOS'!$H333,"C",'MAPA DE RIESGOS'!$AF333),"")</f>
        <v/>
      </c>
      <c r="BX23" s="333" t="str">
        <f>IF(AND('MAPA DE RIESGOS'!$AP334="Muy Alta",'MAPA DE RIESGOS'!$AR334="Mayor"),CONCATENATE("R",'MAPA DE RIESGOS'!$H334,"C",'MAPA DE RIESGOS'!$AF334),"")</f>
        <v/>
      </c>
      <c r="BY23" s="333" t="str">
        <f>IF(AND('MAPA DE RIESGOS'!$AP335="Muy Alta",'MAPA DE RIESGOS'!$AR335="Mayor"),CONCATENATE("R",'MAPA DE RIESGOS'!$H335,"C",'MAPA DE RIESGOS'!$AF335),"")</f>
        <v/>
      </c>
      <c r="BZ23" s="333" t="str">
        <f>IF(AND('MAPA DE RIESGOS'!$AP336="Muy Alta",'MAPA DE RIESGOS'!$AR336="Mayor"),CONCATENATE("R",'MAPA DE RIESGOS'!$H336,"C",'MAPA DE RIESGOS'!$AF336),"")</f>
        <v/>
      </c>
      <c r="CA23" s="333" t="str">
        <f>IF(AND('MAPA DE RIESGOS'!$AP337="Muy Alta",'MAPA DE RIESGOS'!$AR337="Mayor"),CONCATENATE("R",'MAPA DE RIESGOS'!$H337,"C",'MAPA DE RIESGOS'!$AF337),"")</f>
        <v/>
      </c>
      <c r="CB23" s="333" t="str">
        <f>IF(AND('MAPA DE RIESGOS'!$AP338="Muy Alta",'MAPA DE RIESGOS'!$AR338="Mayor"),CONCATENATE("R",'MAPA DE RIESGOS'!$H338,"C",'MAPA DE RIESGOS'!$AF338),"")</f>
        <v/>
      </c>
      <c r="CC23" s="334" t="str">
        <f>IF(AND('MAPA DE RIESGOS'!$AP339="Muy Alta",'MAPA DE RIESGOS'!$AR339="Mayor"),CONCATENATE("R",'MAPA DE RIESGOS'!$H339,"C",'MAPA DE RIESGOS'!$AF339),"")</f>
        <v/>
      </c>
      <c r="CD23" s="335" t="str">
        <f>IF(AND('MAPA DE RIESGOS'!$AP322="Muy Alta",'MAPA DE RIESGOS'!$AR322="Catastrófico"),CONCATENATE("R",'MAPA DE RIESGOS'!$H322,"C",'MAPA DE RIESGOS'!$AF322),"")</f>
        <v/>
      </c>
      <c r="CE23" s="335" t="str">
        <f>IF(AND('MAPA DE RIESGOS'!$AP323="Muy Alta",'MAPA DE RIESGOS'!$AR323="Catastrófico"),CONCATENATE("R",'MAPA DE RIESGOS'!$H323,"C",'MAPA DE RIESGOS'!$AF323),"")</f>
        <v/>
      </c>
      <c r="CF23" s="335" t="str">
        <f>IF(AND('MAPA DE RIESGOS'!$AP324="Muy Alta",'MAPA DE RIESGOS'!$AR324="Catastrófico"),CONCATENATE("R",'MAPA DE RIESGOS'!$H324,"C",'MAPA DE RIESGOS'!$AF324),"")</f>
        <v/>
      </c>
      <c r="CG23" s="335" t="str">
        <f>IF(AND('MAPA DE RIESGOS'!$AP325="Muy Alta",'MAPA DE RIESGOS'!$AR325="Catastrófico"),CONCATENATE("R",'MAPA DE RIESGOS'!$H325,"C",'MAPA DE RIESGOS'!$AF325),"")</f>
        <v/>
      </c>
      <c r="CH23" s="335" t="str">
        <f>IF(AND('MAPA DE RIESGOS'!$AP326="Muy Alta",'MAPA DE RIESGOS'!$AR326="Catastrófico"),CONCATENATE("R",'MAPA DE RIESGOS'!$H326,"C",'MAPA DE RIESGOS'!$AF326),"")</f>
        <v/>
      </c>
      <c r="CI23" s="335" t="str">
        <f>IF(AND('MAPA DE RIESGOS'!$AP327="Muy Alta",'MAPA DE RIESGOS'!$AR327="Catastrófico"),CONCATENATE("R",'MAPA DE RIESGOS'!$H327,"C",'MAPA DE RIESGOS'!$AF327),"")</f>
        <v/>
      </c>
      <c r="CJ23" s="335" t="str">
        <f>IF(AND('MAPA DE RIESGOS'!$AP328="Muy Alta",'MAPA DE RIESGOS'!$AR328="Catastrófico"),CONCATENATE("R",'MAPA DE RIESGOS'!$H328,"C",'MAPA DE RIESGOS'!$AF328),"")</f>
        <v/>
      </c>
      <c r="CK23" s="335" t="str">
        <f>IF(AND('MAPA DE RIESGOS'!$AP329="Muy Alta",'MAPA DE RIESGOS'!$AR329="Catastrófico"),CONCATENATE("R",'MAPA DE RIESGOS'!$H329,"C",'MAPA DE RIESGOS'!$AF329),"")</f>
        <v/>
      </c>
      <c r="CL23" s="335" t="str">
        <f>IF(AND('MAPA DE RIESGOS'!$AP330="Muy Alta",'MAPA DE RIESGOS'!$AR330="Catastrófico"),CONCATENATE("R",'MAPA DE RIESGOS'!$H330,"C",'MAPA DE RIESGOS'!$AF330),"")</f>
        <v/>
      </c>
      <c r="CM23" s="335" t="str">
        <f>IF(AND('MAPA DE RIESGOS'!$AP331="Muy Alta",'MAPA DE RIESGOS'!$AR331="Catastrófico"),CONCATENATE("R",'MAPA DE RIESGOS'!$H331,"C",'MAPA DE RIESGOS'!$AF331),"")</f>
        <v/>
      </c>
      <c r="CN23" s="335" t="str">
        <f>IF(AND('MAPA DE RIESGOS'!$AP332="Muy Alta",'MAPA DE RIESGOS'!$AR332="Catastrófico"),CONCATENATE("R",'MAPA DE RIESGOS'!$H332,"C",'MAPA DE RIESGOS'!$AF332),"")</f>
        <v/>
      </c>
      <c r="CO23" s="335" t="str">
        <f>IF(AND('MAPA DE RIESGOS'!$AP333="Muy Alta",'MAPA DE RIESGOS'!$AR333="Catastrófico"),CONCATENATE("R",'MAPA DE RIESGOS'!$H333,"C",'MAPA DE RIESGOS'!$AF333),"")</f>
        <v/>
      </c>
      <c r="CP23" s="335" t="str">
        <f>IF(AND('MAPA DE RIESGOS'!$AP334="Muy Alta",'MAPA DE RIESGOS'!$AR334="Catastrófico"),CONCATENATE("R",'MAPA DE RIESGOS'!$H334,"C",'MAPA DE RIESGOS'!$AF334),"")</f>
        <v/>
      </c>
      <c r="CQ23" s="335" t="str">
        <f>IF(AND('MAPA DE RIESGOS'!$AP335="Muy Alta",'MAPA DE RIESGOS'!$AR335="Catastrófico"),CONCATENATE("R",'MAPA DE RIESGOS'!$H335,"C",'MAPA DE RIESGOS'!$AF335),"")</f>
        <v/>
      </c>
      <c r="CR23" s="335" t="str">
        <f>IF(AND('MAPA DE RIESGOS'!$AP336="Muy Alta",'MAPA DE RIESGOS'!$AR336="Catastrófico"),CONCATENATE("R",'MAPA DE RIESGOS'!$H336,"C",'MAPA DE RIESGOS'!$AF336),"")</f>
        <v/>
      </c>
      <c r="CS23" s="335" t="str">
        <f>IF(AND('MAPA DE RIESGOS'!$AP337="Muy Alta",'MAPA DE RIESGOS'!$AR337="Catastrófico"),CONCATENATE("R",'MAPA DE RIESGOS'!$H337,"C",'MAPA DE RIESGOS'!$AF337),"")</f>
        <v/>
      </c>
      <c r="CT23" s="335" t="str">
        <f>IF(AND('MAPA DE RIESGOS'!$AP338="Muy Alta",'MAPA DE RIESGOS'!$AR338="Catastrófico"),CONCATENATE("R",'MAPA DE RIESGOS'!$H338,"C",'MAPA DE RIESGOS'!$AF338),"")</f>
        <v/>
      </c>
      <c r="CU23" s="336" t="str">
        <f>IF(AND('MAPA DE RIESGOS'!$AP339="Muy Alta",'MAPA DE RIESGOS'!$AR339="Catastrófico"),CONCATENATE("R",'MAPA DE RIESGOS'!$H339,"C",'MAPA DE RIESGOS'!$AF339),"")</f>
        <v/>
      </c>
      <c r="CV23" s="67"/>
      <c r="CW23" s="973"/>
      <c r="CX23" s="974"/>
      <c r="CY23" s="974"/>
      <c r="CZ23" s="974"/>
      <c r="DA23" s="974"/>
      <c r="DB23" s="975"/>
    </row>
    <row r="24" spans="2:106" ht="32.450000000000003" customHeight="1">
      <c r="B24" s="966"/>
      <c r="C24" s="966"/>
      <c r="D24" s="967"/>
      <c r="E24" s="955"/>
      <c r="F24" s="956"/>
      <c r="G24" s="956"/>
      <c r="H24" s="956"/>
      <c r="I24" s="957"/>
      <c r="J24" s="332" t="str">
        <f>IF(AND('MAPA DE RIESGOS'!$AP340="Muy Alta",'MAPA DE RIESGOS'!$AR340="Leve"),CONCATENATE("R",'MAPA DE RIESGOS'!$H340,"C",'MAPA DE RIESGOS'!$AF340),"")</f>
        <v/>
      </c>
      <c r="K24" s="333" t="str">
        <f>IF(AND('MAPA DE RIESGOS'!$AP341="Muy Alta",'MAPA DE RIESGOS'!$AR341="Leve"),CONCATENATE("R",'MAPA DE RIESGOS'!$H341,"C",'MAPA DE RIESGOS'!$AF341),"")</f>
        <v/>
      </c>
      <c r="L24" s="333" t="str">
        <f>IF(AND('MAPA DE RIESGOS'!$AP342="Muy Alta",'MAPA DE RIESGOS'!$AR342="Leve"),CONCATENATE("R",'MAPA DE RIESGOS'!$H342,"C",'MAPA DE RIESGOS'!$AF342),"")</f>
        <v/>
      </c>
      <c r="M24" s="333" t="str">
        <f>IF(AND('MAPA DE RIESGOS'!$AP343="Muy Alta",'MAPA DE RIESGOS'!$AR343="Leve"),CONCATENATE("R",'MAPA DE RIESGOS'!$H343,"C",'MAPA DE RIESGOS'!$AF343),"")</f>
        <v/>
      </c>
      <c r="N24" s="333" t="str">
        <f>IF(AND('MAPA DE RIESGOS'!$AP344="Muy Alta",'MAPA DE RIESGOS'!$AR344="Leve"),CONCATENATE("R",'MAPA DE RIESGOS'!$H344,"C",'MAPA DE RIESGOS'!$AF344),"")</f>
        <v/>
      </c>
      <c r="O24" s="333" t="str">
        <f>IF(AND('MAPA DE RIESGOS'!$AP345="Muy Alta",'MAPA DE RIESGOS'!$AR345="Leve"),CONCATENATE("R",'MAPA DE RIESGOS'!$H345,"C",'MAPA DE RIESGOS'!$AF345),"")</f>
        <v/>
      </c>
      <c r="P24" s="333" t="str">
        <f>IF(AND('MAPA DE RIESGOS'!$AP346="Muy Alta",'MAPA DE RIESGOS'!$AR346="Leve"),CONCATENATE("R",'MAPA DE RIESGOS'!$H346,"C",'MAPA DE RIESGOS'!$AF346),"")</f>
        <v/>
      </c>
      <c r="Q24" s="333" t="str">
        <f>IF(AND('MAPA DE RIESGOS'!$AP347="Muy Alta",'MAPA DE RIESGOS'!$AR347="Leve"),CONCATENATE("R",'MAPA DE RIESGOS'!$H347,"C",'MAPA DE RIESGOS'!$AF347),"")</f>
        <v/>
      </c>
      <c r="R24" s="333" t="str">
        <f>IF(AND('MAPA DE RIESGOS'!$AP348="Muy Alta",'MAPA DE RIESGOS'!$AR348="Leve"),CONCATENATE("R",'MAPA DE RIESGOS'!$H348,"C",'MAPA DE RIESGOS'!$AF348),"")</f>
        <v/>
      </c>
      <c r="S24" s="333" t="str">
        <f>IF(AND('MAPA DE RIESGOS'!$AP349="Muy Alta",'MAPA DE RIESGOS'!$AR349="Leve"),CONCATENATE("R",'MAPA DE RIESGOS'!$H349,"C",'MAPA DE RIESGOS'!$AF349),"")</f>
        <v/>
      </c>
      <c r="T24" s="333" t="str">
        <f>IF(AND('MAPA DE RIESGOS'!$AP350="Muy Alta",'MAPA DE RIESGOS'!$AR350="Leve"),CONCATENATE("R",'MAPA DE RIESGOS'!$H350,"C",'MAPA DE RIESGOS'!$AF350),"")</f>
        <v/>
      </c>
      <c r="U24" s="333" t="str">
        <f>IF(AND('MAPA DE RIESGOS'!$AP351="Muy Alta",'MAPA DE RIESGOS'!$AR351="Leve"),CONCATENATE("R",'MAPA DE RIESGOS'!$H351,"C",'MAPA DE RIESGOS'!$AF351),"")</f>
        <v/>
      </c>
      <c r="V24" s="333" t="str">
        <f>IF(AND('MAPA DE RIESGOS'!$AP352="Muy Alta",'MAPA DE RIESGOS'!$AR352="Leve"),CONCATENATE("R",'MAPA DE RIESGOS'!$H352,"C",'MAPA DE RIESGOS'!$AF352),"")</f>
        <v/>
      </c>
      <c r="W24" s="333" t="str">
        <f>IF(AND('MAPA DE RIESGOS'!$AP353="Muy Alta",'MAPA DE RIESGOS'!$AR353="Leve"),CONCATENATE("R",'MAPA DE RIESGOS'!$H353,"C",'MAPA DE RIESGOS'!$AF353),"")</f>
        <v/>
      </c>
      <c r="X24" s="333" t="str">
        <f>IF(AND('MAPA DE RIESGOS'!$AP354="Muy Alta",'MAPA DE RIESGOS'!$AR354="Leve"),CONCATENATE("R",'MAPA DE RIESGOS'!$H354,"C",'MAPA DE RIESGOS'!$AF354),"")</f>
        <v/>
      </c>
      <c r="Y24" s="333" t="str">
        <f>IF(AND('MAPA DE RIESGOS'!$AP355="Muy Alta",'MAPA DE RIESGOS'!$AR355="Leve"),CONCATENATE("R",'MAPA DE RIESGOS'!$H355,"C",'MAPA DE RIESGOS'!$AF355),"")</f>
        <v/>
      </c>
      <c r="Z24" s="333" t="str">
        <f>IF(AND('MAPA DE RIESGOS'!$AP356="Muy Alta",'MAPA DE RIESGOS'!$AR356="Leve"),CONCATENATE("R",'MAPA DE RIESGOS'!$H356,"C",'MAPA DE RIESGOS'!$AF356),"")</f>
        <v/>
      </c>
      <c r="AA24" s="334" t="str">
        <f>IF(AND('MAPA DE RIESGOS'!$AP357="Muy Alta",'MAPA DE RIESGOS'!$AR357="Leve"),CONCATENATE("R",'MAPA DE RIESGOS'!$H357,"C",'MAPA DE RIESGOS'!$AF357),"")</f>
        <v/>
      </c>
      <c r="AB24" s="332" t="str">
        <f>IF(AND('MAPA DE RIESGOS'!$AP340="Muy Alta",'MAPA DE RIESGOS'!$AR340="Menor"),CONCATENATE("R",'MAPA DE RIESGOS'!$H340,"C",'MAPA DE RIESGOS'!$AF340),"")</f>
        <v/>
      </c>
      <c r="AC24" s="333" t="str">
        <f>IF(AND('MAPA DE RIESGOS'!$AP341="Muy Alta",'MAPA DE RIESGOS'!$AR341="Menor"),CONCATENATE("R",'MAPA DE RIESGOS'!$H341,"C",'MAPA DE RIESGOS'!$AF341),"")</f>
        <v/>
      </c>
      <c r="AD24" s="333" t="str">
        <f>IF(AND('MAPA DE RIESGOS'!$AP342="Muy Alta",'MAPA DE RIESGOS'!$AR342="Menor"),CONCATENATE("R",'MAPA DE RIESGOS'!$H342,"C",'MAPA DE RIESGOS'!$AF342),"")</f>
        <v/>
      </c>
      <c r="AE24" s="333" t="str">
        <f>IF(AND('MAPA DE RIESGOS'!$AP343="Muy Alta",'MAPA DE RIESGOS'!$AR343="Menor"),CONCATENATE("R",'MAPA DE RIESGOS'!$H343,"C",'MAPA DE RIESGOS'!$AF343),"")</f>
        <v/>
      </c>
      <c r="AF24" s="333" t="str">
        <f>IF(AND('MAPA DE RIESGOS'!$AP344="Muy Alta",'MAPA DE RIESGOS'!$AR344="Menor"),CONCATENATE("R",'MAPA DE RIESGOS'!$H344,"C",'MAPA DE RIESGOS'!$AF344),"")</f>
        <v/>
      </c>
      <c r="AG24" s="333" t="str">
        <f>IF(AND('MAPA DE RIESGOS'!$AP345="Muy Alta",'MAPA DE RIESGOS'!$AR345="Menor"),CONCATENATE("R",'MAPA DE RIESGOS'!$H345,"C",'MAPA DE RIESGOS'!$AF345),"")</f>
        <v/>
      </c>
      <c r="AH24" s="333" t="str">
        <f>IF(AND('MAPA DE RIESGOS'!$AP346="Muy Alta",'MAPA DE RIESGOS'!$AR346="Menor"),CONCATENATE("R",'MAPA DE RIESGOS'!$H346,"C",'MAPA DE RIESGOS'!$AF346),"")</f>
        <v/>
      </c>
      <c r="AI24" s="333" t="str">
        <f>IF(AND('MAPA DE RIESGOS'!$AP347="Muy Alta",'MAPA DE RIESGOS'!$AR347="Menor"),CONCATENATE("R",'MAPA DE RIESGOS'!$H347,"C",'MAPA DE RIESGOS'!$AF347),"")</f>
        <v/>
      </c>
      <c r="AJ24" s="333" t="str">
        <f>IF(AND('MAPA DE RIESGOS'!$AP348="Muy Alta",'MAPA DE RIESGOS'!$AR348="Menor"),CONCATENATE("R",'MAPA DE RIESGOS'!$H348,"C",'MAPA DE RIESGOS'!$AF348),"")</f>
        <v/>
      </c>
      <c r="AK24" s="333" t="str">
        <f>IF(AND('MAPA DE RIESGOS'!$AP349="Muy Alta",'MAPA DE RIESGOS'!$AR349="Menor"),CONCATENATE("R",'MAPA DE RIESGOS'!$H349,"C",'MAPA DE RIESGOS'!$AF349),"")</f>
        <v/>
      </c>
      <c r="AL24" s="333" t="str">
        <f>IF(AND('MAPA DE RIESGOS'!$AP350="Muy Alta",'MAPA DE RIESGOS'!$AR350="Menor"),CONCATENATE("R",'MAPA DE RIESGOS'!$H350,"C",'MAPA DE RIESGOS'!$AF350),"")</f>
        <v/>
      </c>
      <c r="AM24" s="333" t="str">
        <f>IF(AND('MAPA DE RIESGOS'!$AP351="Muy Alta",'MAPA DE RIESGOS'!$AR351="Menor"),CONCATENATE("R",'MAPA DE RIESGOS'!$H351,"C",'MAPA DE RIESGOS'!$AF351),"")</f>
        <v/>
      </c>
      <c r="AN24" s="333" t="str">
        <f>IF(AND('MAPA DE RIESGOS'!$AP352="Muy Alta",'MAPA DE RIESGOS'!$AR352="Menor"),CONCATENATE("R",'MAPA DE RIESGOS'!$H352,"C",'MAPA DE RIESGOS'!$AF352),"")</f>
        <v/>
      </c>
      <c r="AO24" s="333" t="str">
        <f>IF(AND('MAPA DE RIESGOS'!$AP353="Muy Alta",'MAPA DE RIESGOS'!$AR353="Menor"),CONCATENATE("R",'MAPA DE RIESGOS'!$H353,"C",'MAPA DE RIESGOS'!$AF353),"")</f>
        <v/>
      </c>
      <c r="AP24" s="333" t="str">
        <f>IF(AND('MAPA DE RIESGOS'!$AP354="Muy Alta",'MAPA DE RIESGOS'!$AR354="Menor"),CONCATENATE("R",'MAPA DE RIESGOS'!$H354,"C",'MAPA DE RIESGOS'!$AF354),"")</f>
        <v/>
      </c>
      <c r="AQ24" s="333" t="str">
        <f>IF(AND('MAPA DE RIESGOS'!$AP355="Muy Alta",'MAPA DE RIESGOS'!$AR355="Menor"),CONCATENATE("R",'MAPA DE RIESGOS'!$H355,"C",'MAPA DE RIESGOS'!$AF355),"")</f>
        <v/>
      </c>
      <c r="AR24" s="333" t="str">
        <f>IF(AND('MAPA DE RIESGOS'!$AP356="Muy Alta",'MAPA DE RIESGOS'!$AR356="Menor"),CONCATENATE("R",'MAPA DE RIESGOS'!$H356,"C",'MAPA DE RIESGOS'!$AF356),"")</f>
        <v/>
      </c>
      <c r="AS24" s="334" t="str">
        <f>IF(AND('MAPA DE RIESGOS'!$AP357="Muy Alta",'MAPA DE RIESGOS'!$AR357="Menor"),CONCATENATE("R",'MAPA DE RIESGOS'!$H357,"C",'MAPA DE RIESGOS'!$AF357),"")</f>
        <v/>
      </c>
      <c r="AT24" s="332" t="str">
        <f>IF(AND('MAPA DE RIESGOS'!$AP340="Muy Alta",'MAPA DE RIESGOS'!$AR340="Moderado"),CONCATENATE("R",'MAPA DE RIESGOS'!$H340,"C",'MAPA DE RIESGOS'!$AF340),"")</f>
        <v/>
      </c>
      <c r="AU24" s="333" t="str">
        <f>IF(AND('MAPA DE RIESGOS'!$AP341="Muy Alta",'MAPA DE RIESGOS'!$AR341="Moderado"),CONCATENATE("R",'MAPA DE RIESGOS'!$H341,"C",'MAPA DE RIESGOS'!$AF341),"")</f>
        <v/>
      </c>
      <c r="AV24" s="333" t="str">
        <f>IF(AND('MAPA DE RIESGOS'!$AP342="Muy Alta",'MAPA DE RIESGOS'!$AR342="Moderado"),CONCATENATE("R",'MAPA DE RIESGOS'!$H342,"C",'MAPA DE RIESGOS'!$AF342),"")</f>
        <v/>
      </c>
      <c r="AW24" s="333" t="str">
        <f>IF(AND('MAPA DE RIESGOS'!$AP343="Muy Alta",'MAPA DE RIESGOS'!$AR343="Moderado"),CONCATENATE("R",'MAPA DE RIESGOS'!$H343,"C",'MAPA DE RIESGOS'!$AF343),"")</f>
        <v/>
      </c>
      <c r="AX24" s="333" t="str">
        <f>IF(AND('MAPA DE RIESGOS'!$AP344="Muy Alta",'MAPA DE RIESGOS'!$AR344="Moderado"),CONCATENATE("R",'MAPA DE RIESGOS'!$H344,"C",'MAPA DE RIESGOS'!$AF344),"")</f>
        <v/>
      </c>
      <c r="AY24" s="333" t="str">
        <f>IF(AND('MAPA DE RIESGOS'!$AP345="Muy Alta",'MAPA DE RIESGOS'!$AR345="Moderado"),CONCATENATE("R",'MAPA DE RIESGOS'!$H345,"C",'MAPA DE RIESGOS'!$AF345),"")</f>
        <v/>
      </c>
      <c r="AZ24" s="333" t="str">
        <f>IF(AND('MAPA DE RIESGOS'!$AP346="Muy Alta",'MAPA DE RIESGOS'!$AR346="Moderado"),CONCATENATE("R",'MAPA DE RIESGOS'!$H346,"C",'MAPA DE RIESGOS'!$AF346),"")</f>
        <v/>
      </c>
      <c r="BA24" s="333" t="str">
        <f>IF(AND('MAPA DE RIESGOS'!$AP347="Muy Alta",'MAPA DE RIESGOS'!$AR347="Moderado"),CONCATENATE("R",'MAPA DE RIESGOS'!$H347,"C",'MAPA DE RIESGOS'!$AF347),"")</f>
        <v/>
      </c>
      <c r="BB24" s="333" t="str">
        <f>IF(AND('MAPA DE RIESGOS'!$AP348="Muy Alta",'MAPA DE RIESGOS'!$AR348="Moderado"),CONCATENATE("R",'MAPA DE RIESGOS'!$H348,"C",'MAPA DE RIESGOS'!$AF348),"")</f>
        <v/>
      </c>
      <c r="BC24" s="333" t="str">
        <f>IF(AND('MAPA DE RIESGOS'!$AP349="Muy Alta",'MAPA DE RIESGOS'!$AR349="Moderado"),CONCATENATE("R",'MAPA DE RIESGOS'!$H349,"C",'MAPA DE RIESGOS'!$AF349),"")</f>
        <v/>
      </c>
      <c r="BD24" s="333" t="str">
        <f>IF(AND('MAPA DE RIESGOS'!$AP350="Muy Alta",'MAPA DE RIESGOS'!$AR350="Moderado"),CONCATENATE("R",'MAPA DE RIESGOS'!$H350,"C",'MAPA DE RIESGOS'!$AF350),"")</f>
        <v/>
      </c>
      <c r="BE24" s="333" t="str">
        <f>IF(AND('MAPA DE RIESGOS'!$AP351="Muy Alta",'MAPA DE RIESGOS'!$AR351="Moderado"),CONCATENATE("R",'MAPA DE RIESGOS'!$H351,"C",'MAPA DE RIESGOS'!$AF351),"")</f>
        <v/>
      </c>
      <c r="BF24" s="333" t="str">
        <f>IF(AND('MAPA DE RIESGOS'!$AP352="Muy Alta",'MAPA DE RIESGOS'!$AR352="Moderado"),CONCATENATE("R",'MAPA DE RIESGOS'!$H352,"C",'MAPA DE RIESGOS'!$AF352),"")</f>
        <v/>
      </c>
      <c r="BG24" s="333" t="str">
        <f>IF(AND('MAPA DE RIESGOS'!$AP353="Muy Alta",'MAPA DE RIESGOS'!$AR353="Moderado"),CONCATENATE("R",'MAPA DE RIESGOS'!$H353,"C",'MAPA DE RIESGOS'!$AF353),"")</f>
        <v/>
      </c>
      <c r="BH24" s="333" t="str">
        <f>IF(AND('MAPA DE RIESGOS'!$AP354="Muy Alta",'MAPA DE RIESGOS'!$AR354="Moderado"),CONCATENATE("R",'MAPA DE RIESGOS'!$H354,"C",'MAPA DE RIESGOS'!$AF354),"")</f>
        <v/>
      </c>
      <c r="BI24" s="333" t="str">
        <f>IF(AND('MAPA DE RIESGOS'!$AP355="Muy Alta",'MAPA DE RIESGOS'!$AR355="Moderado"),CONCATENATE("R",'MAPA DE RIESGOS'!$H355,"C",'MAPA DE RIESGOS'!$AF355),"")</f>
        <v/>
      </c>
      <c r="BJ24" s="333" t="str">
        <f>IF(AND('MAPA DE RIESGOS'!$AP356="Muy Alta",'MAPA DE RIESGOS'!$AR356="Moderado"),CONCATENATE("R",'MAPA DE RIESGOS'!$H356,"C",'MAPA DE RIESGOS'!$AF356),"")</f>
        <v/>
      </c>
      <c r="BK24" s="334" t="str">
        <f>IF(AND('MAPA DE RIESGOS'!$AP357="Muy Alta",'MAPA DE RIESGOS'!$AR357="Moderado"),CONCATENATE("R",'MAPA DE RIESGOS'!$H357,"C",'MAPA DE RIESGOS'!$AF357),"")</f>
        <v/>
      </c>
      <c r="BL24" s="332" t="str">
        <f>IF(AND('MAPA DE RIESGOS'!$AP340="Muy Alta",'MAPA DE RIESGOS'!$AR340="Mayor"),CONCATENATE("R",'MAPA DE RIESGOS'!$H340,"C",'MAPA DE RIESGOS'!$AF340),"")</f>
        <v/>
      </c>
      <c r="BM24" s="333" t="str">
        <f>IF(AND('MAPA DE RIESGOS'!$AP341="Muy Alta",'MAPA DE RIESGOS'!$AR341="Mayor"),CONCATENATE("R",'MAPA DE RIESGOS'!$H341,"C",'MAPA DE RIESGOS'!$AF341),"")</f>
        <v/>
      </c>
      <c r="BN24" s="333" t="str">
        <f>IF(AND('MAPA DE RIESGOS'!$AP342="Muy Alta",'MAPA DE RIESGOS'!$AR342="Mayor"),CONCATENATE("R",'MAPA DE RIESGOS'!$H342,"C",'MAPA DE RIESGOS'!$AF342),"")</f>
        <v/>
      </c>
      <c r="BO24" s="333" t="str">
        <f>IF(AND('MAPA DE RIESGOS'!$AP343="Muy Alta",'MAPA DE RIESGOS'!$AR343="Mayor"),CONCATENATE("R",'MAPA DE RIESGOS'!$H343,"C",'MAPA DE RIESGOS'!$AF343),"")</f>
        <v/>
      </c>
      <c r="BP24" s="333" t="str">
        <f>IF(AND('MAPA DE RIESGOS'!$AP344="Muy Alta",'MAPA DE RIESGOS'!$AR344="Mayor"),CONCATENATE("R",'MAPA DE RIESGOS'!$H344,"C",'MAPA DE RIESGOS'!$AF344),"")</f>
        <v/>
      </c>
      <c r="BQ24" s="333" t="str">
        <f>IF(AND('MAPA DE RIESGOS'!$AP345="Muy Alta",'MAPA DE RIESGOS'!$AR345="Mayor"),CONCATENATE("R",'MAPA DE RIESGOS'!$H345,"C",'MAPA DE RIESGOS'!$AF345),"")</f>
        <v/>
      </c>
      <c r="BR24" s="333" t="str">
        <f>IF(AND('MAPA DE RIESGOS'!$AP346="Muy Alta",'MAPA DE RIESGOS'!$AR346="Mayor"),CONCATENATE("R",'MAPA DE RIESGOS'!$H346,"C",'MAPA DE RIESGOS'!$AF346),"")</f>
        <v/>
      </c>
      <c r="BS24" s="333" t="str">
        <f>IF(AND('MAPA DE RIESGOS'!$AP347="Muy Alta",'MAPA DE RIESGOS'!$AR347="Mayor"),CONCATENATE("R",'MAPA DE RIESGOS'!$H347,"C",'MAPA DE RIESGOS'!$AF347),"")</f>
        <v/>
      </c>
      <c r="BT24" s="333" t="str">
        <f>IF(AND('MAPA DE RIESGOS'!$AP348="Muy Alta",'MAPA DE RIESGOS'!$AR348="Mayor"),CONCATENATE("R",'MAPA DE RIESGOS'!$H348,"C",'MAPA DE RIESGOS'!$AF348),"")</f>
        <v/>
      </c>
      <c r="BU24" s="333" t="str">
        <f>IF(AND('MAPA DE RIESGOS'!$AP349="Muy Alta",'MAPA DE RIESGOS'!$AR349="Mayor"),CONCATENATE("R",'MAPA DE RIESGOS'!$H349,"C",'MAPA DE RIESGOS'!$AF349),"")</f>
        <v/>
      </c>
      <c r="BV24" s="333" t="str">
        <f>IF(AND('MAPA DE RIESGOS'!$AP350="Muy Alta",'MAPA DE RIESGOS'!$AR350="Mayor"),CONCATENATE("R",'MAPA DE RIESGOS'!$H350,"C",'MAPA DE RIESGOS'!$AF350),"")</f>
        <v/>
      </c>
      <c r="BW24" s="333" t="str">
        <f>IF(AND('MAPA DE RIESGOS'!$AP351="Muy Alta",'MAPA DE RIESGOS'!$AR351="Mayor"),CONCATENATE("R",'MAPA DE RIESGOS'!$H351,"C",'MAPA DE RIESGOS'!$AF351),"")</f>
        <v/>
      </c>
      <c r="BX24" s="333" t="str">
        <f>IF(AND('MAPA DE RIESGOS'!$AP352="Muy Alta",'MAPA DE RIESGOS'!$AR352="Mayor"),CONCATENATE("R",'MAPA DE RIESGOS'!$H352,"C",'MAPA DE RIESGOS'!$AF352),"")</f>
        <v/>
      </c>
      <c r="BY24" s="333" t="str">
        <f>IF(AND('MAPA DE RIESGOS'!$AP353="Muy Alta",'MAPA DE RIESGOS'!$AR353="Mayor"),CONCATENATE("R",'MAPA DE RIESGOS'!$H353,"C",'MAPA DE RIESGOS'!$AF353),"")</f>
        <v/>
      </c>
      <c r="BZ24" s="333" t="str">
        <f>IF(AND('MAPA DE RIESGOS'!$AP354="Muy Alta",'MAPA DE RIESGOS'!$AR354="Mayor"),CONCATENATE("R",'MAPA DE RIESGOS'!$H354,"C",'MAPA DE RIESGOS'!$AF354),"")</f>
        <v/>
      </c>
      <c r="CA24" s="333" t="str">
        <f>IF(AND('MAPA DE RIESGOS'!$AP355="Muy Alta",'MAPA DE RIESGOS'!$AR355="Mayor"),CONCATENATE("R",'MAPA DE RIESGOS'!$H355,"C",'MAPA DE RIESGOS'!$AF355),"")</f>
        <v/>
      </c>
      <c r="CB24" s="333" t="str">
        <f>IF(AND('MAPA DE RIESGOS'!$AP356="Muy Alta",'MAPA DE RIESGOS'!$AR356="Mayor"),CONCATENATE("R",'MAPA DE RIESGOS'!$H356,"C",'MAPA DE RIESGOS'!$AF356),"")</f>
        <v/>
      </c>
      <c r="CC24" s="334" t="str">
        <f>IF(AND('MAPA DE RIESGOS'!$AP357="Muy Alta",'MAPA DE RIESGOS'!$AR357="Mayor"),CONCATENATE("R",'MAPA DE RIESGOS'!$H357,"C",'MAPA DE RIESGOS'!$AF357),"")</f>
        <v/>
      </c>
      <c r="CD24" s="335" t="str">
        <f>IF(AND('MAPA DE RIESGOS'!$AP340="Muy Alta",'MAPA DE RIESGOS'!$AR340="Catastrófico"),CONCATENATE("R",'MAPA DE RIESGOS'!$H340,"C",'MAPA DE RIESGOS'!$AF340),"")</f>
        <v/>
      </c>
      <c r="CE24" s="335" t="str">
        <f>IF(AND('MAPA DE RIESGOS'!$AP341="Muy Alta",'MAPA DE RIESGOS'!$AR341="Catastrófico"),CONCATENATE("R",'MAPA DE RIESGOS'!$H341,"C",'MAPA DE RIESGOS'!$AF341),"")</f>
        <v/>
      </c>
      <c r="CF24" s="335" t="str">
        <f>IF(AND('MAPA DE RIESGOS'!$AP342="Muy Alta",'MAPA DE RIESGOS'!$AR342="Catastrófico"),CONCATENATE("R",'MAPA DE RIESGOS'!$H342,"C",'MAPA DE RIESGOS'!$AF342),"")</f>
        <v/>
      </c>
      <c r="CG24" s="335" t="str">
        <f>IF(AND('MAPA DE RIESGOS'!$AP343="Muy Alta",'MAPA DE RIESGOS'!$AR343="Catastrófico"),CONCATENATE("R",'MAPA DE RIESGOS'!$H343,"C",'MAPA DE RIESGOS'!$AF343),"")</f>
        <v/>
      </c>
      <c r="CH24" s="335" t="str">
        <f>IF(AND('MAPA DE RIESGOS'!$AP344="Muy Alta",'MAPA DE RIESGOS'!$AR344="Catastrófico"),CONCATENATE("R",'MAPA DE RIESGOS'!$H344,"C",'MAPA DE RIESGOS'!$AF344),"")</f>
        <v/>
      </c>
      <c r="CI24" s="335" t="str">
        <f>IF(AND('MAPA DE RIESGOS'!$AP345="Muy Alta",'MAPA DE RIESGOS'!$AR345="Catastrófico"),CONCATENATE("R",'MAPA DE RIESGOS'!$H345,"C",'MAPA DE RIESGOS'!$AF345),"")</f>
        <v/>
      </c>
      <c r="CJ24" s="335" t="str">
        <f>IF(AND('MAPA DE RIESGOS'!$AP346="Muy Alta",'MAPA DE RIESGOS'!$AR346="Catastrófico"),CONCATENATE("R",'MAPA DE RIESGOS'!$H346,"C",'MAPA DE RIESGOS'!$AF346),"")</f>
        <v/>
      </c>
      <c r="CK24" s="335" t="str">
        <f>IF(AND('MAPA DE RIESGOS'!$AP347="Muy Alta",'MAPA DE RIESGOS'!$AR347="Catastrófico"),CONCATENATE("R",'MAPA DE RIESGOS'!$H347,"C",'MAPA DE RIESGOS'!$AF347),"")</f>
        <v/>
      </c>
      <c r="CL24" s="335" t="str">
        <f>IF(AND('MAPA DE RIESGOS'!$AP348="Muy Alta",'MAPA DE RIESGOS'!$AR348="Catastrófico"),CONCATENATE("R",'MAPA DE RIESGOS'!$H348,"C",'MAPA DE RIESGOS'!$AF348),"")</f>
        <v/>
      </c>
      <c r="CM24" s="335" t="str">
        <f>IF(AND('MAPA DE RIESGOS'!$AP349="Muy Alta",'MAPA DE RIESGOS'!$AR349="Catastrófico"),CONCATENATE("R",'MAPA DE RIESGOS'!$H349,"C",'MAPA DE RIESGOS'!$AF349),"")</f>
        <v/>
      </c>
      <c r="CN24" s="335" t="str">
        <f>IF(AND('MAPA DE RIESGOS'!$AP350="Muy Alta",'MAPA DE RIESGOS'!$AR350="Catastrófico"),CONCATENATE("R",'MAPA DE RIESGOS'!$H350,"C",'MAPA DE RIESGOS'!$AF350),"")</f>
        <v/>
      </c>
      <c r="CO24" s="335" t="str">
        <f>IF(AND('MAPA DE RIESGOS'!$AP351="Muy Alta",'MAPA DE RIESGOS'!$AR351="Catastrófico"),CONCATENATE("R",'MAPA DE RIESGOS'!$H351,"C",'MAPA DE RIESGOS'!$AF351),"")</f>
        <v/>
      </c>
      <c r="CP24" s="335" t="str">
        <f>IF(AND('MAPA DE RIESGOS'!$AP352="Muy Alta",'MAPA DE RIESGOS'!$AR352="Catastrófico"),CONCATENATE("R",'MAPA DE RIESGOS'!$H352,"C",'MAPA DE RIESGOS'!$AF352),"")</f>
        <v/>
      </c>
      <c r="CQ24" s="335" t="str">
        <f>IF(AND('MAPA DE RIESGOS'!$AP353="Muy Alta",'MAPA DE RIESGOS'!$AR353="Catastrófico"),CONCATENATE("R",'MAPA DE RIESGOS'!$H353,"C",'MAPA DE RIESGOS'!$AF353),"")</f>
        <v/>
      </c>
      <c r="CR24" s="335" t="str">
        <f>IF(AND('MAPA DE RIESGOS'!$AP354="Muy Alta",'MAPA DE RIESGOS'!$AR354="Catastrófico"),CONCATENATE("R",'MAPA DE RIESGOS'!$H354,"C",'MAPA DE RIESGOS'!$AF354),"")</f>
        <v/>
      </c>
      <c r="CS24" s="335" t="str">
        <f>IF(AND('MAPA DE RIESGOS'!$AP355="Muy Alta",'MAPA DE RIESGOS'!$AR355="Catastrófico"),CONCATENATE("R",'MAPA DE RIESGOS'!$H355,"C",'MAPA DE RIESGOS'!$AF355),"")</f>
        <v/>
      </c>
      <c r="CT24" s="335" t="str">
        <f>IF(AND('MAPA DE RIESGOS'!$AP356="Muy Alta",'MAPA DE RIESGOS'!$AR356="Catastrófico"),CONCATENATE("R",'MAPA DE RIESGOS'!$H356,"C",'MAPA DE RIESGOS'!$AF356),"")</f>
        <v/>
      </c>
      <c r="CU24" s="336" t="str">
        <f>IF(AND('MAPA DE RIESGOS'!$AP357="Muy Alta",'MAPA DE RIESGOS'!$AR357="Catastrófico"),CONCATENATE("R",'MAPA DE RIESGOS'!$H357,"C",'MAPA DE RIESGOS'!$AF357),"")</f>
        <v/>
      </c>
      <c r="CV24" s="67"/>
      <c r="CW24" s="973"/>
      <c r="CX24" s="974"/>
      <c r="CY24" s="974"/>
      <c r="CZ24" s="974"/>
      <c r="DA24" s="974"/>
      <c r="DB24" s="975"/>
    </row>
    <row r="25" spans="2:106" ht="32.450000000000003" customHeight="1">
      <c r="B25" s="966"/>
      <c r="C25" s="966"/>
      <c r="D25" s="967"/>
      <c r="E25" s="955"/>
      <c r="F25" s="956"/>
      <c r="G25" s="956"/>
      <c r="H25" s="956"/>
      <c r="I25" s="957"/>
      <c r="J25" s="332" t="str">
        <f>IF(AND('MAPA DE RIESGOS'!$AP358="Muy Alta",'MAPA DE RIESGOS'!$AR358="Leve"),CONCATENATE("R",'MAPA DE RIESGOS'!$H358,"C",'MAPA DE RIESGOS'!$AF358),"")</f>
        <v/>
      </c>
      <c r="K25" s="333" t="str">
        <f>IF(AND('MAPA DE RIESGOS'!$AP359="Muy Alta",'MAPA DE RIESGOS'!$AR359="Leve"),CONCATENATE("R",'MAPA DE RIESGOS'!$H359,"C",'MAPA DE RIESGOS'!$AF359),"")</f>
        <v/>
      </c>
      <c r="L25" s="333" t="str">
        <f>IF(AND('MAPA DE RIESGOS'!$AP360="Muy Alta",'MAPA DE RIESGOS'!$AR360="Leve"),CONCATENATE("R",'MAPA DE RIESGOS'!$H360,"C",'MAPA DE RIESGOS'!$AF360),"")</f>
        <v/>
      </c>
      <c r="M25" s="333" t="str">
        <f>IF(AND('MAPA DE RIESGOS'!$AP361="Muy Alta",'MAPA DE RIESGOS'!$AR361="Leve"),CONCATENATE("R",'MAPA DE RIESGOS'!$H361,"C",'MAPA DE RIESGOS'!$AF361),"")</f>
        <v/>
      </c>
      <c r="N25" s="333" t="str">
        <f>IF(AND('MAPA DE RIESGOS'!$AP362="Muy Alta",'MAPA DE RIESGOS'!$AR362="Leve"),CONCATENATE("R",'MAPA DE RIESGOS'!$H362,"C",'MAPA DE RIESGOS'!$AF362),"")</f>
        <v/>
      </c>
      <c r="O25" s="333" t="str">
        <f>IF(AND('MAPA DE RIESGOS'!$AP363="Muy Alta",'MAPA DE RIESGOS'!$AR363="Leve"),CONCATENATE("R",'MAPA DE RIESGOS'!$H363,"C",'MAPA DE RIESGOS'!$AF363),"")</f>
        <v/>
      </c>
      <c r="P25" s="333" t="str">
        <f>IF(AND('MAPA DE RIESGOS'!$AP364="Muy Alta",'MAPA DE RIESGOS'!$AR364="Leve"),CONCATENATE("R",'MAPA DE RIESGOS'!$H364,"C",'MAPA DE RIESGOS'!$AF364),"")</f>
        <v/>
      </c>
      <c r="Q25" s="333" t="str">
        <f>IF(AND('MAPA DE RIESGOS'!$AP365="Muy Alta",'MAPA DE RIESGOS'!$AR365="Leve"),CONCATENATE("R",'MAPA DE RIESGOS'!$H365,"C",'MAPA DE RIESGOS'!$AF365),"")</f>
        <v/>
      </c>
      <c r="R25" s="333" t="str">
        <f>IF(AND('MAPA DE RIESGOS'!$AP366="Muy Alta",'MAPA DE RIESGOS'!$AR366="Leve"),CONCATENATE("R",'MAPA DE RIESGOS'!$H366,"C",'MAPA DE RIESGOS'!$AF366),"")</f>
        <v/>
      </c>
      <c r="S25" s="333" t="str">
        <f>IF(AND('MAPA DE RIESGOS'!$AP367="Muy Alta",'MAPA DE RIESGOS'!$AR367="Leve"),CONCATENATE("R",'MAPA DE RIESGOS'!$H367,"C",'MAPA DE RIESGOS'!$AF367),"")</f>
        <v/>
      </c>
      <c r="T25" s="333" t="str">
        <f>IF(AND('MAPA DE RIESGOS'!$AP368="Muy Alta",'MAPA DE RIESGOS'!$AR368="Leve"),CONCATENATE("R",'MAPA DE RIESGOS'!$H368,"C",'MAPA DE RIESGOS'!$AF368),"")</f>
        <v/>
      </c>
      <c r="U25" s="333" t="str">
        <f>IF(AND('MAPA DE RIESGOS'!$AP369="Muy Alta",'MAPA DE RIESGOS'!$AR369="Leve"),CONCATENATE("R",'MAPA DE RIESGOS'!$H369,"C",'MAPA DE RIESGOS'!$AF369),"")</f>
        <v/>
      </c>
      <c r="V25" s="333" t="str">
        <f>IF(AND('MAPA DE RIESGOS'!$AP370="Muy Alta",'MAPA DE RIESGOS'!$AR370="Leve"),CONCATENATE("R",'MAPA DE RIESGOS'!$H370,"C",'MAPA DE RIESGOS'!$AF370),"")</f>
        <v/>
      </c>
      <c r="W25" s="333" t="str">
        <f>IF(AND('MAPA DE RIESGOS'!$AP371="Muy Alta",'MAPA DE RIESGOS'!$AR371="Leve"),CONCATENATE("R",'MAPA DE RIESGOS'!$H371,"C",'MAPA DE RIESGOS'!$AF371),"")</f>
        <v/>
      </c>
      <c r="X25" s="333" t="str">
        <f>IF(AND('MAPA DE RIESGOS'!$AP372="Muy Alta",'MAPA DE RIESGOS'!$AR372="Leve"),CONCATENATE("R",'MAPA DE RIESGOS'!$H372,"C",'MAPA DE RIESGOS'!$AF372),"")</f>
        <v/>
      </c>
      <c r="Y25" s="333" t="str">
        <f>IF(AND('MAPA DE RIESGOS'!$AP373="Muy Alta",'MAPA DE RIESGOS'!$AR373="Leve"),CONCATENATE("R",'MAPA DE RIESGOS'!$H373,"C",'MAPA DE RIESGOS'!$AF373),"")</f>
        <v/>
      </c>
      <c r="Z25" s="333" t="str">
        <f>IF(AND('MAPA DE RIESGOS'!$AP374="Muy Alta",'MAPA DE RIESGOS'!$AR374="Leve"),CONCATENATE("R",'MAPA DE RIESGOS'!$H374,"C",'MAPA DE RIESGOS'!$AF374),"")</f>
        <v/>
      </c>
      <c r="AA25" s="334" t="str">
        <f>IF(AND('MAPA DE RIESGOS'!$AP375="Muy Alta",'MAPA DE RIESGOS'!$AR375="Leve"),CONCATENATE("R",'MAPA DE RIESGOS'!$H375,"C",'MAPA DE RIESGOS'!$AF375),"")</f>
        <v/>
      </c>
      <c r="AB25" s="332" t="str">
        <f>IF(AND('MAPA DE RIESGOS'!$AP358="Muy Alta",'MAPA DE RIESGOS'!$AR358="Menor"),CONCATENATE("R",'MAPA DE RIESGOS'!$H358,"C",'MAPA DE RIESGOS'!$AF358),"")</f>
        <v/>
      </c>
      <c r="AC25" s="333" t="str">
        <f>IF(AND('MAPA DE RIESGOS'!$AP359="Muy Alta",'MAPA DE RIESGOS'!$AR359="Menor"),CONCATENATE("R",'MAPA DE RIESGOS'!$H359,"C",'MAPA DE RIESGOS'!$AF359),"")</f>
        <v/>
      </c>
      <c r="AD25" s="333" t="str">
        <f>IF(AND('MAPA DE RIESGOS'!$AP360="Muy Alta",'MAPA DE RIESGOS'!$AR360="Menor"),CONCATENATE("R",'MAPA DE RIESGOS'!$H360,"C",'MAPA DE RIESGOS'!$AF360),"")</f>
        <v/>
      </c>
      <c r="AE25" s="333" t="str">
        <f>IF(AND('MAPA DE RIESGOS'!$AP361="Muy Alta",'MAPA DE RIESGOS'!$AR361="Menor"),CONCATENATE("R",'MAPA DE RIESGOS'!$H361,"C",'MAPA DE RIESGOS'!$AF361),"")</f>
        <v/>
      </c>
      <c r="AF25" s="333" t="str">
        <f>IF(AND('MAPA DE RIESGOS'!$AP362="Muy Alta",'MAPA DE RIESGOS'!$AR362="Menor"),CONCATENATE("R",'MAPA DE RIESGOS'!$H362,"C",'MAPA DE RIESGOS'!$AF362),"")</f>
        <v/>
      </c>
      <c r="AG25" s="333" t="str">
        <f>IF(AND('MAPA DE RIESGOS'!$AP363="Muy Alta",'MAPA DE RIESGOS'!$AR363="Menor"),CONCATENATE("R",'MAPA DE RIESGOS'!$H363,"C",'MAPA DE RIESGOS'!$AF363),"")</f>
        <v/>
      </c>
      <c r="AH25" s="333" t="str">
        <f>IF(AND('MAPA DE RIESGOS'!$AP364="Muy Alta",'MAPA DE RIESGOS'!$AR364="Menor"),CONCATENATE("R",'MAPA DE RIESGOS'!$H364,"C",'MAPA DE RIESGOS'!$AF364),"")</f>
        <v/>
      </c>
      <c r="AI25" s="333" t="str">
        <f>IF(AND('MAPA DE RIESGOS'!$AP365="Muy Alta",'MAPA DE RIESGOS'!$AR365="Menor"),CONCATENATE("R",'MAPA DE RIESGOS'!$H365,"C",'MAPA DE RIESGOS'!$AF365),"")</f>
        <v/>
      </c>
      <c r="AJ25" s="333" t="str">
        <f>IF(AND('MAPA DE RIESGOS'!$AP366="Muy Alta",'MAPA DE RIESGOS'!$AR366="Menor"),CONCATENATE("R",'MAPA DE RIESGOS'!$H366,"C",'MAPA DE RIESGOS'!$AF366),"")</f>
        <v/>
      </c>
      <c r="AK25" s="333" t="str">
        <f>IF(AND('MAPA DE RIESGOS'!$AP367="Muy Alta",'MAPA DE RIESGOS'!$AR367="Menor"),CONCATENATE("R",'MAPA DE RIESGOS'!$H367,"C",'MAPA DE RIESGOS'!$AF367),"")</f>
        <v/>
      </c>
      <c r="AL25" s="333" t="str">
        <f>IF(AND('MAPA DE RIESGOS'!$AP368="Muy Alta",'MAPA DE RIESGOS'!$AR368="Menor"),CONCATENATE("R",'MAPA DE RIESGOS'!$H368,"C",'MAPA DE RIESGOS'!$AF368),"")</f>
        <v/>
      </c>
      <c r="AM25" s="333" t="str">
        <f>IF(AND('MAPA DE RIESGOS'!$AP369="Muy Alta",'MAPA DE RIESGOS'!$AR369="Menor"),CONCATENATE("R",'MAPA DE RIESGOS'!$H369,"C",'MAPA DE RIESGOS'!$AF369),"")</f>
        <v/>
      </c>
      <c r="AN25" s="333" t="str">
        <f>IF(AND('MAPA DE RIESGOS'!$AP370="Muy Alta",'MAPA DE RIESGOS'!$AR370="Menor"),CONCATENATE("R",'MAPA DE RIESGOS'!$H370,"C",'MAPA DE RIESGOS'!$AF370),"")</f>
        <v/>
      </c>
      <c r="AO25" s="333" t="str">
        <f>IF(AND('MAPA DE RIESGOS'!$AP371="Muy Alta",'MAPA DE RIESGOS'!$AR371="Menor"),CONCATENATE("R",'MAPA DE RIESGOS'!$H371,"C",'MAPA DE RIESGOS'!$AF371),"")</f>
        <v/>
      </c>
      <c r="AP25" s="333" t="str">
        <f>IF(AND('MAPA DE RIESGOS'!$AP372="Muy Alta",'MAPA DE RIESGOS'!$AR372="Menor"),CONCATENATE("R",'MAPA DE RIESGOS'!$H372,"C",'MAPA DE RIESGOS'!$AF372),"")</f>
        <v/>
      </c>
      <c r="AQ25" s="333" t="str">
        <f>IF(AND('MAPA DE RIESGOS'!$AP373="Muy Alta",'MAPA DE RIESGOS'!$AR373="Menor"),CONCATENATE("R",'MAPA DE RIESGOS'!$H373,"C",'MAPA DE RIESGOS'!$AF373),"")</f>
        <v/>
      </c>
      <c r="AR25" s="333" t="str">
        <f>IF(AND('MAPA DE RIESGOS'!$AP374="Muy Alta",'MAPA DE RIESGOS'!$AR374="Menor"),CONCATENATE("R",'MAPA DE RIESGOS'!$H374,"C",'MAPA DE RIESGOS'!$AF374),"")</f>
        <v/>
      </c>
      <c r="AS25" s="334" t="str">
        <f>IF(AND('MAPA DE RIESGOS'!$AP375="Muy Alta",'MAPA DE RIESGOS'!$AR375="Menor"),CONCATENATE("R",'MAPA DE RIESGOS'!$H375,"C",'MAPA DE RIESGOS'!$AF375),"")</f>
        <v/>
      </c>
      <c r="AT25" s="332" t="str">
        <f>IF(AND('MAPA DE RIESGOS'!$AP358="Muy Alta",'MAPA DE RIESGOS'!$AR358="Moderado"),CONCATENATE("R",'MAPA DE RIESGOS'!$H358,"C",'MAPA DE RIESGOS'!$AF358),"")</f>
        <v/>
      </c>
      <c r="AU25" s="333" t="str">
        <f>IF(AND('MAPA DE RIESGOS'!$AP359="Muy Alta",'MAPA DE RIESGOS'!$AR359="Moderado"),CONCATENATE("R",'MAPA DE RIESGOS'!$H359,"C",'MAPA DE RIESGOS'!$AF359),"")</f>
        <v/>
      </c>
      <c r="AV25" s="333" t="str">
        <f>IF(AND('MAPA DE RIESGOS'!$AP360="Muy Alta",'MAPA DE RIESGOS'!$AR360="Moderado"),CONCATENATE("R",'MAPA DE RIESGOS'!$H360,"C",'MAPA DE RIESGOS'!$AF360),"")</f>
        <v/>
      </c>
      <c r="AW25" s="333" t="str">
        <f>IF(AND('MAPA DE RIESGOS'!$AP361="Muy Alta",'MAPA DE RIESGOS'!$AR361="Moderado"),CONCATENATE("R",'MAPA DE RIESGOS'!$H361,"C",'MAPA DE RIESGOS'!$AF361),"")</f>
        <v/>
      </c>
      <c r="AX25" s="333" t="str">
        <f>IF(AND('MAPA DE RIESGOS'!$AP362="Muy Alta",'MAPA DE RIESGOS'!$AR362="Moderado"),CONCATENATE("R",'MAPA DE RIESGOS'!$H362,"C",'MAPA DE RIESGOS'!$AF362),"")</f>
        <v/>
      </c>
      <c r="AY25" s="333" t="str">
        <f>IF(AND('MAPA DE RIESGOS'!$AP363="Muy Alta",'MAPA DE RIESGOS'!$AR363="Moderado"),CONCATENATE("R",'MAPA DE RIESGOS'!$H363,"C",'MAPA DE RIESGOS'!$AF363),"")</f>
        <v/>
      </c>
      <c r="AZ25" s="333" t="str">
        <f>IF(AND('MAPA DE RIESGOS'!$AP364="Muy Alta",'MAPA DE RIESGOS'!$AR364="Moderado"),CONCATENATE("R",'MAPA DE RIESGOS'!$H364,"C",'MAPA DE RIESGOS'!$AF364),"")</f>
        <v/>
      </c>
      <c r="BA25" s="333" t="str">
        <f>IF(AND('MAPA DE RIESGOS'!$AP365="Muy Alta",'MAPA DE RIESGOS'!$AR365="Moderado"),CONCATENATE("R",'MAPA DE RIESGOS'!$H365,"C",'MAPA DE RIESGOS'!$AF365),"")</f>
        <v/>
      </c>
      <c r="BB25" s="333" t="str">
        <f>IF(AND('MAPA DE RIESGOS'!$AP366="Muy Alta",'MAPA DE RIESGOS'!$AR366="Moderado"),CONCATENATE("R",'MAPA DE RIESGOS'!$H366,"C",'MAPA DE RIESGOS'!$AF366),"")</f>
        <v/>
      </c>
      <c r="BC25" s="333" t="str">
        <f>IF(AND('MAPA DE RIESGOS'!$AP367="Muy Alta",'MAPA DE RIESGOS'!$AR367="Moderado"),CONCATENATE("R",'MAPA DE RIESGOS'!$H367,"C",'MAPA DE RIESGOS'!$AF367),"")</f>
        <v/>
      </c>
      <c r="BD25" s="333" t="str">
        <f>IF(AND('MAPA DE RIESGOS'!$AP368="Muy Alta",'MAPA DE RIESGOS'!$AR368="Moderado"),CONCATENATE("R",'MAPA DE RIESGOS'!$H368,"C",'MAPA DE RIESGOS'!$AF368),"")</f>
        <v/>
      </c>
      <c r="BE25" s="333" t="str">
        <f>IF(AND('MAPA DE RIESGOS'!$AP369="Muy Alta",'MAPA DE RIESGOS'!$AR369="Moderado"),CONCATENATE("R",'MAPA DE RIESGOS'!$H369,"C",'MAPA DE RIESGOS'!$AF369),"")</f>
        <v/>
      </c>
      <c r="BF25" s="333" t="str">
        <f>IF(AND('MAPA DE RIESGOS'!$AP370="Muy Alta",'MAPA DE RIESGOS'!$AR370="Moderado"),CONCATENATE("R",'MAPA DE RIESGOS'!$H370,"C",'MAPA DE RIESGOS'!$AF370),"")</f>
        <v/>
      </c>
      <c r="BG25" s="333" t="str">
        <f>IF(AND('MAPA DE RIESGOS'!$AP371="Muy Alta",'MAPA DE RIESGOS'!$AR371="Moderado"),CONCATENATE("R",'MAPA DE RIESGOS'!$H371,"C",'MAPA DE RIESGOS'!$AF371),"")</f>
        <v/>
      </c>
      <c r="BH25" s="333" t="str">
        <f>IF(AND('MAPA DE RIESGOS'!$AP372="Muy Alta",'MAPA DE RIESGOS'!$AR372="Moderado"),CONCATENATE("R",'MAPA DE RIESGOS'!$H372,"C",'MAPA DE RIESGOS'!$AF372),"")</f>
        <v/>
      </c>
      <c r="BI25" s="333" t="str">
        <f>IF(AND('MAPA DE RIESGOS'!$AP373="Muy Alta",'MAPA DE RIESGOS'!$AR373="Moderado"),CONCATENATE("R",'MAPA DE RIESGOS'!$H373,"C",'MAPA DE RIESGOS'!$AF373),"")</f>
        <v/>
      </c>
      <c r="BJ25" s="333" t="str">
        <f>IF(AND('MAPA DE RIESGOS'!$AP374="Muy Alta",'MAPA DE RIESGOS'!$AR374="Moderado"),CONCATENATE("R",'MAPA DE RIESGOS'!$H374,"C",'MAPA DE RIESGOS'!$AF374),"")</f>
        <v/>
      </c>
      <c r="BK25" s="334" t="str">
        <f>IF(AND('MAPA DE RIESGOS'!$AP375="Muy Alta",'MAPA DE RIESGOS'!$AR375="Moderado"),CONCATENATE("R",'MAPA DE RIESGOS'!$H375,"C",'MAPA DE RIESGOS'!$AF375),"")</f>
        <v/>
      </c>
      <c r="BL25" s="332" t="str">
        <f>IF(AND('MAPA DE RIESGOS'!$AP358="Muy Alta",'MAPA DE RIESGOS'!$AR358="Mayor"),CONCATENATE("R",'MAPA DE RIESGOS'!$H358,"C",'MAPA DE RIESGOS'!$AF358),"")</f>
        <v/>
      </c>
      <c r="BM25" s="333" t="str">
        <f>IF(AND('MAPA DE RIESGOS'!$AP359="Muy Alta",'MAPA DE RIESGOS'!$AR359="Mayor"),CONCATENATE("R",'MAPA DE RIESGOS'!$H359,"C",'MAPA DE RIESGOS'!$AF359),"")</f>
        <v/>
      </c>
      <c r="BN25" s="333" t="str">
        <f>IF(AND('MAPA DE RIESGOS'!$AP360="Muy Alta",'MAPA DE RIESGOS'!$AR360="Mayor"),CONCATENATE("R",'MAPA DE RIESGOS'!$H360,"C",'MAPA DE RIESGOS'!$AF360),"")</f>
        <v/>
      </c>
      <c r="BO25" s="333" t="str">
        <f>IF(AND('MAPA DE RIESGOS'!$AP361="Muy Alta",'MAPA DE RIESGOS'!$AR361="Mayor"),CONCATENATE("R",'MAPA DE RIESGOS'!$H361,"C",'MAPA DE RIESGOS'!$AF361),"")</f>
        <v/>
      </c>
      <c r="BP25" s="333" t="str">
        <f>IF(AND('MAPA DE RIESGOS'!$AP362="Muy Alta",'MAPA DE RIESGOS'!$AR362="Mayor"),CONCATENATE("R",'MAPA DE RIESGOS'!$H362,"C",'MAPA DE RIESGOS'!$AF362),"")</f>
        <v/>
      </c>
      <c r="BQ25" s="333" t="str">
        <f>IF(AND('MAPA DE RIESGOS'!$AP363="Muy Alta",'MAPA DE RIESGOS'!$AR363="Mayor"),CONCATENATE("R",'MAPA DE RIESGOS'!$H363,"C",'MAPA DE RIESGOS'!$AF363),"")</f>
        <v/>
      </c>
      <c r="BR25" s="333" t="str">
        <f>IF(AND('MAPA DE RIESGOS'!$AP364="Muy Alta",'MAPA DE RIESGOS'!$AR364="Mayor"),CONCATENATE("R",'MAPA DE RIESGOS'!$H364,"C",'MAPA DE RIESGOS'!$AF364),"")</f>
        <v/>
      </c>
      <c r="BS25" s="333" t="str">
        <f>IF(AND('MAPA DE RIESGOS'!$AP365="Muy Alta",'MAPA DE RIESGOS'!$AR365="Mayor"),CONCATENATE("R",'MAPA DE RIESGOS'!$H365,"C",'MAPA DE RIESGOS'!$AF365),"")</f>
        <v/>
      </c>
      <c r="BT25" s="333" t="str">
        <f>IF(AND('MAPA DE RIESGOS'!$AP366="Muy Alta",'MAPA DE RIESGOS'!$AR366="Mayor"),CONCATENATE("R",'MAPA DE RIESGOS'!$H366,"C",'MAPA DE RIESGOS'!$AF366),"")</f>
        <v/>
      </c>
      <c r="BU25" s="333" t="str">
        <f>IF(AND('MAPA DE RIESGOS'!$AP367="Muy Alta",'MAPA DE RIESGOS'!$AR367="Mayor"),CONCATENATE("R",'MAPA DE RIESGOS'!$H367,"C",'MAPA DE RIESGOS'!$AF367),"")</f>
        <v/>
      </c>
      <c r="BV25" s="333" t="str">
        <f>IF(AND('MAPA DE RIESGOS'!$AP368="Muy Alta",'MAPA DE RIESGOS'!$AR368="Mayor"),CONCATENATE("R",'MAPA DE RIESGOS'!$H368,"C",'MAPA DE RIESGOS'!$AF368),"")</f>
        <v/>
      </c>
      <c r="BW25" s="333" t="str">
        <f>IF(AND('MAPA DE RIESGOS'!$AP369="Muy Alta",'MAPA DE RIESGOS'!$AR369="Mayor"),CONCATENATE("R",'MAPA DE RIESGOS'!$H369,"C",'MAPA DE RIESGOS'!$AF369),"")</f>
        <v/>
      </c>
      <c r="BX25" s="333" t="str">
        <f>IF(AND('MAPA DE RIESGOS'!$AP370="Muy Alta",'MAPA DE RIESGOS'!$AR370="Mayor"),CONCATENATE("R",'MAPA DE RIESGOS'!$H370,"C",'MAPA DE RIESGOS'!$AF370),"")</f>
        <v/>
      </c>
      <c r="BY25" s="333" t="str">
        <f>IF(AND('MAPA DE RIESGOS'!$AP371="Muy Alta",'MAPA DE RIESGOS'!$AR371="Mayor"),CONCATENATE("R",'MAPA DE RIESGOS'!$H371,"C",'MAPA DE RIESGOS'!$AF371),"")</f>
        <v/>
      </c>
      <c r="BZ25" s="333" t="str">
        <f>IF(AND('MAPA DE RIESGOS'!$AP372="Muy Alta",'MAPA DE RIESGOS'!$AR372="Mayor"),CONCATENATE("R",'MAPA DE RIESGOS'!$H372,"C",'MAPA DE RIESGOS'!$AF372),"")</f>
        <v/>
      </c>
      <c r="CA25" s="333" t="str">
        <f>IF(AND('MAPA DE RIESGOS'!$AP373="Muy Alta",'MAPA DE RIESGOS'!$AR373="Mayor"),CONCATENATE("R",'MAPA DE RIESGOS'!$H373,"C",'MAPA DE RIESGOS'!$AF373),"")</f>
        <v/>
      </c>
      <c r="CB25" s="333" t="str">
        <f>IF(AND('MAPA DE RIESGOS'!$AP374="Muy Alta",'MAPA DE RIESGOS'!$AR374="Mayor"),CONCATENATE("R",'MAPA DE RIESGOS'!$H374,"C",'MAPA DE RIESGOS'!$AF374),"")</f>
        <v/>
      </c>
      <c r="CC25" s="334" t="str">
        <f>IF(AND('MAPA DE RIESGOS'!$AP375="Muy Alta",'MAPA DE RIESGOS'!$AR375="Mayor"),CONCATENATE("R",'MAPA DE RIESGOS'!$H375,"C",'MAPA DE RIESGOS'!$AF375),"")</f>
        <v/>
      </c>
      <c r="CD25" s="335" t="str">
        <f>IF(AND('MAPA DE RIESGOS'!$AP358="Muy Alta",'MAPA DE RIESGOS'!$AR358="Catastrófico"),CONCATENATE("R",'MAPA DE RIESGOS'!$H358,"C",'MAPA DE RIESGOS'!$AF358),"")</f>
        <v/>
      </c>
      <c r="CE25" s="335" t="str">
        <f>IF(AND('MAPA DE RIESGOS'!$AP359="Muy Alta",'MAPA DE RIESGOS'!$AR359="Catastrófico"),CONCATENATE("R",'MAPA DE RIESGOS'!$H359,"C",'MAPA DE RIESGOS'!$AF359),"")</f>
        <v/>
      </c>
      <c r="CF25" s="335" t="str">
        <f>IF(AND('MAPA DE RIESGOS'!$AP360="Muy Alta",'MAPA DE RIESGOS'!$AR360="Catastrófico"),CONCATENATE("R",'MAPA DE RIESGOS'!$H360,"C",'MAPA DE RIESGOS'!$AF360),"")</f>
        <v/>
      </c>
      <c r="CG25" s="335" t="str">
        <f>IF(AND('MAPA DE RIESGOS'!$AP361="Muy Alta",'MAPA DE RIESGOS'!$AR361="Catastrófico"),CONCATENATE("R",'MAPA DE RIESGOS'!$H361,"C",'MAPA DE RIESGOS'!$AF361),"")</f>
        <v/>
      </c>
      <c r="CH25" s="335" t="str">
        <f>IF(AND('MAPA DE RIESGOS'!$AP362="Muy Alta",'MAPA DE RIESGOS'!$AR362="Catastrófico"),CONCATENATE("R",'MAPA DE RIESGOS'!$H362,"C",'MAPA DE RIESGOS'!$AF362),"")</f>
        <v/>
      </c>
      <c r="CI25" s="335" t="str">
        <f>IF(AND('MAPA DE RIESGOS'!$AP363="Muy Alta",'MAPA DE RIESGOS'!$AR363="Catastrófico"),CONCATENATE("R",'MAPA DE RIESGOS'!$H363,"C",'MAPA DE RIESGOS'!$AF363),"")</f>
        <v/>
      </c>
      <c r="CJ25" s="335" t="str">
        <f>IF(AND('MAPA DE RIESGOS'!$AP364="Muy Alta",'MAPA DE RIESGOS'!$AR364="Catastrófico"),CONCATENATE("R",'MAPA DE RIESGOS'!$H364,"C",'MAPA DE RIESGOS'!$AF364),"")</f>
        <v/>
      </c>
      <c r="CK25" s="335" t="str">
        <f>IF(AND('MAPA DE RIESGOS'!$AP365="Muy Alta",'MAPA DE RIESGOS'!$AR365="Catastrófico"),CONCATENATE("R",'MAPA DE RIESGOS'!$H365,"C",'MAPA DE RIESGOS'!$AF365),"")</f>
        <v/>
      </c>
      <c r="CL25" s="335" t="str">
        <f>IF(AND('MAPA DE RIESGOS'!$AP366="Muy Alta",'MAPA DE RIESGOS'!$AR366="Catastrófico"),CONCATENATE("R",'MAPA DE RIESGOS'!$H366,"C",'MAPA DE RIESGOS'!$AF366),"")</f>
        <v/>
      </c>
      <c r="CM25" s="335" t="str">
        <f>IF(AND('MAPA DE RIESGOS'!$AP367="Muy Alta",'MAPA DE RIESGOS'!$AR367="Catastrófico"),CONCATENATE("R",'MAPA DE RIESGOS'!$H367,"C",'MAPA DE RIESGOS'!$AF367),"")</f>
        <v/>
      </c>
      <c r="CN25" s="335" t="str">
        <f>IF(AND('MAPA DE RIESGOS'!$AP368="Muy Alta",'MAPA DE RIESGOS'!$AR368="Catastrófico"),CONCATENATE("R",'MAPA DE RIESGOS'!$H368,"C",'MAPA DE RIESGOS'!$AF368),"")</f>
        <v/>
      </c>
      <c r="CO25" s="335" t="str">
        <f>IF(AND('MAPA DE RIESGOS'!$AP369="Muy Alta",'MAPA DE RIESGOS'!$AR369="Catastrófico"),CONCATENATE("R",'MAPA DE RIESGOS'!$H369,"C",'MAPA DE RIESGOS'!$AF369),"")</f>
        <v/>
      </c>
      <c r="CP25" s="335" t="str">
        <f>IF(AND('MAPA DE RIESGOS'!$AP370="Muy Alta",'MAPA DE RIESGOS'!$AR370="Catastrófico"),CONCATENATE("R",'MAPA DE RIESGOS'!$H370,"C",'MAPA DE RIESGOS'!$AF370),"")</f>
        <v/>
      </c>
      <c r="CQ25" s="335" t="str">
        <f>IF(AND('MAPA DE RIESGOS'!$AP371="Muy Alta",'MAPA DE RIESGOS'!$AR371="Catastrófico"),CONCATENATE("R",'MAPA DE RIESGOS'!$H371,"C",'MAPA DE RIESGOS'!$AF371),"")</f>
        <v/>
      </c>
      <c r="CR25" s="335" t="str">
        <f>IF(AND('MAPA DE RIESGOS'!$AP372="Muy Alta",'MAPA DE RIESGOS'!$AR372="Catastrófico"),CONCATENATE("R",'MAPA DE RIESGOS'!$H372,"C",'MAPA DE RIESGOS'!$AF372),"")</f>
        <v/>
      </c>
      <c r="CS25" s="335" t="str">
        <f>IF(AND('MAPA DE RIESGOS'!$AP373="Muy Alta",'MAPA DE RIESGOS'!$AR373="Catastrófico"),CONCATENATE("R",'MAPA DE RIESGOS'!$H373,"C",'MAPA DE RIESGOS'!$AF373),"")</f>
        <v/>
      </c>
      <c r="CT25" s="335" t="str">
        <f>IF(AND('MAPA DE RIESGOS'!$AP374="Muy Alta",'MAPA DE RIESGOS'!$AR374="Catastrófico"),CONCATENATE("R",'MAPA DE RIESGOS'!$H374,"C",'MAPA DE RIESGOS'!$AF374),"")</f>
        <v/>
      </c>
      <c r="CU25" s="336" t="str">
        <f>IF(AND('MAPA DE RIESGOS'!$AP375="Muy Alta",'MAPA DE RIESGOS'!$AR375="Catastrófico"),CONCATENATE("R",'MAPA DE RIESGOS'!$H375,"C",'MAPA DE RIESGOS'!$AF375),"")</f>
        <v/>
      </c>
      <c r="CV25" s="67"/>
      <c r="CW25" s="973"/>
      <c r="CX25" s="974"/>
      <c r="CY25" s="974"/>
      <c r="CZ25" s="974"/>
      <c r="DA25" s="974"/>
      <c r="DB25" s="975"/>
    </row>
    <row r="26" spans="2:106" ht="32.450000000000003" customHeight="1">
      <c r="B26" s="966"/>
      <c r="C26" s="966"/>
      <c r="D26" s="967"/>
      <c r="E26" s="955"/>
      <c r="F26" s="956"/>
      <c r="G26" s="956"/>
      <c r="H26" s="956"/>
      <c r="I26" s="957"/>
      <c r="J26" s="332" t="str">
        <f>IF(AND('MAPA DE RIESGOS'!$AP376="Muy Alta",'MAPA DE RIESGOS'!$AR376="Leve"),CONCATENATE("R",'MAPA DE RIESGOS'!$H376,"C",'MAPA DE RIESGOS'!$AF376),"")</f>
        <v/>
      </c>
      <c r="K26" s="333" t="str">
        <f>IF(AND('MAPA DE RIESGOS'!$AP377="Muy Alta",'MAPA DE RIESGOS'!$AR377="Leve"),CONCATENATE("R",'MAPA DE RIESGOS'!$H377,"C",'MAPA DE RIESGOS'!$AF377),"")</f>
        <v/>
      </c>
      <c r="L26" s="333" t="str">
        <f>IF(AND('MAPA DE RIESGOS'!$AP378="Muy Alta",'MAPA DE RIESGOS'!$AR378="Leve"),CONCATENATE("R",'MAPA DE RIESGOS'!$H378,"C",'MAPA DE RIESGOS'!$AF378),"")</f>
        <v/>
      </c>
      <c r="M26" s="333" t="str">
        <f>IF(AND('MAPA DE RIESGOS'!$AP379="Muy Alta",'MAPA DE RIESGOS'!$AR379="Leve"),CONCATENATE("R",'MAPA DE RIESGOS'!$H379,"C",'MAPA DE RIESGOS'!$AF379),"")</f>
        <v/>
      </c>
      <c r="N26" s="333" t="str">
        <f>IF(AND('MAPA DE RIESGOS'!$AP380="Muy Alta",'MAPA DE RIESGOS'!$AR380="Leve"),CONCATENATE("R",'MAPA DE RIESGOS'!$H380,"C",'MAPA DE RIESGOS'!$AF380),"")</f>
        <v/>
      </c>
      <c r="O26" s="333" t="str">
        <f>IF(AND('MAPA DE RIESGOS'!$AP381="Muy Alta",'MAPA DE RIESGOS'!$AR381="Leve"),CONCATENATE("R",'MAPA DE RIESGOS'!$H381,"C",'MAPA DE RIESGOS'!$AF381),"")</f>
        <v/>
      </c>
      <c r="P26" s="333" t="str">
        <f>IF(AND('MAPA DE RIESGOS'!$AP382="Muy Alta",'MAPA DE RIESGOS'!$AR382="Leve"),CONCATENATE("R",'MAPA DE RIESGOS'!$H382,"C",'MAPA DE RIESGOS'!$AF382),"")</f>
        <v/>
      </c>
      <c r="Q26" s="333" t="str">
        <f>IF(AND('MAPA DE RIESGOS'!$AP383="Muy Alta",'MAPA DE RIESGOS'!$AR383="Leve"),CONCATENATE("R",'MAPA DE RIESGOS'!$H383,"C",'MAPA DE RIESGOS'!$AF383),"")</f>
        <v/>
      </c>
      <c r="R26" s="333" t="str">
        <f>IF(AND('MAPA DE RIESGOS'!$AP384="Muy Alta",'MAPA DE RIESGOS'!$AR384="Leve"),CONCATENATE("R",'MAPA DE RIESGOS'!$H384,"C",'MAPA DE RIESGOS'!$AF384),"")</f>
        <v/>
      </c>
      <c r="S26" s="333" t="str">
        <f>IF(AND('MAPA DE RIESGOS'!$AP385="Muy Alta",'MAPA DE RIESGOS'!$AR385="Leve"),CONCATENATE("R",'MAPA DE RIESGOS'!$H385,"C",'MAPA DE RIESGOS'!$AF385),"")</f>
        <v/>
      </c>
      <c r="T26" s="333" t="str">
        <f>IF(AND('MAPA DE RIESGOS'!$AP386="Muy Alta",'MAPA DE RIESGOS'!$AR386="Leve"),CONCATENATE("R",'MAPA DE RIESGOS'!$H386,"C",'MAPA DE RIESGOS'!$AF386),"")</f>
        <v/>
      </c>
      <c r="U26" s="333" t="str">
        <f>IF(AND('MAPA DE RIESGOS'!$AP387="Muy Alta",'MAPA DE RIESGOS'!$AR387="Leve"),CONCATENATE("R",'MAPA DE RIESGOS'!$H387,"C",'MAPA DE RIESGOS'!$AF387),"")</f>
        <v/>
      </c>
      <c r="V26" s="333" t="str">
        <f>IF(AND('MAPA DE RIESGOS'!$AP388="Muy Alta",'MAPA DE RIESGOS'!$AR388="Leve"),CONCATENATE("R",'MAPA DE RIESGOS'!$H388,"C",'MAPA DE RIESGOS'!$AF388),"")</f>
        <v/>
      </c>
      <c r="W26" s="333" t="str">
        <f>IF(AND('MAPA DE RIESGOS'!$AP389="Muy Alta",'MAPA DE RIESGOS'!$AR389="Leve"),CONCATENATE("R",'MAPA DE RIESGOS'!$H389,"C",'MAPA DE RIESGOS'!$AF389),"")</f>
        <v/>
      </c>
      <c r="X26" s="333" t="str">
        <f>IF(AND('MAPA DE RIESGOS'!$AP390="Muy Alta",'MAPA DE RIESGOS'!$AR390="Leve"),CONCATENATE("R",'MAPA DE RIESGOS'!$H390,"C",'MAPA DE RIESGOS'!$AF390),"")</f>
        <v/>
      </c>
      <c r="Y26" s="333" t="str">
        <f>IF(AND('MAPA DE RIESGOS'!$AP391="Muy Alta",'MAPA DE RIESGOS'!$AR391="Leve"),CONCATENATE("R",'MAPA DE RIESGOS'!$H391,"C",'MAPA DE RIESGOS'!$AF391),"")</f>
        <v/>
      </c>
      <c r="Z26" s="333" t="str">
        <f>IF(AND('MAPA DE RIESGOS'!$AP392="Muy Alta",'MAPA DE RIESGOS'!$AR392="Leve"),CONCATENATE("R",'MAPA DE RIESGOS'!$H392,"C",'MAPA DE RIESGOS'!$AF392),"")</f>
        <v/>
      </c>
      <c r="AA26" s="334" t="str">
        <f>IF(AND('MAPA DE RIESGOS'!$AP393="Muy Alta",'MAPA DE RIESGOS'!$AR393="Leve"),CONCATENATE("R",'MAPA DE RIESGOS'!$H393,"C",'MAPA DE RIESGOS'!$AF393),"")</f>
        <v/>
      </c>
      <c r="AB26" s="332" t="str">
        <f>IF(AND('MAPA DE RIESGOS'!$AP376="Muy Alta",'MAPA DE RIESGOS'!$AR376="Menor"),CONCATENATE("R",'MAPA DE RIESGOS'!$H376,"C",'MAPA DE RIESGOS'!$AF376),"")</f>
        <v/>
      </c>
      <c r="AC26" s="333" t="str">
        <f>IF(AND('MAPA DE RIESGOS'!$AP377="Muy Alta",'MAPA DE RIESGOS'!$AR377="Menor"),CONCATENATE("R",'MAPA DE RIESGOS'!$H377,"C",'MAPA DE RIESGOS'!$AF377),"")</f>
        <v/>
      </c>
      <c r="AD26" s="333" t="str">
        <f>IF(AND('MAPA DE RIESGOS'!$AP378="Muy Alta",'MAPA DE RIESGOS'!$AR378="Menor"),CONCATENATE("R",'MAPA DE RIESGOS'!$H378,"C",'MAPA DE RIESGOS'!$AF378),"")</f>
        <v/>
      </c>
      <c r="AE26" s="333" t="str">
        <f>IF(AND('MAPA DE RIESGOS'!$AP379="Muy Alta",'MAPA DE RIESGOS'!$AR379="Menor"),CONCATENATE("R",'MAPA DE RIESGOS'!$H379,"C",'MAPA DE RIESGOS'!$AF379),"")</f>
        <v/>
      </c>
      <c r="AF26" s="333" t="str">
        <f>IF(AND('MAPA DE RIESGOS'!$AP380="Muy Alta",'MAPA DE RIESGOS'!$AR380="Menor"),CONCATENATE("R",'MAPA DE RIESGOS'!$H380,"C",'MAPA DE RIESGOS'!$AF380),"")</f>
        <v/>
      </c>
      <c r="AG26" s="333" t="str">
        <f>IF(AND('MAPA DE RIESGOS'!$AP381="Muy Alta",'MAPA DE RIESGOS'!$AR381="Menor"),CONCATENATE("R",'MAPA DE RIESGOS'!$H381,"C",'MAPA DE RIESGOS'!$AF381),"")</f>
        <v/>
      </c>
      <c r="AH26" s="333" t="str">
        <f>IF(AND('MAPA DE RIESGOS'!$AP382="Muy Alta",'MAPA DE RIESGOS'!$AR382="Menor"),CONCATENATE("R",'MAPA DE RIESGOS'!$H382,"C",'MAPA DE RIESGOS'!$AF382),"")</f>
        <v/>
      </c>
      <c r="AI26" s="333" t="str">
        <f>IF(AND('MAPA DE RIESGOS'!$AP383="Muy Alta",'MAPA DE RIESGOS'!$AR383="Menor"),CONCATENATE("R",'MAPA DE RIESGOS'!$H383,"C",'MAPA DE RIESGOS'!$AF383),"")</f>
        <v/>
      </c>
      <c r="AJ26" s="333" t="str">
        <f>IF(AND('MAPA DE RIESGOS'!$AP384="Muy Alta",'MAPA DE RIESGOS'!$AR384="Menor"),CONCATENATE("R",'MAPA DE RIESGOS'!$H384,"C",'MAPA DE RIESGOS'!$AF384),"")</f>
        <v/>
      </c>
      <c r="AK26" s="333" t="str">
        <f>IF(AND('MAPA DE RIESGOS'!$AP385="Muy Alta",'MAPA DE RIESGOS'!$AR385="Menor"),CONCATENATE("R",'MAPA DE RIESGOS'!$H385,"C",'MAPA DE RIESGOS'!$AF385),"")</f>
        <v/>
      </c>
      <c r="AL26" s="333" t="str">
        <f>IF(AND('MAPA DE RIESGOS'!$AP386="Muy Alta",'MAPA DE RIESGOS'!$AR386="Menor"),CONCATENATE("R",'MAPA DE RIESGOS'!$H386,"C",'MAPA DE RIESGOS'!$AF386),"")</f>
        <v/>
      </c>
      <c r="AM26" s="333" t="str">
        <f>IF(AND('MAPA DE RIESGOS'!$AP387="Muy Alta",'MAPA DE RIESGOS'!$AR387="Menor"),CONCATENATE("R",'MAPA DE RIESGOS'!$H387,"C",'MAPA DE RIESGOS'!$AF387),"")</f>
        <v/>
      </c>
      <c r="AN26" s="333" t="str">
        <f>IF(AND('MAPA DE RIESGOS'!$AP388="Muy Alta",'MAPA DE RIESGOS'!$AR388="Menor"),CONCATENATE("R",'MAPA DE RIESGOS'!$H388,"C",'MAPA DE RIESGOS'!$AF388),"")</f>
        <v/>
      </c>
      <c r="AO26" s="333" t="str">
        <f>IF(AND('MAPA DE RIESGOS'!$AP389="Muy Alta",'MAPA DE RIESGOS'!$AR389="Menor"),CONCATENATE("R",'MAPA DE RIESGOS'!$H389,"C",'MAPA DE RIESGOS'!$AF389),"")</f>
        <v/>
      </c>
      <c r="AP26" s="333" t="str">
        <f>IF(AND('MAPA DE RIESGOS'!$AP390="Muy Alta",'MAPA DE RIESGOS'!$AR390="Menor"),CONCATENATE("R",'MAPA DE RIESGOS'!$H390,"C",'MAPA DE RIESGOS'!$AF390),"")</f>
        <v/>
      </c>
      <c r="AQ26" s="333" t="str">
        <f>IF(AND('MAPA DE RIESGOS'!$AP391="Muy Alta",'MAPA DE RIESGOS'!$AR391="Menor"),CONCATENATE("R",'MAPA DE RIESGOS'!$H391,"C",'MAPA DE RIESGOS'!$AF391),"")</f>
        <v/>
      </c>
      <c r="AR26" s="333" t="str">
        <f>IF(AND('MAPA DE RIESGOS'!$AP392="Muy Alta",'MAPA DE RIESGOS'!$AR392="Menor"),CONCATENATE("R",'MAPA DE RIESGOS'!$H392,"C",'MAPA DE RIESGOS'!$AF392),"")</f>
        <v/>
      </c>
      <c r="AS26" s="334" t="str">
        <f>IF(AND('MAPA DE RIESGOS'!$AP393="Muy Alta",'MAPA DE RIESGOS'!$AR393="Menor"),CONCATENATE("R",'MAPA DE RIESGOS'!$H393,"C",'MAPA DE RIESGOS'!$AF393),"")</f>
        <v/>
      </c>
      <c r="AT26" s="332" t="str">
        <f>IF(AND('MAPA DE RIESGOS'!$AP376="Muy Alta",'MAPA DE RIESGOS'!$AR376="Moderado"),CONCATENATE("R",'MAPA DE RIESGOS'!$H376,"C",'MAPA DE RIESGOS'!$AF376),"")</f>
        <v/>
      </c>
      <c r="AU26" s="333" t="str">
        <f>IF(AND('MAPA DE RIESGOS'!$AP377="Muy Alta",'MAPA DE RIESGOS'!$AR377="Moderado"),CONCATENATE("R",'MAPA DE RIESGOS'!$H377,"C",'MAPA DE RIESGOS'!$AF377),"")</f>
        <v/>
      </c>
      <c r="AV26" s="333" t="str">
        <f>IF(AND('MAPA DE RIESGOS'!$AP378="Muy Alta",'MAPA DE RIESGOS'!$AR378="Moderado"),CONCATENATE("R",'MAPA DE RIESGOS'!$H378,"C",'MAPA DE RIESGOS'!$AF378),"")</f>
        <v/>
      </c>
      <c r="AW26" s="333" t="str">
        <f>IF(AND('MAPA DE RIESGOS'!$AP379="Muy Alta",'MAPA DE RIESGOS'!$AR379="Moderado"),CONCATENATE("R",'MAPA DE RIESGOS'!$H379,"C",'MAPA DE RIESGOS'!$AF379),"")</f>
        <v/>
      </c>
      <c r="AX26" s="333" t="str">
        <f>IF(AND('MAPA DE RIESGOS'!$AP380="Muy Alta",'MAPA DE RIESGOS'!$AR380="Moderado"),CONCATENATE("R",'MAPA DE RIESGOS'!$H380,"C",'MAPA DE RIESGOS'!$AF380),"")</f>
        <v/>
      </c>
      <c r="AY26" s="333" t="str">
        <f>IF(AND('MAPA DE RIESGOS'!$AP381="Muy Alta",'MAPA DE RIESGOS'!$AR381="Moderado"),CONCATENATE("R",'MAPA DE RIESGOS'!$H381,"C",'MAPA DE RIESGOS'!$AF381),"")</f>
        <v/>
      </c>
      <c r="AZ26" s="333" t="str">
        <f>IF(AND('MAPA DE RIESGOS'!$AP382="Muy Alta",'MAPA DE RIESGOS'!$AR382="Moderado"),CONCATENATE("R",'MAPA DE RIESGOS'!$H382,"C",'MAPA DE RIESGOS'!$AF382),"")</f>
        <v/>
      </c>
      <c r="BA26" s="333" t="str">
        <f>IF(AND('MAPA DE RIESGOS'!$AP383="Muy Alta",'MAPA DE RIESGOS'!$AR383="Moderado"),CONCATENATE("R",'MAPA DE RIESGOS'!$H383,"C",'MAPA DE RIESGOS'!$AF383),"")</f>
        <v/>
      </c>
      <c r="BB26" s="333" t="str">
        <f>IF(AND('MAPA DE RIESGOS'!$AP384="Muy Alta",'MAPA DE RIESGOS'!$AR384="Moderado"),CONCATENATE("R",'MAPA DE RIESGOS'!$H384,"C",'MAPA DE RIESGOS'!$AF384),"")</f>
        <v/>
      </c>
      <c r="BC26" s="333" t="str">
        <f>IF(AND('MAPA DE RIESGOS'!$AP385="Muy Alta",'MAPA DE RIESGOS'!$AR385="Moderado"),CONCATENATE("R",'MAPA DE RIESGOS'!$H385,"C",'MAPA DE RIESGOS'!$AF385),"")</f>
        <v/>
      </c>
      <c r="BD26" s="333" t="str">
        <f>IF(AND('MAPA DE RIESGOS'!$AP386="Muy Alta",'MAPA DE RIESGOS'!$AR386="Moderado"),CONCATENATE("R",'MAPA DE RIESGOS'!$H386,"C",'MAPA DE RIESGOS'!$AF386),"")</f>
        <v/>
      </c>
      <c r="BE26" s="333" t="str">
        <f>IF(AND('MAPA DE RIESGOS'!$AP387="Muy Alta",'MAPA DE RIESGOS'!$AR387="Moderado"),CONCATENATE("R",'MAPA DE RIESGOS'!$H387,"C",'MAPA DE RIESGOS'!$AF387),"")</f>
        <v/>
      </c>
      <c r="BF26" s="333" t="str">
        <f>IF(AND('MAPA DE RIESGOS'!$AP388="Muy Alta",'MAPA DE RIESGOS'!$AR388="Moderado"),CONCATENATE("R",'MAPA DE RIESGOS'!$H388,"C",'MAPA DE RIESGOS'!$AF388),"")</f>
        <v/>
      </c>
      <c r="BG26" s="333" t="str">
        <f>IF(AND('MAPA DE RIESGOS'!$AP389="Muy Alta",'MAPA DE RIESGOS'!$AR389="Moderado"),CONCATENATE("R",'MAPA DE RIESGOS'!$H389,"C",'MAPA DE RIESGOS'!$AF389),"")</f>
        <v/>
      </c>
      <c r="BH26" s="333" t="str">
        <f>IF(AND('MAPA DE RIESGOS'!$AP390="Muy Alta",'MAPA DE RIESGOS'!$AR390="Moderado"),CONCATENATE("R",'MAPA DE RIESGOS'!$H390,"C",'MAPA DE RIESGOS'!$AF390),"")</f>
        <v/>
      </c>
      <c r="BI26" s="333" t="str">
        <f>IF(AND('MAPA DE RIESGOS'!$AP391="Muy Alta",'MAPA DE RIESGOS'!$AR391="Moderado"),CONCATENATE("R",'MAPA DE RIESGOS'!$H391,"C",'MAPA DE RIESGOS'!$AF391),"")</f>
        <v/>
      </c>
      <c r="BJ26" s="333" t="str">
        <f>IF(AND('MAPA DE RIESGOS'!$AP392="Muy Alta",'MAPA DE RIESGOS'!$AR392="Moderado"),CONCATENATE("R",'MAPA DE RIESGOS'!$H392,"C",'MAPA DE RIESGOS'!$AF392),"")</f>
        <v/>
      </c>
      <c r="BK26" s="334" t="str">
        <f>IF(AND('MAPA DE RIESGOS'!$AP393="Muy Alta",'MAPA DE RIESGOS'!$AR393="Moderado"),CONCATENATE("R",'MAPA DE RIESGOS'!$H393,"C",'MAPA DE RIESGOS'!$AF393),"")</f>
        <v/>
      </c>
      <c r="BL26" s="332" t="str">
        <f>IF(AND('MAPA DE RIESGOS'!$AP376="Muy Alta",'MAPA DE RIESGOS'!$AR376="Mayor"),CONCATENATE("R",'MAPA DE RIESGOS'!$H376,"C",'MAPA DE RIESGOS'!$AF376),"")</f>
        <v/>
      </c>
      <c r="BM26" s="333" t="str">
        <f>IF(AND('MAPA DE RIESGOS'!$AP377="Muy Alta",'MAPA DE RIESGOS'!$AR377="Mayor"),CONCATENATE("R",'MAPA DE RIESGOS'!$H377,"C",'MAPA DE RIESGOS'!$AF377),"")</f>
        <v/>
      </c>
      <c r="BN26" s="333" t="str">
        <f>IF(AND('MAPA DE RIESGOS'!$AP378="Muy Alta",'MAPA DE RIESGOS'!$AR378="Mayor"),CONCATENATE("R",'MAPA DE RIESGOS'!$H378,"C",'MAPA DE RIESGOS'!$AF378),"")</f>
        <v/>
      </c>
      <c r="BO26" s="333" t="str">
        <f>IF(AND('MAPA DE RIESGOS'!$AP379="Muy Alta",'MAPA DE RIESGOS'!$AR379="Mayor"),CONCATENATE("R",'MAPA DE RIESGOS'!$H379,"C",'MAPA DE RIESGOS'!$AF379),"")</f>
        <v/>
      </c>
      <c r="BP26" s="333" t="str">
        <f>IF(AND('MAPA DE RIESGOS'!$AP380="Muy Alta",'MAPA DE RIESGOS'!$AR380="Mayor"),CONCATENATE("R",'MAPA DE RIESGOS'!$H380,"C",'MAPA DE RIESGOS'!$AF380),"")</f>
        <v/>
      </c>
      <c r="BQ26" s="333" t="str">
        <f>IF(AND('MAPA DE RIESGOS'!$AP381="Muy Alta",'MAPA DE RIESGOS'!$AR381="Mayor"),CONCATENATE("R",'MAPA DE RIESGOS'!$H381,"C",'MAPA DE RIESGOS'!$AF381),"")</f>
        <v/>
      </c>
      <c r="BR26" s="333" t="str">
        <f>IF(AND('MAPA DE RIESGOS'!$AP382="Muy Alta",'MAPA DE RIESGOS'!$AR382="Mayor"),CONCATENATE("R",'MAPA DE RIESGOS'!$H382,"C",'MAPA DE RIESGOS'!$AF382),"")</f>
        <v/>
      </c>
      <c r="BS26" s="333" t="str">
        <f>IF(AND('MAPA DE RIESGOS'!$AP383="Muy Alta",'MAPA DE RIESGOS'!$AR383="Mayor"),CONCATENATE("R",'MAPA DE RIESGOS'!$H383,"C",'MAPA DE RIESGOS'!$AF383),"")</f>
        <v/>
      </c>
      <c r="BT26" s="333" t="str">
        <f>IF(AND('MAPA DE RIESGOS'!$AP384="Muy Alta",'MAPA DE RIESGOS'!$AR384="Mayor"),CONCATENATE("R",'MAPA DE RIESGOS'!$H384,"C",'MAPA DE RIESGOS'!$AF384),"")</f>
        <v/>
      </c>
      <c r="BU26" s="333" t="str">
        <f>IF(AND('MAPA DE RIESGOS'!$AP385="Muy Alta",'MAPA DE RIESGOS'!$AR385="Mayor"),CONCATENATE("R",'MAPA DE RIESGOS'!$H385,"C",'MAPA DE RIESGOS'!$AF385),"")</f>
        <v/>
      </c>
      <c r="BV26" s="333" t="str">
        <f>IF(AND('MAPA DE RIESGOS'!$AP386="Muy Alta",'MAPA DE RIESGOS'!$AR386="Mayor"),CONCATENATE("R",'MAPA DE RIESGOS'!$H386,"C",'MAPA DE RIESGOS'!$AF386),"")</f>
        <v/>
      </c>
      <c r="BW26" s="333" t="str">
        <f>IF(AND('MAPA DE RIESGOS'!$AP387="Muy Alta",'MAPA DE RIESGOS'!$AR387="Mayor"),CONCATENATE("R",'MAPA DE RIESGOS'!$H387,"C",'MAPA DE RIESGOS'!$AF387),"")</f>
        <v/>
      </c>
      <c r="BX26" s="333" t="str">
        <f>IF(AND('MAPA DE RIESGOS'!$AP388="Muy Alta",'MAPA DE RIESGOS'!$AR388="Mayor"),CONCATENATE("R",'MAPA DE RIESGOS'!$H388,"C",'MAPA DE RIESGOS'!$AF388),"")</f>
        <v/>
      </c>
      <c r="BY26" s="333" t="str">
        <f>IF(AND('MAPA DE RIESGOS'!$AP389="Muy Alta",'MAPA DE RIESGOS'!$AR389="Mayor"),CONCATENATE("R",'MAPA DE RIESGOS'!$H389,"C",'MAPA DE RIESGOS'!$AF389),"")</f>
        <v/>
      </c>
      <c r="BZ26" s="333" t="str">
        <f>IF(AND('MAPA DE RIESGOS'!$AP390="Muy Alta",'MAPA DE RIESGOS'!$AR390="Mayor"),CONCATENATE("R",'MAPA DE RIESGOS'!$H390,"C",'MAPA DE RIESGOS'!$AF390),"")</f>
        <v/>
      </c>
      <c r="CA26" s="333" t="str">
        <f>IF(AND('MAPA DE RIESGOS'!$AP391="Muy Alta",'MAPA DE RIESGOS'!$AR391="Mayor"),CONCATENATE("R",'MAPA DE RIESGOS'!$H391,"C",'MAPA DE RIESGOS'!$AF391),"")</f>
        <v/>
      </c>
      <c r="CB26" s="333" t="str">
        <f>IF(AND('MAPA DE RIESGOS'!$AP392="Muy Alta",'MAPA DE RIESGOS'!$AR392="Mayor"),CONCATENATE("R",'MAPA DE RIESGOS'!$H392,"C",'MAPA DE RIESGOS'!$AF392),"")</f>
        <v/>
      </c>
      <c r="CC26" s="334" t="str">
        <f>IF(AND('MAPA DE RIESGOS'!$AP393="Muy Alta",'MAPA DE RIESGOS'!$AR393="Mayor"),CONCATENATE("R",'MAPA DE RIESGOS'!$H393,"C",'MAPA DE RIESGOS'!$AF393),"")</f>
        <v/>
      </c>
      <c r="CD26" s="335" t="str">
        <f>IF(AND('MAPA DE RIESGOS'!$AP376="Muy Alta",'MAPA DE RIESGOS'!$AR376="Catastrófico"),CONCATENATE("R",'MAPA DE RIESGOS'!$H376,"C",'MAPA DE RIESGOS'!$AF376),"")</f>
        <v/>
      </c>
      <c r="CE26" s="335" t="str">
        <f>IF(AND('MAPA DE RIESGOS'!$AP377="Muy Alta",'MAPA DE RIESGOS'!$AR377="Catastrófico"),CONCATENATE("R",'MAPA DE RIESGOS'!$H377,"C",'MAPA DE RIESGOS'!$AF377),"")</f>
        <v/>
      </c>
      <c r="CF26" s="335" t="str">
        <f>IF(AND('MAPA DE RIESGOS'!$AP378="Muy Alta",'MAPA DE RIESGOS'!$AR378="Catastrófico"),CONCATENATE("R",'MAPA DE RIESGOS'!$H378,"C",'MAPA DE RIESGOS'!$AF378),"")</f>
        <v/>
      </c>
      <c r="CG26" s="335" t="str">
        <f>IF(AND('MAPA DE RIESGOS'!$AP379="Muy Alta",'MAPA DE RIESGOS'!$AR379="Catastrófico"),CONCATENATE("R",'MAPA DE RIESGOS'!$H379,"C",'MAPA DE RIESGOS'!$AF379),"")</f>
        <v/>
      </c>
      <c r="CH26" s="335" t="str">
        <f>IF(AND('MAPA DE RIESGOS'!$AP380="Muy Alta",'MAPA DE RIESGOS'!$AR380="Catastrófico"),CONCATENATE("R",'MAPA DE RIESGOS'!$H380,"C",'MAPA DE RIESGOS'!$AF380),"")</f>
        <v/>
      </c>
      <c r="CI26" s="335" t="str">
        <f>IF(AND('MAPA DE RIESGOS'!$AP381="Muy Alta",'MAPA DE RIESGOS'!$AR381="Catastrófico"),CONCATENATE("R",'MAPA DE RIESGOS'!$H381,"C",'MAPA DE RIESGOS'!$AF381),"")</f>
        <v/>
      </c>
      <c r="CJ26" s="335" t="str">
        <f>IF(AND('MAPA DE RIESGOS'!$AP382="Muy Alta",'MAPA DE RIESGOS'!$AR382="Catastrófico"),CONCATENATE("R",'MAPA DE RIESGOS'!$H382,"C",'MAPA DE RIESGOS'!$AF382),"")</f>
        <v/>
      </c>
      <c r="CK26" s="335" t="str">
        <f>IF(AND('MAPA DE RIESGOS'!$AP383="Muy Alta",'MAPA DE RIESGOS'!$AR383="Catastrófico"),CONCATENATE("R",'MAPA DE RIESGOS'!$H383,"C",'MAPA DE RIESGOS'!$AF383),"")</f>
        <v/>
      </c>
      <c r="CL26" s="335" t="str">
        <f>IF(AND('MAPA DE RIESGOS'!$AP384="Muy Alta",'MAPA DE RIESGOS'!$AR384="Catastrófico"),CONCATENATE("R",'MAPA DE RIESGOS'!$H384,"C",'MAPA DE RIESGOS'!$AF384),"")</f>
        <v/>
      </c>
      <c r="CM26" s="335" t="str">
        <f>IF(AND('MAPA DE RIESGOS'!$AP385="Muy Alta",'MAPA DE RIESGOS'!$AR385="Catastrófico"),CONCATENATE("R",'MAPA DE RIESGOS'!$H385,"C",'MAPA DE RIESGOS'!$AF385),"")</f>
        <v/>
      </c>
      <c r="CN26" s="335" t="str">
        <f>IF(AND('MAPA DE RIESGOS'!$AP386="Muy Alta",'MAPA DE RIESGOS'!$AR386="Catastrófico"),CONCATENATE("R",'MAPA DE RIESGOS'!$H386,"C",'MAPA DE RIESGOS'!$AF386),"")</f>
        <v/>
      </c>
      <c r="CO26" s="335" t="str">
        <f>IF(AND('MAPA DE RIESGOS'!$AP387="Muy Alta",'MAPA DE RIESGOS'!$AR387="Catastrófico"),CONCATENATE("R",'MAPA DE RIESGOS'!$H387,"C",'MAPA DE RIESGOS'!$AF387),"")</f>
        <v/>
      </c>
      <c r="CP26" s="335" t="str">
        <f>IF(AND('MAPA DE RIESGOS'!$AP388="Muy Alta",'MAPA DE RIESGOS'!$AR388="Catastrófico"),CONCATENATE("R",'MAPA DE RIESGOS'!$H388,"C",'MAPA DE RIESGOS'!$AF388),"")</f>
        <v/>
      </c>
      <c r="CQ26" s="335" t="str">
        <f>IF(AND('MAPA DE RIESGOS'!$AP389="Muy Alta",'MAPA DE RIESGOS'!$AR389="Catastrófico"),CONCATENATE("R",'MAPA DE RIESGOS'!$H389,"C",'MAPA DE RIESGOS'!$AF389),"")</f>
        <v/>
      </c>
      <c r="CR26" s="335" t="str">
        <f>IF(AND('MAPA DE RIESGOS'!$AP390="Muy Alta",'MAPA DE RIESGOS'!$AR390="Catastrófico"),CONCATENATE("R",'MAPA DE RIESGOS'!$H390,"C",'MAPA DE RIESGOS'!$AF390),"")</f>
        <v/>
      </c>
      <c r="CS26" s="335" t="str">
        <f>IF(AND('MAPA DE RIESGOS'!$AP391="Muy Alta",'MAPA DE RIESGOS'!$AR391="Catastrófico"),CONCATENATE("R",'MAPA DE RIESGOS'!$H391,"C",'MAPA DE RIESGOS'!$AF391),"")</f>
        <v/>
      </c>
      <c r="CT26" s="335" t="str">
        <f>IF(AND('MAPA DE RIESGOS'!$AP392="Muy Alta",'MAPA DE RIESGOS'!$AR392="Catastrófico"),CONCATENATE("R",'MAPA DE RIESGOS'!$H392,"C",'MAPA DE RIESGOS'!$AF392),"")</f>
        <v/>
      </c>
      <c r="CU26" s="336" t="str">
        <f>IF(AND('MAPA DE RIESGOS'!$AP393="Muy Alta",'MAPA DE RIESGOS'!$AR393="Catastrófico"),CONCATENATE("R",'MAPA DE RIESGOS'!$H393,"C",'MAPA DE RIESGOS'!$AF393),"")</f>
        <v/>
      </c>
      <c r="CV26" s="67"/>
      <c r="CW26" s="973"/>
      <c r="CX26" s="974"/>
      <c r="CY26" s="974"/>
      <c r="CZ26" s="974"/>
      <c r="DA26" s="974"/>
      <c r="DB26" s="975"/>
    </row>
    <row r="27" spans="2:106" ht="32.450000000000003" customHeight="1">
      <c r="B27" s="966"/>
      <c r="C27" s="966"/>
      <c r="D27" s="967"/>
      <c r="E27" s="955"/>
      <c r="F27" s="956"/>
      <c r="G27" s="956"/>
      <c r="H27" s="956"/>
      <c r="I27" s="957"/>
      <c r="J27" s="332" t="str">
        <f>IF(AND('MAPA DE RIESGOS'!$AP394="Muy Alta",'MAPA DE RIESGOS'!$AR394="Leve"),CONCATENATE("R",'MAPA DE RIESGOS'!$H394,"C",'MAPA DE RIESGOS'!$AF394),"")</f>
        <v/>
      </c>
      <c r="K27" s="333" t="str">
        <f>IF(AND('MAPA DE RIESGOS'!$AP395="Muy Alta",'MAPA DE RIESGOS'!$AR395="Leve"),CONCATENATE("R",'MAPA DE RIESGOS'!$H395,"C",'MAPA DE RIESGOS'!$AF395),"")</f>
        <v/>
      </c>
      <c r="L27" s="333" t="str">
        <f>IF(AND('MAPA DE RIESGOS'!$AP396="Muy Alta",'MAPA DE RIESGOS'!$AR396="Leve"),CONCATENATE("R",'MAPA DE RIESGOS'!$H396,"C",'MAPA DE RIESGOS'!$AF396),"")</f>
        <v/>
      </c>
      <c r="M27" s="333" t="str">
        <f>IF(AND('MAPA DE RIESGOS'!$AP397="Muy Alta",'MAPA DE RIESGOS'!$AR397="Leve"),CONCATENATE("R",'MAPA DE RIESGOS'!$H397,"C",'MAPA DE RIESGOS'!$AF397),"")</f>
        <v/>
      </c>
      <c r="N27" s="333" t="str">
        <f>IF(AND('MAPA DE RIESGOS'!$AP398="Muy Alta",'MAPA DE RIESGOS'!$AR398="Leve"),CONCATENATE("R",'MAPA DE RIESGOS'!$H398,"C",'MAPA DE RIESGOS'!$AF398),"")</f>
        <v/>
      </c>
      <c r="O27" s="333" t="str">
        <f>IF(AND('MAPA DE RIESGOS'!$AP399="Muy Alta",'MAPA DE RIESGOS'!$AR399="Leve"),CONCATENATE("R",'MAPA DE RIESGOS'!$H399,"C",'MAPA DE RIESGOS'!$AF399),"")</f>
        <v/>
      </c>
      <c r="P27" s="333" t="str">
        <f>IF(AND('MAPA DE RIESGOS'!$AP400="Muy Alta",'MAPA DE RIESGOS'!$AR400="Leve"),CONCATENATE("R",'MAPA DE RIESGOS'!$H400,"C",'MAPA DE RIESGOS'!$AF400),"")</f>
        <v/>
      </c>
      <c r="Q27" s="333" t="str">
        <f>IF(AND('MAPA DE RIESGOS'!$AP401="Muy Alta",'MAPA DE RIESGOS'!$AR401="Leve"),CONCATENATE("R",'MAPA DE RIESGOS'!$H401,"C",'MAPA DE RIESGOS'!$AF401),"")</f>
        <v/>
      </c>
      <c r="R27" s="333" t="str">
        <f>IF(AND('MAPA DE RIESGOS'!$AP402="Muy Alta",'MAPA DE RIESGOS'!$AR402="Leve"),CONCATENATE("R",'MAPA DE RIESGOS'!$H402,"C",'MAPA DE RIESGOS'!$AF402),"")</f>
        <v/>
      </c>
      <c r="S27" s="333" t="str">
        <f>IF(AND('MAPA DE RIESGOS'!$AP403="Muy Alta",'MAPA DE RIESGOS'!$AR403="Leve"),CONCATENATE("R",'MAPA DE RIESGOS'!$H403,"C",'MAPA DE RIESGOS'!$AF403),"")</f>
        <v/>
      </c>
      <c r="T27" s="333" t="str">
        <f>IF(AND('MAPA DE RIESGOS'!$AP404="Muy Alta",'MAPA DE RIESGOS'!$AR404="Leve"),CONCATENATE("R",'MAPA DE RIESGOS'!$H404,"C",'MAPA DE RIESGOS'!$AF404),"")</f>
        <v/>
      </c>
      <c r="U27" s="333" t="str">
        <f>IF(AND('MAPA DE RIESGOS'!$AP405="Muy Alta",'MAPA DE RIESGOS'!$AR405="Leve"),CONCATENATE("R",'MAPA DE RIESGOS'!$H405,"C",'MAPA DE RIESGOS'!$AF405),"")</f>
        <v/>
      </c>
      <c r="V27" s="333" t="str">
        <f>IF(AND('MAPA DE RIESGOS'!$AP406="Muy Alta",'MAPA DE RIESGOS'!$AR406="Leve"),CONCATENATE("R",'MAPA DE RIESGOS'!$H406,"C",'MAPA DE RIESGOS'!$AF406),"")</f>
        <v/>
      </c>
      <c r="W27" s="333" t="str">
        <f>IF(AND('MAPA DE RIESGOS'!$AP407="Muy Alta",'MAPA DE RIESGOS'!$AR407="Leve"),CONCATENATE("R",'MAPA DE RIESGOS'!$H407,"C",'MAPA DE RIESGOS'!$AF407),"")</f>
        <v/>
      </c>
      <c r="X27" s="333" t="str">
        <f>IF(AND('MAPA DE RIESGOS'!$AP408="Muy Alta",'MAPA DE RIESGOS'!$AR408="Leve"),CONCATENATE("R",'MAPA DE RIESGOS'!$H408,"C",'MAPA DE RIESGOS'!$AF408),"")</f>
        <v/>
      </c>
      <c r="Y27" s="333" t="str">
        <f>IF(AND('MAPA DE RIESGOS'!$AP409="Muy Alta",'MAPA DE RIESGOS'!$AR409="Leve"),CONCATENATE("R",'MAPA DE RIESGOS'!$H409,"C",'MAPA DE RIESGOS'!$AF409),"")</f>
        <v/>
      </c>
      <c r="Z27" s="333" t="str">
        <f>IF(AND('MAPA DE RIESGOS'!$AP410="Muy Alta",'MAPA DE RIESGOS'!$AR410="Leve"),CONCATENATE("R",'MAPA DE RIESGOS'!$H410,"C",'MAPA DE RIESGOS'!$AF410),"")</f>
        <v/>
      </c>
      <c r="AA27" s="334" t="str">
        <f>IF(AND('MAPA DE RIESGOS'!$AP411="Muy Alta",'MAPA DE RIESGOS'!$AR411="Leve"),CONCATENATE("R",'MAPA DE RIESGOS'!$H411,"C",'MAPA DE RIESGOS'!$AF411),"")</f>
        <v/>
      </c>
      <c r="AB27" s="332" t="str">
        <f>IF(AND('MAPA DE RIESGOS'!$AP394="Muy Alta",'MAPA DE RIESGOS'!$AR394="Menor"),CONCATENATE("R",'MAPA DE RIESGOS'!$H394,"C",'MAPA DE RIESGOS'!$AF394),"")</f>
        <v/>
      </c>
      <c r="AC27" s="333" t="str">
        <f>IF(AND('MAPA DE RIESGOS'!$AP395="Muy Alta",'MAPA DE RIESGOS'!$AR395="Menor"),CONCATENATE("R",'MAPA DE RIESGOS'!$H395,"C",'MAPA DE RIESGOS'!$AF395),"")</f>
        <v/>
      </c>
      <c r="AD27" s="333" t="str">
        <f>IF(AND('MAPA DE RIESGOS'!$AP396="Muy Alta",'MAPA DE RIESGOS'!$AR396="Menor"),CONCATENATE("R",'MAPA DE RIESGOS'!$H396,"C",'MAPA DE RIESGOS'!$AF396),"")</f>
        <v/>
      </c>
      <c r="AE27" s="333" t="str">
        <f>IF(AND('MAPA DE RIESGOS'!$AP397="Muy Alta",'MAPA DE RIESGOS'!$AR397="Menor"),CONCATENATE("R",'MAPA DE RIESGOS'!$H397,"C",'MAPA DE RIESGOS'!$AF397),"")</f>
        <v/>
      </c>
      <c r="AF27" s="333" t="str">
        <f>IF(AND('MAPA DE RIESGOS'!$AP398="Muy Alta",'MAPA DE RIESGOS'!$AR398="Menor"),CONCATENATE("R",'MAPA DE RIESGOS'!$H398,"C",'MAPA DE RIESGOS'!$AF398),"")</f>
        <v/>
      </c>
      <c r="AG27" s="333" t="str">
        <f>IF(AND('MAPA DE RIESGOS'!$AP399="Muy Alta",'MAPA DE RIESGOS'!$AR399="Menor"),CONCATENATE("R",'MAPA DE RIESGOS'!$H399,"C",'MAPA DE RIESGOS'!$AF399),"")</f>
        <v/>
      </c>
      <c r="AH27" s="333" t="str">
        <f>IF(AND('MAPA DE RIESGOS'!$AP400="Muy Alta",'MAPA DE RIESGOS'!$AR400="Menor"),CONCATENATE("R",'MAPA DE RIESGOS'!$H400,"C",'MAPA DE RIESGOS'!$AF400),"")</f>
        <v/>
      </c>
      <c r="AI27" s="333" t="str">
        <f>IF(AND('MAPA DE RIESGOS'!$AP401="Muy Alta",'MAPA DE RIESGOS'!$AR401="Menor"),CONCATENATE("R",'MAPA DE RIESGOS'!$H401,"C",'MAPA DE RIESGOS'!$AF401),"")</f>
        <v/>
      </c>
      <c r="AJ27" s="333" t="str">
        <f>IF(AND('MAPA DE RIESGOS'!$AP402="Muy Alta",'MAPA DE RIESGOS'!$AR402="Menor"),CONCATENATE("R",'MAPA DE RIESGOS'!$H402,"C",'MAPA DE RIESGOS'!$AF402),"")</f>
        <v/>
      </c>
      <c r="AK27" s="333" t="str">
        <f>IF(AND('MAPA DE RIESGOS'!$AP403="Muy Alta",'MAPA DE RIESGOS'!$AR403="Menor"),CONCATENATE("R",'MAPA DE RIESGOS'!$H403,"C",'MAPA DE RIESGOS'!$AF403),"")</f>
        <v/>
      </c>
      <c r="AL27" s="333" t="str">
        <f>IF(AND('MAPA DE RIESGOS'!$AP404="Muy Alta",'MAPA DE RIESGOS'!$AR404="Menor"),CONCATENATE("R",'MAPA DE RIESGOS'!$H404,"C",'MAPA DE RIESGOS'!$AF404),"")</f>
        <v/>
      </c>
      <c r="AM27" s="333" t="str">
        <f>IF(AND('MAPA DE RIESGOS'!$AP405="Muy Alta",'MAPA DE RIESGOS'!$AR405="Menor"),CONCATENATE("R",'MAPA DE RIESGOS'!$H405,"C",'MAPA DE RIESGOS'!$AF405),"")</f>
        <v/>
      </c>
      <c r="AN27" s="333" t="str">
        <f>IF(AND('MAPA DE RIESGOS'!$AP406="Muy Alta",'MAPA DE RIESGOS'!$AR406="Menor"),CONCATENATE("R",'MAPA DE RIESGOS'!$H406,"C",'MAPA DE RIESGOS'!$AF406),"")</f>
        <v/>
      </c>
      <c r="AO27" s="333" t="str">
        <f>IF(AND('MAPA DE RIESGOS'!$AP407="Muy Alta",'MAPA DE RIESGOS'!$AR407="Menor"),CONCATENATE("R",'MAPA DE RIESGOS'!$H407,"C",'MAPA DE RIESGOS'!$AF407),"")</f>
        <v/>
      </c>
      <c r="AP27" s="333" t="str">
        <f>IF(AND('MAPA DE RIESGOS'!$AP408="Muy Alta",'MAPA DE RIESGOS'!$AR408="Menor"),CONCATENATE("R",'MAPA DE RIESGOS'!$H408,"C",'MAPA DE RIESGOS'!$AF408),"")</f>
        <v/>
      </c>
      <c r="AQ27" s="333" t="str">
        <f>IF(AND('MAPA DE RIESGOS'!$AP409="Muy Alta",'MAPA DE RIESGOS'!$AR409="Menor"),CONCATENATE("R",'MAPA DE RIESGOS'!$H409,"C",'MAPA DE RIESGOS'!$AF409),"")</f>
        <v/>
      </c>
      <c r="AR27" s="333" t="str">
        <f>IF(AND('MAPA DE RIESGOS'!$AP410="Muy Alta",'MAPA DE RIESGOS'!$AR410="Menor"),CONCATENATE("R",'MAPA DE RIESGOS'!$H410,"C",'MAPA DE RIESGOS'!$AF410),"")</f>
        <v/>
      </c>
      <c r="AS27" s="334" t="str">
        <f>IF(AND('MAPA DE RIESGOS'!$AP411="Muy Alta",'MAPA DE RIESGOS'!$AR411="Menor"),CONCATENATE("R",'MAPA DE RIESGOS'!$H411,"C",'MAPA DE RIESGOS'!$AF411),"")</f>
        <v/>
      </c>
      <c r="AT27" s="332" t="str">
        <f>IF(AND('MAPA DE RIESGOS'!$AP394="Muy Alta",'MAPA DE RIESGOS'!$AR394="Moderado"),CONCATENATE("R",'MAPA DE RIESGOS'!$H394,"C",'MAPA DE RIESGOS'!$AF394),"")</f>
        <v/>
      </c>
      <c r="AU27" s="333" t="str">
        <f>IF(AND('MAPA DE RIESGOS'!$AP395="Muy Alta",'MAPA DE RIESGOS'!$AR395="Moderado"),CONCATENATE("R",'MAPA DE RIESGOS'!$H395,"C",'MAPA DE RIESGOS'!$AF395),"")</f>
        <v/>
      </c>
      <c r="AV27" s="333" t="str">
        <f>IF(AND('MAPA DE RIESGOS'!$AP396="Muy Alta",'MAPA DE RIESGOS'!$AR396="Moderado"),CONCATENATE("R",'MAPA DE RIESGOS'!$H396,"C",'MAPA DE RIESGOS'!$AF396),"")</f>
        <v/>
      </c>
      <c r="AW27" s="333" t="str">
        <f>IF(AND('MAPA DE RIESGOS'!$AP397="Muy Alta",'MAPA DE RIESGOS'!$AR397="Moderado"),CONCATENATE("R",'MAPA DE RIESGOS'!$H397,"C",'MAPA DE RIESGOS'!$AF397),"")</f>
        <v/>
      </c>
      <c r="AX27" s="333" t="str">
        <f>IF(AND('MAPA DE RIESGOS'!$AP398="Muy Alta",'MAPA DE RIESGOS'!$AR398="Moderado"),CONCATENATE("R",'MAPA DE RIESGOS'!$H398,"C",'MAPA DE RIESGOS'!$AF398),"")</f>
        <v/>
      </c>
      <c r="AY27" s="333" t="str">
        <f>IF(AND('MAPA DE RIESGOS'!$AP399="Muy Alta",'MAPA DE RIESGOS'!$AR399="Moderado"),CONCATENATE("R",'MAPA DE RIESGOS'!$H399,"C",'MAPA DE RIESGOS'!$AF399),"")</f>
        <v/>
      </c>
      <c r="AZ27" s="333" t="str">
        <f>IF(AND('MAPA DE RIESGOS'!$AP400="Muy Alta",'MAPA DE RIESGOS'!$AR400="Moderado"),CONCATENATE("R",'MAPA DE RIESGOS'!$H400,"C",'MAPA DE RIESGOS'!$AF400),"")</f>
        <v/>
      </c>
      <c r="BA27" s="333" t="str">
        <f>IF(AND('MAPA DE RIESGOS'!$AP401="Muy Alta",'MAPA DE RIESGOS'!$AR401="Moderado"),CONCATENATE("R",'MAPA DE RIESGOS'!$H401,"C",'MAPA DE RIESGOS'!$AF401),"")</f>
        <v/>
      </c>
      <c r="BB27" s="333" t="str">
        <f>IF(AND('MAPA DE RIESGOS'!$AP402="Muy Alta",'MAPA DE RIESGOS'!$AR402="Moderado"),CONCATENATE("R",'MAPA DE RIESGOS'!$H402,"C",'MAPA DE RIESGOS'!$AF402),"")</f>
        <v/>
      </c>
      <c r="BC27" s="333" t="str">
        <f>IF(AND('MAPA DE RIESGOS'!$AP403="Muy Alta",'MAPA DE RIESGOS'!$AR403="Moderado"),CONCATENATE("R",'MAPA DE RIESGOS'!$H403,"C",'MAPA DE RIESGOS'!$AF403),"")</f>
        <v/>
      </c>
      <c r="BD27" s="333" t="str">
        <f>IF(AND('MAPA DE RIESGOS'!$AP404="Muy Alta",'MAPA DE RIESGOS'!$AR404="Moderado"),CONCATENATE("R",'MAPA DE RIESGOS'!$H404,"C",'MAPA DE RIESGOS'!$AF404),"")</f>
        <v/>
      </c>
      <c r="BE27" s="333" t="str">
        <f>IF(AND('MAPA DE RIESGOS'!$AP405="Muy Alta",'MAPA DE RIESGOS'!$AR405="Moderado"),CONCATENATE("R",'MAPA DE RIESGOS'!$H405,"C",'MAPA DE RIESGOS'!$AF405),"")</f>
        <v/>
      </c>
      <c r="BF27" s="333" t="str">
        <f>IF(AND('MAPA DE RIESGOS'!$AP406="Muy Alta",'MAPA DE RIESGOS'!$AR406="Moderado"),CONCATENATE("R",'MAPA DE RIESGOS'!$H406,"C",'MAPA DE RIESGOS'!$AF406),"")</f>
        <v/>
      </c>
      <c r="BG27" s="333" t="str">
        <f>IF(AND('MAPA DE RIESGOS'!$AP407="Muy Alta",'MAPA DE RIESGOS'!$AR407="Moderado"),CONCATENATE("R",'MAPA DE RIESGOS'!$H407,"C",'MAPA DE RIESGOS'!$AF407),"")</f>
        <v/>
      </c>
      <c r="BH27" s="333" t="str">
        <f>IF(AND('MAPA DE RIESGOS'!$AP408="Muy Alta",'MAPA DE RIESGOS'!$AR408="Moderado"),CONCATENATE("R",'MAPA DE RIESGOS'!$H408,"C",'MAPA DE RIESGOS'!$AF408),"")</f>
        <v/>
      </c>
      <c r="BI27" s="333" t="str">
        <f>IF(AND('MAPA DE RIESGOS'!$AP409="Muy Alta",'MAPA DE RIESGOS'!$AR409="Moderado"),CONCATENATE("R",'MAPA DE RIESGOS'!$H409,"C",'MAPA DE RIESGOS'!$AF409),"")</f>
        <v/>
      </c>
      <c r="BJ27" s="333" t="str">
        <f>IF(AND('MAPA DE RIESGOS'!$AP410="Muy Alta",'MAPA DE RIESGOS'!$AR410="Moderado"),CONCATENATE("R",'MAPA DE RIESGOS'!$H410,"C",'MAPA DE RIESGOS'!$AF410),"")</f>
        <v/>
      </c>
      <c r="BK27" s="334" t="str">
        <f>IF(AND('MAPA DE RIESGOS'!$AP411="Muy Alta",'MAPA DE RIESGOS'!$AR411="Moderado"),CONCATENATE("R",'MAPA DE RIESGOS'!$H411,"C",'MAPA DE RIESGOS'!$AF411),"")</f>
        <v/>
      </c>
      <c r="BL27" s="332" t="str">
        <f>IF(AND('MAPA DE RIESGOS'!$AP394="Muy Alta",'MAPA DE RIESGOS'!$AR394="Mayor"),CONCATENATE("R",'MAPA DE RIESGOS'!$H394,"C",'MAPA DE RIESGOS'!$AF394),"")</f>
        <v/>
      </c>
      <c r="BM27" s="333" t="str">
        <f>IF(AND('MAPA DE RIESGOS'!$AP395="Muy Alta",'MAPA DE RIESGOS'!$AR395="Mayor"),CONCATENATE("R",'MAPA DE RIESGOS'!$H395,"C",'MAPA DE RIESGOS'!$AF395),"")</f>
        <v/>
      </c>
      <c r="BN27" s="333" t="str">
        <f>IF(AND('MAPA DE RIESGOS'!$AP396="Muy Alta",'MAPA DE RIESGOS'!$AR396="Mayor"),CONCATENATE("R",'MAPA DE RIESGOS'!$H396,"C",'MAPA DE RIESGOS'!$AF396),"")</f>
        <v/>
      </c>
      <c r="BO27" s="333" t="str">
        <f>IF(AND('MAPA DE RIESGOS'!$AP397="Muy Alta",'MAPA DE RIESGOS'!$AR397="Mayor"),CONCATENATE("R",'MAPA DE RIESGOS'!$H397,"C",'MAPA DE RIESGOS'!$AF397),"")</f>
        <v/>
      </c>
      <c r="BP27" s="333" t="str">
        <f>IF(AND('MAPA DE RIESGOS'!$AP398="Muy Alta",'MAPA DE RIESGOS'!$AR398="Mayor"),CONCATENATE("R",'MAPA DE RIESGOS'!$H398,"C",'MAPA DE RIESGOS'!$AF398),"")</f>
        <v/>
      </c>
      <c r="BQ27" s="333" t="str">
        <f>IF(AND('MAPA DE RIESGOS'!$AP399="Muy Alta",'MAPA DE RIESGOS'!$AR399="Mayor"),CONCATENATE("R",'MAPA DE RIESGOS'!$H399,"C",'MAPA DE RIESGOS'!$AF399),"")</f>
        <v/>
      </c>
      <c r="BR27" s="333" t="str">
        <f>IF(AND('MAPA DE RIESGOS'!$AP400="Muy Alta",'MAPA DE RIESGOS'!$AR400="Mayor"),CONCATENATE("R",'MAPA DE RIESGOS'!$H400,"C",'MAPA DE RIESGOS'!$AF400),"")</f>
        <v/>
      </c>
      <c r="BS27" s="333" t="str">
        <f>IF(AND('MAPA DE RIESGOS'!$AP401="Muy Alta",'MAPA DE RIESGOS'!$AR401="Mayor"),CONCATENATE("R",'MAPA DE RIESGOS'!$H401,"C",'MAPA DE RIESGOS'!$AF401),"")</f>
        <v/>
      </c>
      <c r="BT27" s="333" t="str">
        <f>IF(AND('MAPA DE RIESGOS'!$AP402="Muy Alta",'MAPA DE RIESGOS'!$AR402="Mayor"),CONCATENATE("R",'MAPA DE RIESGOS'!$H402,"C",'MAPA DE RIESGOS'!$AF402),"")</f>
        <v/>
      </c>
      <c r="BU27" s="333" t="str">
        <f>IF(AND('MAPA DE RIESGOS'!$AP403="Muy Alta",'MAPA DE RIESGOS'!$AR403="Mayor"),CONCATENATE("R",'MAPA DE RIESGOS'!$H403,"C",'MAPA DE RIESGOS'!$AF403),"")</f>
        <v/>
      </c>
      <c r="BV27" s="333" t="str">
        <f>IF(AND('MAPA DE RIESGOS'!$AP404="Muy Alta",'MAPA DE RIESGOS'!$AR404="Mayor"),CONCATENATE("R",'MAPA DE RIESGOS'!$H404,"C",'MAPA DE RIESGOS'!$AF404),"")</f>
        <v/>
      </c>
      <c r="BW27" s="333" t="str">
        <f>IF(AND('MAPA DE RIESGOS'!$AP405="Muy Alta",'MAPA DE RIESGOS'!$AR405="Mayor"),CONCATENATE("R",'MAPA DE RIESGOS'!$H405,"C",'MAPA DE RIESGOS'!$AF405),"")</f>
        <v/>
      </c>
      <c r="BX27" s="333" t="str">
        <f>IF(AND('MAPA DE RIESGOS'!$AP406="Muy Alta",'MAPA DE RIESGOS'!$AR406="Mayor"),CONCATENATE("R",'MAPA DE RIESGOS'!$H406,"C",'MAPA DE RIESGOS'!$AF406),"")</f>
        <v/>
      </c>
      <c r="BY27" s="333" t="str">
        <f>IF(AND('MAPA DE RIESGOS'!$AP407="Muy Alta",'MAPA DE RIESGOS'!$AR407="Mayor"),CONCATENATE("R",'MAPA DE RIESGOS'!$H407,"C",'MAPA DE RIESGOS'!$AF407),"")</f>
        <v/>
      </c>
      <c r="BZ27" s="333" t="str">
        <f>IF(AND('MAPA DE RIESGOS'!$AP408="Muy Alta",'MAPA DE RIESGOS'!$AR408="Mayor"),CONCATENATE("R",'MAPA DE RIESGOS'!$H408,"C",'MAPA DE RIESGOS'!$AF408),"")</f>
        <v/>
      </c>
      <c r="CA27" s="333" t="str">
        <f>IF(AND('MAPA DE RIESGOS'!$AP409="Muy Alta",'MAPA DE RIESGOS'!$AR409="Mayor"),CONCATENATE("R",'MAPA DE RIESGOS'!$H409,"C",'MAPA DE RIESGOS'!$AF409),"")</f>
        <v/>
      </c>
      <c r="CB27" s="333" t="str">
        <f>IF(AND('MAPA DE RIESGOS'!$AP410="Muy Alta",'MAPA DE RIESGOS'!$AR410="Mayor"),CONCATENATE("R",'MAPA DE RIESGOS'!$H410,"C",'MAPA DE RIESGOS'!$AF410),"")</f>
        <v/>
      </c>
      <c r="CC27" s="334" t="str">
        <f>IF(AND('MAPA DE RIESGOS'!$AP411="Muy Alta",'MAPA DE RIESGOS'!$AR411="Mayor"),CONCATENATE("R",'MAPA DE RIESGOS'!$H411,"C",'MAPA DE RIESGOS'!$AF411),"")</f>
        <v/>
      </c>
      <c r="CD27" s="335" t="str">
        <f>IF(AND('MAPA DE RIESGOS'!$AP394="Muy Alta",'MAPA DE RIESGOS'!$AR394="Catastrófico"),CONCATENATE("R",'MAPA DE RIESGOS'!$H394,"C",'MAPA DE RIESGOS'!$AF394),"")</f>
        <v/>
      </c>
      <c r="CE27" s="335" t="str">
        <f>IF(AND('MAPA DE RIESGOS'!$AP395="Muy Alta",'MAPA DE RIESGOS'!$AR395="Catastrófico"),CONCATENATE("R",'MAPA DE RIESGOS'!$H395,"C",'MAPA DE RIESGOS'!$AF395),"")</f>
        <v/>
      </c>
      <c r="CF27" s="335" t="str">
        <f>IF(AND('MAPA DE RIESGOS'!$AP396="Muy Alta",'MAPA DE RIESGOS'!$AR396="Catastrófico"),CONCATENATE("R",'MAPA DE RIESGOS'!$H396,"C",'MAPA DE RIESGOS'!$AF396),"")</f>
        <v/>
      </c>
      <c r="CG27" s="335" t="str">
        <f>IF(AND('MAPA DE RIESGOS'!$AP397="Muy Alta",'MAPA DE RIESGOS'!$AR397="Catastrófico"),CONCATENATE("R",'MAPA DE RIESGOS'!$H397,"C",'MAPA DE RIESGOS'!$AF397),"")</f>
        <v/>
      </c>
      <c r="CH27" s="335" t="str">
        <f>IF(AND('MAPA DE RIESGOS'!$AP398="Muy Alta",'MAPA DE RIESGOS'!$AR398="Catastrófico"),CONCATENATE("R",'MAPA DE RIESGOS'!$H398,"C",'MAPA DE RIESGOS'!$AF398),"")</f>
        <v/>
      </c>
      <c r="CI27" s="335" t="str">
        <f>IF(AND('MAPA DE RIESGOS'!$AP399="Muy Alta",'MAPA DE RIESGOS'!$AR399="Catastrófico"),CONCATENATE("R",'MAPA DE RIESGOS'!$H399,"C",'MAPA DE RIESGOS'!$AF399),"")</f>
        <v/>
      </c>
      <c r="CJ27" s="335" t="str">
        <f>IF(AND('MAPA DE RIESGOS'!$AP400="Muy Alta",'MAPA DE RIESGOS'!$AR400="Catastrófico"),CONCATENATE("R",'MAPA DE RIESGOS'!$H400,"C",'MAPA DE RIESGOS'!$AF400),"")</f>
        <v/>
      </c>
      <c r="CK27" s="335" t="str">
        <f>IF(AND('MAPA DE RIESGOS'!$AP401="Muy Alta",'MAPA DE RIESGOS'!$AR401="Catastrófico"),CONCATENATE("R",'MAPA DE RIESGOS'!$H401,"C",'MAPA DE RIESGOS'!$AF401),"")</f>
        <v/>
      </c>
      <c r="CL27" s="335" t="str">
        <f>IF(AND('MAPA DE RIESGOS'!$AP402="Muy Alta",'MAPA DE RIESGOS'!$AR402="Catastrófico"),CONCATENATE("R",'MAPA DE RIESGOS'!$H402,"C",'MAPA DE RIESGOS'!$AF402),"")</f>
        <v/>
      </c>
      <c r="CM27" s="335" t="str">
        <f>IF(AND('MAPA DE RIESGOS'!$AP403="Muy Alta",'MAPA DE RIESGOS'!$AR403="Catastrófico"),CONCATENATE("R",'MAPA DE RIESGOS'!$H403,"C",'MAPA DE RIESGOS'!$AF403),"")</f>
        <v/>
      </c>
      <c r="CN27" s="335" t="str">
        <f>IF(AND('MAPA DE RIESGOS'!$AP404="Muy Alta",'MAPA DE RIESGOS'!$AR404="Catastrófico"),CONCATENATE("R",'MAPA DE RIESGOS'!$H404,"C",'MAPA DE RIESGOS'!$AF404),"")</f>
        <v/>
      </c>
      <c r="CO27" s="335" t="str">
        <f>IF(AND('MAPA DE RIESGOS'!$AP405="Muy Alta",'MAPA DE RIESGOS'!$AR405="Catastrófico"),CONCATENATE("R",'MAPA DE RIESGOS'!$H405,"C",'MAPA DE RIESGOS'!$AF405),"")</f>
        <v/>
      </c>
      <c r="CP27" s="335" t="str">
        <f>IF(AND('MAPA DE RIESGOS'!$AP406="Muy Alta",'MAPA DE RIESGOS'!$AR406="Catastrófico"),CONCATENATE("R",'MAPA DE RIESGOS'!$H406,"C",'MAPA DE RIESGOS'!$AF406),"")</f>
        <v/>
      </c>
      <c r="CQ27" s="335" t="str">
        <f>IF(AND('MAPA DE RIESGOS'!$AP407="Muy Alta",'MAPA DE RIESGOS'!$AR407="Catastrófico"),CONCATENATE("R",'MAPA DE RIESGOS'!$H407,"C",'MAPA DE RIESGOS'!$AF407),"")</f>
        <v/>
      </c>
      <c r="CR27" s="335" t="str">
        <f>IF(AND('MAPA DE RIESGOS'!$AP408="Muy Alta",'MAPA DE RIESGOS'!$AR408="Catastrófico"),CONCATENATE("R",'MAPA DE RIESGOS'!$H408,"C",'MAPA DE RIESGOS'!$AF408),"")</f>
        <v/>
      </c>
      <c r="CS27" s="335" t="str">
        <f>IF(AND('MAPA DE RIESGOS'!$AP409="Muy Alta",'MAPA DE RIESGOS'!$AR409="Catastrófico"),CONCATENATE("R",'MAPA DE RIESGOS'!$H409,"C",'MAPA DE RIESGOS'!$AF409),"")</f>
        <v/>
      </c>
      <c r="CT27" s="335" t="str">
        <f>IF(AND('MAPA DE RIESGOS'!$AP410="Muy Alta",'MAPA DE RIESGOS'!$AR410="Catastrófico"),CONCATENATE("R",'MAPA DE RIESGOS'!$H410,"C",'MAPA DE RIESGOS'!$AF410),"")</f>
        <v/>
      </c>
      <c r="CU27" s="336" t="str">
        <f>IF(AND('MAPA DE RIESGOS'!$AP411="Muy Alta",'MAPA DE RIESGOS'!$AR411="Catastrófico"),CONCATENATE("R",'MAPA DE RIESGOS'!$H411,"C",'MAPA DE RIESGOS'!$AF411),"")</f>
        <v/>
      </c>
      <c r="CV27" s="67"/>
      <c r="CW27" s="973"/>
      <c r="CX27" s="974"/>
      <c r="CY27" s="974"/>
      <c r="CZ27" s="974"/>
      <c r="DA27" s="974"/>
      <c r="DB27" s="975"/>
    </row>
    <row r="28" spans="2:106" ht="32.450000000000003" customHeight="1">
      <c r="B28" s="966"/>
      <c r="C28" s="966"/>
      <c r="D28" s="967"/>
      <c r="E28" s="955"/>
      <c r="F28" s="956"/>
      <c r="G28" s="956"/>
      <c r="H28" s="956"/>
      <c r="I28" s="957"/>
      <c r="J28" s="332" t="str">
        <f>IF(AND('MAPA DE RIESGOS'!$AP412="Muy Alta",'MAPA DE RIESGOS'!$AR412="Leve"),CONCATENATE("R",'MAPA DE RIESGOS'!$H412,"C",'MAPA DE RIESGOS'!$AF412),"")</f>
        <v/>
      </c>
      <c r="K28" s="333" t="str">
        <f>IF(AND('MAPA DE RIESGOS'!$AP413="Muy Alta",'MAPA DE RIESGOS'!$AR413="Leve"),CONCATENATE("R",'MAPA DE RIESGOS'!$H413,"C",'MAPA DE RIESGOS'!$AF413),"")</f>
        <v/>
      </c>
      <c r="L28" s="333" t="str">
        <f>IF(AND('MAPA DE RIESGOS'!$AP414="Muy Alta",'MAPA DE RIESGOS'!$AR414="Leve"),CONCATENATE("R",'MAPA DE RIESGOS'!$H414,"C",'MAPA DE RIESGOS'!$AF414),"")</f>
        <v/>
      </c>
      <c r="M28" s="333" t="str">
        <f>IF(AND('MAPA DE RIESGOS'!$AP415="Muy Alta",'MAPA DE RIESGOS'!$AR415="Leve"),CONCATENATE("R",'MAPA DE RIESGOS'!$H415,"C",'MAPA DE RIESGOS'!$AF415),"")</f>
        <v/>
      </c>
      <c r="N28" s="333" t="str">
        <f>IF(AND('MAPA DE RIESGOS'!$AP416="Muy Alta",'MAPA DE RIESGOS'!$AR416="Leve"),CONCATENATE("R",'MAPA DE RIESGOS'!$H416,"C",'MAPA DE RIESGOS'!$AF416),"")</f>
        <v/>
      </c>
      <c r="O28" s="333" t="str">
        <f>IF(AND('MAPA DE RIESGOS'!$AP417="Muy Alta",'MAPA DE RIESGOS'!$AR417="Leve"),CONCATENATE("R",'MAPA DE RIESGOS'!$H417,"C",'MAPA DE RIESGOS'!$AF417),"")</f>
        <v/>
      </c>
      <c r="P28" s="333" t="str">
        <f>IF(AND('MAPA DE RIESGOS'!$AP418="Muy Alta",'MAPA DE RIESGOS'!$AR418="Leve"),CONCATENATE("R",'MAPA DE RIESGOS'!$H418,"C",'MAPA DE RIESGOS'!$AF418),"")</f>
        <v/>
      </c>
      <c r="Q28" s="333" t="str">
        <f>IF(AND('MAPA DE RIESGOS'!$AP419="Muy Alta",'MAPA DE RIESGOS'!$AR419="Leve"),CONCATENATE("R",'MAPA DE RIESGOS'!$H419,"C",'MAPA DE RIESGOS'!$AF419),"")</f>
        <v/>
      </c>
      <c r="R28" s="333" t="str">
        <f>IF(AND('MAPA DE RIESGOS'!$AP420="Muy Alta",'MAPA DE RIESGOS'!$AR420="Leve"),CONCATENATE("R",'MAPA DE RIESGOS'!$H420,"C",'MAPA DE RIESGOS'!$AF420),"")</f>
        <v/>
      </c>
      <c r="S28" s="333" t="str">
        <f>IF(AND('MAPA DE RIESGOS'!$AP421="Muy Alta",'MAPA DE RIESGOS'!$AR421="Leve"),CONCATENATE("R",'MAPA DE RIESGOS'!$H421,"C",'MAPA DE RIESGOS'!$AF421),"")</f>
        <v/>
      </c>
      <c r="T28" s="333" t="str">
        <f>IF(AND('MAPA DE RIESGOS'!$AP422="Muy Alta",'MAPA DE RIESGOS'!$AR422="Leve"),CONCATENATE("R",'MAPA DE RIESGOS'!$H422,"C",'MAPA DE RIESGOS'!$AF422),"")</f>
        <v/>
      </c>
      <c r="U28" s="333" t="str">
        <f>IF(AND('MAPA DE RIESGOS'!$AP423="Muy Alta",'MAPA DE RIESGOS'!$AR423="Leve"),CONCATENATE("R",'MAPA DE RIESGOS'!$H423,"C",'MAPA DE RIESGOS'!$AF423),"")</f>
        <v/>
      </c>
      <c r="V28" s="333" t="str">
        <f>IF(AND('MAPA DE RIESGOS'!$AP424="Muy Alta",'MAPA DE RIESGOS'!$AR424="Leve"),CONCATENATE("R",'MAPA DE RIESGOS'!$H424,"C",'MAPA DE RIESGOS'!$AF424),"")</f>
        <v/>
      </c>
      <c r="W28" s="333" t="str">
        <f>IF(AND('MAPA DE RIESGOS'!$AP425="Muy Alta",'MAPA DE RIESGOS'!$AR425="Leve"),CONCATENATE("R",'MAPA DE RIESGOS'!$H425,"C",'MAPA DE RIESGOS'!$AF425),"")</f>
        <v/>
      </c>
      <c r="X28" s="333" t="str">
        <f>IF(AND('MAPA DE RIESGOS'!$AP426="Muy Alta",'MAPA DE RIESGOS'!$AR426="Leve"),CONCATENATE("R",'MAPA DE RIESGOS'!$H426,"C",'MAPA DE RIESGOS'!$AF426),"")</f>
        <v/>
      </c>
      <c r="Y28" s="333" t="str">
        <f>IF(AND('MAPA DE RIESGOS'!$AP427="Muy Alta",'MAPA DE RIESGOS'!$AR427="Leve"),CONCATENATE("R",'MAPA DE RIESGOS'!$H427,"C",'MAPA DE RIESGOS'!$AF427),"")</f>
        <v/>
      </c>
      <c r="Z28" s="333" t="str">
        <f>IF(AND('MAPA DE RIESGOS'!$AP428="Muy Alta",'MAPA DE RIESGOS'!$AR428="Leve"),CONCATENATE("R",'MAPA DE RIESGOS'!$H428,"C",'MAPA DE RIESGOS'!$AF428),"")</f>
        <v/>
      </c>
      <c r="AA28" s="334" t="str">
        <f>IF(AND('MAPA DE RIESGOS'!$AP429="Muy Alta",'MAPA DE RIESGOS'!$AR429="Leve"),CONCATENATE("R",'MAPA DE RIESGOS'!$H429,"C",'MAPA DE RIESGOS'!$AF429),"")</f>
        <v/>
      </c>
      <c r="AB28" s="332" t="str">
        <f>IF(AND('MAPA DE RIESGOS'!$AP412="Muy Alta",'MAPA DE RIESGOS'!$AR412="Menor"),CONCATENATE("R",'MAPA DE RIESGOS'!$H412,"C",'MAPA DE RIESGOS'!$AF412),"")</f>
        <v/>
      </c>
      <c r="AC28" s="333" t="str">
        <f>IF(AND('MAPA DE RIESGOS'!$AP413="Muy Alta",'MAPA DE RIESGOS'!$AR413="Menor"),CONCATENATE("R",'MAPA DE RIESGOS'!$H413,"C",'MAPA DE RIESGOS'!$AF413),"")</f>
        <v/>
      </c>
      <c r="AD28" s="333" t="str">
        <f>IF(AND('MAPA DE RIESGOS'!$AP414="Muy Alta",'MAPA DE RIESGOS'!$AR414="Menor"),CONCATENATE("R",'MAPA DE RIESGOS'!$H414,"C",'MAPA DE RIESGOS'!$AF414),"")</f>
        <v/>
      </c>
      <c r="AE28" s="333" t="str">
        <f>IF(AND('MAPA DE RIESGOS'!$AP415="Muy Alta",'MAPA DE RIESGOS'!$AR415="Menor"),CONCATENATE("R",'MAPA DE RIESGOS'!$H415,"C",'MAPA DE RIESGOS'!$AF415),"")</f>
        <v/>
      </c>
      <c r="AF28" s="333" t="str">
        <f>IF(AND('MAPA DE RIESGOS'!$AP416="Muy Alta",'MAPA DE RIESGOS'!$AR416="Menor"),CONCATENATE("R",'MAPA DE RIESGOS'!$H416,"C",'MAPA DE RIESGOS'!$AF416),"")</f>
        <v/>
      </c>
      <c r="AG28" s="333" t="str">
        <f>IF(AND('MAPA DE RIESGOS'!$AP417="Muy Alta",'MAPA DE RIESGOS'!$AR417="Menor"),CONCATENATE("R",'MAPA DE RIESGOS'!$H417,"C",'MAPA DE RIESGOS'!$AF417),"")</f>
        <v/>
      </c>
      <c r="AH28" s="333" t="str">
        <f>IF(AND('MAPA DE RIESGOS'!$AP418="Muy Alta",'MAPA DE RIESGOS'!$AR418="Menor"),CONCATENATE("R",'MAPA DE RIESGOS'!$H418,"C",'MAPA DE RIESGOS'!$AF418),"")</f>
        <v/>
      </c>
      <c r="AI28" s="333" t="str">
        <f>IF(AND('MAPA DE RIESGOS'!$AP419="Muy Alta",'MAPA DE RIESGOS'!$AR419="Menor"),CONCATENATE("R",'MAPA DE RIESGOS'!$H419,"C",'MAPA DE RIESGOS'!$AF419),"")</f>
        <v/>
      </c>
      <c r="AJ28" s="333" t="str">
        <f>IF(AND('MAPA DE RIESGOS'!$AP420="Muy Alta",'MAPA DE RIESGOS'!$AR420="Menor"),CONCATENATE("R",'MAPA DE RIESGOS'!$H420,"C",'MAPA DE RIESGOS'!$AF420),"")</f>
        <v/>
      </c>
      <c r="AK28" s="333" t="str">
        <f>IF(AND('MAPA DE RIESGOS'!$AP421="Muy Alta",'MAPA DE RIESGOS'!$AR421="Menor"),CONCATENATE("R",'MAPA DE RIESGOS'!$H421,"C",'MAPA DE RIESGOS'!$AF421),"")</f>
        <v/>
      </c>
      <c r="AL28" s="333" t="str">
        <f>IF(AND('MAPA DE RIESGOS'!$AP422="Muy Alta",'MAPA DE RIESGOS'!$AR422="Menor"),CONCATENATE("R",'MAPA DE RIESGOS'!$H422,"C",'MAPA DE RIESGOS'!$AF422),"")</f>
        <v/>
      </c>
      <c r="AM28" s="333" t="str">
        <f>IF(AND('MAPA DE RIESGOS'!$AP423="Muy Alta",'MAPA DE RIESGOS'!$AR423="Menor"),CONCATENATE("R",'MAPA DE RIESGOS'!$H423,"C",'MAPA DE RIESGOS'!$AF423),"")</f>
        <v/>
      </c>
      <c r="AN28" s="333" t="str">
        <f>IF(AND('MAPA DE RIESGOS'!$AP424="Muy Alta",'MAPA DE RIESGOS'!$AR424="Menor"),CONCATENATE("R",'MAPA DE RIESGOS'!$H424,"C",'MAPA DE RIESGOS'!$AF424),"")</f>
        <v/>
      </c>
      <c r="AO28" s="333" t="str">
        <f>IF(AND('MAPA DE RIESGOS'!$AP425="Muy Alta",'MAPA DE RIESGOS'!$AR425="Menor"),CONCATENATE("R",'MAPA DE RIESGOS'!$H425,"C",'MAPA DE RIESGOS'!$AF425),"")</f>
        <v/>
      </c>
      <c r="AP28" s="333" t="str">
        <f>IF(AND('MAPA DE RIESGOS'!$AP426="Muy Alta",'MAPA DE RIESGOS'!$AR426="Menor"),CONCATENATE("R",'MAPA DE RIESGOS'!$H426,"C",'MAPA DE RIESGOS'!$AF426),"")</f>
        <v/>
      </c>
      <c r="AQ28" s="333" t="str">
        <f>IF(AND('MAPA DE RIESGOS'!$AP427="Muy Alta",'MAPA DE RIESGOS'!$AR427="Menor"),CONCATENATE("R",'MAPA DE RIESGOS'!$H427,"C",'MAPA DE RIESGOS'!$AF427),"")</f>
        <v/>
      </c>
      <c r="AR28" s="333" t="str">
        <f>IF(AND('MAPA DE RIESGOS'!$AP428="Muy Alta",'MAPA DE RIESGOS'!$AR428="Menor"),CONCATENATE("R",'MAPA DE RIESGOS'!$H428,"C",'MAPA DE RIESGOS'!$AF428),"")</f>
        <v/>
      </c>
      <c r="AS28" s="334" t="str">
        <f>IF(AND('MAPA DE RIESGOS'!$AP429="Muy Alta",'MAPA DE RIESGOS'!$AR429="Menor"),CONCATENATE("R",'MAPA DE RIESGOS'!$H429,"C",'MAPA DE RIESGOS'!$AF429),"")</f>
        <v/>
      </c>
      <c r="AT28" s="332" t="str">
        <f>IF(AND('MAPA DE RIESGOS'!$AP412="Muy Alta",'MAPA DE RIESGOS'!$AR412="Moderado"),CONCATENATE("R",'MAPA DE RIESGOS'!$H412,"C",'MAPA DE RIESGOS'!$AF412),"")</f>
        <v/>
      </c>
      <c r="AU28" s="333" t="str">
        <f>IF(AND('MAPA DE RIESGOS'!$AP413="Muy Alta",'MAPA DE RIESGOS'!$AR413="Moderado"),CONCATENATE("R",'MAPA DE RIESGOS'!$H413,"C",'MAPA DE RIESGOS'!$AF413),"")</f>
        <v/>
      </c>
      <c r="AV28" s="333" t="str">
        <f>IF(AND('MAPA DE RIESGOS'!$AP414="Muy Alta",'MAPA DE RIESGOS'!$AR414="Moderado"),CONCATENATE("R",'MAPA DE RIESGOS'!$H414,"C",'MAPA DE RIESGOS'!$AF414),"")</f>
        <v/>
      </c>
      <c r="AW28" s="333" t="str">
        <f>IF(AND('MAPA DE RIESGOS'!$AP415="Muy Alta",'MAPA DE RIESGOS'!$AR415="Moderado"),CONCATENATE("R",'MAPA DE RIESGOS'!$H415,"C",'MAPA DE RIESGOS'!$AF415),"")</f>
        <v/>
      </c>
      <c r="AX28" s="333" t="str">
        <f>IF(AND('MAPA DE RIESGOS'!$AP416="Muy Alta",'MAPA DE RIESGOS'!$AR416="Moderado"),CONCATENATE("R",'MAPA DE RIESGOS'!$H416,"C",'MAPA DE RIESGOS'!$AF416),"")</f>
        <v/>
      </c>
      <c r="AY28" s="333" t="str">
        <f>IF(AND('MAPA DE RIESGOS'!$AP417="Muy Alta",'MAPA DE RIESGOS'!$AR417="Moderado"),CONCATENATE("R",'MAPA DE RIESGOS'!$H417,"C",'MAPA DE RIESGOS'!$AF417),"")</f>
        <v/>
      </c>
      <c r="AZ28" s="333" t="str">
        <f>IF(AND('MAPA DE RIESGOS'!$AP418="Muy Alta",'MAPA DE RIESGOS'!$AR418="Moderado"),CONCATENATE("R",'MAPA DE RIESGOS'!$H418,"C",'MAPA DE RIESGOS'!$AF418),"")</f>
        <v/>
      </c>
      <c r="BA28" s="333" t="str">
        <f>IF(AND('MAPA DE RIESGOS'!$AP419="Muy Alta",'MAPA DE RIESGOS'!$AR419="Moderado"),CONCATENATE("R",'MAPA DE RIESGOS'!$H419,"C",'MAPA DE RIESGOS'!$AF419),"")</f>
        <v/>
      </c>
      <c r="BB28" s="333" t="str">
        <f>IF(AND('MAPA DE RIESGOS'!$AP420="Muy Alta",'MAPA DE RIESGOS'!$AR420="Moderado"),CONCATENATE("R",'MAPA DE RIESGOS'!$H420,"C",'MAPA DE RIESGOS'!$AF420),"")</f>
        <v/>
      </c>
      <c r="BC28" s="333" t="str">
        <f>IF(AND('MAPA DE RIESGOS'!$AP421="Muy Alta",'MAPA DE RIESGOS'!$AR421="Moderado"),CONCATENATE("R",'MAPA DE RIESGOS'!$H421,"C",'MAPA DE RIESGOS'!$AF421),"")</f>
        <v/>
      </c>
      <c r="BD28" s="333" t="str">
        <f>IF(AND('MAPA DE RIESGOS'!$AP422="Muy Alta",'MAPA DE RIESGOS'!$AR422="Moderado"),CONCATENATE("R",'MAPA DE RIESGOS'!$H422,"C",'MAPA DE RIESGOS'!$AF422),"")</f>
        <v/>
      </c>
      <c r="BE28" s="333" t="str">
        <f>IF(AND('MAPA DE RIESGOS'!$AP423="Muy Alta",'MAPA DE RIESGOS'!$AR423="Moderado"),CONCATENATE("R",'MAPA DE RIESGOS'!$H423,"C",'MAPA DE RIESGOS'!$AF423),"")</f>
        <v/>
      </c>
      <c r="BF28" s="333" t="str">
        <f>IF(AND('MAPA DE RIESGOS'!$AP424="Muy Alta",'MAPA DE RIESGOS'!$AR424="Moderado"),CONCATENATE("R",'MAPA DE RIESGOS'!$H424,"C",'MAPA DE RIESGOS'!$AF424),"")</f>
        <v/>
      </c>
      <c r="BG28" s="333" t="str">
        <f>IF(AND('MAPA DE RIESGOS'!$AP425="Muy Alta",'MAPA DE RIESGOS'!$AR425="Moderado"),CONCATENATE("R",'MAPA DE RIESGOS'!$H425,"C",'MAPA DE RIESGOS'!$AF425),"")</f>
        <v/>
      </c>
      <c r="BH28" s="333" t="str">
        <f>IF(AND('MAPA DE RIESGOS'!$AP426="Muy Alta",'MAPA DE RIESGOS'!$AR426="Moderado"),CONCATENATE("R",'MAPA DE RIESGOS'!$H426,"C",'MAPA DE RIESGOS'!$AF426),"")</f>
        <v/>
      </c>
      <c r="BI28" s="333" t="str">
        <f>IF(AND('MAPA DE RIESGOS'!$AP427="Muy Alta",'MAPA DE RIESGOS'!$AR427="Moderado"),CONCATENATE("R",'MAPA DE RIESGOS'!$H427,"C",'MAPA DE RIESGOS'!$AF427),"")</f>
        <v/>
      </c>
      <c r="BJ28" s="333" t="str">
        <f>IF(AND('MAPA DE RIESGOS'!$AP428="Muy Alta",'MAPA DE RIESGOS'!$AR428="Moderado"),CONCATENATE("R",'MAPA DE RIESGOS'!$H428,"C",'MAPA DE RIESGOS'!$AF428),"")</f>
        <v/>
      </c>
      <c r="BK28" s="334" t="str">
        <f>IF(AND('MAPA DE RIESGOS'!$AP429="Muy Alta",'MAPA DE RIESGOS'!$AR429="Moderado"),CONCATENATE("R",'MAPA DE RIESGOS'!$H429,"C",'MAPA DE RIESGOS'!$AF429),"")</f>
        <v/>
      </c>
      <c r="BL28" s="332" t="str">
        <f>IF(AND('MAPA DE RIESGOS'!$AP412="Muy Alta",'MAPA DE RIESGOS'!$AR412="Mayor"),CONCATENATE("R",'MAPA DE RIESGOS'!$H412,"C",'MAPA DE RIESGOS'!$AF412),"")</f>
        <v/>
      </c>
      <c r="BM28" s="333" t="str">
        <f>IF(AND('MAPA DE RIESGOS'!$AP413="Muy Alta",'MAPA DE RIESGOS'!$AR413="Mayor"),CONCATENATE("R",'MAPA DE RIESGOS'!$H413,"C",'MAPA DE RIESGOS'!$AF413),"")</f>
        <v/>
      </c>
      <c r="BN28" s="333" t="str">
        <f>IF(AND('MAPA DE RIESGOS'!$AP414="Muy Alta",'MAPA DE RIESGOS'!$AR414="Mayor"),CONCATENATE("R",'MAPA DE RIESGOS'!$H414,"C",'MAPA DE RIESGOS'!$AF414),"")</f>
        <v/>
      </c>
      <c r="BO28" s="333" t="str">
        <f>IF(AND('MAPA DE RIESGOS'!$AP415="Muy Alta",'MAPA DE RIESGOS'!$AR415="Mayor"),CONCATENATE("R",'MAPA DE RIESGOS'!$H415,"C",'MAPA DE RIESGOS'!$AF415),"")</f>
        <v/>
      </c>
      <c r="BP28" s="333" t="str">
        <f>IF(AND('MAPA DE RIESGOS'!$AP416="Muy Alta",'MAPA DE RIESGOS'!$AR416="Mayor"),CONCATENATE("R",'MAPA DE RIESGOS'!$H416,"C",'MAPA DE RIESGOS'!$AF416),"")</f>
        <v/>
      </c>
      <c r="BQ28" s="333" t="str">
        <f>IF(AND('MAPA DE RIESGOS'!$AP417="Muy Alta",'MAPA DE RIESGOS'!$AR417="Mayor"),CONCATENATE("R",'MAPA DE RIESGOS'!$H417,"C",'MAPA DE RIESGOS'!$AF417),"")</f>
        <v/>
      </c>
      <c r="BR28" s="333" t="str">
        <f>IF(AND('MAPA DE RIESGOS'!$AP418="Muy Alta",'MAPA DE RIESGOS'!$AR418="Mayor"),CONCATENATE("R",'MAPA DE RIESGOS'!$H418,"C",'MAPA DE RIESGOS'!$AF418),"")</f>
        <v/>
      </c>
      <c r="BS28" s="333" t="str">
        <f>IF(AND('MAPA DE RIESGOS'!$AP419="Muy Alta",'MAPA DE RIESGOS'!$AR419="Mayor"),CONCATENATE("R",'MAPA DE RIESGOS'!$H419,"C",'MAPA DE RIESGOS'!$AF419),"")</f>
        <v/>
      </c>
      <c r="BT28" s="333" t="str">
        <f>IF(AND('MAPA DE RIESGOS'!$AP420="Muy Alta",'MAPA DE RIESGOS'!$AR420="Mayor"),CONCATENATE("R",'MAPA DE RIESGOS'!$H420,"C",'MAPA DE RIESGOS'!$AF420),"")</f>
        <v/>
      </c>
      <c r="BU28" s="333" t="str">
        <f>IF(AND('MAPA DE RIESGOS'!$AP421="Muy Alta",'MAPA DE RIESGOS'!$AR421="Mayor"),CONCATENATE("R",'MAPA DE RIESGOS'!$H421,"C",'MAPA DE RIESGOS'!$AF421),"")</f>
        <v/>
      </c>
      <c r="BV28" s="333" t="str">
        <f>IF(AND('MAPA DE RIESGOS'!$AP422="Muy Alta",'MAPA DE RIESGOS'!$AR422="Mayor"),CONCATENATE("R",'MAPA DE RIESGOS'!$H422,"C",'MAPA DE RIESGOS'!$AF422),"")</f>
        <v/>
      </c>
      <c r="BW28" s="333" t="str">
        <f>IF(AND('MAPA DE RIESGOS'!$AP423="Muy Alta",'MAPA DE RIESGOS'!$AR423="Mayor"),CONCATENATE("R",'MAPA DE RIESGOS'!$H423,"C",'MAPA DE RIESGOS'!$AF423),"")</f>
        <v/>
      </c>
      <c r="BX28" s="333" t="str">
        <f>IF(AND('MAPA DE RIESGOS'!$AP424="Muy Alta",'MAPA DE RIESGOS'!$AR424="Mayor"),CONCATENATE("R",'MAPA DE RIESGOS'!$H424,"C",'MAPA DE RIESGOS'!$AF424),"")</f>
        <v/>
      </c>
      <c r="BY28" s="333" t="str">
        <f>IF(AND('MAPA DE RIESGOS'!$AP425="Muy Alta",'MAPA DE RIESGOS'!$AR425="Mayor"),CONCATENATE("R",'MAPA DE RIESGOS'!$H425,"C",'MAPA DE RIESGOS'!$AF425),"")</f>
        <v/>
      </c>
      <c r="BZ28" s="333" t="str">
        <f>IF(AND('MAPA DE RIESGOS'!$AP426="Muy Alta",'MAPA DE RIESGOS'!$AR426="Mayor"),CONCATENATE("R",'MAPA DE RIESGOS'!$H426,"C",'MAPA DE RIESGOS'!$AF426),"")</f>
        <v/>
      </c>
      <c r="CA28" s="333" t="str">
        <f>IF(AND('MAPA DE RIESGOS'!$AP427="Muy Alta",'MAPA DE RIESGOS'!$AR427="Mayor"),CONCATENATE("R",'MAPA DE RIESGOS'!$H427,"C",'MAPA DE RIESGOS'!$AF427),"")</f>
        <v/>
      </c>
      <c r="CB28" s="333" t="str">
        <f>IF(AND('MAPA DE RIESGOS'!$AP428="Muy Alta",'MAPA DE RIESGOS'!$AR428="Mayor"),CONCATENATE("R",'MAPA DE RIESGOS'!$H428,"C",'MAPA DE RIESGOS'!$AF428),"")</f>
        <v/>
      </c>
      <c r="CC28" s="334" t="str">
        <f>IF(AND('MAPA DE RIESGOS'!$AP429="Muy Alta",'MAPA DE RIESGOS'!$AR429="Mayor"),CONCATENATE("R",'MAPA DE RIESGOS'!$H429,"C",'MAPA DE RIESGOS'!$AF429),"")</f>
        <v/>
      </c>
      <c r="CD28" s="335" t="str">
        <f>IF(AND('MAPA DE RIESGOS'!$AP412="Muy Alta",'MAPA DE RIESGOS'!$AR412="Catastrófico"),CONCATENATE("R",'MAPA DE RIESGOS'!$H412,"C",'MAPA DE RIESGOS'!$AF412),"")</f>
        <v/>
      </c>
      <c r="CE28" s="335" t="str">
        <f>IF(AND('MAPA DE RIESGOS'!$AP413="Muy Alta",'MAPA DE RIESGOS'!$AR413="Catastrófico"),CONCATENATE("R",'MAPA DE RIESGOS'!$H413,"C",'MAPA DE RIESGOS'!$AF413),"")</f>
        <v/>
      </c>
      <c r="CF28" s="335" t="str">
        <f>IF(AND('MAPA DE RIESGOS'!$AP414="Muy Alta",'MAPA DE RIESGOS'!$AR414="Catastrófico"),CONCATENATE("R",'MAPA DE RIESGOS'!$H414,"C",'MAPA DE RIESGOS'!$AF414),"")</f>
        <v/>
      </c>
      <c r="CG28" s="335" t="str">
        <f>IF(AND('MAPA DE RIESGOS'!$AP415="Muy Alta",'MAPA DE RIESGOS'!$AR415="Catastrófico"),CONCATENATE("R",'MAPA DE RIESGOS'!$H415,"C",'MAPA DE RIESGOS'!$AF415),"")</f>
        <v/>
      </c>
      <c r="CH28" s="335" t="str">
        <f>IF(AND('MAPA DE RIESGOS'!$AP416="Muy Alta",'MAPA DE RIESGOS'!$AR416="Catastrófico"),CONCATENATE("R",'MAPA DE RIESGOS'!$H416,"C",'MAPA DE RIESGOS'!$AF416),"")</f>
        <v/>
      </c>
      <c r="CI28" s="335" t="str">
        <f>IF(AND('MAPA DE RIESGOS'!$AP417="Muy Alta",'MAPA DE RIESGOS'!$AR417="Catastrófico"),CONCATENATE("R",'MAPA DE RIESGOS'!$H417,"C",'MAPA DE RIESGOS'!$AF417),"")</f>
        <v/>
      </c>
      <c r="CJ28" s="335" t="str">
        <f>IF(AND('MAPA DE RIESGOS'!$AP418="Muy Alta",'MAPA DE RIESGOS'!$AR418="Catastrófico"),CONCATENATE("R",'MAPA DE RIESGOS'!$H418,"C",'MAPA DE RIESGOS'!$AF418),"")</f>
        <v/>
      </c>
      <c r="CK28" s="335" t="str">
        <f>IF(AND('MAPA DE RIESGOS'!$AP419="Muy Alta",'MAPA DE RIESGOS'!$AR419="Catastrófico"),CONCATENATE("R",'MAPA DE RIESGOS'!$H419,"C",'MAPA DE RIESGOS'!$AF419),"")</f>
        <v/>
      </c>
      <c r="CL28" s="335" t="str">
        <f>IF(AND('MAPA DE RIESGOS'!$AP420="Muy Alta",'MAPA DE RIESGOS'!$AR420="Catastrófico"),CONCATENATE("R",'MAPA DE RIESGOS'!$H420,"C",'MAPA DE RIESGOS'!$AF420),"")</f>
        <v/>
      </c>
      <c r="CM28" s="335" t="str">
        <f>IF(AND('MAPA DE RIESGOS'!$AP421="Muy Alta",'MAPA DE RIESGOS'!$AR421="Catastrófico"),CONCATENATE("R",'MAPA DE RIESGOS'!$H421,"C",'MAPA DE RIESGOS'!$AF421),"")</f>
        <v/>
      </c>
      <c r="CN28" s="335" t="str">
        <f>IF(AND('MAPA DE RIESGOS'!$AP422="Muy Alta",'MAPA DE RIESGOS'!$AR422="Catastrófico"),CONCATENATE("R",'MAPA DE RIESGOS'!$H422,"C",'MAPA DE RIESGOS'!$AF422),"")</f>
        <v/>
      </c>
      <c r="CO28" s="335" t="str">
        <f>IF(AND('MAPA DE RIESGOS'!$AP423="Muy Alta",'MAPA DE RIESGOS'!$AR423="Catastrófico"),CONCATENATE("R",'MAPA DE RIESGOS'!$H423,"C",'MAPA DE RIESGOS'!$AF423),"")</f>
        <v/>
      </c>
      <c r="CP28" s="335" t="str">
        <f>IF(AND('MAPA DE RIESGOS'!$AP424="Muy Alta",'MAPA DE RIESGOS'!$AR424="Catastrófico"),CONCATENATE("R",'MAPA DE RIESGOS'!$H424,"C",'MAPA DE RIESGOS'!$AF424),"")</f>
        <v/>
      </c>
      <c r="CQ28" s="335" t="str">
        <f>IF(AND('MAPA DE RIESGOS'!$AP425="Muy Alta",'MAPA DE RIESGOS'!$AR425="Catastrófico"),CONCATENATE("R",'MAPA DE RIESGOS'!$H425,"C",'MAPA DE RIESGOS'!$AF425),"")</f>
        <v/>
      </c>
      <c r="CR28" s="335" t="str">
        <f>IF(AND('MAPA DE RIESGOS'!$AP426="Muy Alta",'MAPA DE RIESGOS'!$AR426="Catastrófico"),CONCATENATE("R",'MAPA DE RIESGOS'!$H426,"C",'MAPA DE RIESGOS'!$AF426),"")</f>
        <v/>
      </c>
      <c r="CS28" s="335" t="str">
        <f>IF(AND('MAPA DE RIESGOS'!$AP427="Muy Alta",'MAPA DE RIESGOS'!$AR427="Catastrófico"),CONCATENATE("R",'MAPA DE RIESGOS'!$H427,"C",'MAPA DE RIESGOS'!$AF427),"")</f>
        <v/>
      </c>
      <c r="CT28" s="335" t="str">
        <f>IF(AND('MAPA DE RIESGOS'!$AP428="Muy Alta",'MAPA DE RIESGOS'!$AR428="Catastrófico"),CONCATENATE("R",'MAPA DE RIESGOS'!$H428,"C",'MAPA DE RIESGOS'!$AF428),"")</f>
        <v/>
      </c>
      <c r="CU28" s="336" t="str">
        <f>IF(AND('MAPA DE RIESGOS'!$AP429="Muy Alta",'MAPA DE RIESGOS'!$AR429="Catastrófico"),CONCATENATE("R",'MAPA DE RIESGOS'!$H429,"C",'MAPA DE RIESGOS'!$AF429),"")</f>
        <v/>
      </c>
      <c r="CV28" s="67"/>
      <c r="CW28" s="973"/>
      <c r="CX28" s="974"/>
      <c r="CY28" s="974"/>
      <c r="CZ28" s="974"/>
      <c r="DA28" s="974"/>
      <c r="DB28" s="975"/>
    </row>
    <row r="29" spans="2:106" ht="32.450000000000003" customHeight="1">
      <c r="B29" s="966"/>
      <c r="C29" s="966"/>
      <c r="D29" s="967"/>
      <c r="E29" s="955"/>
      <c r="F29" s="956"/>
      <c r="G29" s="956"/>
      <c r="H29" s="956"/>
      <c r="I29" s="957"/>
      <c r="J29" s="332" t="str">
        <f>IF(AND('MAPA DE RIESGOS'!$AP430="Muy Alta",'MAPA DE RIESGOS'!$AR430="Leve"),CONCATENATE("R",'MAPA DE RIESGOS'!$H430,"C",'MAPA DE RIESGOS'!$AF430),"")</f>
        <v/>
      </c>
      <c r="K29" s="333" t="str">
        <f>IF(AND('MAPA DE RIESGOS'!$AP431="Muy Alta",'MAPA DE RIESGOS'!$AR431="Leve"),CONCATENATE("R",'MAPA DE RIESGOS'!$H431,"C",'MAPA DE RIESGOS'!$AF431),"")</f>
        <v/>
      </c>
      <c r="L29" s="333" t="str">
        <f>IF(AND('MAPA DE RIESGOS'!$AP432="Muy Alta",'MAPA DE RIESGOS'!$AR432="Leve"),CONCATENATE("R",'MAPA DE RIESGOS'!$H432,"C",'MAPA DE RIESGOS'!$AF432),"")</f>
        <v/>
      </c>
      <c r="M29" s="333" t="str">
        <f>IF(AND('MAPA DE RIESGOS'!$AP433="Muy Alta",'MAPA DE RIESGOS'!$AR433="Leve"),CONCATENATE("R",'MAPA DE RIESGOS'!$H433,"C",'MAPA DE RIESGOS'!$AF433),"")</f>
        <v/>
      </c>
      <c r="N29" s="333" t="str">
        <f>IF(AND('MAPA DE RIESGOS'!$AP434="Muy Alta",'MAPA DE RIESGOS'!$AR434="Leve"),CONCATENATE("R",'MAPA DE RIESGOS'!$H434,"C",'MAPA DE RIESGOS'!$AF434),"")</f>
        <v/>
      </c>
      <c r="O29" s="333" t="str">
        <f>IF(AND('MAPA DE RIESGOS'!$AP435="Muy Alta",'MAPA DE RIESGOS'!$AR435="Leve"),CONCATENATE("R",'MAPA DE RIESGOS'!$H435,"C",'MAPA DE RIESGOS'!$AF435),"")</f>
        <v/>
      </c>
      <c r="P29" s="333" t="str">
        <f>IF(AND('MAPA DE RIESGOS'!$AP436="Muy Alta",'MAPA DE RIESGOS'!$AR436="Leve"),CONCATENATE("R",'MAPA DE RIESGOS'!$H436,"C",'MAPA DE RIESGOS'!$AF436),"")</f>
        <v/>
      </c>
      <c r="Q29" s="333" t="str">
        <f>IF(AND('MAPA DE RIESGOS'!$AP437="Muy Alta",'MAPA DE RIESGOS'!$AR437="Leve"),CONCATENATE("R",'MAPA DE RIESGOS'!$H437,"C",'MAPA DE RIESGOS'!$AF437),"")</f>
        <v/>
      </c>
      <c r="R29" s="333" t="str">
        <f>IF(AND('MAPA DE RIESGOS'!$AP438="Muy Alta",'MAPA DE RIESGOS'!$AR438="Leve"),CONCATENATE("R",'MAPA DE RIESGOS'!$H438,"C",'MAPA DE RIESGOS'!$AF438),"")</f>
        <v/>
      </c>
      <c r="S29" s="333" t="str">
        <f>IF(AND('MAPA DE RIESGOS'!$AP439="Muy Alta",'MAPA DE RIESGOS'!$AR439="Leve"),CONCATENATE("R",'MAPA DE RIESGOS'!$H439,"C",'MAPA DE RIESGOS'!$AF439),"")</f>
        <v/>
      </c>
      <c r="T29" s="333" t="str">
        <f>IF(AND('MAPA DE RIESGOS'!$AP440="Muy Alta",'MAPA DE RIESGOS'!$AR440="Leve"),CONCATENATE("R",'MAPA DE RIESGOS'!$H440,"C",'MAPA DE RIESGOS'!$AF440),"")</f>
        <v/>
      </c>
      <c r="U29" s="333" t="str">
        <f>IF(AND('MAPA DE RIESGOS'!$AP441="Muy Alta",'MAPA DE RIESGOS'!$AR441="Leve"),CONCATENATE("R",'MAPA DE RIESGOS'!$H441,"C",'MAPA DE RIESGOS'!$AF441),"")</f>
        <v/>
      </c>
      <c r="V29" s="333" t="str">
        <f>IF(AND('MAPA DE RIESGOS'!$AP442="Muy Alta",'MAPA DE RIESGOS'!$AR442="Leve"),CONCATENATE("R",'MAPA DE RIESGOS'!$H442,"C",'MAPA DE RIESGOS'!$AF442),"")</f>
        <v/>
      </c>
      <c r="W29" s="333" t="str">
        <f>IF(AND('MAPA DE RIESGOS'!$AP443="Muy Alta",'MAPA DE RIESGOS'!$AR443="Leve"),CONCATENATE("R",'MAPA DE RIESGOS'!$H443,"C",'MAPA DE RIESGOS'!$AF443),"")</f>
        <v/>
      </c>
      <c r="X29" s="333" t="str">
        <f>IF(AND('MAPA DE RIESGOS'!$AP444="Muy Alta",'MAPA DE RIESGOS'!$AR444="Leve"),CONCATENATE("R",'MAPA DE RIESGOS'!$H444,"C",'MAPA DE RIESGOS'!$AF444),"")</f>
        <v/>
      </c>
      <c r="Y29" s="333" t="str">
        <f>IF(AND('MAPA DE RIESGOS'!$AP445="Muy Alta",'MAPA DE RIESGOS'!$AR445="Leve"),CONCATENATE("R",'MAPA DE RIESGOS'!$H445,"C",'MAPA DE RIESGOS'!$AF445),"")</f>
        <v/>
      </c>
      <c r="Z29" s="333" t="str">
        <f>IF(AND('MAPA DE RIESGOS'!$AP446="Muy Alta",'MAPA DE RIESGOS'!$AR446="Leve"),CONCATENATE("R",'MAPA DE RIESGOS'!$H446,"C",'MAPA DE RIESGOS'!$AF446),"")</f>
        <v/>
      </c>
      <c r="AA29" s="334" t="str">
        <f>IF(AND('MAPA DE RIESGOS'!$AP447="Muy Alta",'MAPA DE RIESGOS'!$AR447="Leve"),CONCATENATE("R",'MAPA DE RIESGOS'!$H447,"C",'MAPA DE RIESGOS'!$AF447),"")</f>
        <v/>
      </c>
      <c r="AB29" s="332" t="str">
        <f>IF(AND('MAPA DE RIESGOS'!$AP430="Muy Alta",'MAPA DE RIESGOS'!$AR430="Menor"),CONCATENATE("R",'MAPA DE RIESGOS'!$H430,"C",'MAPA DE RIESGOS'!$AF430),"")</f>
        <v/>
      </c>
      <c r="AC29" s="333" t="str">
        <f>IF(AND('MAPA DE RIESGOS'!$AP431="Muy Alta",'MAPA DE RIESGOS'!$AR431="Menor"),CONCATENATE("R",'MAPA DE RIESGOS'!$H431,"C",'MAPA DE RIESGOS'!$AF431),"")</f>
        <v/>
      </c>
      <c r="AD29" s="333" t="str">
        <f>IF(AND('MAPA DE RIESGOS'!$AP432="Muy Alta",'MAPA DE RIESGOS'!$AR432="Menor"),CONCATENATE("R",'MAPA DE RIESGOS'!$H432,"C",'MAPA DE RIESGOS'!$AF432),"")</f>
        <v/>
      </c>
      <c r="AE29" s="333" t="str">
        <f>IF(AND('MAPA DE RIESGOS'!$AP433="Muy Alta",'MAPA DE RIESGOS'!$AR433="Menor"),CONCATENATE("R",'MAPA DE RIESGOS'!$H433,"C",'MAPA DE RIESGOS'!$AF433),"")</f>
        <v/>
      </c>
      <c r="AF29" s="333" t="str">
        <f>IF(AND('MAPA DE RIESGOS'!$AP434="Muy Alta",'MAPA DE RIESGOS'!$AR434="Menor"),CONCATENATE("R",'MAPA DE RIESGOS'!$H434,"C",'MAPA DE RIESGOS'!$AF434),"")</f>
        <v/>
      </c>
      <c r="AG29" s="333" t="str">
        <f>IF(AND('MAPA DE RIESGOS'!$AP435="Muy Alta",'MAPA DE RIESGOS'!$AR435="Menor"),CONCATENATE("R",'MAPA DE RIESGOS'!$H435,"C",'MAPA DE RIESGOS'!$AF435),"")</f>
        <v/>
      </c>
      <c r="AH29" s="333" t="str">
        <f>IF(AND('MAPA DE RIESGOS'!$AP436="Muy Alta",'MAPA DE RIESGOS'!$AR436="Menor"),CONCATENATE("R",'MAPA DE RIESGOS'!$H436,"C",'MAPA DE RIESGOS'!$AF436),"")</f>
        <v/>
      </c>
      <c r="AI29" s="333" t="str">
        <f>IF(AND('MAPA DE RIESGOS'!$AP437="Muy Alta",'MAPA DE RIESGOS'!$AR437="Menor"),CONCATENATE("R",'MAPA DE RIESGOS'!$H437,"C",'MAPA DE RIESGOS'!$AF437),"")</f>
        <v/>
      </c>
      <c r="AJ29" s="333" t="str">
        <f>IF(AND('MAPA DE RIESGOS'!$AP438="Muy Alta",'MAPA DE RIESGOS'!$AR438="Menor"),CONCATENATE("R",'MAPA DE RIESGOS'!$H438,"C",'MAPA DE RIESGOS'!$AF438),"")</f>
        <v/>
      </c>
      <c r="AK29" s="333" t="str">
        <f>IF(AND('MAPA DE RIESGOS'!$AP439="Muy Alta",'MAPA DE RIESGOS'!$AR439="Menor"),CONCATENATE("R",'MAPA DE RIESGOS'!$H439,"C",'MAPA DE RIESGOS'!$AF439),"")</f>
        <v/>
      </c>
      <c r="AL29" s="333" t="str">
        <f>IF(AND('MAPA DE RIESGOS'!$AP440="Muy Alta",'MAPA DE RIESGOS'!$AR440="Menor"),CONCATENATE("R",'MAPA DE RIESGOS'!$H440,"C",'MAPA DE RIESGOS'!$AF440),"")</f>
        <v/>
      </c>
      <c r="AM29" s="333" t="str">
        <f>IF(AND('MAPA DE RIESGOS'!$AP441="Muy Alta",'MAPA DE RIESGOS'!$AR441="Menor"),CONCATENATE("R",'MAPA DE RIESGOS'!$H441,"C",'MAPA DE RIESGOS'!$AF441),"")</f>
        <v/>
      </c>
      <c r="AN29" s="333" t="str">
        <f>IF(AND('MAPA DE RIESGOS'!$AP442="Muy Alta",'MAPA DE RIESGOS'!$AR442="Menor"),CONCATENATE("R",'MAPA DE RIESGOS'!$H442,"C",'MAPA DE RIESGOS'!$AF442),"")</f>
        <v/>
      </c>
      <c r="AO29" s="333" t="str">
        <f>IF(AND('MAPA DE RIESGOS'!$AP443="Muy Alta",'MAPA DE RIESGOS'!$AR443="Menor"),CONCATENATE("R",'MAPA DE RIESGOS'!$H443,"C",'MAPA DE RIESGOS'!$AF443),"")</f>
        <v/>
      </c>
      <c r="AP29" s="333" t="str">
        <f>IF(AND('MAPA DE RIESGOS'!$AP444="Muy Alta",'MAPA DE RIESGOS'!$AR444="Menor"),CONCATENATE("R",'MAPA DE RIESGOS'!$H444,"C",'MAPA DE RIESGOS'!$AF444),"")</f>
        <v/>
      </c>
      <c r="AQ29" s="333" t="str">
        <f>IF(AND('MAPA DE RIESGOS'!$AP445="Muy Alta",'MAPA DE RIESGOS'!$AR445="Menor"),CONCATENATE("R",'MAPA DE RIESGOS'!$H445,"C",'MAPA DE RIESGOS'!$AF445),"")</f>
        <v/>
      </c>
      <c r="AR29" s="333" t="str">
        <f>IF(AND('MAPA DE RIESGOS'!$AP446="Muy Alta",'MAPA DE RIESGOS'!$AR446="Menor"),CONCATENATE("R",'MAPA DE RIESGOS'!$H446,"C",'MAPA DE RIESGOS'!$AF446),"")</f>
        <v/>
      </c>
      <c r="AS29" s="334" t="str">
        <f>IF(AND('MAPA DE RIESGOS'!$AP447="Muy Alta",'MAPA DE RIESGOS'!$AR447="Menor"),CONCATENATE("R",'MAPA DE RIESGOS'!$H447,"C",'MAPA DE RIESGOS'!$AF447),"")</f>
        <v/>
      </c>
      <c r="AT29" s="332" t="str">
        <f>IF(AND('MAPA DE RIESGOS'!$AP430="Muy Alta",'MAPA DE RIESGOS'!$AR430="Moderado"),CONCATENATE("R",'MAPA DE RIESGOS'!$H430,"C",'MAPA DE RIESGOS'!$AF430),"")</f>
        <v/>
      </c>
      <c r="AU29" s="333" t="str">
        <f>IF(AND('MAPA DE RIESGOS'!$AP431="Muy Alta",'MAPA DE RIESGOS'!$AR431="Moderado"),CONCATENATE("R",'MAPA DE RIESGOS'!$H431,"C",'MAPA DE RIESGOS'!$AF431),"")</f>
        <v/>
      </c>
      <c r="AV29" s="333" t="str">
        <f>IF(AND('MAPA DE RIESGOS'!$AP432="Muy Alta",'MAPA DE RIESGOS'!$AR432="Moderado"),CONCATENATE("R",'MAPA DE RIESGOS'!$H432,"C",'MAPA DE RIESGOS'!$AF432),"")</f>
        <v/>
      </c>
      <c r="AW29" s="333" t="str">
        <f>IF(AND('MAPA DE RIESGOS'!$AP433="Muy Alta",'MAPA DE RIESGOS'!$AR433="Moderado"),CONCATENATE("R",'MAPA DE RIESGOS'!$H433,"C",'MAPA DE RIESGOS'!$AF433),"")</f>
        <v/>
      </c>
      <c r="AX29" s="333" t="str">
        <f>IF(AND('MAPA DE RIESGOS'!$AP434="Muy Alta",'MAPA DE RIESGOS'!$AR434="Moderado"),CONCATENATE("R",'MAPA DE RIESGOS'!$H434,"C",'MAPA DE RIESGOS'!$AF434),"")</f>
        <v/>
      </c>
      <c r="AY29" s="333" t="str">
        <f>IF(AND('MAPA DE RIESGOS'!$AP435="Muy Alta",'MAPA DE RIESGOS'!$AR435="Moderado"),CONCATENATE("R",'MAPA DE RIESGOS'!$H435,"C",'MAPA DE RIESGOS'!$AF435),"")</f>
        <v/>
      </c>
      <c r="AZ29" s="333" t="str">
        <f>IF(AND('MAPA DE RIESGOS'!$AP436="Muy Alta",'MAPA DE RIESGOS'!$AR436="Moderado"),CONCATENATE("R",'MAPA DE RIESGOS'!$H436,"C",'MAPA DE RIESGOS'!$AF436),"")</f>
        <v/>
      </c>
      <c r="BA29" s="333" t="str">
        <f>IF(AND('MAPA DE RIESGOS'!$AP437="Muy Alta",'MAPA DE RIESGOS'!$AR437="Moderado"),CONCATENATE("R",'MAPA DE RIESGOS'!$H437,"C",'MAPA DE RIESGOS'!$AF437),"")</f>
        <v/>
      </c>
      <c r="BB29" s="333" t="str">
        <f>IF(AND('MAPA DE RIESGOS'!$AP438="Muy Alta",'MAPA DE RIESGOS'!$AR438="Moderado"),CONCATENATE("R",'MAPA DE RIESGOS'!$H438,"C",'MAPA DE RIESGOS'!$AF438),"")</f>
        <v/>
      </c>
      <c r="BC29" s="333" t="str">
        <f>IF(AND('MAPA DE RIESGOS'!$AP439="Muy Alta",'MAPA DE RIESGOS'!$AR439="Moderado"),CONCATENATE("R",'MAPA DE RIESGOS'!$H439,"C",'MAPA DE RIESGOS'!$AF439),"")</f>
        <v/>
      </c>
      <c r="BD29" s="333" t="str">
        <f>IF(AND('MAPA DE RIESGOS'!$AP440="Muy Alta",'MAPA DE RIESGOS'!$AR440="Moderado"),CONCATENATE("R",'MAPA DE RIESGOS'!$H440,"C",'MAPA DE RIESGOS'!$AF440),"")</f>
        <v/>
      </c>
      <c r="BE29" s="333" t="str">
        <f>IF(AND('MAPA DE RIESGOS'!$AP441="Muy Alta",'MAPA DE RIESGOS'!$AR441="Moderado"),CONCATENATE("R",'MAPA DE RIESGOS'!$H441,"C",'MAPA DE RIESGOS'!$AF441),"")</f>
        <v/>
      </c>
      <c r="BF29" s="333" t="str">
        <f>IF(AND('MAPA DE RIESGOS'!$AP442="Muy Alta",'MAPA DE RIESGOS'!$AR442="Moderado"),CONCATENATE("R",'MAPA DE RIESGOS'!$H442,"C",'MAPA DE RIESGOS'!$AF442),"")</f>
        <v/>
      </c>
      <c r="BG29" s="333" t="str">
        <f>IF(AND('MAPA DE RIESGOS'!$AP443="Muy Alta",'MAPA DE RIESGOS'!$AR443="Moderado"),CONCATENATE("R",'MAPA DE RIESGOS'!$H443,"C",'MAPA DE RIESGOS'!$AF443),"")</f>
        <v/>
      </c>
      <c r="BH29" s="333" t="str">
        <f>IF(AND('MAPA DE RIESGOS'!$AP444="Muy Alta",'MAPA DE RIESGOS'!$AR444="Moderado"),CONCATENATE("R",'MAPA DE RIESGOS'!$H444,"C",'MAPA DE RIESGOS'!$AF444),"")</f>
        <v/>
      </c>
      <c r="BI29" s="333" t="str">
        <f>IF(AND('MAPA DE RIESGOS'!$AP445="Muy Alta",'MAPA DE RIESGOS'!$AR445="Moderado"),CONCATENATE("R",'MAPA DE RIESGOS'!$H445,"C",'MAPA DE RIESGOS'!$AF445),"")</f>
        <v/>
      </c>
      <c r="BJ29" s="333" t="str">
        <f>IF(AND('MAPA DE RIESGOS'!$AP446="Muy Alta",'MAPA DE RIESGOS'!$AR446="Moderado"),CONCATENATE("R",'MAPA DE RIESGOS'!$H446,"C",'MAPA DE RIESGOS'!$AF446),"")</f>
        <v/>
      </c>
      <c r="BK29" s="334" t="str">
        <f>IF(AND('MAPA DE RIESGOS'!$AP447="Muy Alta",'MAPA DE RIESGOS'!$AR447="Moderado"),CONCATENATE("R",'MAPA DE RIESGOS'!$H447,"C",'MAPA DE RIESGOS'!$AF447),"")</f>
        <v/>
      </c>
      <c r="BL29" s="332" t="str">
        <f>IF(AND('MAPA DE RIESGOS'!$AP430="Muy Alta",'MAPA DE RIESGOS'!$AR430="Mayor"),CONCATENATE("R",'MAPA DE RIESGOS'!$H430,"C",'MAPA DE RIESGOS'!$AF430),"")</f>
        <v/>
      </c>
      <c r="BM29" s="333" t="str">
        <f>IF(AND('MAPA DE RIESGOS'!$AP431="Muy Alta",'MAPA DE RIESGOS'!$AR431="Mayor"),CONCATENATE("R",'MAPA DE RIESGOS'!$H431,"C",'MAPA DE RIESGOS'!$AF431),"")</f>
        <v/>
      </c>
      <c r="BN29" s="333" t="str">
        <f>IF(AND('MAPA DE RIESGOS'!$AP432="Muy Alta",'MAPA DE RIESGOS'!$AR432="Mayor"),CONCATENATE("R",'MAPA DE RIESGOS'!$H432,"C",'MAPA DE RIESGOS'!$AF432),"")</f>
        <v/>
      </c>
      <c r="BO29" s="333" t="str">
        <f>IF(AND('MAPA DE RIESGOS'!$AP433="Muy Alta",'MAPA DE RIESGOS'!$AR433="Mayor"),CONCATENATE("R",'MAPA DE RIESGOS'!$H433,"C",'MAPA DE RIESGOS'!$AF433),"")</f>
        <v/>
      </c>
      <c r="BP29" s="333" t="str">
        <f>IF(AND('MAPA DE RIESGOS'!$AP434="Muy Alta",'MAPA DE RIESGOS'!$AR434="Mayor"),CONCATENATE("R",'MAPA DE RIESGOS'!$H434,"C",'MAPA DE RIESGOS'!$AF434),"")</f>
        <v/>
      </c>
      <c r="BQ29" s="333" t="str">
        <f>IF(AND('MAPA DE RIESGOS'!$AP435="Muy Alta",'MAPA DE RIESGOS'!$AR435="Mayor"),CONCATENATE("R",'MAPA DE RIESGOS'!$H435,"C",'MAPA DE RIESGOS'!$AF435),"")</f>
        <v/>
      </c>
      <c r="BR29" s="333" t="str">
        <f>IF(AND('MAPA DE RIESGOS'!$AP436="Muy Alta",'MAPA DE RIESGOS'!$AR436="Mayor"),CONCATENATE("R",'MAPA DE RIESGOS'!$H436,"C",'MAPA DE RIESGOS'!$AF436),"")</f>
        <v/>
      </c>
      <c r="BS29" s="333" t="str">
        <f>IF(AND('MAPA DE RIESGOS'!$AP437="Muy Alta",'MAPA DE RIESGOS'!$AR437="Mayor"),CONCATENATE("R",'MAPA DE RIESGOS'!$H437,"C",'MAPA DE RIESGOS'!$AF437),"")</f>
        <v/>
      </c>
      <c r="BT29" s="333" t="str">
        <f>IF(AND('MAPA DE RIESGOS'!$AP438="Muy Alta",'MAPA DE RIESGOS'!$AR438="Mayor"),CONCATENATE("R",'MAPA DE RIESGOS'!$H438,"C",'MAPA DE RIESGOS'!$AF438),"")</f>
        <v/>
      </c>
      <c r="BU29" s="333" t="str">
        <f>IF(AND('MAPA DE RIESGOS'!$AP439="Muy Alta",'MAPA DE RIESGOS'!$AR439="Mayor"),CONCATENATE("R",'MAPA DE RIESGOS'!$H439,"C",'MAPA DE RIESGOS'!$AF439),"")</f>
        <v/>
      </c>
      <c r="BV29" s="333" t="str">
        <f>IF(AND('MAPA DE RIESGOS'!$AP440="Muy Alta",'MAPA DE RIESGOS'!$AR440="Mayor"),CONCATENATE("R",'MAPA DE RIESGOS'!$H440,"C",'MAPA DE RIESGOS'!$AF440),"")</f>
        <v/>
      </c>
      <c r="BW29" s="333" t="str">
        <f>IF(AND('MAPA DE RIESGOS'!$AP441="Muy Alta",'MAPA DE RIESGOS'!$AR441="Mayor"),CONCATENATE("R",'MAPA DE RIESGOS'!$H441,"C",'MAPA DE RIESGOS'!$AF441),"")</f>
        <v/>
      </c>
      <c r="BX29" s="333" t="str">
        <f>IF(AND('MAPA DE RIESGOS'!$AP442="Muy Alta",'MAPA DE RIESGOS'!$AR442="Mayor"),CONCATENATE("R",'MAPA DE RIESGOS'!$H442,"C",'MAPA DE RIESGOS'!$AF442),"")</f>
        <v/>
      </c>
      <c r="BY29" s="333" t="str">
        <f>IF(AND('MAPA DE RIESGOS'!$AP443="Muy Alta",'MAPA DE RIESGOS'!$AR443="Mayor"),CONCATENATE("R",'MAPA DE RIESGOS'!$H443,"C",'MAPA DE RIESGOS'!$AF443),"")</f>
        <v/>
      </c>
      <c r="BZ29" s="333" t="str">
        <f>IF(AND('MAPA DE RIESGOS'!$AP444="Muy Alta",'MAPA DE RIESGOS'!$AR444="Mayor"),CONCATENATE("R",'MAPA DE RIESGOS'!$H444,"C",'MAPA DE RIESGOS'!$AF444),"")</f>
        <v/>
      </c>
      <c r="CA29" s="333" t="str">
        <f>IF(AND('MAPA DE RIESGOS'!$AP445="Muy Alta",'MAPA DE RIESGOS'!$AR445="Mayor"),CONCATENATE("R",'MAPA DE RIESGOS'!$H445,"C",'MAPA DE RIESGOS'!$AF445),"")</f>
        <v/>
      </c>
      <c r="CB29" s="333" t="str">
        <f>IF(AND('MAPA DE RIESGOS'!$AP446="Muy Alta",'MAPA DE RIESGOS'!$AR446="Mayor"),CONCATENATE("R",'MAPA DE RIESGOS'!$H446,"C",'MAPA DE RIESGOS'!$AF446),"")</f>
        <v/>
      </c>
      <c r="CC29" s="334" t="str">
        <f>IF(AND('MAPA DE RIESGOS'!$AP447="Muy Alta",'MAPA DE RIESGOS'!$AR447="Mayor"),CONCATENATE("R",'MAPA DE RIESGOS'!$H447,"C",'MAPA DE RIESGOS'!$AF447),"")</f>
        <v/>
      </c>
      <c r="CD29" s="335" t="str">
        <f>IF(AND('MAPA DE RIESGOS'!$AP430="Muy Alta",'MAPA DE RIESGOS'!$AR430="Catastrófico"),CONCATENATE("R",'MAPA DE RIESGOS'!$H430,"C",'MAPA DE RIESGOS'!$AF430),"")</f>
        <v/>
      </c>
      <c r="CE29" s="335" t="str">
        <f>IF(AND('MAPA DE RIESGOS'!$AP431="Muy Alta",'MAPA DE RIESGOS'!$AR431="Catastrófico"),CONCATENATE("R",'MAPA DE RIESGOS'!$H431,"C",'MAPA DE RIESGOS'!$AF431),"")</f>
        <v/>
      </c>
      <c r="CF29" s="335" t="str">
        <f>IF(AND('MAPA DE RIESGOS'!$AP432="Muy Alta",'MAPA DE RIESGOS'!$AR432="Catastrófico"),CONCATENATE("R",'MAPA DE RIESGOS'!$H432,"C",'MAPA DE RIESGOS'!$AF432),"")</f>
        <v/>
      </c>
      <c r="CG29" s="335" t="str">
        <f>IF(AND('MAPA DE RIESGOS'!$AP433="Muy Alta",'MAPA DE RIESGOS'!$AR433="Catastrófico"),CONCATENATE("R",'MAPA DE RIESGOS'!$H433,"C",'MAPA DE RIESGOS'!$AF433),"")</f>
        <v/>
      </c>
      <c r="CH29" s="335" t="str">
        <f>IF(AND('MAPA DE RIESGOS'!$AP434="Muy Alta",'MAPA DE RIESGOS'!$AR434="Catastrófico"),CONCATENATE("R",'MAPA DE RIESGOS'!$H434,"C",'MAPA DE RIESGOS'!$AF434),"")</f>
        <v/>
      </c>
      <c r="CI29" s="335" t="str">
        <f>IF(AND('MAPA DE RIESGOS'!$AP435="Muy Alta",'MAPA DE RIESGOS'!$AR435="Catastrófico"),CONCATENATE("R",'MAPA DE RIESGOS'!$H435,"C",'MAPA DE RIESGOS'!$AF435),"")</f>
        <v/>
      </c>
      <c r="CJ29" s="335" t="str">
        <f>IF(AND('MAPA DE RIESGOS'!$AP436="Muy Alta",'MAPA DE RIESGOS'!$AR436="Catastrófico"),CONCATENATE("R",'MAPA DE RIESGOS'!$H436,"C",'MAPA DE RIESGOS'!$AF436),"")</f>
        <v/>
      </c>
      <c r="CK29" s="335" t="str">
        <f>IF(AND('MAPA DE RIESGOS'!$AP437="Muy Alta",'MAPA DE RIESGOS'!$AR437="Catastrófico"),CONCATENATE("R",'MAPA DE RIESGOS'!$H437,"C",'MAPA DE RIESGOS'!$AF437),"")</f>
        <v/>
      </c>
      <c r="CL29" s="335" t="str">
        <f>IF(AND('MAPA DE RIESGOS'!$AP438="Muy Alta",'MAPA DE RIESGOS'!$AR438="Catastrófico"),CONCATENATE("R",'MAPA DE RIESGOS'!$H438,"C",'MAPA DE RIESGOS'!$AF438),"")</f>
        <v/>
      </c>
      <c r="CM29" s="335" t="str">
        <f>IF(AND('MAPA DE RIESGOS'!$AP439="Muy Alta",'MAPA DE RIESGOS'!$AR439="Catastrófico"),CONCATENATE("R",'MAPA DE RIESGOS'!$H439,"C",'MAPA DE RIESGOS'!$AF439),"")</f>
        <v/>
      </c>
      <c r="CN29" s="335" t="str">
        <f>IF(AND('MAPA DE RIESGOS'!$AP440="Muy Alta",'MAPA DE RIESGOS'!$AR440="Catastrófico"),CONCATENATE("R",'MAPA DE RIESGOS'!$H440,"C",'MAPA DE RIESGOS'!$AF440),"")</f>
        <v/>
      </c>
      <c r="CO29" s="335" t="str">
        <f>IF(AND('MAPA DE RIESGOS'!$AP441="Muy Alta",'MAPA DE RIESGOS'!$AR441="Catastrófico"),CONCATENATE("R",'MAPA DE RIESGOS'!$H441,"C",'MAPA DE RIESGOS'!$AF441),"")</f>
        <v/>
      </c>
      <c r="CP29" s="335" t="str">
        <f>IF(AND('MAPA DE RIESGOS'!$AP442="Muy Alta",'MAPA DE RIESGOS'!$AR442="Catastrófico"),CONCATENATE("R",'MAPA DE RIESGOS'!$H442,"C",'MAPA DE RIESGOS'!$AF442),"")</f>
        <v/>
      </c>
      <c r="CQ29" s="335" t="str">
        <f>IF(AND('MAPA DE RIESGOS'!$AP443="Muy Alta",'MAPA DE RIESGOS'!$AR443="Catastrófico"),CONCATENATE("R",'MAPA DE RIESGOS'!$H443,"C",'MAPA DE RIESGOS'!$AF443),"")</f>
        <v/>
      </c>
      <c r="CR29" s="335" t="str">
        <f>IF(AND('MAPA DE RIESGOS'!$AP444="Muy Alta",'MAPA DE RIESGOS'!$AR444="Catastrófico"),CONCATENATE("R",'MAPA DE RIESGOS'!$H444,"C",'MAPA DE RIESGOS'!$AF444),"")</f>
        <v/>
      </c>
      <c r="CS29" s="335" t="str">
        <f>IF(AND('MAPA DE RIESGOS'!$AP445="Muy Alta",'MAPA DE RIESGOS'!$AR445="Catastrófico"),CONCATENATE("R",'MAPA DE RIESGOS'!$H445,"C",'MAPA DE RIESGOS'!$AF445),"")</f>
        <v/>
      </c>
      <c r="CT29" s="335" t="str">
        <f>IF(AND('MAPA DE RIESGOS'!$AP446="Muy Alta",'MAPA DE RIESGOS'!$AR446="Catastrófico"),CONCATENATE("R",'MAPA DE RIESGOS'!$H446,"C",'MAPA DE RIESGOS'!$AF446),"")</f>
        <v/>
      </c>
      <c r="CU29" s="336" t="str">
        <f>IF(AND('MAPA DE RIESGOS'!$AP447="Muy Alta",'MAPA DE RIESGOS'!$AR447="Catastrófico"),CONCATENATE("R",'MAPA DE RIESGOS'!$H447,"C",'MAPA DE RIESGOS'!$AF447),"")</f>
        <v/>
      </c>
      <c r="CV29" s="67"/>
      <c r="CW29" s="973"/>
      <c r="CX29" s="974"/>
      <c r="CY29" s="974"/>
      <c r="CZ29" s="974"/>
      <c r="DA29" s="974"/>
      <c r="DB29" s="975"/>
    </row>
    <row r="30" spans="2:106" ht="32.450000000000003" customHeight="1">
      <c r="B30" s="966"/>
      <c r="C30" s="966"/>
      <c r="D30" s="967"/>
      <c r="E30" s="955"/>
      <c r="F30" s="956"/>
      <c r="G30" s="956"/>
      <c r="H30" s="956"/>
      <c r="I30" s="957"/>
      <c r="J30" s="332" t="str">
        <f>IF(AND('MAPA DE RIESGOS'!$AP448="Muy Alta",'MAPA DE RIESGOS'!$AR448="Leve"),CONCATENATE("R",'MAPA DE RIESGOS'!$H448,"C",'MAPA DE RIESGOS'!$AF448),"")</f>
        <v/>
      </c>
      <c r="K30" s="333" t="str">
        <f>IF(AND('MAPA DE RIESGOS'!$AP449="Muy Alta",'MAPA DE RIESGOS'!$AR449="Leve"),CONCATENATE("R",'MAPA DE RIESGOS'!$H449,"C",'MAPA DE RIESGOS'!$AF449),"")</f>
        <v/>
      </c>
      <c r="L30" s="333" t="str">
        <f>IF(AND('MAPA DE RIESGOS'!$AP450="Muy Alta",'MAPA DE RIESGOS'!$AR450="Leve"),CONCATENATE("R",'MAPA DE RIESGOS'!$H450,"C",'MAPA DE RIESGOS'!$AF450),"")</f>
        <v/>
      </c>
      <c r="M30" s="333" t="str">
        <f>IF(AND('MAPA DE RIESGOS'!$AP451="Muy Alta",'MAPA DE RIESGOS'!$AR451="Leve"),CONCATENATE("R",'MAPA DE RIESGOS'!$H451,"C",'MAPA DE RIESGOS'!$AF451),"")</f>
        <v/>
      </c>
      <c r="N30" s="333" t="str">
        <f>IF(AND('MAPA DE RIESGOS'!$AP452="Muy Alta",'MAPA DE RIESGOS'!$AR452="Leve"),CONCATENATE("R",'MAPA DE RIESGOS'!$H452,"C",'MAPA DE RIESGOS'!$AF452),"")</f>
        <v/>
      </c>
      <c r="O30" s="333" t="str">
        <f>IF(AND('MAPA DE RIESGOS'!$AP453="Muy Alta",'MAPA DE RIESGOS'!$AR453="Leve"),CONCATENATE("R",'MAPA DE RIESGOS'!$H453,"C",'MAPA DE RIESGOS'!$AF453),"")</f>
        <v/>
      </c>
      <c r="P30" s="333" t="str">
        <f>IF(AND('MAPA DE RIESGOS'!$AP454="Muy Alta",'MAPA DE RIESGOS'!$AR454="Leve"),CONCATENATE("R",'MAPA DE RIESGOS'!$H454,"C",'MAPA DE RIESGOS'!$AF454),"")</f>
        <v/>
      </c>
      <c r="Q30" s="333" t="str">
        <f>IF(AND('MAPA DE RIESGOS'!$AP455="Muy Alta",'MAPA DE RIESGOS'!$AR455="Leve"),CONCATENATE("R",'MAPA DE RIESGOS'!$H455,"C",'MAPA DE RIESGOS'!$AF455),"")</f>
        <v/>
      </c>
      <c r="R30" s="333" t="str">
        <f>IF(AND('MAPA DE RIESGOS'!$AP456="Muy Alta",'MAPA DE RIESGOS'!$AR456="Leve"),CONCATENATE("R",'MAPA DE RIESGOS'!$H456,"C",'MAPA DE RIESGOS'!$AF456),"")</f>
        <v/>
      </c>
      <c r="S30" s="333" t="str">
        <f>IF(AND('MAPA DE RIESGOS'!$AP457="Muy Alta",'MAPA DE RIESGOS'!$AR457="Leve"),CONCATENATE("R",'MAPA DE RIESGOS'!$H457,"C",'MAPA DE RIESGOS'!$AF457),"")</f>
        <v/>
      </c>
      <c r="T30" s="333" t="str">
        <f>IF(AND('MAPA DE RIESGOS'!$AP458="Muy Alta",'MAPA DE RIESGOS'!$AR458="Leve"),CONCATENATE("R",'MAPA DE RIESGOS'!$H458,"C",'MAPA DE RIESGOS'!$AF458),"")</f>
        <v/>
      </c>
      <c r="U30" s="333" t="str">
        <f>IF(AND('MAPA DE RIESGOS'!$AP459="Muy Alta",'MAPA DE RIESGOS'!$AR459="Leve"),CONCATENATE("R",'MAPA DE RIESGOS'!$H459,"C",'MAPA DE RIESGOS'!$AF459),"")</f>
        <v/>
      </c>
      <c r="V30" s="333" t="str">
        <f>IF(AND('MAPA DE RIESGOS'!$AP460="Muy Alta",'MAPA DE RIESGOS'!$AR460="Leve"),CONCATENATE("R",'MAPA DE RIESGOS'!$H460,"C",'MAPA DE RIESGOS'!$AF460),"")</f>
        <v/>
      </c>
      <c r="W30" s="333" t="str">
        <f>IF(AND('MAPA DE RIESGOS'!$AP461="Muy Alta",'MAPA DE RIESGOS'!$AR461="Leve"),CONCATENATE("R",'MAPA DE RIESGOS'!$H461,"C",'MAPA DE RIESGOS'!$AF461),"")</f>
        <v/>
      </c>
      <c r="X30" s="333" t="str">
        <f>IF(AND('MAPA DE RIESGOS'!$AP462="Muy Alta",'MAPA DE RIESGOS'!$AR462="Leve"),CONCATENATE("R",'MAPA DE RIESGOS'!$H462,"C",'MAPA DE RIESGOS'!$AF462),"")</f>
        <v/>
      </c>
      <c r="Y30" s="333" t="str">
        <f>IF(AND('MAPA DE RIESGOS'!$AP463="Muy Alta",'MAPA DE RIESGOS'!$AR463="Leve"),CONCATENATE("R",'MAPA DE RIESGOS'!$H463,"C",'MAPA DE RIESGOS'!$AF463),"")</f>
        <v/>
      </c>
      <c r="Z30" s="333" t="str">
        <f>IF(AND('MAPA DE RIESGOS'!$AP464="Muy Alta",'MAPA DE RIESGOS'!$AR464="Leve"),CONCATENATE("R",'MAPA DE RIESGOS'!$H464,"C",'MAPA DE RIESGOS'!$AF464),"")</f>
        <v/>
      </c>
      <c r="AA30" s="334" t="str">
        <f>IF(AND('MAPA DE RIESGOS'!$AP465="Muy Alta",'MAPA DE RIESGOS'!$AR465="Leve"),CONCATENATE("R",'MAPA DE RIESGOS'!$H465,"C",'MAPA DE RIESGOS'!$AF465),"")</f>
        <v/>
      </c>
      <c r="AB30" s="332" t="str">
        <f>IF(AND('MAPA DE RIESGOS'!$AP448="Muy Alta",'MAPA DE RIESGOS'!$AR448="Menor"),CONCATENATE("R",'MAPA DE RIESGOS'!$H448,"C",'MAPA DE RIESGOS'!$AF448),"")</f>
        <v/>
      </c>
      <c r="AC30" s="333" t="str">
        <f>IF(AND('MAPA DE RIESGOS'!$AP449="Muy Alta",'MAPA DE RIESGOS'!$AR449="Menor"),CONCATENATE("R",'MAPA DE RIESGOS'!$H449,"C",'MAPA DE RIESGOS'!$AF449),"")</f>
        <v/>
      </c>
      <c r="AD30" s="333" t="str">
        <f>IF(AND('MAPA DE RIESGOS'!$AP450="Muy Alta",'MAPA DE RIESGOS'!$AR450="Menor"),CONCATENATE("R",'MAPA DE RIESGOS'!$H450,"C",'MAPA DE RIESGOS'!$AF450),"")</f>
        <v/>
      </c>
      <c r="AE30" s="333" t="str">
        <f>IF(AND('MAPA DE RIESGOS'!$AP451="Muy Alta",'MAPA DE RIESGOS'!$AR451="Menor"),CONCATENATE("R",'MAPA DE RIESGOS'!$H451,"C",'MAPA DE RIESGOS'!$AF451),"")</f>
        <v/>
      </c>
      <c r="AF30" s="333" t="str">
        <f>IF(AND('MAPA DE RIESGOS'!$AP452="Muy Alta",'MAPA DE RIESGOS'!$AR452="Menor"),CONCATENATE("R",'MAPA DE RIESGOS'!$H452,"C",'MAPA DE RIESGOS'!$AF452),"")</f>
        <v/>
      </c>
      <c r="AG30" s="333" t="str">
        <f>IF(AND('MAPA DE RIESGOS'!$AP453="Muy Alta",'MAPA DE RIESGOS'!$AR453="Menor"),CONCATENATE("R",'MAPA DE RIESGOS'!$H453,"C",'MAPA DE RIESGOS'!$AF453),"")</f>
        <v/>
      </c>
      <c r="AH30" s="333" t="str">
        <f>IF(AND('MAPA DE RIESGOS'!$AP454="Muy Alta",'MAPA DE RIESGOS'!$AR454="Menor"),CONCATENATE("R",'MAPA DE RIESGOS'!$H454,"C",'MAPA DE RIESGOS'!$AF454),"")</f>
        <v/>
      </c>
      <c r="AI30" s="333" t="str">
        <f>IF(AND('MAPA DE RIESGOS'!$AP455="Muy Alta",'MAPA DE RIESGOS'!$AR455="Menor"),CONCATENATE("R",'MAPA DE RIESGOS'!$H455,"C",'MAPA DE RIESGOS'!$AF455),"")</f>
        <v/>
      </c>
      <c r="AJ30" s="333" t="str">
        <f>IF(AND('MAPA DE RIESGOS'!$AP456="Muy Alta",'MAPA DE RIESGOS'!$AR456="Menor"),CONCATENATE("R",'MAPA DE RIESGOS'!$H456,"C",'MAPA DE RIESGOS'!$AF456),"")</f>
        <v/>
      </c>
      <c r="AK30" s="333" t="str">
        <f>IF(AND('MAPA DE RIESGOS'!$AP457="Muy Alta",'MAPA DE RIESGOS'!$AR457="Menor"),CONCATENATE("R",'MAPA DE RIESGOS'!$H457,"C",'MAPA DE RIESGOS'!$AF457),"")</f>
        <v/>
      </c>
      <c r="AL30" s="333" t="str">
        <f>IF(AND('MAPA DE RIESGOS'!$AP458="Muy Alta",'MAPA DE RIESGOS'!$AR458="Menor"),CONCATENATE("R",'MAPA DE RIESGOS'!$H458,"C",'MAPA DE RIESGOS'!$AF458),"")</f>
        <v/>
      </c>
      <c r="AM30" s="333" t="str">
        <f>IF(AND('MAPA DE RIESGOS'!$AP459="Muy Alta",'MAPA DE RIESGOS'!$AR459="Menor"),CONCATENATE("R",'MAPA DE RIESGOS'!$H459,"C",'MAPA DE RIESGOS'!$AF459),"")</f>
        <v/>
      </c>
      <c r="AN30" s="333" t="str">
        <f>IF(AND('MAPA DE RIESGOS'!$AP460="Muy Alta",'MAPA DE RIESGOS'!$AR460="Menor"),CONCATENATE("R",'MAPA DE RIESGOS'!$H460,"C",'MAPA DE RIESGOS'!$AF460),"")</f>
        <v/>
      </c>
      <c r="AO30" s="333" t="str">
        <f>IF(AND('MAPA DE RIESGOS'!$AP461="Muy Alta",'MAPA DE RIESGOS'!$AR461="Menor"),CONCATENATE("R",'MAPA DE RIESGOS'!$H461,"C",'MAPA DE RIESGOS'!$AF461),"")</f>
        <v/>
      </c>
      <c r="AP30" s="333" t="str">
        <f>IF(AND('MAPA DE RIESGOS'!$AP462="Muy Alta",'MAPA DE RIESGOS'!$AR462="Menor"),CONCATENATE("R",'MAPA DE RIESGOS'!$H462,"C",'MAPA DE RIESGOS'!$AF462),"")</f>
        <v/>
      </c>
      <c r="AQ30" s="333" t="str">
        <f>IF(AND('MAPA DE RIESGOS'!$AP463="Muy Alta",'MAPA DE RIESGOS'!$AR463="Menor"),CONCATENATE("R",'MAPA DE RIESGOS'!$H463,"C",'MAPA DE RIESGOS'!$AF463),"")</f>
        <v/>
      </c>
      <c r="AR30" s="333" t="str">
        <f>IF(AND('MAPA DE RIESGOS'!$AP464="Muy Alta",'MAPA DE RIESGOS'!$AR464="Menor"),CONCATENATE("R",'MAPA DE RIESGOS'!$H464,"C",'MAPA DE RIESGOS'!$AF464),"")</f>
        <v/>
      </c>
      <c r="AS30" s="334" t="str">
        <f>IF(AND('MAPA DE RIESGOS'!$AP465="Muy Alta",'MAPA DE RIESGOS'!$AR465="Menor"),CONCATENATE("R",'MAPA DE RIESGOS'!$H465,"C",'MAPA DE RIESGOS'!$AF465),"")</f>
        <v/>
      </c>
      <c r="AT30" s="332" t="str">
        <f>IF(AND('MAPA DE RIESGOS'!$AP448="Muy Alta",'MAPA DE RIESGOS'!$AR448="Moderado"),CONCATENATE("R",'MAPA DE RIESGOS'!$H448,"C",'MAPA DE RIESGOS'!$AF448),"")</f>
        <v/>
      </c>
      <c r="AU30" s="333" t="str">
        <f>IF(AND('MAPA DE RIESGOS'!$AP449="Muy Alta",'MAPA DE RIESGOS'!$AR449="Moderado"),CONCATENATE("R",'MAPA DE RIESGOS'!$H449,"C",'MAPA DE RIESGOS'!$AF449),"")</f>
        <v/>
      </c>
      <c r="AV30" s="333" t="str">
        <f>IF(AND('MAPA DE RIESGOS'!$AP450="Muy Alta",'MAPA DE RIESGOS'!$AR450="Moderado"),CONCATENATE("R",'MAPA DE RIESGOS'!$H450,"C",'MAPA DE RIESGOS'!$AF450),"")</f>
        <v/>
      </c>
      <c r="AW30" s="333" t="str">
        <f>IF(AND('MAPA DE RIESGOS'!$AP451="Muy Alta",'MAPA DE RIESGOS'!$AR451="Moderado"),CONCATENATE("R",'MAPA DE RIESGOS'!$H451,"C",'MAPA DE RIESGOS'!$AF451),"")</f>
        <v/>
      </c>
      <c r="AX30" s="333" t="str">
        <f>IF(AND('MAPA DE RIESGOS'!$AP452="Muy Alta",'MAPA DE RIESGOS'!$AR452="Moderado"),CONCATENATE("R",'MAPA DE RIESGOS'!$H452,"C",'MAPA DE RIESGOS'!$AF452),"")</f>
        <v/>
      </c>
      <c r="AY30" s="333" t="str">
        <f>IF(AND('MAPA DE RIESGOS'!$AP453="Muy Alta",'MAPA DE RIESGOS'!$AR453="Moderado"),CONCATENATE("R",'MAPA DE RIESGOS'!$H453,"C",'MAPA DE RIESGOS'!$AF453),"")</f>
        <v/>
      </c>
      <c r="AZ30" s="333" t="str">
        <f>IF(AND('MAPA DE RIESGOS'!$AP454="Muy Alta",'MAPA DE RIESGOS'!$AR454="Moderado"),CONCATENATE("R",'MAPA DE RIESGOS'!$H454,"C",'MAPA DE RIESGOS'!$AF454),"")</f>
        <v/>
      </c>
      <c r="BA30" s="333" t="str">
        <f>IF(AND('MAPA DE RIESGOS'!$AP455="Muy Alta",'MAPA DE RIESGOS'!$AR455="Moderado"),CONCATENATE("R",'MAPA DE RIESGOS'!$H455,"C",'MAPA DE RIESGOS'!$AF455),"")</f>
        <v/>
      </c>
      <c r="BB30" s="333" t="str">
        <f>IF(AND('MAPA DE RIESGOS'!$AP456="Muy Alta",'MAPA DE RIESGOS'!$AR456="Moderado"),CONCATENATE("R",'MAPA DE RIESGOS'!$H456,"C",'MAPA DE RIESGOS'!$AF456),"")</f>
        <v/>
      </c>
      <c r="BC30" s="333" t="str">
        <f>IF(AND('MAPA DE RIESGOS'!$AP457="Muy Alta",'MAPA DE RIESGOS'!$AR457="Moderado"),CONCATENATE("R",'MAPA DE RIESGOS'!$H457,"C",'MAPA DE RIESGOS'!$AF457),"")</f>
        <v/>
      </c>
      <c r="BD30" s="333" t="str">
        <f>IF(AND('MAPA DE RIESGOS'!$AP458="Muy Alta",'MAPA DE RIESGOS'!$AR458="Moderado"),CONCATENATE("R",'MAPA DE RIESGOS'!$H458,"C",'MAPA DE RIESGOS'!$AF458),"")</f>
        <v/>
      </c>
      <c r="BE30" s="333" t="str">
        <f>IF(AND('MAPA DE RIESGOS'!$AP459="Muy Alta",'MAPA DE RIESGOS'!$AR459="Moderado"),CONCATENATE("R",'MAPA DE RIESGOS'!$H459,"C",'MAPA DE RIESGOS'!$AF459),"")</f>
        <v/>
      </c>
      <c r="BF30" s="333" t="str">
        <f>IF(AND('MAPA DE RIESGOS'!$AP460="Muy Alta",'MAPA DE RIESGOS'!$AR460="Moderado"),CONCATENATE("R",'MAPA DE RIESGOS'!$H460,"C",'MAPA DE RIESGOS'!$AF460),"")</f>
        <v/>
      </c>
      <c r="BG30" s="333" t="str">
        <f>IF(AND('MAPA DE RIESGOS'!$AP461="Muy Alta",'MAPA DE RIESGOS'!$AR461="Moderado"),CONCATENATE("R",'MAPA DE RIESGOS'!$H461,"C",'MAPA DE RIESGOS'!$AF461),"")</f>
        <v/>
      </c>
      <c r="BH30" s="333" t="str">
        <f>IF(AND('MAPA DE RIESGOS'!$AP462="Muy Alta",'MAPA DE RIESGOS'!$AR462="Moderado"),CONCATENATE("R",'MAPA DE RIESGOS'!$H462,"C",'MAPA DE RIESGOS'!$AF462),"")</f>
        <v/>
      </c>
      <c r="BI30" s="333" t="str">
        <f>IF(AND('MAPA DE RIESGOS'!$AP463="Muy Alta",'MAPA DE RIESGOS'!$AR463="Moderado"),CONCATENATE("R",'MAPA DE RIESGOS'!$H463,"C",'MAPA DE RIESGOS'!$AF463),"")</f>
        <v/>
      </c>
      <c r="BJ30" s="333" t="str">
        <f>IF(AND('MAPA DE RIESGOS'!$AP464="Muy Alta",'MAPA DE RIESGOS'!$AR464="Moderado"),CONCATENATE("R",'MAPA DE RIESGOS'!$H464,"C",'MAPA DE RIESGOS'!$AF464),"")</f>
        <v/>
      </c>
      <c r="BK30" s="334" t="str">
        <f>IF(AND('MAPA DE RIESGOS'!$AP465="Muy Alta",'MAPA DE RIESGOS'!$AR465="Moderado"),CONCATENATE("R",'MAPA DE RIESGOS'!$H465,"C",'MAPA DE RIESGOS'!$AF465),"")</f>
        <v/>
      </c>
      <c r="BL30" s="332" t="str">
        <f>IF(AND('MAPA DE RIESGOS'!$AP448="Muy Alta",'MAPA DE RIESGOS'!$AR448="Mayor"),CONCATENATE("R",'MAPA DE RIESGOS'!$H448,"C",'MAPA DE RIESGOS'!$AF448),"")</f>
        <v/>
      </c>
      <c r="BM30" s="333" t="str">
        <f>IF(AND('MAPA DE RIESGOS'!$AP449="Muy Alta",'MAPA DE RIESGOS'!$AR449="Mayor"),CONCATENATE("R",'MAPA DE RIESGOS'!$H449,"C",'MAPA DE RIESGOS'!$AF449),"")</f>
        <v/>
      </c>
      <c r="BN30" s="333" t="str">
        <f>IF(AND('MAPA DE RIESGOS'!$AP450="Muy Alta",'MAPA DE RIESGOS'!$AR450="Mayor"),CONCATENATE("R",'MAPA DE RIESGOS'!$H450,"C",'MAPA DE RIESGOS'!$AF450),"")</f>
        <v/>
      </c>
      <c r="BO30" s="333" t="str">
        <f>IF(AND('MAPA DE RIESGOS'!$AP451="Muy Alta",'MAPA DE RIESGOS'!$AR451="Mayor"),CONCATENATE("R",'MAPA DE RIESGOS'!$H451,"C",'MAPA DE RIESGOS'!$AF451),"")</f>
        <v/>
      </c>
      <c r="BP30" s="333" t="str">
        <f>IF(AND('MAPA DE RIESGOS'!$AP452="Muy Alta",'MAPA DE RIESGOS'!$AR452="Mayor"),CONCATENATE("R",'MAPA DE RIESGOS'!$H452,"C",'MAPA DE RIESGOS'!$AF452),"")</f>
        <v/>
      </c>
      <c r="BQ30" s="333" t="str">
        <f>IF(AND('MAPA DE RIESGOS'!$AP453="Muy Alta",'MAPA DE RIESGOS'!$AR453="Mayor"),CONCATENATE("R",'MAPA DE RIESGOS'!$H453,"C",'MAPA DE RIESGOS'!$AF453),"")</f>
        <v/>
      </c>
      <c r="BR30" s="333" t="str">
        <f>IF(AND('MAPA DE RIESGOS'!$AP454="Muy Alta",'MAPA DE RIESGOS'!$AR454="Mayor"),CONCATENATE("R",'MAPA DE RIESGOS'!$H454,"C",'MAPA DE RIESGOS'!$AF454),"")</f>
        <v/>
      </c>
      <c r="BS30" s="333" t="str">
        <f>IF(AND('MAPA DE RIESGOS'!$AP455="Muy Alta",'MAPA DE RIESGOS'!$AR455="Mayor"),CONCATENATE("R",'MAPA DE RIESGOS'!$H455,"C",'MAPA DE RIESGOS'!$AF455),"")</f>
        <v/>
      </c>
      <c r="BT30" s="333" t="str">
        <f>IF(AND('MAPA DE RIESGOS'!$AP456="Muy Alta",'MAPA DE RIESGOS'!$AR456="Mayor"),CONCATENATE("R",'MAPA DE RIESGOS'!$H456,"C",'MAPA DE RIESGOS'!$AF456),"")</f>
        <v/>
      </c>
      <c r="BU30" s="333" t="str">
        <f>IF(AND('MAPA DE RIESGOS'!$AP457="Muy Alta",'MAPA DE RIESGOS'!$AR457="Mayor"),CONCATENATE("R",'MAPA DE RIESGOS'!$H457,"C",'MAPA DE RIESGOS'!$AF457),"")</f>
        <v/>
      </c>
      <c r="BV30" s="333" t="str">
        <f>IF(AND('MAPA DE RIESGOS'!$AP458="Muy Alta",'MAPA DE RIESGOS'!$AR458="Mayor"),CONCATENATE("R",'MAPA DE RIESGOS'!$H458,"C",'MAPA DE RIESGOS'!$AF458),"")</f>
        <v/>
      </c>
      <c r="BW30" s="333" t="str">
        <f>IF(AND('MAPA DE RIESGOS'!$AP459="Muy Alta",'MAPA DE RIESGOS'!$AR459="Mayor"),CONCATENATE("R",'MAPA DE RIESGOS'!$H459,"C",'MAPA DE RIESGOS'!$AF459),"")</f>
        <v/>
      </c>
      <c r="BX30" s="333" t="str">
        <f>IF(AND('MAPA DE RIESGOS'!$AP460="Muy Alta",'MAPA DE RIESGOS'!$AR460="Mayor"),CONCATENATE("R",'MAPA DE RIESGOS'!$H460,"C",'MAPA DE RIESGOS'!$AF460),"")</f>
        <v/>
      </c>
      <c r="BY30" s="333" t="str">
        <f>IF(AND('MAPA DE RIESGOS'!$AP461="Muy Alta",'MAPA DE RIESGOS'!$AR461="Mayor"),CONCATENATE("R",'MAPA DE RIESGOS'!$H461,"C",'MAPA DE RIESGOS'!$AF461),"")</f>
        <v/>
      </c>
      <c r="BZ30" s="333" t="str">
        <f>IF(AND('MAPA DE RIESGOS'!$AP462="Muy Alta",'MAPA DE RIESGOS'!$AR462="Mayor"),CONCATENATE("R",'MAPA DE RIESGOS'!$H462,"C",'MAPA DE RIESGOS'!$AF462),"")</f>
        <v/>
      </c>
      <c r="CA30" s="333" t="str">
        <f>IF(AND('MAPA DE RIESGOS'!$AP463="Muy Alta",'MAPA DE RIESGOS'!$AR463="Mayor"),CONCATENATE("R",'MAPA DE RIESGOS'!$H463,"C",'MAPA DE RIESGOS'!$AF463),"")</f>
        <v/>
      </c>
      <c r="CB30" s="333" t="str">
        <f>IF(AND('MAPA DE RIESGOS'!$AP464="Muy Alta",'MAPA DE RIESGOS'!$AR464="Mayor"),CONCATENATE("R",'MAPA DE RIESGOS'!$H464,"C",'MAPA DE RIESGOS'!$AF464),"")</f>
        <v/>
      </c>
      <c r="CC30" s="334" t="str">
        <f>IF(AND('MAPA DE RIESGOS'!$AP465="Muy Alta",'MAPA DE RIESGOS'!$AR465="Mayor"),CONCATENATE("R",'MAPA DE RIESGOS'!$H465,"C",'MAPA DE RIESGOS'!$AF465),"")</f>
        <v/>
      </c>
      <c r="CD30" s="335" t="str">
        <f>IF(AND('MAPA DE RIESGOS'!$AP448="Muy Alta",'MAPA DE RIESGOS'!$AR448="Catastrófico"),CONCATENATE("R",'MAPA DE RIESGOS'!$H448,"C",'MAPA DE RIESGOS'!$AF448),"")</f>
        <v/>
      </c>
      <c r="CE30" s="335" t="str">
        <f>IF(AND('MAPA DE RIESGOS'!$AP449="Muy Alta",'MAPA DE RIESGOS'!$AR449="Catastrófico"),CONCATENATE("R",'MAPA DE RIESGOS'!$H449,"C",'MAPA DE RIESGOS'!$AF449),"")</f>
        <v/>
      </c>
      <c r="CF30" s="335" t="str">
        <f>IF(AND('MAPA DE RIESGOS'!$AP450="Muy Alta",'MAPA DE RIESGOS'!$AR450="Catastrófico"),CONCATENATE("R",'MAPA DE RIESGOS'!$H450,"C",'MAPA DE RIESGOS'!$AF450),"")</f>
        <v/>
      </c>
      <c r="CG30" s="335" t="str">
        <f>IF(AND('MAPA DE RIESGOS'!$AP451="Muy Alta",'MAPA DE RIESGOS'!$AR451="Catastrófico"),CONCATENATE("R",'MAPA DE RIESGOS'!$H451,"C",'MAPA DE RIESGOS'!$AF451),"")</f>
        <v/>
      </c>
      <c r="CH30" s="335" t="str">
        <f>IF(AND('MAPA DE RIESGOS'!$AP452="Muy Alta",'MAPA DE RIESGOS'!$AR452="Catastrófico"),CONCATENATE("R",'MAPA DE RIESGOS'!$H452,"C",'MAPA DE RIESGOS'!$AF452),"")</f>
        <v/>
      </c>
      <c r="CI30" s="335" t="str">
        <f>IF(AND('MAPA DE RIESGOS'!$AP453="Muy Alta",'MAPA DE RIESGOS'!$AR453="Catastrófico"),CONCATENATE("R",'MAPA DE RIESGOS'!$H453,"C",'MAPA DE RIESGOS'!$AF453),"")</f>
        <v/>
      </c>
      <c r="CJ30" s="335" t="str">
        <f>IF(AND('MAPA DE RIESGOS'!$AP454="Muy Alta",'MAPA DE RIESGOS'!$AR454="Catastrófico"),CONCATENATE("R",'MAPA DE RIESGOS'!$H454,"C",'MAPA DE RIESGOS'!$AF454),"")</f>
        <v/>
      </c>
      <c r="CK30" s="335" t="str">
        <f>IF(AND('MAPA DE RIESGOS'!$AP455="Muy Alta",'MAPA DE RIESGOS'!$AR455="Catastrófico"),CONCATENATE("R",'MAPA DE RIESGOS'!$H455,"C",'MAPA DE RIESGOS'!$AF455),"")</f>
        <v/>
      </c>
      <c r="CL30" s="335" t="str">
        <f>IF(AND('MAPA DE RIESGOS'!$AP456="Muy Alta",'MAPA DE RIESGOS'!$AR456="Catastrófico"),CONCATENATE("R",'MAPA DE RIESGOS'!$H456,"C",'MAPA DE RIESGOS'!$AF456),"")</f>
        <v/>
      </c>
      <c r="CM30" s="335" t="str">
        <f>IF(AND('MAPA DE RIESGOS'!$AP457="Muy Alta",'MAPA DE RIESGOS'!$AR457="Catastrófico"),CONCATENATE("R",'MAPA DE RIESGOS'!$H457,"C",'MAPA DE RIESGOS'!$AF457),"")</f>
        <v/>
      </c>
      <c r="CN30" s="335" t="str">
        <f>IF(AND('MAPA DE RIESGOS'!$AP458="Muy Alta",'MAPA DE RIESGOS'!$AR458="Catastrófico"),CONCATENATE("R",'MAPA DE RIESGOS'!$H458,"C",'MAPA DE RIESGOS'!$AF458),"")</f>
        <v/>
      </c>
      <c r="CO30" s="335" t="str">
        <f>IF(AND('MAPA DE RIESGOS'!$AP459="Muy Alta",'MAPA DE RIESGOS'!$AR459="Catastrófico"),CONCATENATE("R",'MAPA DE RIESGOS'!$H459,"C",'MAPA DE RIESGOS'!$AF459),"")</f>
        <v/>
      </c>
      <c r="CP30" s="335" t="str">
        <f>IF(AND('MAPA DE RIESGOS'!$AP460="Muy Alta",'MAPA DE RIESGOS'!$AR460="Catastrófico"),CONCATENATE("R",'MAPA DE RIESGOS'!$H460,"C",'MAPA DE RIESGOS'!$AF460),"")</f>
        <v/>
      </c>
      <c r="CQ30" s="335" t="str">
        <f>IF(AND('MAPA DE RIESGOS'!$AP461="Muy Alta",'MAPA DE RIESGOS'!$AR461="Catastrófico"),CONCATENATE("R",'MAPA DE RIESGOS'!$H461,"C",'MAPA DE RIESGOS'!$AF461),"")</f>
        <v/>
      </c>
      <c r="CR30" s="335" t="str">
        <f>IF(AND('MAPA DE RIESGOS'!$AP462="Muy Alta",'MAPA DE RIESGOS'!$AR462="Catastrófico"),CONCATENATE("R",'MAPA DE RIESGOS'!$H462,"C",'MAPA DE RIESGOS'!$AF462),"")</f>
        <v/>
      </c>
      <c r="CS30" s="335" t="str">
        <f>IF(AND('MAPA DE RIESGOS'!$AP463="Muy Alta",'MAPA DE RIESGOS'!$AR463="Catastrófico"),CONCATENATE("R",'MAPA DE RIESGOS'!$H463,"C",'MAPA DE RIESGOS'!$AF463),"")</f>
        <v/>
      </c>
      <c r="CT30" s="335" t="str">
        <f>IF(AND('MAPA DE RIESGOS'!$AP464="Muy Alta",'MAPA DE RIESGOS'!$AR464="Catastrófico"),CONCATENATE("R",'MAPA DE RIESGOS'!$H464,"C",'MAPA DE RIESGOS'!$AF464),"")</f>
        <v/>
      </c>
      <c r="CU30" s="336" t="str">
        <f>IF(AND('MAPA DE RIESGOS'!$AP465="Muy Alta",'MAPA DE RIESGOS'!$AR465="Catastrófico"),CONCATENATE("R",'MAPA DE RIESGOS'!$H465,"C",'MAPA DE RIESGOS'!$AF465),"")</f>
        <v/>
      </c>
      <c r="CV30" s="67"/>
      <c r="CW30" s="973"/>
      <c r="CX30" s="974"/>
      <c r="CY30" s="974"/>
      <c r="CZ30" s="974"/>
      <c r="DA30" s="974"/>
      <c r="DB30" s="975"/>
    </row>
    <row r="31" spans="2:106" ht="32.450000000000003" customHeight="1">
      <c r="B31" s="966"/>
      <c r="C31" s="966"/>
      <c r="D31" s="967"/>
      <c r="E31" s="955"/>
      <c r="F31" s="956"/>
      <c r="G31" s="956"/>
      <c r="H31" s="956"/>
      <c r="I31" s="957"/>
      <c r="J31" s="332" t="str">
        <f>IF(AND('MAPA DE RIESGOS'!$AP466="Muy Alta",'MAPA DE RIESGOS'!$AR466="Leve"),CONCATENATE("R",'MAPA DE RIESGOS'!$H466,"C",'MAPA DE RIESGOS'!$AF466),"")</f>
        <v/>
      </c>
      <c r="K31" s="333" t="str">
        <f>IF(AND('MAPA DE RIESGOS'!$AP467="Muy Alta",'MAPA DE RIESGOS'!$AR467="Leve"),CONCATENATE("R",'MAPA DE RIESGOS'!$H467,"C",'MAPA DE RIESGOS'!$AF467),"")</f>
        <v/>
      </c>
      <c r="L31" s="333" t="str">
        <f>IF(AND('MAPA DE RIESGOS'!$AP468="Muy Alta",'MAPA DE RIESGOS'!$AR468="Leve"),CONCATENATE("R",'MAPA DE RIESGOS'!$H468,"C",'MAPA DE RIESGOS'!$AF468),"")</f>
        <v/>
      </c>
      <c r="M31" s="333" t="str">
        <f>IF(AND('MAPA DE RIESGOS'!$AP469="Muy Alta",'MAPA DE RIESGOS'!$AR469="Leve"),CONCATENATE("R",'MAPA DE RIESGOS'!$H469,"C",'MAPA DE RIESGOS'!$AF469),"")</f>
        <v/>
      </c>
      <c r="N31" s="333" t="str">
        <f>IF(AND('MAPA DE RIESGOS'!$AP470="Muy Alta",'MAPA DE RIESGOS'!$AR470="Leve"),CONCATENATE("R",'MAPA DE RIESGOS'!$H470,"C",'MAPA DE RIESGOS'!$AF470),"")</f>
        <v/>
      </c>
      <c r="O31" s="333" t="str">
        <f>IF(AND('MAPA DE RIESGOS'!$AP471="Muy Alta",'MAPA DE RIESGOS'!$AR471="Leve"),CONCATENATE("R",'MAPA DE RIESGOS'!$H471,"C",'MAPA DE RIESGOS'!$AF471),"")</f>
        <v/>
      </c>
      <c r="P31" s="333" t="str">
        <f>IF(AND('MAPA DE RIESGOS'!$AP472="Muy Alta",'MAPA DE RIESGOS'!$AR472="Leve"),CONCATENATE("R",'MAPA DE RIESGOS'!$H472,"C",'MAPA DE RIESGOS'!$AF472),"")</f>
        <v/>
      </c>
      <c r="Q31" s="333" t="str">
        <f>IF(AND('MAPA DE RIESGOS'!$AP473="Muy Alta",'MAPA DE RIESGOS'!$AR473="Leve"),CONCATENATE("R",'MAPA DE RIESGOS'!$H473,"C",'MAPA DE RIESGOS'!$AF473),"")</f>
        <v/>
      </c>
      <c r="R31" s="333" t="str">
        <f>IF(AND('MAPA DE RIESGOS'!$AP474="Muy Alta",'MAPA DE RIESGOS'!$AR474="Leve"),CONCATENATE("R",'MAPA DE RIESGOS'!$H474,"C",'MAPA DE RIESGOS'!$AF474),"")</f>
        <v/>
      </c>
      <c r="S31" s="333" t="str">
        <f>IF(AND('MAPA DE RIESGOS'!$AP475="Muy Alta",'MAPA DE RIESGOS'!$AR475="Leve"),CONCATENATE("R",'MAPA DE RIESGOS'!$H475,"C",'MAPA DE RIESGOS'!$AF475),"")</f>
        <v/>
      </c>
      <c r="T31" s="333" t="str">
        <f>IF(AND('MAPA DE RIESGOS'!$AP476="Muy Alta",'MAPA DE RIESGOS'!$AR476="Leve"),CONCATENATE("R",'MAPA DE RIESGOS'!$H476,"C",'MAPA DE RIESGOS'!$AF476),"")</f>
        <v/>
      </c>
      <c r="U31" s="333" t="str">
        <f>IF(AND('MAPA DE RIESGOS'!$AP477="Muy Alta",'MAPA DE RIESGOS'!$AR477="Leve"),CONCATENATE("R",'MAPA DE RIESGOS'!$H477,"C",'MAPA DE RIESGOS'!$AF477),"")</f>
        <v/>
      </c>
      <c r="V31" s="333" t="str">
        <f>IF(AND('MAPA DE RIESGOS'!$AP478="Muy Alta",'MAPA DE RIESGOS'!$AR478="Leve"),CONCATENATE("R",'MAPA DE RIESGOS'!$H478,"C",'MAPA DE RIESGOS'!$AF478),"")</f>
        <v/>
      </c>
      <c r="W31" s="333" t="str">
        <f>IF(AND('MAPA DE RIESGOS'!$AP479="Muy Alta",'MAPA DE RIESGOS'!$AR479="Leve"),CONCATENATE("R",'MAPA DE RIESGOS'!$H479,"C",'MAPA DE RIESGOS'!$AF479),"")</f>
        <v/>
      </c>
      <c r="X31" s="333" t="str">
        <f>IF(AND('MAPA DE RIESGOS'!$AP480="Muy Alta",'MAPA DE RIESGOS'!$AR480="Leve"),CONCATENATE("R",'MAPA DE RIESGOS'!$H480,"C",'MAPA DE RIESGOS'!$AF480),"")</f>
        <v/>
      </c>
      <c r="Y31" s="333" t="str">
        <f>IF(AND('MAPA DE RIESGOS'!$AP481="Muy Alta",'MAPA DE RIESGOS'!$AR481="Leve"),CONCATENATE("R",'MAPA DE RIESGOS'!$H481,"C",'MAPA DE RIESGOS'!$AF481),"")</f>
        <v/>
      </c>
      <c r="Z31" s="333" t="str">
        <f>IF(AND('MAPA DE RIESGOS'!$AP482="Muy Alta",'MAPA DE RIESGOS'!$AR482="Leve"),CONCATENATE("R",'MAPA DE RIESGOS'!$H482,"C",'MAPA DE RIESGOS'!$AF482),"")</f>
        <v/>
      </c>
      <c r="AA31" s="334" t="str">
        <f>IF(AND('MAPA DE RIESGOS'!$AP483="Muy Alta",'MAPA DE RIESGOS'!$AR483="Leve"),CONCATENATE("R",'MAPA DE RIESGOS'!$H483,"C",'MAPA DE RIESGOS'!$AF483),"")</f>
        <v/>
      </c>
      <c r="AB31" s="332" t="str">
        <f>IF(AND('MAPA DE RIESGOS'!$AP466="Muy Alta",'MAPA DE RIESGOS'!$AR466="Menor"),CONCATENATE("R",'MAPA DE RIESGOS'!$H466,"C",'MAPA DE RIESGOS'!$AF466),"")</f>
        <v/>
      </c>
      <c r="AC31" s="333" t="str">
        <f>IF(AND('MAPA DE RIESGOS'!$AP467="Muy Alta",'MAPA DE RIESGOS'!$AR467="Menor"),CONCATENATE("R",'MAPA DE RIESGOS'!$H467,"C",'MAPA DE RIESGOS'!$AF467),"")</f>
        <v/>
      </c>
      <c r="AD31" s="333" t="str">
        <f>IF(AND('MAPA DE RIESGOS'!$AP468="Muy Alta",'MAPA DE RIESGOS'!$AR468="Menor"),CONCATENATE("R",'MAPA DE RIESGOS'!$H468,"C",'MAPA DE RIESGOS'!$AF468),"")</f>
        <v/>
      </c>
      <c r="AE31" s="333" t="str">
        <f>IF(AND('MAPA DE RIESGOS'!$AP469="Muy Alta",'MAPA DE RIESGOS'!$AR469="Menor"),CONCATENATE("R",'MAPA DE RIESGOS'!$H469,"C",'MAPA DE RIESGOS'!$AF469),"")</f>
        <v/>
      </c>
      <c r="AF31" s="333" t="str">
        <f>IF(AND('MAPA DE RIESGOS'!$AP470="Muy Alta",'MAPA DE RIESGOS'!$AR470="Menor"),CONCATENATE("R",'MAPA DE RIESGOS'!$H470,"C",'MAPA DE RIESGOS'!$AF470),"")</f>
        <v/>
      </c>
      <c r="AG31" s="333" t="str">
        <f>IF(AND('MAPA DE RIESGOS'!$AP471="Muy Alta",'MAPA DE RIESGOS'!$AR471="Menor"),CONCATENATE("R",'MAPA DE RIESGOS'!$H471,"C",'MAPA DE RIESGOS'!$AF471),"")</f>
        <v/>
      </c>
      <c r="AH31" s="333" t="str">
        <f>IF(AND('MAPA DE RIESGOS'!$AP472="Muy Alta",'MAPA DE RIESGOS'!$AR472="Menor"),CONCATENATE("R",'MAPA DE RIESGOS'!$H472,"C",'MAPA DE RIESGOS'!$AF472),"")</f>
        <v/>
      </c>
      <c r="AI31" s="333" t="str">
        <f>IF(AND('MAPA DE RIESGOS'!$AP473="Muy Alta",'MAPA DE RIESGOS'!$AR473="Menor"),CONCATENATE("R",'MAPA DE RIESGOS'!$H473,"C",'MAPA DE RIESGOS'!$AF473),"")</f>
        <v/>
      </c>
      <c r="AJ31" s="333" t="str">
        <f>IF(AND('MAPA DE RIESGOS'!$AP474="Muy Alta",'MAPA DE RIESGOS'!$AR474="Menor"),CONCATENATE("R",'MAPA DE RIESGOS'!$H474,"C",'MAPA DE RIESGOS'!$AF474),"")</f>
        <v/>
      </c>
      <c r="AK31" s="333" t="str">
        <f>IF(AND('MAPA DE RIESGOS'!$AP475="Muy Alta",'MAPA DE RIESGOS'!$AR475="Menor"),CONCATENATE("R",'MAPA DE RIESGOS'!$H475,"C",'MAPA DE RIESGOS'!$AF475),"")</f>
        <v/>
      </c>
      <c r="AL31" s="333" t="str">
        <f>IF(AND('MAPA DE RIESGOS'!$AP476="Muy Alta",'MAPA DE RIESGOS'!$AR476="Menor"),CONCATENATE("R",'MAPA DE RIESGOS'!$H476,"C",'MAPA DE RIESGOS'!$AF476),"")</f>
        <v/>
      </c>
      <c r="AM31" s="333" t="str">
        <f>IF(AND('MAPA DE RIESGOS'!$AP477="Muy Alta",'MAPA DE RIESGOS'!$AR477="Menor"),CONCATENATE("R",'MAPA DE RIESGOS'!$H477,"C",'MAPA DE RIESGOS'!$AF477),"")</f>
        <v/>
      </c>
      <c r="AN31" s="333" t="str">
        <f>IF(AND('MAPA DE RIESGOS'!$AP478="Muy Alta",'MAPA DE RIESGOS'!$AR478="Menor"),CONCATENATE("R",'MAPA DE RIESGOS'!$H478,"C",'MAPA DE RIESGOS'!$AF478),"")</f>
        <v/>
      </c>
      <c r="AO31" s="333" t="str">
        <f>IF(AND('MAPA DE RIESGOS'!$AP479="Muy Alta",'MAPA DE RIESGOS'!$AR479="Menor"),CONCATENATE("R",'MAPA DE RIESGOS'!$H479,"C",'MAPA DE RIESGOS'!$AF479),"")</f>
        <v/>
      </c>
      <c r="AP31" s="333" t="str">
        <f>IF(AND('MAPA DE RIESGOS'!$AP480="Muy Alta",'MAPA DE RIESGOS'!$AR480="Menor"),CONCATENATE("R",'MAPA DE RIESGOS'!$H480,"C",'MAPA DE RIESGOS'!$AF480),"")</f>
        <v/>
      </c>
      <c r="AQ31" s="333" t="str">
        <f>IF(AND('MAPA DE RIESGOS'!$AP481="Muy Alta",'MAPA DE RIESGOS'!$AR481="Menor"),CONCATENATE("R",'MAPA DE RIESGOS'!$H481,"C",'MAPA DE RIESGOS'!$AF481),"")</f>
        <v/>
      </c>
      <c r="AR31" s="333" t="str">
        <f>IF(AND('MAPA DE RIESGOS'!$AP482="Muy Alta",'MAPA DE RIESGOS'!$AR482="Menor"),CONCATENATE("R",'MAPA DE RIESGOS'!$H482,"C",'MAPA DE RIESGOS'!$AF482),"")</f>
        <v/>
      </c>
      <c r="AS31" s="334" t="str">
        <f>IF(AND('MAPA DE RIESGOS'!$AP483="Muy Alta",'MAPA DE RIESGOS'!$AR483="Menor"),CONCATENATE("R",'MAPA DE RIESGOS'!$H483,"C",'MAPA DE RIESGOS'!$AF483),"")</f>
        <v/>
      </c>
      <c r="AT31" s="332" t="str">
        <f>IF(AND('MAPA DE RIESGOS'!$AP466="Muy Alta",'MAPA DE RIESGOS'!$AR466="Moderado"),CONCATENATE("R",'MAPA DE RIESGOS'!$H466,"C",'MAPA DE RIESGOS'!$AF466),"")</f>
        <v/>
      </c>
      <c r="AU31" s="333" t="str">
        <f>IF(AND('MAPA DE RIESGOS'!$AP467="Muy Alta",'MAPA DE RIESGOS'!$AR467="Moderado"),CONCATENATE("R",'MAPA DE RIESGOS'!$H467,"C",'MAPA DE RIESGOS'!$AF467),"")</f>
        <v/>
      </c>
      <c r="AV31" s="333" t="str">
        <f>IF(AND('MAPA DE RIESGOS'!$AP468="Muy Alta",'MAPA DE RIESGOS'!$AR468="Moderado"),CONCATENATE("R",'MAPA DE RIESGOS'!$H468,"C",'MAPA DE RIESGOS'!$AF468),"")</f>
        <v/>
      </c>
      <c r="AW31" s="333" t="str">
        <f>IF(AND('MAPA DE RIESGOS'!$AP469="Muy Alta",'MAPA DE RIESGOS'!$AR469="Moderado"),CONCATENATE("R",'MAPA DE RIESGOS'!$H469,"C",'MAPA DE RIESGOS'!$AF469),"")</f>
        <v/>
      </c>
      <c r="AX31" s="333" t="str">
        <f>IF(AND('MAPA DE RIESGOS'!$AP470="Muy Alta",'MAPA DE RIESGOS'!$AR470="Moderado"),CONCATENATE("R",'MAPA DE RIESGOS'!$H470,"C",'MAPA DE RIESGOS'!$AF470),"")</f>
        <v/>
      </c>
      <c r="AY31" s="333" t="str">
        <f>IF(AND('MAPA DE RIESGOS'!$AP471="Muy Alta",'MAPA DE RIESGOS'!$AR471="Moderado"),CONCATENATE("R",'MAPA DE RIESGOS'!$H471,"C",'MAPA DE RIESGOS'!$AF471),"")</f>
        <v/>
      </c>
      <c r="AZ31" s="333" t="str">
        <f>IF(AND('MAPA DE RIESGOS'!$AP472="Muy Alta",'MAPA DE RIESGOS'!$AR472="Moderado"),CONCATENATE("R",'MAPA DE RIESGOS'!$H472,"C",'MAPA DE RIESGOS'!$AF472),"")</f>
        <v/>
      </c>
      <c r="BA31" s="333" t="str">
        <f>IF(AND('MAPA DE RIESGOS'!$AP473="Muy Alta",'MAPA DE RIESGOS'!$AR473="Moderado"),CONCATENATE("R",'MAPA DE RIESGOS'!$H473,"C",'MAPA DE RIESGOS'!$AF473),"")</f>
        <v/>
      </c>
      <c r="BB31" s="333" t="str">
        <f>IF(AND('MAPA DE RIESGOS'!$AP474="Muy Alta",'MAPA DE RIESGOS'!$AR474="Moderado"),CONCATENATE("R",'MAPA DE RIESGOS'!$H474,"C",'MAPA DE RIESGOS'!$AF474),"")</f>
        <v/>
      </c>
      <c r="BC31" s="333" t="str">
        <f>IF(AND('MAPA DE RIESGOS'!$AP475="Muy Alta",'MAPA DE RIESGOS'!$AR475="Moderado"),CONCATENATE("R",'MAPA DE RIESGOS'!$H475,"C",'MAPA DE RIESGOS'!$AF475),"")</f>
        <v/>
      </c>
      <c r="BD31" s="333" t="str">
        <f>IF(AND('MAPA DE RIESGOS'!$AP476="Muy Alta",'MAPA DE RIESGOS'!$AR476="Moderado"),CONCATENATE("R",'MAPA DE RIESGOS'!$H476,"C",'MAPA DE RIESGOS'!$AF476),"")</f>
        <v/>
      </c>
      <c r="BE31" s="333" t="str">
        <f>IF(AND('MAPA DE RIESGOS'!$AP477="Muy Alta",'MAPA DE RIESGOS'!$AR477="Moderado"),CONCATENATE("R",'MAPA DE RIESGOS'!$H477,"C",'MAPA DE RIESGOS'!$AF477),"")</f>
        <v/>
      </c>
      <c r="BF31" s="333" t="str">
        <f>IF(AND('MAPA DE RIESGOS'!$AP478="Muy Alta",'MAPA DE RIESGOS'!$AR478="Moderado"),CONCATENATE("R",'MAPA DE RIESGOS'!$H478,"C",'MAPA DE RIESGOS'!$AF478),"")</f>
        <v/>
      </c>
      <c r="BG31" s="333" t="str">
        <f>IF(AND('MAPA DE RIESGOS'!$AP479="Muy Alta",'MAPA DE RIESGOS'!$AR479="Moderado"),CONCATENATE("R",'MAPA DE RIESGOS'!$H479,"C",'MAPA DE RIESGOS'!$AF479),"")</f>
        <v/>
      </c>
      <c r="BH31" s="333" t="str">
        <f>IF(AND('MAPA DE RIESGOS'!$AP480="Muy Alta",'MAPA DE RIESGOS'!$AR480="Moderado"),CONCATENATE("R",'MAPA DE RIESGOS'!$H480,"C",'MAPA DE RIESGOS'!$AF480),"")</f>
        <v/>
      </c>
      <c r="BI31" s="333" t="str">
        <f>IF(AND('MAPA DE RIESGOS'!$AP481="Muy Alta",'MAPA DE RIESGOS'!$AR481="Moderado"),CONCATENATE("R",'MAPA DE RIESGOS'!$H481,"C",'MAPA DE RIESGOS'!$AF481),"")</f>
        <v/>
      </c>
      <c r="BJ31" s="333" t="str">
        <f>IF(AND('MAPA DE RIESGOS'!$AP482="Muy Alta",'MAPA DE RIESGOS'!$AR482="Moderado"),CONCATENATE("R",'MAPA DE RIESGOS'!$H482,"C",'MAPA DE RIESGOS'!$AF482),"")</f>
        <v/>
      </c>
      <c r="BK31" s="334" t="str">
        <f>IF(AND('MAPA DE RIESGOS'!$AP483="Muy Alta",'MAPA DE RIESGOS'!$AR483="Moderado"),CONCATENATE("R",'MAPA DE RIESGOS'!$H483,"C",'MAPA DE RIESGOS'!$AF483),"")</f>
        <v/>
      </c>
      <c r="BL31" s="332" t="str">
        <f>IF(AND('MAPA DE RIESGOS'!$AP466="Muy Alta",'MAPA DE RIESGOS'!$AR466="Mayor"),CONCATENATE("R",'MAPA DE RIESGOS'!$H466,"C",'MAPA DE RIESGOS'!$AF466),"")</f>
        <v/>
      </c>
      <c r="BM31" s="333" t="str">
        <f>IF(AND('MAPA DE RIESGOS'!$AP467="Muy Alta",'MAPA DE RIESGOS'!$AR467="Mayor"),CONCATENATE("R",'MAPA DE RIESGOS'!$H467,"C",'MAPA DE RIESGOS'!$AF467),"")</f>
        <v/>
      </c>
      <c r="BN31" s="333" t="str">
        <f>IF(AND('MAPA DE RIESGOS'!$AP468="Muy Alta",'MAPA DE RIESGOS'!$AR468="Mayor"),CONCATENATE("R",'MAPA DE RIESGOS'!$H468,"C",'MAPA DE RIESGOS'!$AF468),"")</f>
        <v/>
      </c>
      <c r="BO31" s="333" t="str">
        <f>IF(AND('MAPA DE RIESGOS'!$AP469="Muy Alta",'MAPA DE RIESGOS'!$AR469="Mayor"),CONCATENATE("R",'MAPA DE RIESGOS'!$H469,"C",'MAPA DE RIESGOS'!$AF469),"")</f>
        <v/>
      </c>
      <c r="BP31" s="333" t="str">
        <f>IF(AND('MAPA DE RIESGOS'!$AP470="Muy Alta",'MAPA DE RIESGOS'!$AR470="Mayor"),CONCATENATE("R",'MAPA DE RIESGOS'!$H470,"C",'MAPA DE RIESGOS'!$AF470),"")</f>
        <v/>
      </c>
      <c r="BQ31" s="333" t="str">
        <f>IF(AND('MAPA DE RIESGOS'!$AP471="Muy Alta",'MAPA DE RIESGOS'!$AR471="Mayor"),CONCATENATE("R",'MAPA DE RIESGOS'!$H471,"C",'MAPA DE RIESGOS'!$AF471),"")</f>
        <v/>
      </c>
      <c r="BR31" s="333" t="str">
        <f>IF(AND('MAPA DE RIESGOS'!$AP472="Muy Alta",'MAPA DE RIESGOS'!$AR472="Mayor"),CONCATENATE("R",'MAPA DE RIESGOS'!$H472,"C",'MAPA DE RIESGOS'!$AF472),"")</f>
        <v/>
      </c>
      <c r="BS31" s="333" t="str">
        <f>IF(AND('MAPA DE RIESGOS'!$AP473="Muy Alta",'MAPA DE RIESGOS'!$AR473="Mayor"),CONCATENATE("R",'MAPA DE RIESGOS'!$H473,"C",'MAPA DE RIESGOS'!$AF473),"")</f>
        <v/>
      </c>
      <c r="BT31" s="333" t="str">
        <f>IF(AND('MAPA DE RIESGOS'!$AP474="Muy Alta",'MAPA DE RIESGOS'!$AR474="Mayor"),CONCATENATE("R",'MAPA DE RIESGOS'!$H474,"C",'MAPA DE RIESGOS'!$AF474),"")</f>
        <v/>
      </c>
      <c r="BU31" s="333" t="str">
        <f>IF(AND('MAPA DE RIESGOS'!$AP475="Muy Alta",'MAPA DE RIESGOS'!$AR475="Mayor"),CONCATENATE("R",'MAPA DE RIESGOS'!$H475,"C",'MAPA DE RIESGOS'!$AF475),"")</f>
        <v/>
      </c>
      <c r="BV31" s="333" t="str">
        <f>IF(AND('MAPA DE RIESGOS'!$AP476="Muy Alta",'MAPA DE RIESGOS'!$AR476="Mayor"),CONCATENATE("R",'MAPA DE RIESGOS'!$H476,"C",'MAPA DE RIESGOS'!$AF476),"")</f>
        <v/>
      </c>
      <c r="BW31" s="333" t="str">
        <f>IF(AND('MAPA DE RIESGOS'!$AP477="Muy Alta",'MAPA DE RIESGOS'!$AR477="Mayor"),CONCATENATE("R",'MAPA DE RIESGOS'!$H477,"C",'MAPA DE RIESGOS'!$AF477),"")</f>
        <v/>
      </c>
      <c r="BX31" s="333" t="str">
        <f>IF(AND('MAPA DE RIESGOS'!$AP478="Muy Alta",'MAPA DE RIESGOS'!$AR478="Mayor"),CONCATENATE("R",'MAPA DE RIESGOS'!$H478,"C",'MAPA DE RIESGOS'!$AF478),"")</f>
        <v/>
      </c>
      <c r="BY31" s="333" t="str">
        <f>IF(AND('MAPA DE RIESGOS'!$AP479="Muy Alta",'MAPA DE RIESGOS'!$AR479="Mayor"),CONCATENATE("R",'MAPA DE RIESGOS'!$H479,"C",'MAPA DE RIESGOS'!$AF479),"")</f>
        <v/>
      </c>
      <c r="BZ31" s="333" t="str">
        <f>IF(AND('MAPA DE RIESGOS'!$AP480="Muy Alta",'MAPA DE RIESGOS'!$AR480="Mayor"),CONCATENATE("R",'MAPA DE RIESGOS'!$H480,"C",'MAPA DE RIESGOS'!$AF480),"")</f>
        <v/>
      </c>
      <c r="CA31" s="333" t="str">
        <f>IF(AND('MAPA DE RIESGOS'!$AP481="Muy Alta",'MAPA DE RIESGOS'!$AR481="Mayor"),CONCATENATE("R",'MAPA DE RIESGOS'!$H481,"C",'MAPA DE RIESGOS'!$AF481),"")</f>
        <v/>
      </c>
      <c r="CB31" s="333" t="str">
        <f>IF(AND('MAPA DE RIESGOS'!$AP482="Muy Alta",'MAPA DE RIESGOS'!$AR482="Mayor"),CONCATENATE("R",'MAPA DE RIESGOS'!$H482,"C",'MAPA DE RIESGOS'!$AF482),"")</f>
        <v/>
      </c>
      <c r="CC31" s="334" t="str">
        <f>IF(AND('MAPA DE RIESGOS'!$AP483="Muy Alta",'MAPA DE RIESGOS'!$AR483="Mayor"),CONCATENATE("R",'MAPA DE RIESGOS'!$H483,"C",'MAPA DE RIESGOS'!$AF483),"")</f>
        <v/>
      </c>
      <c r="CD31" s="335" t="str">
        <f>IF(AND('MAPA DE RIESGOS'!$AP466="Muy Alta",'MAPA DE RIESGOS'!$AR466="Catastrófico"),CONCATENATE("R",'MAPA DE RIESGOS'!$H466,"C",'MAPA DE RIESGOS'!$AF466),"")</f>
        <v/>
      </c>
      <c r="CE31" s="335" t="str">
        <f>IF(AND('MAPA DE RIESGOS'!$AP467="Muy Alta",'MAPA DE RIESGOS'!$AR467="Catastrófico"),CONCATENATE("R",'MAPA DE RIESGOS'!$H467,"C",'MAPA DE RIESGOS'!$AF467),"")</f>
        <v/>
      </c>
      <c r="CF31" s="335" t="str">
        <f>IF(AND('MAPA DE RIESGOS'!$AP468="Muy Alta",'MAPA DE RIESGOS'!$AR468="Catastrófico"),CONCATENATE("R",'MAPA DE RIESGOS'!$H468,"C",'MAPA DE RIESGOS'!$AF468),"")</f>
        <v/>
      </c>
      <c r="CG31" s="335" t="str">
        <f>IF(AND('MAPA DE RIESGOS'!$AP469="Muy Alta",'MAPA DE RIESGOS'!$AR469="Catastrófico"),CONCATENATE("R",'MAPA DE RIESGOS'!$H469,"C",'MAPA DE RIESGOS'!$AF469),"")</f>
        <v/>
      </c>
      <c r="CH31" s="335" t="str">
        <f>IF(AND('MAPA DE RIESGOS'!$AP470="Muy Alta",'MAPA DE RIESGOS'!$AR470="Catastrófico"),CONCATENATE("R",'MAPA DE RIESGOS'!$H470,"C",'MAPA DE RIESGOS'!$AF470),"")</f>
        <v/>
      </c>
      <c r="CI31" s="335" t="str">
        <f>IF(AND('MAPA DE RIESGOS'!$AP471="Muy Alta",'MAPA DE RIESGOS'!$AR471="Catastrófico"),CONCATENATE("R",'MAPA DE RIESGOS'!$H471,"C",'MAPA DE RIESGOS'!$AF471),"")</f>
        <v/>
      </c>
      <c r="CJ31" s="335" t="str">
        <f>IF(AND('MAPA DE RIESGOS'!$AP472="Muy Alta",'MAPA DE RIESGOS'!$AR472="Catastrófico"),CONCATENATE("R",'MAPA DE RIESGOS'!$H472,"C",'MAPA DE RIESGOS'!$AF472),"")</f>
        <v/>
      </c>
      <c r="CK31" s="335" t="str">
        <f>IF(AND('MAPA DE RIESGOS'!$AP473="Muy Alta",'MAPA DE RIESGOS'!$AR473="Catastrófico"),CONCATENATE("R",'MAPA DE RIESGOS'!$H473,"C",'MAPA DE RIESGOS'!$AF473),"")</f>
        <v/>
      </c>
      <c r="CL31" s="335" t="str">
        <f>IF(AND('MAPA DE RIESGOS'!$AP474="Muy Alta",'MAPA DE RIESGOS'!$AR474="Catastrófico"),CONCATENATE("R",'MAPA DE RIESGOS'!$H474,"C",'MAPA DE RIESGOS'!$AF474),"")</f>
        <v/>
      </c>
      <c r="CM31" s="335" t="str">
        <f>IF(AND('MAPA DE RIESGOS'!$AP475="Muy Alta",'MAPA DE RIESGOS'!$AR475="Catastrófico"),CONCATENATE("R",'MAPA DE RIESGOS'!$H475,"C",'MAPA DE RIESGOS'!$AF475),"")</f>
        <v/>
      </c>
      <c r="CN31" s="335" t="str">
        <f>IF(AND('MAPA DE RIESGOS'!$AP476="Muy Alta",'MAPA DE RIESGOS'!$AR476="Catastrófico"),CONCATENATE("R",'MAPA DE RIESGOS'!$H476,"C",'MAPA DE RIESGOS'!$AF476),"")</f>
        <v/>
      </c>
      <c r="CO31" s="335" t="str">
        <f>IF(AND('MAPA DE RIESGOS'!$AP477="Muy Alta",'MAPA DE RIESGOS'!$AR477="Catastrófico"),CONCATENATE("R",'MAPA DE RIESGOS'!$H477,"C",'MAPA DE RIESGOS'!$AF477),"")</f>
        <v/>
      </c>
      <c r="CP31" s="335" t="str">
        <f>IF(AND('MAPA DE RIESGOS'!$AP478="Muy Alta",'MAPA DE RIESGOS'!$AR478="Catastrófico"),CONCATENATE("R",'MAPA DE RIESGOS'!$H478,"C",'MAPA DE RIESGOS'!$AF478),"")</f>
        <v/>
      </c>
      <c r="CQ31" s="335" t="str">
        <f>IF(AND('MAPA DE RIESGOS'!$AP479="Muy Alta",'MAPA DE RIESGOS'!$AR479="Catastrófico"),CONCATENATE("R",'MAPA DE RIESGOS'!$H479,"C",'MAPA DE RIESGOS'!$AF479),"")</f>
        <v/>
      </c>
      <c r="CR31" s="335" t="str">
        <f>IF(AND('MAPA DE RIESGOS'!$AP480="Muy Alta",'MAPA DE RIESGOS'!$AR480="Catastrófico"),CONCATENATE("R",'MAPA DE RIESGOS'!$H480,"C",'MAPA DE RIESGOS'!$AF480),"")</f>
        <v/>
      </c>
      <c r="CS31" s="335" t="str">
        <f>IF(AND('MAPA DE RIESGOS'!$AP481="Muy Alta",'MAPA DE RIESGOS'!$AR481="Catastrófico"),CONCATENATE("R",'MAPA DE RIESGOS'!$H481,"C",'MAPA DE RIESGOS'!$AF481),"")</f>
        <v/>
      </c>
      <c r="CT31" s="335" t="str">
        <f>IF(AND('MAPA DE RIESGOS'!$AP482="Muy Alta",'MAPA DE RIESGOS'!$AR482="Catastrófico"),CONCATENATE("R",'MAPA DE RIESGOS'!$H482,"C",'MAPA DE RIESGOS'!$AF482),"")</f>
        <v/>
      </c>
      <c r="CU31" s="336" t="str">
        <f>IF(AND('MAPA DE RIESGOS'!$AP483="Muy Alta",'MAPA DE RIESGOS'!$AR483="Catastrófico"),CONCATENATE("R",'MAPA DE RIESGOS'!$H483,"C",'MAPA DE RIESGOS'!$AF483),"")</f>
        <v/>
      </c>
      <c r="CV31" s="67"/>
      <c r="CW31" s="973"/>
      <c r="CX31" s="974"/>
      <c r="CY31" s="974"/>
      <c r="CZ31" s="974"/>
      <c r="DA31" s="974"/>
      <c r="DB31" s="975"/>
    </row>
    <row r="32" spans="2:106" ht="32.450000000000003" customHeight="1">
      <c r="B32" s="966"/>
      <c r="C32" s="966"/>
      <c r="D32" s="967"/>
      <c r="E32" s="955"/>
      <c r="F32" s="956"/>
      <c r="G32" s="956"/>
      <c r="H32" s="956"/>
      <c r="I32" s="957"/>
      <c r="J32" s="332" t="str">
        <f>IF(AND('MAPA DE RIESGOS'!$AP484="Muy Alta",'MAPA DE RIESGOS'!$AR484="Leve"),CONCATENATE("R",'MAPA DE RIESGOS'!$H484,"C",'MAPA DE RIESGOS'!$AF484),"")</f>
        <v/>
      </c>
      <c r="K32" s="333" t="str">
        <f>IF(AND('MAPA DE RIESGOS'!$AP485="Muy Alta",'MAPA DE RIESGOS'!$AR485="Leve"),CONCATENATE("R",'MAPA DE RIESGOS'!$H485,"C",'MAPA DE RIESGOS'!$AF485),"")</f>
        <v/>
      </c>
      <c r="L32" s="333" t="str">
        <f>IF(AND('MAPA DE RIESGOS'!$AP486="Muy Alta",'MAPA DE RIESGOS'!$AR486="Leve"),CONCATENATE("R",'MAPA DE RIESGOS'!$H486,"C",'MAPA DE RIESGOS'!$AF486),"")</f>
        <v/>
      </c>
      <c r="M32" s="333" t="str">
        <f>IF(AND('MAPA DE RIESGOS'!$AP487="Muy Alta",'MAPA DE RIESGOS'!$AR487="Leve"),CONCATENATE("R",'MAPA DE RIESGOS'!$H487,"C",'MAPA DE RIESGOS'!$AF487),"")</f>
        <v/>
      </c>
      <c r="N32" s="333" t="str">
        <f>IF(AND('MAPA DE RIESGOS'!$AP488="Muy Alta",'MAPA DE RIESGOS'!$AR488="Leve"),CONCATENATE("R",'MAPA DE RIESGOS'!$H488,"C",'MAPA DE RIESGOS'!$AF488),"")</f>
        <v/>
      </c>
      <c r="O32" s="333" t="str">
        <f>IF(AND('MAPA DE RIESGOS'!$AP489="Muy Alta",'MAPA DE RIESGOS'!$AR489="Leve"),CONCATENATE("R",'MAPA DE RIESGOS'!$H489,"C",'MAPA DE RIESGOS'!$AF489),"")</f>
        <v/>
      </c>
      <c r="P32" s="333" t="str">
        <f>IF(AND('MAPA DE RIESGOS'!$AP490="Muy Alta",'MAPA DE RIESGOS'!$AR490="Leve"),CONCATENATE("R",'MAPA DE RIESGOS'!$H490,"C",'MAPA DE RIESGOS'!$AF490),"")</f>
        <v/>
      </c>
      <c r="Q32" s="333" t="str">
        <f>IF(AND('MAPA DE RIESGOS'!$AP491="Muy Alta",'MAPA DE RIESGOS'!$AR491="Leve"),CONCATENATE("R",'MAPA DE RIESGOS'!$H491,"C",'MAPA DE RIESGOS'!$AF491),"")</f>
        <v/>
      </c>
      <c r="R32" s="333" t="str">
        <f>IF(AND('MAPA DE RIESGOS'!$AP492="Muy Alta",'MAPA DE RIESGOS'!$AR492="Leve"),CONCATENATE("R",'MAPA DE RIESGOS'!$H492,"C",'MAPA DE RIESGOS'!$AF492),"")</f>
        <v/>
      </c>
      <c r="S32" s="333" t="str">
        <f>IF(AND('MAPA DE RIESGOS'!$AP493="Muy Alta",'MAPA DE RIESGOS'!$AR493="Leve"),CONCATENATE("R",'MAPA DE RIESGOS'!$H493,"C",'MAPA DE RIESGOS'!$AF493),"")</f>
        <v/>
      </c>
      <c r="T32" s="333" t="str">
        <f>IF(AND('MAPA DE RIESGOS'!$AP494="Muy Alta",'MAPA DE RIESGOS'!$AR494="Leve"),CONCATENATE("R",'MAPA DE RIESGOS'!$H494,"C",'MAPA DE RIESGOS'!$AF494),"")</f>
        <v/>
      </c>
      <c r="U32" s="333" t="str">
        <f>IF(AND('MAPA DE RIESGOS'!$AP495="Muy Alta",'MAPA DE RIESGOS'!$AR495="Leve"),CONCATENATE("R",'MAPA DE RIESGOS'!$H495,"C",'MAPA DE RIESGOS'!$AF495),"")</f>
        <v/>
      </c>
      <c r="V32" s="333" t="str">
        <f>IF(AND('MAPA DE RIESGOS'!$AP496="Muy Alta",'MAPA DE RIESGOS'!$AR496="Leve"),CONCATENATE("R",'MAPA DE RIESGOS'!$H496,"C",'MAPA DE RIESGOS'!$AF496),"")</f>
        <v/>
      </c>
      <c r="W32" s="333" t="str">
        <f>IF(AND('MAPA DE RIESGOS'!$AP497="Muy Alta",'MAPA DE RIESGOS'!$AR497="Leve"),CONCATENATE("R",'MAPA DE RIESGOS'!$H497,"C",'MAPA DE RIESGOS'!$AF497),"")</f>
        <v/>
      </c>
      <c r="X32" s="333" t="str">
        <f>IF(AND('MAPA DE RIESGOS'!$AP498="Muy Alta",'MAPA DE RIESGOS'!$AR498="Leve"),CONCATENATE("R",'MAPA DE RIESGOS'!$H498,"C",'MAPA DE RIESGOS'!$AF498),"")</f>
        <v/>
      </c>
      <c r="Y32" s="333" t="str">
        <f>IF(AND('MAPA DE RIESGOS'!$AP499="Muy Alta",'MAPA DE RIESGOS'!$AR499="Leve"),CONCATENATE("R",'MAPA DE RIESGOS'!$H499,"C",'MAPA DE RIESGOS'!$AF499),"")</f>
        <v/>
      </c>
      <c r="Z32" s="333" t="str">
        <f>IF(AND('MAPA DE RIESGOS'!$AP500="Muy Alta",'MAPA DE RIESGOS'!$AR500="Leve"),CONCATENATE("R",'MAPA DE RIESGOS'!$H500,"C",'MAPA DE RIESGOS'!$AF500),"")</f>
        <v/>
      </c>
      <c r="AA32" s="334" t="str">
        <f>IF(AND('MAPA DE RIESGOS'!$AP501="Muy Alta",'MAPA DE RIESGOS'!$AR501="Leve"),CONCATENATE("R",'MAPA DE RIESGOS'!$H501,"C",'MAPA DE RIESGOS'!$AF501),"")</f>
        <v/>
      </c>
      <c r="AB32" s="332" t="str">
        <f>IF(AND('MAPA DE RIESGOS'!$AP484="Muy Alta",'MAPA DE RIESGOS'!$AR484="Menor"),CONCATENATE("R",'MAPA DE RIESGOS'!$H484,"C",'MAPA DE RIESGOS'!$AF484),"")</f>
        <v/>
      </c>
      <c r="AC32" s="333" t="str">
        <f>IF(AND('MAPA DE RIESGOS'!$AP485="Muy Alta",'MAPA DE RIESGOS'!$AR485="Menor"),CONCATENATE("R",'MAPA DE RIESGOS'!$H485,"C",'MAPA DE RIESGOS'!$AF485),"")</f>
        <v/>
      </c>
      <c r="AD32" s="333" t="str">
        <f>IF(AND('MAPA DE RIESGOS'!$AP486="Muy Alta",'MAPA DE RIESGOS'!$AR486="Menor"),CONCATENATE("R",'MAPA DE RIESGOS'!$H486,"C",'MAPA DE RIESGOS'!$AF486),"")</f>
        <v/>
      </c>
      <c r="AE32" s="333" t="str">
        <f>IF(AND('MAPA DE RIESGOS'!$AP487="Muy Alta",'MAPA DE RIESGOS'!$AR487="Menor"),CONCATENATE("R",'MAPA DE RIESGOS'!$H487,"C",'MAPA DE RIESGOS'!$AF487),"")</f>
        <v/>
      </c>
      <c r="AF32" s="333" t="str">
        <f>IF(AND('MAPA DE RIESGOS'!$AP488="Muy Alta",'MAPA DE RIESGOS'!$AR488="Menor"),CONCATENATE("R",'MAPA DE RIESGOS'!$H488,"C",'MAPA DE RIESGOS'!$AF488),"")</f>
        <v/>
      </c>
      <c r="AG32" s="333" t="str">
        <f>IF(AND('MAPA DE RIESGOS'!$AP489="Muy Alta",'MAPA DE RIESGOS'!$AR489="Menor"),CONCATENATE("R",'MAPA DE RIESGOS'!$H489,"C",'MAPA DE RIESGOS'!$AF489),"")</f>
        <v/>
      </c>
      <c r="AH32" s="333" t="str">
        <f>IF(AND('MAPA DE RIESGOS'!$AP490="Muy Alta",'MAPA DE RIESGOS'!$AR490="Menor"),CONCATENATE("R",'MAPA DE RIESGOS'!$H490,"C",'MAPA DE RIESGOS'!$AF490),"")</f>
        <v/>
      </c>
      <c r="AI32" s="333" t="str">
        <f>IF(AND('MAPA DE RIESGOS'!$AP491="Muy Alta",'MAPA DE RIESGOS'!$AR491="Menor"),CONCATENATE("R",'MAPA DE RIESGOS'!$H491,"C",'MAPA DE RIESGOS'!$AF491),"")</f>
        <v/>
      </c>
      <c r="AJ32" s="333" t="str">
        <f>IF(AND('MAPA DE RIESGOS'!$AP492="Muy Alta",'MAPA DE RIESGOS'!$AR492="Menor"),CONCATENATE("R",'MAPA DE RIESGOS'!$H492,"C",'MAPA DE RIESGOS'!$AF492),"")</f>
        <v/>
      </c>
      <c r="AK32" s="333" t="str">
        <f>IF(AND('MAPA DE RIESGOS'!$AP493="Muy Alta",'MAPA DE RIESGOS'!$AR493="Menor"),CONCATENATE("R",'MAPA DE RIESGOS'!$H493,"C",'MAPA DE RIESGOS'!$AF493),"")</f>
        <v/>
      </c>
      <c r="AL32" s="333" t="str">
        <f>IF(AND('MAPA DE RIESGOS'!$AP494="Muy Alta",'MAPA DE RIESGOS'!$AR494="Menor"),CONCATENATE("R",'MAPA DE RIESGOS'!$H494,"C",'MAPA DE RIESGOS'!$AF494),"")</f>
        <v/>
      </c>
      <c r="AM32" s="333" t="str">
        <f>IF(AND('MAPA DE RIESGOS'!$AP495="Muy Alta",'MAPA DE RIESGOS'!$AR495="Menor"),CONCATENATE("R",'MAPA DE RIESGOS'!$H495,"C",'MAPA DE RIESGOS'!$AF495),"")</f>
        <v/>
      </c>
      <c r="AN32" s="333" t="str">
        <f>IF(AND('MAPA DE RIESGOS'!$AP496="Muy Alta",'MAPA DE RIESGOS'!$AR496="Menor"),CONCATENATE("R",'MAPA DE RIESGOS'!$H496,"C",'MAPA DE RIESGOS'!$AF496),"")</f>
        <v/>
      </c>
      <c r="AO32" s="333" t="str">
        <f>IF(AND('MAPA DE RIESGOS'!$AP497="Muy Alta",'MAPA DE RIESGOS'!$AR497="Menor"),CONCATENATE("R",'MAPA DE RIESGOS'!$H497,"C",'MAPA DE RIESGOS'!$AF497),"")</f>
        <v/>
      </c>
      <c r="AP32" s="333" t="str">
        <f>IF(AND('MAPA DE RIESGOS'!$AP498="Muy Alta",'MAPA DE RIESGOS'!$AR498="Menor"),CONCATENATE("R",'MAPA DE RIESGOS'!$H498,"C",'MAPA DE RIESGOS'!$AF498),"")</f>
        <v/>
      </c>
      <c r="AQ32" s="333" t="str">
        <f>IF(AND('MAPA DE RIESGOS'!$AP499="Muy Alta",'MAPA DE RIESGOS'!$AR499="Menor"),CONCATENATE("R",'MAPA DE RIESGOS'!$H499,"C",'MAPA DE RIESGOS'!$AF499),"")</f>
        <v/>
      </c>
      <c r="AR32" s="333" t="str">
        <f>IF(AND('MAPA DE RIESGOS'!$AP500="Muy Alta",'MAPA DE RIESGOS'!$AR500="Menor"),CONCATENATE("R",'MAPA DE RIESGOS'!$H500,"C",'MAPA DE RIESGOS'!$AF500),"")</f>
        <v/>
      </c>
      <c r="AS32" s="334" t="str">
        <f>IF(AND('MAPA DE RIESGOS'!$AP501="Muy Alta",'MAPA DE RIESGOS'!$AR501="Menor"),CONCATENATE("R",'MAPA DE RIESGOS'!$H501,"C",'MAPA DE RIESGOS'!$AF501),"")</f>
        <v/>
      </c>
      <c r="AT32" s="332" t="str">
        <f>IF(AND('MAPA DE RIESGOS'!$AP484="Muy Alta",'MAPA DE RIESGOS'!$AR484="Moderado"),CONCATENATE("R",'MAPA DE RIESGOS'!$H484,"C",'MAPA DE RIESGOS'!$AF484),"")</f>
        <v/>
      </c>
      <c r="AU32" s="333" t="str">
        <f>IF(AND('MAPA DE RIESGOS'!$AP485="Muy Alta",'MAPA DE RIESGOS'!$AR485="Moderado"),CONCATENATE("R",'MAPA DE RIESGOS'!$H485,"C",'MAPA DE RIESGOS'!$AF485),"")</f>
        <v/>
      </c>
      <c r="AV32" s="333" t="str">
        <f>IF(AND('MAPA DE RIESGOS'!$AP486="Muy Alta",'MAPA DE RIESGOS'!$AR486="Moderado"),CONCATENATE("R",'MAPA DE RIESGOS'!$H486,"C",'MAPA DE RIESGOS'!$AF486),"")</f>
        <v/>
      </c>
      <c r="AW32" s="333" t="str">
        <f>IF(AND('MAPA DE RIESGOS'!$AP487="Muy Alta",'MAPA DE RIESGOS'!$AR487="Moderado"),CONCATENATE("R",'MAPA DE RIESGOS'!$H487,"C",'MAPA DE RIESGOS'!$AF487),"")</f>
        <v/>
      </c>
      <c r="AX32" s="333" t="str">
        <f>IF(AND('MAPA DE RIESGOS'!$AP488="Muy Alta",'MAPA DE RIESGOS'!$AR488="Moderado"),CONCATENATE("R",'MAPA DE RIESGOS'!$H488,"C",'MAPA DE RIESGOS'!$AF488),"")</f>
        <v/>
      </c>
      <c r="AY32" s="333" t="str">
        <f>IF(AND('MAPA DE RIESGOS'!$AP489="Muy Alta",'MAPA DE RIESGOS'!$AR489="Moderado"),CONCATENATE("R",'MAPA DE RIESGOS'!$H489,"C",'MAPA DE RIESGOS'!$AF489),"")</f>
        <v/>
      </c>
      <c r="AZ32" s="333" t="str">
        <f>IF(AND('MAPA DE RIESGOS'!$AP490="Muy Alta",'MAPA DE RIESGOS'!$AR490="Moderado"),CONCATENATE("R",'MAPA DE RIESGOS'!$H490,"C",'MAPA DE RIESGOS'!$AF490),"")</f>
        <v/>
      </c>
      <c r="BA32" s="333" t="str">
        <f>IF(AND('MAPA DE RIESGOS'!$AP491="Muy Alta",'MAPA DE RIESGOS'!$AR491="Moderado"),CONCATENATE("R",'MAPA DE RIESGOS'!$H491,"C",'MAPA DE RIESGOS'!$AF491),"")</f>
        <v/>
      </c>
      <c r="BB32" s="333" t="str">
        <f>IF(AND('MAPA DE RIESGOS'!$AP492="Muy Alta",'MAPA DE RIESGOS'!$AR492="Moderado"),CONCATENATE("R",'MAPA DE RIESGOS'!$H492,"C",'MAPA DE RIESGOS'!$AF492),"")</f>
        <v/>
      </c>
      <c r="BC32" s="333" t="str">
        <f>IF(AND('MAPA DE RIESGOS'!$AP493="Muy Alta",'MAPA DE RIESGOS'!$AR493="Moderado"),CONCATENATE("R",'MAPA DE RIESGOS'!$H493,"C",'MAPA DE RIESGOS'!$AF493),"")</f>
        <v/>
      </c>
      <c r="BD32" s="333" t="str">
        <f>IF(AND('MAPA DE RIESGOS'!$AP494="Muy Alta",'MAPA DE RIESGOS'!$AR494="Moderado"),CONCATENATE("R",'MAPA DE RIESGOS'!$H494,"C",'MAPA DE RIESGOS'!$AF494),"")</f>
        <v/>
      </c>
      <c r="BE32" s="333" t="str">
        <f>IF(AND('MAPA DE RIESGOS'!$AP495="Muy Alta",'MAPA DE RIESGOS'!$AR495="Moderado"),CONCATENATE("R",'MAPA DE RIESGOS'!$H495,"C",'MAPA DE RIESGOS'!$AF495),"")</f>
        <v/>
      </c>
      <c r="BF32" s="333" t="str">
        <f>IF(AND('MAPA DE RIESGOS'!$AP496="Muy Alta",'MAPA DE RIESGOS'!$AR496="Moderado"),CONCATENATE("R",'MAPA DE RIESGOS'!$H496,"C",'MAPA DE RIESGOS'!$AF496),"")</f>
        <v/>
      </c>
      <c r="BG32" s="333" t="str">
        <f>IF(AND('MAPA DE RIESGOS'!$AP497="Muy Alta",'MAPA DE RIESGOS'!$AR497="Moderado"),CONCATENATE("R",'MAPA DE RIESGOS'!$H497,"C",'MAPA DE RIESGOS'!$AF497),"")</f>
        <v/>
      </c>
      <c r="BH32" s="333" t="str">
        <f>IF(AND('MAPA DE RIESGOS'!$AP498="Muy Alta",'MAPA DE RIESGOS'!$AR498="Moderado"),CONCATENATE("R",'MAPA DE RIESGOS'!$H498,"C",'MAPA DE RIESGOS'!$AF498),"")</f>
        <v/>
      </c>
      <c r="BI32" s="333" t="str">
        <f>IF(AND('MAPA DE RIESGOS'!$AP499="Muy Alta",'MAPA DE RIESGOS'!$AR499="Moderado"),CONCATENATE("R",'MAPA DE RIESGOS'!$H499,"C",'MAPA DE RIESGOS'!$AF499),"")</f>
        <v/>
      </c>
      <c r="BJ32" s="333" t="str">
        <f>IF(AND('MAPA DE RIESGOS'!$AP500="Muy Alta",'MAPA DE RIESGOS'!$AR500="Moderado"),CONCATENATE("R",'MAPA DE RIESGOS'!$H500,"C",'MAPA DE RIESGOS'!$AF500),"")</f>
        <v/>
      </c>
      <c r="BK32" s="334" t="str">
        <f>IF(AND('MAPA DE RIESGOS'!$AP501="Muy Alta",'MAPA DE RIESGOS'!$AR501="Moderado"),CONCATENATE("R",'MAPA DE RIESGOS'!$H501,"C",'MAPA DE RIESGOS'!$AF501),"")</f>
        <v/>
      </c>
      <c r="BL32" s="332" t="str">
        <f>IF(AND('MAPA DE RIESGOS'!$AP484="Muy Alta",'MAPA DE RIESGOS'!$AR484="Mayor"),CONCATENATE("R",'MAPA DE RIESGOS'!$H484,"C",'MAPA DE RIESGOS'!$AF484),"")</f>
        <v/>
      </c>
      <c r="BM32" s="333" t="str">
        <f>IF(AND('MAPA DE RIESGOS'!$AP485="Muy Alta",'MAPA DE RIESGOS'!$AR485="Mayor"),CONCATENATE("R",'MAPA DE RIESGOS'!$H485,"C",'MAPA DE RIESGOS'!$AF485),"")</f>
        <v/>
      </c>
      <c r="BN32" s="333" t="str">
        <f>IF(AND('MAPA DE RIESGOS'!$AP486="Muy Alta",'MAPA DE RIESGOS'!$AR486="Mayor"),CONCATENATE("R",'MAPA DE RIESGOS'!$H486,"C",'MAPA DE RIESGOS'!$AF486),"")</f>
        <v/>
      </c>
      <c r="BO32" s="333" t="str">
        <f>IF(AND('MAPA DE RIESGOS'!$AP487="Muy Alta",'MAPA DE RIESGOS'!$AR487="Mayor"),CONCATENATE("R",'MAPA DE RIESGOS'!$H487,"C",'MAPA DE RIESGOS'!$AF487),"")</f>
        <v/>
      </c>
      <c r="BP32" s="333" t="str">
        <f>IF(AND('MAPA DE RIESGOS'!$AP488="Muy Alta",'MAPA DE RIESGOS'!$AR488="Mayor"),CONCATENATE("R",'MAPA DE RIESGOS'!$H488,"C",'MAPA DE RIESGOS'!$AF488),"")</f>
        <v/>
      </c>
      <c r="BQ32" s="333" t="str">
        <f>IF(AND('MAPA DE RIESGOS'!$AP489="Muy Alta",'MAPA DE RIESGOS'!$AR489="Mayor"),CONCATENATE("R",'MAPA DE RIESGOS'!$H489,"C",'MAPA DE RIESGOS'!$AF489),"")</f>
        <v/>
      </c>
      <c r="BR32" s="333" t="str">
        <f>IF(AND('MAPA DE RIESGOS'!$AP490="Muy Alta",'MAPA DE RIESGOS'!$AR490="Mayor"),CONCATENATE("R",'MAPA DE RIESGOS'!$H490,"C",'MAPA DE RIESGOS'!$AF490),"")</f>
        <v/>
      </c>
      <c r="BS32" s="333" t="str">
        <f>IF(AND('MAPA DE RIESGOS'!$AP491="Muy Alta",'MAPA DE RIESGOS'!$AR491="Mayor"),CONCATENATE("R",'MAPA DE RIESGOS'!$H491,"C",'MAPA DE RIESGOS'!$AF491),"")</f>
        <v/>
      </c>
      <c r="BT32" s="333" t="str">
        <f>IF(AND('MAPA DE RIESGOS'!$AP492="Muy Alta",'MAPA DE RIESGOS'!$AR492="Mayor"),CONCATENATE("R",'MAPA DE RIESGOS'!$H492,"C",'MAPA DE RIESGOS'!$AF492),"")</f>
        <v/>
      </c>
      <c r="BU32" s="333" t="str">
        <f>IF(AND('MAPA DE RIESGOS'!$AP493="Muy Alta",'MAPA DE RIESGOS'!$AR493="Mayor"),CONCATENATE("R",'MAPA DE RIESGOS'!$H493,"C",'MAPA DE RIESGOS'!$AF493),"")</f>
        <v/>
      </c>
      <c r="BV32" s="333" t="str">
        <f>IF(AND('MAPA DE RIESGOS'!$AP494="Muy Alta",'MAPA DE RIESGOS'!$AR494="Mayor"),CONCATENATE("R",'MAPA DE RIESGOS'!$H494,"C",'MAPA DE RIESGOS'!$AF494),"")</f>
        <v/>
      </c>
      <c r="BW32" s="333" t="str">
        <f>IF(AND('MAPA DE RIESGOS'!$AP495="Muy Alta",'MAPA DE RIESGOS'!$AR495="Mayor"),CONCATENATE("R",'MAPA DE RIESGOS'!$H495,"C",'MAPA DE RIESGOS'!$AF495),"")</f>
        <v/>
      </c>
      <c r="BX32" s="333" t="str">
        <f>IF(AND('MAPA DE RIESGOS'!$AP496="Muy Alta",'MAPA DE RIESGOS'!$AR496="Mayor"),CONCATENATE("R",'MAPA DE RIESGOS'!$H496,"C",'MAPA DE RIESGOS'!$AF496),"")</f>
        <v/>
      </c>
      <c r="BY32" s="333" t="str">
        <f>IF(AND('MAPA DE RIESGOS'!$AP497="Muy Alta",'MAPA DE RIESGOS'!$AR497="Mayor"),CONCATENATE("R",'MAPA DE RIESGOS'!$H497,"C",'MAPA DE RIESGOS'!$AF497),"")</f>
        <v/>
      </c>
      <c r="BZ32" s="333" t="str">
        <f>IF(AND('MAPA DE RIESGOS'!$AP498="Muy Alta",'MAPA DE RIESGOS'!$AR498="Mayor"),CONCATENATE("R",'MAPA DE RIESGOS'!$H498,"C",'MAPA DE RIESGOS'!$AF498),"")</f>
        <v/>
      </c>
      <c r="CA32" s="333" t="str">
        <f>IF(AND('MAPA DE RIESGOS'!$AP499="Muy Alta",'MAPA DE RIESGOS'!$AR499="Mayor"),CONCATENATE("R",'MAPA DE RIESGOS'!$H499,"C",'MAPA DE RIESGOS'!$AF499),"")</f>
        <v/>
      </c>
      <c r="CB32" s="333" t="str">
        <f>IF(AND('MAPA DE RIESGOS'!$AP500="Muy Alta",'MAPA DE RIESGOS'!$AR500="Mayor"),CONCATENATE("R",'MAPA DE RIESGOS'!$H500,"C",'MAPA DE RIESGOS'!$AF500),"")</f>
        <v/>
      </c>
      <c r="CC32" s="334" t="str">
        <f>IF(AND('MAPA DE RIESGOS'!$AP501="Muy Alta",'MAPA DE RIESGOS'!$AR501="Mayor"),CONCATENATE("R",'MAPA DE RIESGOS'!$H501,"C",'MAPA DE RIESGOS'!$AF501),"")</f>
        <v/>
      </c>
      <c r="CD32" s="335" t="str">
        <f>IF(AND('MAPA DE RIESGOS'!$AP484="Muy Alta",'MAPA DE RIESGOS'!$AR484="Catastrófico"),CONCATENATE("R",'MAPA DE RIESGOS'!$H484,"C",'MAPA DE RIESGOS'!$AF484),"")</f>
        <v/>
      </c>
      <c r="CE32" s="335" t="str">
        <f>IF(AND('MAPA DE RIESGOS'!$AP485="Muy Alta",'MAPA DE RIESGOS'!$AR485="Catastrófico"),CONCATENATE("R",'MAPA DE RIESGOS'!$H485,"C",'MAPA DE RIESGOS'!$AF485),"")</f>
        <v/>
      </c>
      <c r="CF32" s="335" t="str">
        <f>IF(AND('MAPA DE RIESGOS'!$AP486="Muy Alta",'MAPA DE RIESGOS'!$AR486="Catastrófico"),CONCATENATE("R",'MAPA DE RIESGOS'!$H486,"C",'MAPA DE RIESGOS'!$AF486),"")</f>
        <v/>
      </c>
      <c r="CG32" s="335" t="str">
        <f>IF(AND('MAPA DE RIESGOS'!$AP487="Muy Alta",'MAPA DE RIESGOS'!$AR487="Catastrófico"),CONCATENATE("R",'MAPA DE RIESGOS'!$H487,"C",'MAPA DE RIESGOS'!$AF487),"")</f>
        <v/>
      </c>
      <c r="CH32" s="335" t="str">
        <f>IF(AND('MAPA DE RIESGOS'!$AP488="Muy Alta",'MAPA DE RIESGOS'!$AR488="Catastrófico"),CONCATENATE("R",'MAPA DE RIESGOS'!$H488,"C",'MAPA DE RIESGOS'!$AF488),"")</f>
        <v/>
      </c>
      <c r="CI32" s="335" t="str">
        <f>IF(AND('MAPA DE RIESGOS'!$AP489="Muy Alta",'MAPA DE RIESGOS'!$AR489="Catastrófico"),CONCATENATE("R",'MAPA DE RIESGOS'!$H489,"C",'MAPA DE RIESGOS'!$AF489),"")</f>
        <v/>
      </c>
      <c r="CJ32" s="335" t="str">
        <f>IF(AND('MAPA DE RIESGOS'!$AP490="Muy Alta",'MAPA DE RIESGOS'!$AR490="Catastrófico"),CONCATENATE("R",'MAPA DE RIESGOS'!$H490,"C",'MAPA DE RIESGOS'!$AF490),"")</f>
        <v/>
      </c>
      <c r="CK32" s="335" t="str">
        <f>IF(AND('MAPA DE RIESGOS'!$AP491="Muy Alta",'MAPA DE RIESGOS'!$AR491="Catastrófico"),CONCATENATE("R",'MAPA DE RIESGOS'!$H491,"C",'MAPA DE RIESGOS'!$AF491),"")</f>
        <v/>
      </c>
      <c r="CL32" s="335" t="str">
        <f>IF(AND('MAPA DE RIESGOS'!$AP492="Muy Alta",'MAPA DE RIESGOS'!$AR492="Catastrófico"),CONCATENATE("R",'MAPA DE RIESGOS'!$H492,"C",'MAPA DE RIESGOS'!$AF492),"")</f>
        <v/>
      </c>
      <c r="CM32" s="335" t="str">
        <f>IF(AND('MAPA DE RIESGOS'!$AP493="Muy Alta",'MAPA DE RIESGOS'!$AR493="Catastrófico"),CONCATENATE("R",'MAPA DE RIESGOS'!$H493,"C",'MAPA DE RIESGOS'!$AF493),"")</f>
        <v/>
      </c>
      <c r="CN32" s="335" t="str">
        <f>IF(AND('MAPA DE RIESGOS'!$AP494="Muy Alta",'MAPA DE RIESGOS'!$AR494="Catastrófico"),CONCATENATE("R",'MAPA DE RIESGOS'!$H494,"C",'MAPA DE RIESGOS'!$AF494),"")</f>
        <v/>
      </c>
      <c r="CO32" s="335" t="str">
        <f>IF(AND('MAPA DE RIESGOS'!$AP495="Muy Alta",'MAPA DE RIESGOS'!$AR495="Catastrófico"),CONCATENATE("R",'MAPA DE RIESGOS'!$H495,"C",'MAPA DE RIESGOS'!$AF495),"")</f>
        <v/>
      </c>
      <c r="CP32" s="335" t="str">
        <f>IF(AND('MAPA DE RIESGOS'!$AP496="Muy Alta",'MAPA DE RIESGOS'!$AR496="Catastrófico"),CONCATENATE("R",'MAPA DE RIESGOS'!$H496,"C",'MAPA DE RIESGOS'!$AF496),"")</f>
        <v/>
      </c>
      <c r="CQ32" s="335" t="str">
        <f>IF(AND('MAPA DE RIESGOS'!$AP497="Muy Alta",'MAPA DE RIESGOS'!$AR497="Catastrófico"),CONCATENATE("R",'MAPA DE RIESGOS'!$H497,"C",'MAPA DE RIESGOS'!$AF497),"")</f>
        <v/>
      </c>
      <c r="CR32" s="335" t="str">
        <f>IF(AND('MAPA DE RIESGOS'!$AP498="Muy Alta",'MAPA DE RIESGOS'!$AR498="Catastrófico"),CONCATENATE("R",'MAPA DE RIESGOS'!$H498,"C",'MAPA DE RIESGOS'!$AF498),"")</f>
        <v/>
      </c>
      <c r="CS32" s="335" t="str">
        <f>IF(AND('MAPA DE RIESGOS'!$AP499="Muy Alta",'MAPA DE RIESGOS'!$AR499="Catastrófico"),CONCATENATE("R",'MAPA DE RIESGOS'!$H499,"C",'MAPA DE RIESGOS'!$AF499),"")</f>
        <v/>
      </c>
      <c r="CT32" s="335" t="str">
        <f>IF(AND('MAPA DE RIESGOS'!$AP500="Muy Alta",'MAPA DE RIESGOS'!$AR500="Catastrófico"),CONCATENATE("R",'MAPA DE RIESGOS'!$H500,"C",'MAPA DE RIESGOS'!$AF500),"")</f>
        <v/>
      </c>
      <c r="CU32" s="336" t="str">
        <f>IF(AND('MAPA DE RIESGOS'!$AP501="Muy Alta",'MAPA DE RIESGOS'!$AR501="Catastrófico"),CONCATENATE("R",'MAPA DE RIESGOS'!$H501,"C",'MAPA DE RIESGOS'!$AF501),"")</f>
        <v/>
      </c>
      <c r="CV32" s="67"/>
      <c r="CW32" s="973"/>
      <c r="CX32" s="974"/>
      <c r="CY32" s="974"/>
      <c r="CZ32" s="974"/>
      <c r="DA32" s="974"/>
      <c r="DB32" s="975"/>
    </row>
    <row r="33" spans="2:106" ht="32.450000000000003" customHeight="1">
      <c r="B33" s="966"/>
      <c r="C33" s="966"/>
      <c r="D33" s="967"/>
      <c r="E33" s="955"/>
      <c r="F33" s="956"/>
      <c r="G33" s="956"/>
      <c r="H33" s="956"/>
      <c r="I33" s="957"/>
      <c r="J33" s="332" t="str">
        <f>IF(AND('MAPA DE RIESGOS'!$AP502="Muy Alta",'MAPA DE RIESGOS'!$AR502="Leve"),CONCATENATE("R",'MAPA DE RIESGOS'!$H502,"C",'MAPA DE RIESGOS'!$AF502),"")</f>
        <v/>
      </c>
      <c r="K33" s="333" t="str">
        <f>IF(AND('MAPA DE RIESGOS'!$AP503="Muy Alta",'MAPA DE RIESGOS'!$AR503="Leve"),CONCATENATE("R",'MAPA DE RIESGOS'!$H503,"C",'MAPA DE RIESGOS'!$AF503),"")</f>
        <v/>
      </c>
      <c r="L33" s="333" t="str">
        <f>IF(AND('MAPA DE RIESGOS'!$AP504="Muy Alta",'MAPA DE RIESGOS'!$AR504="Leve"),CONCATENATE("R",'MAPA DE RIESGOS'!$H504,"C",'MAPA DE RIESGOS'!$AF504),"")</f>
        <v/>
      </c>
      <c r="M33" s="333" t="str">
        <f>IF(AND('MAPA DE RIESGOS'!$AP505="Muy Alta",'MAPA DE RIESGOS'!$AR505="Leve"),CONCATENATE("R",'MAPA DE RIESGOS'!$H505,"C",'MAPA DE RIESGOS'!$AF505),"")</f>
        <v/>
      </c>
      <c r="N33" s="333" t="str">
        <f>IF(AND('MAPA DE RIESGOS'!$AP506="Muy Alta",'MAPA DE RIESGOS'!$AR506="Leve"),CONCATENATE("R",'MAPA DE RIESGOS'!$H506,"C",'MAPA DE RIESGOS'!$AF506),"")</f>
        <v/>
      </c>
      <c r="O33" s="333" t="str">
        <f>IF(AND('MAPA DE RIESGOS'!$AP507="Muy Alta",'MAPA DE RIESGOS'!$AR507="Leve"),CONCATENATE("R",'MAPA DE RIESGOS'!$H507,"C",'MAPA DE RIESGOS'!$AF507),"")</f>
        <v/>
      </c>
      <c r="P33" s="333" t="str">
        <f>IF(AND('MAPA DE RIESGOS'!$AP508="Muy Alta",'MAPA DE RIESGOS'!$AR508="Leve"),CONCATENATE("R",'MAPA DE RIESGOS'!$H508,"C",'MAPA DE RIESGOS'!$AF508),"")</f>
        <v/>
      </c>
      <c r="Q33" s="333" t="str">
        <f>IF(AND('MAPA DE RIESGOS'!$AP509="Muy Alta",'MAPA DE RIESGOS'!$AR509="Leve"),CONCATENATE("R",'MAPA DE RIESGOS'!$H509,"C",'MAPA DE RIESGOS'!$AF509),"")</f>
        <v/>
      </c>
      <c r="R33" s="333" t="str">
        <f>IF(AND('MAPA DE RIESGOS'!$AP510="Muy Alta",'MAPA DE RIESGOS'!$AR510="Leve"),CONCATENATE("R",'MAPA DE RIESGOS'!$H510,"C",'MAPA DE RIESGOS'!$AF510),"")</f>
        <v/>
      </c>
      <c r="S33" s="333" t="str">
        <f>IF(AND('MAPA DE RIESGOS'!$AP511="Muy Alta",'MAPA DE RIESGOS'!$AR511="Leve"),CONCATENATE("R",'MAPA DE RIESGOS'!$H511,"C",'MAPA DE RIESGOS'!$AF511),"")</f>
        <v/>
      </c>
      <c r="T33" s="333" t="str">
        <f>IF(AND('MAPA DE RIESGOS'!$AP512="Muy Alta",'MAPA DE RIESGOS'!$AR512="Leve"),CONCATENATE("R",'MAPA DE RIESGOS'!$H512,"C",'MAPA DE RIESGOS'!$AF512),"")</f>
        <v/>
      </c>
      <c r="U33" s="333" t="str">
        <f>IF(AND('MAPA DE RIESGOS'!$AP513="Muy Alta",'MAPA DE RIESGOS'!$AR513="Leve"),CONCATENATE("R",'MAPA DE RIESGOS'!$H513,"C",'MAPA DE RIESGOS'!$AF513),"")</f>
        <v/>
      </c>
      <c r="V33" s="333" t="str">
        <f>IF(AND('MAPA DE RIESGOS'!$AP514="Muy Alta",'MAPA DE RIESGOS'!$AR514="Leve"),CONCATENATE("R",'MAPA DE RIESGOS'!$H514,"C",'MAPA DE RIESGOS'!$AF514),"")</f>
        <v/>
      </c>
      <c r="W33" s="333" t="str">
        <f>IF(AND('MAPA DE RIESGOS'!$AP515="Muy Alta",'MAPA DE RIESGOS'!$AR515="Leve"),CONCATENATE("R",'MAPA DE RIESGOS'!$H515,"C",'MAPA DE RIESGOS'!$AF515),"")</f>
        <v/>
      </c>
      <c r="X33" s="333" t="str">
        <f>IF(AND('MAPA DE RIESGOS'!$AP516="Muy Alta",'MAPA DE RIESGOS'!$AR516="Leve"),CONCATENATE("R",'MAPA DE RIESGOS'!$H516,"C",'MAPA DE RIESGOS'!$AF516),"")</f>
        <v/>
      </c>
      <c r="Y33" s="333" t="str">
        <f>IF(AND('MAPA DE RIESGOS'!$AP517="Muy Alta",'MAPA DE RIESGOS'!$AR517="Leve"),CONCATENATE("R",'MAPA DE RIESGOS'!$H517,"C",'MAPA DE RIESGOS'!$AF517),"")</f>
        <v/>
      </c>
      <c r="Z33" s="333" t="str">
        <f>IF(AND('MAPA DE RIESGOS'!$AP518="Muy Alta",'MAPA DE RIESGOS'!$AR518="Leve"),CONCATENATE("R",'MAPA DE RIESGOS'!$H518,"C",'MAPA DE RIESGOS'!$AF518),"")</f>
        <v/>
      </c>
      <c r="AA33" s="334" t="str">
        <f>IF(AND('MAPA DE RIESGOS'!$AP519="Muy Alta",'MAPA DE RIESGOS'!$AR519="Leve"),CONCATENATE("R",'MAPA DE RIESGOS'!$H519,"C",'MAPA DE RIESGOS'!$AF519),"")</f>
        <v/>
      </c>
      <c r="AB33" s="332" t="str">
        <f>IF(AND('MAPA DE RIESGOS'!$AP502="Muy Alta",'MAPA DE RIESGOS'!$AR502="Menor"),CONCATENATE("R",'MAPA DE RIESGOS'!$H502,"C",'MAPA DE RIESGOS'!$AF502),"")</f>
        <v/>
      </c>
      <c r="AC33" s="333" t="str">
        <f>IF(AND('MAPA DE RIESGOS'!$AP503="Muy Alta",'MAPA DE RIESGOS'!$AR503="Menor"),CONCATENATE("R",'MAPA DE RIESGOS'!$H503,"C",'MAPA DE RIESGOS'!$AF503),"")</f>
        <v/>
      </c>
      <c r="AD33" s="333" t="str">
        <f>IF(AND('MAPA DE RIESGOS'!$AP504="Muy Alta",'MAPA DE RIESGOS'!$AR504="Menor"),CONCATENATE("R",'MAPA DE RIESGOS'!$H504,"C",'MAPA DE RIESGOS'!$AF504),"")</f>
        <v/>
      </c>
      <c r="AE33" s="333" t="str">
        <f>IF(AND('MAPA DE RIESGOS'!$AP505="Muy Alta",'MAPA DE RIESGOS'!$AR505="Menor"),CONCATENATE("R",'MAPA DE RIESGOS'!$H505,"C",'MAPA DE RIESGOS'!$AF505),"")</f>
        <v/>
      </c>
      <c r="AF33" s="333" t="str">
        <f>IF(AND('MAPA DE RIESGOS'!$AP506="Muy Alta",'MAPA DE RIESGOS'!$AR506="Menor"),CONCATENATE("R",'MAPA DE RIESGOS'!$H506,"C",'MAPA DE RIESGOS'!$AF506),"")</f>
        <v/>
      </c>
      <c r="AG33" s="333" t="str">
        <f>IF(AND('MAPA DE RIESGOS'!$AP507="Muy Alta",'MAPA DE RIESGOS'!$AR507="Menor"),CONCATENATE("R",'MAPA DE RIESGOS'!$H507,"C",'MAPA DE RIESGOS'!$AF507),"")</f>
        <v/>
      </c>
      <c r="AH33" s="333" t="str">
        <f>IF(AND('MAPA DE RIESGOS'!$AP508="Muy Alta",'MAPA DE RIESGOS'!$AR508="Menor"),CONCATENATE("R",'MAPA DE RIESGOS'!$H508,"C",'MAPA DE RIESGOS'!$AF508),"")</f>
        <v/>
      </c>
      <c r="AI33" s="333" t="str">
        <f>IF(AND('MAPA DE RIESGOS'!$AP509="Muy Alta",'MAPA DE RIESGOS'!$AR509="Menor"),CONCATENATE("R",'MAPA DE RIESGOS'!$H509,"C",'MAPA DE RIESGOS'!$AF509),"")</f>
        <v/>
      </c>
      <c r="AJ33" s="333" t="str">
        <f>IF(AND('MAPA DE RIESGOS'!$AP510="Muy Alta",'MAPA DE RIESGOS'!$AR510="Menor"),CONCATENATE("R",'MAPA DE RIESGOS'!$H510,"C",'MAPA DE RIESGOS'!$AF510),"")</f>
        <v/>
      </c>
      <c r="AK33" s="333" t="str">
        <f>IF(AND('MAPA DE RIESGOS'!$AP511="Muy Alta",'MAPA DE RIESGOS'!$AR511="Menor"),CONCATENATE("R",'MAPA DE RIESGOS'!$H511,"C",'MAPA DE RIESGOS'!$AF511),"")</f>
        <v/>
      </c>
      <c r="AL33" s="333" t="str">
        <f>IF(AND('MAPA DE RIESGOS'!$AP512="Muy Alta",'MAPA DE RIESGOS'!$AR512="Menor"),CONCATENATE("R",'MAPA DE RIESGOS'!$H512,"C",'MAPA DE RIESGOS'!$AF512),"")</f>
        <v/>
      </c>
      <c r="AM33" s="333" t="str">
        <f>IF(AND('MAPA DE RIESGOS'!$AP513="Muy Alta",'MAPA DE RIESGOS'!$AR513="Menor"),CONCATENATE("R",'MAPA DE RIESGOS'!$H513,"C",'MAPA DE RIESGOS'!$AF513),"")</f>
        <v/>
      </c>
      <c r="AN33" s="333" t="str">
        <f>IF(AND('MAPA DE RIESGOS'!$AP514="Muy Alta",'MAPA DE RIESGOS'!$AR514="Menor"),CONCATENATE("R",'MAPA DE RIESGOS'!$H514,"C",'MAPA DE RIESGOS'!$AF514),"")</f>
        <v/>
      </c>
      <c r="AO33" s="333" t="str">
        <f>IF(AND('MAPA DE RIESGOS'!$AP515="Muy Alta",'MAPA DE RIESGOS'!$AR515="Menor"),CONCATENATE("R",'MAPA DE RIESGOS'!$H515,"C",'MAPA DE RIESGOS'!$AF515),"")</f>
        <v/>
      </c>
      <c r="AP33" s="333" t="str">
        <f>IF(AND('MAPA DE RIESGOS'!$AP516="Muy Alta",'MAPA DE RIESGOS'!$AR516="Menor"),CONCATENATE("R",'MAPA DE RIESGOS'!$H516,"C",'MAPA DE RIESGOS'!$AF516),"")</f>
        <v/>
      </c>
      <c r="AQ33" s="333" t="str">
        <f>IF(AND('MAPA DE RIESGOS'!$AP517="Muy Alta",'MAPA DE RIESGOS'!$AR517="Menor"),CONCATENATE("R",'MAPA DE RIESGOS'!$H517,"C",'MAPA DE RIESGOS'!$AF517),"")</f>
        <v/>
      </c>
      <c r="AR33" s="333" t="str">
        <f>IF(AND('MAPA DE RIESGOS'!$AP518="Muy Alta",'MAPA DE RIESGOS'!$AR518="Menor"),CONCATENATE("R",'MAPA DE RIESGOS'!$H518,"C",'MAPA DE RIESGOS'!$AF518),"")</f>
        <v/>
      </c>
      <c r="AS33" s="334" t="str">
        <f>IF(AND('MAPA DE RIESGOS'!$AP519="Muy Alta",'MAPA DE RIESGOS'!$AR519="Menor"),CONCATENATE("R",'MAPA DE RIESGOS'!$H519,"C",'MAPA DE RIESGOS'!$AF519),"")</f>
        <v/>
      </c>
      <c r="AT33" s="332" t="str">
        <f>IF(AND('MAPA DE RIESGOS'!$AP502="Muy Alta",'MAPA DE RIESGOS'!$AR502="Moderado"),CONCATENATE("R",'MAPA DE RIESGOS'!$H502,"C",'MAPA DE RIESGOS'!$AF502),"")</f>
        <v/>
      </c>
      <c r="AU33" s="333" t="str">
        <f>IF(AND('MAPA DE RIESGOS'!$AP503="Muy Alta",'MAPA DE RIESGOS'!$AR503="Moderado"),CONCATENATE("R",'MAPA DE RIESGOS'!$H503,"C",'MAPA DE RIESGOS'!$AF503),"")</f>
        <v/>
      </c>
      <c r="AV33" s="333" t="str">
        <f>IF(AND('MAPA DE RIESGOS'!$AP504="Muy Alta",'MAPA DE RIESGOS'!$AR504="Moderado"),CONCATENATE("R",'MAPA DE RIESGOS'!$H504,"C",'MAPA DE RIESGOS'!$AF504),"")</f>
        <v/>
      </c>
      <c r="AW33" s="333" t="str">
        <f>IF(AND('MAPA DE RIESGOS'!$AP505="Muy Alta",'MAPA DE RIESGOS'!$AR505="Moderado"),CONCATENATE("R",'MAPA DE RIESGOS'!$H505,"C",'MAPA DE RIESGOS'!$AF505),"")</f>
        <v/>
      </c>
      <c r="AX33" s="333" t="str">
        <f>IF(AND('MAPA DE RIESGOS'!$AP506="Muy Alta",'MAPA DE RIESGOS'!$AR506="Moderado"),CONCATENATE("R",'MAPA DE RIESGOS'!$H506,"C",'MAPA DE RIESGOS'!$AF506),"")</f>
        <v/>
      </c>
      <c r="AY33" s="333" t="str">
        <f>IF(AND('MAPA DE RIESGOS'!$AP507="Muy Alta",'MAPA DE RIESGOS'!$AR507="Moderado"),CONCATENATE("R",'MAPA DE RIESGOS'!$H507,"C",'MAPA DE RIESGOS'!$AF507),"")</f>
        <v/>
      </c>
      <c r="AZ33" s="333" t="str">
        <f>IF(AND('MAPA DE RIESGOS'!$AP508="Muy Alta",'MAPA DE RIESGOS'!$AR508="Moderado"),CONCATENATE("R",'MAPA DE RIESGOS'!$H508,"C",'MAPA DE RIESGOS'!$AF508),"")</f>
        <v/>
      </c>
      <c r="BA33" s="333" t="str">
        <f>IF(AND('MAPA DE RIESGOS'!$AP509="Muy Alta",'MAPA DE RIESGOS'!$AR509="Moderado"),CONCATENATE("R",'MAPA DE RIESGOS'!$H509,"C",'MAPA DE RIESGOS'!$AF509),"")</f>
        <v/>
      </c>
      <c r="BB33" s="333" t="str">
        <f>IF(AND('MAPA DE RIESGOS'!$AP510="Muy Alta",'MAPA DE RIESGOS'!$AR510="Moderado"),CONCATENATE("R",'MAPA DE RIESGOS'!$H510,"C",'MAPA DE RIESGOS'!$AF510),"")</f>
        <v/>
      </c>
      <c r="BC33" s="333" t="str">
        <f>IF(AND('MAPA DE RIESGOS'!$AP511="Muy Alta",'MAPA DE RIESGOS'!$AR511="Moderado"),CONCATENATE("R",'MAPA DE RIESGOS'!$H511,"C",'MAPA DE RIESGOS'!$AF511),"")</f>
        <v/>
      </c>
      <c r="BD33" s="333" t="str">
        <f>IF(AND('MAPA DE RIESGOS'!$AP512="Muy Alta",'MAPA DE RIESGOS'!$AR512="Moderado"),CONCATENATE("R",'MAPA DE RIESGOS'!$H512,"C",'MAPA DE RIESGOS'!$AF512),"")</f>
        <v/>
      </c>
      <c r="BE33" s="333" t="str">
        <f>IF(AND('MAPA DE RIESGOS'!$AP513="Muy Alta",'MAPA DE RIESGOS'!$AR513="Moderado"),CONCATENATE("R",'MAPA DE RIESGOS'!$H513,"C",'MAPA DE RIESGOS'!$AF513),"")</f>
        <v/>
      </c>
      <c r="BF33" s="333" t="str">
        <f>IF(AND('MAPA DE RIESGOS'!$AP514="Muy Alta",'MAPA DE RIESGOS'!$AR514="Moderado"),CONCATENATE("R",'MAPA DE RIESGOS'!$H514,"C",'MAPA DE RIESGOS'!$AF514),"")</f>
        <v/>
      </c>
      <c r="BG33" s="333" t="str">
        <f>IF(AND('MAPA DE RIESGOS'!$AP515="Muy Alta",'MAPA DE RIESGOS'!$AR515="Moderado"),CONCATENATE("R",'MAPA DE RIESGOS'!$H515,"C",'MAPA DE RIESGOS'!$AF515),"")</f>
        <v/>
      </c>
      <c r="BH33" s="333" t="str">
        <f>IF(AND('MAPA DE RIESGOS'!$AP516="Muy Alta",'MAPA DE RIESGOS'!$AR516="Moderado"),CONCATENATE("R",'MAPA DE RIESGOS'!$H516,"C",'MAPA DE RIESGOS'!$AF516),"")</f>
        <v/>
      </c>
      <c r="BI33" s="333" t="str">
        <f>IF(AND('MAPA DE RIESGOS'!$AP517="Muy Alta",'MAPA DE RIESGOS'!$AR517="Moderado"),CONCATENATE("R",'MAPA DE RIESGOS'!$H517,"C",'MAPA DE RIESGOS'!$AF517),"")</f>
        <v/>
      </c>
      <c r="BJ33" s="333" t="str">
        <f>IF(AND('MAPA DE RIESGOS'!$AP518="Muy Alta",'MAPA DE RIESGOS'!$AR518="Moderado"),CONCATENATE("R",'MAPA DE RIESGOS'!$H518,"C",'MAPA DE RIESGOS'!$AF518),"")</f>
        <v/>
      </c>
      <c r="BK33" s="334" t="str">
        <f>IF(AND('MAPA DE RIESGOS'!$AP519="Muy Alta",'MAPA DE RIESGOS'!$AR519="Moderado"),CONCATENATE("R",'MAPA DE RIESGOS'!$H519,"C",'MAPA DE RIESGOS'!$AF519),"")</f>
        <v/>
      </c>
      <c r="BL33" s="332" t="str">
        <f>IF(AND('MAPA DE RIESGOS'!$AP502="Muy Alta",'MAPA DE RIESGOS'!$AR502="Mayor"),CONCATENATE("R",'MAPA DE RIESGOS'!$H502,"C",'MAPA DE RIESGOS'!$AF502),"")</f>
        <v/>
      </c>
      <c r="BM33" s="333" t="str">
        <f>IF(AND('MAPA DE RIESGOS'!$AP503="Muy Alta",'MAPA DE RIESGOS'!$AR503="Mayor"),CONCATENATE("R",'MAPA DE RIESGOS'!$H503,"C",'MAPA DE RIESGOS'!$AF503),"")</f>
        <v/>
      </c>
      <c r="BN33" s="333" t="str">
        <f>IF(AND('MAPA DE RIESGOS'!$AP504="Muy Alta",'MAPA DE RIESGOS'!$AR504="Mayor"),CONCATENATE("R",'MAPA DE RIESGOS'!$H504,"C",'MAPA DE RIESGOS'!$AF504),"")</f>
        <v/>
      </c>
      <c r="BO33" s="333" t="str">
        <f>IF(AND('MAPA DE RIESGOS'!$AP505="Muy Alta",'MAPA DE RIESGOS'!$AR505="Mayor"),CONCATENATE("R",'MAPA DE RIESGOS'!$H505,"C",'MAPA DE RIESGOS'!$AF505),"")</f>
        <v/>
      </c>
      <c r="BP33" s="333" t="str">
        <f>IF(AND('MAPA DE RIESGOS'!$AP506="Muy Alta",'MAPA DE RIESGOS'!$AR506="Mayor"),CONCATENATE("R",'MAPA DE RIESGOS'!$H506,"C",'MAPA DE RIESGOS'!$AF506),"")</f>
        <v/>
      </c>
      <c r="BQ33" s="333" t="str">
        <f>IF(AND('MAPA DE RIESGOS'!$AP507="Muy Alta",'MAPA DE RIESGOS'!$AR507="Mayor"),CONCATENATE("R",'MAPA DE RIESGOS'!$H507,"C",'MAPA DE RIESGOS'!$AF507),"")</f>
        <v/>
      </c>
      <c r="BR33" s="333" t="str">
        <f>IF(AND('MAPA DE RIESGOS'!$AP508="Muy Alta",'MAPA DE RIESGOS'!$AR508="Mayor"),CONCATENATE("R",'MAPA DE RIESGOS'!$H508,"C",'MAPA DE RIESGOS'!$AF508),"")</f>
        <v/>
      </c>
      <c r="BS33" s="333" t="str">
        <f>IF(AND('MAPA DE RIESGOS'!$AP509="Muy Alta",'MAPA DE RIESGOS'!$AR509="Mayor"),CONCATENATE("R",'MAPA DE RIESGOS'!$H509,"C",'MAPA DE RIESGOS'!$AF509),"")</f>
        <v/>
      </c>
      <c r="BT33" s="333" t="str">
        <f>IF(AND('MAPA DE RIESGOS'!$AP510="Muy Alta",'MAPA DE RIESGOS'!$AR510="Mayor"),CONCATENATE("R",'MAPA DE RIESGOS'!$H510,"C",'MAPA DE RIESGOS'!$AF510),"")</f>
        <v/>
      </c>
      <c r="BU33" s="333" t="str">
        <f>IF(AND('MAPA DE RIESGOS'!$AP511="Muy Alta",'MAPA DE RIESGOS'!$AR511="Mayor"),CONCATENATE("R",'MAPA DE RIESGOS'!$H511,"C",'MAPA DE RIESGOS'!$AF511),"")</f>
        <v/>
      </c>
      <c r="BV33" s="333" t="str">
        <f>IF(AND('MAPA DE RIESGOS'!$AP512="Muy Alta",'MAPA DE RIESGOS'!$AR512="Mayor"),CONCATENATE("R",'MAPA DE RIESGOS'!$H512,"C",'MAPA DE RIESGOS'!$AF512),"")</f>
        <v/>
      </c>
      <c r="BW33" s="333" t="str">
        <f>IF(AND('MAPA DE RIESGOS'!$AP513="Muy Alta",'MAPA DE RIESGOS'!$AR513="Mayor"),CONCATENATE("R",'MAPA DE RIESGOS'!$H513,"C",'MAPA DE RIESGOS'!$AF513),"")</f>
        <v/>
      </c>
      <c r="BX33" s="333" t="str">
        <f>IF(AND('MAPA DE RIESGOS'!$AP514="Muy Alta",'MAPA DE RIESGOS'!$AR514="Mayor"),CONCATENATE("R",'MAPA DE RIESGOS'!$H514,"C",'MAPA DE RIESGOS'!$AF514),"")</f>
        <v/>
      </c>
      <c r="BY33" s="333" t="str">
        <f>IF(AND('MAPA DE RIESGOS'!$AP515="Muy Alta",'MAPA DE RIESGOS'!$AR515="Mayor"),CONCATENATE("R",'MAPA DE RIESGOS'!$H515,"C",'MAPA DE RIESGOS'!$AF515),"")</f>
        <v/>
      </c>
      <c r="BZ33" s="333" t="str">
        <f>IF(AND('MAPA DE RIESGOS'!$AP516="Muy Alta",'MAPA DE RIESGOS'!$AR516="Mayor"),CONCATENATE("R",'MAPA DE RIESGOS'!$H516,"C",'MAPA DE RIESGOS'!$AF516),"")</f>
        <v/>
      </c>
      <c r="CA33" s="333" t="str">
        <f>IF(AND('MAPA DE RIESGOS'!$AP517="Muy Alta",'MAPA DE RIESGOS'!$AR517="Mayor"),CONCATENATE("R",'MAPA DE RIESGOS'!$H517,"C",'MAPA DE RIESGOS'!$AF517),"")</f>
        <v/>
      </c>
      <c r="CB33" s="333" t="str">
        <f>IF(AND('MAPA DE RIESGOS'!$AP518="Muy Alta",'MAPA DE RIESGOS'!$AR518="Mayor"),CONCATENATE("R",'MAPA DE RIESGOS'!$H518,"C",'MAPA DE RIESGOS'!$AF518),"")</f>
        <v/>
      </c>
      <c r="CC33" s="334" t="str">
        <f>IF(AND('MAPA DE RIESGOS'!$AP519="Muy Alta",'MAPA DE RIESGOS'!$AR519="Mayor"),CONCATENATE("R",'MAPA DE RIESGOS'!$H519,"C",'MAPA DE RIESGOS'!$AF519),"")</f>
        <v/>
      </c>
      <c r="CD33" s="335" t="str">
        <f>IF(AND('MAPA DE RIESGOS'!$AP502="Muy Alta",'MAPA DE RIESGOS'!$AR502="Catastrófico"),CONCATENATE("R",'MAPA DE RIESGOS'!$H502,"C",'MAPA DE RIESGOS'!$AF502),"")</f>
        <v/>
      </c>
      <c r="CE33" s="335" t="str">
        <f>IF(AND('MAPA DE RIESGOS'!$AP503="Muy Alta",'MAPA DE RIESGOS'!$AR503="Catastrófico"),CONCATENATE("R",'MAPA DE RIESGOS'!$H503,"C",'MAPA DE RIESGOS'!$AF503),"")</f>
        <v/>
      </c>
      <c r="CF33" s="335" t="str">
        <f>IF(AND('MAPA DE RIESGOS'!$AP504="Muy Alta",'MAPA DE RIESGOS'!$AR504="Catastrófico"),CONCATENATE("R",'MAPA DE RIESGOS'!$H504,"C",'MAPA DE RIESGOS'!$AF504),"")</f>
        <v/>
      </c>
      <c r="CG33" s="335" t="str">
        <f>IF(AND('MAPA DE RIESGOS'!$AP505="Muy Alta",'MAPA DE RIESGOS'!$AR505="Catastrófico"),CONCATENATE("R",'MAPA DE RIESGOS'!$H505,"C",'MAPA DE RIESGOS'!$AF505),"")</f>
        <v/>
      </c>
      <c r="CH33" s="335" t="str">
        <f>IF(AND('MAPA DE RIESGOS'!$AP506="Muy Alta",'MAPA DE RIESGOS'!$AR506="Catastrófico"),CONCATENATE("R",'MAPA DE RIESGOS'!$H506,"C",'MAPA DE RIESGOS'!$AF506),"")</f>
        <v/>
      </c>
      <c r="CI33" s="335" t="str">
        <f>IF(AND('MAPA DE RIESGOS'!$AP507="Muy Alta",'MAPA DE RIESGOS'!$AR507="Catastrófico"),CONCATENATE("R",'MAPA DE RIESGOS'!$H507,"C",'MAPA DE RIESGOS'!$AF507),"")</f>
        <v/>
      </c>
      <c r="CJ33" s="335" t="str">
        <f>IF(AND('MAPA DE RIESGOS'!$AP508="Muy Alta",'MAPA DE RIESGOS'!$AR508="Catastrófico"),CONCATENATE("R",'MAPA DE RIESGOS'!$H508,"C",'MAPA DE RIESGOS'!$AF508),"")</f>
        <v/>
      </c>
      <c r="CK33" s="335" t="str">
        <f>IF(AND('MAPA DE RIESGOS'!$AP509="Muy Alta",'MAPA DE RIESGOS'!$AR509="Catastrófico"),CONCATENATE("R",'MAPA DE RIESGOS'!$H509,"C",'MAPA DE RIESGOS'!$AF509),"")</f>
        <v/>
      </c>
      <c r="CL33" s="335" t="str">
        <f>IF(AND('MAPA DE RIESGOS'!$AP510="Muy Alta",'MAPA DE RIESGOS'!$AR510="Catastrófico"),CONCATENATE("R",'MAPA DE RIESGOS'!$H510,"C",'MAPA DE RIESGOS'!$AF510),"")</f>
        <v/>
      </c>
      <c r="CM33" s="335" t="str">
        <f>IF(AND('MAPA DE RIESGOS'!$AP511="Muy Alta",'MAPA DE RIESGOS'!$AR511="Catastrófico"),CONCATENATE("R",'MAPA DE RIESGOS'!$H511,"C",'MAPA DE RIESGOS'!$AF511),"")</f>
        <v/>
      </c>
      <c r="CN33" s="335" t="str">
        <f>IF(AND('MAPA DE RIESGOS'!$AP512="Muy Alta",'MAPA DE RIESGOS'!$AR512="Catastrófico"),CONCATENATE("R",'MAPA DE RIESGOS'!$H512,"C",'MAPA DE RIESGOS'!$AF512),"")</f>
        <v/>
      </c>
      <c r="CO33" s="335" t="str">
        <f>IF(AND('MAPA DE RIESGOS'!$AP513="Muy Alta",'MAPA DE RIESGOS'!$AR513="Catastrófico"),CONCATENATE("R",'MAPA DE RIESGOS'!$H513,"C",'MAPA DE RIESGOS'!$AF513),"")</f>
        <v/>
      </c>
      <c r="CP33" s="335" t="str">
        <f>IF(AND('MAPA DE RIESGOS'!$AP514="Muy Alta",'MAPA DE RIESGOS'!$AR514="Catastrófico"),CONCATENATE("R",'MAPA DE RIESGOS'!$H514,"C",'MAPA DE RIESGOS'!$AF514),"")</f>
        <v/>
      </c>
      <c r="CQ33" s="335" t="str">
        <f>IF(AND('MAPA DE RIESGOS'!$AP515="Muy Alta",'MAPA DE RIESGOS'!$AR515="Catastrófico"),CONCATENATE("R",'MAPA DE RIESGOS'!$H515,"C",'MAPA DE RIESGOS'!$AF515),"")</f>
        <v/>
      </c>
      <c r="CR33" s="335" t="str">
        <f>IF(AND('MAPA DE RIESGOS'!$AP516="Muy Alta",'MAPA DE RIESGOS'!$AR516="Catastrófico"),CONCATENATE("R",'MAPA DE RIESGOS'!$H516,"C",'MAPA DE RIESGOS'!$AF516),"")</f>
        <v/>
      </c>
      <c r="CS33" s="335" t="str">
        <f>IF(AND('MAPA DE RIESGOS'!$AP517="Muy Alta",'MAPA DE RIESGOS'!$AR517="Catastrófico"),CONCATENATE("R",'MAPA DE RIESGOS'!$H517,"C",'MAPA DE RIESGOS'!$AF517),"")</f>
        <v/>
      </c>
      <c r="CT33" s="335" t="str">
        <f>IF(AND('MAPA DE RIESGOS'!$AP518="Muy Alta",'MAPA DE RIESGOS'!$AR518="Catastrófico"),CONCATENATE("R",'MAPA DE RIESGOS'!$H518,"C",'MAPA DE RIESGOS'!$AF518),"")</f>
        <v/>
      </c>
      <c r="CU33" s="336" t="str">
        <f>IF(AND('MAPA DE RIESGOS'!$AP519="Muy Alta",'MAPA DE RIESGOS'!$AR519="Catastrófico"),CONCATENATE("R",'MAPA DE RIESGOS'!$H519,"C",'MAPA DE RIESGOS'!$AF519),"")</f>
        <v/>
      </c>
      <c r="CV33" s="67"/>
      <c r="CW33" s="973"/>
      <c r="CX33" s="974"/>
      <c r="CY33" s="974"/>
      <c r="CZ33" s="974"/>
      <c r="DA33" s="974"/>
      <c r="DB33" s="975"/>
    </row>
    <row r="34" spans="2:106" ht="32.450000000000003" customHeight="1">
      <c r="B34" s="966"/>
      <c r="C34" s="966"/>
      <c r="D34" s="967"/>
      <c r="E34" s="955"/>
      <c r="F34" s="956"/>
      <c r="G34" s="956"/>
      <c r="H34" s="956"/>
      <c r="I34" s="957"/>
      <c r="J34" s="332" t="str">
        <f>IF(AND('MAPA DE RIESGOS'!$AP520="Muy Alta",'MAPA DE RIESGOS'!$AR520="Leve"),CONCATENATE("R",'MAPA DE RIESGOS'!$H520,"C",'MAPA DE RIESGOS'!$AF520),"")</f>
        <v/>
      </c>
      <c r="K34" s="333" t="str">
        <f>IF(AND('MAPA DE RIESGOS'!$AP521="Muy Alta",'MAPA DE RIESGOS'!$AR521="Leve"),CONCATENATE("R",'MAPA DE RIESGOS'!$H521,"C",'MAPA DE RIESGOS'!$AF521),"")</f>
        <v/>
      </c>
      <c r="L34" s="333" t="str">
        <f>IF(AND('MAPA DE RIESGOS'!$AP522="Muy Alta",'MAPA DE RIESGOS'!$AR522="Leve"),CONCATENATE("R",'MAPA DE RIESGOS'!$H522,"C",'MAPA DE RIESGOS'!$AF522),"")</f>
        <v/>
      </c>
      <c r="M34" s="333" t="str">
        <f>IF(AND('MAPA DE RIESGOS'!$AP523="Muy Alta",'MAPA DE RIESGOS'!$AR523="Leve"),CONCATENATE("R",'MAPA DE RIESGOS'!$H523,"C",'MAPA DE RIESGOS'!$AF523),"")</f>
        <v/>
      </c>
      <c r="N34" s="333" t="str">
        <f>IF(AND('MAPA DE RIESGOS'!$AP524="Muy Alta",'MAPA DE RIESGOS'!$AR524="Leve"),CONCATENATE("R",'MAPA DE RIESGOS'!$H524,"C",'MAPA DE RIESGOS'!$AF524),"")</f>
        <v/>
      </c>
      <c r="O34" s="333" t="str">
        <f>IF(AND('MAPA DE RIESGOS'!$AP525="Muy Alta",'MAPA DE RIESGOS'!$AR525="Leve"),CONCATENATE("R",'MAPA DE RIESGOS'!$H525,"C",'MAPA DE RIESGOS'!$AF525),"")</f>
        <v/>
      </c>
      <c r="P34" s="333" t="str">
        <f>IF(AND('MAPA DE RIESGOS'!$AP526="Muy Alta",'MAPA DE RIESGOS'!$AR526="Leve"),CONCATENATE("R",'MAPA DE RIESGOS'!$H526,"C",'MAPA DE RIESGOS'!$AF526),"")</f>
        <v/>
      </c>
      <c r="Q34" s="333" t="str">
        <f>IF(AND('MAPA DE RIESGOS'!$AP527="Muy Alta",'MAPA DE RIESGOS'!$AR527="Leve"),CONCATENATE("R",'MAPA DE RIESGOS'!$H527,"C",'MAPA DE RIESGOS'!$AF527),"")</f>
        <v/>
      </c>
      <c r="R34" s="333" t="str">
        <f>IF(AND('MAPA DE RIESGOS'!$AP528="Muy Alta",'MAPA DE RIESGOS'!$AR528="Leve"),CONCATENATE("R",'MAPA DE RIESGOS'!$H528,"C",'MAPA DE RIESGOS'!$AF528),"")</f>
        <v/>
      </c>
      <c r="S34" s="333" t="str">
        <f>IF(AND('MAPA DE RIESGOS'!$AP529="Muy Alta",'MAPA DE RIESGOS'!$AR529="Leve"),CONCATENATE("R",'MAPA DE RIESGOS'!$H529,"C",'MAPA DE RIESGOS'!$AF529),"")</f>
        <v/>
      </c>
      <c r="T34" s="333" t="str">
        <f>IF(AND('MAPA DE RIESGOS'!$AP530="Muy Alta",'MAPA DE RIESGOS'!$AR530="Leve"),CONCATENATE("R",'MAPA DE RIESGOS'!$H530,"C",'MAPA DE RIESGOS'!$AF530),"")</f>
        <v/>
      </c>
      <c r="U34" s="333" t="str">
        <f>IF(AND('MAPA DE RIESGOS'!$AP531="Muy Alta",'MAPA DE RIESGOS'!$AR531="Leve"),CONCATENATE("R",'MAPA DE RIESGOS'!$H531,"C",'MAPA DE RIESGOS'!$AF531),"")</f>
        <v/>
      </c>
      <c r="V34" s="333" t="str">
        <f>IF(AND('MAPA DE RIESGOS'!$AP532="Muy Alta",'MAPA DE RIESGOS'!$AR532="Leve"),CONCATENATE("R",'MAPA DE RIESGOS'!$H532,"C",'MAPA DE RIESGOS'!$AF532),"")</f>
        <v/>
      </c>
      <c r="W34" s="333" t="str">
        <f>IF(AND('MAPA DE RIESGOS'!$AP533="Muy Alta",'MAPA DE RIESGOS'!$AR533="Leve"),CONCATENATE("R",'MAPA DE RIESGOS'!$H533,"C",'MAPA DE RIESGOS'!$AF533),"")</f>
        <v/>
      </c>
      <c r="X34" s="333" t="str">
        <f>IF(AND('MAPA DE RIESGOS'!$AP534="Muy Alta",'MAPA DE RIESGOS'!$AR534="Leve"),CONCATENATE("R",'MAPA DE RIESGOS'!$H534,"C",'MAPA DE RIESGOS'!$AF534),"")</f>
        <v/>
      </c>
      <c r="Y34" s="333" t="str">
        <f>IF(AND('MAPA DE RIESGOS'!$AP535="Muy Alta",'MAPA DE RIESGOS'!$AR535="Leve"),CONCATENATE("R",'MAPA DE RIESGOS'!$H535,"C",'MAPA DE RIESGOS'!$AF535),"")</f>
        <v/>
      </c>
      <c r="Z34" s="333" t="str">
        <f>IF(AND('MAPA DE RIESGOS'!$AP536="Muy Alta",'MAPA DE RIESGOS'!$AR536="Leve"),CONCATENATE("R",'MAPA DE RIESGOS'!$H536,"C",'MAPA DE RIESGOS'!$AF536),"")</f>
        <v/>
      </c>
      <c r="AA34" s="334" t="str">
        <f>IF(AND('MAPA DE RIESGOS'!$AP537="Muy Alta",'MAPA DE RIESGOS'!$AR537="Leve"),CONCATENATE("R",'MAPA DE RIESGOS'!$H537,"C",'MAPA DE RIESGOS'!$AF537),"")</f>
        <v/>
      </c>
      <c r="AB34" s="332" t="str">
        <f>IF(AND('MAPA DE RIESGOS'!$AP520="Muy Alta",'MAPA DE RIESGOS'!$AR520="Menor"),CONCATENATE("R",'MAPA DE RIESGOS'!$H520,"C",'MAPA DE RIESGOS'!$AF520),"")</f>
        <v/>
      </c>
      <c r="AC34" s="333" t="str">
        <f>IF(AND('MAPA DE RIESGOS'!$AP521="Muy Alta",'MAPA DE RIESGOS'!$AR521="Menor"),CONCATENATE("R",'MAPA DE RIESGOS'!$H521,"C",'MAPA DE RIESGOS'!$AF521),"")</f>
        <v/>
      </c>
      <c r="AD34" s="333" t="str">
        <f>IF(AND('MAPA DE RIESGOS'!$AP522="Muy Alta",'MAPA DE RIESGOS'!$AR522="Menor"),CONCATENATE("R",'MAPA DE RIESGOS'!$H522,"C",'MAPA DE RIESGOS'!$AF522),"")</f>
        <v/>
      </c>
      <c r="AE34" s="333" t="str">
        <f>IF(AND('MAPA DE RIESGOS'!$AP523="Muy Alta",'MAPA DE RIESGOS'!$AR523="Menor"),CONCATENATE("R",'MAPA DE RIESGOS'!$H523,"C",'MAPA DE RIESGOS'!$AF523),"")</f>
        <v/>
      </c>
      <c r="AF34" s="333" t="str">
        <f>IF(AND('MAPA DE RIESGOS'!$AP524="Muy Alta",'MAPA DE RIESGOS'!$AR524="Menor"),CONCATENATE("R",'MAPA DE RIESGOS'!$H524,"C",'MAPA DE RIESGOS'!$AF524),"")</f>
        <v/>
      </c>
      <c r="AG34" s="333" t="str">
        <f>IF(AND('MAPA DE RIESGOS'!$AP525="Muy Alta",'MAPA DE RIESGOS'!$AR525="Menor"),CONCATENATE("R",'MAPA DE RIESGOS'!$H525,"C",'MAPA DE RIESGOS'!$AF525),"")</f>
        <v/>
      </c>
      <c r="AH34" s="333" t="str">
        <f>IF(AND('MAPA DE RIESGOS'!$AP526="Muy Alta",'MAPA DE RIESGOS'!$AR526="Menor"),CONCATENATE("R",'MAPA DE RIESGOS'!$H526,"C",'MAPA DE RIESGOS'!$AF526),"")</f>
        <v/>
      </c>
      <c r="AI34" s="333" t="str">
        <f>IF(AND('MAPA DE RIESGOS'!$AP527="Muy Alta",'MAPA DE RIESGOS'!$AR527="Menor"),CONCATENATE("R",'MAPA DE RIESGOS'!$H527,"C",'MAPA DE RIESGOS'!$AF527),"")</f>
        <v/>
      </c>
      <c r="AJ34" s="333" t="str">
        <f>IF(AND('MAPA DE RIESGOS'!$AP528="Muy Alta",'MAPA DE RIESGOS'!$AR528="Menor"),CONCATENATE("R",'MAPA DE RIESGOS'!$H528,"C",'MAPA DE RIESGOS'!$AF528),"")</f>
        <v/>
      </c>
      <c r="AK34" s="333" t="str">
        <f>IF(AND('MAPA DE RIESGOS'!$AP529="Muy Alta",'MAPA DE RIESGOS'!$AR529="Menor"),CONCATENATE("R",'MAPA DE RIESGOS'!$H529,"C",'MAPA DE RIESGOS'!$AF529),"")</f>
        <v/>
      </c>
      <c r="AL34" s="333" t="str">
        <f>IF(AND('MAPA DE RIESGOS'!$AP530="Muy Alta",'MAPA DE RIESGOS'!$AR530="Menor"),CONCATENATE("R",'MAPA DE RIESGOS'!$H530,"C",'MAPA DE RIESGOS'!$AF530),"")</f>
        <v/>
      </c>
      <c r="AM34" s="333" t="str">
        <f>IF(AND('MAPA DE RIESGOS'!$AP531="Muy Alta",'MAPA DE RIESGOS'!$AR531="Menor"),CONCATENATE("R",'MAPA DE RIESGOS'!$H531,"C",'MAPA DE RIESGOS'!$AF531),"")</f>
        <v/>
      </c>
      <c r="AN34" s="333" t="str">
        <f>IF(AND('MAPA DE RIESGOS'!$AP532="Muy Alta",'MAPA DE RIESGOS'!$AR532="Menor"),CONCATENATE("R",'MAPA DE RIESGOS'!$H532,"C",'MAPA DE RIESGOS'!$AF532),"")</f>
        <v/>
      </c>
      <c r="AO34" s="333" t="str">
        <f>IF(AND('MAPA DE RIESGOS'!$AP533="Muy Alta",'MAPA DE RIESGOS'!$AR533="Menor"),CONCATENATE("R",'MAPA DE RIESGOS'!$H533,"C",'MAPA DE RIESGOS'!$AF533),"")</f>
        <v/>
      </c>
      <c r="AP34" s="333" t="str">
        <f>IF(AND('MAPA DE RIESGOS'!$AP534="Muy Alta",'MAPA DE RIESGOS'!$AR534="Menor"),CONCATENATE("R",'MAPA DE RIESGOS'!$H534,"C",'MAPA DE RIESGOS'!$AF534),"")</f>
        <v/>
      </c>
      <c r="AQ34" s="333" t="str">
        <f>IF(AND('MAPA DE RIESGOS'!$AP535="Muy Alta",'MAPA DE RIESGOS'!$AR535="Menor"),CONCATENATE("R",'MAPA DE RIESGOS'!$H535,"C",'MAPA DE RIESGOS'!$AF535),"")</f>
        <v/>
      </c>
      <c r="AR34" s="333" t="str">
        <f>IF(AND('MAPA DE RIESGOS'!$AP536="Muy Alta",'MAPA DE RIESGOS'!$AR536="Menor"),CONCATENATE("R",'MAPA DE RIESGOS'!$H536,"C",'MAPA DE RIESGOS'!$AF536),"")</f>
        <v/>
      </c>
      <c r="AS34" s="334" t="str">
        <f>IF(AND('MAPA DE RIESGOS'!$AP537="Muy Alta",'MAPA DE RIESGOS'!$AR537="Menor"),CONCATENATE("R",'MAPA DE RIESGOS'!$H537,"C",'MAPA DE RIESGOS'!$AF537),"")</f>
        <v/>
      </c>
      <c r="AT34" s="332" t="str">
        <f>IF(AND('MAPA DE RIESGOS'!$AP520="Muy Alta",'MAPA DE RIESGOS'!$AR520="Moderado"),CONCATENATE("R",'MAPA DE RIESGOS'!$H520,"C",'MAPA DE RIESGOS'!$AF520),"")</f>
        <v/>
      </c>
      <c r="AU34" s="333" t="str">
        <f>IF(AND('MAPA DE RIESGOS'!$AP521="Muy Alta",'MAPA DE RIESGOS'!$AR521="Moderado"),CONCATENATE("R",'MAPA DE RIESGOS'!$H521,"C",'MAPA DE RIESGOS'!$AF521),"")</f>
        <v/>
      </c>
      <c r="AV34" s="333" t="str">
        <f>IF(AND('MAPA DE RIESGOS'!$AP522="Muy Alta",'MAPA DE RIESGOS'!$AR522="Moderado"),CONCATENATE("R",'MAPA DE RIESGOS'!$H522,"C",'MAPA DE RIESGOS'!$AF522),"")</f>
        <v/>
      </c>
      <c r="AW34" s="333" t="str">
        <f>IF(AND('MAPA DE RIESGOS'!$AP523="Muy Alta",'MAPA DE RIESGOS'!$AR523="Moderado"),CONCATENATE("R",'MAPA DE RIESGOS'!$H523,"C",'MAPA DE RIESGOS'!$AF523),"")</f>
        <v/>
      </c>
      <c r="AX34" s="333" t="str">
        <f>IF(AND('MAPA DE RIESGOS'!$AP524="Muy Alta",'MAPA DE RIESGOS'!$AR524="Moderado"),CONCATENATE("R",'MAPA DE RIESGOS'!$H524,"C",'MAPA DE RIESGOS'!$AF524),"")</f>
        <v/>
      </c>
      <c r="AY34" s="333" t="str">
        <f>IF(AND('MAPA DE RIESGOS'!$AP525="Muy Alta",'MAPA DE RIESGOS'!$AR525="Moderado"),CONCATENATE("R",'MAPA DE RIESGOS'!$H525,"C",'MAPA DE RIESGOS'!$AF525),"")</f>
        <v/>
      </c>
      <c r="AZ34" s="333" t="str">
        <f>IF(AND('MAPA DE RIESGOS'!$AP526="Muy Alta",'MAPA DE RIESGOS'!$AR526="Moderado"),CONCATENATE("R",'MAPA DE RIESGOS'!$H526,"C",'MAPA DE RIESGOS'!$AF526),"")</f>
        <v/>
      </c>
      <c r="BA34" s="333" t="str">
        <f>IF(AND('MAPA DE RIESGOS'!$AP527="Muy Alta",'MAPA DE RIESGOS'!$AR527="Moderado"),CONCATENATE("R",'MAPA DE RIESGOS'!$H527,"C",'MAPA DE RIESGOS'!$AF527),"")</f>
        <v/>
      </c>
      <c r="BB34" s="333" t="str">
        <f>IF(AND('MAPA DE RIESGOS'!$AP528="Muy Alta",'MAPA DE RIESGOS'!$AR528="Moderado"),CONCATENATE("R",'MAPA DE RIESGOS'!$H528,"C",'MAPA DE RIESGOS'!$AF528),"")</f>
        <v/>
      </c>
      <c r="BC34" s="333" t="str">
        <f>IF(AND('MAPA DE RIESGOS'!$AP529="Muy Alta",'MAPA DE RIESGOS'!$AR529="Moderado"),CONCATENATE("R",'MAPA DE RIESGOS'!$H529,"C",'MAPA DE RIESGOS'!$AF529),"")</f>
        <v/>
      </c>
      <c r="BD34" s="333" t="str">
        <f>IF(AND('MAPA DE RIESGOS'!$AP530="Muy Alta",'MAPA DE RIESGOS'!$AR530="Moderado"),CONCATENATE("R",'MAPA DE RIESGOS'!$H530,"C",'MAPA DE RIESGOS'!$AF530),"")</f>
        <v/>
      </c>
      <c r="BE34" s="333" t="str">
        <f>IF(AND('MAPA DE RIESGOS'!$AP531="Muy Alta",'MAPA DE RIESGOS'!$AR531="Moderado"),CONCATENATE("R",'MAPA DE RIESGOS'!$H531,"C",'MAPA DE RIESGOS'!$AF531),"")</f>
        <v/>
      </c>
      <c r="BF34" s="333" t="str">
        <f>IF(AND('MAPA DE RIESGOS'!$AP532="Muy Alta",'MAPA DE RIESGOS'!$AR532="Moderado"),CONCATENATE("R",'MAPA DE RIESGOS'!$H532,"C",'MAPA DE RIESGOS'!$AF532),"")</f>
        <v/>
      </c>
      <c r="BG34" s="333" t="str">
        <f>IF(AND('MAPA DE RIESGOS'!$AP533="Muy Alta",'MAPA DE RIESGOS'!$AR533="Moderado"),CONCATENATE("R",'MAPA DE RIESGOS'!$H533,"C",'MAPA DE RIESGOS'!$AF533),"")</f>
        <v/>
      </c>
      <c r="BH34" s="333" t="str">
        <f>IF(AND('MAPA DE RIESGOS'!$AP534="Muy Alta",'MAPA DE RIESGOS'!$AR534="Moderado"),CONCATENATE("R",'MAPA DE RIESGOS'!$H534,"C",'MAPA DE RIESGOS'!$AF534),"")</f>
        <v/>
      </c>
      <c r="BI34" s="333" t="str">
        <f>IF(AND('MAPA DE RIESGOS'!$AP535="Muy Alta",'MAPA DE RIESGOS'!$AR535="Moderado"),CONCATENATE("R",'MAPA DE RIESGOS'!$H535,"C",'MAPA DE RIESGOS'!$AF535),"")</f>
        <v/>
      </c>
      <c r="BJ34" s="333" t="str">
        <f>IF(AND('MAPA DE RIESGOS'!$AP536="Muy Alta",'MAPA DE RIESGOS'!$AR536="Moderado"),CONCATENATE("R",'MAPA DE RIESGOS'!$H536,"C",'MAPA DE RIESGOS'!$AF536),"")</f>
        <v/>
      </c>
      <c r="BK34" s="334" t="str">
        <f>IF(AND('MAPA DE RIESGOS'!$AP537="Muy Alta",'MAPA DE RIESGOS'!$AR537="Moderado"),CONCATENATE("R",'MAPA DE RIESGOS'!$H537,"C",'MAPA DE RIESGOS'!$AF537),"")</f>
        <v/>
      </c>
      <c r="BL34" s="332" t="str">
        <f>IF(AND('MAPA DE RIESGOS'!$AP520="Muy Alta",'MAPA DE RIESGOS'!$AR520="Mayor"),CONCATENATE("R",'MAPA DE RIESGOS'!$H520,"C",'MAPA DE RIESGOS'!$AF520),"")</f>
        <v/>
      </c>
      <c r="BM34" s="333" t="str">
        <f>IF(AND('MAPA DE RIESGOS'!$AP521="Muy Alta",'MAPA DE RIESGOS'!$AR521="Mayor"),CONCATENATE("R",'MAPA DE RIESGOS'!$H521,"C",'MAPA DE RIESGOS'!$AF521),"")</f>
        <v/>
      </c>
      <c r="BN34" s="333" t="str">
        <f>IF(AND('MAPA DE RIESGOS'!$AP522="Muy Alta",'MAPA DE RIESGOS'!$AR522="Mayor"),CONCATENATE("R",'MAPA DE RIESGOS'!$H522,"C",'MAPA DE RIESGOS'!$AF522),"")</f>
        <v/>
      </c>
      <c r="BO34" s="333" t="str">
        <f>IF(AND('MAPA DE RIESGOS'!$AP523="Muy Alta",'MAPA DE RIESGOS'!$AR523="Mayor"),CONCATENATE("R",'MAPA DE RIESGOS'!$H523,"C",'MAPA DE RIESGOS'!$AF523),"")</f>
        <v/>
      </c>
      <c r="BP34" s="333" t="str">
        <f>IF(AND('MAPA DE RIESGOS'!$AP524="Muy Alta",'MAPA DE RIESGOS'!$AR524="Mayor"),CONCATENATE("R",'MAPA DE RIESGOS'!$H524,"C",'MAPA DE RIESGOS'!$AF524),"")</f>
        <v/>
      </c>
      <c r="BQ34" s="333" t="str">
        <f>IF(AND('MAPA DE RIESGOS'!$AP525="Muy Alta",'MAPA DE RIESGOS'!$AR525="Mayor"),CONCATENATE("R",'MAPA DE RIESGOS'!$H525,"C",'MAPA DE RIESGOS'!$AF525),"")</f>
        <v/>
      </c>
      <c r="BR34" s="333" t="str">
        <f>IF(AND('MAPA DE RIESGOS'!$AP526="Muy Alta",'MAPA DE RIESGOS'!$AR526="Mayor"),CONCATENATE("R",'MAPA DE RIESGOS'!$H526,"C",'MAPA DE RIESGOS'!$AF526),"")</f>
        <v/>
      </c>
      <c r="BS34" s="333" t="str">
        <f>IF(AND('MAPA DE RIESGOS'!$AP527="Muy Alta",'MAPA DE RIESGOS'!$AR527="Mayor"),CONCATENATE("R",'MAPA DE RIESGOS'!$H527,"C",'MAPA DE RIESGOS'!$AF527),"")</f>
        <v/>
      </c>
      <c r="BT34" s="333" t="str">
        <f>IF(AND('MAPA DE RIESGOS'!$AP528="Muy Alta",'MAPA DE RIESGOS'!$AR528="Mayor"),CONCATENATE("R",'MAPA DE RIESGOS'!$H528,"C",'MAPA DE RIESGOS'!$AF528),"")</f>
        <v/>
      </c>
      <c r="BU34" s="333" t="str">
        <f>IF(AND('MAPA DE RIESGOS'!$AP529="Muy Alta",'MAPA DE RIESGOS'!$AR529="Mayor"),CONCATENATE("R",'MAPA DE RIESGOS'!$H529,"C",'MAPA DE RIESGOS'!$AF529),"")</f>
        <v/>
      </c>
      <c r="BV34" s="333" t="str">
        <f>IF(AND('MAPA DE RIESGOS'!$AP530="Muy Alta",'MAPA DE RIESGOS'!$AR530="Mayor"),CONCATENATE("R",'MAPA DE RIESGOS'!$H530,"C",'MAPA DE RIESGOS'!$AF530),"")</f>
        <v/>
      </c>
      <c r="BW34" s="333" t="str">
        <f>IF(AND('MAPA DE RIESGOS'!$AP531="Muy Alta",'MAPA DE RIESGOS'!$AR531="Mayor"),CONCATENATE("R",'MAPA DE RIESGOS'!$H531,"C",'MAPA DE RIESGOS'!$AF531),"")</f>
        <v/>
      </c>
      <c r="BX34" s="333" t="str">
        <f>IF(AND('MAPA DE RIESGOS'!$AP532="Muy Alta",'MAPA DE RIESGOS'!$AR532="Mayor"),CONCATENATE("R",'MAPA DE RIESGOS'!$H532,"C",'MAPA DE RIESGOS'!$AF532),"")</f>
        <v/>
      </c>
      <c r="BY34" s="333" t="str">
        <f>IF(AND('MAPA DE RIESGOS'!$AP533="Muy Alta",'MAPA DE RIESGOS'!$AR533="Mayor"),CONCATENATE("R",'MAPA DE RIESGOS'!$H533,"C",'MAPA DE RIESGOS'!$AF533),"")</f>
        <v/>
      </c>
      <c r="BZ34" s="333" t="str">
        <f>IF(AND('MAPA DE RIESGOS'!$AP534="Muy Alta",'MAPA DE RIESGOS'!$AR534="Mayor"),CONCATENATE("R",'MAPA DE RIESGOS'!$H534,"C",'MAPA DE RIESGOS'!$AF534),"")</f>
        <v/>
      </c>
      <c r="CA34" s="333" t="str">
        <f>IF(AND('MAPA DE RIESGOS'!$AP535="Muy Alta",'MAPA DE RIESGOS'!$AR535="Mayor"),CONCATENATE("R",'MAPA DE RIESGOS'!$H535,"C",'MAPA DE RIESGOS'!$AF535),"")</f>
        <v/>
      </c>
      <c r="CB34" s="333" t="str">
        <f>IF(AND('MAPA DE RIESGOS'!$AP536="Muy Alta",'MAPA DE RIESGOS'!$AR536="Mayor"),CONCATENATE("R",'MAPA DE RIESGOS'!$H536,"C",'MAPA DE RIESGOS'!$AF536),"")</f>
        <v/>
      </c>
      <c r="CC34" s="334" t="str">
        <f>IF(AND('MAPA DE RIESGOS'!$AP537="Muy Alta",'MAPA DE RIESGOS'!$AR537="Mayor"),CONCATENATE("R",'MAPA DE RIESGOS'!$H537,"C",'MAPA DE RIESGOS'!$AF537),"")</f>
        <v/>
      </c>
      <c r="CD34" s="335" t="str">
        <f>IF(AND('MAPA DE RIESGOS'!$AP520="Muy Alta",'MAPA DE RIESGOS'!$AR520="Catastrófico"),CONCATENATE("R",'MAPA DE RIESGOS'!$H520,"C",'MAPA DE RIESGOS'!$AF520),"")</f>
        <v/>
      </c>
      <c r="CE34" s="335" t="str">
        <f>IF(AND('MAPA DE RIESGOS'!$AP521="Muy Alta",'MAPA DE RIESGOS'!$AR521="Catastrófico"),CONCATENATE("R",'MAPA DE RIESGOS'!$H521,"C",'MAPA DE RIESGOS'!$AF521),"")</f>
        <v/>
      </c>
      <c r="CF34" s="335" t="str">
        <f>IF(AND('MAPA DE RIESGOS'!$AP522="Muy Alta",'MAPA DE RIESGOS'!$AR522="Catastrófico"),CONCATENATE("R",'MAPA DE RIESGOS'!$H522,"C",'MAPA DE RIESGOS'!$AF522),"")</f>
        <v/>
      </c>
      <c r="CG34" s="335" t="str">
        <f>IF(AND('MAPA DE RIESGOS'!$AP523="Muy Alta",'MAPA DE RIESGOS'!$AR523="Catastrófico"),CONCATENATE("R",'MAPA DE RIESGOS'!$H523,"C",'MAPA DE RIESGOS'!$AF523),"")</f>
        <v/>
      </c>
      <c r="CH34" s="335" t="str">
        <f>IF(AND('MAPA DE RIESGOS'!$AP524="Muy Alta",'MAPA DE RIESGOS'!$AR524="Catastrófico"),CONCATENATE("R",'MAPA DE RIESGOS'!$H524,"C",'MAPA DE RIESGOS'!$AF524),"")</f>
        <v/>
      </c>
      <c r="CI34" s="335" t="str">
        <f>IF(AND('MAPA DE RIESGOS'!$AP525="Muy Alta",'MAPA DE RIESGOS'!$AR525="Catastrófico"),CONCATENATE("R",'MAPA DE RIESGOS'!$H525,"C",'MAPA DE RIESGOS'!$AF525),"")</f>
        <v/>
      </c>
      <c r="CJ34" s="335" t="str">
        <f>IF(AND('MAPA DE RIESGOS'!$AP526="Muy Alta",'MAPA DE RIESGOS'!$AR526="Catastrófico"),CONCATENATE("R",'MAPA DE RIESGOS'!$H526,"C",'MAPA DE RIESGOS'!$AF526),"")</f>
        <v/>
      </c>
      <c r="CK34" s="335" t="str">
        <f>IF(AND('MAPA DE RIESGOS'!$AP527="Muy Alta",'MAPA DE RIESGOS'!$AR527="Catastrófico"),CONCATENATE("R",'MAPA DE RIESGOS'!$H527,"C",'MAPA DE RIESGOS'!$AF527),"")</f>
        <v/>
      </c>
      <c r="CL34" s="335" t="str">
        <f>IF(AND('MAPA DE RIESGOS'!$AP528="Muy Alta",'MAPA DE RIESGOS'!$AR528="Catastrófico"),CONCATENATE("R",'MAPA DE RIESGOS'!$H528,"C",'MAPA DE RIESGOS'!$AF528),"")</f>
        <v/>
      </c>
      <c r="CM34" s="335" t="str">
        <f>IF(AND('MAPA DE RIESGOS'!$AP529="Muy Alta",'MAPA DE RIESGOS'!$AR529="Catastrófico"),CONCATENATE("R",'MAPA DE RIESGOS'!$H529,"C",'MAPA DE RIESGOS'!$AF529),"")</f>
        <v/>
      </c>
      <c r="CN34" s="335" t="str">
        <f>IF(AND('MAPA DE RIESGOS'!$AP530="Muy Alta",'MAPA DE RIESGOS'!$AR530="Catastrófico"),CONCATENATE("R",'MAPA DE RIESGOS'!$H530,"C",'MAPA DE RIESGOS'!$AF530),"")</f>
        <v/>
      </c>
      <c r="CO34" s="335" t="str">
        <f>IF(AND('MAPA DE RIESGOS'!$AP531="Muy Alta",'MAPA DE RIESGOS'!$AR531="Catastrófico"),CONCATENATE("R",'MAPA DE RIESGOS'!$H531,"C",'MAPA DE RIESGOS'!$AF531),"")</f>
        <v/>
      </c>
      <c r="CP34" s="335" t="str">
        <f>IF(AND('MAPA DE RIESGOS'!$AP532="Muy Alta",'MAPA DE RIESGOS'!$AR532="Catastrófico"),CONCATENATE("R",'MAPA DE RIESGOS'!$H532,"C",'MAPA DE RIESGOS'!$AF532),"")</f>
        <v/>
      </c>
      <c r="CQ34" s="335" t="str">
        <f>IF(AND('MAPA DE RIESGOS'!$AP533="Muy Alta",'MAPA DE RIESGOS'!$AR533="Catastrófico"),CONCATENATE("R",'MAPA DE RIESGOS'!$H533,"C",'MAPA DE RIESGOS'!$AF533),"")</f>
        <v/>
      </c>
      <c r="CR34" s="335" t="str">
        <f>IF(AND('MAPA DE RIESGOS'!$AP534="Muy Alta",'MAPA DE RIESGOS'!$AR534="Catastrófico"),CONCATENATE("R",'MAPA DE RIESGOS'!$H534,"C",'MAPA DE RIESGOS'!$AF534),"")</f>
        <v/>
      </c>
      <c r="CS34" s="335" t="str">
        <f>IF(AND('MAPA DE RIESGOS'!$AP535="Muy Alta",'MAPA DE RIESGOS'!$AR535="Catastrófico"),CONCATENATE("R",'MAPA DE RIESGOS'!$H535,"C",'MAPA DE RIESGOS'!$AF535),"")</f>
        <v/>
      </c>
      <c r="CT34" s="335" t="str">
        <f>IF(AND('MAPA DE RIESGOS'!$AP536="Muy Alta",'MAPA DE RIESGOS'!$AR536="Catastrófico"),CONCATENATE("R",'MAPA DE RIESGOS'!$H536,"C",'MAPA DE RIESGOS'!$AF536),"")</f>
        <v/>
      </c>
      <c r="CU34" s="336" t="str">
        <f>IF(AND('MAPA DE RIESGOS'!$AP537="Muy Alta",'MAPA DE RIESGOS'!$AR537="Catastrófico"),CONCATENATE("R",'MAPA DE RIESGOS'!$H537,"C",'MAPA DE RIESGOS'!$AF537),"")</f>
        <v/>
      </c>
      <c r="CV34" s="67"/>
      <c r="CW34" s="973"/>
      <c r="CX34" s="974"/>
      <c r="CY34" s="974"/>
      <c r="CZ34" s="974"/>
      <c r="DA34" s="974"/>
      <c r="DB34" s="975"/>
    </row>
    <row r="35" spans="2:106" ht="32.450000000000003" customHeight="1">
      <c r="B35" s="966"/>
      <c r="C35" s="966"/>
      <c r="D35" s="967"/>
      <c r="E35" s="955"/>
      <c r="F35" s="956"/>
      <c r="G35" s="956"/>
      <c r="H35" s="956"/>
      <c r="I35" s="957"/>
      <c r="J35" s="332" t="str">
        <f>IF(AND('MAPA DE RIESGOS'!$AP538="Muy Alta",'MAPA DE RIESGOS'!$AR538="Leve"),CONCATENATE("R",'MAPA DE RIESGOS'!$H538,"C",'MAPA DE RIESGOS'!$AF538),"")</f>
        <v/>
      </c>
      <c r="K35" s="333" t="str">
        <f>IF(AND('MAPA DE RIESGOS'!$AP539="Muy Alta",'MAPA DE RIESGOS'!$AR539="Leve"),CONCATENATE("R",'MAPA DE RIESGOS'!$H539,"C",'MAPA DE RIESGOS'!$AF539),"")</f>
        <v/>
      </c>
      <c r="L35" s="333" t="str">
        <f>IF(AND('MAPA DE RIESGOS'!$AP540="Muy Alta",'MAPA DE RIESGOS'!$AR540="Leve"),CONCATENATE("R",'MAPA DE RIESGOS'!$H540,"C",'MAPA DE RIESGOS'!$AF540),"")</f>
        <v/>
      </c>
      <c r="M35" s="333" t="str">
        <f>IF(AND('MAPA DE RIESGOS'!$AP541="Muy Alta",'MAPA DE RIESGOS'!$AR541="Leve"),CONCATENATE("R",'MAPA DE RIESGOS'!$H541,"C",'MAPA DE RIESGOS'!$AF541),"")</f>
        <v/>
      </c>
      <c r="N35" s="333" t="str">
        <f>IF(AND('MAPA DE RIESGOS'!$AP542="Muy Alta",'MAPA DE RIESGOS'!$AR542="Leve"),CONCATENATE("R",'MAPA DE RIESGOS'!$H542,"C",'MAPA DE RIESGOS'!$AF542),"")</f>
        <v/>
      </c>
      <c r="O35" s="333" t="str">
        <f>IF(AND('MAPA DE RIESGOS'!$AP543="Muy Alta",'MAPA DE RIESGOS'!$AR543="Leve"),CONCATENATE("R",'MAPA DE RIESGOS'!$H543,"C",'MAPA DE RIESGOS'!$AF543),"")</f>
        <v/>
      </c>
      <c r="P35" s="333" t="str">
        <f>IF(AND('MAPA DE RIESGOS'!$AP544="Muy Alta",'MAPA DE RIESGOS'!$AR544="Leve"),CONCATENATE("R",'MAPA DE RIESGOS'!$H544,"C",'MAPA DE RIESGOS'!$AF544),"")</f>
        <v/>
      </c>
      <c r="Q35" s="333" t="str">
        <f>IF(AND('MAPA DE RIESGOS'!$AP545="Muy Alta",'MAPA DE RIESGOS'!$AR545="Leve"),CONCATENATE("R",'MAPA DE RIESGOS'!$H545,"C",'MAPA DE RIESGOS'!$AF545),"")</f>
        <v/>
      </c>
      <c r="R35" s="333" t="str">
        <f>IF(AND('MAPA DE RIESGOS'!$AP546="Muy Alta",'MAPA DE RIESGOS'!$AR546="Leve"),CONCATENATE("R",'MAPA DE RIESGOS'!$H546,"C",'MAPA DE RIESGOS'!$AF546),"")</f>
        <v/>
      </c>
      <c r="S35" s="333" t="str">
        <f>IF(AND('MAPA DE RIESGOS'!$AP547="Muy Alta",'MAPA DE RIESGOS'!$AR547="Leve"),CONCATENATE("R",'MAPA DE RIESGOS'!$H547,"C",'MAPA DE RIESGOS'!$AF547),"")</f>
        <v/>
      </c>
      <c r="T35" s="333" t="str">
        <f>IF(AND('MAPA DE RIESGOS'!$AP548="Muy Alta",'MAPA DE RIESGOS'!$AR548="Leve"),CONCATENATE("R",'MAPA DE RIESGOS'!$H548,"C",'MAPA DE RIESGOS'!$AF548),"")</f>
        <v/>
      </c>
      <c r="U35" s="333" t="str">
        <f>IF(AND('MAPA DE RIESGOS'!$AP549="Muy Alta",'MAPA DE RIESGOS'!$AR549="Leve"),CONCATENATE("R",'MAPA DE RIESGOS'!$H549,"C",'MAPA DE RIESGOS'!$AF549),"")</f>
        <v/>
      </c>
      <c r="V35" s="333" t="str">
        <f>IF(AND('MAPA DE RIESGOS'!$AP550="Muy Alta",'MAPA DE RIESGOS'!$AR550="Leve"),CONCATENATE("R",'MAPA DE RIESGOS'!$H550,"C",'MAPA DE RIESGOS'!$AF550),"")</f>
        <v/>
      </c>
      <c r="W35" s="333" t="str">
        <f>IF(AND('MAPA DE RIESGOS'!$AP551="Muy Alta",'MAPA DE RIESGOS'!$AR551="Leve"),CONCATENATE("R",'MAPA DE RIESGOS'!$H551,"C",'MAPA DE RIESGOS'!$AF551),"")</f>
        <v/>
      </c>
      <c r="X35" s="333" t="str">
        <f>IF(AND('MAPA DE RIESGOS'!$AP552="Muy Alta",'MAPA DE RIESGOS'!$AR552="Leve"),CONCATENATE("R",'MAPA DE RIESGOS'!$H552,"C",'MAPA DE RIESGOS'!$AF552),"")</f>
        <v/>
      </c>
      <c r="Y35" s="333" t="str">
        <f>IF(AND('MAPA DE RIESGOS'!$AP553="Muy Alta",'MAPA DE RIESGOS'!$AR553="Leve"),CONCATENATE("R",'MAPA DE RIESGOS'!$H553,"C",'MAPA DE RIESGOS'!$AF553),"")</f>
        <v/>
      </c>
      <c r="Z35" s="333" t="str">
        <f>IF(AND('MAPA DE RIESGOS'!$AP554="Muy Alta",'MAPA DE RIESGOS'!$AR554="Leve"),CONCATENATE("R",'MAPA DE RIESGOS'!$H554,"C",'MAPA DE RIESGOS'!$AF554),"")</f>
        <v/>
      </c>
      <c r="AA35" s="334" t="str">
        <f>IF(AND('MAPA DE RIESGOS'!$AP555="Muy Alta",'MAPA DE RIESGOS'!$AR555="Leve"),CONCATENATE("R",'MAPA DE RIESGOS'!$H555,"C",'MAPA DE RIESGOS'!$AF555),"")</f>
        <v/>
      </c>
      <c r="AB35" s="332" t="str">
        <f>IF(AND('MAPA DE RIESGOS'!$AP538="Muy Alta",'MAPA DE RIESGOS'!$AR538="Menor"),CONCATENATE("R",'MAPA DE RIESGOS'!$H538,"C",'MAPA DE RIESGOS'!$AF538),"")</f>
        <v/>
      </c>
      <c r="AC35" s="333" t="str">
        <f>IF(AND('MAPA DE RIESGOS'!$AP539="Muy Alta",'MAPA DE RIESGOS'!$AR539="Menor"),CONCATENATE("R",'MAPA DE RIESGOS'!$H539,"C",'MAPA DE RIESGOS'!$AF539),"")</f>
        <v/>
      </c>
      <c r="AD35" s="333" t="str">
        <f>IF(AND('MAPA DE RIESGOS'!$AP540="Muy Alta",'MAPA DE RIESGOS'!$AR540="Menor"),CONCATENATE("R",'MAPA DE RIESGOS'!$H540,"C",'MAPA DE RIESGOS'!$AF540),"")</f>
        <v/>
      </c>
      <c r="AE35" s="333" t="str">
        <f>IF(AND('MAPA DE RIESGOS'!$AP541="Muy Alta",'MAPA DE RIESGOS'!$AR541="Menor"),CONCATENATE("R",'MAPA DE RIESGOS'!$H541,"C",'MAPA DE RIESGOS'!$AF541),"")</f>
        <v/>
      </c>
      <c r="AF35" s="333" t="str">
        <f>IF(AND('MAPA DE RIESGOS'!$AP542="Muy Alta",'MAPA DE RIESGOS'!$AR542="Menor"),CONCATENATE("R",'MAPA DE RIESGOS'!$H542,"C",'MAPA DE RIESGOS'!$AF542),"")</f>
        <v/>
      </c>
      <c r="AG35" s="333" t="str">
        <f>IF(AND('MAPA DE RIESGOS'!$AP543="Muy Alta",'MAPA DE RIESGOS'!$AR543="Menor"),CONCATENATE("R",'MAPA DE RIESGOS'!$H543,"C",'MAPA DE RIESGOS'!$AF543),"")</f>
        <v/>
      </c>
      <c r="AH35" s="333" t="str">
        <f>IF(AND('MAPA DE RIESGOS'!$AP544="Muy Alta",'MAPA DE RIESGOS'!$AR544="Menor"),CONCATENATE("R",'MAPA DE RIESGOS'!$H544,"C",'MAPA DE RIESGOS'!$AF544),"")</f>
        <v/>
      </c>
      <c r="AI35" s="333" t="str">
        <f>IF(AND('MAPA DE RIESGOS'!$AP545="Muy Alta",'MAPA DE RIESGOS'!$AR545="Menor"),CONCATENATE("R",'MAPA DE RIESGOS'!$H545,"C",'MAPA DE RIESGOS'!$AF545),"")</f>
        <v/>
      </c>
      <c r="AJ35" s="333" t="str">
        <f>IF(AND('MAPA DE RIESGOS'!$AP546="Muy Alta",'MAPA DE RIESGOS'!$AR546="Menor"),CONCATENATE("R",'MAPA DE RIESGOS'!$H546,"C",'MAPA DE RIESGOS'!$AF546),"")</f>
        <v/>
      </c>
      <c r="AK35" s="333" t="str">
        <f>IF(AND('MAPA DE RIESGOS'!$AP547="Muy Alta",'MAPA DE RIESGOS'!$AR547="Menor"),CONCATENATE("R",'MAPA DE RIESGOS'!$H547,"C",'MAPA DE RIESGOS'!$AF547),"")</f>
        <v/>
      </c>
      <c r="AL35" s="333" t="str">
        <f>IF(AND('MAPA DE RIESGOS'!$AP548="Muy Alta",'MAPA DE RIESGOS'!$AR548="Menor"),CONCATENATE("R",'MAPA DE RIESGOS'!$H548,"C",'MAPA DE RIESGOS'!$AF548),"")</f>
        <v/>
      </c>
      <c r="AM35" s="333" t="str">
        <f>IF(AND('MAPA DE RIESGOS'!$AP549="Muy Alta",'MAPA DE RIESGOS'!$AR549="Menor"),CONCATENATE("R",'MAPA DE RIESGOS'!$H549,"C",'MAPA DE RIESGOS'!$AF549),"")</f>
        <v/>
      </c>
      <c r="AN35" s="333" t="str">
        <f>IF(AND('MAPA DE RIESGOS'!$AP550="Muy Alta",'MAPA DE RIESGOS'!$AR550="Menor"),CONCATENATE("R",'MAPA DE RIESGOS'!$H550,"C",'MAPA DE RIESGOS'!$AF550),"")</f>
        <v/>
      </c>
      <c r="AO35" s="333" t="str">
        <f>IF(AND('MAPA DE RIESGOS'!$AP551="Muy Alta",'MAPA DE RIESGOS'!$AR551="Menor"),CONCATENATE("R",'MAPA DE RIESGOS'!$H551,"C",'MAPA DE RIESGOS'!$AF551),"")</f>
        <v/>
      </c>
      <c r="AP35" s="333" t="str">
        <f>IF(AND('MAPA DE RIESGOS'!$AP552="Muy Alta",'MAPA DE RIESGOS'!$AR552="Menor"),CONCATENATE("R",'MAPA DE RIESGOS'!$H552,"C",'MAPA DE RIESGOS'!$AF552),"")</f>
        <v/>
      </c>
      <c r="AQ35" s="333" t="str">
        <f>IF(AND('MAPA DE RIESGOS'!$AP553="Muy Alta",'MAPA DE RIESGOS'!$AR553="Menor"),CONCATENATE("R",'MAPA DE RIESGOS'!$H553,"C",'MAPA DE RIESGOS'!$AF553),"")</f>
        <v/>
      </c>
      <c r="AR35" s="333" t="str">
        <f>IF(AND('MAPA DE RIESGOS'!$AP554="Muy Alta",'MAPA DE RIESGOS'!$AR554="Menor"),CONCATENATE("R",'MAPA DE RIESGOS'!$H554,"C",'MAPA DE RIESGOS'!$AF554),"")</f>
        <v/>
      </c>
      <c r="AS35" s="334" t="str">
        <f>IF(AND('MAPA DE RIESGOS'!$AP555="Muy Alta",'MAPA DE RIESGOS'!$AR555="Menor"),CONCATENATE("R",'MAPA DE RIESGOS'!$H555,"C",'MAPA DE RIESGOS'!$AF555),"")</f>
        <v/>
      </c>
      <c r="AT35" s="332" t="str">
        <f>IF(AND('MAPA DE RIESGOS'!$AP538="Muy Alta",'MAPA DE RIESGOS'!$AR538="Moderado"),CONCATENATE("R",'MAPA DE RIESGOS'!$H538,"C",'MAPA DE RIESGOS'!$AF538),"")</f>
        <v/>
      </c>
      <c r="AU35" s="333" t="str">
        <f>IF(AND('MAPA DE RIESGOS'!$AP539="Muy Alta",'MAPA DE RIESGOS'!$AR539="Moderado"),CONCATENATE("R",'MAPA DE RIESGOS'!$H539,"C",'MAPA DE RIESGOS'!$AF539),"")</f>
        <v/>
      </c>
      <c r="AV35" s="333" t="str">
        <f>IF(AND('MAPA DE RIESGOS'!$AP540="Muy Alta",'MAPA DE RIESGOS'!$AR540="Moderado"),CONCATENATE("R",'MAPA DE RIESGOS'!$H540,"C",'MAPA DE RIESGOS'!$AF540),"")</f>
        <v/>
      </c>
      <c r="AW35" s="333" t="str">
        <f>IF(AND('MAPA DE RIESGOS'!$AP541="Muy Alta",'MAPA DE RIESGOS'!$AR541="Moderado"),CONCATENATE("R",'MAPA DE RIESGOS'!$H541,"C",'MAPA DE RIESGOS'!$AF541),"")</f>
        <v/>
      </c>
      <c r="AX35" s="333" t="str">
        <f>IF(AND('MAPA DE RIESGOS'!$AP542="Muy Alta",'MAPA DE RIESGOS'!$AR542="Moderado"),CONCATENATE("R",'MAPA DE RIESGOS'!$H542,"C",'MAPA DE RIESGOS'!$AF542),"")</f>
        <v/>
      </c>
      <c r="AY35" s="333" t="str">
        <f>IF(AND('MAPA DE RIESGOS'!$AP543="Muy Alta",'MAPA DE RIESGOS'!$AR543="Moderado"),CONCATENATE("R",'MAPA DE RIESGOS'!$H543,"C",'MAPA DE RIESGOS'!$AF543),"")</f>
        <v/>
      </c>
      <c r="AZ35" s="333" t="str">
        <f>IF(AND('MAPA DE RIESGOS'!$AP544="Muy Alta",'MAPA DE RIESGOS'!$AR544="Moderado"),CONCATENATE("R",'MAPA DE RIESGOS'!$H544,"C",'MAPA DE RIESGOS'!$AF544),"")</f>
        <v/>
      </c>
      <c r="BA35" s="333" t="str">
        <f>IF(AND('MAPA DE RIESGOS'!$AP545="Muy Alta",'MAPA DE RIESGOS'!$AR545="Moderado"),CONCATENATE("R",'MAPA DE RIESGOS'!$H545,"C",'MAPA DE RIESGOS'!$AF545),"")</f>
        <v/>
      </c>
      <c r="BB35" s="333" t="str">
        <f>IF(AND('MAPA DE RIESGOS'!$AP546="Muy Alta",'MAPA DE RIESGOS'!$AR546="Moderado"),CONCATENATE("R",'MAPA DE RIESGOS'!$H546,"C",'MAPA DE RIESGOS'!$AF546),"")</f>
        <v/>
      </c>
      <c r="BC35" s="333" t="str">
        <f>IF(AND('MAPA DE RIESGOS'!$AP547="Muy Alta",'MAPA DE RIESGOS'!$AR547="Moderado"),CONCATENATE("R",'MAPA DE RIESGOS'!$H547,"C",'MAPA DE RIESGOS'!$AF547),"")</f>
        <v/>
      </c>
      <c r="BD35" s="333" t="str">
        <f>IF(AND('MAPA DE RIESGOS'!$AP548="Muy Alta",'MAPA DE RIESGOS'!$AR548="Moderado"),CONCATENATE("R",'MAPA DE RIESGOS'!$H548,"C",'MAPA DE RIESGOS'!$AF548),"")</f>
        <v/>
      </c>
      <c r="BE35" s="333" t="str">
        <f>IF(AND('MAPA DE RIESGOS'!$AP549="Muy Alta",'MAPA DE RIESGOS'!$AR549="Moderado"),CONCATENATE("R",'MAPA DE RIESGOS'!$H549,"C",'MAPA DE RIESGOS'!$AF549),"")</f>
        <v/>
      </c>
      <c r="BF35" s="333" t="str">
        <f>IF(AND('MAPA DE RIESGOS'!$AP550="Muy Alta",'MAPA DE RIESGOS'!$AR550="Moderado"),CONCATENATE("R",'MAPA DE RIESGOS'!$H550,"C",'MAPA DE RIESGOS'!$AF550),"")</f>
        <v/>
      </c>
      <c r="BG35" s="333" t="str">
        <f>IF(AND('MAPA DE RIESGOS'!$AP551="Muy Alta",'MAPA DE RIESGOS'!$AR551="Moderado"),CONCATENATE("R",'MAPA DE RIESGOS'!$H551,"C",'MAPA DE RIESGOS'!$AF551),"")</f>
        <v/>
      </c>
      <c r="BH35" s="333" t="str">
        <f>IF(AND('MAPA DE RIESGOS'!$AP552="Muy Alta",'MAPA DE RIESGOS'!$AR552="Moderado"),CONCATENATE("R",'MAPA DE RIESGOS'!$H552,"C",'MAPA DE RIESGOS'!$AF552),"")</f>
        <v/>
      </c>
      <c r="BI35" s="333" t="str">
        <f>IF(AND('MAPA DE RIESGOS'!$AP553="Muy Alta",'MAPA DE RIESGOS'!$AR553="Moderado"),CONCATENATE("R",'MAPA DE RIESGOS'!$H553,"C",'MAPA DE RIESGOS'!$AF553),"")</f>
        <v/>
      </c>
      <c r="BJ35" s="333" t="str">
        <f>IF(AND('MAPA DE RIESGOS'!$AP554="Muy Alta",'MAPA DE RIESGOS'!$AR554="Moderado"),CONCATENATE("R",'MAPA DE RIESGOS'!$H554,"C",'MAPA DE RIESGOS'!$AF554),"")</f>
        <v/>
      </c>
      <c r="BK35" s="334" t="str">
        <f>IF(AND('MAPA DE RIESGOS'!$AP555="Muy Alta",'MAPA DE RIESGOS'!$AR555="Moderado"),CONCATENATE("R",'MAPA DE RIESGOS'!$H555,"C",'MAPA DE RIESGOS'!$AF555),"")</f>
        <v/>
      </c>
      <c r="BL35" s="332" t="str">
        <f>IF(AND('MAPA DE RIESGOS'!$AP538="Muy Alta",'MAPA DE RIESGOS'!$AR538="Mayor"),CONCATENATE("R",'MAPA DE RIESGOS'!$H538,"C",'MAPA DE RIESGOS'!$AF538),"")</f>
        <v/>
      </c>
      <c r="BM35" s="333" t="str">
        <f>IF(AND('MAPA DE RIESGOS'!$AP539="Muy Alta",'MAPA DE RIESGOS'!$AR539="Mayor"),CONCATENATE("R",'MAPA DE RIESGOS'!$H539,"C",'MAPA DE RIESGOS'!$AF539),"")</f>
        <v/>
      </c>
      <c r="BN35" s="333" t="str">
        <f>IF(AND('MAPA DE RIESGOS'!$AP540="Muy Alta",'MAPA DE RIESGOS'!$AR540="Mayor"),CONCATENATE("R",'MAPA DE RIESGOS'!$H540,"C",'MAPA DE RIESGOS'!$AF540),"")</f>
        <v/>
      </c>
      <c r="BO35" s="333" t="str">
        <f>IF(AND('MAPA DE RIESGOS'!$AP541="Muy Alta",'MAPA DE RIESGOS'!$AR541="Mayor"),CONCATENATE("R",'MAPA DE RIESGOS'!$H541,"C",'MAPA DE RIESGOS'!$AF541),"")</f>
        <v/>
      </c>
      <c r="BP35" s="333" t="str">
        <f>IF(AND('MAPA DE RIESGOS'!$AP542="Muy Alta",'MAPA DE RIESGOS'!$AR542="Mayor"),CONCATENATE("R",'MAPA DE RIESGOS'!$H542,"C",'MAPA DE RIESGOS'!$AF542),"")</f>
        <v/>
      </c>
      <c r="BQ35" s="333" t="str">
        <f>IF(AND('MAPA DE RIESGOS'!$AP543="Muy Alta",'MAPA DE RIESGOS'!$AR543="Mayor"),CONCATENATE("R",'MAPA DE RIESGOS'!$H543,"C",'MAPA DE RIESGOS'!$AF543),"")</f>
        <v/>
      </c>
      <c r="BR35" s="333" t="str">
        <f>IF(AND('MAPA DE RIESGOS'!$AP544="Muy Alta",'MAPA DE RIESGOS'!$AR544="Mayor"),CONCATENATE("R",'MAPA DE RIESGOS'!$H544,"C",'MAPA DE RIESGOS'!$AF544),"")</f>
        <v/>
      </c>
      <c r="BS35" s="333" t="str">
        <f>IF(AND('MAPA DE RIESGOS'!$AP545="Muy Alta",'MAPA DE RIESGOS'!$AR545="Mayor"),CONCATENATE("R",'MAPA DE RIESGOS'!$H545,"C",'MAPA DE RIESGOS'!$AF545),"")</f>
        <v/>
      </c>
      <c r="BT35" s="333" t="str">
        <f>IF(AND('MAPA DE RIESGOS'!$AP546="Muy Alta",'MAPA DE RIESGOS'!$AR546="Mayor"),CONCATENATE("R",'MAPA DE RIESGOS'!$H546,"C",'MAPA DE RIESGOS'!$AF546),"")</f>
        <v/>
      </c>
      <c r="BU35" s="333" t="str">
        <f>IF(AND('MAPA DE RIESGOS'!$AP547="Muy Alta",'MAPA DE RIESGOS'!$AR547="Mayor"),CONCATENATE("R",'MAPA DE RIESGOS'!$H547,"C",'MAPA DE RIESGOS'!$AF547),"")</f>
        <v/>
      </c>
      <c r="BV35" s="333" t="str">
        <f>IF(AND('MAPA DE RIESGOS'!$AP548="Muy Alta",'MAPA DE RIESGOS'!$AR548="Mayor"),CONCATENATE("R",'MAPA DE RIESGOS'!$H548,"C",'MAPA DE RIESGOS'!$AF548),"")</f>
        <v/>
      </c>
      <c r="BW35" s="333" t="str">
        <f>IF(AND('MAPA DE RIESGOS'!$AP549="Muy Alta",'MAPA DE RIESGOS'!$AR549="Mayor"),CONCATENATE("R",'MAPA DE RIESGOS'!$H549,"C",'MAPA DE RIESGOS'!$AF549),"")</f>
        <v/>
      </c>
      <c r="BX35" s="333" t="str">
        <f>IF(AND('MAPA DE RIESGOS'!$AP550="Muy Alta",'MAPA DE RIESGOS'!$AR550="Mayor"),CONCATENATE("R",'MAPA DE RIESGOS'!$H550,"C",'MAPA DE RIESGOS'!$AF550),"")</f>
        <v/>
      </c>
      <c r="BY35" s="333" t="str">
        <f>IF(AND('MAPA DE RIESGOS'!$AP551="Muy Alta",'MAPA DE RIESGOS'!$AR551="Mayor"),CONCATENATE("R",'MAPA DE RIESGOS'!$H551,"C",'MAPA DE RIESGOS'!$AF551),"")</f>
        <v/>
      </c>
      <c r="BZ35" s="333" t="str">
        <f>IF(AND('MAPA DE RIESGOS'!$AP552="Muy Alta",'MAPA DE RIESGOS'!$AR552="Mayor"),CONCATENATE("R",'MAPA DE RIESGOS'!$H552,"C",'MAPA DE RIESGOS'!$AF552),"")</f>
        <v/>
      </c>
      <c r="CA35" s="333" t="str">
        <f>IF(AND('MAPA DE RIESGOS'!$AP553="Muy Alta",'MAPA DE RIESGOS'!$AR553="Mayor"),CONCATENATE("R",'MAPA DE RIESGOS'!$H553,"C",'MAPA DE RIESGOS'!$AF553),"")</f>
        <v/>
      </c>
      <c r="CB35" s="333" t="str">
        <f>IF(AND('MAPA DE RIESGOS'!$AP554="Muy Alta",'MAPA DE RIESGOS'!$AR554="Mayor"),CONCATENATE("R",'MAPA DE RIESGOS'!$H554,"C",'MAPA DE RIESGOS'!$AF554),"")</f>
        <v/>
      </c>
      <c r="CC35" s="334" t="str">
        <f>IF(AND('MAPA DE RIESGOS'!$AP555="Muy Alta",'MAPA DE RIESGOS'!$AR555="Mayor"),CONCATENATE("R",'MAPA DE RIESGOS'!$H555,"C",'MAPA DE RIESGOS'!$AF555),"")</f>
        <v/>
      </c>
      <c r="CD35" s="335" t="str">
        <f>IF(AND('MAPA DE RIESGOS'!$AP538="Muy Alta",'MAPA DE RIESGOS'!$AR538="Catastrófico"),CONCATENATE("R",'MAPA DE RIESGOS'!$H538,"C",'MAPA DE RIESGOS'!$AF538),"")</f>
        <v/>
      </c>
      <c r="CE35" s="335" t="str">
        <f>IF(AND('MAPA DE RIESGOS'!$AP539="Muy Alta",'MAPA DE RIESGOS'!$AR539="Catastrófico"),CONCATENATE("R",'MAPA DE RIESGOS'!$H539,"C",'MAPA DE RIESGOS'!$AF539),"")</f>
        <v/>
      </c>
      <c r="CF35" s="335" t="str">
        <f>IF(AND('MAPA DE RIESGOS'!$AP540="Muy Alta",'MAPA DE RIESGOS'!$AR540="Catastrófico"),CONCATENATE("R",'MAPA DE RIESGOS'!$H540,"C",'MAPA DE RIESGOS'!$AF540),"")</f>
        <v/>
      </c>
      <c r="CG35" s="335" t="str">
        <f>IF(AND('MAPA DE RIESGOS'!$AP541="Muy Alta",'MAPA DE RIESGOS'!$AR541="Catastrófico"),CONCATENATE("R",'MAPA DE RIESGOS'!$H541,"C",'MAPA DE RIESGOS'!$AF541),"")</f>
        <v/>
      </c>
      <c r="CH35" s="335" t="str">
        <f>IF(AND('MAPA DE RIESGOS'!$AP542="Muy Alta",'MAPA DE RIESGOS'!$AR542="Catastrófico"),CONCATENATE("R",'MAPA DE RIESGOS'!$H542,"C",'MAPA DE RIESGOS'!$AF542),"")</f>
        <v/>
      </c>
      <c r="CI35" s="335" t="str">
        <f>IF(AND('MAPA DE RIESGOS'!$AP543="Muy Alta",'MAPA DE RIESGOS'!$AR543="Catastrófico"),CONCATENATE("R",'MAPA DE RIESGOS'!$H543,"C",'MAPA DE RIESGOS'!$AF543),"")</f>
        <v/>
      </c>
      <c r="CJ35" s="335" t="str">
        <f>IF(AND('MAPA DE RIESGOS'!$AP544="Muy Alta",'MAPA DE RIESGOS'!$AR544="Catastrófico"),CONCATENATE("R",'MAPA DE RIESGOS'!$H544,"C",'MAPA DE RIESGOS'!$AF544),"")</f>
        <v/>
      </c>
      <c r="CK35" s="335" t="str">
        <f>IF(AND('MAPA DE RIESGOS'!$AP545="Muy Alta",'MAPA DE RIESGOS'!$AR545="Catastrófico"),CONCATENATE("R",'MAPA DE RIESGOS'!$H545,"C",'MAPA DE RIESGOS'!$AF545),"")</f>
        <v/>
      </c>
      <c r="CL35" s="335" t="str">
        <f>IF(AND('MAPA DE RIESGOS'!$AP546="Muy Alta",'MAPA DE RIESGOS'!$AR546="Catastrófico"),CONCATENATE("R",'MAPA DE RIESGOS'!$H546,"C",'MAPA DE RIESGOS'!$AF546),"")</f>
        <v/>
      </c>
      <c r="CM35" s="335" t="str">
        <f>IF(AND('MAPA DE RIESGOS'!$AP547="Muy Alta",'MAPA DE RIESGOS'!$AR547="Catastrófico"),CONCATENATE("R",'MAPA DE RIESGOS'!$H547,"C",'MAPA DE RIESGOS'!$AF547),"")</f>
        <v/>
      </c>
      <c r="CN35" s="335" t="str">
        <f>IF(AND('MAPA DE RIESGOS'!$AP548="Muy Alta",'MAPA DE RIESGOS'!$AR548="Catastrófico"),CONCATENATE("R",'MAPA DE RIESGOS'!$H548,"C",'MAPA DE RIESGOS'!$AF548),"")</f>
        <v/>
      </c>
      <c r="CO35" s="335" t="str">
        <f>IF(AND('MAPA DE RIESGOS'!$AP549="Muy Alta",'MAPA DE RIESGOS'!$AR549="Catastrófico"),CONCATENATE("R",'MAPA DE RIESGOS'!$H549,"C",'MAPA DE RIESGOS'!$AF549),"")</f>
        <v/>
      </c>
      <c r="CP35" s="335" t="str">
        <f>IF(AND('MAPA DE RIESGOS'!$AP550="Muy Alta",'MAPA DE RIESGOS'!$AR550="Catastrófico"),CONCATENATE("R",'MAPA DE RIESGOS'!$H550,"C",'MAPA DE RIESGOS'!$AF550),"")</f>
        <v/>
      </c>
      <c r="CQ35" s="335" t="str">
        <f>IF(AND('MAPA DE RIESGOS'!$AP551="Muy Alta",'MAPA DE RIESGOS'!$AR551="Catastrófico"),CONCATENATE("R",'MAPA DE RIESGOS'!$H551,"C",'MAPA DE RIESGOS'!$AF551),"")</f>
        <v/>
      </c>
      <c r="CR35" s="335" t="str">
        <f>IF(AND('MAPA DE RIESGOS'!$AP552="Muy Alta",'MAPA DE RIESGOS'!$AR552="Catastrófico"),CONCATENATE("R",'MAPA DE RIESGOS'!$H552,"C",'MAPA DE RIESGOS'!$AF552),"")</f>
        <v/>
      </c>
      <c r="CS35" s="335" t="str">
        <f>IF(AND('MAPA DE RIESGOS'!$AP553="Muy Alta",'MAPA DE RIESGOS'!$AR553="Catastrófico"),CONCATENATE("R",'MAPA DE RIESGOS'!$H553,"C",'MAPA DE RIESGOS'!$AF553),"")</f>
        <v/>
      </c>
      <c r="CT35" s="335" t="str">
        <f>IF(AND('MAPA DE RIESGOS'!$AP554="Muy Alta",'MAPA DE RIESGOS'!$AR554="Catastrófico"),CONCATENATE("R",'MAPA DE RIESGOS'!$H554,"C",'MAPA DE RIESGOS'!$AF554),"")</f>
        <v/>
      </c>
      <c r="CU35" s="336" t="str">
        <f>IF(AND('MAPA DE RIESGOS'!$AP555="Muy Alta",'MAPA DE RIESGOS'!$AR555="Catastrófico"),CONCATENATE("R",'MAPA DE RIESGOS'!$H555,"C",'MAPA DE RIESGOS'!$AF555),"")</f>
        <v/>
      </c>
      <c r="CV35" s="67"/>
      <c r="CW35" s="973"/>
      <c r="CX35" s="974"/>
      <c r="CY35" s="974"/>
      <c r="CZ35" s="974"/>
      <c r="DA35" s="974"/>
      <c r="DB35" s="975"/>
    </row>
    <row r="36" spans="2:106" ht="32.450000000000003" customHeight="1">
      <c r="B36" s="966"/>
      <c r="C36" s="966"/>
      <c r="D36" s="967"/>
      <c r="E36" s="955"/>
      <c r="F36" s="956"/>
      <c r="G36" s="956"/>
      <c r="H36" s="956"/>
      <c r="I36" s="957"/>
      <c r="J36" s="332" t="str">
        <f>IF(AND('MAPA DE RIESGOS'!$AP556="Muy Alta",'MAPA DE RIESGOS'!$AR556="Leve"),CONCATENATE("R",'MAPA DE RIESGOS'!$H556,"C",'MAPA DE RIESGOS'!$AF556),"")</f>
        <v/>
      </c>
      <c r="K36" s="333" t="str">
        <f>IF(AND('MAPA DE RIESGOS'!$AP557="Muy Alta",'MAPA DE RIESGOS'!$AR557="Leve"),CONCATENATE("R",'MAPA DE RIESGOS'!$H557,"C",'MAPA DE RIESGOS'!$AF557),"")</f>
        <v/>
      </c>
      <c r="L36" s="333" t="str">
        <f>IF(AND('MAPA DE RIESGOS'!$AP558="Muy Alta",'MAPA DE RIESGOS'!$AR558="Leve"),CONCATENATE("R",'MAPA DE RIESGOS'!$H558,"C",'MAPA DE RIESGOS'!$AF558),"")</f>
        <v/>
      </c>
      <c r="M36" s="333" t="str">
        <f>IF(AND('MAPA DE RIESGOS'!$AP559="Muy Alta",'MAPA DE RIESGOS'!$AR559="Leve"),CONCATENATE("R",'MAPA DE RIESGOS'!$H559,"C",'MAPA DE RIESGOS'!$AF559),"")</f>
        <v/>
      </c>
      <c r="N36" s="333" t="str">
        <f>IF(AND('MAPA DE RIESGOS'!$AP560="Muy Alta",'MAPA DE RIESGOS'!$AR560="Leve"),CONCATENATE("R",'MAPA DE RIESGOS'!$H560,"C",'MAPA DE RIESGOS'!$AF560),"")</f>
        <v/>
      </c>
      <c r="O36" s="333" t="str">
        <f>IF(AND('MAPA DE RIESGOS'!$AP561="Muy Alta",'MAPA DE RIESGOS'!$AR561="Leve"),CONCATENATE("R",'MAPA DE RIESGOS'!$H561,"C",'MAPA DE RIESGOS'!$AF561),"")</f>
        <v/>
      </c>
      <c r="P36" s="333" t="str">
        <f>IF(AND('MAPA DE RIESGOS'!$AP562="Muy Alta",'MAPA DE RIESGOS'!$AR562="Leve"),CONCATENATE("R",'MAPA DE RIESGOS'!$H562,"C",'MAPA DE RIESGOS'!$AF562),"")</f>
        <v/>
      </c>
      <c r="Q36" s="333" t="str">
        <f>IF(AND('MAPA DE RIESGOS'!$AP563="Muy Alta",'MAPA DE RIESGOS'!$AR563="Leve"),CONCATENATE("R",'MAPA DE RIESGOS'!$H563,"C",'MAPA DE RIESGOS'!$AF563),"")</f>
        <v/>
      </c>
      <c r="R36" s="333" t="str">
        <f>IF(AND('MAPA DE RIESGOS'!$AP564="Muy Alta",'MAPA DE RIESGOS'!$AR564="Leve"),CONCATENATE("R",'MAPA DE RIESGOS'!$H564,"C",'MAPA DE RIESGOS'!$AF564),"")</f>
        <v/>
      </c>
      <c r="S36" s="333" t="str">
        <f>IF(AND('MAPA DE RIESGOS'!$AP565="Muy Alta",'MAPA DE RIESGOS'!$AR565="Leve"),CONCATENATE("R",'MAPA DE RIESGOS'!$H565,"C",'MAPA DE RIESGOS'!$AF565),"")</f>
        <v/>
      </c>
      <c r="T36" s="333" t="str">
        <f>IF(AND('MAPA DE RIESGOS'!$AP566="Muy Alta",'MAPA DE RIESGOS'!$AR566="Leve"),CONCATENATE("R",'MAPA DE RIESGOS'!$H566,"C",'MAPA DE RIESGOS'!$AF566),"")</f>
        <v/>
      </c>
      <c r="U36" s="333" t="str">
        <f>IF(AND('MAPA DE RIESGOS'!$AP567="Muy Alta",'MAPA DE RIESGOS'!$AR567="Leve"),CONCATENATE("R",'MAPA DE RIESGOS'!$H567,"C",'MAPA DE RIESGOS'!$AF567),"")</f>
        <v/>
      </c>
      <c r="V36" s="333" t="str">
        <f>IF(AND('MAPA DE RIESGOS'!$AP568="Muy Alta",'MAPA DE RIESGOS'!$AR568="Leve"),CONCATENATE("R",'MAPA DE RIESGOS'!$H568,"C",'MAPA DE RIESGOS'!$AF568),"")</f>
        <v/>
      </c>
      <c r="W36" s="333" t="str">
        <f>IF(AND('MAPA DE RIESGOS'!$AP569="Muy Alta",'MAPA DE RIESGOS'!$AR569="Leve"),CONCATENATE("R",'MAPA DE RIESGOS'!$H569,"C",'MAPA DE RIESGOS'!$AF569),"")</f>
        <v/>
      </c>
      <c r="X36" s="333" t="str">
        <f>IF(AND('MAPA DE RIESGOS'!$AP570="Muy Alta",'MAPA DE RIESGOS'!$AR570="Leve"),CONCATENATE("R",'MAPA DE RIESGOS'!$H570,"C",'MAPA DE RIESGOS'!$AF570),"")</f>
        <v/>
      </c>
      <c r="Y36" s="333" t="str">
        <f>IF(AND('MAPA DE RIESGOS'!$AP571="Muy Alta",'MAPA DE RIESGOS'!$AR571="Leve"),CONCATENATE("R",'MAPA DE RIESGOS'!$H571,"C",'MAPA DE RIESGOS'!$AF571),"")</f>
        <v/>
      </c>
      <c r="Z36" s="333" t="str">
        <f>IF(AND('MAPA DE RIESGOS'!$AP572="Muy Alta",'MAPA DE RIESGOS'!$AR572="Leve"),CONCATENATE("R",'MAPA DE RIESGOS'!$H572,"C",'MAPA DE RIESGOS'!$AF572),"")</f>
        <v/>
      </c>
      <c r="AA36" s="334" t="str">
        <f>IF(AND('MAPA DE RIESGOS'!$AP573="Muy Alta",'MAPA DE RIESGOS'!$AR573="Leve"),CONCATENATE("R",'MAPA DE RIESGOS'!$H573,"C",'MAPA DE RIESGOS'!$AF573),"")</f>
        <v/>
      </c>
      <c r="AB36" s="332" t="str">
        <f>IF(AND('MAPA DE RIESGOS'!$AP556="Muy Alta",'MAPA DE RIESGOS'!$AR556="Menor"),CONCATENATE("R",'MAPA DE RIESGOS'!$H556,"C",'MAPA DE RIESGOS'!$AF556),"")</f>
        <v/>
      </c>
      <c r="AC36" s="333" t="str">
        <f>IF(AND('MAPA DE RIESGOS'!$AP557="Muy Alta",'MAPA DE RIESGOS'!$AR557="Menor"),CONCATENATE("R",'MAPA DE RIESGOS'!$H557,"C",'MAPA DE RIESGOS'!$AF557),"")</f>
        <v/>
      </c>
      <c r="AD36" s="333" t="str">
        <f>IF(AND('MAPA DE RIESGOS'!$AP558="Muy Alta",'MAPA DE RIESGOS'!$AR558="Menor"),CONCATENATE("R",'MAPA DE RIESGOS'!$H558,"C",'MAPA DE RIESGOS'!$AF558),"")</f>
        <v/>
      </c>
      <c r="AE36" s="333" t="str">
        <f>IF(AND('MAPA DE RIESGOS'!$AP559="Muy Alta",'MAPA DE RIESGOS'!$AR559="Menor"),CONCATENATE("R",'MAPA DE RIESGOS'!$H559,"C",'MAPA DE RIESGOS'!$AF559),"")</f>
        <v/>
      </c>
      <c r="AF36" s="333" t="str">
        <f>IF(AND('MAPA DE RIESGOS'!$AP560="Muy Alta",'MAPA DE RIESGOS'!$AR560="Menor"),CONCATENATE("R",'MAPA DE RIESGOS'!$H560,"C",'MAPA DE RIESGOS'!$AF560),"")</f>
        <v/>
      </c>
      <c r="AG36" s="333" t="str">
        <f>IF(AND('MAPA DE RIESGOS'!$AP561="Muy Alta",'MAPA DE RIESGOS'!$AR561="Menor"),CONCATENATE("R",'MAPA DE RIESGOS'!$H561,"C",'MAPA DE RIESGOS'!$AF561),"")</f>
        <v/>
      </c>
      <c r="AH36" s="333" t="str">
        <f>IF(AND('MAPA DE RIESGOS'!$AP562="Muy Alta",'MAPA DE RIESGOS'!$AR562="Menor"),CONCATENATE("R",'MAPA DE RIESGOS'!$H562,"C",'MAPA DE RIESGOS'!$AF562),"")</f>
        <v/>
      </c>
      <c r="AI36" s="333" t="str">
        <f>IF(AND('MAPA DE RIESGOS'!$AP563="Muy Alta",'MAPA DE RIESGOS'!$AR563="Menor"),CONCATENATE("R",'MAPA DE RIESGOS'!$H563,"C",'MAPA DE RIESGOS'!$AF563),"")</f>
        <v/>
      </c>
      <c r="AJ36" s="333" t="str">
        <f>IF(AND('MAPA DE RIESGOS'!$AP564="Muy Alta",'MAPA DE RIESGOS'!$AR564="Menor"),CONCATENATE("R",'MAPA DE RIESGOS'!$H564,"C",'MAPA DE RIESGOS'!$AF564),"")</f>
        <v/>
      </c>
      <c r="AK36" s="333" t="str">
        <f>IF(AND('MAPA DE RIESGOS'!$AP565="Muy Alta",'MAPA DE RIESGOS'!$AR565="Menor"),CONCATENATE("R",'MAPA DE RIESGOS'!$H565,"C",'MAPA DE RIESGOS'!$AF565),"")</f>
        <v/>
      </c>
      <c r="AL36" s="333" t="str">
        <f>IF(AND('MAPA DE RIESGOS'!$AP566="Muy Alta",'MAPA DE RIESGOS'!$AR566="Menor"),CONCATENATE("R",'MAPA DE RIESGOS'!$H566,"C",'MAPA DE RIESGOS'!$AF566),"")</f>
        <v/>
      </c>
      <c r="AM36" s="333" t="str">
        <f>IF(AND('MAPA DE RIESGOS'!$AP567="Muy Alta",'MAPA DE RIESGOS'!$AR567="Menor"),CONCATENATE("R",'MAPA DE RIESGOS'!$H567,"C",'MAPA DE RIESGOS'!$AF567),"")</f>
        <v/>
      </c>
      <c r="AN36" s="333" t="str">
        <f>IF(AND('MAPA DE RIESGOS'!$AP568="Muy Alta",'MAPA DE RIESGOS'!$AR568="Menor"),CONCATENATE("R",'MAPA DE RIESGOS'!$H568,"C",'MAPA DE RIESGOS'!$AF568),"")</f>
        <v/>
      </c>
      <c r="AO36" s="333" t="str">
        <f>IF(AND('MAPA DE RIESGOS'!$AP569="Muy Alta",'MAPA DE RIESGOS'!$AR569="Menor"),CONCATENATE("R",'MAPA DE RIESGOS'!$H569,"C",'MAPA DE RIESGOS'!$AF569),"")</f>
        <v/>
      </c>
      <c r="AP36" s="333" t="str">
        <f>IF(AND('MAPA DE RIESGOS'!$AP570="Muy Alta",'MAPA DE RIESGOS'!$AR570="Menor"),CONCATENATE("R",'MAPA DE RIESGOS'!$H570,"C",'MAPA DE RIESGOS'!$AF570),"")</f>
        <v/>
      </c>
      <c r="AQ36" s="333" t="str">
        <f>IF(AND('MAPA DE RIESGOS'!$AP571="Muy Alta",'MAPA DE RIESGOS'!$AR571="Menor"),CONCATENATE("R",'MAPA DE RIESGOS'!$H571,"C",'MAPA DE RIESGOS'!$AF571),"")</f>
        <v/>
      </c>
      <c r="AR36" s="333" t="str">
        <f>IF(AND('MAPA DE RIESGOS'!$AP572="Muy Alta",'MAPA DE RIESGOS'!$AR572="Menor"),CONCATENATE("R",'MAPA DE RIESGOS'!$H572,"C",'MAPA DE RIESGOS'!$AF572),"")</f>
        <v/>
      </c>
      <c r="AS36" s="334" t="str">
        <f>IF(AND('MAPA DE RIESGOS'!$AP573="Muy Alta",'MAPA DE RIESGOS'!$AR573="Menor"),CONCATENATE("R",'MAPA DE RIESGOS'!$H573,"C",'MAPA DE RIESGOS'!$AF573),"")</f>
        <v/>
      </c>
      <c r="AT36" s="332" t="str">
        <f>IF(AND('MAPA DE RIESGOS'!$AP556="Muy Alta",'MAPA DE RIESGOS'!$AR556="Moderado"),CONCATENATE("R",'MAPA DE RIESGOS'!$H556,"C",'MAPA DE RIESGOS'!$AF556),"")</f>
        <v/>
      </c>
      <c r="AU36" s="333" t="str">
        <f>IF(AND('MAPA DE RIESGOS'!$AP557="Muy Alta",'MAPA DE RIESGOS'!$AR557="Moderado"),CONCATENATE("R",'MAPA DE RIESGOS'!$H557,"C",'MAPA DE RIESGOS'!$AF557),"")</f>
        <v/>
      </c>
      <c r="AV36" s="333" t="str">
        <f>IF(AND('MAPA DE RIESGOS'!$AP558="Muy Alta",'MAPA DE RIESGOS'!$AR558="Moderado"),CONCATENATE("R",'MAPA DE RIESGOS'!$H558,"C",'MAPA DE RIESGOS'!$AF558),"")</f>
        <v/>
      </c>
      <c r="AW36" s="333" t="str">
        <f>IF(AND('MAPA DE RIESGOS'!$AP559="Muy Alta",'MAPA DE RIESGOS'!$AR559="Moderado"),CONCATENATE("R",'MAPA DE RIESGOS'!$H559,"C",'MAPA DE RIESGOS'!$AF559),"")</f>
        <v/>
      </c>
      <c r="AX36" s="333" t="str">
        <f>IF(AND('MAPA DE RIESGOS'!$AP560="Muy Alta",'MAPA DE RIESGOS'!$AR560="Moderado"),CONCATENATE("R",'MAPA DE RIESGOS'!$H560,"C",'MAPA DE RIESGOS'!$AF560),"")</f>
        <v/>
      </c>
      <c r="AY36" s="333" t="str">
        <f>IF(AND('MAPA DE RIESGOS'!$AP561="Muy Alta",'MAPA DE RIESGOS'!$AR561="Moderado"),CONCATENATE("R",'MAPA DE RIESGOS'!$H561,"C",'MAPA DE RIESGOS'!$AF561),"")</f>
        <v/>
      </c>
      <c r="AZ36" s="333" t="str">
        <f>IF(AND('MAPA DE RIESGOS'!$AP562="Muy Alta",'MAPA DE RIESGOS'!$AR562="Moderado"),CONCATENATE("R",'MAPA DE RIESGOS'!$H562,"C",'MAPA DE RIESGOS'!$AF562),"")</f>
        <v/>
      </c>
      <c r="BA36" s="333" t="str">
        <f>IF(AND('MAPA DE RIESGOS'!$AP563="Muy Alta",'MAPA DE RIESGOS'!$AR563="Moderado"),CONCATENATE("R",'MAPA DE RIESGOS'!$H563,"C",'MAPA DE RIESGOS'!$AF563),"")</f>
        <v/>
      </c>
      <c r="BB36" s="333" t="str">
        <f>IF(AND('MAPA DE RIESGOS'!$AP564="Muy Alta",'MAPA DE RIESGOS'!$AR564="Moderado"),CONCATENATE("R",'MAPA DE RIESGOS'!$H564,"C",'MAPA DE RIESGOS'!$AF564),"")</f>
        <v/>
      </c>
      <c r="BC36" s="333" t="str">
        <f>IF(AND('MAPA DE RIESGOS'!$AP565="Muy Alta",'MAPA DE RIESGOS'!$AR565="Moderado"),CONCATENATE("R",'MAPA DE RIESGOS'!$H565,"C",'MAPA DE RIESGOS'!$AF565),"")</f>
        <v/>
      </c>
      <c r="BD36" s="333" t="str">
        <f>IF(AND('MAPA DE RIESGOS'!$AP566="Muy Alta",'MAPA DE RIESGOS'!$AR566="Moderado"),CONCATENATE("R",'MAPA DE RIESGOS'!$H566,"C",'MAPA DE RIESGOS'!$AF566),"")</f>
        <v/>
      </c>
      <c r="BE36" s="333" t="str">
        <f>IF(AND('MAPA DE RIESGOS'!$AP567="Muy Alta",'MAPA DE RIESGOS'!$AR567="Moderado"),CONCATENATE("R",'MAPA DE RIESGOS'!$H567,"C",'MAPA DE RIESGOS'!$AF567),"")</f>
        <v/>
      </c>
      <c r="BF36" s="333" t="str">
        <f>IF(AND('MAPA DE RIESGOS'!$AP568="Muy Alta",'MAPA DE RIESGOS'!$AR568="Moderado"),CONCATENATE("R",'MAPA DE RIESGOS'!$H568,"C",'MAPA DE RIESGOS'!$AF568),"")</f>
        <v/>
      </c>
      <c r="BG36" s="333" t="str">
        <f>IF(AND('MAPA DE RIESGOS'!$AP569="Muy Alta",'MAPA DE RIESGOS'!$AR569="Moderado"),CONCATENATE("R",'MAPA DE RIESGOS'!$H569,"C",'MAPA DE RIESGOS'!$AF569),"")</f>
        <v/>
      </c>
      <c r="BH36" s="333" t="str">
        <f>IF(AND('MAPA DE RIESGOS'!$AP570="Muy Alta",'MAPA DE RIESGOS'!$AR570="Moderado"),CONCATENATE("R",'MAPA DE RIESGOS'!$H570,"C",'MAPA DE RIESGOS'!$AF570),"")</f>
        <v/>
      </c>
      <c r="BI36" s="333" t="str">
        <f>IF(AND('MAPA DE RIESGOS'!$AP571="Muy Alta",'MAPA DE RIESGOS'!$AR571="Moderado"),CONCATENATE("R",'MAPA DE RIESGOS'!$H571,"C",'MAPA DE RIESGOS'!$AF571),"")</f>
        <v/>
      </c>
      <c r="BJ36" s="333" t="str">
        <f>IF(AND('MAPA DE RIESGOS'!$AP572="Muy Alta",'MAPA DE RIESGOS'!$AR572="Moderado"),CONCATENATE("R",'MAPA DE RIESGOS'!$H572,"C",'MAPA DE RIESGOS'!$AF572),"")</f>
        <v/>
      </c>
      <c r="BK36" s="334" t="str">
        <f>IF(AND('MAPA DE RIESGOS'!$AP573="Muy Alta",'MAPA DE RIESGOS'!$AR573="Moderado"),CONCATENATE("R",'MAPA DE RIESGOS'!$H573,"C",'MAPA DE RIESGOS'!$AF573),"")</f>
        <v/>
      </c>
      <c r="BL36" s="332" t="str">
        <f>IF(AND('MAPA DE RIESGOS'!$AP556="Muy Alta",'MAPA DE RIESGOS'!$AR556="Mayor"),CONCATENATE("R",'MAPA DE RIESGOS'!$H556,"C",'MAPA DE RIESGOS'!$AF556),"")</f>
        <v/>
      </c>
      <c r="BM36" s="333" t="str">
        <f>IF(AND('MAPA DE RIESGOS'!$AP557="Muy Alta",'MAPA DE RIESGOS'!$AR557="Mayor"),CONCATENATE("R",'MAPA DE RIESGOS'!$H557,"C",'MAPA DE RIESGOS'!$AF557),"")</f>
        <v/>
      </c>
      <c r="BN36" s="333" t="str">
        <f>IF(AND('MAPA DE RIESGOS'!$AP558="Muy Alta",'MAPA DE RIESGOS'!$AR558="Mayor"),CONCATENATE("R",'MAPA DE RIESGOS'!$H558,"C",'MAPA DE RIESGOS'!$AF558),"")</f>
        <v/>
      </c>
      <c r="BO36" s="333" t="str">
        <f>IF(AND('MAPA DE RIESGOS'!$AP559="Muy Alta",'MAPA DE RIESGOS'!$AR559="Mayor"),CONCATENATE("R",'MAPA DE RIESGOS'!$H559,"C",'MAPA DE RIESGOS'!$AF559),"")</f>
        <v/>
      </c>
      <c r="BP36" s="333" t="str">
        <f>IF(AND('MAPA DE RIESGOS'!$AP560="Muy Alta",'MAPA DE RIESGOS'!$AR560="Mayor"),CONCATENATE("R",'MAPA DE RIESGOS'!$H560,"C",'MAPA DE RIESGOS'!$AF560),"")</f>
        <v/>
      </c>
      <c r="BQ36" s="333" t="str">
        <f>IF(AND('MAPA DE RIESGOS'!$AP561="Muy Alta",'MAPA DE RIESGOS'!$AR561="Mayor"),CONCATENATE("R",'MAPA DE RIESGOS'!$H561,"C",'MAPA DE RIESGOS'!$AF561),"")</f>
        <v/>
      </c>
      <c r="BR36" s="333" t="str">
        <f>IF(AND('MAPA DE RIESGOS'!$AP562="Muy Alta",'MAPA DE RIESGOS'!$AR562="Mayor"),CONCATENATE("R",'MAPA DE RIESGOS'!$H562,"C",'MAPA DE RIESGOS'!$AF562),"")</f>
        <v/>
      </c>
      <c r="BS36" s="333" t="str">
        <f>IF(AND('MAPA DE RIESGOS'!$AP563="Muy Alta",'MAPA DE RIESGOS'!$AR563="Mayor"),CONCATENATE("R",'MAPA DE RIESGOS'!$H563,"C",'MAPA DE RIESGOS'!$AF563),"")</f>
        <v/>
      </c>
      <c r="BT36" s="333" t="str">
        <f>IF(AND('MAPA DE RIESGOS'!$AP564="Muy Alta",'MAPA DE RIESGOS'!$AR564="Mayor"),CONCATENATE("R",'MAPA DE RIESGOS'!$H564,"C",'MAPA DE RIESGOS'!$AF564),"")</f>
        <v/>
      </c>
      <c r="BU36" s="333" t="str">
        <f>IF(AND('MAPA DE RIESGOS'!$AP565="Muy Alta",'MAPA DE RIESGOS'!$AR565="Mayor"),CONCATENATE("R",'MAPA DE RIESGOS'!$H565,"C",'MAPA DE RIESGOS'!$AF565),"")</f>
        <v/>
      </c>
      <c r="BV36" s="333" t="str">
        <f>IF(AND('MAPA DE RIESGOS'!$AP566="Muy Alta",'MAPA DE RIESGOS'!$AR566="Mayor"),CONCATENATE("R",'MAPA DE RIESGOS'!$H566,"C",'MAPA DE RIESGOS'!$AF566),"")</f>
        <v/>
      </c>
      <c r="BW36" s="333" t="str">
        <f>IF(AND('MAPA DE RIESGOS'!$AP567="Muy Alta",'MAPA DE RIESGOS'!$AR567="Mayor"),CONCATENATE("R",'MAPA DE RIESGOS'!$H567,"C",'MAPA DE RIESGOS'!$AF567),"")</f>
        <v/>
      </c>
      <c r="BX36" s="333" t="str">
        <f>IF(AND('MAPA DE RIESGOS'!$AP568="Muy Alta",'MAPA DE RIESGOS'!$AR568="Mayor"),CONCATENATE("R",'MAPA DE RIESGOS'!$H568,"C",'MAPA DE RIESGOS'!$AF568),"")</f>
        <v/>
      </c>
      <c r="BY36" s="333" t="str">
        <f>IF(AND('MAPA DE RIESGOS'!$AP569="Muy Alta",'MAPA DE RIESGOS'!$AR569="Mayor"),CONCATENATE("R",'MAPA DE RIESGOS'!$H569,"C",'MAPA DE RIESGOS'!$AF569),"")</f>
        <v/>
      </c>
      <c r="BZ36" s="333" t="str">
        <f>IF(AND('MAPA DE RIESGOS'!$AP570="Muy Alta",'MAPA DE RIESGOS'!$AR570="Mayor"),CONCATENATE("R",'MAPA DE RIESGOS'!$H570,"C",'MAPA DE RIESGOS'!$AF570),"")</f>
        <v/>
      </c>
      <c r="CA36" s="333" t="str">
        <f>IF(AND('MAPA DE RIESGOS'!$AP571="Muy Alta",'MAPA DE RIESGOS'!$AR571="Mayor"),CONCATENATE("R",'MAPA DE RIESGOS'!$H571,"C",'MAPA DE RIESGOS'!$AF571),"")</f>
        <v/>
      </c>
      <c r="CB36" s="333" t="str">
        <f>IF(AND('MAPA DE RIESGOS'!$AP572="Muy Alta",'MAPA DE RIESGOS'!$AR572="Mayor"),CONCATENATE("R",'MAPA DE RIESGOS'!$H572,"C",'MAPA DE RIESGOS'!$AF572),"")</f>
        <v/>
      </c>
      <c r="CC36" s="334" t="str">
        <f>IF(AND('MAPA DE RIESGOS'!$AP573="Muy Alta",'MAPA DE RIESGOS'!$AR573="Mayor"),CONCATENATE("R",'MAPA DE RIESGOS'!$H573,"C",'MAPA DE RIESGOS'!$AF573),"")</f>
        <v/>
      </c>
      <c r="CD36" s="335" t="str">
        <f>IF(AND('MAPA DE RIESGOS'!$AP556="Muy Alta",'MAPA DE RIESGOS'!$AR556="Catastrófico"),CONCATENATE("R",'MAPA DE RIESGOS'!$H556,"C",'MAPA DE RIESGOS'!$AF556),"")</f>
        <v/>
      </c>
      <c r="CE36" s="335" t="str">
        <f>IF(AND('MAPA DE RIESGOS'!$AP557="Muy Alta",'MAPA DE RIESGOS'!$AR557="Catastrófico"),CONCATENATE("R",'MAPA DE RIESGOS'!$H557,"C",'MAPA DE RIESGOS'!$AF557),"")</f>
        <v/>
      </c>
      <c r="CF36" s="335" t="str">
        <f>IF(AND('MAPA DE RIESGOS'!$AP558="Muy Alta",'MAPA DE RIESGOS'!$AR558="Catastrófico"),CONCATENATE("R",'MAPA DE RIESGOS'!$H558,"C",'MAPA DE RIESGOS'!$AF558),"")</f>
        <v/>
      </c>
      <c r="CG36" s="335" t="str">
        <f>IF(AND('MAPA DE RIESGOS'!$AP559="Muy Alta",'MAPA DE RIESGOS'!$AR559="Catastrófico"),CONCATENATE("R",'MAPA DE RIESGOS'!$H559,"C",'MAPA DE RIESGOS'!$AF559),"")</f>
        <v/>
      </c>
      <c r="CH36" s="335" t="str">
        <f>IF(AND('MAPA DE RIESGOS'!$AP560="Muy Alta",'MAPA DE RIESGOS'!$AR560="Catastrófico"),CONCATENATE("R",'MAPA DE RIESGOS'!$H560,"C",'MAPA DE RIESGOS'!$AF560),"")</f>
        <v/>
      </c>
      <c r="CI36" s="335" t="str">
        <f>IF(AND('MAPA DE RIESGOS'!$AP561="Muy Alta",'MAPA DE RIESGOS'!$AR561="Catastrófico"),CONCATENATE("R",'MAPA DE RIESGOS'!$H561,"C",'MAPA DE RIESGOS'!$AF561),"")</f>
        <v/>
      </c>
      <c r="CJ36" s="335" t="str">
        <f>IF(AND('MAPA DE RIESGOS'!$AP562="Muy Alta",'MAPA DE RIESGOS'!$AR562="Catastrófico"),CONCATENATE("R",'MAPA DE RIESGOS'!$H562,"C",'MAPA DE RIESGOS'!$AF562),"")</f>
        <v/>
      </c>
      <c r="CK36" s="335" t="str">
        <f>IF(AND('MAPA DE RIESGOS'!$AP563="Muy Alta",'MAPA DE RIESGOS'!$AR563="Catastrófico"),CONCATENATE("R",'MAPA DE RIESGOS'!$H563,"C",'MAPA DE RIESGOS'!$AF563),"")</f>
        <v/>
      </c>
      <c r="CL36" s="335" t="str">
        <f>IF(AND('MAPA DE RIESGOS'!$AP564="Muy Alta",'MAPA DE RIESGOS'!$AR564="Catastrófico"),CONCATENATE("R",'MAPA DE RIESGOS'!$H564,"C",'MAPA DE RIESGOS'!$AF564),"")</f>
        <v/>
      </c>
      <c r="CM36" s="335" t="str">
        <f>IF(AND('MAPA DE RIESGOS'!$AP565="Muy Alta",'MAPA DE RIESGOS'!$AR565="Catastrófico"),CONCATENATE("R",'MAPA DE RIESGOS'!$H565,"C",'MAPA DE RIESGOS'!$AF565),"")</f>
        <v/>
      </c>
      <c r="CN36" s="335" t="str">
        <f>IF(AND('MAPA DE RIESGOS'!$AP566="Muy Alta",'MAPA DE RIESGOS'!$AR566="Catastrófico"),CONCATENATE("R",'MAPA DE RIESGOS'!$H566,"C",'MAPA DE RIESGOS'!$AF566),"")</f>
        <v/>
      </c>
      <c r="CO36" s="335" t="str">
        <f>IF(AND('MAPA DE RIESGOS'!$AP567="Muy Alta",'MAPA DE RIESGOS'!$AR567="Catastrófico"),CONCATENATE("R",'MAPA DE RIESGOS'!$H567,"C",'MAPA DE RIESGOS'!$AF567),"")</f>
        <v/>
      </c>
      <c r="CP36" s="335" t="str">
        <f>IF(AND('MAPA DE RIESGOS'!$AP568="Muy Alta",'MAPA DE RIESGOS'!$AR568="Catastrófico"),CONCATENATE("R",'MAPA DE RIESGOS'!$H568,"C",'MAPA DE RIESGOS'!$AF568),"")</f>
        <v/>
      </c>
      <c r="CQ36" s="335" t="str">
        <f>IF(AND('MAPA DE RIESGOS'!$AP569="Muy Alta",'MAPA DE RIESGOS'!$AR569="Catastrófico"),CONCATENATE("R",'MAPA DE RIESGOS'!$H569,"C",'MAPA DE RIESGOS'!$AF569),"")</f>
        <v/>
      </c>
      <c r="CR36" s="335" t="str">
        <f>IF(AND('MAPA DE RIESGOS'!$AP570="Muy Alta",'MAPA DE RIESGOS'!$AR570="Catastrófico"),CONCATENATE("R",'MAPA DE RIESGOS'!$H570,"C",'MAPA DE RIESGOS'!$AF570),"")</f>
        <v/>
      </c>
      <c r="CS36" s="335" t="str">
        <f>IF(AND('MAPA DE RIESGOS'!$AP571="Muy Alta",'MAPA DE RIESGOS'!$AR571="Catastrófico"),CONCATENATE("R",'MAPA DE RIESGOS'!$H571,"C",'MAPA DE RIESGOS'!$AF571),"")</f>
        <v/>
      </c>
      <c r="CT36" s="335" t="str">
        <f>IF(AND('MAPA DE RIESGOS'!$AP572="Muy Alta",'MAPA DE RIESGOS'!$AR572="Catastrófico"),CONCATENATE("R",'MAPA DE RIESGOS'!$H572,"C",'MAPA DE RIESGOS'!$AF572),"")</f>
        <v/>
      </c>
      <c r="CU36" s="336" t="str">
        <f>IF(AND('MAPA DE RIESGOS'!$AP573="Muy Alta",'MAPA DE RIESGOS'!$AR573="Catastrófico"),CONCATENATE("R",'MAPA DE RIESGOS'!$H573,"C",'MAPA DE RIESGOS'!$AF573),"")</f>
        <v/>
      </c>
      <c r="CV36" s="67"/>
      <c r="CW36" s="973"/>
      <c r="CX36" s="974"/>
      <c r="CY36" s="974"/>
      <c r="CZ36" s="974"/>
      <c r="DA36" s="974"/>
      <c r="DB36" s="975"/>
    </row>
    <row r="37" spans="2:106" ht="32.450000000000003" customHeight="1">
      <c r="B37" s="966"/>
      <c r="C37" s="966"/>
      <c r="D37" s="967"/>
      <c r="E37" s="955"/>
      <c r="F37" s="956"/>
      <c r="G37" s="956"/>
      <c r="H37" s="956"/>
      <c r="I37" s="957"/>
      <c r="J37" s="332" t="str">
        <f>IF(AND('MAPA DE RIESGOS'!$AP574="Muy Alta",'MAPA DE RIESGOS'!$AR574="Leve"),CONCATENATE("R",'MAPA DE RIESGOS'!$H574,"C",'MAPA DE RIESGOS'!$AF574),"")</f>
        <v/>
      </c>
      <c r="K37" s="333" t="str">
        <f>IF(AND('MAPA DE RIESGOS'!$AP575="Muy Alta",'MAPA DE RIESGOS'!$AR575="Leve"),CONCATENATE("R",'MAPA DE RIESGOS'!$H575,"C",'MAPA DE RIESGOS'!$AF575),"")</f>
        <v/>
      </c>
      <c r="L37" s="333" t="str">
        <f>IF(AND('MAPA DE RIESGOS'!$AP576="Muy Alta",'MAPA DE RIESGOS'!$AR576="Leve"),CONCATENATE("R",'MAPA DE RIESGOS'!$H576,"C",'MAPA DE RIESGOS'!$AF576),"")</f>
        <v/>
      </c>
      <c r="M37" s="333" t="str">
        <f>IF(AND('MAPA DE RIESGOS'!$AP577="Muy Alta",'MAPA DE RIESGOS'!$AR577="Leve"),CONCATENATE("R",'MAPA DE RIESGOS'!$H577,"C",'MAPA DE RIESGOS'!$AF577),"")</f>
        <v/>
      </c>
      <c r="N37" s="333" t="str">
        <f>IF(AND('MAPA DE RIESGOS'!$AP578="Muy Alta",'MAPA DE RIESGOS'!$AR578="Leve"),CONCATENATE("R",'MAPA DE RIESGOS'!$H578,"C",'MAPA DE RIESGOS'!$AF578),"")</f>
        <v/>
      </c>
      <c r="O37" s="333" t="str">
        <f>IF(AND('MAPA DE RIESGOS'!$AP579="Muy Alta",'MAPA DE RIESGOS'!$AR579="Leve"),CONCATENATE("R",'MAPA DE RIESGOS'!$H579,"C",'MAPA DE RIESGOS'!$AF579),"")</f>
        <v/>
      </c>
      <c r="P37" s="333" t="str">
        <f>IF(AND('MAPA DE RIESGOS'!$AP580="Muy Alta",'MAPA DE RIESGOS'!$AR580="Leve"),CONCATENATE("R",'MAPA DE RIESGOS'!$H580,"C",'MAPA DE RIESGOS'!$AF580),"")</f>
        <v/>
      </c>
      <c r="Q37" s="333" t="str">
        <f>IF(AND('MAPA DE RIESGOS'!$AP581="Muy Alta",'MAPA DE RIESGOS'!$AR581="Leve"),CONCATENATE("R",'MAPA DE RIESGOS'!$H581,"C",'MAPA DE RIESGOS'!$AF581),"")</f>
        <v/>
      </c>
      <c r="R37" s="333" t="str">
        <f>IF(AND('MAPA DE RIESGOS'!$AP582="Muy Alta",'MAPA DE RIESGOS'!$AR582="Leve"),CONCATENATE("R",'MAPA DE RIESGOS'!$H582,"C",'MAPA DE RIESGOS'!$AF582),"")</f>
        <v/>
      </c>
      <c r="S37" s="333" t="str">
        <f>IF(AND('MAPA DE RIESGOS'!$AP583="Muy Alta",'MAPA DE RIESGOS'!$AR583="Leve"),CONCATENATE("R",'MAPA DE RIESGOS'!$H583,"C",'MAPA DE RIESGOS'!$AF583),"")</f>
        <v/>
      </c>
      <c r="T37" s="333" t="str">
        <f>IF(AND('MAPA DE RIESGOS'!$AP584="Muy Alta",'MAPA DE RIESGOS'!$AR584="Leve"),CONCATENATE("R",'MAPA DE RIESGOS'!$H584,"C",'MAPA DE RIESGOS'!$AF584),"")</f>
        <v/>
      </c>
      <c r="U37" s="333" t="str">
        <f>IF(AND('MAPA DE RIESGOS'!$AP585="Muy Alta",'MAPA DE RIESGOS'!$AR585="Leve"),CONCATENATE("R",'MAPA DE RIESGOS'!$H585,"C",'MAPA DE RIESGOS'!$AF585),"")</f>
        <v/>
      </c>
      <c r="V37" s="333" t="str">
        <f>IF(AND('MAPA DE RIESGOS'!$AP586="Muy Alta",'MAPA DE RIESGOS'!$AR586="Leve"),CONCATENATE("R",'MAPA DE RIESGOS'!$H586,"C",'MAPA DE RIESGOS'!$AF586),"")</f>
        <v/>
      </c>
      <c r="W37" s="333" t="str">
        <f>IF(AND('MAPA DE RIESGOS'!$AP587="Muy Alta",'MAPA DE RIESGOS'!$AR587="Leve"),CONCATENATE("R",'MAPA DE RIESGOS'!$H587,"C",'MAPA DE RIESGOS'!$AF587),"")</f>
        <v/>
      </c>
      <c r="X37" s="333" t="str">
        <f>IF(AND('MAPA DE RIESGOS'!$AP588="Muy Alta",'MAPA DE RIESGOS'!$AR588="Leve"),CONCATENATE("R",'MAPA DE RIESGOS'!$H588,"C",'MAPA DE RIESGOS'!$AF588),"")</f>
        <v/>
      </c>
      <c r="Y37" s="333" t="str">
        <f>IF(AND('MAPA DE RIESGOS'!$AP589="Muy Alta",'MAPA DE RIESGOS'!$AR589="Leve"),CONCATENATE("R",'MAPA DE RIESGOS'!$H589,"C",'MAPA DE RIESGOS'!$AF589),"")</f>
        <v/>
      </c>
      <c r="Z37" s="333" t="str">
        <f>IF(AND('MAPA DE RIESGOS'!$AP590="Muy Alta",'MAPA DE RIESGOS'!$AR590="Leve"),CONCATENATE("R",'MAPA DE RIESGOS'!$H590,"C",'MAPA DE RIESGOS'!$AF590),"")</f>
        <v/>
      </c>
      <c r="AA37" s="334" t="str">
        <f>IF(AND('MAPA DE RIESGOS'!$AP591="Muy Alta",'MAPA DE RIESGOS'!$AR591="Leve"),CONCATENATE("R",'MAPA DE RIESGOS'!$H591,"C",'MAPA DE RIESGOS'!$AF591),"")</f>
        <v/>
      </c>
      <c r="AB37" s="332" t="str">
        <f>IF(AND('MAPA DE RIESGOS'!$AP574="Muy Alta",'MAPA DE RIESGOS'!$AR574="Menor"),CONCATENATE("R",'MAPA DE RIESGOS'!$H574,"C",'MAPA DE RIESGOS'!$AF574),"")</f>
        <v/>
      </c>
      <c r="AC37" s="333" t="str">
        <f>IF(AND('MAPA DE RIESGOS'!$AP575="Muy Alta",'MAPA DE RIESGOS'!$AR575="Menor"),CONCATENATE("R",'MAPA DE RIESGOS'!$H575,"C",'MAPA DE RIESGOS'!$AF575),"")</f>
        <v/>
      </c>
      <c r="AD37" s="333" t="str">
        <f>IF(AND('MAPA DE RIESGOS'!$AP576="Muy Alta",'MAPA DE RIESGOS'!$AR576="Menor"),CONCATENATE("R",'MAPA DE RIESGOS'!$H576,"C",'MAPA DE RIESGOS'!$AF576),"")</f>
        <v/>
      </c>
      <c r="AE37" s="333" t="str">
        <f>IF(AND('MAPA DE RIESGOS'!$AP577="Muy Alta",'MAPA DE RIESGOS'!$AR577="Menor"),CONCATENATE("R",'MAPA DE RIESGOS'!$H577,"C",'MAPA DE RIESGOS'!$AF577),"")</f>
        <v/>
      </c>
      <c r="AF37" s="333" t="str">
        <f>IF(AND('MAPA DE RIESGOS'!$AP578="Muy Alta",'MAPA DE RIESGOS'!$AR578="Menor"),CONCATENATE("R",'MAPA DE RIESGOS'!$H578,"C",'MAPA DE RIESGOS'!$AF578),"")</f>
        <v/>
      </c>
      <c r="AG37" s="333" t="str">
        <f>IF(AND('MAPA DE RIESGOS'!$AP579="Muy Alta",'MAPA DE RIESGOS'!$AR579="Menor"),CONCATENATE("R",'MAPA DE RIESGOS'!$H579,"C",'MAPA DE RIESGOS'!$AF579),"")</f>
        <v/>
      </c>
      <c r="AH37" s="333" t="str">
        <f>IF(AND('MAPA DE RIESGOS'!$AP580="Muy Alta",'MAPA DE RIESGOS'!$AR580="Menor"),CONCATENATE("R",'MAPA DE RIESGOS'!$H580,"C",'MAPA DE RIESGOS'!$AF580),"")</f>
        <v/>
      </c>
      <c r="AI37" s="333" t="str">
        <f>IF(AND('MAPA DE RIESGOS'!$AP581="Muy Alta",'MAPA DE RIESGOS'!$AR581="Menor"),CONCATENATE("R",'MAPA DE RIESGOS'!$H581,"C",'MAPA DE RIESGOS'!$AF581),"")</f>
        <v/>
      </c>
      <c r="AJ37" s="333" t="str">
        <f>IF(AND('MAPA DE RIESGOS'!$AP582="Muy Alta",'MAPA DE RIESGOS'!$AR582="Menor"),CONCATENATE("R",'MAPA DE RIESGOS'!$H582,"C",'MAPA DE RIESGOS'!$AF582),"")</f>
        <v/>
      </c>
      <c r="AK37" s="333" t="str">
        <f>IF(AND('MAPA DE RIESGOS'!$AP583="Muy Alta",'MAPA DE RIESGOS'!$AR583="Menor"),CONCATENATE("R",'MAPA DE RIESGOS'!$H583,"C",'MAPA DE RIESGOS'!$AF583),"")</f>
        <v/>
      </c>
      <c r="AL37" s="333" t="str">
        <f>IF(AND('MAPA DE RIESGOS'!$AP584="Muy Alta",'MAPA DE RIESGOS'!$AR584="Menor"),CONCATENATE("R",'MAPA DE RIESGOS'!$H584,"C",'MAPA DE RIESGOS'!$AF584),"")</f>
        <v/>
      </c>
      <c r="AM37" s="333" t="str">
        <f>IF(AND('MAPA DE RIESGOS'!$AP585="Muy Alta",'MAPA DE RIESGOS'!$AR585="Menor"),CONCATENATE("R",'MAPA DE RIESGOS'!$H585,"C",'MAPA DE RIESGOS'!$AF585),"")</f>
        <v/>
      </c>
      <c r="AN37" s="333" t="str">
        <f>IF(AND('MAPA DE RIESGOS'!$AP586="Muy Alta",'MAPA DE RIESGOS'!$AR586="Menor"),CONCATENATE("R",'MAPA DE RIESGOS'!$H586,"C",'MAPA DE RIESGOS'!$AF586),"")</f>
        <v/>
      </c>
      <c r="AO37" s="333" t="str">
        <f>IF(AND('MAPA DE RIESGOS'!$AP587="Muy Alta",'MAPA DE RIESGOS'!$AR587="Menor"),CONCATENATE("R",'MAPA DE RIESGOS'!$H587,"C",'MAPA DE RIESGOS'!$AF587),"")</f>
        <v/>
      </c>
      <c r="AP37" s="333" t="str">
        <f>IF(AND('MAPA DE RIESGOS'!$AP588="Muy Alta",'MAPA DE RIESGOS'!$AR588="Menor"),CONCATENATE("R",'MAPA DE RIESGOS'!$H588,"C",'MAPA DE RIESGOS'!$AF588),"")</f>
        <v/>
      </c>
      <c r="AQ37" s="333" t="str">
        <f>IF(AND('MAPA DE RIESGOS'!$AP589="Muy Alta",'MAPA DE RIESGOS'!$AR589="Menor"),CONCATENATE("R",'MAPA DE RIESGOS'!$H589,"C",'MAPA DE RIESGOS'!$AF589),"")</f>
        <v/>
      </c>
      <c r="AR37" s="333" t="str">
        <f>IF(AND('MAPA DE RIESGOS'!$AP590="Muy Alta",'MAPA DE RIESGOS'!$AR590="Menor"),CONCATENATE("R",'MAPA DE RIESGOS'!$H590,"C",'MAPA DE RIESGOS'!$AF590),"")</f>
        <v/>
      </c>
      <c r="AS37" s="334" t="str">
        <f>IF(AND('MAPA DE RIESGOS'!$AP591="Muy Alta",'MAPA DE RIESGOS'!$AR591="Menor"),CONCATENATE("R",'MAPA DE RIESGOS'!$H591,"C",'MAPA DE RIESGOS'!$AF591),"")</f>
        <v/>
      </c>
      <c r="AT37" s="332" t="str">
        <f>IF(AND('MAPA DE RIESGOS'!$AP574="Muy Alta",'MAPA DE RIESGOS'!$AR574="Moderado"),CONCATENATE("R",'MAPA DE RIESGOS'!$H574,"C",'MAPA DE RIESGOS'!$AF574),"")</f>
        <v/>
      </c>
      <c r="AU37" s="333" t="str">
        <f>IF(AND('MAPA DE RIESGOS'!$AP575="Muy Alta",'MAPA DE RIESGOS'!$AR575="Moderado"),CONCATENATE("R",'MAPA DE RIESGOS'!$H575,"C",'MAPA DE RIESGOS'!$AF575),"")</f>
        <v/>
      </c>
      <c r="AV37" s="333" t="str">
        <f>IF(AND('MAPA DE RIESGOS'!$AP576="Muy Alta",'MAPA DE RIESGOS'!$AR576="Moderado"),CONCATENATE("R",'MAPA DE RIESGOS'!$H576,"C",'MAPA DE RIESGOS'!$AF576),"")</f>
        <v/>
      </c>
      <c r="AW37" s="333" t="str">
        <f>IF(AND('MAPA DE RIESGOS'!$AP577="Muy Alta",'MAPA DE RIESGOS'!$AR577="Moderado"),CONCATENATE("R",'MAPA DE RIESGOS'!$H577,"C",'MAPA DE RIESGOS'!$AF577),"")</f>
        <v/>
      </c>
      <c r="AX37" s="333" t="str">
        <f>IF(AND('MAPA DE RIESGOS'!$AP578="Muy Alta",'MAPA DE RIESGOS'!$AR578="Moderado"),CONCATENATE("R",'MAPA DE RIESGOS'!$H578,"C",'MAPA DE RIESGOS'!$AF578),"")</f>
        <v/>
      </c>
      <c r="AY37" s="333" t="str">
        <f>IF(AND('MAPA DE RIESGOS'!$AP579="Muy Alta",'MAPA DE RIESGOS'!$AR579="Moderado"),CONCATENATE("R",'MAPA DE RIESGOS'!$H579,"C",'MAPA DE RIESGOS'!$AF579),"")</f>
        <v/>
      </c>
      <c r="AZ37" s="333" t="str">
        <f>IF(AND('MAPA DE RIESGOS'!$AP580="Muy Alta",'MAPA DE RIESGOS'!$AR580="Moderado"),CONCATENATE("R",'MAPA DE RIESGOS'!$H580,"C",'MAPA DE RIESGOS'!$AF580),"")</f>
        <v/>
      </c>
      <c r="BA37" s="333" t="str">
        <f>IF(AND('MAPA DE RIESGOS'!$AP581="Muy Alta",'MAPA DE RIESGOS'!$AR581="Moderado"),CONCATENATE("R",'MAPA DE RIESGOS'!$H581,"C",'MAPA DE RIESGOS'!$AF581),"")</f>
        <v/>
      </c>
      <c r="BB37" s="333" t="str">
        <f>IF(AND('MAPA DE RIESGOS'!$AP582="Muy Alta",'MAPA DE RIESGOS'!$AR582="Moderado"),CONCATENATE("R",'MAPA DE RIESGOS'!$H582,"C",'MAPA DE RIESGOS'!$AF582),"")</f>
        <v/>
      </c>
      <c r="BC37" s="333" t="str">
        <f>IF(AND('MAPA DE RIESGOS'!$AP583="Muy Alta",'MAPA DE RIESGOS'!$AR583="Moderado"),CONCATENATE("R",'MAPA DE RIESGOS'!$H583,"C",'MAPA DE RIESGOS'!$AF583),"")</f>
        <v/>
      </c>
      <c r="BD37" s="333" t="str">
        <f>IF(AND('MAPA DE RIESGOS'!$AP584="Muy Alta",'MAPA DE RIESGOS'!$AR584="Moderado"),CONCATENATE("R",'MAPA DE RIESGOS'!$H584,"C",'MAPA DE RIESGOS'!$AF584),"")</f>
        <v/>
      </c>
      <c r="BE37" s="333" t="str">
        <f>IF(AND('MAPA DE RIESGOS'!$AP585="Muy Alta",'MAPA DE RIESGOS'!$AR585="Moderado"),CONCATENATE("R",'MAPA DE RIESGOS'!$H585,"C",'MAPA DE RIESGOS'!$AF585),"")</f>
        <v/>
      </c>
      <c r="BF37" s="333" t="str">
        <f>IF(AND('MAPA DE RIESGOS'!$AP586="Muy Alta",'MAPA DE RIESGOS'!$AR586="Moderado"),CONCATENATE("R",'MAPA DE RIESGOS'!$H586,"C",'MAPA DE RIESGOS'!$AF586),"")</f>
        <v/>
      </c>
      <c r="BG37" s="333" t="str">
        <f>IF(AND('MAPA DE RIESGOS'!$AP587="Muy Alta",'MAPA DE RIESGOS'!$AR587="Moderado"),CONCATENATE("R",'MAPA DE RIESGOS'!$H587,"C",'MAPA DE RIESGOS'!$AF587),"")</f>
        <v/>
      </c>
      <c r="BH37" s="333" t="str">
        <f>IF(AND('MAPA DE RIESGOS'!$AP588="Muy Alta",'MAPA DE RIESGOS'!$AR588="Moderado"),CONCATENATE("R",'MAPA DE RIESGOS'!$H588,"C",'MAPA DE RIESGOS'!$AF588),"")</f>
        <v/>
      </c>
      <c r="BI37" s="333" t="str">
        <f>IF(AND('MAPA DE RIESGOS'!$AP589="Muy Alta",'MAPA DE RIESGOS'!$AR589="Moderado"),CONCATENATE("R",'MAPA DE RIESGOS'!$H589,"C",'MAPA DE RIESGOS'!$AF589),"")</f>
        <v/>
      </c>
      <c r="BJ37" s="333" t="str">
        <f>IF(AND('MAPA DE RIESGOS'!$AP590="Muy Alta",'MAPA DE RIESGOS'!$AR590="Moderado"),CONCATENATE("R",'MAPA DE RIESGOS'!$H590,"C",'MAPA DE RIESGOS'!$AF590),"")</f>
        <v/>
      </c>
      <c r="BK37" s="334" t="str">
        <f>IF(AND('MAPA DE RIESGOS'!$AP591="Muy Alta",'MAPA DE RIESGOS'!$AR591="Moderado"),CONCATENATE("R",'MAPA DE RIESGOS'!$H591,"C",'MAPA DE RIESGOS'!$AF591),"")</f>
        <v/>
      </c>
      <c r="BL37" s="332" t="str">
        <f>IF(AND('MAPA DE RIESGOS'!$AP574="Muy Alta",'MAPA DE RIESGOS'!$AR574="Mayor"),CONCATENATE("R",'MAPA DE RIESGOS'!$H574,"C",'MAPA DE RIESGOS'!$AF574),"")</f>
        <v/>
      </c>
      <c r="BM37" s="333" t="str">
        <f>IF(AND('MAPA DE RIESGOS'!$AP575="Muy Alta",'MAPA DE RIESGOS'!$AR575="Mayor"),CONCATENATE("R",'MAPA DE RIESGOS'!$H575,"C",'MAPA DE RIESGOS'!$AF575),"")</f>
        <v/>
      </c>
      <c r="BN37" s="333" t="str">
        <f>IF(AND('MAPA DE RIESGOS'!$AP576="Muy Alta",'MAPA DE RIESGOS'!$AR576="Mayor"),CONCATENATE("R",'MAPA DE RIESGOS'!$H576,"C",'MAPA DE RIESGOS'!$AF576),"")</f>
        <v/>
      </c>
      <c r="BO37" s="333" t="str">
        <f>IF(AND('MAPA DE RIESGOS'!$AP577="Muy Alta",'MAPA DE RIESGOS'!$AR577="Mayor"),CONCATENATE("R",'MAPA DE RIESGOS'!$H577,"C",'MAPA DE RIESGOS'!$AF577),"")</f>
        <v/>
      </c>
      <c r="BP37" s="333" t="str">
        <f>IF(AND('MAPA DE RIESGOS'!$AP578="Muy Alta",'MAPA DE RIESGOS'!$AR578="Mayor"),CONCATENATE("R",'MAPA DE RIESGOS'!$H578,"C",'MAPA DE RIESGOS'!$AF578),"")</f>
        <v/>
      </c>
      <c r="BQ37" s="333" t="str">
        <f>IF(AND('MAPA DE RIESGOS'!$AP579="Muy Alta",'MAPA DE RIESGOS'!$AR579="Mayor"),CONCATENATE("R",'MAPA DE RIESGOS'!$H579,"C",'MAPA DE RIESGOS'!$AF579),"")</f>
        <v/>
      </c>
      <c r="BR37" s="333" t="str">
        <f>IF(AND('MAPA DE RIESGOS'!$AP580="Muy Alta",'MAPA DE RIESGOS'!$AR580="Mayor"),CONCATENATE("R",'MAPA DE RIESGOS'!$H580,"C",'MAPA DE RIESGOS'!$AF580),"")</f>
        <v/>
      </c>
      <c r="BS37" s="333" t="str">
        <f>IF(AND('MAPA DE RIESGOS'!$AP581="Muy Alta",'MAPA DE RIESGOS'!$AR581="Mayor"),CONCATENATE("R",'MAPA DE RIESGOS'!$H581,"C",'MAPA DE RIESGOS'!$AF581),"")</f>
        <v/>
      </c>
      <c r="BT37" s="333" t="str">
        <f>IF(AND('MAPA DE RIESGOS'!$AP582="Muy Alta",'MAPA DE RIESGOS'!$AR582="Mayor"),CONCATENATE("R",'MAPA DE RIESGOS'!$H582,"C",'MAPA DE RIESGOS'!$AF582),"")</f>
        <v/>
      </c>
      <c r="BU37" s="333" t="str">
        <f>IF(AND('MAPA DE RIESGOS'!$AP583="Muy Alta",'MAPA DE RIESGOS'!$AR583="Mayor"),CONCATENATE("R",'MAPA DE RIESGOS'!$H583,"C",'MAPA DE RIESGOS'!$AF583),"")</f>
        <v/>
      </c>
      <c r="BV37" s="333" t="str">
        <f>IF(AND('MAPA DE RIESGOS'!$AP584="Muy Alta",'MAPA DE RIESGOS'!$AR584="Mayor"),CONCATENATE("R",'MAPA DE RIESGOS'!$H584,"C",'MAPA DE RIESGOS'!$AF584),"")</f>
        <v/>
      </c>
      <c r="BW37" s="333" t="str">
        <f>IF(AND('MAPA DE RIESGOS'!$AP585="Muy Alta",'MAPA DE RIESGOS'!$AR585="Mayor"),CONCATENATE("R",'MAPA DE RIESGOS'!$H585,"C",'MAPA DE RIESGOS'!$AF585),"")</f>
        <v/>
      </c>
      <c r="BX37" s="333" t="str">
        <f>IF(AND('MAPA DE RIESGOS'!$AP586="Muy Alta",'MAPA DE RIESGOS'!$AR586="Mayor"),CONCATENATE("R",'MAPA DE RIESGOS'!$H586,"C",'MAPA DE RIESGOS'!$AF586),"")</f>
        <v/>
      </c>
      <c r="BY37" s="333" t="str">
        <f>IF(AND('MAPA DE RIESGOS'!$AP587="Muy Alta",'MAPA DE RIESGOS'!$AR587="Mayor"),CONCATENATE("R",'MAPA DE RIESGOS'!$H587,"C",'MAPA DE RIESGOS'!$AF587),"")</f>
        <v/>
      </c>
      <c r="BZ37" s="333" t="str">
        <f>IF(AND('MAPA DE RIESGOS'!$AP588="Muy Alta",'MAPA DE RIESGOS'!$AR588="Mayor"),CONCATENATE("R",'MAPA DE RIESGOS'!$H588,"C",'MAPA DE RIESGOS'!$AF588),"")</f>
        <v/>
      </c>
      <c r="CA37" s="333" t="str">
        <f>IF(AND('MAPA DE RIESGOS'!$AP589="Muy Alta",'MAPA DE RIESGOS'!$AR589="Mayor"),CONCATENATE("R",'MAPA DE RIESGOS'!$H589,"C",'MAPA DE RIESGOS'!$AF589),"")</f>
        <v/>
      </c>
      <c r="CB37" s="333" t="str">
        <f>IF(AND('MAPA DE RIESGOS'!$AP590="Muy Alta",'MAPA DE RIESGOS'!$AR590="Mayor"),CONCATENATE("R",'MAPA DE RIESGOS'!$H590,"C",'MAPA DE RIESGOS'!$AF590),"")</f>
        <v/>
      </c>
      <c r="CC37" s="334" t="str">
        <f>IF(AND('MAPA DE RIESGOS'!$AP591="Muy Alta",'MAPA DE RIESGOS'!$AR591="Mayor"),CONCATENATE("R",'MAPA DE RIESGOS'!$H591,"C",'MAPA DE RIESGOS'!$AF591),"")</f>
        <v/>
      </c>
      <c r="CD37" s="335" t="str">
        <f>IF(AND('MAPA DE RIESGOS'!$AP574="Muy Alta",'MAPA DE RIESGOS'!$AR574="Catastrófico"),CONCATENATE("R",'MAPA DE RIESGOS'!$H574,"C",'MAPA DE RIESGOS'!$AF574),"")</f>
        <v/>
      </c>
      <c r="CE37" s="335" t="str">
        <f>IF(AND('MAPA DE RIESGOS'!$AP575="Muy Alta",'MAPA DE RIESGOS'!$AR575="Catastrófico"),CONCATENATE("R",'MAPA DE RIESGOS'!$H575,"C",'MAPA DE RIESGOS'!$AF575),"")</f>
        <v/>
      </c>
      <c r="CF37" s="335" t="str">
        <f>IF(AND('MAPA DE RIESGOS'!$AP576="Muy Alta",'MAPA DE RIESGOS'!$AR576="Catastrófico"),CONCATENATE("R",'MAPA DE RIESGOS'!$H576,"C",'MAPA DE RIESGOS'!$AF576),"")</f>
        <v/>
      </c>
      <c r="CG37" s="335" t="str">
        <f>IF(AND('MAPA DE RIESGOS'!$AP577="Muy Alta",'MAPA DE RIESGOS'!$AR577="Catastrófico"),CONCATENATE("R",'MAPA DE RIESGOS'!$H577,"C",'MAPA DE RIESGOS'!$AF577),"")</f>
        <v/>
      </c>
      <c r="CH37" s="335" t="str">
        <f>IF(AND('MAPA DE RIESGOS'!$AP578="Muy Alta",'MAPA DE RIESGOS'!$AR578="Catastrófico"),CONCATENATE("R",'MAPA DE RIESGOS'!$H578,"C",'MAPA DE RIESGOS'!$AF578),"")</f>
        <v/>
      </c>
      <c r="CI37" s="335" t="str">
        <f>IF(AND('MAPA DE RIESGOS'!$AP579="Muy Alta",'MAPA DE RIESGOS'!$AR579="Catastrófico"),CONCATENATE("R",'MAPA DE RIESGOS'!$H579,"C",'MAPA DE RIESGOS'!$AF579),"")</f>
        <v/>
      </c>
      <c r="CJ37" s="335" t="str">
        <f>IF(AND('MAPA DE RIESGOS'!$AP580="Muy Alta",'MAPA DE RIESGOS'!$AR580="Catastrófico"),CONCATENATE("R",'MAPA DE RIESGOS'!$H580,"C",'MAPA DE RIESGOS'!$AF580),"")</f>
        <v/>
      </c>
      <c r="CK37" s="335" t="str">
        <f>IF(AND('MAPA DE RIESGOS'!$AP581="Muy Alta",'MAPA DE RIESGOS'!$AR581="Catastrófico"),CONCATENATE("R",'MAPA DE RIESGOS'!$H581,"C",'MAPA DE RIESGOS'!$AF581),"")</f>
        <v/>
      </c>
      <c r="CL37" s="335" t="str">
        <f>IF(AND('MAPA DE RIESGOS'!$AP582="Muy Alta",'MAPA DE RIESGOS'!$AR582="Catastrófico"),CONCATENATE("R",'MAPA DE RIESGOS'!$H582,"C",'MAPA DE RIESGOS'!$AF582),"")</f>
        <v/>
      </c>
      <c r="CM37" s="335" t="str">
        <f>IF(AND('MAPA DE RIESGOS'!$AP583="Muy Alta",'MAPA DE RIESGOS'!$AR583="Catastrófico"),CONCATENATE("R",'MAPA DE RIESGOS'!$H583,"C",'MAPA DE RIESGOS'!$AF583),"")</f>
        <v/>
      </c>
      <c r="CN37" s="335" t="str">
        <f>IF(AND('MAPA DE RIESGOS'!$AP584="Muy Alta",'MAPA DE RIESGOS'!$AR584="Catastrófico"),CONCATENATE("R",'MAPA DE RIESGOS'!$H584,"C",'MAPA DE RIESGOS'!$AF584),"")</f>
        <v/>
      </c>
      <c r="CO37" s="335" t="str">
        <f>IF(AND('MAPA DE RIESGOS'!$AP585="Muy Alta",'MAPA DE RIESGOS'!$AR585="Catastrófico"),CONCATENATE("R",'MAPA DE RIESGOS'!$H585,"C",'MAPA DE RIESGOS'!$AF585),"")</f>
        <v/>
      </c>
      <c r="CP37" s="335" t="str">
        <f>IF(AND('MAPA DE RIESGOS'!$AP586="Muy Alta",'MAPA DE RIESGOS'!$AR586="Catastrófico"),CONCATENATE("R",'MAPA DE RIESGOS'!$H586,"C",'MAPA DE RIESGOS'!$AF586),"")</f>
        <v/>
      </c>
      <c r="CQ37" s="335" t="str">
        <f>IF(AND('MAPA DE RIESGOS'!$AP587="Muy Alta",'MAPA DE RIESGOS'!$AR587="Catastrófico"),CONCATENATE("R",'MAPA DE RIESGOS'!$H587,"C",'MAPA DE RIESGOS'!$AF587),"")</f>
        <v/>
      </c>
      <c r="CR37" s="335" t="str">
        <f>IF(AND('MAPA DE RIESGOS'!$AP588="Muy Alta",'MAPA DE RIESGOS'!$AR588="Catastrófico"),CONCATENATE("R",'MAPA DE RIESGOS'!$H588,"C",'MAPA DE RIESGOS'!$AF588),"")</f>
        <v/>
      </c>
      <c r="CS37" s="335" t="str">
        <f>IF(AND('MAPA DE RIESGOS'!$AP589="Muy Alta",'MAPA DE RIESGOS'!$AR589="Catastrófico"),CONCATENATE("R",'MAPA DE RIESGOS'!$H589,"C",'MAPA DE RIESGOS'!$AF589),"")</f>
        <v/>
      </c>
      <c r="CT37" s="335" t="str">
        <f>IF(AND('MAPA DE RIESGOS'!$AP590="Muy Alta",'MAPA DE RIESGOS'!$AR590="Catastrófico"),CONCATENATE("R",'MAPA DE RIESGOS'!$H590,"C",'MAPA DE RIESGOS'!$AF590),"")</f>
        <v/>
      </c>
      <c r="CU37" s="336" t="str">
        <f>IF(AND('MAPA DE RIESGOS'!$AP591="Muy Alta",'MAPA DE RIESGOS'!$AR591="Catastrófico"),CONCATENATE("R",'MAPA DE RIESGOS'!$H591,"C",'MAPA DE RIESGOS'!$AF591),"")</f>
        <v/>
      </c>
      <c r="CV37" s="67"/>
      <c r="CW37" s="973"/>
      <c r="CX37" s="974"/>
      <c r="CY37" s="974"/>
      <c r="CZ37" s="974"/>
      <c r="DA37" s="974"/>
      <c r="DB37" s="975"/>
    </row>
    <row r="38" spans="2:106" ht="32.450000000000003" customHeight="1">
      <c r="B38" s="966"/>
      <c r="C38" s="966"/>
      <c r="D38" s="967"/>
      <c r="E38" s="955"/>
      <c r="F38" s="956"/>
      <c r="G38" s="956"/>
      <c r="H38" s="956"/>
      <c r="I38" s="957"/>
      <c r="J38" s="332" t="str">
        <f>IF(AND('MAPA DE RIESGOS'!$AP592="Muy Alta",'MAPA DE RIESGOS'!$AR592="Leve"),CONCATENATE("R",'MAPA DE RIESGOS'!$H592,"C",'MAPA DE RIESGOS'!$AF592),"")</f>
        <v/>
      </c>
      <c r="K38" s="333" t="str">
        <f>IF(AND('MAPA DE RIESGOS'!$AP593="Muy Alta",'MAPA DE RIESGOS'!$AR593="Leve"),CONCATENATE("R",'MAPA DE RIESGOS'!$H593,"C",'MAPA DE RIESGOS'!$AF593),"")</f>
        <v/>
      </c>
      <c r="L38" s="333" t="str">
        <f>IF(AND('MAPA DE RIESGOS'!$AP594="Muy Alta",'MAPA DE RIESGOS'!$AR594="Leve"),CONCATENATE("R",'MAPA DE RIESGOS'!$H594,"C",'MAPA DE RIESGOS'!$AF594),"")</f>
        <v/>
      </c>
      <c r="M38" s="333" t="str">
        <f>IF(AND('MAPA DE RIESGOS'!$AP595="Muy Alta",'MAPA DE RIESGOS'!$AR595="Leve"),CONCATENATE("R",'MAPA DE RIESGOS'!$H595,"C",'MAPA DE RIESGOS'!$AF595),"")</f>
        <v/>
      </c>
      <c r="N38" s="333" t="str">
        <f>IF(AND('MAPA DE RIESGOS'!$AP596="Muy Alta",'MAPA DE RIESGOS'!$AR596="Leve"),CONCATENATE("R",'MAPA DE RIESGOS'!$H596,"C",'MAPA DE RIESGOS'!$AF596),"")</f>
        <v/>
      </c>
      <c r="O38" s="333" t="str">
        <f>IF(AND('MAPA DE RIESGOS'!$AP597="Muy Alta",'MAPA DE RIESGOS'!$AR597="Leve"),CONCATENATE("R",'MAPA DE RIESGOS'!$H597,"C",'MAPA DE RIESGOS'!$AF597),"")</f>
        <v/>
      </c>
      <c r="P38" s="333" t="str">
        <f>IF(AND('MAPA DE RIESGOS'!$AP598="Muy Alta",'MAPA DE RIESGOS'!$AR598="Leve"),CONCATENATE("R",'MAPA DE RIESGOS'!$H598,"C",'MAPA DE RIESGOS'!$AF598),"")</f>
        <v/>
      </c>
      <c r="Q38" s="333" t="str">
        <f>IF(AND('MAPA DE RIESGOS'!$AP599="Muy Alta",'MAPA DE RIESGOS'!$AR599="Leve"),CONCATENATE("R",'MAPA DE RIESGOS'!$H599,"C",'MAPA DE RIESGOS'!$AF599),"")</f>
        <v/>
      </c>
      <c r="R38" s="333" t="str">
        <f>IF(AND('MAPA DE RIESGOS'!$AP600="Muy Alta",'MAPA DE RIESGOS'!$AR600="Leve"),CONCATENATE("R",'MAPA DE RIESGOS'!$H600,"C",'MAPA DE RIESGOS'!$AF600),"")</f>
        <v/>
      </c>
      <c r="S38" s="333" t="str">
        <f>IF(AND('MAPA DE RIESGOS'!$AP601="Muy Alta",'MAPA DE RIESGOS'!$AR601="Leve"),CONCATENATE("R",'MAPA DE RIESGOS'!$H601,"C",'MAPA DE RIESGOS'!$AF601),"")</f>
        <v/>
      </c>
      <c r="T38" s="333" t="str">
        <f>IF(AND('MAPA DE RIESGOS'!$AP602="Muy Alta",'MAPA DE RIESGOS'!$AR602="Leve"),CONCATENATE("R",'MAPA DE RIESGOS'!$H602,"C",'MAPA DE RIESGOS'!$AF602),"")</f>
        <v/>
      </c>
      <c r="U38" s="333" t="str">
        <f>IF(AND('MAPA DE RIESGOS'!$AP603="Muy Alta",'MAPA DE RIESGOS'!$AR603="Leve"),CONCATENATE("R",'MAPA DE RIESGOS'!$H603,"C",'MAPA DE RIESGOS'!$AF603),"")</f>
        <v/>
      </c>
      <c r="V38" s="333" t="str">
        <f>IF(AND('MAPA DE RIESGOS'!$AP604="Muy Alta",'MAPA DE RIESGOS'!$AR604="Leve"),CONCATENATE("R",'MAPA DE RIESGOS'!$H604,"C",'MAPA DE RIESGOS'!$AF604),"")</f>
        <v/>
      </c>
      <c r="W38" s="333" t="str">
        <f>IF(AND('MAPA DE RIESGOS'!$AP605="Muy Alta",'MAPA DE RIESGOS'!$AR605="Leve"),CONCATENATE("R",'MAPA DE RIESGOS'!$H605,"C",'MAPA DE RIESGOS'!$AF605),"")</f>
        <v/>
      </c>
      <c r="X38" s="333" t="str">
        <f>IF(AND('MAPA DE RIESGOS'!$AP606="Muy Alta",'MAPA DE RIESGOS'!$AR606="Leve"),CONCATENATE("R",'MAPA DE RIESGOS'!$H606,"C",'MAPA DE RIESGOS'!$AF606),"")</f>
        <v/>
      </c>
      <c r="Y38" s="333" t="str">
        <f>IF(AND('MAPA DE RIESGOS'!$AP607="Muy Alta",'MAPA DE RIESGOS'!$AR607="Leve"),CONCATENATE("R",'MAPA DE RIESGOS'!$H607,"C",'MAPA DE RIESGOS'!$AF607),"")</f>
        <v/>
      </c>
      <c r="Z38" s="333" t="str">
        <f>IF(AND('MAPA DE RIESGOS'!$AP608="Muy Alta",'MAPA DE RIESGOS'!$AR608="Leve"),CONCATENATE("R",'MAPA DE RIESGOS'!$H608,"C",'MAPA DE RIESGOS'!$AF608),"")</f>
        <v/>
      </c>
      <c r="AA38" s="334" t="str">
        <f>IF(AND('MAPA DE RIESGOS'!$AP609="Muy Alta",'MAPA DE RIESGOS'!$AR609="Leve"),CONCATENATE("R",'MAPA DE RIESGOS'!$H609,"C",'MAPA DE RIESGOS'!$AF609),"")</f>
        <v/>
      </c>
      <c r="AB38" s="332" t="str">
        <f>IF(AND('MAPA DE RIESGOS'!$AP592="Muy Alta",'MAPA DE RIESGOS'!$AR592="Menor"),CONCATENATE("R",'MAPA DE RIESGOS'!$H592,"C",'MAPA DE RIESGOS'!$AF592),"")</f>
        <v/>
      </c>
      <c r="AC38" s="333" t="str">
        <f>IF(AND('MAPA DE RIESGOS'!$AP593="Muy Alta",'MAPA DE RIESGOS'!$AR593="Menor"),CONCATENATE("R",'MAPA DE RIESGOS'!$H593,"C",'MAPA DE RIESGOS'!$AF593),"")</f>
        <v/>
      </c>
      <c r="AD38" s="333" t="str">
        <f>IF(AND('MAPA DE RIESGOS'!$AP594="Muy Alta",'MAPA DE RIESGOS'!$AR594="Menor"),CONCATENATE("R",'MAPA DE RIESGOS'!$H594,"C",'MAPA DE RIESGOS'!$AF594),"")</f>
        <v/>
      </c>
      <c r="AE38" s="333" t="str">
        <f>IF(AND('MAPA DE RIESGOS'!$AP595="Muy Alta",'MAPA DE RIESGOS'!$AR595="Menor"),CONCATENATE("R",'MAPA DE RIESGOS'!$H595,"C",'MAPA DE RIESGOS'!$AF595),"")</f>
        <v/>
      </c>
      <c r="AF38" s="333" t="str">
        <f>IF(AND('MAPA DE RIESGOS'!$AP596="Muy Alta",'MAPA DE RIESGOS'!$AR596="Menor"),CONCATENATE("R",'MAPA DE RIESGOS'!$H596,"C",'MAPA DE RIESGOS'!$AF596),"")</f>
        <v/>
      </c>
      <c r="AG38" s="333" t="str">
        <f>IF(AND('MAPA DE RIESGOS'!$AP597="Muy Alta",'MAPA DE RIESGOS'!$AR597="Menor"),CONCATENATE("R",'MAPA DE RIESGOS'!$H597,"C",'MAPA DE RIESGOS'!$AF597),"")</f>
        <v/>
      </c>
      <c r="AH38" s="333" t="str">
        <f>IF(AND('MAPA DE RIESGOS'!$AP598="Muy Alta",'MAPA DE RIESGOS'!$AR598="Menor"),CONCATENATE("R",'MAPA DE RIESGOS'!$H598,"C",'MAPA DE RIESGOS'!$AF598),"")</f>
        <v/>
      </c>
      <c r="AI38" s="333" t="str">
        <f>IF(AND('MAPA DE RIESGOS'!$AP599="Muy Alta",'MAPA DE RIESGOS'!$AR599="Menor"),CONCATENATE("R",'MAPA DE RIESGOS'!$H599,"C",'MAPA DE RIESGOS'!$AF599),"")</f>
        <v/>
      </c>
      <c r="AJ38" s="333" t="str">
        <f>IF(AND('MAPA DE RIESGOS'!$AP600="Muy Alta",'MAPA DE RIESGOS'!$AR600="Menor"),CONCATENATE("R",'MAPA DE RIESGOS'!$H600,"C",'MAPA DE RIESGOS'!$AF600),"")</f>
        <v/>
      </c>
      <c r="AK38" s="333" t="str">
        <f>IF(AND('MAPA DE RIESGOS'!$AP601="Muy Alta",'MAPA DE RIESGOS'!$AR601="Menor"),CONCATENATE("R",'MAPA DE RIESGOS'!$H601,"C",'MAPA DE RIESGOS'!$AF601),"")</f>
        <v/>
      </c>
      <c r="AL38" s="333" t="str">
        <f>IF(AND('MAPA DE RIESGOS'!$AP602="Muy Alta",'MAPA DE RIESGOS'!$AR602="Menor"),CONCATENATE("R",'MAPA DE RIESGOS'!$H602,"C",'MAPA DE RIESGOS'!$AF602),"")</f>
        <v/>
      </c>
      <c r="AM38" s="333" t="str">
        <f>IF(AND('MAPA DE RIESGOS'!$AP603="Muy Alta",'MAPA DE RIESGOS'!$AR603="Menor"),CONCATENATE("R",'MAPA DE RIESGOS'!$H603,"C",'MAPA DE RIESGOS'!$AF603),"")</f>
        <v/>
      </c>
      <c r="AN38" s="333" t="str">
        <f>IF(AND('MAPA DE RIESGOS'!$AP604="Muy Alta",'MAPA DE RIESGOS'!$AR604="Menor"),CONCATENATE("R",'MAPA DE RIESGOS'!$H604,"C",'MAPA DE RIESGOS'!$AF604),"")</f>
        <v/>
      </c>
      <c r="AO38" s="333" t="str">
        <f>IF(AND('MAPA DE RIESGOS'!$AP605="Muy Alta",'MAPA DE RIESGOS'!$AR605="Menor"),CONCATENATE("R",'MAPA DE RIESGOS'!$H605,"C",'MAPA DE RIESGOS'!$AF605),"")</f>
        <v/>
      </c>
      <c r="AP38" s="333" t="str">
        <f>IF(AND('MAPA DE RIESGOS'!$AP606="Muy Alta",'MAPA DE RIESGOS'!$AR606="Menor"),CONCATENATE("R",'MAPA DE RIESGOS'!$H606,"C",'MAPA DE RIESGOS'!$AF606),"")</f>
        <v/>
      </c>
      <c r="AQ38" s="333" t="str">
        <f>IF(AND('MAPA DE RIESGOS'!$AP607="Muy Alta",'MAPA DE RIESGOS'!$AR607="Menor"),CONCATENATE("R",'MAPA DE RIESGOS'!$H607,"C",'MAPA DE RIESGOS'!$AF607),"")</f>
        <v/>
      </c>
      <c r="AR38" s="333" t="str">
        <f>IF(AND('MAPA DE RIESGOS'!$AP608="Muy Alta",'MAPA DE RIESGOS'!$AR608="Menor"),CONCATENATE("R",'MAPA DE RIESGOS'!$H608,"C",'MAPA DE RIESGOS'!$AF608),"")</f>
        <v/>
      </c>
      <c r="AS38" s="334" t="str">
        <f>IF(AND('MAPA DE RIESGOS'!$AP609="Muy Alta",'MAPA DE RIESGOS'!$AR609="Menor"),CONCATENATE("R",'MAPA DE RIESGOS'!$H609,"C",'MAPA DE RIESGOS'!$AF609),"")</f>
        <v/>
      </c>
      <c r="AT38" s="332" t="str">
        <f>IF(AND('MAPA DE RIESGOS'!$AP592="Muy Alta",'MAPA DE RIESGOS'!$AR592="Moderado"),CONCATENATE("R",'MAPA DE RIESGOS'!$H592,"C",'MAPA DE RIESGOS'!$AF592),"")</f>
        <v/>
      </c>
      <c r="AU38" s="333" t="str">
        <f>IF(AND('MAPA DE RIESGOS'!$AP593="Muy Alta",'MAPA DE RIESGOS'!$AR593="Moderado"),CONCATENATE("R",'MAPA DE RIESGOS'!$H593,"C",'MAPA DE RIESGOS'!$AF593),"")</f>
        <v/>
      </c>
      <c r="AV38" s="333" t="str">
        <f>IF(AND('MAPA DE RIESGOS'!$AP594="Muy Alta",'MAPA DE RIESGOS'!$AR594="Moderado"),CONCATENATE("R",'MAPA DE RIESGOS'!$H594,"C",'MAPA DE RIESGOS'!$AF594),"")</f>
        <v/>
      </c>
      <c r="AW38" s="333" t="str">
        <f>IF(AND('MAPA DE RIESGOS'!$AP595="Muy Alta",'MAPA DE RIESGOS'!$AR595="Moderado"),CONCATENATE("R",'MAPA DE RIESGOS'!$H595,"C",'MAPA DE RIESGOS'!$AF595),"")</f>
        <v/>
      </c>
      <c r="AX38" s="333" t="str">
        <f>IF(AND('MAPA DE RIESGOS'!$AP596="Muy Alta",'MAPA DE RIESGOS'!$AR596="Moderado"),CONCATENATE("R",'MAPA DE RIESGOS'!$H596,"C",'MAPA DE RIESGOS'!$AF596),"")</f>
        <v/>
      </c>
      <c r="AY38" s="333" t="str">
        <f>IF(AND('MAPA DE RIESGOS'!$AP597="Muy Alta",'MAPA DE RIESGOS'!$AR597="Moderado"),CONCATENATE("R",'MAPA DE RIESGOS'!$H597,"C",'MAPA DE RIESGOS'!$AF597),"")</f>
        <v/>
      </c>
      <c r="AZ38" s="333" t="str">
        <f>IF(AND('MAPA DE RIESGOS'!$AP598="Muy Alta",'MAPA DE RIESGOS'!$AR598="Moderado"),CONCATENATE("R",'MAPA DE RIESGOS'!$H598,"C",'MAPA DE RIESGOS'!$AF598),"")</f>
        <v/>
      </c>
      <c r="BA38" s="333" t="str">
        <f>IF(AND('MAPA DE RIESGOS'!$AP599="Muy Alta",'MAPA DE RIESGOS'!$AR599="Moderado"),CONCATENATE("R",'MAPA DE RIESGOS'!$H599,"C",'MAPA DE RIESGOS'!$AF599),"")</f>
        <v/>
      </c>
      <c r="BB38" s="333" t="str">
        <f>IF(AND('MAPA DE RIESGOS'!$AP600="Muy Alta",'MAPA DE RIESGOS'!$AR600="Moderado"),CONCATENATE("R",'MAPA DE RIESGOS'!$H600,"C",'MAPA DE RIESGOS'!$AF600),"")</f>
        <v/>
      </c>
      <c r="BC38" s="333" t="str">
        <f>IF(AND('MAPA DE RIESGOS'!$AP601="Muy Alta",'MAPA DE RIESGOS'!$AR601="Moderado"),CONCATENATE("R",'MAPA DE RIESGOS'!$H601,"C",'MAPA DE RIESGOS'!$AF601),"")</f>
        <v/>
      </c>
      <c r="BD38" s="333" t="str">
        <f>IF(AND('MAPA DE RIESGOS'!$AP602="Muy Alta",'MAPA DE RIESGOS'!$AR602="Moderado"),CONCATENATE("R",'MAPA DE RIESGOS'!$H602,"C",'MAPA DE RIESGOS'!$AF602),"")</f>
        <v/>
      </c>
      <c r="BE38" s="333" t="str">
        <f>IF(AND('MAPA DE RIESGOS'!$AP603="Muy Alta",'MAPA DE RIESGOS'!$AR603="Moderado"),CONCATENATE("R",'MAPA DE RIESGOS'!$H603,"C",'MAPA DE RIESGOS'!$AF603),"")</f>
        <v/>
      </c>
      <c r="BF38" s="333" t="str">
        <f>IF(AND('MAPA DE RIESGOS'!$AP604="Muy Alta",'MAPA DE RIESGOS'!$AR604="Moderado"),CONCATENATE("R",'MAPA DE RIESGOS'!$H604,"C",'MAPA DE RIESGOS'!$AF604),"")</f>
        <v/>
      </c>
      <c r="BG38" s="333" t="str">
        <f>IF(AND('MAPA DE RIESGOS'!$AP605="Muy Alta",'MAPA DE RIESGOS'!$AR605="Moderado"),CONCATENATE("R",'MAPA DE RIESGOS'!$H605,"C",'MAPA DE RIESGOS'!$AF605),"")</f>
        <v/>
      </c>
      <c r="BH38" s="333" t="str">
        <f>IF(AND('MAPA DE RIESGOS'!$AP606="Muy Alta",'MAPA DE RIESGOS'!$AR606="Moderado"),CONCATENATE("R",'MAPA DE RIESGOS'!$H606,"C",'MAPA DE RIESGOS'!$AF606),"")</f>
        <v/>
      </c>
      <c r="BI38" s="333" t="str">
        <f>IF(AND('MAPA DE RIESGOS'!$AP607="Muy Alta",'MAPA DE RIESGOS'!$AR607="Moderado"),CONCATENATE("R",'MAPA DE RIESGOS'!$H607,"C",'MAPA DE RIESGOS'!$AF607),"")</f>
        <v/>
      </c>
      <c r="BJ38" s="333" t="str">
        <f>IF(AND('MAPA DE RIESGOS'!$AP608="Muy Alta",'MAPA DE RIESGOS'!$AR608="Moderado"),CONCATENATE("R",'MAPA DE RIESGOS'!$H608,"C",'MAPA DE RIESGOS'!$AF608),"")</f>
        <v/>
      </c>
      <c r="BK38" s="334" t="str">
        <f>IF(AND('MAPA DE RIESGOS'!$AP609="Muy Alta",'MAPA DE RIESGOS'!$AR609="Moderado"),CONCATENATE("R",'MAPA DE RIESGOS'!$H609,"C",'MAPA DE RIESGOS'!$AF609),"")</f>
        <v/>
      </c>
      <c r="BL38" s="332" t="str">
        <f>IF(AND('MAPA DE RIESGOS'!$AP592="Muy Alta",'MAPA DE RIESGOS'!$AR592="Mayor"),CONCATENATE("R",'MAPA DE RIESGOS'!$H592,"C",'MAPA DE RIESGOS'!$AF592),"")</f>
        <v/>
      </c>
      <c r="BM38" s="333" t="str">
        <f>IF(AND('MAPA DE RIESGOS'!$AP593="Muy Alta",'MAPA DE RIESGOS'!$AR593="Mayor"),CONCATENATE("R",'MAPA DE RIESGOS'!$H593,"C",'MAPA DE RIESGOS'!$AF593),"")</f>
        <v/>
      </c>
      <c r="BN38" s="333" t="str">
        <f>IF(AND('MAPA DE RIESGOS'!$AP594="Muy Alta",'MAPA DE RIESGOS'!$AR594="Mayor"),CONCATENATE("R",'MAPA DE RIESGOS'!$H594,"C",'MAPA DE RIESGOS'!$AF594),"")</f>
        <v/>
      </c>
      <c r="BO38" s="333" t="str">
        <f>IF(AND('MAPA DE RIESGOS'!$AP595="Muy Alta",'MAPA DE RIESGOS'!$AR595="Mayor"),CONCATENATE("R",'MAPA DE RIESGOS'!$H595,"C",'MAPA DE RIESGOS'!$AF595),"")</f>
        <v/>
      </c>
      <c r="BP38" s="333" t="str">
        <f>IF(AND('MAPA DE RIESGOS'!$AP596="Muy Alta",'MAPA DE RIESGOS'!$AR596="Mayor"),CONCATENATE("R",'MAPA DE RIESGOS'!$H596,"C",'MAPA DE RIESGOS'!$AF596),"")</f>
        <v/>
      </c>
      <c r="BQ38" s="333" t="str">
        <f>IF(AND('MAPA DE RIESGOS'!$AP597="Muy Alta",'MAPA DE RIESGOS'!$AR597="Mayor"),CONCATENATE("R",'MAPA DE RIESGOS'!$H597,"C",'MAPA DE RIESGOS'!$AF597),"")</f>
        <v/>
      </c>
      <c r="BR38" s="333" t="str">
        <f>IF(AND('MAPA DE RIESGOS'!$AP598="Muy Alta",'MAPA DE RIESGOS'!$AR598="Mayor"),CONCATENATE("R",'MAPA DE RIESGOS'!$H598,"C",'MAPA DE RIESGOS'!$AF598),"")</f>
        <v/>
      </c>
      <c r="BS38" s="333" t="str">
        <f>IF(AND('MAPA DE RIESGOS'!$AP599="Muy Alta",'MAPA DE RIESGOS'!$AR599="Mayor"),CONCATENATE("R",'MAPA DE RIESGOS'!$H599,"C",'MAPA DE RIESGOS'!$AF599),"")</f>
        <v/>
      </c>
      <c r="BT38" s="333" t="str">
        <f>IF(AND('MAPA DE RIESGOS'!$AP600="Muy Alta",'MAPA DE RIESGOS'!$AR600="Mayor"),CONCATENATE("R",'MAPA DE RIESGOS'!$H600,"C",'MAPA DE RIESGOS'!$AF600),"")</f>
        <v/>
      </c>
      <c r="BU38" s="333" t="str">
        <f>IF(AND('MAPA DE RIESGOS'!$AP601="Muy Alta",'MAPA DE RIESGOS'!$AR601="Mayor"),CONCATENATE("R",'MAPA DE RIESGOS'!$H601,"C",'MAPA DE RIESGOS'!$AF601),"")</f>
        <v/>
      </c>
      <c r="BV38" s="333" t="str">
        <f>IF(AND('MAPA DE RIESGOS'!$AP602="Muy Alta",'MAPA DE RIESGOS'!$AR602="Mayor"),CONCATENATE("R",'MAPA DE RIESGOS'!$H602,"C",'MAPA DE RIESGOS'!$AF602),"")</f>
        <v/>
      </c>
      <c r="BW38" s="333" t="str">
        <f>IF(AND('MAPA DE RIESGOS'!$AP603="Muy Alta",'MAPA DE RIESGOS'!$AR603="Mayor"),CONCATENATE("R",'MAPA DE RIESGOS'!$H603,"C",'MAPA DE RIESGOS'!$AF603),"")</f>
        <v/>
      </c>
      <c r="BX38" s="333" t="str">
        <f>IF(AND('MAPA DE RIESGOS'!$AP604="Muy Alta",'MAPA DE RIESGOS'!$AR604="Mayor"),CONCATENATE("R",'MAPA DE RIESGOS'!$H604,"C",'MAPA DE RIESGOS'!$AF604),"")</f>
        <v/>
      </c>
      <c r="BY38" s="333" t="str">
        <f>IF(AND('MAPA DE RIESGOS'!$AP605="Muy Alta",'MAPA DE RIESGOS'!$AR605="Mayor"),CONCATENATE("R",'MAPA DE RIESGOS'!$H605,"C",'MAPA DE RIESGOS'!$AF605),"")</f>
        <v/>
      </c>
      <c r="BZ38" s="333" t="str">
        <f>IF(AND('MAPA DE RIESGOS'!$AP606="Muy Alta",'MAPA DE RIESGOS'!$AR606="Mayor"),CONCATENATE("R",'MAPA DE RIESGOS'!$H606,"C",'MAPA DE RIESGOS'!$AF606),"")</f>
        <v/>
      </c>
      <c r="CA38" s="333" t="str">
        <f>IF(AND('MAPA DE RIESGOS'!$AP607="Muy Alta",'MAPA DE RIESGOS'!$AR607="Mayor"),CONCATENATE("R",'MAPA DE RIESGOS'!$H607,"C",'MAPA DE RIESGOS'!$AF607),"")</f>
        <v/>
      </c>
      <c r="CB38" s="333" t="str">
        <f>IF(AND('MAPA DE RIESGOS'!$AP608="Muy Alta",'MAPA DE RIESGOS'!$AR608="Mayor"),CONCATENATE("R",'MAPA DE RIESGOS'!$H608,"C",'MAPA DE RIESGOS'!$AF608),"")</f>
        <v/>
      </c>
      <c r="CC38" s="334" t="str">
        <f>IF(AND('MAPA DE RIESGOS'!$AP609="Muy Alta",'MAPA DE RIESGOS'!$AR609="Mayor"),CONCATENATE("R",'MAPA DE RIESGOS'!$H609,"C",'MAPA DE RIESGOS'!$AF609),"")</f>
        <v/>
      </c>
      <c r="CD38" s="335" t="str">
        <f>IF(AND('MAPA DE RIESGOS'!$AP592="Muy Alta",'MAPA DE RIESGOS'!$AR592="Catastrófico"),CONCATENATE("R",'MAPA DE RIESGOS'!$H592,"C",'MAPA DE RIESGOS'!$AF592),"")</f>
        <v/>
      </c>
      <c r="CE38" s="335" t="str">
        <f>IF(AND('MAPA DE RIESGOS'!$AP593="Muy Alta",'MAPA DE RIESGOS'!$AR593="Catastrófico"),CONCATENATE("R",'MAPA DE RIESGOS'!$H593,"C",'MAPA DE RIESGOS'!$AF593),"")</f>
        <v/>
      </c>
      <c r="CF38" s="335" t="str">
        <f>IF(AND('MAPA DE RIESGOS'!$AP594="Muy Alta",'MAPA DE RIESGOS'!$AR594="Catastrófico"),CONCATENATE("R",'MAPA DE RIESGOS'!$H594,"C",'MAPA DE RIESGOS'!$AF594),"")</f>
        <v/>
      </c>
      <c r="CG38" s="335" t="str">
        <f>IF(AND('MAPA DE RIESGOS'!$AP595="Muy Alta",'MAPA DE RIESGOS'!$AR595="Catastrófico"),CONCATENATE("R",'MAPA DE RIESGOS'!$H595,"C",'MAPA DE RIESGOS'!$AF595),"")</f>
        <v/>
      </c>
      <c r="CH38" s="335" t="str">
        <f>IF(AND('MAPA DE RIESGOS'!$AP596="Muy Alta",'MAPA DE RIESGOS'!$AR596="Catastrófico"),CONCATENATE("R",'MAPA DE RIESGOS'!$H596,"C",'MAPA DE RIESGOS'!$AF596),"")</f>
        <v/>
      </c>
      <c r="CI38" s="335" t="str">
        <f>IF(AND('MAPA DE RIESGOS'!$AP597="Muy Alta",'MAPA DE RIESGOS'!$AR597="Catastrófico"),CONCATENATE("R",'MAPA DE RIESGOS'!$H597,"C",'MAPA DE RIESGOS'!$AF597),"")</f>
        <v/>
      </c>
      <c r="CJ38" s="335" t="str">
        <f>IF(AND('MAPA DE RIESGOS'!$AP598="Muy Alta",'MAPA DE RIESGOS'!$AR598="Catastrófico"),CONCATENATE("R",'MAPA DE RIESGOS'!$H598,"C",'MAPA DE RIESGOS'!$AF598),"")</f>
        <v/>
      </c>
      <c r="CK38" s="335" t="str">
        <f>IF(AND('MAPA DE RIESGOS'!$AP599="Muy Alta",'MAPA DE RIESGOS'!$AR599="Catastrófico"),CONCATENATE("R",'MAPA DE RIESGOS'!$H599,"C",'MAPA DE RIESGOS'!$AF599),"")</f>
        <v/>
      </c>
      <c r="CL38" s="335" t="str">
        <f>IF(AND('MAPA DE RIESGOS'!$AP600="Muy Alta",'MAPA DE RIESGOS'!$AR600="Catastrófico"),CONCATENATE("R",'MAPA DE RIESGOS'!$H600,"C",'MAPA DE RIESGOS'!$AF600),"")</f>
        <v/>
      </c>
      <c r="CM38" s="335" t="str">
        <f>IF(AND('MAPA DE RIESGOS'!$AP601="Muy Alta",'MAPA DE RIESGOS'!$AR601="Catastrófico"),CONCATENATE("R",'MAPA DE RIESGOS'!$H601,"C",'MAPA DE RIESGOS'!$AF601),"")</f>
        <v/>
      </c>
      <c r="CN38" s="335" t="str">
        <f>IF(AND('MAPA DE RIESGOS'!$AP602="Muy Alta",'MAPA DE RIESGOS'!$AR602="Catastrófico"),CONCATENATE("R",'MAPA DE RIESGOS'!$H602,"C",'MAPA DE RIESGOS'!$AF602),"")</f>
        <v/>
      </c>
      <c r="CO38" s="335" t="str">
        <f>IF(AND('MAPA DE RIESGOS'!$AP603="Muy Alta",'MAPA DE RIESGOS'!$AR603="Catastrófico"),CONCATENATE("R",'MAPA DE RIESGOS'!$H603,"C",'MAPA DE RIESGOS'!$AF603),"")</f>
        <v/>
      </c>
      <c r="CP38" s="335" t="str">
        <f>IF(AND('MAPA DE RIESGOS'!$AP604="Muy Alta",'MAPA DE RIESGOS'!$AR604="Catastrófico"),CONCATENATE("R",'MAPA DE RIESGOS'!$H604,"C",'MAPA DE RIESGOS'!$AF604),"")</f>
        <v/>
      </c>
      <c r="CQ38" s="335" t="str">
        <f>IF(AND('MAPA DE RIESGOS'!$AP605="Muy Alta",'MAPA DE RIESGOS'!$AR605="Catastrófico"),CONCATENATE("R",'MAPA DE RIESGOS'!$H605,"C",'MAPA DE RIESGOS'!$AF605),"")</f>
        <v/>
      </c>
      <c r="CR38" s="335" t="str">
        <f>IF(AND('MAPA DE RIESGOS'!$AP606="Muy Alta",'MAPA DE RIESGOS'!$AR606="Catastrófico"),CONCATENATE("R",'MAPA DE RIESGOS'!$H606,"C",'MAPA DE RIESGOS'!$AF606),"")</f>
        <v/>
      </c>
      <c r="CS38" s="335" t="str">
        <f>IF(AND('MAPA DE RIESGOS'!$AP607="Muy Alta",'MAPA DE RIESGOS'!$AR607="Catastrófico"),CONCATENATE("R",'MAPA DE RIESGOS'!$H607,"C",'MAPA DE RIESGOS'!$AF607),"")</f>
        <v/>
      </c>
      <c r="CT38" s="335" t="str">
        <f>IF(AND('MAPA DE RIESGOS'!$AP608="Muy Alta",'MAPA DE RIESGOS'!$AR608="Catastrófico"),CONCATENATE("R",'MAPA DE RIESGOS'!$H608,"C",'MAPA DE RIESGOS'!$AF608),"")</f>
        <v/>
      </c>
      <c r="CU38" s="336" t="str">
        <f>IF(AND('MAPA DE RIESGOS'!$AP609="Muy Alta",'MAPA DE RIESGOS'!$AR609="Catastrófico"),CONCATENATE("R",'MAPA DE RIESGOS'!$H609,"C",'MAPA DE RIESGOS'!$AF609),"")</f>
        <v/>
      </c>
      <c r="CV38" s="67"/>
      <c r="CW38" s="973"/>
      <c r="CX38" s="974"/>
      <c r="CY38" s="974"/>
      <c r="CZ38" s="974"/>
      <c r="DA38" s="974"/>
      <c r="DB38" s="975"/>
    </row>
    <row r="39" spans="2:106" ht="32.450000000000003" customHeight="1" thickBot="1">
      <c r="B39" s="966"/>
      <c r="C39" s="966"/>
      <c r="D39" s="967"/>
      <c r="E39" s="958"/>
      <c r="F39" s="959"/>
      <c r="G39" s="959"/>
      <c r="H39" s="959"/>
      <c r="I39" s="960"/>
      <c r="J39" s="332" t="str">
        <f>IF(AND('MAPA DE RIESGOS'!$AP610="Muy Alta",'MAPA DE RIESGOS'!$AR610="Leve"),CONCATENATE("R",'MAPA DE RIESGOS'!$H610,"C",'MAPA DE RIESGOS'!$AF610),"")</f>
        <v/>
      </c>
      <c r="K39" s="333" t="str">
        <f>IF(AND('MAPA DE RIESGOS'!$AP611="Muy Alta",'MAPA DE RIESGOS'!$AR611="Leve"),CONCATENATE("R",'MAPA DE RIESGOS'!$H611,"C",'MAPA DE RIESGOS'!$AF611),"")</f>
        <v/>
      </c>
      <c r="L39" s="333" t="str">
        <f>IF(AND('MAPA DE RIESGOS'!$AP612="Muy Alta",'MAPA DE RIESGOS'!$AR612="Leve"),CONCATENATE("R",'MAPA DE RIESGOS'!$H612,"C",'MAPA DE RIESGOS'!$AF612),"")</f>
        <v/>
      </c>
      <c r="M39" s="333" t="str">
        <f>IF(AND('MAPA DE RIESGOS'!$AP613="Muy Alta",'MAPA DE RIESGOS'!$AR613="Leve"),CONCATENATE("R",'MAPA DE RIESGOS'!$H613,"C",'MAPA DE RIESGOS'!$AF613),"")</f>
        <v/>
      </c>
      <c r="N39" s="333" t="str">
        <f>IF(AND('MAPA DE RIESGOS'!$AP614="Muy Alta",'MAPA DE RIESGOS'!$AR614="Leve"),CONCATENATE("R",'MAPA DE RIESGOS'!$H614,"C",'MAPA DE RIESGOS'!$AF614),"")</f>
        <v/>
      </c>
      <c r="O39" s="333" t="str">
        <f>IF(AND('MAPA DE RIESGOS'!$AP615="Muy Alta",'MAPA DE RIESGOS'!$AR615="Leve"),CONCATENATE("R",'MAPA DE RIESGOS'!$H615,"C",'MAPA DE RIESGOS'!$AF615),"")</f>
        <v/>
      </c>
      <c r="P39" s="333"/>
      <c r="Q39" s="333"/>
      <c r="R39" s="333"/>
      <c r="S39" s="333"/>
      <c r="T39" s="333"/>
      <c r="U39" s="333"/>
      <c r="V39" s="333"/>
      <c r="W39" s="333"/>
      <c r="X39" s="333"/>
      <c r="Y39" s="333"/>
      <c r="Z39" s="333"/>
      <c r="AA39" s="334"/>
      <c r="AB39" s="337" t="str">
        <f>IF(AND('MAPA DE RIESGOS'!$AP610="Muy Alta",'MAPA DE RIESGOS'!$AR610="Menor"),CONCATENATE("R",'MAPA DE RIESGOS'!$H610,"C",'MAPA DE RIESGOS'!$AF610),"")</f>
        <v/>
      </c>
      <c r="AC39" s="338" t="str">
        <f>IF(AND('MAPA DE RIESGOS'!$AP611="Muy Alta",'MAPA DE RIESGOS'!$AR611="Menor"),CONCATENATE("R",'MAPA DE RIESGOS'!$H611,"C",'MAPA DE RIESGOS'!$AF611),"")</f>
        <v/>
      </c>
      <c r="AD39" s="338" t="str">
        <f>IF(AND('MAPA DE RIESGOS'!$AP612="Muy Alta",'MAPA DE RIESGOS'!$AR612="Menor"),CONCATENATE("R",'MAPA DE RIESGOS'!$H612,"C",'MAPA DE RIESGOS'!$AF612),"")</f>
        <v/>
      </c>
      <c r="AE39" s="338" t="str">
        <f>IF(AND('MAPA DE RIESGOS'!$AP613="Muy Alta",'MAPA DE RIESGOS'!$AR613="Menor"),CONCATENATE("R",'MAPA DE RIESGOS'!$H613,"C",'MAPA DE RIESGOS'!$AF613),"")</f>
        <v/>
      </c>
      <c r="AF39" s="338" t="str">
        <f>IF(AND('MAPA DE RIESGOS'!$AP614="Muy Alta",'MAPA DE RIESGOS'!$AR614="Menor"),CONCATENATE("R",'MAPA DE RIESGOS'!$H614,"C",'MAPA DE RIESGOS'!$AF614),"")</f>
        <v/>
      </c>
      <c r="AG39" s="338" t="str">
        <f>IF(AND('MAPA DE RIESGOS'!$AP615="Muy Alta",'MAPA DE RIESGOS'!$AR615="Menor"),CONCATENATE("R",'MAPA DE RIESGOS'!$H615,"C",'MAPA DE RIESGOS'!$AF615),"")</f>
        <v/>
      </c>
      <c r="AH39" s="338"/>
      <c r="AI39" s="338"/>
      <c r="AJ39" s="338"/>
      <c r="AK39" s="338"/>
      <c r="AL39" s="338"/>
      <c r="AM39" s="338"/>
      <c r="AN39" s="338"/>
      <c r="AO39" s="338"/>
      <c r="AP39" s="338"/>
      <c r="AQ39" s="338"/>
      <c r="AR39" s="338"/>
      <c r="AS39" s="339"/>
      <c r="AT39" s="337" t="str">
        <f>IF(AND('MAPA DE RIESGOS'!$AP610="Muy Alta",'MAPA DE RIESGOS'!$AR610="Moderado"),CONCATENATE("R",'MAPA DE RIESGOS'!$H610,"C",'MAPA DE RIESGOS'!$AF610),"")</f>
        <v/>
      </c>
      <c r="AU39" s="338" t="str">
        <f>IF(AND('MAPA DE RIESGOS'!$AP611="Muy Alta",'MAPA DE RIESGOS'!$AR611="Moderado"),CONCATENATE("R",'MAPA DE RIESGOS'!$H611,"C",'MAPA DE RIESGOS'!$AF611),"")</f>
        <v/>
      </c>
      <c r="AV39" s="338" t="str">
        <f>IF(AND('MAPA DE RIESGOS'!$AP612="Muy Alta",'MAPA DE RIESGOS'!$AR612="Moderado"),CONCATENATE("R",'MAPA DE RIESGOS'!$H612,"C",'MAPA DE RIESGOS'!$AF612),"")</f>
        <v/>
      </c>
      <c r="AW39" s="338" t="str">
        <f>IF(AND('MAPA DE RIESGOS'!$AP613="Muy Alta",'MAPA DE RIESGOS'!$AR613="Moderado"),CONCATENATE("R",'MAPA DE RIESGOS'!$H613,"C",'MAPA DE RIESGOS'!$AF613),"")</f>
        <v/>
      </c>
      <c r="AX39" s="338" t="str">
        <f>IF(AND('MAPA DE RIESGOS'!$AP614="Muy Alta",'MAPA DE RIESGOS'!$AR614="Moderado"),CONCATENATE("R",'MAPA DE RIESGOS'!$H614,"C",'MAPA DE RIESGOS'!$AF614),"")</f>
        <v/>
      </c>
      <c r="AY39" s="338" t="str">
        <f>IF(AND('MAPA DE RIESGOS'!$AP615="Muy Alta",'MAPA DE RIESGOS'!$AR615="Moderado"),CONCATENATE("R",'MAPA DE RIESGOS'!$H615,"C",'MAPA DE RIESGOS'!$AF615),"")</f>
        <v/>
      </c>
      <c r="AZ39" s="338"/>
      <c r="BA39" s="338"/>
      <c r="BB39" s="338"/>
      <c r="BC39" s="338"/>
      <c r="BD39" s="338"/>
      <c r="BE39" s="338"/>
      <c r="BF39" s="338"/>
      <c r="BG39" s="338"/>
      <c r="BH39" s="338"/>
      <c r="BI39" s="338"/>
      <c r="BJ39" s="338"/>
      <c r="BK39" s="339"/>
      <c r="BL39" s="337" t="str">
        <f>IF(AND('MAPA DE RIESGOS'!$AP610="Muy Alta",'MAPA DE RIESGOS'!$AR610="Mayor"),CONCATENATE("R",'MAPA DE RIESGOS'!$H610,"C",'MAPA DE RIESGOS'!$AF610),"")</f>
        <v/>
      </c>
      <c r="BM39" s="338" t="str">
        <f>IF(AND('MAPA DE RIESGOS'!$AP611="Muy Alta",'MAPA DE RIESGOS'!$AR611="Mayor"),CONCATENATE("R",'MAPA DE RIESGOS'!$H611,"C",'MAPA DE RIESGOS'!$AF611),"")</f>
        <v/>
      </c>
      <c r="BN39" s="338" t="str">
        <f>IF(AND('MAPA DE RIESGOS'!$AP612="Muy Alta",'MAPA DE RIESGOS'!$AR612="Mayor"),CONCATENATE("R",'MAPA DE RIESGOS'!$H612,"C",'MAPA DE RIESGOS'!$AF612),"")</f>
        <v/>
      </c>
      <c r="BO39" s="338" t="str">
        <f>IF(AND('MAPA DE RIESGOS'!$AP613="Muy Alta",'MAPA DE RIESGOS'!$AR613="Mayor"),CONCATENATE("R",'MAPA DE RIESGOS'!$H613,"C",'MAPA DE RIESGOS'!$AF613),"")</f>
        <v/>
      </c>
      <c r="BP39" s="338" t="str">
        <f>IF(AND('MAPA DE RIESGOS'!$AP614="Muy Alta",'MAPA DE RIESGOS'!$AR614="Mayor"),CONCATENATE("R",'MAPA DE RIESGOS'!$H614,"C",'MAPA DE RIESGOS'!$AF614),"")</f>
        <v/>
      </c>
      <c r="BQ39" s="338" t="str">
        <f>IF(AND('MAPA DE RIESGOS'!$AP615="Muy Alta",'MAPA DE RIESGOS'!$AR615="Mayor"),CONCATENATE("R",'MAPA DE RIESGOS'!$H615,"C",'MAPA DE RIESGOS'!$AF615),"")</f>
        <v/>
      </c>
      <c r="BR39" s="338"/>
      <c r="BS39" s="338"/>
      <c r="BT39" s="338"/>
      <c r="BU39" s="338"/>
      <c r="BV39" s="338"/>
      <c r="BW39" s="338"/>
      <c r="BX39" s="338"/>
      <c r="BY39" s="338"/>
      <c r="BZ39" s="338"/>
      <c r="CA39" s="338"/>
      <c r="CB39" s="338"/>
      <c r="CC39" s="339"/>
      <c r="CD39" s="340" t="str">
        <f>IF(AND('MAPA DE RIESGOS'!$AP610="Muy Alta",'MAPA DE RIESGOS'!$AR610="Catastrófico"),CONCATENATE("R",'MAPA DE RIESGOS'!$H610,"C",'MAPA DE RIESGOS'!$AF610),"")</f>
        <v/>
      </c>
      <c r="CE39" s="340" t="str">
        <f>IF(AND('MAPA DE RIESGOS'!$AP611="Muy Alta",'MAPA DE RIESGOS'!$AR611="Catastrófico"),CONCATENATE("R",'MAPA DE RIESGOS'!$H611,"C",'MAPA DE RIESGOS'!$AF611),"")</f>
        <v/>
      </c>
      <c r="CF39" s="340" t="str">
        <f>IF(AND('MAPA DE RIESGOS'!$AP612="Muy Alta",'MAPA DE RIESGOS'!$AR612="Catastrófico"),CONCATENATE("R",'MAPA DE RIESGOS'!$H612,"C",'MAPA DE RIESGOS'!$AF612),"")</f>
        <v/>
      </c>
      <c r="CG39" s="340" t="str">
        <f>IF(AND('MAPA DE RIESGOS'!$AP613="Muy Alta",'MAPA DE RIESGOS'!$AR613="Catastrófico"),CONCATENATE("R",'MAPA DE RIESGOS'!$H613,"C",'MAPA DE RIESGOS'!$AF613),"")</f>
        <v/>
      </c>
      <c r="CH39" s="340" t="str">
        <f>IF(AND('MAPA DE RIESGOS'!$AP614="Muy Alta",'MAPA DE RIESGOS'!$AR614="Catastrófico"),CONCATENATE("R",'MAPA DE RIESGOS'!$H614,"C",'MAPA DE RIESGOS'!$AF614),"")</f>
        <v/>
      </c>
      <c r="CI39" s="340" t="str">
        <f>IF(AND('MAPA DE RIESGOS'!$AP615="Muy Alta",'MAPA DE RIESGOS'!$AR615="Catastrófico"),CONCATENATE("R",'MAPA DE RIESGOS'!$H615,"C",'MAPA DE RIESGOS'!$AF615),"")</f>
        <v/>
      </c>
      <c r="CJ39" s="340"/>
      <c r="CK39" s="340"/>
      <c r="CL39" s="340"/>
      <c r="CM39" s="340"/>
      <c r="CN39" s="340"/>
      <c r="CO39" s="340"/>
      <c r="CP39" s="340"/>
      <c r="CQ39" s="340"/>
      <c r="CR39" s="340"/>
      <c r="CS39" s="340"/>
      <c r="CT39" s="340"/>
      <c r="CU39" s="341"/>
      <c r="CV39" s="67"/>
      <c r="CW39" s="976"/>
      <c r="CX39" s="977"/>
      <c r="CY39" s="977"/>
      <c r="CZ39" s="977"/>
      <c r="DA39" s="977"/>
      <c r="DB39" s="978"/>
    </row>
    <row r="40" spans="2:106" ht="32.450000000000003" customHeight="1">
      <c r="B40" s="966"/>
      <c r="C40" s="966"/>
      <c r="D40" s="967"/>
      <c r="E40" s="961" t="s">
        <v>280</v>
      </c>
      <c r="F40" s="962"/>
      <c r="G40" s="962"/>
      <c r="H40" s="962"/>
      <c r="I40" s="962"/>
      <c r="J40" s="342" t="str">
        <f>IF(AND('MAPA DE RIESGOS'!$AP44="Alta",'MAPA DE RIESGOS'!$AR44="Leve"),CONCATENATE("R",'MAPA DE RIESGOS'!$H44,"C",'MAPA DE RIESGOS'!$AF44),"")</f>
        <v/>
      </c>
      <c r="K40" s="343" t="str">
        <f>IF(AND('MAPA DE RIESGOS'!$AP45="Alta",'MAPA DE RIESGOS'!$AR45="Leve"),CONCATENATE("R",'MAPA DE RIESGOS'!$H45,"C",'MAPA DE RIESGOS'!$AF45),"")</f>
        <v/>
      </c>
      <c r="L40" s="343" t="str">
        <f>IF(AND('MAPA DE RIESGOS'!$AP46="Alta",'MAPA DE RIESGOS'!$AR46="Leve"),CONCATENATE("R",'MAPA DE RIESGOS'!$H46,"C",'MAPA DE RIESGOS'!$AF46),"")</f>
        <v/>
      </c>
      <c r="M40" s="343" t="str">
        <f>IF(AND('MAPA DE RIESGOS'!$AP47="Alta",'MAPA DE RIESGOS'!$AR47="Leve"),CONCATENATE("R",'MAPA DE RIESGOS'!$H47,"C",'MAPA DE RIESGOS'!$AF47),"")</f>
        <v/>
      </c>
      <c r="N40" s="343" t="str">
        <f>IF(AND('MAPA DE RIESGOS'!$AP48="Alta",'MAPA DE RIESGOS'!$AR48="Leve"),CONCATENATE("R",'MAPA DE RIESGOS'!$H48,"C",'MAPA DE RIESGOS'!$AF48),"")</f>
        <v/>
      </c>
      <c r="O40" s="343" t="str">
        <f>IF(AND('MAPA DE RIESGOS'!$AP49="Alta",'MAPA DE RIESGOS'!$AR49="Leve"),CONCATENATE("R",'MAPA DE RIESGOS'!$H49,"C",'MAPA DE RIESGOS'!$AF49),"")</f>
        <v/>
      </c>
      <c r="P40" s="343" t="str">
        <f>IF(AND('MAPA DE RIESGOS'!$AP50="Alta",'MAPA DE RIESGOS'!$AR50="Leve"),CONCATENATE("R",'MAPA DE RIESGOS'!$H50,"C",'MAPA DE RIESGOS'!$AF50),"")</f>
        <v/>
      </c>
      <c r="Q40" s="343" t="str">
        <f>IF(AND('MAPA DE RIESGOS'!$AP51="Alta",'MAPA DE RIESGOS'!$AR51="Leve"),CONCATENATE("R",'MAPA DE RIESGOS'!$H51,"C",'MAPA DE RIESGOS'!$AF51),"")</f>
        <v/>
      </c>
      <c r="R40" s="343" t="str">
        <f>IF(AND('MAPA DE RIESGOS'!$AP52="Alta",'MAPA DE RIESGOS'!$AR52="Leve"),CONCATENATE("R",'MAPA DE RIESGOS'!$H52,"C",'MAPA DE RIESGOS'!$AF52),"")</f>
        <v/>
      </c>
      <c r="S40" s="343" t="str">
        <f>IF(AND('MAPA DE RIESGOS'!$AP53="Alta",'MAPA DE RIESGOS'!$AR53="Leve"),CONCATENATE("R",'MAPA DE RIESGOS'!$H53,"C",'MAPA DE RIESGOS'!$AF53),"")</f>
        <v/>
      </c>
      <c r="T40" s="343" t="str">
        <f>IF(AND('MAPA DE RIESGOS'!$AP54="Alta",'MAPA DE RIESGOS'!$AR54="Leve"),CONCATENATE("R",'MAPA DE RIESGOS'!$H54,"C",'MAPA DE RIESGOS'!$AF54),"")</f>
        <v/>
      </c>
      <c r="U40" s="343" t="str">
        <f>IF(AND('MAPA DE RIESGOS'!$AP55="Alta",'MAPA DE RIESGOS'!$AR55="Leve"),CONCATENATE("R",'MAPA DE RIESGOS'!$H55,"C",'MAPA DE RIESGOS'!$AF55),"")</f>
        <v/>
      </c>
      <c r="V40" s="343" t="str">
        <f>IF(AND('MAPA DE RIESGOS'!$AP56="Alta",'MAPA DE RIESGOS'!$AR56="Leve"),CONCATENATE("R",'MAPA DE RIESGOS'!$H56,"C",'MAPA DE RIESGOS'!$AF56),"")</f>
        <v/>
      </c>
      <c r="W40" s="343" t="str">
        <f>IF(AND('MAPA DE RIESGOS'!$AP57="Alta",'MAPA DE RIESGOS'!$AR57="Leve"),CONCATENATE("R",'MAPA DE RIESGOS'!$H57,"C",'MAPA DE RIESGOS'!$AF57),"")</f>
        <v/>
      </c>
      <c r="X40" s="343" t="str">
        <f>IF(AND('MAPA DE RIESGOS'!$AP58="Alta",'MAPA DE RIESGOS'!$AR58="Leve"),CONCATENATE("R",'MAPA DE RIESGOS'!$H58,"C",'MAPA DE RIESGOS'!$AF58),"")</f>
        <v/>
      </c>
      <c r="Y40" s="343" t="str">
        <f>IF(AND('MAPA DE RIESGOS'!$AP59="Alta",'MAPA DE RIESGOS'!$AR59="Leve"),CONCATENATE("R",'MAPA DE RIESGOS'!$H59,"C",'MAPA DE RIESGOS'!$AF59),"")</f>
        <v/>
      </c>
      <c r="Z40" s="343" t="str">
        <f>IF(AND('MAPA DE RIESGOS'!$AP60="Alta",'MAPA DE RIESGOS'!$AR60="Leve"),CONCATENATE("R",'MAPA DE RIESGOS'!$H60,"C",'MAPA DE RIESGOS'!$AF60),"")</f>
        <v/>
      </c>
      <c r="AA40" s="343" t="str">
        <f>IF(AND('MAPA DE RIESGOS'!$AP61="Alta",'MAPA DE RIESGOS'!$AR61="Leve"),CONCATENATE("R",'MAPA DE RIESGOS'!$H61,"C",'MAPA DE RIESGOS'!$AF61),"")</f>
        <v/>
      </c>
      <c r="AB40" s="342" t="str">
        <f>IF(AND('MAPA DE RIESGOS'!$AP44="Alta",'MAPA DE RIESGOS'!$AR44="Menor"),CONCATENATE("R",'MAPA DE RIESGOS'!$H44,"C",'MAPA DE RIESGOS'!$AF44),"")</f>
        <v/>
      </c>
      <c r="AC40" s="343" t="str">
        <f>IF(AND('MAPA DE RIESGOS'!$AP45="Alta",'MAPA DE RIESGOS'!$AR45="Menor"),CONCATENATE("R",'MAPA DE RIESGOS'!$H45,"C",'MAPA DE RIESGOS'!$AF45),"")</f>
        <v/>
      </c>
      <c r="AD40" s="343" t="str">
        <f>IF(AND('MAPA DE RIESGOS'!$AP46="Alta",'MAPA DE RIESGOS'!$AR46="Menor"),CONCATENATE("R",'MAPA DE RIESGOS'!$H46,"C",'MAPA DE RIESGOS'!$AF46),"")</f>
        <v/>
      </c>
      <c r="AE40" s="343" t="str">
        <f>IF(AND('MAPA DE RIESGOS'!$AP47="Alta",'MAPA DE RIESGOS'!$AR47="Menor"),CONCATENATE("R",'MAPA DE RIESGOS'!$H47,"C",'MAPA DE RIESGOS'!$AF47),"")</f>
        <v/>
      </c>
      <c r="AF40" s="343" t="str">
        <f>IF(AND('MAPA DE RIESGOS'!$AP48="Alta",'MAPA DE RIESGOS'!$AR48="Menor"),CONCATENATE("R",'MAPA DE RIESGOS'!$H48,"C",'MAPA DE RIESGOS'!$AF48),"")</f>
        <v/>
      </c>
      <c r="AG40" s="343" t="str">
        <f>IF(AND('MAPA DE RIESGOS'!$AP49="Alta",'MAPA DE RIESGOS'!$AR49="Menor"),CONCATENATE("R",'MAPA DE RIESGOS'!$H49,"C",'MAPA DE RIESGOS'!$AF49),"")</f>
        <v/>
      </c>
      <c r="AH40" s="343" t="str">
        <f>IF(AND('MAPA DE RIESGOS'!$AP50="Alta",'MAPA DE RIESGOS'!$AR50="Menor"),CONCATENATE("R",'MAPA DE RIESGOS'!$H50,"C",'MAPA DE RIESGOS'!$AF50),"")</f>
        <v/>
      </c>
      <c r="AI40" s="343" t="str">
        <f>IF(AND('MAPA DE RIESGOS'!$AP51="Alta",'MAPA DE RIESGOS'!$AR51="Menor"),CONCATENATE("R",'MAPA DE RIESGOS'!$H51,"C",'MAPA DE RIESGOS'!$AF51),"")</f>
        <v/>
      </c>
      <c r="AJ40" s="343" t="str">
        <f>IF(AND('MAPA DE RIESGOS'!$AP52="Alta",'MAPA DE RIESGOS'!$AR52="Menor"),CONCATENATE("R",'MAPA DE RIESGOS'!$H52,"C",'MAPA DE RIESGOS'!$AF52),"")</f>
        <v/>
      </c>
      <c r="AK40" s="343" t="str">
        <f>IF(AND('MAPA DE RIESGOS'!$AP53="Alta",'MAPA DE RIESGOS'!$AR53="Menor"),CONCATENATE("R",'MAPA DE RIESGOS'!$H53,"C",'MAPA DE RIESGOS'!$AF53),"")</f>
        <v/>
      </c>
      <c r="AL40" s="343" t="str">
        <f>IF(AND('MAPA DE RIESGOS'!$AP54="Alta",'MAPA DE RIESGOS'!$AR54="Menor"),CONCATENATE("R",'MAPA DE RIESGOS'!$H54,"C",'MAPA DE RIESGOS'!$AF54),"")</f>
        <v/>
      </c>
      <c r="AM40" s="343" t="str">
        <f>IF(AND('MAPA DE RIESGOS'!$AP55="Alta",'MAPA DE RIESGOS'!$AR55="Menor"),CONCATENATE("R",'MAPA DE RIESGOS'!$H55,"C",'MAPA DE RIESGOS'!$AF55),"")</f>
        <v/>
      </c>
      <c r="AN40" s="343" t="str">
        <f>IF(AND('MAPA DE RIESGOS'!$AP56="Alta",'MAPA DE RIESGOS'!$AR56="Menor"),CONCATENATE("R",'MAPA DE RIESGOS'!$H56,"C",'MAPA DE RIESGOS'!$AF56),"")</f>
        <v/>
      </c>
      <c r="AO40" s="343" t="str">
        <f>IF(AND('MAPA DE RIESGOS'!$AP57="Alta",'MAPA DE RIESGOS'!$AR57="Menor"),CONCATENATE("R",'MAPA DE RIESGOS'!$H57,"C",'MAPA DE RIESGOS'!$AF57),"")</f>
        <v/>
      </c>
      <c r="AP40" s="343" t="str">
        <f>IF(AND('MAPA DE RIESGOS'!$AP58="Alta",'MAPA DE RIESGOS'!$AR58="Menor"),CONCATENATE("R",'MAPA DE RIESGOS'!$H58,"C",'MAPA DE RIESGOS'!$AF58),"")</f>
        <v/>
      </c>
      <c r="AQ40" s="343" t="str">
        <f>IF(AND('MAPA DE RIESGOS'!$AP59="Alta",'MAPA DE RIESGOS'!$AR59="Menor"),CONCATENATE("R",'MAPA DE RIESGOS'!$H59,"C",'MAPA DE RIESGOS'!$AF59),"")</f>
        <v/>
      </c>
      <c r="AR40" s="343" t="str">
        <f>IF(AND('MAPA DE RIESGOS'!$AP60="Alta",'MAPA DE RIESGOS'!$AR60="Menor"),CONCATENATE("R",'MAPA DE RIESGOS'!$H60,"C",'MAPA DE RIESGOS'!$AF60),"")</f>
        <v/>
      </c>
      <c r="AS40" s="344" t="str">
        <f>IF(AND('MAPA DE RIESGOS'!$AP61="Alta",'MAPA DE RIESGOS'!$AR61="Menor"),CONCATENATE("R",'MAPA DE RIESGOS'!$H61,"C",'MAPA DE RIESGOS'!$AF61),"")</f>
        <v/>
      </c>
      <c r="AT40" s="328" t="str">
        <f>IF(AND('MAPA DE RIESGOS'!$AP44="Alta",'MAPA DE RIESGOS'!$AR44="Moderado"),CONCATENATE("R",'MAPA DE RIESGOS'!$H44,"C",'MAPA DE RIESGOS'!$AF44),"")</f>
        <v/>
      </c>
      <c r="AU40" s="328" t="str">
        <f>IF(AND('MAPA DE RIESGOS'!$AP45="Alta",'MAPA DE RIESGOS'!$AR45="Moderado"),CONCATENATE("R",'MAPA DE RIESGOS'!$H45,"C",'MAPA DE RIESGOS'!$AF45),"")</f>
        <v/>
      </c>
      <c r="AV40" s="328" t="str">
        <f>IF(AND('MAPA DE RIESGOS'!$AP46="Alta",'MAPA DE RIESGOS'!$AR46="Moderado"),CONCATENATE("R",'MAPA DE RIESGOS'!$H46,"C",'MAPA DE RIESGOS'!$AF46),"")</f>
        <v/>
      </c>
      <c r="AW40" s="328" t="str">
        <f>IF(AND('MAPA DE RIESGOS'!$AP47="Alta",'MAPA DE RIESGOS'!$AR47="Moderado"),CONCATENATE("R",'MAPA DE RIESGOS'!$H47,"C",'MAPA DE RIESGOS'!$AF47),"")</f>
        <v/>
      </c>
      <c r="AX40" s="328" t="str">
        <f>IF(AND('MAPA DE RIESGOS'!$AP48="Alta",'MAPA DE RIESGOS'!$AR48="Moderado"),CONCATENATE("R",'MAPA DE RIESGOS'!$H48,"C",'MAPA DE RIESGOS'!$AF48),"")</f>
        <v/>
      </c>
      <c r="AY40" s="328" t="str">
        <f>IF(AND('MAPA DE RIESGOS'!$AP49="Alta",'MAPA DE RIESGOS'!$AR49="Moderado"),CONCATENATE("R",'MAPA DE RIESGOS'!$H49,"C",'MAPA DE RIESGOS'!$AF49),"")</f>
        <v/>
      </c>
      <c r="AZ40" s="328" t="str">
        <f>IF(AND('MAPA DE RIESGOS'!$AP50="Alta",'MAPA DE RIESGOS'!$AR50="Moderado"),CONCATENATE("R",'MAPA DE RIESGOS'!$H50,"C",'MAPA DE RIESGOS'!$AF50),"")</f>
        <v/>
      </c>
      <c r="BA40" s="328" t="str">
        <f>IF(AND('MAPA DE RIESGOS'!$AP51="Alta",'MAPA DE RIESGOS'!$AR51="Moderado"),CONCATENATE("R",'MAPA DE RIESGOS'!$H51,"C",'MAPA DE RIESGOS'!$AF51),"")</f>
        <v/>
      </c>
      <c r="BB40" s="328" t="str">
        <f>IF(AND('MAPA DE RIESGOS'!$AP52="Alta",'MAPA DE RIESGOS'!$AR52="Moderado"),CONCATENATE("R",'MAPA DE RIESGOS'!$H52,"C",'MAPA DE RIESGOS'!$AF52),"")</f>
        <v/>
      </c>
      <c r="BC40" s="328" t="str">
        <f>IF(AND('MAPA DE RIESGOS'!$AP53="Alta",'MAPA DE RIESGOS'!$AR53="Moderado"),CONCATENATE("R",'MAPA DE RIESGOS'!$H53,"C",'MAPA DE RIESGOS'!$AF53),"")</f>
        <v/>
      </c>
      <c r="BD40" s="328" t="str">
        <f>IF(AND('MAPA DE RIESGOS'!$AP54="Alta",'MAPA DE RIESGOS'!$AR54="Moderado"),CONCATENATE("R",'MAPA DE RIESGOS'!$H54,"C",'MAPA DE RIESGOS'!$AF54),"")</f>
        <v/>
      </c>
      <c r="BE40" s="328" t="str">
        <f>IF(AND('MAPA DE RIESGOS'!$AP55="Alta",'MAPA DE RIESGOS'!$AR55="Moderado"),CONCATENATE("R",'MAPA DE RIESGOS'!$H55,"C",'MAPA DE RIESGOS'!$AF55),"")</f>
        <v/>
      </c>
      <c r="BF40" s="328" t="str">
        <f>IF(AND('MAPA DE RIESGOS'!$AP56="Alta",'MAPA DE RIESGOS'!$AR56="Moderado"),CONCATENATE("R",'MAPA DE RIESGOS'!$H56,"C",'MAPA DE RIESGOS'!$AF56),"")</f>
        <v/>
      </c>
      <c r="BG40" s="328" t="str">
        <f>IF(AND('MAPA DE RIESGOS'!$AP57="Alta",'MAPA DE RIESGOS'!$AR57="Moderado"),CONCATENATE("R",'MAPA DE RIESGOS'!$H57,"C",'MAPA DE RIESGOS'!$AF57),"")</f>
        <v/>
      </c>
      <c r="BH40" s="328" t="str">
        <f>IF(AND('MAPA DE RIESGOS'!$AP58="Alta",'MAPA DE RIESGOS'!$AR58="Moderado"),CONCATENATE("R",'MAPA DE RIESGOS'!$H58,"C",'MAPA DE RIESGOS'!$AF58),"")</f>
        <v/>
      </c>
      <c r="BI40" s="328" t="str">
        <f>IF(AND('MAPA DE RIESGOS'!$AP59="Alta",'MAPA DE RIESGOS'!$AR59="Moderado"),CONCATENATE("R",'MAPA DE RIESGOS'!$H59,"C",'MAPA DE RIESGOS'!$AF59),"")</f>
        <v/>
      </c>
      <c r="BJ40" s="328" t="str">
        <f>IF(AND('MAPA DE RIESGOS'!$AP60="Alta",'MAPA DE RIESGOS'!$AR60="Moderado"),CONCATENATE("R",'MAPA DE RIESGOS'!$H60,"C",'MAPA DE RIESGOS'!$AF60),"")</f>
        <v/>
      </c>
      <c r="BK40" s="329" t="str">
        <f>IF(AND('MAPA DE RIESGOS'!$AP61="Alta",'MAPA DE RIESGOS'!$AR61="Moderado"),CONCATENATE("R",'MAPA DE RIESGOS'!$H61,"C",'MAPA DE RIESGOS'!$AF61),"")</f>
        <v/>
      </c>
      <c r="BL40" s="328" t="str">
        <f>IF(AND('MAPA DE RIESGOS'!$AP44="Alta",'MAPA DE RIESGOS'!$AR44="Mayor"),CONCATENATE("R",'MAPA DE RIESGOS'!$H44,"C",'MAPA DE RIESGOS'!$AF44),"")</f>
        <v/>
      </c>
      <c r="BM40" s="328" t="str">
        <f>IF(AND('MAPA DE RIESGOS'!$AP45="Alta",'MAPA DE RIESGOS'!$AR45="Mayor"),CONCATENATE("R",'MAPA DE RIESGOS'!$H45,"C",'MAPA DE RIESGOS'!$AF45),"")</f>
        <v/>
      </c>
      <c r="BN40" s="328" t="str">
        <f>IF(AND('MAPA DE RIESGOS'!$AP46="Alta",'MAPA DE RIESGOS'!$AR46="Mayor"),CONCATENATE("R",'MAPA DE RIESGOS'!$H46,"C",'MAPA DE RIESGOS'!$AF46),"")</f>
        <v/>
      </c>
      <c r="BO40" s="328" t="str">
        <f>IF(AND('MAPA DE RIESGOS'!$AP47="Alta",'MAPA DE RIESGOS'!$AR47="Mayor"),CONCATENATE("R",'MAPA DE RIESGOS'!$H47,"C",'MAPA DE RIESGOS'!$AF47),"")</f>
        <v/>
      </c>
      <c r="BP40" s="328" t="str">
        <f>IF(AND('MAPA DE RIESGOS'!$AP48="Alta",'MAPA DE RIESGOS'!$AR48="Mayor"),CONCATENATE("R",'MAPA DE RIESGOS'!$H48,"C",'MAPA DE RIESGOS'!$AF48),"")</f>
        <v/>
      </c>
      <c r="BQ40" s="328" t="str">
        <f>IF(AND('MAPA DE RIESGOS'!$AP49="Alta",'MAPA DE RIESGOS'!$AR49="Mayor"),CONCATENATE("R",'MAPA DE RIESGOS'!$H49,"C",'MAPA DE RIESGOS'!$AF49),"")</f>
        <v/>
      </c>
      <c r="BR40" s="328" t="str">
        <f>IF(AND('MAPA DE RIESGOS'!$AP50="Alta",'MAPA DE RIESGOS'!$AR50="Mayor"),CONCATENATE("R",'MAPA DE RIESGOS'!$H50,"C",'MAPA DE RIESGOS'!$AF50),"")</f>
        <v/>
      </c>
      <c r="BS40" s="328" t="str">
        <f>IF(AND('MAPA DE RIESGOS'!$AP51="Alta",'MAPA DE RIESGOS'!$AR51="Mayor"),CONCATENATE("R",'MAPA DE RIESGOS'!$H51,"C",'MAPA DE RIESGOS'!$AF51),"")</f>
        <v/>
      </c>
      <c r="BT40" s="328" t="str">
        <f>IF(AND('MAPA DE RIESGOS'!$AP52="Alta",'MAPA DE RIESGOS'!$AR52="Mayor"),CONCATENATE("R",'MAPA DE RIESGOS'!$H52,"C",'MAPA DE RIESGOS'!$AF52),"")</f>
        <v/>
      </c>
      <c r="BU40" s="328" t="str">
        <f>IF(AND('MAPA DE RIESGOS'!$AP53="Alta",'MAPA DE RIESGOS'!$AR53="Mayor"),CONCATENATE("R",'MAPA DE RIESGOS'!$H53,"C",'MAPA DE RIESGOS'!$AF53),"")</f>
        <v/>
      </c>
      <c r="BV40" s="328" t="str">
        <f>IF(AND('MAPA DE RIESGOS'!$AP54="Alta",'MAPA DE RIESGOS'!$AR54="Mayor"),CONCATENATE("R",'MAPA DE RIESGOS'!$H54,"C",'MAPA DE RIESGOS'!$AF54),"")</f>
        <v/>
      </c>
      <c r="BW40" s="328" t="str">
        <f>IF(AND('MAPA DE RIESGOS'!$AP55="Alta",'MAPA DE RIESGOS'!$AR55="Mayor"),CONCATENATE("R",'MAPA DE RIESGOS'!$H55,"C",'MAPA DE RIESGOS'!$AF55),"")</f>
        <v/>
      </c>
      <c r="BX40" s="328" t="str">
        <f>IF(AND('MAPA DE RIESGOS'!$AP56="Alta",'MAPA DE RIESGOS'!$AR56="Mayor"),CONCATENATE("R",'MAPA DE RIESGOS'!$H56,"C",'MAPA DE RIESGOS'!$AF56),"")</f>
        <v/>
      </c>
      <c r="BY40" s="328" t="str">
        <f>IF(AND('MAPA DE RIESGOS'!$AP57="Alta",'MAPA DE RIESGOS'!$AR57="Mayor"),CONCATENATE("R",'MAPA DE RIESGOS'!$H57,"C",'MAPA DE RIESGOS'!$AF57),"")</f>
        <v/>
      </c>
      <c r="BZ40" s="328" t="str">
        <f>IF(AND('MAPA DE RIESGOS'!$AP58="Alta",'MAPA DE RIESGOS'!$AR58="Mayor"),CONCATENATE("R",'MAPA DE RIESGOS'!$H58,"C",'MAPA DE RIESGOS'!$AF58),"")</f>
        <v/>
      </c>
      <c r="CA40" s="328" t="str">
        <f>IF(AND('MAPA DE RIESGOS'!$AP59="Alta",'MAPA DE RIESGOS'!$AR59="Mayor"),CONCATENATE("R",'MAPA DE RIESGOS'!$H59,"C",'MAPA DE RIESGOS'!$AF59),"")</f>
        <v/>
      </c>
      <c r="CB40" s="328" t="str">
        <f>IF(AND('MAPA DE RIESGOS'!$AP60="Alta",'MAPA DE RIESGOS'!$AR60="Mayor"),CONCATENATE("R",'MAPA DE RIESGOS'!$H60,"C",'MAPA DE RIESGOS'!$AF60),"")</f>
        <v/>
      </c>
      <c r="CC40" s="329" t="str">
        <f>IF(AND('MAPA DE RIESGOS'!$AP61="Alta",'MAPA DE RIESGOS'!$AR61="Mayor"),CONCATENATE("R",'MAPA DE RIESGOS'!$H61,"C",'MAPA DE RIESGOS'!$AF61),"")</f>
        <v/>
      </c>
      <c r="CD40" s="330" t="str">
        <f>IF(AND('MAPA DE RIESGOS'!$AP44="Alta",'MAPA DE RIESGOS'!$AR44="Catastrófico"),CONCATENATE("R",'MAPA DE RIESGOS'!$H44,"C",'MAPA DE RIESGOS'!$AF44),"")</f>
        <v/>
      </c>
      <c r="CE40" s="330" t="str">
        <f>IF(AND('MAPA DE RIESGOS'!$AP45="Alta",'MAPA DE RIESGOS'!$AR45="Catastrófico"),CONCATENATE("R",'MAPA DE RIESGOS'!$H45,"C",'MAPA DE RIESGOS'!$AF45),"")</f>
        <v/>
      </c>
      <c r="CF40" s="330" t="str">
        <f>IF(AND('MAPA DE RIESGOS'!$AP46="Alta",'MAPA DE RIESGOS'!$AR46="Catastrófico"),CONCATENATE("R",'MAPA DE RIESGOS'!$H46,"C",'MAPA DE RIESGOS'!$AF46),"")</f>
        <v/>
      </c>
      <c r="CG40" s="330" t="str">
        <f>IF(AND('MAPA DE RIESGOS'!$AP47="Alta",'MAPA DE RIESGOS'!$AR47="Catastrófico"),CONCATENATE("R",'MAPA DE RIESGOS'!$H47,"C",'MAPA DE RIESGOS'!$AF47),"")</f>
        <v/>
      </c>
      <c r="CH40" s="330" t="str">
        <f>IF(AND('MAPA DE RIESGOS'!$AP48="Alta",'MAPA DE RIESGOS'!$AR48="Catastrófico"),CONCATENATE("R",'MAPA DE RIESGOS'!$H48,"C",'MAPA DE RIESGOS'!$AF48),"")</f>
        <v/>
      </c>
      <c r="CI40" s="330" t="str">
        <f>IF(AND('MAPA DE RIESGOS'!$AP49="Alta",'MAPA DE RIESGOS'!$AR49="Catastrófico"),CONCATENATE("R",'MAPA DE RIESGOS'!$H49,"C",'MAPA DE RIESGOS'!$AF49),"")</f>
        <v/>
      </c>
      <c r="CJ40" s="330" t="str">
        <f>IF(AND('MAPA DE RIESGOS'!$AP50="Alta",'MAPA DE RIESGOS'!$AR50="Catastrófico"),CONCATENATE("R",'MAPA DE RIESGOS'!$H50,"C",'MAPA DE RIESGOS'!$AF50),"")</f>
        <v/>
      </c>
      <c r="CK40" s="330" t="str">
        <f>IF(AND('MAPA DE RIESGOS'!$AP51="Alta",'MAPA DE RIESGOS'!$AR51="Catastrófico"),CONCATENATE("R",'MAPA DE RIESGOS'!$H51,"C",'MAPA DE RIESGOS'!$AF51),"")</f>
        <v/>
      </c>
      <c r="CL40" s="330" t="str">
        <f>IF(AND('MAPA DE RIESGOS'!$AP52="Alta",'MAPA DE RIESGOS'!$AR52="Catastrófico"),CONCATENATE("R",'MAPA DE RIESGOS'!$H52,"C",'MAPA DE RIESGOS'!$AF52),"")</f>
        <v/>
      </c>
      <c r="CM40" s="330" t="str">
        <f>IF(AND('MAPA DE RIESGOS'!$AP53="Alta",'MAPA DE RIESGOS'!$AR53="Catastrófico"),CONCATENATE("R",'MAPA DE RIESGOS'!$H53,"C",'MAPA DE RIESGOS'!$AF53),"")</f>
        <v/>
      </c>
      <c r="CN40" s="330" t="str">
        <f>IF(AND('MAPA DE RIESGOS'!$AP54="Alta",'MAPA DE RIESGOS'!$AR54="Catastrófico"),CONCATENATE("R",'MAPA DE RIESGOS'!$H54,"C",'MAPA DE RIESGOS'!$AF54),"")</f>
        <v/>
      </c>
      <c r="CO40" s="330" t="str">
        <f>IF(AND('MAPA DE RIESGOS'!$AP55="Alta",'MAPA DE RIESGOS'!$AR55="Catastrófico"),CONCATENATE("R",'MAPA DE RIESGOS'!$H55,"C",'MAPA DE RIESGOS'!$AF55),"")</f>
        <v/>
      </c>
      <c r="CP40" s="330" t="str">
        <f>IF(AND('MAPA DE RIESGOS'!$AP56="Alta",'MAPA DE RIESGOS'!$AR56="Catastrófico"),CONCATENATE("R",'MAPA DE RIESGOS'!$H56,"C",'MAPA DE RIESGOS'!$AF56),"")</f>
        <v/>
      </c>
      <c r="CQ40" s="330" t="str">
        <f>IF(AND('MAPA DE RIESGOS'!$AP57="Alta",'MAPA DE RIESGOS'!$AR57="Catastrófico"),CONCATENATE("R",'MAPA DE RIESGOS'!$H57,"C",'MAPA DE RIESGOS'!$AF57),"")</f>
        <v/>
      </c>
      <c r="CR40" s="330" t="str">
        <f>IF(AND('MAPA DE RIESGOS'!$AP58="Alta",'MAPA DE RIESGOS'!$AR58="Catastrófico"),CONCATENATE("R",'MAPA DE RIESGOS'!$H58,"C",'MAPA DE RIESGOS'!$AF58),"")</f>
        <v/>
      </c>
      <c r="CS40" s="330" t="str">
        <f>IF(AND('MAPA DE RIESGOS'!$AP59="Alta",'MAPA DE RIESGOS'!$AR59="Catastrófico"),CONCATENATE("R",'MAPA DE RIESGOS'!$H59,"C",'MAPA DE RIESGOS'!$AF59),"")</f>
        <v/>
      </c>
      <c r="CT40" s="330" t="str">
        <f>IF(AND('MAPA DE RIESGOS'!$AP60="Alta",'MAPA DE RIESGOS'!$AR60="Catastrófico"),CONCATENATE("R",'MAPA DE RIESGOS'!$H60,"C",'MAPA DE RIESGOS'!$AF60),"")</f>
        <v/>
      </c>
      <c r="CU40" s="331" t="str">
        <f>IF(AND('MAPA DE RIESGOS'!$AP61="Alta",'MAPA DE RIESGOS'!$AR61="Catastrófico"),CONCATENATE("R",'MAPA DE RIESGOS'!$H61,"C",'MAPA DE RIESGOS'!$AF61),"")</f>
        <v/>
      </c>
      <c r="CV40" s="67"/>
      <c r="CW40" s="985" t="s">
        <v>281</v>
      </c>
      <c r="CX40" s="986"/>
      <c r="CY40" s="986"/>
      <c r="CZ40" s="986"/>
      <c r="DA40" s="986"/>
      <c r="DB40" s="987"/>
    </row>
    <row r="41" spans="2:106" ht="32.450000000000003" customHeight="1">
      <c r="B41" s="966"/>
      <c r="C41" s="966"/>
      <c r="D41" s="967"/>
      <c r="E41" s="955"/>
      <c r="F41" s="956"/>
      <c r="G41" s="956"/>
      <c r="H41" s="956"/>
      <c r="I41" s="956"/>
      <c r="J41" s="345" t="str">
        <f>IF(AND('MAPA DE RIESGOS'!$AP62="Alta",'MAPA DE RIESGOS'!$AR62="Leve"),CONCATENATE("R",'MAPA DE RIESGOS'!$H62,"C",'MAPA DE RIESGOS'!$AF62),"")</f>
        <v/>
      </c>
      <c r="K41" s="346" t="str">
        <f>IF(AND('MAPA DE RIESGOS'!$AP63="Alta",'MAPA DE RIESGOS'!$AR63="Leve"),CONCATENATE("R",'MAPA DE RIESGOS'!$H63,"C",'MAPA DE RIESGOS'!$AF63),"")</f>
        <v/>
      </c>
      <c r="L41" s="346" t="str">
        <f>IF(AND('MAPA DE RIESGOS'!$AP64="Alta",'MAPA DE RIESGOS'!$AR64="Leve"),CONCATENATE("R",'MAPA DE RIESGOS'!$H64,"C",'MAPA DE RIESGOS'!$AF64),"")</f>
        <v/>
      </c>
      <c r="M41" s="346" t="str">
        <f>IF(AND('MAPA DE RIESGOS'!$AP65="Alta",'MAPA DE RIESGOS'!$AR65="Leve"),CONCATENATE("R",'MAPA DE RIESGOS'!$H65,"C",'MAPA DE RIESGOS'!$AF65),"")</f>
        <v/>
      </c>
      <c r="N41" s="346" t="str">
        <f>IF(AND('MAPA DE RIESGOS'!$AP66="Alta",'MAPA DE RIESGOS'!$AR66="Leve"),CONCATENATE("R",'MAPA DE RIESGOS'!$H66,"C",'MAPA DE RIESGOS'!$AF66),"")</f>
        <v/>
      </c>
      <c r="O41" s="346" t="str">
        <f>IF(AND('MAPA DE RIESGOS'!$AP67="Alta",'MAPA DE RIESGOS'!$AR67="Leve"),CONCATENATE("R",'MAPA DE RIESGOS'!$H67,"C",'MAPA DE RIESGOS'!$AF67),"")</f>
        <v/>
      </c>
      <c r="P41" s="346" t="str">
        <f>IF(AND('MAPA DE RIESGOS'!$AP68="Alta",'MAPA DE RIESGOS'!$AR68="Leve"),CONCATENATE("R",'MAPA DE RIESGOS'!$H68,"C",'MAPA DE RIESGOS'!$AF68),"")</f>
        <v/>
      </c>
      <c r="Q41" s="346" t="str">
        <f>IF(AND('MAPA DE RIESGOS'!$AP69="Alta",'MAPA DE RIESGOS'!$AR69="Leve"),CONCATENATE("R",'MAPA DE RIESGOS'!$H69,"C",'MAPA DE RIESGOS'!$AF69),"")</f>
        <v/>
      </c>
      <c r="R41" s="346" t="str">
        <f>IF(AND('MAPA DE RIESGOS'!$AP70="Alta",'MAPA DE RIESGOS'!$AR70="Leve"),CONCATENATE("R",'MAPA DE RIESGOS'!$H70,"C",'MAPA DE RIESGOS'!$AF70),"")</f>
        <v/>
      </c>
      <c r="S41" s="346" t="str">
        <f>IF(AND('MAPA DE RIESGOS'!$AP71="Alta",'MAPA DE RIESGOS'!$AR71="Leve"),CONCATENATE("R",'MAPA DE RIESGOS'!$H71,"C",'MAPA DE RIESGOS'!$AF71),"")</f>
        <v/>
      </c>
      <c r="T41" s="346" t="str">
        <f>IF(AND('MAPA DE RIESGOS'!$AP72="Alta",'MAPA DE RIESGOS'!$AR72="Leve"),CONCATENATE("R",'MAPA DE RIESGOS'!$H72,"C",'MAPA DE RIESGOS'!$AF72),"")</f>
        <v/>
      </c>
      <c r="U41" s="346" t="str">
        <f>IF(AND('MAPA DE RIESGOS'!$AP73="Alta",'MAPA DE RIESGOS'!$AR73="Leve"),CONCATENATE("R",'MAPA DE RIESGOS'!$H73,"C",'MAPA DE RIESGOS'!$AF73),"")</f>
        <v/>
      </c>
      <c r="V41" s="346" t="str">
        <f>IF(AND('MAPA DE RIESGOS'!$AP74="Alta",'MAPA DE RIESGOS'!$AR74="Leve"),CONCATENATE("R",'MAPA DE RIESGOS'!$H74,"C",'MAPA DE RIESGOS'!$AF74),"")</f>
        <v/>
      </c>
      <c r="W41" s="346" t="str">
        <f>IF(AND('MAPA DE RIESGOS'!$AP75="Alta",'MAPA DE RIESGOS'!$AR75="Leve"),CONCATENATE("R",'MAPA DE RIESGOS'!$H75,"C",'MAPA DE RIESGOS'!$AF75),"")</f>
        <v/>
      </c>
      <c r="X41" s="346" t="str">
        <f>IF(AND('MAPA DE RIESGOS'!$AP76="Alta",'MAPA DE RIESGOS'!$AR76="Leve"),CONCATENATE("R",'MAPA DE RIESGOS'!$H76,"C",'MAPA DE RIESGOS'!$AF76),"")</f>
        <v/>
      </c>
      <c r="Y41" s="346" t="str">
        <f>IF(AND('MAPA DE RIESGOS'!$AP77="Alta",'MAPA DE RIESGOS'!$AR77="Leve"),CONCATENATE("R",'MAPA DE RIESGOS'!$H77,"C",'MAPA DE RIESGOS'!$AF77),"")</f>
        <v/>
      </c>
      <c r="Z41" s="346" t="str">
        <f>IF(AND('MAPA DE RIESGOS'!$AP78="Alta",'MAPA DE RIESGOS'!$AR78="Leve"),CONCATENATE("R",'MAPA DE RIESGOS'!$H78,"C",'MAPA DE RIESGOS'!$AF78),"")</f>
        <v/>
      </c>
      <c r="AA41" s="346" t="str">
        <f>IF(AND('MAPA DE RIESGOS'!$AP79="Alta",'MAPA DE RIESGOS'!$AR79="Leve"),CONCATENATE("R",'MAPA DE RIESGOS'!$H79,"C",'MAPA DE RIESGOS'!$AF79),"")</f>
        <v/>
      </c>
      <c r="AB41" s="345" t="str">
        <f>IF(AND('MAPA DE RIESGOS'!$AP62="Alta",'MAPA DE RIESGOS'!$AR62="Menor"),CONCATENATE("R",'MAPA DE RIESGOS'!$H62,"C",'MAPA DE RIESGOS'!$AF62),"")</f>
        <v/>
      </c>
      <c r="AC41" s="346" t="str">
        <f>IF(AND('MAPA DE RIESGOS'!$AP63="Alta",'MAPA DE RIESGOS'!$AR63="Menor"),CONCATENATE("R",'MAPA DE RIESGOS'!$H63,"C",'MAPA DE RIESGOS'!$AF63),"")</f>
        <v/>
      </c>
      <c r="AD41" s="346" t="str">
        <f>IF(AND('MAPA DE RIESGOS'!$AP64="Alta",'MAPA DE RIESGOS'!$AR64="Menor"),CONCATENATE("R",'MAPA DE RIESGOS'!$H64,"C",'MAPA DE RIESGOS'!$AF64),"")</f>
        <v/>
      </c>
      <c r="AE41" s="346" t="str">
        <f>IF(AND('MAPA DE RIESGOS'!$AP65="Alta",'MAPA DE RIESGOS'!$AR65="Menor"),CONCATENATE("R",'MAPA DE RIESGOS'!$H65,"C",'MAPA DE RIESGOS'!$AF65),"")</f>
        <v/>
      </c>
      <c r="AF41" s="346" t="str">
        <f>IF(AND('MAPA DE RIESGOS'!$AP66="Alta",'MAPA DE RIESGOS'!$AR66="Menor"),CONCATENATE("R",'MAPA DE RIESGOS'!$H66,"C",'MAPA DE RIESGOS'!$AF66),"")</f>
        <v/>
      </c>
      <c r="AG41" s="346" t="str">
        <f>IF(AND('MAPA DE RIESGOS'!$AP67="Alta",'MAPA DE RIESGOS'!$AR67="Menor"),CONCATENATE("R",'MAPA DE RIESGOS'!$H67,"C",'MAPA DE RIESGOS'!$AF67),"")</f>
        <v/>
      </c>
      <c r="AH41" s="346" t="str">
        <f>IF(AND('MAPA DE RIESGOS'!$AP68="Alta",'MAPA DE RIESGOS'!$AR68="Menor"),CONCATENATE("R",'MAPA DE RIESGOS'!$H68,"C",'MAPA DE RIESGOS'!$AF68),"")</f>
        <v/>
      </c>
      <c r="AI41" s="346" t="str">
        <f>IF(AND('MAPA DE RIESGOS'!$AP69="Alta",'MAPA DE RIESGOS'!$AR69="Menor"),CONCATENATE("R",'MAPA DE RIESGOS'!$H69,"C",'MAPA DE RIESGOS'!$AF69),"")</f>
        <v/>
      </c>
      <c r="AJ41" s="346" t="str">
        <f>IF(AND('MAPA DE RIESGOS'!$AP70="Alta",'MAPA DE RIESGOS'!$AR70="Menor"),CONCATENATE("R",'MAPA DE RIESGOS'!$H70,"C",'MAPA DE RIESGOS'!$AF70),"")</f>
        <v/>
      </c>
      <c r="AK41" s="346" t="str">
        <f>IF(AND('MAPA DE RIESGOS'!$AP71="Alta",'MAPA DE RIESGOS'!$AR71="Menor"),CONCATENATE("R",'MAPA DE RIESGOS'!$H71,"C",'MAPA DE RIESGOS'!$AF71),"")</f>
        <v/>
      </c>
      <c r="AL41" s="346" t="str">
        <f>IF(AND('MAPA DE RIESGOS'!$AP72="Alta",'MAPA DE RIESGOS'!$AR72="Menor"),CONCATENATE("R",'MAPA DE RIESGOS'!$H72,"C",'MAPA DE RIESGOS'!$AF72),"")</f>
        <v/>
      </c>
      <c r="AM41" s="346" t="str">
        <f>IF(AND('MAPA DE RIESGOS'!$AP73="Alta",'MAPA DE RIESGOS'!$AR73="Menor"),CONCATENATE("R",'MAPA DE RIESGOS'!$H73,"C",'MAPA DE RIESGOS'!$AF73),"")</f>
        <v/>
      </c>
      <c r="AN41" s="346" t="str">
        <f>IF(AND('MAPA DE RIESGOS'!$AP74="Alta",'MAPA DE RIESGOS'!$AR74="Menor"),CONCATENATE("R",'MAPA DE RIESGOS'!$H74,"C",'MAPA DE RIESGOS'!$AF74),"")</f>
        <v/>
      </c>
      <c r="AO41" s="346" t="str">
        <f>IF(AND('MAPA DE RIESGOS'!$AP75="Alta",'MAPA DE RIESGOS'!$AR75="Menor"),CONCATENATE("R",'MAPA DE RIESGOS'!$H75,"C",'MAPA DE RIESGOS'!$AF75),"")</f>
        <v/>
      </c>
      <c r="AP41" s="346" t="str">
        <f>IF(AND('MAPA DE RIESGOS'!$AP76="Alta",'MAPA DE RIESGOS'!$AR76="Menor"),CONCATENATE("R",'MAPA DE RIESGOS'!$H76,"C",'MAPA DE RIESGOS'!$AF76),"")</f>
        <v/>
      </c>
      <c r="AQ41" s="346" t="str">
        <f>IF(AND('MAPA DE RIESGOS'!$AP77="Alta",'MAPA DE RIESGOS'!$AR77="Menor"),CONCATENATE("R",'MAPA DE RIESGOS'!$H77,"C",'MAPA DE RIESGOS'!$AF77),"")</f>
        <v/>
      </c>
      <c r="AR41" s="346" t="str">
        <f>IF(AND('MAPA DE RIESGOS'!$AP78="Alta",'MAPA DE RIESGOS'!$AR78="Menor"),CONCATENATE("R",'MAPA DE RIESGOS'!$H78,"C",'MAPA DE RIESGOS'!$AF78),"")</f>
        <v/>
      </c>
      <c r="AS41" s="347" t="str">
        <f>IF(AND('MAPA DE RIESGOS'!$AP79="Alta",'MAPA DE RIESGOS'!$AR79="Menor"),CONCATENATE("R",'MAPA DE RIESGOS'!$H79,"C",'MAPA DE RIESGOS'!$AF79),"")</f>
        <v/>
      </c>
      <c r="AT41" s="333" t="str">
        <f>IF(AND('MAPA DE RIESGOS'!$AP62="Alta",'MAPA DE RIESGOS'!$AR62="Moderado"),CONCATENATE("R",'MAPA DE RIESGOS'!$H62,"C",'MAPA DE RIESGOS'!$AF62),"")</f>
        <v/>
      </c>
      <c r="AU41" s="333" t="str">
        <f>IF(AND('MAPA DE RIESGOS'!$AP63="Alta",'MAPA DE RIESGOS'!$AR63="Moderado"),CONCATENATE("R",'MAPA DE RIESGOS'!$H63,"C",'MAPA DE RIESGOS'!$AF63),"")</f>
        <v/>
      </c>
      <c r="AV41" s="333" t="str">
        <f>IF(AND('MAPA DE RIESGOS'!$AP64="Alta",'MAPA DE RIESGOS'!$AR64="Moderado"),CONCATENATE("R",'MAPA DE RIESGOS'!$H64,"C",'MAPA DE RIESGOS'!$AF64),"")</f>
        <v/>
      </c>
      <c r="AW41" s="333" t="str">
        <f>IF(AND('MAPA DE RIESGOS'!$AP65="Alta",'MAPA DE RIESGOS'!$AR65="Moderado"),CONCATENATE("R",'MAPA DE RIESGOS'!$H65,"C",'MAPA DE RIESGOS'!$AF65),"")</f>
        <v/>
      </c>
      <c r="AX41" s="333" t="str">
        <f>IF(AND('MAPA DE RIESGOS'!$AP66="Alta",'MAPA DE RIESGOS'!$AR66="Moderado"),CONCATENATE("R",'MAPA DE RIESGOS'!$H66,"C",'MAPA DE RIESGOS'!$AF66),"")</f>
        <v/>
      </c>
      <c r="AY41" s="333" t="str">
        <f>IF(AND('MAPA DE RIESGOS'!$AP67="Alta",'MAPA DE RIESGOS'!$AR67="Moderado"),CONCATENATE("R",'MAPA DE RIESGOS'!$H67,"C",'MAPA DE RIESGOS'!$AF67),"")</f>
        <v/>
      </c>
      <c r="AZ41" s="333" t="str">
        <f>IF(AND('MAPA DE RIESGOS'!$AP68="Alta",'MAPA DE RIESGOS'!$AR68="Moderado"),CONCATENATE("R",'MAPA DE RIESGOS'!$H68,"C",'MAPA DE RIESGOS'!$AF68),"")</f>
        <v/>
      </c>
      <c r="BA41" s="333" t="str">
        <f>IF(AND('MAPA DE RIESGOS'!$AP69="Alta",'MAPA DE RIESGOS'!$AR69="Moderado"),CONCATENATE("R",'MAPA DE RIESGOS'!$H69,"C",'MAPA DE RIESGOS'!$AF69),"")</f>
        <v/>
      </c>
      <c r="BB41" s="333" t="str">
        <f>IF(AND('MAPA DE RIESGOS'!$AP70="Alta",'MAPA DE RIESGOS'!$AR70="Moderado"),CONCATENATE("R",'MAPA DE RIESGOS'!$H70,"C",'MAPA DE RIESGOS'!$AF70),"")</f>
        <v/>
      </c>
      <c r="BC41" s="333" t="str">
        <f>IF(AND('MAPA DE RIESGOS'!$AP71="Alta",'MAPA DE RIESGOS'!$AR71="Moderado"),CONCATENATE("R",'MAPA DE RIESGOS'!$H71,"C",'MAPA DE RIESGOS'!$AF71),"")</f>
        <v/>
      </c>
      <c r="BD41" s="333" t="str">
        <f>IF(AND('MAPA DE RIESGOS'!$AP72="Alta",'MAPA DE RIESGOS'!$AR72="Moderado"),CONCATENATE("R",'MAPA DE RIESGOS'!$H72,"C",'MAPA DE RIESGOS'!$AF72),"")</f>
        <v/>
      </c>
      <c r="BE41" s="333" t="str">
        <f>IF(AND('MAPA DE RIESGOS'!$AP73="Alta",'MAPA DE RIESGOS'!$AR73="Moderado"),CONCATENATE("R",'MAPA DE RIESGOS'!$H73,"C",'MAPA DE RIESGOS'!$AF73),"")</f>
        <v/>
      </c>
      <c r="BF41" s="333" t="str">
        <f>IF(AND('MAPA DE RIESGOS'!$AP74="Alta",'MAPA DE RIESGOS'!$AR74="Moderado"),CONCATENATE("R",'MAPA DE RIESGOS'!$H74,"C",'MAPA DE RIESGOS'!$AF74),"")</f>
        <v/>
      </c>
      <c r="BG41" s="333" t="str">
        <f>IF(AND('MAPA DE RIESGOS'!$AP75="Alta",'MAPA DE RIESGOS'!$AR75="Moderado"),CONCATENATE("R",'MAPA DE RIESGOS'!$H75,"C",'MAPA DE RIESGOS'!$AF75),"")</f>
        <v/>
      </c>
      <c r="BH41" s="333" t="str">
        <f>IF(AND('MAPA DE RIESGOS'!$AP76="Alta",'MAPA DE RIESGOS'!$AR76="Moderado"),CONCATENATE("R",'MAPA DE RIESGOS'!$H76,"C",'MAPA DE RIESGOS'!$AF76),"")</f>
        <v/>
      </c>
      <c r="BI41" s="333" t="str">
        <f>IF(AND('MAPA DE RIESGOS'!$AP77="Alta",'MAPA DE RIESGOS'!$AR77="Moderado"),CONCATENATE("R",'MAPA DE RIESGOS'!$H77,"C",'MAPA DE RIESGOS'!$AF77),"")</f>
        <v/>
      </c>
      <c r="BJ41" s="333" t="str">
        <f>IF(AND('MAPA DE RIESGOS'!$AP78="Alta",'MAPA DE RIESGOS'!$AR78="Moderado"),CONCATENATE("R",'MAPA DE RIESGOS'!$H78,"C",'MAPA DE RIESGOS'!$AF78),"")</f>
        <v/>
      </c>
      <c r="BK41" s="334" t="str">
        <f>IF(AND('MAPA DE RIESGOS'!$AP79="Alta",'MAPA DE RIESGOS'!$AR79="Moderado"),CONCATENATE("R",'MAPA DE RIESGOS'!$H79,"C",'MAPA DE RIESGOS'!$AF79),"")</f>
        <v/>
      </c>
      <c r="BL41" s="333" t="str">
        <f>IF(AND('MAPA DE RIESGOS'!$AP62="Alta",'MAPA DE RIESGOS'!$AR62="Mayor"),CONCATENATE("R",'MAPA DE RIESGOS'!$H62,"C",'MAPA DE RIESGOS'!$AF62),"")</f>
        <v/>
      </c>
      <c r="BM41" s="333" t="str">
        <f>IF(AND('MAPA DE RIESGOS'!$AP63="Alta",'MAPA DE RIESGOS'!$AR63="Mayor"),CONCATENATE("R",'MAPA DE RIESGOS'!$H63,"C",'MAPA DE RIESGOS'!$AF63),"")</f>
        <v/>
      </c>
      <c r="BN41" s="333" t="str">
        <f>IF(AND('MAPA DE RIESGOS'!$AP64="Alta",'MAPA DE RIESGOS'!$AR64="Mayor"),CONCATENATE("R",'MAPA DE RIESGOS'!$H64,"C",'MAPA DE RIESGOS'!$AF64),"")</f>
        <v/>
      </c>
      <c r="BO41" s="333" t="str">
        <f>IF(AND('MAPA DE RIESGOS'!$AP65="Alta",'MAPA DE RIESGOS'!$AR65="Mayor"),CONCATENATE("R",'MAPA DE RIESGOS'!$H65,"C",'MAPA DE RIESGOS'!$AF65),"")</f>
        <v/>
      </c>
      <c r="BP41" s="333" t="str">
        <f>IF(AND('MAPA DE RIESGOS'!$AP66="Alta",'MAPA DE RIESGOS'!$AR66="Mayor"),CONCATENATE("R",'MAPA DE RIESGOS'!$H66,"C",'MAPA DE RIESGOS'!$AF66),"")</f>
        <v/>
      </c>
      <c r="BQ41" s="333" t="str">
        <f>IF(AND('MAPA DE RIESGOS'!$AP67="Alta",'MAPA DE RIESGOS'!$AR67="Mayor"),CONCATENATE("R",'MAPA DE RIESGOS'!$H67,"C",'MAPA DE RIESGOS'!$AF67),"")</f>
        <v/>
      </c>
      <c r="BR41" s="333" t="str">
        <f>IF(AND('MAPA DE RIESGOS'!$AP68="Alta",'MAPA DE RIESGOS'!$AR68="Mayor"),CONCATENATE("R",'MAPA DE RIESGOS'!$H68,"C",'MAPA DE RIESGOS'!$AF68),"")</f>
        <v/>
      </c>
      <c r="BS41" s="333" t="str">
        <f>IF(AND('MAPA DE RIESGOS'!$AP69="Alta",'MAPA DE RIESGOS'!$AR69="Mayor"),CONCATENATE("R",'MAPA DE RIESGOS'!$H69,"C",'MAPA DE RIESGOS'!$AF69),"")</f>
        <v/>
      </c>
      <c r="BT41" s="333" t="str">
        <f>IF(AND('MAPA DE RIESGOS'!$AP70="Alta",'MAPA DE RIESGOS'!$AR70="Mayor"),CONCATENATE("R",'MAPA DE RIESGOS'!$H70,"C",'MAPA DE RIESGOS'!$AF70),"")</f>
        <v/>
      </c>
      <c r="BU41" s="333" t="str">
        <f>IF(AND('MAPA DE RIESGOS'!$AP71="Alta",'MAPA DE RIESGOS'!$AR71="Mayor"),CONCATENATE("R",'MAPA DE RIESGOS'!$H71,"C",'MAPA DE RIESGOS'!$AF71),"")</f>
        <v/>
      </c>
      <c r="BV41" s="333" t="str">
        <f>IF(AND('MAPA DE RIESGOS'!$AP72="Alta",'MAPA DE RIESGOS'!$AR72="Mayor"),CONCATENATE("R",'MAPA DE RIESGOS'!$H72,"C",'MAPA DE RIESGOS'!$AF72),"")</f>
        <v/>
      </c>
      <c r="BW41" s="333" t="str">
        <f>IF(AND('MAPA DE RIESGOS'!$AP73="Alta",'MAPA DE RIESGOS'!$AR73="Mayor"),CONCATENATE("R",'MAPA DE RIESGOS'!$H73,"C",'MAPA DE RIESGOS'!$AF73),"")</f>
        <v/>
      </c>
      <c r="BX41" s="333" t="str">
        <f>IF(AND('MAPA DE RIESGOS'!$AP74="Alta",'MAPA DE RIESGOS'!$AR74="Mayor"),CONCATENATE("R",'MAPA DE RIESGOS'!$H74,"C",'MAPA DE RIESGOS'!$AF74),"")</f>
        <v/>
      </c>
      <c r="BY41" s="333" t="str">
        <f>IF(AND('MAPA DE RIESGOS'!$AP75="Alta",'MAPA DE RIESGOS'!$AR75="Mayor"),CONCATENATE("R",'MAPA DE RIESGOS'!$H75,"C",'MAPA DE RIESGOS'!$AF75),"")</f>
        <v/>
      </c>
      <c r="BZ41" s="333" t="str">
        <f>IF(AND('MAPA DE RIESGOS'!$AP76="Alta",'MAPA DE RIESGOS'!$AR76="Mayor"),CONCATENATE("R",'MAPA DE RIESGOS'!$H76,"C",'MAPA DE RIESGOS'!$AF76),"")</f>
        <v/>
      </c>
      <c r="CA41" s="333" t="str">
        <f>IF(AND('MAPA DE RIESGOS'!$AP77="Alta",'MAPA DE RIESGOS'!$AR77="Mayor"),CONCATENATE("R",'MAPA DE RIESGOS'!$H77,"C",'MAPA DE RIESGOS'!$AF77),"")</f>
        <v/>
      </c>
      <c r="CB41" s="333" t="str">
        <f>IF(AND('MAPA DE RIESGOS'!$AP78="Alta",'MAPA DE RIESGOS'!$AR78="Mayor"),CONCATENATE("R",'MAPA DE RIESGOS'!$H78,"C",'MAPA DE RIESGOS'!$AF78),"")</f>
        <v/>
      </c>
      <c r="CC41" s="334" t="str">
        <f>IF(AND('MAPA DE RIESGOS'!$AP79="Alta",'MAPA DE RIESGOS'!$AR79="Mayor"),CONCATENATE("R",'MAPA DE RIESGOS'!$H79,"C",'MAPA DE RIESGOS'!$AF79),"")</f>
        <v/>
      </c>
      <c r="CD41" s="335" t="str">
        <f>IF(AND('MAPA DE RIESGOS'!$AP62="Alta",'MAPA DE RIESGOS'!$AR62="Catastrófico"),CONCATENATE("R",'MAPA DE RIESGOS'!$H62,"C",'MAPA DE RIESGOS'!$AF62),"")</f>
        <v/>
      </c>
      <c r="CE41" s="335" t="str">
        <f>IF(AND('MAPA DE RIESGOS'!$AP63="Alta",'MAPA DE RIESGOS'!$AR63="Catastrófico"),CONCATENATE("R",'MAPA DE RIESGOS'!$H63,"C",'MAPA DE RIESGOS'!$AF63),"")</f>
        <v/>
      </c>
      <c r="CF41" s="335" t="str">
        <f>IF(AND('MAPA DE RIESGOS'!$AP64="Alta",'MAPA DE RIESGOS'!$AR64="Catastrófico"),CONCATENATE("R",'MAPA DE RIESGOS'!$H64,"C",'MAPA DE RIESGOS'!$AF64),"")</f>
        <v/>
      </c>
      <c r="CG41" s="335" t="str">
        <f>IF(AND('MAPA DE RIESGOS'!$AP65="Alta",'MAPA DE RIESGOS'!$AR65="Catastrófico"),CONCATENATE("R",'MAPA DE RIESGOS'!$H65,"C",'MAPA DE RIESGOS'!$AF65),"")</f>
        <v/>
      </c>
      <c r="CH41" s="335" t="str">
        <f>IF(AND('MAPA DE RIESGOS'!$AP66="Alta",'MAPA DE RIESGOS'!$AR66="Catastrófico"),CONCATENATE("R",'MAPA DE RIESGOS'!$H66,"C",'MAPA DE RIESGOS'!$AF66),"")</f>
        <v/>
      </c>
      <c r="CI41" s="335" t="str">
        <f>IF(AND('MAPA DE RIESGOS'!$AP67="Alta",'MAPA DE RIESGOS'!$AR67="Catastrófico"),CONCATENATE("R",'MAPA DE RIESGOS'!$H67,"C",'MAPA DE RIESGOS'!$AF67),"")</f>
        <v/>
      </c>
      <c r="CJ41" s="335" t="str">
        <f>IF(AND('MAPA DE RIESGOS'!$AP68="Alta",'MAPA DE RIESGOS'!$AR68="Catastrófico"),CONCATENATE("R",'MAPA DE RIESGOS'!$H68,"C",'MAPA DE RIESGOS'!$AF68),"")</f>
        <v/>
      </c>
      <c r="CK41" s="335" t="str">
        <f>IF(AND('MAPA DE RIESGOS'!$AP69="Alta",'MAPA DE RIESGOS'!$AR69="Catastrófico"),CONCATENATE("R",'MAPA DE RIESGOS'!$H69,"C",'MAPA DE RIESGOS'!$AF69),"")</f>
        <v/>
      </c>
      <c r="CL41" s="335" t="str">
        <f>IF(AND('MAPA DE RIESGOS'!$AP70="Alta",'MAPA DE RIESGOS'!$AR70="Catastrófico"),CONCATENATE("R",'MAPA DE RIESGOS'!$H70,"C",'MAPA DE RIESGOS'!$AF70),"")</f>
        <v/>
      </c>
      <c r="CM41" s="335" t="str">
        <f>IF(AND('MAPA DE RIESGOS'!$AP71="Alta",'MAPA DE RIESGOS'!$AR71="Catastrófico"),CONCATENATE("R",'MAPA DE RIESGOS'!$H71,"C",'MAPA DE RIESGOS'!$AF71),"")</f>
        <v/>
      </c>
      <c r="CN41" s="335" t="str">
        <f>IF(AND('MAPA DE RIESGOS'!$AP72="Alta",'MAPA DE RIESGOS'!$AR72="Catastrófico"),CONCATENATE("R",'MAPA DE RIESGOS'!$H72,"C",'MAPA DE RIESGOS'!$AF72),"")</f>
        <v/>
      </c>
      <c r="CO41" s="335" t="str">
        <f>IF(AND('MAPA DE RIESGOS'!$AP73="Alta",'MAPA DE RIESGOS'!$AR73="Catastrófico"),CONCATENATE("R",'MAPA DE RIESGOS'!$H73,"C",'MAPA DE RIESGOS'!$AF73),"")</f>
        <v/>
      </c>
      <c r="CP41" s="335" t="str">
        <f>IF(AND('MAPA DE RIESGOS'!$AP74="Alta",'MAPA DE RIESGOS'!$AR74="Catastrófico"),CONCATENATE("R",'MAPA DE RIESGOS'!$H74,"C",'MAPA DE RIESGOS'!$AF74),"")</f>
        <v/>
      </c>
      <c r="CQ41" s="335" t="str">
        <f>IF(AND('MAPA DE RIESGOS'!$AP75="Alta",'MAPA DE RIESGOS'!$AR75="Catastrófico"),CONCATENATE("R",'MAPA DE RIESGOS'!$H75,"C",'MAPA DE RIESGOS'!$AF75),"")</f>
        <v/>
      </c>
      <c r="CR41" s="335" t="str">
        <f>IF(AND('MAPA DE RIESGOS'!$AP76="Alta",'MAPA DE RIESGOS'!$AR76="Catastrófico"),CONCATENATE("R",'MAPA DE RIESGOS'!$H76,"C",'MAPA DE RIESGOS'!$AF76),"")</f>
        <v/>
      </c>
      <c r="CS41" s="335" t="str">
        <f>IF(AND('MAPA DE RIESGOS'!$AP77="Alta",'MAPA DE RIESGOS'!$AR77="Catastrófico"),CONCATENATE("R",'MAPA DE RIESGOS'!$H77,"C",'MAPA DE RIESGOS'!$AF77),"")</f>
        <v/>
      </c>
      <c r="CT41" s="335" t="str">
        <f>IF(AND('MAPA DE RIESGOS'!$AP78="Alta",'MAPA DE RIESGOS'!$AR78="Catastrófico"),CONCATENATE("R",'MAPA DE RIESGOS'!$H78,"C",'MAPA DE RIESGOS'!$AF78),"")</f>
        <v/>
      </c>
      <c r="CU41" s="336" t="str">
        <f>IF(AND('MAPA DE RIESGOS'!$AP79="Alta",'MAPA DE RIESGOS'!$AR79="Catastrófico"),CONCATENATE("R",'MAPA DE RIESGOS'!$H79,"C",'MAPA DE RIESGOS'!$AF79),"")</f>
        <v/>
      </c>
      <c r="CV41" s="67"/>
      <c r="CW41" s="988"/>
      <c r="CX41" s="989"/>
      <c r="CY41" s="989"/>
      <c r="CZ41" s="989"/>
      <c r="DA41" s="989"/>
      <c r="DB41" s="990"/>
    </row>
    <row r="42" spans="2:106" ht="32.450000000000003" customHeight="1">
      <c r="B42" s="966"/>
      <c r="C42" s="966"/>
      <c r="D42" s="967"/>
      <c r="E42" s="955"/>
      <c r="F42" s="956"/>
      <c r="G42" s="956"/>
      <c r="H42" s="956"/>
      <c r="I42" s="956"/>
      <c r="J42" s="345" t="str">
        <f>IF(AND('MAPA DE RIESGOS'!$AP80="Alta",'MAPA DE RIESGOS'!$AR80="Leve"),CONCATENATE("R",'MAPA DE RIESGOS'!$H80,"C",'MAPA DE RIESGOS'!$AF80),"")</f>
        <v/>
      </c>
      <c r="K42" s="346" t="str">
        <f>IF(AND('MAPA DE RIESGOS'!$AP81="Alta",'MAPA DE RIESGOS'!$AR81="Leve"),CONCATENATE("R",'MAPA DE RIESGOS'!$H81,"C",'MAPA DE RIESGOS'!$AF81),"")</f>
        <v/>
      </c>
      <c r="L42" s="346" t="str">
        <f>IF(AND('MAPA DE RIESGOS'!$AP82="Alta",'MAPA DE RIESGOS'!$AR82="Leve"),CONCATENATE("R",'MAPA DE RIESGOS'!$H82,"C",'MAPA DE RIESGOS'!$AF82),"")</f>
        <v/>
      </c>
      <c r="M42" s="346" t="str">
        <f>IF(AND('MAPA DE RIESGOS'!$AP83="Alta",'MAPA DE RIESGOS'!$AR83="Leve"),CONCATENATE("R",'MAPA DE RIESGOS'!$H83,"C",'MAPA DE RIESGOS'!$AF83),"")</f>
        <v/>
      </c>
      <c r="N42" s="346" t="str">
        <f>IF(AND('MAPA DE RIESGOS'!$AP84="Alta",'MAPA DE RIESGOS'!$AR84="Leve"),CONCATENATE("R",'MAPA DE RIESGOS'!$H84,"C",'MAPA DE RIESGOS'!$AF84),"")</f>
        <v/>
      </c>
      <c r="O42" s="346" t="str">
        <f>IF(AND('MAPA DE RIESGOS'!$AP85="Alta",'MAPA DE RIESGOS'!$AR85="Leve"),CONCATENATE("R",'MAPA DE RIESGOS'!$H85,"C",'MAPA DE RIESGOS'!$AF85),"")</f>
        <v/>
      </c>
      <c r="P42" s="346" t="str">
        <f>IF(AND('MAPA DE RIESGOS'!$AP86="Alta",'MAPA DE RIESGOS'!$AR86="Leve"),CONCATENATE("R",'MAPA DE RIESGOS'!$H86,"C",'MAPA DE RIESGOS'!$AF86),"")</f>
        <v/>
      </c>
      <c r="Q42" s="346" t="str">
        <f>IF(AND('MAPA DE RIESGOS'!$AP87="Alta",'MAPA DE RIESGOS'!$AR87="Leve"),CONCATENATE("R",'MAPA DE RIESGOS'!$H87,"C",'MAPA DE RIESGOS'!$AF87),"")</f>
        <v/>
      </c>
      <c r="R42" s="346" t="str">
        <f>IF(AND('MAPA DE RIESGOS'!$AP88="Alta",'MAPA DE RIESGOS'!$AR88="Leve"),CONCATENATE("R",'MAPA DE RIESGOS'!$H88,"C",'MAPA DE RIESGOS'!$AF88),"")</f>
        <v/>
      </c>
      <c r="S42" s="346" t="str">
        <f>IF(AND('MAPA DE RIESGOS'!$AP89="Alta",'MAPA DE RIESGOS'!$AR89="Leve"),CONCATENATE("R",'MAPA DE RIESGOS'!$H89,"C",'MAPA DE RIESGOS'!$AF89),"")</f>
        <v/>
      </c>
      <c r="T42" s="346" t="str">
        <f>IF(AND('MAPA DE RIESGOS'!$AP90="Alta",'MAPA DE RIESGOS'!$AR90="Leve"),CONCATENATE("R",'MAPA DE RIESGOS'!$H90,"C",'MAPA DE RIESGOS'!$AF90),"")</f>
        <v/>
      </c>
      <c r="U42" s="346" t="str">
        <f>IF(AND('MAPA DE RIESGOS'!$AP91="Alta",'MAPA DE RIESGOS'!$AR91="Leve"),CONCATENATE("R",'MAPA DE RIESGOS'!$H91,"C",'MAPA DE RIESGOS'!$AF91),"")</f>
        <v/>
      </c>
      <c r="V42" s="346" t="str">
        <f>IF(AND('MAPA DE RIESGOS'!$AP92="Alta",'MAPA DE RIESGOS'!$AR92="Leve"),CONCATENATE("R",'MAPA DE RIESGOS'!$H92,"C",'MAPA DE RIESGOS'!$AF92),"")</f>
        <v/>
      </c>
      <c r="W42" s="346" t="str">
        <f>IF(AND('MAPA DE RIESGOS'!$AP93="Alta",'MAPA DE RIESGOS'!$AR93="Leve"),CONCATENATE("R",'MAPA DE RIESGOS'!$H93,"C",'MAPA DE RIESGOS'!$AF93),"")</f>
        <v/>
      </c>
      <c r="X42" s="346" t="str">
        <f>IF(AND('MAPA DE RIESGOS'!$AP94="Alta",'MAPA DE RIESGOS'!$AR94="Leve"),CONCATENATE("R",'MAPA DE RIESGOS'!$H94,"C",'MAPA DE RIESGOS'!$AF94),"")</f>
        <v/>
      </c>
      <c r="Y42" s="346" t="str">
        <f>IF(AND('MAPA DE RIESGOS'!$AP95="Alta",'MAPA DE RIESGOS'!$AR95="Leve"),CONCATENATE("R",'MAPA DE RIESGOS'!$H95,"C",'MAPA DE RIESGOS'!$AF95),"")</f>
        <v/>
      </c>
      <c r="Z42" s="346" t="str">
        <f>IF(AND('MAPA DE RIESGOS'!$AP96="Alta",'MAPA DE RIESGOS'!$AR96="Leve"),CONCATENATE("R",'MAPA DE RIESGOS'!$H96,"C",'MAPA DE RIESGOS'!$AF96),"")</f>
        <v/>
      </c>
      <c r="AA42" s="346" t="str">
        <f>IF(AND('MAPA DE RIESGOS'!$AP97="Alta",'MAPA DE RIESGOS'!$AR97="Leve"),CONCATENATE("R",'MAPA DE RIESGOS'!$H97,"C",'MAPA DE RIESGOS'!$AF97),"")</f>
        <v/>
      </c>
      <c r="AB42" s="345" t="str">
        <f>IF(AND('MAPA DE RIESGOS'!$AP80="Alta",'MAPA DE RIESGOS'!$AR80="Menor"),CONCATENATE("R",'MAPA DE RIESGOS'!$H80,"C",'MAPA DE RIESGOS'!$AF80),"")</f>
        <v/>
      </c>
      <c r="AC42" s="346" t="str">
        <f>IF(AND('MAPA DE RIESGOS'!$AP81="Alta",'MAPA DE RIESGOS'!$AR81="Menor"),CONCATENATE("R",'MAPA DE RIESGOS'!$H81,"C",'MAPA DE RIESGOS'!$AF81),"")</f>
        <v/>
      </c>
      <c r="AD42" s="346" t="str">
        <f>IF(AND('MAPA DE RIESGOS'!$AP82="Alta",'MAPA DE RIESGOS'!$AR82="Menor"),CONCATENATE("R",'MAPA DE RIESGOS'!$H82,"C",'MAPA DE RIESGOS'!$AF82),"")</f>
        <v/>
      </c>
      <c r="AE42" s="346" t="str">
        <f>IF(AND('MAPA DE RIESGOS'!$AP83="Alta",'MAPA DE RIESGOS'!$AR83="Menor"),CONCATENATE("R",'MAPA DE RIESGOS'!$H83,"C",'MAPA DE RIESGOS'!$AF83),"")</f>
        <v/>
      </c>
      <c r="AF42" s="346" t="str">
        <f>IF(AND('MAPA DE RIESGOS'!$AP84="Alta",'MAPA DE RIESGOS'!$AR84="Menor"),CONCATENATE("R",'MAPA DE RIESGOS'!$H84,"C",'MAPA DE RIESGOS'!$AF84),"")</f>
        <v/>
      </c>
      <c r="AG42" s="346" t="str">
        <f>IF(AND('MAPA DE RIESGOS'!$AP85="Alta",'MAPA DE RIESGOS'!$AR85="Menor"),CONCATENATE("R",'MAPA DE RIESGOS'!$H85,"C",'MAPA DE RIESGOS'!$AF85),"")</f>
        <v/>
      </c>
      <c r="AH42" s="346" t="str">
        <f>IF(AND('MAPA DE RIESGOS'!$AP86="Alta",'MAPA DE RIESGOS'!$AR86="Menor"),CONCATENATE("R",'MAPA DE RIESGOS'!$H86,"C",'MAPA DE RIESGOS'!$AF86),"")</f>
        <v/>
      </c>
      <c r="AI42" s="346" t="str">
        <f>IF(AND('MAPA DE RIESGOS'!$AP87="Alta",'MAPA DE RIESGOS'!$AR87="Menor"),CONCATENATE("R",'MAPA DE RIESGOS'!$H87,"C",'MAPA DE RIESGOS'!$AF87),"")</f>
        <v/>
      </c>
      <c r="AJ42" s="346" t="str">
        <f>IF(AND('MAPA DE RIESGOS'!$AP88="Alta",'MAPA DE RIESGOS'!$AR88="Menor"),CONCATENATE("R",'MAPA DE RIESGOS'!$H88,"C",'MAPA DE RIESGOS'!$AF88),"")</f>
        <v/>
      </c>
      <c r="AK42" s="346" t="str">
        <f>IF(AND('MAPA DE RIESGOS'!$AP89="Alta",'MAPA DE RIESGOS'!$AR89="Menor"),CONCATENATE("R",'MAPA DE RIESGOS'!$H89,"C",'MAPA DE RIESGOS'!$AF89),"")</f>
        <v/>
      </c>
      <c r="AL42" s="346" t="str">
        <f>IF(AND('MAPA DE RIESGOS'!$AP90="Alta",'MAPA DE RIESGOS'!$AR90="Menor"),CONCATENATE("R",'MAPA DE RIESGOS'!$H90,"C",'MAPA DE RIESGOS'!$AF90),"")</f>
        <v/>
      </c>
      <c r="AM42" s="346" t="str">
        <f>IF(AND('MAPA DE RIESGOS'!$AP91="Alta",'MAPA DE RIESGOS'!$AR91="Menor"),CONCATENATE("R",'MAPA DE RIESGOS'!$H91,"C",'MAPA DE RIESGOS'!$AF91),"")</f>
        <v/>
      </c>
      <c r="AN42" s="346" t="str">
        <f>IF(AND('MAPA DE RIESGOS'!$AP92="Alta",'MAPA DE RIESGOS'!$AR92="Menor"),CONCATENATE("R",'MAPA DE RIESGOS'!$H92,"C",'MAPA DE RIESGOS'!$AF92),"")</f>
        <v/>
      </c>
      <c r="AO42" s="346" t="str">
        <f>IF(AND('MAPA DE RIESGOS'!$AP93="Alta",'MAPA DE RIESGOS'!$AR93="Menor"),CONCATENATE("R",'MAPA DE RIESGOS'!$H93,"C",'MAPA DE RIESGOS'!$AF93),"")</f>
        <v/>
      </c>
      <c r="AP42" s="346" t="str">
        <f>IF(AND('MAPA DE RIESGOS'!$AP94="Alta",'MAPA DE RIESGOS'!$AR94="Menor"),CONCATENATE("R",'MAPA DE RIESGOS'!$H94,"C",'MAPA DE RIESGOS'!$AF94),"")</f>
        <v/>
      </c>
      <c r="AQ42" s="346" t="str">
        <f>IF(AND('MAPA DE RIESGOS'!$AP95="Alta",'MAPA DE RIESGOS'!$AR95="Menor"),CONCATENATE("R",'MAPA DE RIESGOS'!$H95,"C",'MAPA DE RIESGOS'!$AF95),"")</f>
        <v/>
      </c>
      <c r="AR42" s="346" t="str">
        <f>IF(AND('MAPA DE RIESGOS'!$AP96="Alta",'MAPA DE RIESGOS'!$AR96="Menor"),CONCATENATE("R",'MAPA DE RIESGOS'!$H96,"C",'MAPA DE RIESGOS'!$AF96),"")</f>
        <v/>
      </c>
      <c r="AS42" s="347" t="str">
        <f>IF(AND('MAPA DE RIESGOS'!$AP97="Alta",'MAPA DE RIESGOS'!$AR97="Menor"),CONCATENATE("R",'MAPA DE RIESGOS'!$H97,"C",'MAPA DE RIESGOS'!$AF97),"")</f>
        <v/>
      </c>
      <c r="AT42" s="333" t="str">
        <f>IF(AND('MAPA DE RIESGOS'!$AP80="Alta",'MAPA DE RIESGOS'!$AR80="Moderado"),CONCATENATE("R",'MAPA DE RIESGOS'!$H80,"C",'MAPA DE RIESGOS'!$AF80),"")</f>
        <v/>
      </c>
      <c r="AU42" s="333" t="str">
        <f>IF(AND('MAPA DE RIESGOS'!$AP81="Alta",'MAPA DE RIESGOS'!$AR81="Moderado"),CONCATENATE("R",'MAPA DE RIESGOS'!$H81,"C",'MAPA DE RIESGOS'!$AF81),"")</f>
        <v/>
      </c>
      <c r="AV42" s="333" t="str">
        <f>IF(AND('MAPA DE RIESGOS'!$AP82="Alta",'MAPA DE RIESGOS'!$AR82="Moderado"),CONCATENATE("R",'MAPA DE RIESGOS'!$H82,"C",'MAPA DE RIESGOS'!$AF82),"")</f>
        <v/>
      </c>
      <c r="AW42" s="333" t="str">
        <f>IF(AND('MAPA DE RIESGOS'!$AP83="Alta",'MAPA DE RIESGOS'!$AR83="Moderado"),CONCATENATE("R",'MAPA DE RIESGOS'!$H83,"C",'MAPA DE RIESGOS'!$AF83),"")</f>
        <v/>
      </c>
      <c r="AX42" s="333" t="str">
        <f>IF(AND('MAPA DE RIESGOS'!$AP84="Alta",'MAPA DE RIESGOS'!$AR84="Moderado"),CONCATENATE("R",'MAPA DE RIESGOS'!$H84,"C",'MAPA DE RIESGOS'!$AF84),"")</f>
        <v/>
      </c>
      <c r="AY42" s="333" t="str">
        <f>IF(AND('MAPA DE RIESGOS'!$AP85="Alta",'MAPA DE RIESGOS'!$AR85="Moderado"),CONCATENATE("R",'MAPA DE RIESGOS'!$H85,"C",'MAPA DE RIESGOS'!$AF85),"")</f>
        <v/>
      </c>
      <c r="AZ42" s="333" t="str">
        <f>IF(AND('MAPA DE RIESGOS'!$AP86="Alta",'MAPA DE RIESGOS'!$AR86="Moderado"),CONCATENATE("R",'MAPA DE RIESGOS'!$H86,"C",'MAPA DE RIESGOS'!$AF86),"")</f>
        <v/>
      </c>
      <c r="BA42" s="333" t="str">
        <f>IF(AND('MAPA DE RIESGOS'!$AP87="Alta",'MAPA DE RIESGOS'!$AR87="Moderado"),CONCATENATE("R",'MAPA DE RIESGOS'!$H87,"C",'MAPA DE RIESGOS'!$AF87),"")</f>
        <v/>
      </c>
      <c r="BB42" s="333" t="str">
        <f>IF(AND('MAPA DE RIESGOS'!$AP88="Alta",'MAPA DE RIESGOS'!$AR88="Moderado"),CONCATENATE("R",'MAPA DE RIESGOS'!$H88,"C",'MAPA DE RIESGOS'!$AF88),"")</f>
        <v/>
      </c>
      <c r="BC42" s="333" t="str">
        <f>IF(AND('MAPA DE RIESGOS'!$AP89="Alta",'MAPA DE RIESGOS'!$AR89="Moderado"),CONCATENATE("R",'MAPA DE RIESGOS'!$H89,"C",'MAPA DE RIESGOS'!$AF89),"")</f>
        <v/>
      </c>
      <c r="BD42" s="333" t="str">
        <f>IF(AND('MAPA DE RIESGOS'!$AP90="Alta",'MAPA DE RIESGOS'!$AR90="Moderado"),CONCATENATE("R",'MAPA DE RIESGOS'!$H90,"C",'MAPA DE RIESGOS'!$AF90),"")</f>
        <v/>
      </c>
      <c r="BE42" s="333" t="str">
        <f>IF(AND('MAPA DE RIESGOS'!$AP91="Alta",'MAPA DE RIESGOS'!$AR91="Moderado"),CONCATENATE("R",'MAPA DE RIESGOS'!$H91,"C",'MAPA DE RIESGOS'!$AF91),"")</f>
        <v/>
      </c>
      <c r="BF42" s="333" t="str">
        <f>IF(AND('MAPA DE RIESGOS'!$AP92="Alta",'MAPA DE RIESGOS'!$AR92="Moderado"),CONCATENATE("R",'MAPA DE RIESGOS'!$H92,"C",'MAPA DE RIESGOS'!$AF92),"")</f>
        <v/>
      </c>
      <c r="BG42" s="333" t="str">
        <f>IF(AND('MAPA DE RIESGOS'!$AP93="Alta",'MAPA DE RIESGOS'!$AR93="Moderado"),CONCATENATE("R",'MAPA DE RIESGOS'!$H93,"C",'MAPA DE RIESGOS'!$AF93),"")</f>
        <v/>
      </c>
      <c r="BH42" s="333" t="str">
        <f>IF(AND('MAPA DE RIESGOS'!$AP94="Alta",'MAPA DE RIESGOS'!$AR94="Moderado"),CONCATENATE("R",'MAPA DE RIESGOS'!$H94,"C",'MAPA DE RIESGOS'!$AF94),"")</f>
        <v/>
      </c>
      <c r="BI42" s="333" t="str">
        <f>IF(AND('MAPA DE RIESGOS'!$AP95="Alta",'MAPA DE RIESGOS'!$AR95="Moderado"),CONCATENATE("R",'MAPA DE RIESGOS'!$H95,"C",'MAPA DE RIESGOS'!$AF95),"")</f>
        <v/>
      </c>
      <c r="BJ42" s="333" t="str">
        <f>IF(AND('MAPA DE RIESGOS'!$AP96="Alta",'MAPA DE RIESGOS'!$AR96="Moderado"),CONCATENATE("R",'MAPA DE RIESGOS'!$H96,"C",'MAPA DE RIESGOS'!$AF96),"")</f>
        <v/>
      </c>
      <c r="BK42" s="334" t="str">
        <f>IF(AND('MAPA DE RIESGOS'!$AP97="Alta",'MAPA DE RIESGOS'!$AR97="Moderado"),CONCATENATE("R",'MAPA DE RIESGOS'!$H97,"C",'MAPA DE RIESGOS'!$AF97),"")</f>
        <v/>
      </c>
      <c r="BL42" s="333" t="str">
        <f>IF(AND('MAPA DE RIESGOS'!$AP80="Alta",'MAPA DE RIESGOS'!$AR80="Mayor"),CONCATENATE("R",'MAPA DE RIESGOS'!$H80,"C",'MAPA DE RIESGOS'!$AF80),"")</f>
        <v/>
      </c>
      <c r="BM42" s="333" t="str">
        <f>IF(AND('MAPA DE RIESGOS'!$AP81="Alta",'MAPA DE RIESGOS'!$AR81="Mayor"),CONCATENATE("R",'MAPA DE RIESGOS'!$H81,"C",'MAPA DE RIESGOS'!$AF81),"")</f>
        <v/>
      </c>
      <c r="BN42" s="333" t="str">
        <f>IF(AND('MAPA DE RIESGOS'!$AP82="Alta",'MAPA DE RIESGOS'!$AR82="Mayor"),CONCATENATE("R",'MAPA DE RIESGOS'!$H82,"C",'MAPA DE RIESGOS'!$AF82),"")</f>
        <v/>
      </c>
      <c r="BO42" s="333" t="str">
        <f>IF(AND('MAPA DE RIESGOS'!$AP83="Alta",'MAPA DE RIESGOS'!$AR83="Mayor"),CONCATENATE("R",'MAPA DE RIESGOS'!$H83,"C",'MAPA DE RIESGOS'!$AF83),"")</f>
        <v/>
      </c>
      <c r="BP42" s="333" t="str">
        <f>IF(AND('MAPA DE RIESGOS'!$AP84="Alta",'MAPA DE RIESGOS'!$AR84="Mayor"),CONCATENATE("R",'MAPA DE RIESGOS'!$H84,"C",'MAPA DE RIESGOS'!$AF84),"")</f>
        <v/>
      </c>
      <c r="BQ42" s="333" t="str">
        <f>IF(AND('MAPA DE RIESGOS'!$AP85="Alta",'MAPA DE RIESGOS'!$AR85="Mayor"),CONCATENATE("R",'MAPA DE RIESGOS'!$H85,"C",'MAPA DE RIESGOS'!$AF85),"")</f>
        <v/>
      </c>
      <c r="BR42" s="333" t="str">
        <f>IF(AND('MAPA DE RIESGOS'!$AP86="Alta",'MAPA DE RIESGOS'!$AR86="Mayor"),CONCATENATE("R",'MAPA DE RIESGOS'!$H86,"C",'MAPA DE RIESGOS'!$AF86),"")</f>
        <v/>
      </c>
      <c r="BS42" s="333" t="str">
        <f>IF(AND('MAPA DE RIESGOS'!$AP87="Alta",'MAPA DE RIESGOS'!$AR87="Mayor"),CONCATENATE("R",'MAPA DE RIESGOS'!$H87,"C",'MAPA DE RIESGOS'!$AF87),"")</f>
        <v/>
      </c>
      <c r="BT42" s="333" t="str">
        <f>IF(AND('MAPA DE RIESGOS'!$AP88="Alta",'MAPA DE RIESGOS'!$AR88="Mayor"),CONCATENATE("R",'MAPA DE RIESGOS'!$H88,"C",'MAPA DE RIESGOS'!$AF88),"")</f>
        <v/>
      </c>
      <c r="BU42" s="333" t="str">
        <f>IF(AND('MAPA DE RIESGOS'!$AP89="Alta",'MAPA DE RIESGOS'!$AR89="Mayor"),CONCATENATE("R",'MAPA DE RIESGOS'!$H89,"C",'MAPA DE RIESGOS'!$AF89),"")</f>
        <v/>
      </c>
      <c r="BV42" s="333" t="str">
        <f>IF(AND('MAPA DE RIESGOS'!$AP90="Alta",'MAPA DE RIESGOS'!$AR90="Mayor"),CONCATENATE("R",'MAPA DE RIESGOS'!$H90,"C",'MAPA DE RIESGOS'!$AF90),"")</f>
        <v/>
      </c>
      <c r="BW42" s="333" t="str">
        <f>IF(AND('MAPA DE RIESGOS'!$AP91="Alta",'MAPA DE RIESGOS'!$AR91="Mayor"),CONCATENATE("R",'MAPA DE RIESGOS'!$H91,"C",'MAPA DE RIESGOS'!$AF91),"")</f>
        <v/>
      </c>
      <c r="BX42" s="333" t="str">
        <f>IF(AND('MAPA DE RIESGOS'!$AP92="Alta",'MAPA DE RIESGOS'!$AR92="Mayor"),CONCATENATE("R",'MAPA DE RIESGOS'!$H92,"C",'MAPA DE RIESGOS'!$AF92),"")</f>
        <v/>
      </c>
      <c r="BY42" s="333" t="str">
        <f>IF(AND('MAPA DE RIESGOS'!$AP93="Alta",'MAPA DE RIESGOS'!$AR93="Mayor"),CONCATENATE("R",'MAPA DE RIESGOS'!$H93,"C",'MAPA DE RIESGOS'!$AF93),"")</f>
        <v/>
      </c>
      <c r="BZ42" s="333" t="str">
        <f>IF(AND('MAPA DE RIESGOS'!$AP94="Alta",'MAPA DE RIESGOS'!$AR94="Mayor"),CONCATENATE("R",'MAPA DE RIESGOS'!$H94,"C",'MAPA DE RIESGOS'!$AF94),"")</f>
        <v/>
      </c>
      <c r="CA42" s="333" t="str">
        <f>IF(AND('MAPA DE RIESGOS'!$AP95="Alta",'MAPA DE RIESGOS'!$AR95="Mayor"),CONCATENATE("R",'MAPA DE RIESGOS'!$H95,"C",'MAPA DE RIESGOS'!$AF95),"")</f>
        <v/>
      </c>
      <c r="CB42" s="333" t="str">
        <f>IF(AND('MAPA DE RIESGOS'!$AP96="Alta",'MAPA DE RIESGOS'!$AR96="Mayor"),CONCATENATE("R",'MAPA DE RIESGOS'!$H96,"C",'MAPA DE RIESGOS'!$AF96),"")</f>
        <v/>
      </c>
      <c r="CC42" s="334" t="str">
        <f>IF(AND('MAPA DE RIESGOS'!$AP97="Alta",'MAPA DE RIESGOS'!$AR97="Mayor"),CONCATENATE("R",'MAPA DE RIESGOS'!$H97,"C",'MAPA DE RIESGOS'!$AF97),"")</f>
        <v/>
      </c>
      <c r="CD42" s="335" t="str">
        <f>IF(AND('MAPA DE RIESGOS'!$AP80="Alta",'MAPA DE RIESGOS'!$AR80="Catastrófico"),CONCATENATE("R",'MAPA DE RIESGOS'!$H80,"C",'MAPA DE RIESGOS'!$AF80),"")</f>
        <v/>
      </c>
      <c r="CE42" s="335" t="str">
        <f>IF(AND('MAPA DE RIESGOS'!$AP81="Alta",'MAPA DE RIESGOS'!$AR81="Catastrófico"),CONCATENATE("R",'MAPA DE RIESGOS'!$H81,"C",'MAPA DE RIESGOS'!$AF81),"")</f>
        <v/>
      </c>
      <c r="CF42" s="335" t="str">
        <f>IF(AND('MAPA DE RIESGOS'!$AP82="Alta",'MAPA DE RIESGOS'!$AR82="Catastrófico"),CONCATENATE("R",'MAPA DE RIESGOS'!$H82,"C",'MAPA DE RIESGOS'!$AF82),"")</f>
        <v/>
      </c>
      <c r="CG42" s="335" t="str">
        <f>IF(AND('MAPA DE RIESGOS'!$AP83="Alta",'MAPA DE RIESGOS'!$AR83="Catastrófico"),CONCATENATE("R",'MAPA DE RIESGOS'!$H83,"C",'MAPA DE RIESGOS'!$AF83),"")</f>
        <v/>
      </c>
      <c r="CH42" s="335" t="str">
        <f>IF(AND('MAPA DE RIESGOS'!$AP84="Alta",'MAPA DE RIESGOS'!$AR84="Catastrófico"),CONCATENATE("R",'MAPA DE RIESGOS'!$H84,"C",'MAPA DE RIESGOS'!$AF84),"")</f>
        <v/>
      </c>
      <c r="CI42" s="335" t="str">
        <f>IF(AND('MAPA DE RIESGOS'!$AP85="Alta",'MAPA DE RIESGOS'!$AR85="Catastrófico"),CONCATENATE("R",'MAPA DE RIESGOS'!$H85,"C",'MAPA DE RIESGOS'!$AF85),"")</f>
        <v/>
      </c>
      <c r="CJ42" s="335" t="str">
        <f>IF(AND('MAPA DE RIESGOS'!$AP86="Alta",'MAPA DE RIESGOS'!$AR86="Catastrófico"),CONCATENATE("R",'MAPA DE RIESGOS'!$H86,"C",'MAPA DE RIESGOS'!$AF86),"")</f>
        <v/>
      </c>
      <c r="CK42" s="335" t="str">
        <f>IF(AND('MAPA DE RIESGOS'!$AP87="Alta",'MAPA DE RIESGOS'!$AR87="Catastrófico"),CONCATENATE("R",'MAPA DE RIESGOS'!$H87,"C",'MAPA DE RIESGOS'!$AF87),"")</f>
        <v/>
      </c>
      <c r="CL42" s="335" t="str">
        <f>IF(AND('MAPA DE RIESGOS'!$AP88="Alta",'MAPA DE RIESGOS'!$AR88="Catastrófico"),CONCATENATE("R",'MAPA DE RIESGOS'!$H88,"C",'MAPA DE RIESGOS'!$AF88),"")</f>
        <v/>
      </c>
      <c r="CM42" s="335" t="str">
        <f>IF(AND('MAPA DE RIESGOS'!$AP89="Alta",'MAPA DE RIESGOS'!$AR89="Catastrófico"),CONCATENATE("R",'MAPA DE RIESGOS'!$H89,"C",'MAPA DE RIESGOS'!$AF89),"")</f>
        <v/>
      </c>
      <c r="CN42" s="335" t="str">
        <f>IF(AND('MAPA DE RIESGOS'!$AP90="Alta",'MAPA DE RIESGOS'!$AR90="Catastrófico"),CONCATENATE("R",'MAPA DE RIESGOS'!$H90,"C",'MAPA DE RIESGOS'!$AF90),"")</f>
        <v/>
      </c>
      <c r="CO42" s="335" t="str">
        <f>IF(AND('MAPA DE RIESGOS'!$AP91="Alta",'MAPA DE RIESGOS'!$AR91="Catastrófico"),CONCATENATE("R",'MAPA DE RIESGOS'!$H91,"C",'MAPA DE RIESGOS'!$AF91),"")</f>
        <v/>
      </c>
      <c r="CP42" s="335" t="str">
        <f>IF(AND('MAPA DE RIESGOS'!$AP92="Alta",'MAPA DE RIESGOS'!$AR92="Catastrófico"),CONCATENATE("R",'MAPA DE RIESGOS'!$H92,"C",'MAPA DE RIESGOS'!$AF92),"")</f>
        <v/>
      </c>
      <c r="CQ42" s="335" t="str">
        <f>IF(AND('MAPA DE RIESGOS'!$AP93="Alta",'MAPA DE RIESGOS'!$AR93="Catastrófico"),CONCATENATE("R",'MAPA DE RIESGOS'!$H93,"C",'MAPA DE RIESGOS'!$AF93),"")</f>
        <v/>
      </c>
      <c r="CR42" s="335" t="str">
        <f>IF(AND('MAPA DE RIESGOS'!$AP94="Alta",'MAPA DE RIESGOS'!$AR94="Catastrófico"),CONCATENATE("R",'MAPA DE RIESGOS'!$H94,"C",'MAPA DE RIESGOS'!$AF94),"")</f>
        <v/>
      </c>
      <c r="CS42" s="335" t="str">
        <f>IF(AND('MAPA DE RIESGOS'!$AP95="Alta",'MAPA DE RIESGOS'!$AR95="Catastrófico"),CONCATENATE("R",'MAPA DE RIESGOS'!$H95,"C",'MAPA DE RIESGOS'!$AF95),"")</f>
        <v/>
      </c>
      <c r="CT42" s="335" t="str">
        <f>IF(AND('MAPA DE RIESGOS'!$AP96="Alta",'MAPA DE RIESGOS'!$AR96="Catastrófico"),CONCATENATE("R",'MAPA DE RIESGOS'!$H96,"C",'MAPA DE RIESGOS'!$AF96),"")</f>
        <v/>
      </c>
      <c r="CU42" s="336" t="str">
        <f>IF(AND('MAPA DE RIESGOS'!$AP97="Alta",'MAPA DE RIESGOS'!$AR97="Catastrófico"),CONCATENATE("R",'MAPA DE RIESGOS'!$H97,"C",'MAPA DE RIESGOS'!$AF97),"")</f>
        <v/>
      </c>
      <c r="CV42" s="67"/>
      <c r="CW42" s="988"/>
      <c r="CX42" s="989"/>
      <c r="CY42" s="989"/>
      <c r="CZ42" s="989"/>
      <c r="DA42" s="989"/>
      <c r="DB42" s="990"/>
    </row>
    <row r="43" spans="2:106" ht="32.450000000000003" customHeight="1">
      <c r="B43" s="966"/>
      <c r="C43" s="966"/>
      <c r="D43" s="967"/>
      <c r="E43" s="955"/>
      <c r="F43" s="956"/>
      <c r="G43" s="956"/>
      <c r="H43" s="956"/>
      <c r="I43" s="956"/>
      <c r="J43" s="345" t="str">
        <f>IF(AND('MAPA DE RIESGOS'!$AP98="Alta",'MAPA DE RIESGOS'!$AR98="Leve"),CONCATENATE("R",'MAPA DE RIESGOS'!$H98,"C",'MAPA DE RIESGOS'!$AF98),"")</f>
        <v/>
      </c>
      <c r="K43" s="346" t="str">
        <f>IF(AND('MAPA DE RIESGOS'!$AP99="Alta",'MAPA DE RIESGOS'!$AR99="Leve"),CONCATENATE("R",'MAPA DE RIESGOS'!$H99,"C",'MAPA DE RIESGOS'!$AF99),"")</f>
        <v/>
      </c>
      <c r="L43" s="346" t="str">
        <f>IF(AND('MAPA DE RIESGOS'!$AP100="Alta",'MAPA DE RIESGOS'!$AR100="Leve"),CONCATENATE("R",'MAPA DE RIESGOS'!$H100,"C",'MAPA DE RIESGOS'!$AF100),"")</f>
        <v/>
      </c>
      <c r="M43" s="346" t="str">
        <f>IF(AND('MAPA DE RIESGOS'!$AP101="Alta",'MAPA DE RIESGOS'!$AR101="Leve"),CONCATENATE("R",'MAPA DE RIESGOS'!$H101,"C",'MAPA DE RIESGOS'!$AF101),"")</f>
        <v/>
      </c>
      <c r="N43" s="346" t="str">
        <f>IF(AND('MAPA DE RIESGOS'!$AP102="Alta",'MAPA DE RIESGOS'!$AR102="Leve"),CONCATENATE("R",'MAPA DE RIESGOS'!$H102,"C",'MAPA DE RIESGOS'!$AF102),"")</f>
        <v/>
      </c>
      <c r="O43" s="346" t="str">
        <f>IF(AND('MAPA DE RIESGOS'!$AP103="Alta",'MAPA DE RIESGOS'!$AR103="Leve"),CONCATENATE("R",'MAPA DE RIESGOS'!$H103,"C",'MAPA DE RIESGOS'!$AF103),"")</f>
        <v/>
      </c>
      <c r="P43" s="346" t="str">
        <f>IF(AND('MAPA DE RIESGOS'!$AP104="Alta",'MAPA DE RIESGOS'!$AR104="Leve"),CONCATENATE("R",'MAPA DE RIESGOS'!$H104,"C",'MAPA DE RIESGOS'!$AF104),"")</f>
        <v/>
      </c>
      <c r="Q43" s="346" t="str">
        <f>IF(AND('MAPA DE RIESGOS'!$AP105="Alta",'MAPA DE RIESGOS'!$AR105="Leve"),CONCATENATE("R",'MAPA DE RIESGOS'!$H105,"C",'MAPA DE RIESGOS'!$AF105),"")</f>
        <v/>
      </c>
      <c r="R43" s="346" t="str">
        <f>IF(AND('MAPA DE RIESGOS'!$AP106="Alta",'MAPA DE RIESGOS'!$AR106="Leve"),CONCATENATE("R",'MAPA DE RIESGOS'!$H106,"C",'MAPA DE RIESGOS'!$AF106),"")</f>
        <v/>
      </c>
      <c r="S43" s="346" t="str">
        <f>IF(AND('MAPA DE RIESGOS'!$AP107="Alta",'MAPA DE RIESGOS'!$AR107="Leve"),CONCATENATE("R",'MAPA DE RIESGOS'!$H107,"C",'MAPA DE RIESGOS'!$AF107),"")</f>
        <v/>
      </c>
      <c r="T43" s="346" t="str">
        <f>IF(AND('MAPA DE RIESGOS'!$AP108="Alta",'MAPA DE RIESGOS'!$AR108="Leve"),CONCATENATE("R",'MAPA DE RIESGOS'!$H108,"C",'MAPA DE RIESGOS'!$AF108),"")</f>
        <v/>
      </c>
      <c r="U43" s="346" t="str">
        <f>IF(AND('MAPA DE RIESGOS'!$AP109="Alta",'MAPA DE RIESGOS'!$AR109="Leve"),CONCATENATE("R",'MAPA DE RIESGOS'!$H109,"C",'MAPA DE RIESGOS'!$AF109),"")</f>
        <v/>
      </c>
      <c r="V43" s="346" t="str">
        <f>IF(AND('MAPA DE RIESGOS'!$AP110="Alta",'MAPA DE RIESGOS'!$AR110="Leve"),CONCATENATE("R",'MAPA DE RIESGOS'!$H110,"C",'MAPA DE RIESGOS'!$AF110),"")</f>
        <v/>
      </c>
      <c r="W43" s="346" t="str">
        <f>IF(AND('MAPA DE RIESGOS'!$AP111="Alta",'MAPA DE RIESGOS'!$AR111="Leve"),CONCATENATE("R",'MAPA DE RIESGOS'!$H111,"C",'MAPA DE RIESGOS'!$AF111),"")</f>
        <v/>
      </c>
      <c r="X43" s="346" t="str">
        <f>IF(AND('MAPA DE RIESGOS'!$AP112="Alta",'MAPA DE RIESGOS'!$AR112="Leve"),CONCATENATE("R",'MAPA DE RIESGOS'!$H112,"C",'MAPA DE RIESGOS'!$AF112),"")</f>
        <v/>
      </c>
      <c r="Y43" s="346" t="str">
        <f>IF(AND('MAPA DE RIESGOS'!$AP113="Alta",'MAPA DE RIESGOS'!$AR113="Leve"),CONCATENATE("R",'MAPA DE RIESGOS'!$H113,"C",'MAPA DE RIESGOS'!$AF113),"")</f>
        <v/>
      </c>
      <c r="Z43" s="346" t="str">
        <f>IF(AND('MAPA DE RIESGOS'!$AP114="Alta",'MAPA DE RIESGOS'!$AR114="Leve"),CONCATENATE("R",'MAPA DE RIESGOS'!$H114,"C",'MAPA DE RIESGOS'!$AF114),"")</f>
        <v/>
      </c>
      <c r="AA43" s="346" t="str">
        <f>IF(AND('MAPA DE RIESGOS'!$AP115="Alta",'MAPA DE RIESGOS'!$AR115="Leve"),CONCATENATE("R",'MAPA DE RIESGOS'!$H115,"C",'MAPA DE RIESGOS'!$AF115),"")</f>
        <v/>
      </c>
      <c r="AB43" s="345" t="str">
        <f>IF(AND('MAPA DE RIESGOS'!$AP98="Alta",'MAPA DE RIESGOS'!$AR98="Menor"),CONCATENATE("R",'MAPA DE RIESGOS'!$H98,"C",'MAPA DE RIESGOS'!$AF98),"")</f>
        <v/>
      </c>
      <c r="AC43" s="346" t="str">
        <f>IF(AND('MAPA DE RIESGOS'!$AP99="Alta",'MAPA DE RIESGOS'!$AR99="Menor"),CONCATENATE("R",'MAPA DE RIESGOS'!$H99,"C",'MAPA DE RIESGOS'!$AF99),"")</f>
        <v/>
      </c>
      <c r="AD43" s="346" t="str">
        <f>IF(AND('MAPA DE RIESGOS'!$AP100="Alta",'MAPA DE RIESGOS'!$AR100="Menor"),CONCATENATE("R",'MAPA DE RIESGOS'!$H100,"C",'MAPA DE RIESGOS'!$AF100),"")</f>
        <v/>
      </c>
      <c r="AE43" s="346" t="str">
        <f>IF(AND('MAPA DE RIESGOS'!$AP101="Alta",'MAPA DE RIESGOS'!$AR101="Menor"),CONCATENATE("R",'MAPA DE RIESGOS'!$H101,"C",'MAPA DE RIESGOS'!$AF101),"")</f>
        <v/>
      </c>
      <c r="AF43" s="346" t="str">
        <f>IF(AND('MAPA DE RIESGOS'!$AP102="Alta",'MAPA DE RIESGOS'!$AR102="Menor"),CONCATENATE("R",'MAPA DE RIESGOS'!$H102,"C",'MAPA DE RIESGOS'!$AF102),"")</f>
        <v/>
      </c>
      <c r="AG43" s="346" t="str">
        <f>IF(AND('MAPA DE RIESGOS'!$AP103="Alta",'MAPA DE RIESGOS'!$AR103="Menor"),CONCATENATE("R",'MAPA DE RIESGOS'!$H103,"C",'MAPA DE RIESGOS'!$AF103),"")</f>
        <v/>
      </c>
      <c r="AH43" s="346" t="str">
        <f>IF(AND('MAPA DE RIESGOS'!$AP104="Alta",'MAPA DE RIESGOS'!$AR104="Menor"),CONCATENATE("R",'MAPA DE RIESGOS'!$H104,"C",'MAPA DE RIESGOS'!$AF104),"")</f>
        <v/>
      </c>
      <c r="AI43" s="346" t="str">
        <f>IF(AND('MAPA DE RIESGOS'!$AP105="Alta",'MAPA DE RIESGOS'!$AR105="Menor"),CONCATENATE("R",'MAPA DE RIESGOS'!$H105,"C",'MAPA DE RIESGOS'!$AF105),"")</f>
        <v/>
      </c>
      <c r="AJ43" s="346" t="str">
        <f>IF(AND('MAPA DE RIESGOS'!$AP106="Alta",'MAPA DE RIESGOS'!$AR106="Menor"),CONCATENATE("R",'MAPA DE RIESGOS'!$H106,"C",'MAPA DE RIESGOS'!$AF106),"")</f>
        <v/>
      </c>
      <c r="AK43" s="346" t="str">
        <f>IF(AND('MAPA DE RIESGOS'!$AP107="Alta",'MAPA DE RIESGOS'!$AR107="Menor"),CONCATENATE("R",'MAPA DE RIESGOS'!$H107,"C",'MAPA DE RIESGOS'!$AF107),"")</f>
        <v/>
      </c>
      <c r="AL43" s="346" t="str">
        <f>IF(AND('MAPA DE RIESGOS'!$AP108="Alta",'MAPA DE RIESGOS'!$AR108="Menor"),CONCATENATE("R",'MAPA DE RIESGOS'!$H108,"C",'MAPA DE RIESGOS'!$AF108),"")</f>
        <v/>
      </c>
      <c r="AM43" s="346" t="str">
        <f>IF(AND('MAPA DE RIESGOS'!$AP109="Alta",'MAPA DE RIESGOS'!$AR109="Menor"),CONCATENATE("R",'MAPA DE RIESGOS'!$H109,"C",'MAPA DE RIESGOS'!$AF109),"")</f>
        <v/>
      </c>
      <c r="AN43" s="346" t="str">
        <f>IF(AND('MAPA DE RIESGOS'!$AP110="Alta",'MAPA DE RIESGOS'!$AR110="Menor"),CONCATENATE("R",'MAPA DE RIESGOS'!$H110,"C",'MAPA DE RIESGOS'!$AF110),"")</f>
        <v/>
      </c>
      <c r="AO43" s="346" t="str">
        <f>IF(AND('MAPA DE RIESGOS'!$AP111="Alta",'MAPA DE RIESGOS'!$AR111="Menor"),CONCATENATE("R",'MAPA DE RIESGOS'!$H111,"C",'MAPA DE RIESGOS'!$AF111),"")</f>
        <v/>
      </c>
      <c r="AP43" s="346" t="str">
        <f>IF(AND('MAPA DE RIESGOS'!$AP112="Alta",'MAPA DE RIESGOS'!$AR112="Menor"),CONCATENATE("R",'MAPA DE RIESGOS'!$H112,"C",'MAPA DE RIESGOS'!$AF112),"")</f>
        <v/>
      </c>
      <c r="AQ43" s="346" t="str">
        <f>IF(AND('MAPA DE RIESGOS'!$AP113="Alta",'MAPA DE RIESGOS'!$AR113="Menor"),CONCATENATE("R",'MAPA DE RIESGOS'!$H113,"C",'MAPA DE RIESGOS'!$AF113),"")</f>
        <v/>
      </c>
      <c r="AR43" s="346" t="str">
        <f>IF(AND('MAPA DE RIESGOS'!$AP114="Alta",'MAPA DE RIESGOS'!$AR114="Menor"),CONCATENATE("R",'MAPA DE RIESGOS'!$H114,"C",'MAPA DE RIESGOS'!$AF114),"")</f>
        <v/>
      </c>
      <c r="AS43" s="347" t="str">
        <f>IF(AND('MAPA DE RIESGOS'!$AP115="Alta",'MAPA DE RIESGOS'!$AR115="Menor"),CONCATENATE("R",'MAPA DE RIESGOS'!$H115,"C",'MAPA DE RIESGOS'!$AF115),"")</f>
        <v/>
      </c>
      <c r="AT43" s="333" t="str">
        <f>IF(AND('MAPA DE RIESGOS'!$AP98="Alta",'MAPA DE RIESGOS'!$AR98="Moderado"),CONCATENATE("R",'MAPA DE RIESGOS'!$H98,"C",'MAPA DE RIESGOS'!$AF98),"")</f>
        <v/>
      </c>
      <c r="AU43" s="333" t="str">
        <f>IF(AND('MAPA DE RIESGOS'!$AP99="Alta",'MAPA DE RIESGOS'!$AR99="Moderado"),CONCATENATE("R",'MAPA DE RIESGOS'!$H99,"C",'MAPA DE RIESGOS'!$AF99),"")</f>
        <v/>
      </c>
      <c r="AV43" s="333" t="str">
        <f>IF(AND('MAPA DE RIESGOS'!$AP100="Alta",'MAPA DE RIESGOS'!$AR100="Moderado"),CONCATENATE("R",'MAPA DE RIESGOS'!$H100,"C",'MAPA DE RIESGOS'!$AF100),"")</f>
        <v/>
      </c>
      <c r="AW43" s="333" t="str">
        <f>IF(AND('MAPA DE RIESGOS'!$AP101="Alta",'MAPA DE RIESGOS'!$AR101="Moderado"),CONCATENATE("R",'MAPA DE RIESGOS'!$H101,"C",'MAPA DE RIESGOS'!$AF101),"")</f>
        <v/>
      </c>
      <c r="AX43" s="333" t="str">
        <f>IF(AND('MAPA DE RIESGOS'!$AP102="Alta",'MAPA DE RIESGOS'!$AR102="Moderado"),CONCATENATE("R",'MAPA DE RIESGOS'!$H102,"C",'MAPA DE RIESGOS'!$AF102),"")</f>
        <v/>
      </c>
      <c r="AY43" s="333" t="str">
        <f>IF(AND('MAPA DE RIESGOS'!$AP103="Alta",'MAPA DE RIESGOS'!$AR103="Moderado"),CONCATENATE("R",'MAPA DE RIESGOS'!$H103,"C",'MAPA DE RIESGOS'!$AF103),"")</f>
        <v/>
      </c>
      <c r="AZ43" s="333" t="str">
        <f>IF(AND('MAPA DE RIESGOS'!$AP104="Alta",'MAPA DE RIESGOS'!$AR104="Moderado"),CONCATENATE("R",'MAPA DE RIESGOS'!$H104,"C",'MAPA DE RIESGOS'!$AF104),"")</f>
        <v/>
      </c>
      <c r="BA43" s="333" t="str">
        <f>IF(AND('MAPA DE RIESGOS'!$AP105="Alta",'MAPA DE RIESGOS'!$AR105="Moderado"),CONCATENATE("R",'MAPA DE RIESGOS'!$H105,"C",'MAPA DE RIESGOS'!$AF105),"")</f>
        <v/>
      </c>
      <c r="BB43" s="333" t="str">
        <f>IF(AND('MAPA DE RIESGOS'!$AP106="Alta",'MAPA DE RIESGOS'!$AR106="Moderado"),CONCATENATE("R",'MAPA DE RIESGOS'!$H106,"C",'MAPA DE RIESGOS'!$AF106),"")</f>
        <v/>
      </c>
      <c r="BC43" s="333" t="str">
        <f>IF(AND('MAPA DE RIESGOS'!$AP107="Alta",'MAPA DE RIESGOS'!$AR107="Moderado"),CONCATENATE("R",'MAPA DE RIESGOS'!$H107,"C",'MAPA DE RIESGOS'!$AF107),"")</f>
        <v/>
      </c>
      <c r="BD43" s="333" t="str">
        <f>IF(AND('MAPA DE RIESGOS'!$AP108="Alta",'MAPA DE RIESGOS'!$AR108="Moderado"),CONCATENATE("R",'MAPA DE RIESGOS'!$H108,"C",'MAPA DE RIESGOS'!$AF108),"")</f>
        <v/>
      </c>
      <c r="BE43" s="333" t="str">
        <f>IF(AND('MAPA DE RIESGOS'!$AP109="Alta",'MAPA DE RIESGOS'!$AR109="Moderado"),CONCATENATE("R",'MAPA DE RIESGOS'!$H109,"C",'MAPA DE RIESGOS'!$AF109),"")</f>
        <v/>
      </c>
      <c r="BF43" s="333" t="str">
        <f>IF(AND('MAPA DE RIESGOS'!$AP110="Alta",'MAPA DE RIESGOS'!$AR110="Moderado"),CONCATENATE("R",'MAPA DE RIESGOS'!$H110,"C",'MAPA DE RIESGOS'!$AF110),"")</f>
        <v/>
      </c>
      <c r="BG43" s="333" t="str">
        <f>IF(AND('MAPA DE RIESGOS'!$AP111="Alta",'MAPA DE RIESGOS'!$AR111="Moderado"),CONCATENATE("R",'MAPA DE RIESGOS'!$H111,"C",'MAPA DE RIESGOS'!$AF111),"")</f>
        <v/>
      </c>
      <c r="BH43" s="333" t="str">
        <f>IF(AND('MAPA DE RIESGOS'!$AP112="Alta",'MAPA DE RIESGOS'!$AR112="Moderado"),CONCATENATE("R",'MAPA DE RIESGOS'!$H112,"C",'MAPA DE RIESGOS'!$AF112),"")</f>
        <v/>
      </c>
      <c r="BI43" s="333" t="str">
        <f>IF(AND('MAPA DE RIESGOS'!$AP113="Alta",'MAPA DE RIESGOS'!$AR113="Moderado"),CONCATENATE("R",'MAPA DE RIESGOS'!$H113,"C",'MAPA DE RIESGOS'!$AF113),"")</f>
        <v/>
      </c>
      <c r="BJ43" s="333" t="str">
        <f>IF(AND('MAPA DE RIESGOS'!$AP114="Alta",'MAPA DE RIESGOS'!$AR114="Moderado"),CONCATENATE("R",'MAPA DE RIESGOS'!$H114,"C",'MAPA DE RIESGOS'!$AF114),"")</f>
        <v/>
      </c>
      <c r="BK43" s="334" t="str">
        <f>IF(AND('MAPA DE RIESGOS'!$AP115="Alta",'MAPA DE RIESGOS'!$AR115="Moderado"),CONCATENATE("R",'MAPA DE RIESGOS'!$H115,"C",'MAPA DE RIESGOS'!$AF115),"")</f>
        <v/>
      </c>
      <c r="BL43" s="333" t="str">
        <f>IF(AND('MAPA DE RIESGOS'!$AP98="Alta",'MAPA DE RIESGOS'!$AR98="Mayor"),CONCATENATE("R",'MAPA DE RIESGOS'!$H98,"C",'MAPA DE RIESGOS'!$AF98),"")</f>
        <v/>
      </c>
      <c r="BM43" s="333" t="str">
        <f>IF(AND('MAPA DE RIESGOS'!$AP99="Alta",'MAPA DE RIESGOS'!$AR99="Mayor"),CONCATENATE("R",'MAPA DE RIESGOS'!$H99,"C",'MAPA DE RIESGOS'!$AF99),"")</f>
        <v/>
      </c>
      <c r="BN43" s="333" t="str">
        <f>IF(AND('MAPA DE RIESGOS'!$AP100="Alta",'MAPA DE RIESGOS'!$AR100="Mayor"),CONCATENATE("R",'MAPA DE RIESGOS'!$H100,"C",'MAPA DE RIESGOS'!$AF100),"")</f>
        <v/>
      </c>
      <c r="BO43" s="333" t="str">
        <f>IF(AND('MAPA DE RIESGOS'!$AP101="Alta",'MAPA DE RIESGOS'!$AR101="Mayor"),CONCATENATE("R",'MAPA DE RIESGOS'!$H101,"C",'MAPA DE RIESGOS'!$AF101),"")</f>
        <v/>
      </c>
      <c r="BP43" s="333" t="str">
        <f>IF(AND('MAPA DE RIESGOS'!$AP102="Alta",'MAPA DE RIESGOS'!$AR102="Mayor"),CONCATENATE("R",'MAPA DE RIESGOS'!$H102,"C",'MAPA DE RIESGOS'!$AF102),"")</f>
        <v/>
      </c>
      <c r="BQ43" s="333" t="str">
        <f>IF(AND('MAPA DE RIESGOS'!$AP103="Alta",'MAPA DE RIESGOS'!$AR103="Mayor"),CONCATENATE("R",'MAPA DE RIESGOS'!$H103,"C",'MAPA DE RIESGOS'!$AF103),"")</f>
        <v/>
      </c>
      <c r="BR43" s="333" t="str">
        <f>IF(AND('MAPA DE RIESGOS'!$AP104="Alta",'MAPA DE RIESGOS'!$AR104="Mayor"),CONCATENATE("R",'MAPA DE RIESGOS'!$H104,"C",'MAPA DE RIESGOS'!$AF104),"")</f>
        <v/>
      </c>
      <c r="BS43" s="333" t="str">
        <f>IF(AND('MAPA DE RIESGOS'!$AP105="Alta",'MAPA DE RIESGOS'!$AR105="Mayor"),CONCATENATE("R",'MAPA DE RIESGOS'!$H105,"C",'MAPA DE RIESGOS'!$AF105),"")</f>
        <v/>
      </c>
      <c r="BT43" s="333" t="str">
        <f>IF(AND('MAPA DE RIESGOS'!$AP106="Alta",'MAPA DE RIESGOS'!$AR106="Mayor"),CONCATENATE("R",'MAPA DE RIESGOS'!$H106,"C",'MAPA DE RIESGOS'!$AF106),"")</f>
        <v/>
      </c>
      <c r="BU43" s="333" t="str">
        <f>IF(AND('MAPA DE RIESGOS'!$AP107="Alta",'MAPA DE RIESGOS'!$AR107="Mayor"),CONCATENATE("R",'MAPA DE RIESGOS'!$H107,"C",'MAPA DE RIESGOS'!$AF107),"")</f>
        <v/>
      </c>
      <c r="BV43" s="333" t="str">
        <f>IF(AND('MAPA DE RIESGOS'!$AP108="Alta",'MAPA DE RIESGOS'!$AR108="Mayor"),CONCATENATE("R",'MAPA DE RIESGOS'!$H108,"C",'MAPA DE RIESGOS'!$AF108),"")</f>
        <v/>
      </c>
      <c r="BW43" s="333" t="str">
        <f>IF(AND('MAPA DE RIESGOS'!$AP109="Alta",'MAPA DE RIESGOS'!$AR109="Mayor"),CONCATENATE("R",'MAPA DE RIESGOS'!$H109,"C",'MAPA DE RIESGOS'!$AF109),"")</f>
        <v/>
      </c>
      <c r="BX43" s="333" t="str">
        <f>IF(AND('MAPA DE RIESGOS'!$AP110="Alta",'MAPA DE RIESGOS'!$AR110="Mayor"),CONCATENATE("R",'MAPA DE RIESGOS'!$H110,"C",'MAPA DE RIESGOS'!$AF110),"")</f>
        <v/>
      </c>
      <c r="BY43" s="333" t="str">
        <f>IF(AND('MAPA DE RIESGOS'!$AP111="Alta",'MAPA DE RIESGOS'!$AR111="Mayor"),CONCATENATE("R",'MAPA DE RIESGOS'!$H111,"C",'MAPA DE RIESGOS'!$AF111),"")</f>
        <v/>
      </c>
      <c r="BZ43" s="333" t="str">
        <f>IF(AND('MAPA DE RIESGOS'!$AP112="Alta",'MAPA DE RIESGOS'!$AR112="Mayor"),CONCATENATE("R",'MAPA DE RIESGOS'!$H112,"C",'MAPA DE RIESGOS'!$AF112),"")</f>
        <v/>
      </c>
      <c r="CA43" s="333" t="str">
        <f>IF(AND('MAPA DE RIESGOS'!$AP113="Alta",'MAPA DE RIESGOS'!$AR113="Mayor"),CONCATENATE("R",'MAPA DE RIESGOS'!$H113,"C",'MAPA DE RIESGOS'!$AF113),"")</f>
        <v/>
      </c>
      <c r="CB43" s="333" t="str">
        <f>IF(AND('MAPA DE RIESGOS'!$AP114="Alta",'MAPA DE RIESGOS'!$AR114="Mayor"),CONCATENATE("R",'MAPA DE RIESGOS'!$H114,"C",'MAPA DE RIESGOS'!$AF114),"")</f>
        <v/>
      </c>
      <c r="CC43" s="334" t="str">
        <f>IF(AND('MAPA DE RIESGOS'!$AP115="Alta",'MAPA DE RIESGOS'!$AR115="Mayor"),CONCATENATE("R",'MAPA DE RIESGOS'!$H115,"C",'MAPA DE RIESGOS'!$AF115),"")</f>
        <v/>
      </c>
      <c r="CD43" s="335" t="str">
        <f>IF(AND('MAPA DE RIESGOS'!$AP98="Alta",'MAPA DE RIESGOS'!$AR98="Catastrófico"),CONCATENATE("R",'MAPA DE RIESGOS'!$H98,"C",'MAPA DE RIESGOS'!$AF98),"")</f>
        <v/>
      </c>
      <c r="CE43" s="335" t="str">
        <f>IF(AND('MAPA DE RIESGOS'!$AP99="Alta",'MAPA DE RIESGOS'!$AR99="Catastrófico"),CONCATENATE("R",'MAPA DE RIESGOS'!$H99,"C",'MAPA DE RIESGOS'!$AF99),"")</f>
        <v/>
      </c>
      <c r="CF43" s="335" t="str">
        <f>IF(AND('MAPA DE RIESGOS'!$AP100="Alta",'MAPA DE RIESGOS'!$AR100="Catastrófico"),CONCATENATE("R",'MAPA DE RIESGOS'!$H100,"C",'MAPA DE RIESGOS'!$AF100),"")</f>
        <v/>
      </c>
      <c r="CG43" s="335" t="str">
        <f>IF(AND('MAPA DE RIESGOS'!$AP101="Alta",'MAPA DE RIESGOS'!$AR101="Catastrófico"),CONCATENATE("R",'MAPA DE RIESGOS'!$H101,"C",'MAPA DE RIESGOS'!$AF101),"")</f>
        <v/>
      </c>
      <c r="CH43" s="335" t="str">
        <f>IF(AND('MAPA DE RIESGOS'!$AP102="Alta",'MAPA DE RIESGOS'!$AR102="Catastrófico"),CONCATENATE("R",'MAPA DE RIESGOS'!$H102,"C",'MAPA DE RIESGOS'!$AF102),"")</f>
        <v/>
      </c>
      <c r="CI43" s="335" t="str">
        <f>IF(AND('MAPA DE RIESGOS'!$AP103="Alta",'MAPA DE RIESGOS'!$AR103="Catastrófico"),CONCATENATE("R",'MAPA DE RIESGOS'!$H103,"C",'MAPA DE RIESGOS'!$AF103),"")</f>
        <v/>
      </c>
      <c r="CJ43" s="335" t="str">
        <f>IF(AND('MAPA DE RIESGOS'!$AP104="Alta",'MAPA DE RIESGOS'!$AR104="Catastrófico"),CONCATENATE("R",'MAPA DE RIESGOS'!$H104,"C",'MAPA DE RIESGOS'!$AF104),"")</f>
        <v/>
      </c>
      <c r="CK43" s="335" t="str">
        <f>IF(AND('MAPA DE RIESGOS'!$AP105="Alta",'MAPA DE RIESGOS'!$AR105="Catastrófico"),CONCATENATE("R",'MAPA DE RIESGOS'!$H105,"C",'MAPA DE RIESGOS'!$AF105),"")</f>
        <v/>
      </c>
      <c r="CL43" s="335" t="str">
        <f>IF(AND('MAPA DE RIESGOS'!$AP106="Alta",'MAPA DE RIESGOS'!$AR106="Catastrófico"),CONCATENATE("R",'MAPA DE RIESGOS'!$H106,"C",'MAPA DE RIESGOS'!$AF106),"")</f>
        <v/>
      </c>
      <c r="CM43" s="335" t="str">
        <f>IF(AND('MAPA DE RIESGOS'!$AP107="Alta",'MAPA DE RIESGOS'!$AR107="Catastrófico"),CONCATENATE("R",'MAPA DE RIESGOS'!$H107,"C",'MAPA DE RIESGOS'!$AF107),"")</f>
        <v/>
      </c>
      <c r="CN43" s="335" t="str">
        <f>IF(AND('MAPA DE RIESGOS'!$AP108="Alta",'MAPA DE RIESGOS'!$AR108="Catastrófico"),CONCATENATE("R",'MAPA DE RIESGOS'!$H108,"C",'MAPA DE RIESGOS'!$AF108),"")</f>
        <v/>
      </c>
      <c r="CO43" s="335" t="str">
        <f>IF(AND('MAPA DE RIESGOS'!$AP109="Alta",'MAPA DE RIESGOS'!$AR109="Catastrófico"),CONCATENATE("R",'MAPA DE RIESGOS'!$H109,"C",'MAPA DE RIESGOS'!$AF109),"")</f>
        <v/>
      </c>
      <c r="CP43" s="335" t="str">
        <f>IF(AND('MAPA DE RIESGOS'!$AP110="Alta",'MAPA DE RIESGOS'!$AR110="Catastrófico"),CONCATENATE("R",'MAPA DE RIESGOS'!$H110,"C",'MAPA DE RIESGOS'!$AF110),"")</f>
        <v/>
      </c>
      <c r="CQ43" s="335" t="str">
        <f>IF(AND('MAPA DE RIESGOS'!$AP111="Alta",'MAPA DE RIESGOS'!$AR111="Catastrófico"),CONCATENATE("R",'MAPA DE RIESGOS'!$H111,"C",'MAPA DE RIESGOS'!$AF111),"")</f>
        <v/>
      </c>
      <c r="CR43" s="335" t="str">
        <f>IF(AND('MAPA DE RIESGOS'!$AP112="Alta",'MAPA DE RIESGOS'!$AR112="Catastrófico"),CONCATENATE("R",'MAPA DE RIESGOS'!$H112,"C",'MAPA DE RIESGOS'!$AF112),"")</f>
        <v/>
      </c>
      <c r="CS43" s="335" t="str">
        <f>IF(AND('MAPA DE RIESGOS'!$AP113="Alta",'MAPA DE RIESGOS'!$AR113="Catastrófico"),CONCATENATE("R",'MAPA DE RIESGOS'!$H113,"C",'MAPA DE RIESGOS'!$AF113),"")</f>
        <v/>
      </c>
      <c r="CT43" s="335" t="str">
        <f>IF(AND('MAPA DE RIESGOS'!$AP114="Alta",'MAPA DE RIESGOS'!$AR114="Catastrófico"),CONCATENATE("R",'MAPA DE RIESGOS'!$H114,"C",'MAPA DE RIESGOS'!$AF114),"")</f>
        <v/>
      </c>
      <c r="CU43" s="336" t="str">
        <f>IF(AND('MAPA DE RIESGOS'!$AP115="Alta",'MAPA DE RIESGOS'!$AR115="Catastrófico"),CONCATENATE("R",'MAPA DE RIESGOS'!$H115,"C",'MAPA DE RIESGOS'!$AF115),"")</f>
        <v/>
      </c>
      <c r="CV43" s="67"/>
      <c r="CW43" s="988"/>
      <c r="CX43" s="989"/>
      <c r="CY43" s="989"/>
      <c r="CZ43" s="989"/>
      <c r="DA43" s="989"/>
      <c r="DB43" s="990"/>
    </row>
    <row r="44" spans="2:106" ht="32.450000000000003" customHeight="1">
      <c r="B44" s="966"/>
      <c r="C44" s="966"/>
      <c r="D44" s="967"/>
      <c r="E44" s="955"/>
      <c r="F44" s="956"/>
      <c r="G44" s="956"/>
      <c r="H44" s="956"/>
      <c r="I44" s="956"/>
      <c r="J44" s="345" t="str">
        <f>IF(AND('MAPA DE RIESGOS'!$AP116="Alta",'MAPA DE RIESGOS'!$AR116="Leve"),CONCATENATE("R",'MAPA DE RIESGOS'!$H116,"C",'MAPA DE RIESGOS'!$AF116),"")</f>
        <v/>
      </c>
      <c r="K44" s="346" t="str">
        <f>IF(AND('MAPA DE RIESGOS'!$AP117="Alta",'MAPA DE RIESGOS'!$AR117="Leve"),CONCATENATE("R",'MAPA DE RIESGOS'!$H117,"C",'MAPA DE RIESGOS'!$AF117),"")</f>
        <v/>
      </c>
      <c r="L44" s="346" t="str">
        <f>IF(AND('MAPA DE RIESGOS'!$AP118="Alta",'MAPA DE RIESGOS'!$AR118="Leve"),CONCATENATE("R",'MAPA DE RIESGOS'!$H118,"C",'MAPA DE RIESGOS'!$AF118),"")</f>
        <v/>
      </c>
      <c r="M44" s="346" t="str">
        <f>IF(AND('MAPA DE RIESGOS'!$AP119="Alta",'MAPA DE RIESGOS'!$AR119="Leve"),CONCATENATE("R",'MAPA DE RIESGOS'!$H119,"C",'MAPA DE RIESGOS'!$AF119),"")</f>
        <v/>
      </c>
      <c r="N44" s="346" t="str">
        <f>IF(AND('MAPA DE RIESGOS'!$AP120="Alta",'MAPA DE RIESGOS'!$AR120="Leve"),CONCATENATE("R",'MAPA DE RIESGOS'!$H120,"C",'MAPA DE RIESGOS'!$AF120),"")</f>
        <v/>
      </c>
      <c r="O44" s="346" t="str">
        <f>IF(AND('MAPA DE RIESGOS'!$AP121="Alta",'MAPA DE RIESGOS'!$AR121="Leve"),CONCATENATE("R",'MAPA DE RIESGOS'!$H121,"C",'MAPA DE RIESGOS'!$AF121),"")</f>
        <v/>
      </c>
      <c r="P44" s="346" t="str">
        <f>IF(AND('MAPA DE RIESGOS'!$AP122="Alta",'MAPA DE RIESGOS'!$AR122="Leve"),CONCATENATE("R",'MAPA DE RIESGOS'!$H122,"C",'MAPA DE RIESGOS'!$AF122),"")</f>
        <v/>
      </c>
      <c r="Q44" s="346" t="str">
        <f>IF(AND('MAPA DE RIESGOS'!$AP123="Alta",'MAPA DE RIESGOS'!$AR123="Leve"),CONCATENATE("R",'MAPA DE RIESGOS'!$H123,"C",'MAPA DE RIESGOS'!$AF123),"")</f>
        <v/>
      </c>
      <c r="R44" s="346" t="str">
        <f>IF(AND('MAPA DE RIESGOS'!$AP124="Alta",'MAPA DE RIESGOS'!$AR124="Leve"),CONCATENATE("R",'MAPA DE RIESGOS'!$H124,"C",'MAPA DE RIESGOS'!$AF124),"")</f>
        <v/>
      </c>
      <c r="S44" s="346" t="str">
        <f>IF(AND('MAPA DE RIESGOS'!$AP125="Alta",'MAPA DE RIESGOS'!$AR125="Leve"),CONCATENATE("R",'MAPA DE RIESGOS'!$H125,"C",'MAPA DE RIESGOS'!$AF125),"")</f>
        <v/>
      </c>
      <c r="T44" s="346" t="str">
        <f>IF(AND('MAPA DE RIESGOS'!$AP126="Alta",'MAPA DE RIESGOS'!$AR126="Leve"),CONCATENATE("R",'MAPA DE RIESGOS'!$H126,"C",'MAPA DE RIESGOS'!$AF126),"")</f>
        <v/>
      </c>
      <c r="U44" s="346" t="str">
        <f>IF(AND('MAPA DE RIESGOS'!$AP127="Alta",'MAPA DE RIESGOS'!$AR127="Leve"),CONCATENATE("R",'MAPA DE RIESGOS'!$H127,"C",'MAPA DE RIESGOS'!$AF127),"")</f>
        <v/>
      </c>
      <c r="V44" s="346" t="str">
        <f>IF(AND('MAPA DE RIESGOS'!$AP128="Alta",'MAPA DE RIESGOS'!$AR128="Leve"),CONCATENATE("R",'MAPA DE RIESGOS'!$H128,"C",'MAPA DE RIESGOS'!$AF128),"")</f>
        <v/>
      </c>
      <c r="W44" s="346" t="str">
        <f>IF(AND('MAPA DE RIESGOS'!$AP129="Alta",'MAPA DE RIESGOS'!$AR129="Leve"),CONCATENATE("R",'MAPA DE RIESGOS'!$H129,"C",'MAPA DE RIESGOS'!$AF129),"")</f>
        <v/>
      </c>
      <c r="X44" s="346" t="str">
        <f>IF(AND('MAPA DE RIESGOS'!$AP136="Alta",'MAPA DE RIESGOS'!$AR136="Leve"),CONCATENATE("R",'MAPA DE RIESGOS'!$H136,"C",'MAPA DE RIESGOS'!$AF136),"")</f>
        <v/>
      </c>
      <c r="Y44" s="346" t="str">
        <f>IF(AND('MAPA DE RIESGOS'!$AP137="Alta",'MAPA DE RIESGOS'!$AR137="Leve"),CONCATENATE("R",'MAPA DE RIESGOS'!$H137,"C",'MAPA DE RIESGOS'!$AF137),"")</f>
        <v/>
      </c>
      <c r="Z44" s="346" t="str">
        <f>IF(AND('MAPA DE RIESGOS'!$AP138="Alta",'MAPA DE RIESGOS'!$AR138="Leve"),CONCATENATE("R",'MAPA DE RIESGOS'!$H138,"C",'MAPA DE RIESGOS'!$AF138),"")</f>
        <v/>
      </c>
      <c r="AA44" s="346" t="str">
        <f>IF(AND('MAPA DE RIESGOS'!$AP139="Alta",'MAPA DE RIESGOS'!$AR139="Leve"),CONCATENATE("R",'MAPA DE RIESGOS'!$H139,"C",'MAPA DE RIESGOS'!$AF139),"")</f>
        <v/>
      </c>
      <c r="AB44" s="345" t="str">
        <f>IF(AND('MAPA DE RIESGOS'!$AP116="Alta",'MAPA DE RIESGOS'!$AR116="Menor"),CONCATENATE("R",'MAPA DE RIESGOS'!$H116,"C",'MAPA DE RIESGOS'!$AF116),"")</f>
        <v/>
      </c>
      <c r="AC44" s="346" t="str">
        <f>IF(AND('MAPA DE RIESGOS'!$AP117="Alta",'MAPA DE RIESGOS'!$AR117="Menor"),CONCATENATE("R",'MAPA DE RIESGOS'!$H117,"C",'MAPA DE RIESGOS'!$AF117),"")</f>
        <v/>
      </c>
      <c r="AD44" s="346" t="str">
        <f>IF(AND('MAPA DE RIESGOS'!$AP118="Alta",'MAPA DE RIESGOS'!$AR118="Menor"),CONCATENATE("R",'MAPA DE RIESGOS'!$H118,"C",'MAPA DE RIESGOS'!$AF118),"")</f>
        <v/>
      </c>
      <c r="AE44" s="346" t="str">
        <f>IF(AND('MAPA DE RIESGOS'!$AP119="Alta",'MAPA DE RIESGOS'!$AR119="Menor"),CONCATENATE("R",'MAPA DE RIESGOS'!$H119,"C",'MAPA DE RIESGOS'!$AF119),"")</f>
        <v/>
      </c>
      <c r="AF44" s="346" t="str">
        <f>IF(AND('MAPA DE RIESGOS'!$AP120="Alta",'MAPA DE RIESGOS'!$AR120="Menor"),CONCATENATE("R",'MAPA DE RIESGOS'!$H120,"C",'MAPA DE RIESGOS'!$AF120),"")</f>
        <v/>
      </c>
      <c r="AG44" s="346" t="str">
        <f>IF(AND('MAPA DE RIESGOS'!$AP121="Alta",'MAPA DE RIESGOS'!$AR121="Menor"),CONCATENATE("R",'MAPA DE RIESGOS'!$H121,"C",'MAPA DE RIESGOS'!$AF121),"")</f>
        <v/>
      </c>
      <c r="AH44" s="346" t="str">
        <f>IF(AND('MAPA DE RIESGOS'!$AP122="Alta",'MAPA DE RIESGOS'!$AR122="Menor"),CONCATENATE("R",'MAPA DE RIESGOS'!$H122,"C",'MAPA DE RIESGOS'!$AF122),"")</f>
        <v/>
      </c>
      <c r="AI44" s="346" t="str">
        <f>IF(AND('MAPA DE RIESGOS'!$AP123="Alta",'MAPA DE RIESGOS'!$AR123="Menor"),CONCATENATE("R",'MAPA DE RIESGOS'!$H123,"C",'MAPA DE RIESGOS'!$AF123),"")</f>
        <v/>
      </c>
      <c r="AJ44" s="346" t="str">
        <f>IF(AND('MAPA DE RIESGOS'!$AP124="Alta",'MAPA DE RIESGOS'!$AR124="Menor"),CONCATENATE("R",'MAPA DE RIESGOS'!$H124,"C",'MAPA DE RIESGOS'!$AF124),"")</f>
        <v/>
      </c>
      <c r="AK44" s="346" t="str">
        <f>IF(AND('MAPA DE RIESGOS'!$AP125="Alta",'MAPA DE RIESGOS'!$AR125="Menor"),CONCATENATE("R",'MAPA DE RIESGOS'!$H125,"C",'MAPA DE RIESGOS'!$AF125),"")</f>
        <v/>
      </c>
      <c r="AL44" s="346" t="str">
        <f>IF(AND('MAPA DE RIESGOS'!$AP126="Alta",'MAPA DE RIESGOS'!$AR126="Menor"),CONCATENATE("R",'MAPA DE RIESGOS'!$H126,"C",'MAPA DE RIESGOS'!$AF126),"")</f>
        <v/>
      </c>
      <c r="AM44" s="346" t="str">
        <f>IF(AND('MAPA DE RIESGOS'!$AP127="Alta",'MAPA DE RIESGOS'!$AR127="Menor"),CONCATENATE("R",'MAPA DE RIESGOS'!$H127,"C",'MAPA DE RIESGOS'!$AF127),"")</f>
        <v/>
      </c>
      <c r="AN44" s="346" t="str">
        <f>IF(AND('MAPA DE RIESGOS'!$AP128="Alta",'MAPA DE RIESGOS'!$AR128="Menor"),CONCATENATE("R",'MAPA DE RIESGOS'!$H128,"C",'MAPA DE RIESGOS'!$AF128),"")</f>
        <v/>
      </c>
      <c r="AO44" s="346" t="str">
        <f>IF(AND('MAPA DE RIESGOS'!$AP129="Alta",'MAPA DE RIESGOS'!$AR129="Menor"),CONCATENATE("R",'MAPA DE RIESGOS'!$H129,"C",'MAPA DE RIESGOS'!$AF129),"")</f>
        <v/>
      </c>
      <c r="AP44" s="346" t="str">
        <f>IF(AND('MAPA DE RIESGOS'!$AP136="Alta",'MAPA DE RIESGOS'!$AR136="Menor"),CONCATENATE("R",'MAPA DE RIESGOS'!$H136,"C",'MAPA DE RIESGOS'!$AF136),"")</f>
        <v/>
      </c>
      <c r="AQ44" s="346" t="str">
        <f>IF(AND('MAPA DE RIESGOS'!$AP137="Alta",'MAPA DE RIESGOS'!$AR137="Menor"),CONCATENATE("R",'MAPA DE RIESGOS'!$H137,"C",'MAPA DE RIESGOS'!$AF137),"")</f>
        <v/>
      </c>
      <c r="AR44" s="346" t="str">
        <f>IF(AND('MAPA DE RIESGOS'!$AP138="Alta",'MAPA DE RIESGOS'!$AR138="Menor"),CONCATENATE("R",'MAPA DE RIESGOS'!$H138,"C",'MAPA DE RIESGOS'!$AF138),"")</f>
        <v/>
      </c>
      <c r="AS44" s="347" t="str">
        <f>IF(AND('MAPA DE RIESGOS'!$AP139="Alta",'MAPA DE RIESGOS'!$AR139="Menor"),CONCATENATE("R",'MAPA DE RIESGOS'!$H139,"C",'MAPA DE RIESGOS'!$AF139),"")</f>
        <v/>
      </c>
      <c r="AT44" s="333" t="str">
        <f>IF(AND('MAPA DE RIESGOS'!$AP116="Alta",'MAPA DE RIESGOS'!$AR116="Moderado"),CONCATENATE("R",'MAPA DE RIESGOS'!$H116,"C",'MAPA DE RIESGOS'!$AF116),"")</f>
        <v/>
      </c>
      <c r="AU44" s="333" t="str">
        <f>IF(AND('MAPA DE RIESGOS'!$AP117="Alta",'MAPA DE RIESGOS'!$AR117="Moderado"),CONCATENATE("R",'MAPA DE RIESGOS'!$H117,"C",'MAPA DE RIESGOS'!$AF117),"")</f>
        <v/>
      </c>
      <c r="AV44" s="333" t="str">
        <f>IF(AND('MAPA DE RIESGOS'!$AP118="Alta",'MAPA DE RIESGOS'!$AR118="Moderado"),CONCATENATE("R",'MAPA DE RIESGOS'!$H118,"C",'MAPA DE RIESGOS'!$AF118),"")</f>
        <v/>
      </c>
      <c r="AW44" s="333" t="str">
        <f>IF(AND('MAPA DE RIESGOS'!$AP119="Alta",'MAPA DE RIESGOS'!$AR119="Moderado"),CONCATENATE("R",'MAPA DE RIESGOS'!$H119,"C",'MAPA DE RIESGOS'!$AF119),"")</f>
        <v/>
      </c>
      <c r="AX44" s="333" t="str">
        <f>IF(AND('MAPA DE RIESGOS'!$AP120="Alta",'MAPA DE RIESGOS'!$AR120="Moderado"),CONCATENATE("R",'MAPA DE RIESGOS'!$H120,"C",'MAPA DE RIESGOS'!$AF120),"")</f>
        <v/>
      </c>
      <c r="AY44" s="333" t="str">
        <f>IF(AND('MAPA DE RIESGOS'!$AP121="Alta",'MAPA DE RIESGOS'!$AR121="Moderado"),CONCATENATE("R",'MAPA DE RIESGOS'!$H121,"C",'MAPA DE RIESGOS'!$AF121),"")</f>
        <v/>
      </c>
      <c r="AZ44" s="333" t="str">
        <f>IF(AND('MAPA DE RIESGOS'!$AP122="Alta",'MAPA DE RIESGOS'!$AR122="Moderado"),CONCATENATE("R",'MAPA DE RIESGOS'!$H122,"C",'MAPA DE RIESGOS'!$AF122),"")</f>
        <v/>
      </c>
      <c r="BA44" s="333" t="str">
        <f>IF(AND('MAPA DE RIESGOS'!$AP123="Alta",'MAPA DE RIESGOS'!$AR123="Moderado"),CONCATENATE("R",'MAPA DE RIESGOS'!$H123,"C",'MAPA DE RIESGOS'!$AF123),"")</f>
        <v/>
      </c>
      <c r="BB44" s="333" t="str">
        <f>IF(AND('MAPA DE RIESGOS'!$AP124="Alta",'MAPA DE RIESGOS'!$AR124="Moderado"),CONCATENATE("R",'MAPA DE RIESGOS'!$H124,"C",'MAPA DE RIESGOS'!$AF124),"")</f>
        <v/>
      </c>
      <c r="BC44" s="333" t="str">
        <f>IF(AND('MAPA DE RIESGOS'!$AP125="Alta",'MAPA DE RIESGOS'!$AR125="Moderado"),CONCATENATE("R",'MAPA DE RIESGOS'!$H125,"C",'MAPA DE RIESGOS'!$AF125),"")</f>
        <v/>
      </c>
      <c r="BD44" s="333" t="str">
        <f>IF(AND('MAPA DE RIESGOS'!$AP126="Alta",'MAPA DE RIESGOS'!$AR126="Moderado"),CONCATENATE("R",'MAPA DE RIESGOS'!$H126,"C",'MAPA DE RIESGOS'!$AF126),"")</f>
        <v/>
      </c>
      <c r="BE44" s="333" t="str">
        <f>IF(AND('MAPA DE RIESGOS'!$AP127="Alta",'MAPA DE RIESGOS'!$AR127="Moderado"),CONCATENATE("R",'MAPA DE RIESGOS'!$H127,"C",'MAPA DE RIESGOS'!$AF127),"")</f>
        <v/>
      </c>
      <c r="BF44" s="333" t="str">
        <f>IF(AND('MAPA DE RIESGOS'!$AP128="Alta",'MAPA DE RIESGOS'!$AR128="Moderado"),CONCATENATE("R",'MAPA DE RIESGOS'!$H128,"C",'MAPA DE RIESGOS'!$AF128),"")</f>
        <v/>
      </c>
      <c r="BG44" s="333" t="str">
        <f>IF(AND('MAPA DE RIESGOS'!$AP129="Alta",'MAPA DE RIESGOS'!$AR129="Moderado"),CONCATENATE("R",'MAPA DE RIESGOS'!$H129,"C",'MAPA DE RIESGOS'!$AF129),"")</f>
        <v/>
      </c>
      <c r="BH44" s="333" t="str">
        <f>IF(AND('MAPA DE RIESGOS'!$AP136="Alta",'MAPA DE RIESGOS'!$AR136="Moderado"),CONCATENATE("R",'MAPA DE RIESGOS'!$H136,"C",'MAPA DE RIESGOS'!$AF136),"")</f>
        <v/>
      </c>
      <c r="BI44" s="333" t="str">
        <f>IF(AND('MAPA DE RIESGOS'!$AP137="Alta",'MAPA DE RIESGOS'!$AR137="Moderado"),CONCATENATE("R",'MAPA DE RIESGOS'!$H137,"C",'MAPA DE RIESGOS'!$AF137),"")</f>
        <v/>
      </c>
      <c r="BJ44" s="333" t="str">
        <f>IF(AND('MAPA DE RIESGOS'!$AP138="Alta",'MAPA DE RIESGOS'!$AR138="Moderado"),CONCATENATE("R",'MAPA DE RIESGOS'!$H138,"C",'MAPA DE RIESGOS'!$AF138),"")</f>
        <v/>
      </c>
      <c r="BK44" s="334" t="str">
        <f>IF(AND('MAPA DE RIESGOS'!$AP139="Alta",'MAPA DE RIESGOS'!$AR139="Moderado"),CONCATENATE("R",'MAPA DE RIESGOS'!$H139,"C",'MAPA DE RIESGOS'!$AF139),"")</f>
        <v/>
      </c>
      <c r="BL44" s="333" t="str">
        <f>IF(AND('MAPA DE RIESGOS'!$AP116="Alta",'MAPA DE RIESGOS'!$AR116="Mayor"),CONCATENATE("R",'MAPA DE RIESGOS'!$H116,"C",'MAPA DE RIESGOS'!$AF116),"")</f>
        <v/>
      </c>
      <c r="BM44" s="333" t="str">
        <f>IF(AND('MAPA DE RIESGOS'!$AP117="Alta",'MAPA DE RIESGOS'!$AR117="Mayor"),CONCATENATE("R",'MAPA DE RIESGOS'!$H117,"C",'MAPA DE RIESGOS'!$AF117),"")</f>
        <v/>
      </c>
      <c r="BN44" s="333" t="str">
        <f>IF(AND('MAPA DE RIESGOS'!$AP118="Alta",'MAPA DE RIESGOS'!$AR118="Mayor"),CONCATENATE("R",'MAPA DE RIESGOS'!$H118,"C",'MAPA DE RIESGOS'!$AF118),"")</f>
        <v/>
      </c>
      <c r="BO44" s="333" t="str">
        <f>IF(AND('MAPA DE RIESGOS'!$AP119="Alta",'MAPA DE RIESGOS'!$AR119="Mayor"),CONCATENATE("R",'MAPA DE RIESGOS'!$H119,"C",'MAPA DE RIESGOS'!$AF119),"")</f>
        <v/>
      </c>
      <c r="BP44" s="333" t="str">
        <f>IF(AND('MAPA DE RIESGOS'!$AP120="Alta",'MAPA DE RIESGOS'!$AR120="Mayor"),CONCATENATE("R",'MAPA DE RIESGOS'!$H120,"C",'MAPA DE RIESGOS'!$AF120),"")</f>
        <v/>
      </c>
      <c r="BQ44" s="333" t="str">
        <f>IF(AND('MAPA DE RIESGOS'!$AP121="Alta",'MAPA DE RIESGOS'!$AR121="Mayor"),CONCATENATE("R",'MAPA DE RIESGOS'!$H121,"C",'MAPA DE RIESGOS'!$AF121),"")</f>
        <v/>
      </c>
      <c r="BR44" s="333" t="str">
        <f>IF(AND('MAPA DE RIESGOS'!$AP122="Alta",'MAPA DE RIESGOS'!$AR122="Mayor"),CONCATENATE("R",'MAPA DE RIESGOS'!$H122,"C",'MAPA DE RIESGOS'!$AF122),"")</f>
        <v/>
      </c>
      <c r="BS44" s="333" t="str">
        <f>IF(AND('MAPA DE RIESGOS'!$AP123="Alta",'MAPA DE RIESGOS'!$AR123="Mayor"),CONCATENATE("R",'MAPA DE RIESGOS'!$H123,"C",'MAPA DE RIESGOS'!$AF123),"")</f>
        <v/>
      </c>
      <c r="BT44" s="333" t="str">
        <f>IF(AND('MAPA DE RIESGOS'!$AP124="Alta",'MAPA DE RIESGOS'!$AR124="Mayor"),CONCATENATE("R",'MAPA DE RIESGOS'!$H124,"C",'MAPA DE RIESGOS'!$AF124),"")</f>
        <v/>
      </c>
      <c r="BU44" s="333" t="str">
        <f>IF(AND('MAPA DE RIESGOS'!$AP125="Alta",'MAPA DE RIESGOS'!$AR125="Mayor"),CONCATENATE("R",'MAPA DE RIESGOS'!$H125,"C",'MAPA DE RIESGOS'!$AF125),"")</f>
        <v/>
      </c>
      <c r="BV44" s="333" t="str">
        <f>IF(AND('MAPA DE RIESGOS'!$AP126="Alta",'MAPA DE RIESGOS'!$AR126="Mayor"),CONCATENATE("R",'MAPA DE RIESGOS'!$H126,"C",'MAPA DE RIESGOS'!$AF126),"")</f>
        <v/>
      </c>
      <c r="BW44" s="333" t="str">
        <f>IF(AND('MAPA DE RIESGOS'!$AP127="Alta",'MAPA DE RIESGOS'!$AR127="Mayor"),CONCATENATE("R",'MAPA DE RIESGOS'!$H127,"C",'MAPA DE RIESGOS'!$AF127),"")</f>
        <v/>
      </c>
      <c r="BX44" s="333" t="str">
        <f>IF(AND('MAPA DE RIESGOS'!$AP128="Alta",'MAPA DE RIESGOS'!$AR128="Mayor"),CONCATENATE("R",'MAPA DE RIESGOS'!$H128,"C",'MAPA DE RIESGOS'!$AF128),"")</f>
        <v/>
      </c>
      <c r="BY44" s="333" t="str">
        <f>IF(AND('MAPA DE RIESGOS'!$AP129="Alta",'MAPA DE RIESGOS'!$AR129="Mayor"),CONCATENATE("R",'MAPA DE RIESGOS'!$H129,"C",'MAPA DE RIESGOS'!$AF129),"")</f>
        <v/>
      </c>
      <c r="BZ44" s="333" t="str">
        <f>IF(AND('MAPA DE RIESGOS'!$AP136="Alta",'MAPA DE RIESGOS'!$AR136="Mayor"),CONCATENATE("R",'MAPA DE RIESGOS'!$H136,"C",'MAPA DE RIESGOS'!$AF136),"")</f>
        <v/>
      </c>
      <c r="CA44" s="333" t="str">
        <f>IF(AND('MAPA DE RIESGOS'!$AP137="Alta",'MAPA DE RIESGOS'!$AR137="Mayor"),CONCATENATE("R",'MAPA DE RIESGOS'!$H137,"C",'MAPA DE RIESGOS'!$AF137),"")</f>
        <v/>
      </c>
      <c r="CB44" s="333" t="str">
        <f>IF(AND('MAPA DE RIESGOS'!$AP138="Alta",'MAPA DE RIESGOS'!$AR138="Mayor"),CONCATENATE("R",'MAPA DE RIESGOS'!$H138,"C",'MAPA DE RIESGOS'!$AF138),"")</f>
        <v/>
      </c>
      <c r="CC44" s="334" t="str">
        <f>IF(AND('MAPA DE RIESGOS'!$AP139="Alta",'MAPA DE RIESGOS'!$AR139="Mayor"),CONCATENATE("R",'MAPA DE RIESGOS'!$H139,"C",'MAPA DE RIESGOS'!$AF139),"")</f>
        <v/>
      </c>
      <c r="CD44" s="335" t="str">
        <f>IF(AND('MAPA DE RIESGOS'!$AP116="Alta",'MAPA DE RIESGOS'!$AR116="Catastrófico"),CONCATENATE("R",'MAPA DE RIESGOS'!$H116,"C",'MAPA DE RIESGOS'!$AF116),"")</f>
        <v/>
      </c>
      <c r="CE44" s="335" t="str">
        <f>IF(AND('MAPA DE RIESGOS'!$AP117="Alta",'MAPA DE RIESGOS'!$AR117="Catastrófico"),CONCATENATE("R",'MAPA DE RIESGOS'!$H117,"C",'MAPA DE RIESGOS'!$AF117),"")</f>
        <v/>
      </c>
      <c r="CF44" s="335" t="str">
        <f>IF(AND('MAPA DE RIESGOS'!$AP118="Alta",'MAPA DE RIESGOS'!$AR118="Catastrófico"),CONCATENATE("R",'MAPA DE RIESGOS'!$H118,"C",'MAPA DE RIESGOS'!$AF118),"")</f>
        <v/>
      </c>
      <c r="CG44" s="335" t="str">
        <f>IF(AND('MAPA DE RIESGOS'!$AP119="Alta",'MAPA DE RIESGOS'!$AR119="Catastrófico"),CONCATENATE("R",'MAPA DE RIESGOS'!$H119,"C",'MAPA DE RIESGOS'!$AF119),"")</f>
        <v/>
      </c>
      <c r="CH44" s="335" t="str">
        <f>IF(AND('MAPA DE RIESGOS'!$AP120="Alta",'MAPA DE RIESGOS'!$AR120="Catastrófico"),CONCATENATE("R",'MAPA DE RIESGOS'!$H120,"C",'MAPA DE RIESGOS'!$AF120),"")</f>
        <v/>
      </c>
      <c r="CI44" s="335" t="str">
        <f>IF(AND('MAPA DE RIESGOS'!$AP121="Alta",'MAPA DE RIESGOS'!$AR121="Catastrófico"),CONCATENATE("R",'MAPA DE RIESGOS'!$H121,"C",'MAPA DE RIESGOS'!$AF121),"")</f>
        <v/>
      </c>
      <c r="CJ44" s="335" t="str">
        <f>IF(AND('MAPA DE RIESGOS'!$AP122="Alta",'MAPA DE RIESGOS'!$AR122="Catastrófico"),CONCATENATE("R",'MAPA DE RIESGOS'!$H122,"C",'MAPA DE RIESGOS'!$AF122),"")</f>
        <v/>
      </c>
      <c r="CK44" s="335" t="str">
        <f>IF(AND('MAPA DE RIESGOS'!$AP123="Alta",'MAPA DE RIESGOS'!$AR123="Catastrófico"),CONCATENATE("R",'MAPA DE RIESGOS'!$H123,"C",'MAPA DE RIESGOS'!$AF123),"")</f>
        <v/>
      </c>
      <c r="CL44" s="335" t="str">
        <f>IF(AND('MAPA DE RIESGOS'!$AP124="Alta",'MAPA DE RIESGOS'!$AR124="Catastrófico"),CONCATENATE("R",'MAPA DE RIESGOS'!$H124,"C",'MAPA DE RIESGOS'!$AF124),"")</f>
        <v/>
      </c>
      <c r="CM44" s="335" t="str">
        <f>IF(AND('MAPA DE RIESGOS'!$AP125="Alta",'MAPA DE RIESGOS'!$AR125="Catastrófico"),CONCATENATE("R",'MAPA DE RIESGOS'!$H125,"C",'MAPA DE RIESGOS'!$AF125),"")</f>
        <v/>
      </c>
      <c r="CN44" s="335" t="str">
        <f>IF(AND('MAPA DE RIESGOS'!$AP126="Alta",'MAPA DE RIESGOS'!$AR126="Catastrófico"),CONCATENATE("R",'MAPA DE RIESGOS'!$H126,"C",'MAPA DE RIESGOS'!$AF126),"")</f>
        <v/>
      </c>
      <c r="CO44" s="335" t="str">
        <f>IF(AND('MAPA DE RIESGOS'!$AP127="Alta",'MAPA DE RIESGOS'!$AR127="Catastrófico"),CONCATENATE("R",'MAPA DE RIESGOS'!$H127,"C",'MAPA DE RIESGOS'!$AF127),"")</f>
        <v/>
      </c>
      <c r="CP44" s="335" t="str">
        <f>IF(AND('MAPA DE RIESGOS'!$AP128="Alta",'MAPA DE RIESGOS'!$AR128="Catastrófico"),CONCATENATE("R",'MAPA DE RIESGOS'!$H128,"C",'MAPA DE RIESGOS'!$AF128),"")</f>
        <v/>
      </c>
      <c r="CQ44" s="335" t="str">
        <f>IF(AND('MAPA DE RIESGOS'!$AP129="Alta",'MAPA DE RIESGOS'!$AR129="Catastrófico"),CONCATENATE("R",'MAPA DE RIESGOS'!$H129,"C",'MAPA DE RIESGOS'!$AF129),"")</f>
        <v/>
      </c>
      <c r="CR44" s="335" t="str">
        <f>IF(AND('MAPA DE RIESGOS'!$AP136="Alta",'MAPA DE RIESGOS'!$AR136="Catastrófico"),CONCATENATE("R",'MAPA DE RIESGOS'!$H136,"C",'MAPA DE RIESGOS'!$AF136),"")</f>
        <v/>
      </c>
      <c r="CS44" s="335" t="str">
        <f>IF(AND('MAPA DE RIESGOS'!$AP137="Alta",'MAPA DE RIESGOS'!$AR137="Catastrófico"),CONCATENATE("R",'MAPA DE RIESGOS'!$H137,"C",'MAPA DE RIESGOS'!$AF137),"")</f>
        <v/>
      </c>
      <c r="CT44" s="335" t="str">
        <f>IF(AND('MAPA DE RIESGOS'!$AP138="Alta",'MAPA DE RIESGOS'!$AR138="Catastrófico"),CONCATENATE("R",'MAPA DE RIESGOS'!$H138,"C",'MAPA DE RIESGOS'!$AF138),"")</f>
        <v/>
      </c>
      <c r="CU44" s="336" t="str">
        <f>IF(AND('MAPA DE RIESGOS'!$AP139="Alta",'MAPA DE RIESGOS'!$AR139="Catastrófico"),CONCATENATE("R",'MAPA DE RIESGOS'!$H139,"C",'MAPA DE RIESGOS'!$AF139),"")</f>
        <v/>
      </c>
      <c r="CV44" s="67"/>
      <c r="CW44" s="988"/>
      <c r="CX44" s="989"/>
      <c r="CY44" s="989"/>
      <c r="CZ44" s="989"/>
      <c r="DA44" s="989"/>
      <c r="DB44" s="990"/>
    </row>
    <row r="45" spans="2:106" ht="32.450000000000003" customHeight="1">
      <c r="B45" s="966"/>
      <c r="C45" s="966"/>
      <c r="D45" s="967"/>
      <c r="E45" s="955"/>
      <c r="F45" s="956"/>
      <c r="G45" s="956"/>
      <c r="H45" s="956"/>
      <c r="I45" s="956"/>
      <c r="J45" s="345" t="str">
        <f>IF(AND('MAPA DE RIESGOS'!$AP140="Alta",'MAPA DE RIESGOS'!$AR140="Leve"),CONCATENATE("R",'MAPA DE RIESGOS'!$H140,"C",'MAPA DE RIESGOS'!$AF140),"")</f>
        <v/>
      </c>
      <c r="K45" s="346" t="str">
        <f>IF(AND('MAPA DE RIESGOS'!$AP141="Alta",'MAPA DE RIESGOS'!$AR141="Leve"),CONCATENATE("R",'MAPA DE RIESGOS'!$H141,"C",'MAPA DE RIESGOS'!$AF141),"")</f>
        <v/>
      </c>
      <c r="L45" s="346" t="str">
        <f>IF(AND('MAPA DE RIESGOS'!$AP142="Alta",'MAPA DE RIESGOS'!$AR142="Leve"),CONCATENATE("R",'MAPA DE RIESGOS'!$H142,"C",'MAPA DE RIESGOS'!$AF142),"")</f>
        <v/>
      </c>
      <c r="M45" s="346" t="str">
        <f>IF(AND('MAPA DE RIESGOS'!$AP143="Alta",'MAPA DE RIESGOS'!$AR143="Leve"),CONCATENATE("R",'MAPA DE RIESGOS'!$H143,"C",'MAPA DE RIESGOS'!$AF143),"")</f>
        <v/>
      </c>
      <c r="N45" s="346" t="str">
        <f>IF(AND('MAPA DE RIESGOS'!$AP144="Alta",'MAPA DE RIESGOS'!$AR144="Leve"),CONCATENATE("R",'MAPA DE RIESGOS'!$H144,"C",'MAPA DE RIESGOS'!$AF144),"")</f>
        <v/>
      </c>
      <c r="O45" s="346" t="str">
        <f>IF(AND('MAPA DE RIESGOS'!$AP145="Alta",'MAPA DE RIESGOS'!$AR145="Leve"),CONCATENATE("R",'MAPA DE RIESGOS'!$H145,"C",'MAPA DE RIESGOS'!$AF145),"")</f>
        <v/>
      </c>
      <c r="P45" s="346" t="str">
        <f>IF(AND('MAPA DE RIESGOS'!$AP146="Alta",'MAPA DE RIESGOS'!$AR146="Leve"),CONCATENATE("R",'MAPA DE RIESGOS'!$H146,"C",'MAPA DE RIESGOS'!$AF146),"")</f>
        <v/>
      </c>
      <c r="Q45" s="346" t="str">
        <f>IF(AND('MAPA DE RIESGOS'!$AP147="Alta",'MAPA DE RIESGOS'!$AR147="Leve"),CONCATENATE("R",'MAPA DE RIESGOS'!$H147,"C",'MAPA DE RIESGOS'!$AF147),"")</f>
        <v/>
      </c>
      <c r="R45" s="346" t="str">
        <f>IF(AND('MAPA DE RIESGOS'!$AP148="Alta",'MAPA DE RIESGOS'!$AR148="Leve"),CONCATENATE("R",'MAPA DE RIESGOS'!$H148,"C",'MAPA DE RIESGOS'!$AF148),"")</f>
        <v/>
      </c>
      <c r="S45" s="346" t="str">
        <f>IF(AND('MAPA DE RIESGOS'!$AP149="Alta",'MAPA DE RIESGOS'!$AR149="Leve"),CONCATENATE("R",'MAPA DE RIESGOS'!$H149,"C",'MAPA DE RIESGOS'!$AF149),"")</f>
        <v/>
      </c>
      <c r="T45" s="346" t="str">
        <f>IF(AND('MAPA DE RIESGOS'!$AP150="Alta",'MAPA DE RIESGOS'!$AR150="Leve"),CONCATENATE("R",'MAPA DE RIESGOS'!$H150,"C",'MAPA DE RIESGOS'!$AF150),"")</f>
        <v/>
      </c>
      <c r="U45" s="346" t="str">
        <f>IF(AND('MAPA DE RIESGOS'!$AP151="Alta",'MAPA DE RIESGOS'!$AR151="Leve"),CONCATENATE("R",'MAPA DE RIESGOS'!$H151,"C",'MAPA DE RIESGOS'!$AF151),"")</f>
        <v/>
      </c>
      <c r="V45" s="346" t="str">
        <f>IF(AND('MAPA DE RIESGOS'!$AP152="Alta",'MAPA DE RIESGOS'!$AR152="Leve"),CONCATENATE("R",'MAPA DE RIESGOS'!$H152,"C",'MAPA DE RIESGOS'!$AF152),"")</f>
        <v/>
      </c>
      <c r="W45" s="346" t="str">
        <f>IF(AND('MAPA DE RIESGOS'!$AP153="Alta",'MAPA DE RIESGOS'!$AR153="Leve"),CONCATENATE("R",'MAPA DE RIESGOS'!$H153,"C",'MAPA DE RIESGOS'!$AF153),"")</f>
        <v/>
      </c>
      <c r="X45" s="346" t="str">
        <f>IF(AND('MAPA DE RIESGOS'!$AP154="Alta",'MAPA DE RIESGOS'!$AR154="Leve"),CONCATENATE("R",'MAPA DE RIESGOS'!$H154,"C",'MAPA DE RIESGOS'!$AF154),"")</f>
        <v/>
      </c>
      <c r="Y45" s="346" t="str">
        <f>IF(AND('MAPA DE RIESGOS'!$AP155="Alta",'MAPA DE RIESGOS'!$AR155="Leve"),CONCATENATE("R",'MAPA DE RIESGOS'!$H155,"C",'MAPA DE RIESGOS'!$AF155),"")</f>
        <v/>
      </c>
      <c r="Z45" s="346" t="str">
        <f>IF(AND('MAPA DE RIESGOS'!$AP156="Alta",'MAPA DE RIESGOS'!$AR156="Leve"),CONCATENATE("R",'MAPA DE RIESGOS'!$H156,"C",'MAPA DE RIESGOS'!$AF156),"")</f>
        <v/>
      </c>
      <c r="AA45" s="346" t="str">
        <f>IF(AND('MAPA DE RIESGOS'!$AP157="Alta",'MAPA DE RIESGOS'!$AR157="Leve"),CONCATENATE("R",'MAPA DE RIESGOS'!$H157,"C",'MAPA DE RIESGOS'!$AF157),"")</f>
        <v/>
      </c>
      <c r="AB45" s="345" t="str">
        <f>IF(AND('MAPA DE RIESGOS'!$AP140="Alta",'MAPA DE RIESGOS'!$AR140="Menor"),CONCATENATE("R",'MAPA DE RIESGOS'!$H140,"C",'MAPA DE RIESGOS'!$AF140),"")</f>
        <v/>
      </c>
      <c r="AC45" s="346" t="str">
        <f>IF(AND('MAPA DE RIESGOS'!$AP141="Alta",'MAPA DE RIESGOS'!$AR141="Menor"),CONCATENATE("R",'MAPA DE RIESGOS'!$H141,"C",'MAPA DE RIESGOS'!$AF141),"")</f>
        <v/>
      </c>
      <c r="AD45" s="346" t="str">
        <f>IF(AND('MAPA DE RIESGOS'!$AP142="Alta",'MAPA DE RIESGOS'!$AR142="Menor"),CONCATENATE("R",'MAPA DE RIESGOS'!$H142,"C",'MAPA DE RIESGOS'!$AF142),"")</f>
        <v/>
      </c>
      <c r="AE45" s="346" t="str">
        <f>IF(AND('MAPA DE RIESGOS'!$AP143="Alta",'MAPA DE RIESGOS'!$AR143="Menor"),CONCATENATE("R",'MAPA DE RIESGOS'!$H143,"C",'MAPA DE RIESGOS'!$AF143),"")</f>
        <v/>
      </c>
      <c r="AF45" s="346" t="str">
        <f>IF(AND('MAPA DE RIESGOS'!$AP144="Alta",'MAPA DE RIESGOS'!$AR144="Menor"),CONCATENATE("R",'MAPA DE RIESGOS'!$H144,"C",'MAPA DE RIESGOS'!$AF144),"")</f>
        <v/>
      </c>
      <c r="AG45" s="346" t="str">
        <f>IF(AND('MAPA DE RIESGOS'!$AP145="Alta",'MAPA DE RIESGOS'!$AR145="Menor"),CONCATENATE("R",'MAPA DE RIESGOS'!$H145,"C",'MAPA DE RIESGOS'!$AF145),"")</f>
        <v/>
      </c>
      <c r="AH45" s="346" t="str">
        <f>IF(AND('MAPA DE RIESGOS'!$AP146="Alta",'MAPA DE RIESGOS'!$AR146="Menor"),CONCATENATE("R",'MAPA DE RIESGOS'!$H146,"C",'MAPA DE RIESGOS'!$AF146),"")</f>
        <v/>
      </c>
      <c r="AI45" s="346" t="str">
        <f>IF(AND('MAPA DE RIESGOS'!$AP147="Alta",'MAPA DE RIESGOS'!$AR147="Menor"),CONCATENATE("R",'MAPA DE RIESGOS'!$H147,"C",'MAPA DE RIESGOS'!$AF147),"")</f>
        <v/>
      </c>
      <c r="AJ45" s="346" t="str">
        <f>IF(AND('MAPA DE RIESGOS'!$AP148="Alta",'MAPA DE RIESGOS'!$AR148="Menor"),CONCATENATE("R",'MAPA DE RIESGOS'!$H148,"C",'MAPA DE RIESGOS'!$AF148),"")</f>
        <v/>
      </c>
      <c r="AK45" s="346" t="str">
        <f>IF(AND('MAPA DE RIESGOS'!$AP149="Alta",'MAPA DE RIESGOS'!$AR149="Menor"),CONCATENATE("R",'MAPA DE RIESGOS'!$H149,"C",'MAPA DE RIESGOS'!$AF149),"")</f>
        <v/>
      </c>
      <c r="AL45" s="346" t="str">
        <f>IF(AND('MAPA DE RIESGOS'!$AP150="Alta",'MAPA DE RIESGOS'!$AR150="Menor"),CONCATENATE("R",'MAPA DE RIESGOS'!$H150,"C",'MAPA DE RIESGOS'!$AF150),"")</f>
        <v/>
      </c>
      <c r="AM45" s="346" t="str">
        <f>IF(AND('MAPA DE RIESGOS'!$AP151="Alta",'MAPA DE RIESGOS'!$AR151="Menor"),CONCATENATE("R",'MAPA DE RIESGOS'!$H151,"C",'MAPA DE RIESGOS'!$AF151),"")</f>
        <v/>
      </c>
      <c r="AN45" s="346" t="str">
        <f>IF(AND('MAPA DE RIESGOS'!$AP152="Alta",'MAPA DE RIESGOS'!$AR152="Menor"),CONCATENATE("R",'MAPA DE RIESGOS'!$H152,"C",'MAPA DE RIESGOS'!$AF152),"")</f>
        <v/>
      </c>
      <c r="AO45" s="346" t="str">
        <f>IF(AND('MAPA DE RIESGOS'!$AP153="Alta",'MAPA DE RIESGOS'!$AR153="Menor"),CONCATENATE("R",'MAPA DE RIESGOS'!$H153,"C",'MAPA DE RIESGOS'!$AF153),"")</f>
        <v/>
      </c>
      <c r="AP45" s="346" t="str">
        <f>IF(AND('MAPA DE RIESGOS'!$AP154="Alta",'MAPA DE RIESGOS'!$AR154="Menor"),CONCATENATE("R",'MAPA DE RIESGOS'!$H154,"C",'MAPA DE RIESGOS'!$AF154),"")</f>
        <v/>
      </c>
      <c r="AQ45" s="346" t="str">
        <f>IF(AND('MAPA DE RIESGOS'!$AP155="Alta",'MAPA DE RIESGOS'!$AR155="Menor"),CONCATENATE("R",'MAPA DE RIESGOS'!$H155,"C",'MAPA DE RIESGOS'!$AF155),"")</f>
        <v/>
      </c>
      <c r="AR45" s="346" t="str">
        <f>IF(AND('MAPA DE RIESGOS'!$AP156="Alta",'MAPA DE RIESGOS'!$AR156="Menor"),CONCATENATE("R",'MAPA DE RIESGOS'!$H156,"C",'MAPA DE RIESGOS'!$AF156),"")</f>
        <v/>
      </c>
      <c r="AS45" s="347" t="str">
        <f>IF(AND('MAPA DE RIESGOS'!$AP157="Alta",'MAPA DE RIESGOS'!$AR157="Menor"),CONCATENATE("R",'MAPA DE RIESGOS'!$H157,"C",'MAPA DE RIESGOS'!$AF157),"")</f>
        <v/>
      </c>
      <c r="AT45" s="333" t="str">
        <f>IF(AND('MAPA DE RIESGOS'!$AP140="Alta",'MAPA DE RIESGOS'!$AR140="Moderado"),CONCATENATE("R",'MAPA DE RIESGOS'!$H140,"C",'MAPA DE RIESGOS'!$AF140),"")</f>
        <v/>
      </c>
      <c r="AU45" s="333" t="str">
        <f>IF(AND('MAPA DE RIESGOS'!$AP141="Alta",'MAPA DE RIESGOS'!$AR141="Moderado"),CONCATENATE("R",'MAPA DE RIESGOS'!$H141,"C",'MAPA DE RIESGOS'!$AF141),"")</f>
        <v/>
      </c>
      <c r="AV45" s="333" t="str">
        <f>IF(AND('MAPA DE RIESGOS'!$AP142="Alta",'MAPA DE RIESGOS'!$AR142="Moderado"),CONCATENATE("R",'MAPA DE RIESGOS'!$H142,"C",'MAPA DE RIESGOS'!$AF142),"")</f>
        <v/>
      </c>
      <c r="AW45" s="333" t="str">
        <f>IF(AND('MAPA DE RIESGOS'!$AP143="Alta",'MAPA DE RIESGOS'!$AR143="Moderado"),CONCATENATE("R",'MAPA DE RIESGOS'!$H143,"C",'MAPA DE RIESGOS'!$AF143),"")</f>
        <v/>
      </c>
      <c r="AX45" s="333" t="str">
        <f>IF(AND('MAPA DE RIESGOS'!$AP144="Alta",'MAPA DE RIESGOS'!$AR144="Moderado"),CONCATENATE("R",'MAPA DE RIESGOS'!$H144,"C",'MAPA DE RIESGOS'!$AF144),"")</f>
        <v/>
      </c>
      <c r="AY45" s="333" t="str">
        <f>IF(AND('MAPA DE RIESGOS'!$AP145="Alta",'MAPA DE RIESGOS'!$AR145="Moderado"),CONCATENATE("R",'MAPA DE RIESGOS'!$H145,"C",'MAPA DE RIESGOS'!$AF145),"")</f>
        <v/>
      </c>
      <c r="AZ45" s="333" t="str">
        <f>IF(AND('MAPA DE RIESGOS'!$AP146="Alta",'MAPA DE RIESGOS'!$AR146="Moderado"),CONCATENATE("R",'MAPA DE RIESGOS'!$H146,"C",'MAPA DE RIESGOS'!$AF146),"")</f>
        <v/>
      </c>
      <c r="BA45" s="333" t="str">
        <f>IF(AND('MAPA DE RIESGOS'!$AP147="Alta",'MAPA DE RIESGOS'!$AR147="Moderado"),CONCATENATE("R",'MAPA DE RIESGOS'!$H147,"C",'MAPA DE RIESGOS'!$AF147),"")</f>
        <v/>
      </c>
      <c r="BB45" s="333" t="str">
        <f>IF(AND('MAPA DE RIESGOS'!$AP148="Alta",'MAPA DE RIESGOS'!$AR148="Moderado"),CONCATENATE("R",'MAPA DE RIESGOS'!$H148,"C",'MAPA DE RIESGOS'!$AF148),"")</f>
        <v/>
      </c>
      <c r="BC45" s="333" t="str">
        <f>IF(AND('MAPA DE RIESGOS'!$AP149="Alta",'MAPA DE RIESGOS'!$AR149="Moderado"),CONCATENATE("R",'MAPA DE RIESGOS'!$H149,"C",'MAPA DE RIESGOS'!$AF149),"")</f>
        <v/>
      </c>
      <c r="BD45" s="333" t="str">
        <f>IF(AND('MAPA DE RIESGOS'!$AP150="Alta",'MAPA DE RIESGOS'!$AR150="Moderado"),CONCATENATE("R",'MAPA DE RIESGOS'!$H150,"C",'MAPA DE RIESGOS'!$AF150),"")</f>
        <v/>
      </c>
      <c r="BE45" s="333" t="str">
        <f>IF(AND('MAPA DE RIESGOS'!$AP151="Alta",'MAPA DE RIESGOS'!$AR151="Moderado"),CONCATENATE("R",'MAPA DE RIESGOS'!$H151,"C",'MAPA DE RIESGOS'!$AF151),"")</f>
        <v/>
      </c>
      <c r="BF45" s="333" t="str">
        <f>IF(AND('MAPA DE RIESGOS'!$AP152="Alta",'MAPA DE RIESGOS'!$AR152="Moderado"),CONCATENATE("R",'MAPA DE RIESGOS'!$H152,"C",'MAPA DE RIESGOS'!$AF152),"")</f>
        <v/>
      </c>
      <c r="BG45" s="333" t="str">
        <f>IF(AND('MAPA DE RIESGOS'!$AP153="Alta",'MAPA DE RIESGOS'!$AR153="Moderado"),CONCATENATE("R",'MAPA DE RIESGOS'!$H153,"C",'MAPA DE RIESGOS'!$AF153),"")</f>
        <v/>
      </c>
      <c r="BH45" s="333" t="str">
        <f>IF(AND('MAPA DE RIESGOS'!$AP154="Alta",'MAPA DE RIESGOS'!$AR154="Moderado"),CONCATENATE("R",'MAPA DE RIESGOS'!$H154,"C",'MAPA DE RIESGOS'!$AF154),"")</f>
        <v/>
      </c>
      <c r="BI45" s="333" t="str">
        <f>IF(AND('MAPA DE RIESGOS'!$AP155="Alta",'MAPA DE RIESGOS'!$AR155="Moderado"),CONCATENATE("R",'MAPA DE RIESGOS'!$H155,"C",'MAPA DE RIESGOS'!$AF155),"")</f>
        <v/>
      </c>
      <c r="BJ45" s="333" t="str">
        <f>IF(AND('MAPA DE RIESGOS'!$AP156="Alta",'MAPA DE RIESGOS'!$AR156="Moderado"),CONCATENATE("R",'MAPA DE RIESGOS'!$H156,"C",'MAPA DE RIESGOS'!$AF156),"")</f>
        <v/>
      </c>
      <c r="BK45" s="334" t="str">
        <f>IF(AND('MAPA DE RIESGOS'!$AP157="Alta",'MAPA DE RIESGOS'!$AR157="Moderado"),CONCATENATE("R",'MAPA DE RIESGOS'!$H157,"C",'MAPA DE RIESGOS'!$AF157),"")</f>
        <v/>
      </c>
      <c r="BL45" s="333" t="str">
        <f>IF(AND('MAPA DE RIESGOS'!$AP140="Alta",'MAPA DE RIESGOS'!$AR140="Mayor"),CONCATENATE("R",'MAPA DE RIESGOS'!$H140,"C",'MAPA DE RIESGOS'!$AF140),"")</f>
        <v/>
      </c>
      <c r="BM45" s="333" t="str">
        <f>IF(AND('MAPA DE RIESGOS'!$AP141="Alta",'MAPA DE RIESGOS'!$AR141="Mayor"),CONCATENATE("R",'MAPA DE RIESGOS'!$H141,"C",'MAPA DE RIESGOS'!$AF141),"")</f>
        <v/>
      </c>
      <c r="BN45" s="333" t="str">
        <f>IF(AND('MAPA DE RIESGOS'!$AP142="Alta",'MAPA DE RIESGOS'!$AR142="Mayor"),CONCATENATE("R",'MAPA DE RIESGOS'!$H142,"C",'MAPA DE RIESGOS'!$AF142),"")</f>
        <v/>
      </c>
      <c r="BO45" s="333" t="str">
        <f>IF(AND('MAPA DE RIESGOS'!$AP143="Alta",'MAPA DE RIESGOS'!$AR143="Mayor"),CONCATENATE("R",'MAPA DE RIESGOS'!$H143,"C",'MAPA DE RIESGOS'!$AF143),"")</f>
        <v/>
      </c>
      <c r="BP45" s="333" t="str">
        <f>IF(AND('MAPA DE RIESGOS'!$AP144="Alta",'MAPA DE RIESGOS'!$AR144="Mayor"),CONCATENATE("R",'MAPA DE RIESGOS'!$H144,"C",'MAPA DE RIESGOS'!$AF144),"")</f>
        <v/>
      </c>
      <c r="BQ45" s="333" t="str">
        <f>IF(AND('MAPA DE RIESGOS'!$AP145="Alta",'MAPA DE RIESGOS'!$AR145="Mayor"),CONCATENATE("R",'MAPA DE RIESGOS'!$H145,"C",'MAPA DE RIESGOS'!$AF145),"")</f>
        <v/>
      </c>
      <c r="BR45" s="333" t="str">
        <f>IF(AND('MAPA DE RIESGOS'!$AP146="Alta",'MAPA DE RIESGOS'!$AR146="Mayor"),CONCATENATE("R",'MAPA DE RIESGOS'!$H146,"C",'MAPA DE RIESGOS'!$AF146),"")</f>
        <v/>
      </c>
      <c r="BS45" s="333" t="str">
        <f>IF(AND('MAPA DE RIESGOS'!$AP147="Alta",'MAPA DE RIESGOS'!$AR147="Mayor"),CONCATENATE("R",'MAPA DE RIESGOS'!$H147,"C",'MAPA DE RIESGOS'!$AF147),"")</f>
        <v/>
      </c>
      <c r="BT45" s="333" t="str">
        <f>IF(AND('MAPA DE RIESGOS'!$AP148="Alta",'MAPA DE RIESGOS'!$AR148="Mayor"),CONCATENATE("R",'MAPA DE RIESGOS'!$H148,"C",'MAPA DE RIESGOS'!$AF148),"")</f>
        <v/>
      </c>
      <c r="BU45" s="333" t="str">
        <f>IF(AND('MAPA DE RIESGOS'!$AP149="Alta",'MAPA DE RIESGOS'!$AR149="Mayor"),CONCATENATE("R",'MAPA DE RIESGOS'!$H149,"C",'MAPA DE RIESGOS'!$AF149),"")</f>
        <v/>
      </c>
      <c r="BV45" s="333" t="str">
        <f>IF(AND('MAPA DE RIESGOS'!$AP150="Alta",'MAPA DE RIESGOS'!$AR150="Mayor"),CONCATENATE("R",'MAPA DE RIESGOS'!$H150,"C",'MAPA DE RIESGOS'!$AF150),"")</f>
        <v/>
      </c>
      <c r="BW45" s="333" t="str">
        <f>IF(AND('MAPA DE RIESGOS'!$AP151="Alta",'MAPA DE RIESGOS'!$AR151="Mayor"),CONCATENATE("R",'MAPA DE RIESGOS'!$H151,"C",'MAPA DE RIESGOS'!$AF151),"")</f>
        <v/>
      </c>
      <c r="BX45" s="333" t="str">
        <f>IF(AND('MAPA DE RIESGOS'!$AP152="Alta",'MAPA DE RIESGOS'!$AR152="Mayor"),CONCATENATE("R",'MAPA DE RIESGOS'!$H152,"C",'MAPA DE RIESGOS'!$AF152),"")</f>
        <v/>
      </c>
      <c r="BY45" s="333" t="str">
        <f>IF(AND('MAPA DE RIESGOS'!$AP153="Alta",'MAPA DE RIESGOS'!$AR153="Mayor"),CONCATENATE("R",'MAPA DE RIESGOS'!$H153,"C",'MAPA DE RIESGOS'!$AF153),"")</f>
        <v/>
      </c>
      <c r="BZ45" s="333" t="str">
        <f>IF(AND('MAPA DE RIESGOS'!$AP154="Alta",'MAPA DE RIESGOS'!$AR154="Mayor"),CONCATENATE("R",'MAPA DE RIESGOS'!$H154,"C",'MAPA DE RIESGOS'!$AF154),"")</f>
        <v/>
      </c>
      <c r="CA45" s="333" t="str">
        <f>IF(AND('MAPA DE RIESGOS'!$AP155="Alta",'MAPA DE RIESGOS'!$AR155="Mayor"),CONCATENATE("R",'MAPA DE RIESGOS'!$H155,"C",'MAPA DE RIESGOS'!$AF155),"")</f>
        <v/>
      </c>
      <c r="CB45" s="333" t="str">
        <f>IF(AND('MAPA DE RIESGOS'!$AP156="Alta",'MAPA DE RIESGOS'!$AR156="Mayor"),CONCATENATE("R",'MAPA DE RIESGOS'!$H156,"C",'MAPA DE RIESGOS'!$AF156),"")</f>
        <v/>
      </c>
      <c r="CC45" s="334" t="str">
        <f>IF(AND('MAPA DE RIESGOS'!$AP157="Alta",'MAPA DE RIESGOS'!$AR157="Mayor"),CONCATENATE("R",'MAPA DE RIESGOS'!$H157,"C",'MAPA DE RIESGOS'!$AF157),"")</f>
        <v/>
      </c>
      <c r="CD45" s="335" t="str">
        <f>IF(AND('MAPA DE RIESGOS'!$AP140="Alta",'MAPA DE RIESGOS'!$AR140="Catastrófico"),CONCATENATE("R",'MAPA DE RIESGOS'!$H140,"C",'MAPA DE RIESGOS'!$AF140),"")</f>
        <v/>
      </c>
      <c r="CE45" s="335" t="str">
        <f>IF(AND('MAPA DE RIESGOS'!$AP141="Alta",'MAPA DE RIESGOS'!$AR141="Catastrófico"),CONCATENATE("R",'MAPA DE RIESGOS'!$H141,"C",'MAPA DE RIESGOS'!$AF141),"")</f>
        <v/>
      </c>
      <c r="CF45" s="335" t="str">
        <f>IF(AND('MAPA DE RIESGOS'!$AP142="Alta",'MAPA DE RIESGOS'!$AR142="Catastrófico"),CONCATENATE("R",'MAPA DE RIESGOS'!$H142,"C",'MAPA DE RIESGOS'!$AF142),"")</f>
        <v/>
      </c>
      <c r="CG45" s="335" t="str">
        <f>IF(AND('MAPA DE RIESGOS'!$AP143="Alta",'MAPA DE RIESGOS'!$AR143="Catastrófico"),CONCATENATE("R",'MAPA DE RIESGOS'!$H143,"C",'MAPA DE RIESGOS'!$AF143),"")</f>
        <v/>
      </c>
      <c r="CH45" s="335" t="str">
        <f>IF(AND('MAPA DE RIESGOS'!$AP144="Alta",'MAPA DE RIESGOS'!$AR144="Catastrófico"),CONCATENATE("R",'MAPA DE RIESGOS'!$H144,"C",'MAPA DE RIESGOS'!$AF144),"")</f>
        <v/>
      </c>
      <c r="CI45" s="335" t="str">
        <f>IF(AND('MAPA DE RIESGOS'!$AP145="Alta",'MAPA DE RIESGOS'!$AR145="Catastrófico"),CONCATENATE("R",'MAPA DE RIESGOS'!$H145,"C",'MAPA DE RIESGOS'!$AF145),"")</f>
        <v/>
      </c>
      <c r="CJ45" s="335" t="str">
        <f>IF(AND('MAPA DE RIESGOS'!$AP146="Alta",'MAPA DE RIESGOS'!$AR146="Catastrófico"),CONCATENATE("R",'MAPA DE RIESGOS'!$H146,"C",'MAPA DE RIESGOS'!$AF146),"")</f>
        <v/>
      </c>
      <c r="CK45" s="335" t="str">
        <f>IF(AND('MAPA DE RIESGOS'!$AP147="Alta",'MAPA DE RIESGOS'!$AR147="Catastrófico"),CONCATENATE("R",'MAPA DE RIESGOS'!$H147,"C",'MAPA DE RIESGOS'!$AF147),"")</f>
        <v/>
      </c>
      <c r="CL45" s="335" t="str">
        <f>IF(AND('MAPA DE RIESGOS'!$AP148="Alta",'MAPA DE RIESGOS'!$AR148="Catastrófico"),CONCATENATE("R",'MAPA DE RIESGOS'!$H148,"C",'MAPA DE RIESGOS'!$AF148),"")</f>
        <v/>
      </c>
      <c r="CM45" s="335" t="str">
        <f>IF(AND('MAPA DE RIESGOS'!$AP149="Alta",'MAPA DE RIESGOS'!$AR149="Catastrófico"),CONCATENATE("R",'MAPA DE RIESGOS'!$H149,"C",'MAPA DE RIESGOS'!$AF149),"")</f>
        <v/>
      </c>
      <c r="CN45" s="335" t="str">
        <f>IF(AND('MAPA DE RIESGOS'!$AP150="Alta",'MAPA DE RIESGOS'!$AR150="Catastrófico"),CONCATENATE("R",'MAPA DE RIESGOS'!$H150,"C",'MAPA DE RIESGOS'!$AF150),"")</f>
        <v/>
      </c>
      <c r="CO45" s="335" t="str">
        <f>IF(AND('MAPA DE RIESGOS'!$AP151="Alta",'MAPA DE RIESGOS'!$AR151="Catastrófico"),CONCATENATE("R",'MAPA DE RIESGOS'!$H151,"C",'MAPA DE RIESGOS'!$AF151),"")</f>
        <v/>
      </c>
      <c r="CP45" s="335" t="str">
        <f>IF(AND('MAPA DE RIESGOS'!$AP152="Alta",'MAPA DE RIESGOS'!$AR152="Catastrófico"),CONCATENATE("R",'MAPA DE RIESGOS'!$H152,"C",'MAPA DE RIESGOS'!$AF152),"")</f>
        <v/>
      </c>
      <c r="CQ45" s="335" t="str">
        <f>IF(AND('MAPA DE RIESGOS'!$AP153="Alta",'MAPA DE RIESGOS'!$AR153="Catastrófico"),CONCATENATE("R",'MAPA DE RIESGOS'!$H153,"C",'MAPA DE RIESGOS'!$AF153),"")</f>
        <v/>
      </c>
      <c r="CR45" s="335" t="str">
        <f>IF(AND('MAPA DE RIESGOS'!$AP154="Alta",'MAPA DE RIESGOS'!$AR154="Catastrófico"),CONCATENATE("R",'MAPA DE RIESGOS'!$H154,"C",'MAPA DE RIESGOS'!$AF154),"")</f>
        <v/>
      </c>
      <c r="CS45" s="335" t="str">
        <f>IF(AND('MAPA DE RIESGOS'!$AP155="Alta",'MAPA DE RIESGOS'!$AR155="Catastrófico"),CONCATENATE("R",'MAPA DE RIESGOS'!$H155,"C",'MAPA DE RIESGOS'!$AF155),"")</f>
        <v/>
      </c>
      <c r="CT45" s="335" t="str">
        <f>IF(AND('MAPA DE RIESGOS'!$AP156="Alta",'MAPA DE RIESGOS'!$AR156="Catastrófico"),CONCATENATE("R",'MAPA DE RIESGOS'!$H156,"C",'MAPA DE RIESGOS'!$AF156),"")</f>
        <v/>
      </c>
      <c r="CU45" s="336" t="str">
        <f>IF(AND('MAPA DE RIESGOS'!$AP157="Alta",'MAPA DE RIESGOS'!$AR157="Catastrófico"),CONCATENATE("R",'MAPA DE RIESGOS'!$H157,"C",'MAPA DE RIESGOS'!$AF157),"")</f>
        <v/>
      </c>
      <c r="CV45" s="67"/>
      <c r="CW45" s="988"/>
      <c r="CX45" s="989"/>
      <c r="CY45" s="989"/>
      <c r="CZ45" s="989"/>
      <c r="DA45" s="989"/>
      <c r="DB45" s="990"/>
    </row>
    <row r="46" spans="2:106" ht="32.450000000000003" customHeight="1">
      <c r="B46" s="966"/>
      <c r="C46" s="966"/>
      <c r="D46" s="967"/>
      <c r="E46" s="955"/>
      <c r="F46" s="956"/>
      <c r="G46" s="956"/>
      <c r="H46" s="956"/>
      <c r="I46" s="956"/>
      <c r="J46" s="345" t="str">
        <f>IF(AND('MAPA DE RIESGOS'!$AP158="Alta",'MAPA DE RIESGOS'!$AR158="Leve"),CONCATENATE("R",'MAPA DE RIESGOS'!$H158,"C",'MAPA DE RIESGOS'!$AF158),"")</f>
        <v/>
      </c>
      <c r="K46" s="346" t="str">
        <f>IF(AND('MAPA DE RIESGOS'!$AP159="Alta",'MAPA DE RIESGOS'!$AR159="Leve"),CONCATENATE("R",'MAPA DE RIESGOS'!$H159,"C",'MAPA DE RIESGOS'!$AF159),"")</f>
        <v/>
      </c>
      <c r="L46" s="346" t="str">
        <f>IF(AND('MAPA DE RIESGOS'!$AP160="Alta",'MAPA DE RIESGOS'!$AR160="Leve"),CONCATENATE("R",'MAPA DE RIESGOS'!$H160,"C",'MAPA DE RIESGOS'!$AF160),"")</f>
        <v/>
      </c>
      <c r="M46" s="346" t="str">
        <f>IF(AND('MAPA DE RIESGOS'!$AP161="Alta",'MAPA DE RIESGOS'!$AR161="Leve"),CONCATENATE("R",'MAPA DE RIESGOS'!$H161,"C",'MAPA DE RIESGOS'!$AF161),"")</f>
        <v/>
      </c>
      <c r="N46" s="346" t="str">
        <f>IF(AND('MAPA DE RIESGOS'!$AP162="Alta",'MAPA DE RIESGOS'!$AR162="Leve"),CONCATENATE("R",'MAPA DE RIESGOS'!$H162,"C",'MAPA DE RIESGOS'!$AF162),"")</f>
        <v/>
      </c>
      <c r="O46" s="346" t="str">
        <f>IF(AND('MAPA DE RIESGOS'!$AP163="Alta",'MAPA DE RIESGOS'!$AR163="Leve"),CONCATENATE("R",'MAPA DE RIESGOS'!$H163,"C",'MAPA DE RIESGOS'!$AF163),"")</f>
        <v/>
      </c>
      <c r="P46" s="346" t="str">
        <f>IF(AND('MAPA DE RIESGOS'!$AP164="Alta",'MAPA DE RIESGOS'!$AR164="Leve"),CONCATENATE("R",'MAPA DE RIESGOS'!$H164,"C",'MAPA DE RIESGOS'!$AF164),"")</f>
        <v/>
      </c>
      <c r="Q46" s="346" t="str">
        <f>IF(AND('MAPA DE RIESGOS'!$AP165="Alta",'MAPA DE RIESGOS'!$AR165="Leve"),CONCATENATE("R",'MAPA DE RIESGOS'!$H165,"C",'MAPA DE RIESGOS'!$AF165),"")</f>
        <v/>
      </c>
      <c r="R46" s="346" t="str">
        <f>IF(AND('MAPA DE RIESGOS'!$AP166="Alta",'MAPA DE RIESGOS'!$AR166="Leve"),CONCATENATE("R",'MAPA DE RIESGOS'!$H166,"C",'MAPA DE RIESGOS'!$AF166),"")</f>
        <v/>
      </c>
      <c r="S46" s="346" t="str">
        <f>IF(AND('MAPA DE RIESGOS'!$AP167="Alta",'MAPA DE RIESGOS'!$AR167="Leve"),CONCATENATE("R",'MAPA DE RIESGOS'!$H167,"C",'MAPA DE RIESGOS'!$AF167),"")</f>
        <v/>
      </c>
      <c r="T46" s="346" t="str">
        <f>IF(AND('MAPA DE RIESGOS'!$AP168="Alta",'MAPA DE RIESGOS'!$AR168="Leve"),CONCATENATE("R",'MAPA DE RIESGOS'!$H168,"C",'MAPA DE RIESGOS'!$AF168),"")</f>
        <v/>
      </c>
      <c r="U46" s="346" t="str">
        <f>IF(AND('MAPA DE RIESGOS'!$AP169="Alta",'MAPA DE RIESGOS'!$AR169="Leve"),CONCATENATE("R",'MAPA DE RIESGOS'!$H169,"C",'MAPA DE RIESGOS'!$AF169),"")</f>
        <v/>
      </c>
      <c r="V46" s="346" t="str">
        <f>IF(AND('MAPA DE RIESGOS'!$AP170="Alta",'MAPA DE RIESGOS'!$AR170="Leve"),CONCATENATE("R",'MAPA DE RIESGOS'!$H170,"C",'MAPA DE RIESGOS'!$AF170),"")</f>
        <v/>
      </c>
      <c r="W46" s="346" t="str">
        <f>IF(AND('MAPA DE RIESGOS'!$AP171="Alta",'MAPA DE RIESGOS'!$AR171="Leve"),CONCATENATE("R",'MAPA DE RIESGOS'!$H171,"C",'MAPA DE RIESGOS'!$AF171),"")</f>
        <v/>
      </c>
      <c r="X46" s="346" t="str">
        <f>IF(AND('MAPA DE RIESGOS'!$AP172="Alta",'MAPA DE RIESGOS'!$AR172="Leve"),CONCATENATE("R",'MAPA DE RIESGOS'!$H172,"C",'MAPA DE RIESGOS'!$AF172),"")</f>
        <v/>
      </c>
      <c r="Y46" s="346" t="str">
        <f>IF(AND('MAPA DE RIESGOS'!$AP173="Alta",'MAPA DE RIESGOS'!$AR173="Leve"),CONCATENATE("R",'MAPA DE RIESGOS'!$H173,"C",'MAPA DE RIESGOS'!$AF173),"")</f>
        <v/>
      </c>
      <c r="Z46" s="346" t="str">
        <f>IF(AND('MAPA DE RIESGOS'!$AP174="Alta",'MAPA DE RIESGOS'!$AR174="Leve"),CONCATENATE("R",'MAPA DE RIESGOS'!$H174,"C",'MAPA DE RIESGOS'!$AF174),"")</f>
        <v/>
      </c>
      <c r="AA46" s="346" t="str">
        <f>IF(AND('MAPA DE RIESGOS'!$AP175="Alta",'MAPA DE RIESGOS'!$AR175="Leve"),CONCATENATE("R",'MAPA DE RIESGOS'!$H175,"C",'MAPA DE RIESGOS'!$AF175),"")</f>
        <v/>
      </c>
      <c r="AB46" s="345" t="str">
        <f>IF(AND('MAPA DE RIESGOS'!$AP158="Alta",'MAPA DE RIESGOS'!$AR158="Menor"),CONCATENATE("R",'MAPA DE RIESGOS'!$H158,"C",'MAPA DE RIESGOS'!$AF158),"")</f>
        <v/>
      </c>
      <c r="AC46" s="346" t="str">
        <f>IF(AND('MAPA DE RIESGOS'!$AP159="Alta",'MAPA DE RIESGOS'!$AR159="Menor"),CONCATENATE("R",'MAPA DE RIESGOS'!$H159,"C",'MAPA DE RIESGOS'!$AF159),"")</f>
        <v/>
      </c>
      <c r="AD46" s="346" t="str">
        <f>IF(AND('MAPA DE RIESGOS'!$AP160="Alta",'MAPA DE RIESGOS'!$AR160="Menor"),CONCATENATE("R",'MAPA DE RIESGOS'!$H160,"C",'MAPA DE RIESGOS'!$AF160),"")</f>
        <v/>
      </c>
      <c r="AE46" s="346" t="str">
        <f>IF(AND('MAPA DE RIESGOS'!$AP161="Alta",'MAPA DE RIESGOS'!$AR161="Menor"),CONCATENATE("R",'MAPA DE RIESGOS'!$H161,"C",'MAPA DE RIESGOS'!$AF161),"")</f>
        <v/>
      </c>
      <c r="AF46" s="346" t="str">
        <f>IF(AND('MAPA DE RIESGOS'!$AP162="Alta",'MAPA DE RIESGOS'!$AR162="Menor"),CONCATENATE("R",'MAPA DE RIESGOS'!$H162,"C",'MAPA DE RIESGOS'!$AF162),"")</f>
        <v/>
      </c>
      <c r="AG46" s="346" t="str">
        <f>IF(AND('MAPA DE RIESGOS'!$AP163="Alta",'MAPA DE RIESGOS'!$AR163="Menor"),CONCATENATE("R",'MAPA DE RIESGOS'!$H163,"C",'MAPA DE RIESGOS'!$AF163),"")</f>
        <v/>
      </c>
      <c r="AH46" s="346" t="str">
        <f>IF(AND('MAPA DE RIESGOS'!$AP164="Alta",'MAPA DE RIESGOS'!$AR164="Menor"),CONCATENATE("R",'MAPA DE RIESGOS'!$H164,"C",'MAPA DE RIESGOS'!$AF164),"")</f>
        <v/>
      </c>
      <c r="AI46" s="346" t="str">
        <f>IF(AND('MAPA DE RIESGOS'!$AP165="Alta",'MAPA DE RIESGOS'!$AR165="Menor"),CONCATENATE("R",'MAPA DE RIESGOS'!$H165,"C",'MAPA DE RIESGOS'!$AF165),"")</f>
        <v/>
      </c>
      <c r="AJ46" s="346" t="str">
        <f>IF(AND('MAPA DE RIESGOS'!$AP166="Alta",'MAPA DE RIESGOS'!$AR166="Menor"),CONCATENATE("R",'MAPA DE RIESGOS'!$H166,"C",'MAPA DE RIESGOS'!$AF166),"")</f>
        <v/>
      </c>
      <c r="AK46" s="346" t="str">
        <f>IF(AND('MAPA DE RIESGOS'!$AP167="Alta",'MAPA DE RIESGOS'!$AR167="Menor"),CONCATENATE("R",'MAPA DE RIESGOS'!$H167,"C",'MAPA DE RIESGOS'!$AF167),"")</f>
        <v/>
      </c>
      <c r="AL46" s="346" t="str">
        <f>IF(AND('MAPA DE RIESGOS'!$AP168="Alta",'MAPA DE RIESGOS'!$AR168="Menor"),CONCATENATE("R",'MAPA DE RIESGOS'!$H168,"C",'MAPA DE RIESGOS'!$AF168),"")</f>
        <v/>
      </c>
      <c r="AM46" s="346" t="str">
        <f>IF(AND('MAPA DE RIESGOS'!$AP169="Alta",'MAPA DE RIESGOS'!$AR169="Menor"),CONCATENATE("R",'MAPA DE RIESGOS'!$H169,"C",'MAPA DE RIESGOS'!$AF169),"")</f>
        <v/>
      </c>
      <c r="AN46" s="346" t="str">
        <f>IF(AND('MAPA DE RIESGOS'!$AP170="Alta",'MAPA DE RIESGOS'!$AR170="Menor"),CONCATENATE("R",'MAPA DE RIESGOS'!$H170,"C",'MAPA DE RIESGOS'!$AF170),"")</f>
        <v/>
      </c>
      <c r="AO46" s="346" t="str">
        <f>IF(AND('MAPA DE RIESGOS'!$AP171="Alta",'MAPA DE RIESGOS'!$AR171="Menor"),CONCATENATE("R",'MAPA DE RIESGOS'!$H171,"C",'MAPA DE RIESGOS'!$AF171),"")</f>
        <v/>
      </c>
      <c r="AP46" s="346" t="str">
        <f>IF(AND('MAPA DE RIESGOS'!$AP172="Alta",'MAPA DE RIESGOS'!$AR172="Menor"),CONCATENATE("R",'MAPA DE RIESGOS'!$H172,"C",'MAPA DE RIESGOS'!$AF172),"")</f>
        <v/>
      </c>
      <c r="AQ46" s="346" t="str">
        <f>IF(AND('MAPA DE RIESGOS'!$AP173="Alta",'MAPA DE RIESGOS'!$AR173="Menor"),CONCATENATE("R",'MAPA DE RIESGOS'!$H173,"C",'MAPA DE RIESGOS'!$AF173),"")</f>
        <v/>
      </c>
      <c r="AR46" s="346" t="str">
        <f>IF(AND('MAPA DE RIESGOS'!$AP174="Alta",'MAPA DE RIESGOS'!$AR174="Menor"),CONCATENATE("R",'MAPA DE RIESGOS'!$H174,"C",'MAPA DE RIESGOS'!$AF174),"")</f>
        <v/>
      </c>
      <c r="AS46" s="347" t="str">
        <f>IF(AND('MAPA DE RIESGOS'!$AP175="Alta",'MAPA DE RIESGOS'!$AR175="Menor"),CONCATENATE("R",'MAPA DE RIESGOS'!$H175,"C",'MAPA DE RIESGOS'!$AF175),"")</f>
        <v/>
      </c>
      <c r="AT46" s="333" t="str">
        <f>IF(AND('MAPA DE RIESGOS'!$AP158="Alta",'MAPA DE RIESGOS'!$AR158="Moderado"),CONCATENATE("R",'MAPA DE RIESGOS'!$H158,"C",'MAPA DE RIESGOS'!$AF158),"")</f>
        <v/>
      </c>
      <c r="AU46" s="333" t="str">
        <f>IF(AND('MAPA DE RIESGOS'!$AP159="Alta",'MAPA DE RIESGOS'!$AR159="Moderado"),CONCATENATE("R",'MAPA DE RIESGOS'!$H159,"C",'MAPA DE RIESGOS'!$AF159),"")</f>
        <v/>
      </c>
      <c r="AV46" s="333" t="str">
        <f>IF(AND('MAPA DE RIESGOS'!$AP160="Alta",'MAPA DE RIESGOS'!$AR160="Moderado"),CONCATENATE("R",'MAPA DE RIESGOS'!$H160,"C",'MAPA DE RIESGOS'!$AF160),"")</f>
        <v/>
      </c>
      <c r="AW46" s="333" t="str">
        <f>IF(AND('MAPA DE RIESGOS'!$AP161="Alta",'MAPA DE RIESGOS'!$AR161="Moderado"),CONCATENATE("R",'MAPA DE RIESGOS'!$H161,"C",'MAPA DE RIESGOS'!$AF161),"")</f>
        <v/>
      </c>
      <c r="AX46" s="333" t="str">
        <f>IF(AND('MAPA DE RIESGOS'!$AP162="Alta",'MAPA DE RIESGOS'!$AR162="Moderado"),CONCATENATE("R",'MAPA DE RIESGOS'!$H162,"C",'MAPA DE RIESGOS'!$AF162),"")</f>
        <v/>
      </c>
      <c r="AY46" s="333" t="str">
        <f>IF(AND('MAPA DE RIESGOS'!$AP163="Alta",'MAPA DE RIESGOS'!$AR163="Moderado"),CONCATENATE("R",'MAPA DE RIESGOS'!$H163,"C",'MAPA DE RIESGOS'!$AF163),"")</f>
        <v/>
      </c>
      <c r="AZ46" s="333" t="str">
        <f>IF(AND('MAPA DE RIESGOS'!$AP164="Alta",'MAPA DE RIESGOS'!$AR164="Moderado"),CONCATENATE("R",'MAPA DE RIESGOS'!$H164,"C",'MAPA DE RIESGOS'!$AF164),"")</f>
        <v/>
      </c>
      <c r="BA46" s="333" t="str">
        <f>IF(AND('MAPA DE RIESGOS'!$AP165="Alta",'MAPA DE RIESGOS'!$AR165="Moderado"),CONCATENATE("R",'MAPA DE RIESGOS'!$H165,"C",'MAPA DE RIESGOS'!$AF165),"")</f>
        <v/>
      </c>
      <c r="BB46" s="333" t="str">
        <f>IF(AND('MAPA DE RIESGOS'!$AP166="Alta",'MAPA DE RIESGOS'!$AR166="Moderado"),CONCATENATE("R",'MAPA DE RIESGOS'!$H166,"C",'MAPA DE RIESGOS'!$AF166),"")</f>
        <v/>
      </c>
      <c r="BC46" s="333" t="str">
        <f>IF(AND('MAPA DE RIESGOS'!$AP167="Alta",'MAPA DE RIESGOS'!$AR167="Moderado"),CONCATENATE("R",'MAPA DE RIESGOS'!$H167,"C",'MAPA DE RIESGOS'!$AF167),"")</f>
        <v/>
      </c>
      <c r="BD46" s="333" t="str">
        <f>IF(AND('MAPA DE RIESGOS'!$AP168="Alta",'MAPA DE RIESGOS'!$AR168="Moderado"),CONCATENATE("R",'MAPA DE RIESGOS'!$H168,"C",'MAPA DE RIESGOS'!$AF168),"")</f>
        <v/>
      </c>
      <c r="BE46" s="333" t="str">
        <f>IF(AND('MAPA DE RIESGOS'!$AP169="Alta",'MAPA DE RIESGOS'!$AR169="Moderado"),CONCATENATE("R",'MAPA DE RIESGOS'!$H169,"C",'MAPA DE RIESGOS'!$AF169),"")</f>
        <v/>
      </c>
      <c r="BF46" s="333" t="str">
        <f>IF(AND('MAPA DE RIESGOS'!$AP170="Alta",'MAPA DE RIESGOS'!$AR170="Moderado"),CONCATENATE("R",'MAPA DE RIESGOS'!$H170,"C",'MAPA DE RIESGOS'!$AF170),"")</f>
        <v/>
      </c>
      <c r="BG46" s="333" t="str">
        <f>IF(AND('MAPA DE RIESGOS'!$AP171="Alta",'MAPA DE RIESGOS'!$AR171="Moderado"),CONCATENATE("R",'MAPA DE RIESGOS'!$H171,"C",'MAPA DE RIESGOS'!$AF171),"")</f>
        <v/>
      </c>
      <c r="BH46" s="333" t="str">
        <f>IF(AND('MAPA DE RIESGOS'!$AP172="Alta",'MAPA DE RIESGOS'!$AR172="Moderado"),CONCATENATE("R",'MAPA DE RIESGOS'!$H172,"C",'MAPA DE RIESGOS'!$AF172),"")</f>
        <v/>
      </c>
      <c r="BI46" s="333" t="str">
        <f>IF(AND('MAPA DE RIESGOS'!$AP173="Alta",'MAPA DE RIESGOS'!$AR173="Moderado"),CONCATENATE("R",'MAPA DE RIESGOS'!$H173,"C",'MAPA DE RIESGOS'!$AF173),"")</f>
        <v/>
      </c>
      <c r="BJ46" s="333" t="str">
        <f>IF(AND('MAPA DE RIESGOS'!$AP174="Alta",'MAPA DE RIESGOS'!$AR174="Moderado"),CONCATENATE("R",'MAPA DE RIESGOS'!$H174,"C",'MAPA DE RIESGOS'!$AF174),"")</f>
        <v/>
      </c>
      <c r="BK46" s="334" t="str">
        <f>IF(AND('MAPA DE RIESGOS'!$AP175="Alta",'MAPA DE RIESGOS'!$AR175="Moderado"),CONCATENATE("R",'MAPA DE RIESGOS'!$H175,"C",'MAPA DE RIESGOS'!$AF175),"")</f>
        <v/>
      </c>
      <c r="BL46" s="333" t="str">
        <f>IF(AND('MAPA DE RIESGOS'!$AP158="Alta",'MAPA DE RIESGOS'!$AR158="Mayor"),CONCATENATE("R",'MAPA DE RIESGOS'!$H158,"C",'MAPA DE RIESGOS'!$AF158),"")</f>
        <v/>
      </c>
      <c r="BM46" s="333" t="str">
        <f>IF(AND('MAPA DE RIESGOS'!$AP159="Alta",'MAPA DE RIESGOS'!$AR159="Mayor"),CONCATENATE("R",'MAPA DE RIESGOS'!$H159,"C",'MAPA DE RIESGOS'!$AF159),"")</f>
        <v/>
      </c>
      <c r="BN46" s="333" t="str">
        <f>IF(AND('MAPA DE RIESGOS'!$AP160="Alta",'MAPA DE RIESGOS'!$AR160="Mayor"),CONCATENATE("R",'MAPA DE RIESGOS'!$H160,"C",'MAPA DE RIESGOS'!$AF160),"")</f>
        <v/>
      </c>
      <c r="BO46" s="333" t="str">
        <f>IF(AND('MAPA DE RIESGOS'!$AP161="Alta",'MAPA DE RIESGOS'!$AR161="Mayor"),CONCATENATE("R",'MAPA DE RIESGOS'!$H161,"C",'MAPA DE RIESGOS'!$AF161),"")</f>
        <v/>
      </c>
      <c r="BP46" s="333" t="str">
        <f>IF(AND('MAPA DE RIESGOS'!$AP162="Alta",'MAPA DE RIESGOS'!$AR162="Mayor"),CONCATENATE("R",'MAPA DE RIESGOS'!$H162,"C",'MAPA DE RIESGOS'!$AF162),"")</f>
        <v/>
      </c>
      <c r="BQ46" s="333" t="str">
        <f>IF(AND('MAPA DE RIESGOS'!$AP163="Alta",'MAPA DE RIESGOS'!$AR163="Mayor"),CONCATENATE("R",'MAPA DE RIESGOS'!$H163,"C",'MAPA DE RIESGOS'!$AF163),"")</f>
        <v/>
      </c>
      <c r="BR46" s="333" t="str">
        <f>IF(AND('MAPA DE RIESGOS'!$AP164="Alta",'MAPA DE RIESGOS'!$AR164="Mayor"),CONCATENATE("R",'MAPA DE RIESGOS'!$H164,"C",'MAPA DE RIESGOS'!$AF164),"")</f>
        <v/>
      </c>
      <c r="BS46" s="333" t="str">
        <f>IF(AND('MAPA DE RIESGOS'!$AP165="Alta",'MAPA DE RIESGOS'!$AR165="Mayor"),CONCATENATE("R",'MAPA DE RIESGOS'!$H165,"C",'MAPA DE RIESGOS'!$AF165),"")</f>
        <v/>
      </c>
      <c r="BT46" s="333" t="str">
        <f>IF(AND('MAPA DE RIESGOS'!$AP166="Alta",'MAPA DE RIESGOS'!$AR166="Mayor"),CONCATENATE("R",'MAPA DE RIESGOS'!$H166,"C",'MAPA DE RIESGOS'!$AF166),"")</f>
        <v/>
      </c>
      <c r="BU46" s="333" t="str">
        <f>IF(AND('MAPA DE RIESGOS'!$AP167="Alta",'MAPA DE RIESGOS'!$AR167="Mayor"),CONCATENATE("R",'MAPA DE RIESGOS'!$H167,"C",'MAPA DE RIESGOS'!$AF167),"")</f>
        <v/>
      </c>
      <c r="BV46" s="333" t="str">
        <f>IF(AND('MAPA DE RIESGOS'!$AP168="Alta",'MAPA DE RIESGOS'!$AR168="Mayor"),CONCATENATE("R",'MAPA DE RIESGOS'!$H168,"C",'MAPA DE RIESGOS'!$AF168),"")</f>
        <v/>
      </c>
      <c r="BW46" s="333" t="str">
        <f>IF(AND('MAPA DE RIESGOS'!$AP169="Alta",'MAPA DE RIESGOS'!$AR169="Mayor"),CONCATENATE("R",'MAPA DE RIESGOS'!$H169,"C",'MAPA DE RIESGOS'!$AF169),"")</f>
        <v/>
      </c>
      <c r="BX46" s="333" t="str">
        <f>IF(AND('MAPA DE RIESGOS'!$AP170="Alta",'MAPA DE RIESGOS'!$AR170="Mayor"),CONCATENATE("R",'MAPA DE RIESGOS'!$H170,"C",'MAPA DE RIESGOS'!$AF170),"")</f>
        <v/>
      </c>
      <c r="BY46" s="333" t="str">
        <f>IF(AND('MAPA DE RIESGOS'!$AP171="Alta",'MAPA DE RIESGOS'!$AR171="Mayor"),CONCATENATE("R",'MAPA DE RIESGOS'!$H171,"C",'MAPA DE RIESGOS'!$AF171),"")</f>
        <v/>
      </c>
      <c r="BZ46" s="333" t="str">
        <f>IF(AND('MAPA DE RIESGOS'!$AP172="Alta",'MAPA DE RIESGOS'!$AR172="Mayor"),CONCATENATE("R",'MAPA DE RIESGOS'!$H172,"C",'MAPA DE RIESGOS'!$AF172),"")</f>
        <v/>
      </c>
      <c r="CA46" s="333" t="str">
        <f>IF(AND('MAPA DE RIESGOS'!$AP173="Alta",'MAPA DE RIESGOS'!$AR173="Mayor"),CONCATENATE("R",'MAPA DE RIESGOS'!$H173,"C",'MAPA DE RIESGOS'!$AF173),"")</f>
        <v/>
      </c>
      <c r="CB46" s="333" t="str">
        <f>IF(AND('MAPA DE RIESGOS'!$AP174="Alta",'MAPA DE RIESGOS'!$AR174="Mayor"),CONCATENATE("R",'MAPA DE RIESGOS'!$H174,"C",'MAPA DE RIESGOS'!$AF174),"")</f>
        <v/>
      </c>
      <c r="CC46" s="334" t="str">
        <f>IF(AND('MAPA DE RIESGOS'!$AP175="Alta",'MAPA DE RIESGOS'!$AR175="Mayor"),CONCATENATE("R",'MAPA DE RIESGOS'!$H175,"C",'MAPA DE RIESGOS'!$AF175),"")</f>
        <v/>
      </c>
      <c r="CD46" s="335" t="str">
        <f>IF(AND('MAPA DE RIESGOS'!$AP158="Alta",'MAPA DE RIESGOS'!$AR158="Catastrófico"),CONCATENATE("R",'MAPA DE RIESGOS'!$H158,"C",'MAPA DE RIESGOS'!$AF158),"")</f>
        <v/>
      </c>
      <c r="CE46" s="335" t="str">
        <f>IF(AND('MAPA DE RIESGOS'!$AP159="Alta",'MAPA DE RIESGOS'!$AR159="Catastrófico"),CONCATENATE("R",'MAPA DE RIESGOS'!$H159,"C",'MAPA DE RIESGOS'!$AF159),"")</f>
        <v/>
      </c>
      <c r="CF46" s="335" t="str">
        <f>IF(AND('MAPA DE RIESGOS'!$AP160="Alta",'MAPA DE RIESGOS'!$AR160="Catastrófico"),CONCATENATE("R",'MAPA DE RIESGOS'!$H160,"C",'MAPA DE RIESGOS'!$AF160),"")</f>
        <v/>
      </c>
      <c r="CG46" s="335" t="str">
        <f>IF(AND('MAPA DE RIESGOS'!$AP161="Alta",'MAPA DE RIESGOS'!$AR161="Catastrófico"),CONCATENATE("R",'MAPA DE RIESGOS'!$H161,"C",'MAPA DE RIESGOS'!$AF161),"")</f>
        <v/>
      </c>
      <c r="CH46" s="335" t="str">
        <f>IF(AND('MAPA DE RIESGOS'!$AP162="Alta",'MAPA DE RIESGOS'!$AR162="Catastrófico"),CONCATENATE("R",'MAPA DE RIESGOS'!$H162,"C",'MAPA DE RIESGOS'!$AF162),"")</f>
        <v/>
      </c>
      <c r="CI46" s="335" t="str">
        <f>IF(AND('MAPA DE RIESGOS'!$AP163="Alta",'MAPA DE RIESGOS'!$AR163="Catastrófico"),CONCATENATE("R",'MAPA DE RIESGOS'!$H163,"C",'MAPA DE RIESGOS'!$AF163),"")</f>
        <v/>
      </c>
      <c r="CJ46" s="335" t="str">
        <f>IF(AND('MAPA DE RIESGOS'!$AP164="Alta",'MAPA DE RIESGOS'!$AR164="Catastrófico"),CONCATENATE("R",'MAPA DE RIESGOS'!$H164,"C",'MAPA DE RIESGOS'!$AF164),"")</f>
        <v/>
      </c>
      <c r="CK46" s="335" t="str">
        <f>IF(AND('MAPA DE RIESGOS'!$AP165="Alta",'MAPA DE RIESGOS'!$AR165="Catastrófico"),CONCATENATE("R",'MAPA DE RIESGOS'!$H165,"C",'MAPA DE RIESGOS'!$AF165),"")</f>
        <v/>
      </c>
      <c r="CL46" s="335" t="str">
        <f>IF(AND('MAPA DE RIESGOS'!$AP166="Alta",'MAPA DE RIESGOS'!$AR166="Catastrófico"),CONCATENATE("R",'MAPA DE RIESGOS'!$H166,"C",'MAPA DE RIESGOS'!$AF166),"")</f>
        <v/>
      </c>
      <c r="CM46" s="335" t="str">
        <f>IF(AND('MAPA DE RIESGOS'!$AP167="Alta",'MAPA DE RIESGOS'!$AR167="Catastrófico"),CONCATENATE("R",'MAPA DE RIESGOS'!$H167,"C",'MAPA DE RIESGOS'!$AF167),"")</f>
        <v/>
      </c>
      <c r="CN46" s="335" t="str">
        <f>IF(AND('MAPA DE RIESGOS'!$AP168="Alta",'MAPA DE RIESGOS'!$AR168="Catastrófico"),CONCATENATE("R",'MAPA DE RIESGOS'!$H168,"C",'MAPA DE RIESGOS'!$AF168),"")</f>
        <v/>
      </c>
      <c r="CO46" s="335" t="str">
        <f>IF(AND('MAPA DE RIESGOS'!$AP169="Alta",'MAPA DE RIESGOS'!$AR169="Catastrófico"),CONCATENATE("R",'MAPA DE RIESGOS'!$H169,"C",'MAPA DE RIESGOS'!$AF169),"")</f>
        <v/>
      </c>
      <c r="CP46" s="335" t="str">
        <f>IF(AND('MAPA DE RIESGOS'!$AP170="Alta",'MAPA DE RIESGOS'!$AR170="Catastrófico"),CONCATENATE("R",'MAPA DE RIESGOS'!$H170,"C",'MAPA DE RIESGOS'!$AF170),"")</f>
        <v/>
      </c>
      <c r="CQ46" s="335" t="str">
        <f>IF(AND('MAPA DE RIESGOS'!$AP171="Alta",'MAPA DE RIESGOS'!$AR171="Catastrófico"),CONCATENATE("R",'MAPA DE RIESGOS'!$H171,"C",'MAPA DE RIESGOS'!$AF171),"")</f>
        <v/>
      </c>
      <c r="CR46" s="335" t="str">
        <f>IF(AND('MAPA DE RIESGOS'!$AP172="Alta",'MAPA DE RIESGOS'!$AR172="Catastrófico"),CONCATENATE("R",'MAPA DE RIESGOS'!$H172,"C",'MAPA DE RIESGOS'!$AF172),"")</f>
        <v/>
      </c>
      <c r="CS46" s="335" t="str">
        <f>IF(AND('MAPA DE RIESGOS'!$AP173="Alta",'MAPA DE RIESGOS'!$AR173="Catastrófico"),CONCATENATE("R",'MAPA DE RIESGOS'!$H173,"C",'MAPA DE RIESGOS'!$AF173),"")</f>
        <v/>
      </c>
      <c r="CT46" s="335" t="str">
        <f>IF(AND('MAPA DE RIESGOS'!$AP174="Alta",'MAPA DE RIESGOS'!$AR174="Catastrófico"),CONCATENATE("R",'MAPA DE RIESGOS'!$H174,"C",'MAPA DE RIESGOS'!$AF174),"")</f>
        <v/>
      </c>
      <c r="CU46" s="336" t="str">
        <f>IF(AND('MAPA DE RIESGOS'!$AP175="Alta",'MAPA DE RIESGOS'!$AR175="Catastrófico"),CONCATENATE("R",'MAPA DE RIESGOS'!$H175,"C",'MAPA DE RIESGOS'!$AF175),"")</f>
        <v/>
      </c>
      <c r="CV46" s="67"/>
      <c r="CW46" s="988"/>
      <c r="CX46" s="989"/>
      <c r="CY46" s="989"/>
      <c r="CZ46" s="989"/>
      <c r="DA46" s="989"/>
      <c r="DB46" s="990"/>
    </row>
    <row r="47" spans="2:106" ht="32.450000000000003" customHeight="1">
      <c r="B47" s="966"/>
      <c r="C47" s="966"/>
      <c r="D47" s="967"/>
      <c r="E47" s="955"/>
      <c r="F47" s="956"/>
      <c r="G47" s="956"/>
      <c r="H47" s="956"/>
      <c r="I47" s="956"/>
      <c r="J47" s="345" t="str">
        <f>IF(AND('MAPA DE RIESGOS'!$AP176="Alta",'MAPA DE RIESGOS'!$AR176="Leve"),CONCATENATE("R",'MAPA DE RIESGOS'!$H176,"C",'MAPA DE RIESGOS'!$AF176),"")</f>
        <v/>
      </c>
      <c r="K47" s="346" t="str">
        <f>IF(AND('MAPA DE RIESGOS'!$AP177="Alta",'MAPA DE RIESGOS'!$AR177="Leve"),CONCATENATE("R",'MAPA DE RIESGOS'!$H177,"C",'MAPA DE RIESGOS'!$AF177),"")</f>
        <v/>
      </c>
      <c r="L47" s="346" t="str">
        <f>IF(AND('MAPA DE RIESGOS'!$AP178="Alta",'MAPA DE RIESGOS'!$AR178="Leve"),CONCATENATE("R",'MAPA DE RIESGOS'!$H178,"C",'MAPA DE RIESGOS'!$AF178),"")</f>
        <v/>
      </c>
      <c r="M47" s="346" t="str">
        <f>IF(AND('MAPA DE RIESGOS'!$AP179="Alta",'MAPA DE RIESGOS'!$AR179="Leve"),CONCATENATE("R",'MAPA DE RIESGOS'!$H179,"C",'MAPA DE RIESGOS'!$AF179),"")</f>
        <v/>
      </c>
      <c r="N47" s="346" t="str">
        <f>IF(AND('MAPA DE RIESGOS'!$AP180="Alta",'MAPA DE RIESGOS'!$AR180="Leve"),CONCATENATE("R",'MAPA DE RIESGOS'!$H180,"C",'MAPA DE RIESGOS'!$AF180),"")</f>
        <v/>
      </c>
      <c r="O47" s="346" t="str">
        <f>IF(AND('MAPA DE RIESGOS'!$AP181="Alta",'MAPA DE RIESGOS'!$AR181="Leve"),CONCATENATE("R",'MAPA DE RIESGOS'!$H181,"C",'MAPA DE RIESGOS'!$AF181),"")</f>
        <v/>
      </c>
      <c r="P47" s="346" t="str">
        <f>IF(AND('MAPA DE RIESGOS'!$AP182="Alta",'MAPA DE RIESGOS'!$AR182="Leve"),CONCATENATE("R",'MAPA DE RIESGOS'!$H182,"C",'MAPA DE RIESGOS'!$AF182),"")</f>
        <v/>
      </c>
      <c r="Q47" s="346" t="str">
        <f>IF(AND('MAPA DE RIESGOS'!$AP183="Alta",'MAPA DE RIESGOS'!$AR183="Leve"),CONCATENATE("R",'MAPA DE RIESGOS'!$H183,"C",'MAPA DE RIESGOS'!$AF183),"")</f>
        <v/>
      </c>
      <c r="R47" s="346" t="str">
        <f>IF(AND('MAPA DE RIESGOS'!$AP184="Alta",'MAPA DE RIESGOS'!$AR184="Leve"),CONCATENATE("R",'MAPA DE RIESGOS'!$H184,"C",'MAPA DE RIESGOS'!$AF184),"")</f>
        <v/>
      </c>
      <c r="S47" s="346" t="str">
        <f>IF(AND('MAPA DE RIESGOS'!$AP185="Alta",'MAPA DE RIESGOS'!$AR185="Leve"),CONCATENATE("R",'MAPA DE RIESGOS'!$H185,"C",'MAPA DE RIESGOS'!$AF185),"")</f>
        <v/>
      </c>
      <c r="T47" s="346" t="str">
        <f>IF(AND('MAPA DE RIESGOS'!$AP186="Alta",'MAPA DE RIESGOS'!$AR186="Leve"),CONCATENATE("R",'MAPA DE RIESGOS'!$H186,"C",'MAPA DE RIESGOS'!$AF186),"")</f>
        <v/>
      </c>
      <c r="U47" s="346" t="str">
        <f>IF(AND('MAPA DE RIESGOS'!$AP187="Alta",'MAPA DE RIESGOS'!$AR187="Leve"),CONCATENATE("R",'MAPA DE RIESGOS'!$H187,"C",'MAPA DE RIESGOS'!$AF187),"")</f>
        <v/>
      </c>
      <c r="V47" s="346" t="str">
        <f>IF(AND('MAPA DE RIESGOS'!$AP188="Alta",'MAPA DE RIESGOS'!$AR188="Leve"),CONCATENATE("R",'MAPA DE RIESGOS'!$H188,"C",'MAPA DE RIESGOS'!$AF188),"")</f>
        <v/>
      </c>
      <c r="W47" s="346" t="str">
        <f>IF(AND('MAPA DE RIESGOS'!$AP189="Alta",'MAPA DE RIESGOS'!$AR189="Leve"),CONCATENATE("R",'MAPA DE RIESGOS'!$H189,"C",'MAPA DE RIESGOS'!$AF189),"")</f>
        <v/>
      </c>
      <c r="X47" s="346" t="str">
        <f>IF(AND('MAPA DE RIESGOS'!$AP190="Alta",'MAPA DE RIESGOS'!$AR190="Leve"),CONCATENATE("R",'MAPA DE RIESGOS'!$H190,"C",'MAPA DE RIESGOS'!$AF190),"")</f>
        <v/>
      </c>
      <c r="Y47" s="346" t="str">
        <f>IF(AND('MAPA DE RIESGOS'!$AP191="Alta",'MAPA DE RIESGOS'!$AR191="Leve"),CONCATENATE("R",'MAPA DE RIESGOS'!$H191,"C",'MAPA DE RIESGOS'!$AF191),"")</f>
        <v/>
      </c>
      <c r="Z47" s="346" t="str">
        <f>IF(AND('MAPA DE RIESGOS'!$AP192="Alta",'MAPA DE RIESGOS'!$AR192="Leve"),CONCATENATE("R",'MAPA DE RIESGOS'!$H192,"C",'MAPA DE RIESGOS'!$AF192),"")</f>
        <v/>
      </c>
      <c r="AA47" s="346" t="str">
        <f>IF(AND('MAPA DE RIESGOS'!$AP193="Alta",'MAPA DE RIESGOS'!$AR193="Leve"),CONCATENATE("R",'MAPA DE RIESGOS'!$H193,"C",'MAPA DE RIESGOS'!$AF193),"")</f>
        <v/>
      </c>
      <c r="AB47" s="345" t="str">
        <f>IF(AND('MAPA DE RIESGOS'!$AP176="Alta",'MAPA DE RIESGOS'!$AR176="Menor"),CONCATENATE("R",'MAPA DE RIESGOS'!$H176,"C",'MAPA DE RIESGOS'!$AF176),"")</f>
        <v/>
      </c>
      <c r="AC47" s="346" t="str">
        <f>IF(AND('MAPA DE RIESGOS'!$AP177="Alta",'MAPA DE RIESGOS'!$AR177="Menor"),CONCATENATE("R",'MAPA DE RIESGOS'!$H177,"C",'MAPA DE RIESGOS'!$AF177),"")</f>
        <v/>
      </c>
      <c r="AD47" s="346" t="str">
        <f>IF(AND('MAPA DE RIESGOS'!$AP178="Alta",'MAPA DE RIESGOS'!$AR178="Menor"),CONCATENATE("R",'MAPA DE RIESGOS'!$H178,"C",'MAPA DE RIESGOS'!$AF178),"")</f>
        <v/>
      </c>
      <c r="AE47" s="346" t="str">
        <f>IF(AND('MAPA DE RIESGOS'!$AP179="Alta",'MAPA DE RIESGOS'!$AR179="Menor"),CONCATENATE("R",'MAPA DE RIESGOS'!$H179,"C",'MAPA DE RIESGOS'!$AF179),"")</f>
        <v/>
      </c>
      <c r="AF47" s="346" t="str">
        <f>IF(AND('MAPA DE RIESGOS'!$AP180="Alta",'MAPA DE RIESGOS'!$AR180="Menor"),CONCATENATE("R",'MAPA DE RIESGOS'!$H180,"C",'MAPA DE RIESGOS'!$AF180),"")</f>
        <v/>
      </c>
      <c r="AG47" s="346" t="str">
        <f>IF(AND('MAPA DE RIESGOS'!$AP181="Alta",'MAPA DE RIESGOS'!$AR181="Menor"),CONCATENATE("R",'MAPA DE RIESGOS'!$H181,"C",'MAPA DE RIESGOS'!$AF181),"")</f>
        <v/>
      </c>
      <c r="AH47" s="346" t="str">
        <f>IF(AND('MAPA DE RIESGOS'!$AP182="Alta",'MAPA DE RIESGOS'!$AR182="Menor"),CONCATENATE("R",'MAPA DE RIESGOS'!$H182,"C",'MAPA DE RIESGOS'!$AF182),"")</f>
        <v/>
      </c>
      <c r="AI47" s="346" t="str">
        <f>IF(AND('MAPA DE RIESGOS'!$AP183="Alta",'MAPA DE RIESGOS'!$AR183="Menor"),CONCATENATE("R",'MAPA DE RIESGOS'!$H183,"C",'MAPA DE RIESGOS'!$AF183),"")</f>
        <v/>
      </c>
      <c r="AJ47" s="346" t="str">
        <f>IF(AND('MAPA DE RIESGOS'!$AP184="Alta",'MAPA DE RIESGOS'!$AR184="Menor"),CONCATENATE("R",'MAPA DE RIESGOS'!$H184,"C",'MAPA DE RIESGOS'!$AF184),"")</f>
        <v/>
      </c>
      <c r="AK47" s="346" t="str">
        <f>IF(AND('MAPA DE RIESGOS'!$AP185="Alta",'MAPA DE RIESGOS'!$AR185="Menor"),CONCATENATE("R",'MAPA DE RIESGOS'!$H185,"C",'MAPA DE RIESGOS'!$AF185),"")</f>
        <v/>
      </c>
      <c r="AL47" s="346" t="str">
        <f>IF(AND('MAPA DE RIESGOS'!$AP186="Alta",'MAPA DE RIESGOS'!$AR186="Menor"),CONCATENATE("R",'MAPA DE RIESGOS'!$H186,"C",'MAPA DE RIESGOS'!$AF186),"")</f>
        <v/>
      </c>
      <c r="AM47" s="346" t="str">
        <f>IF(AND('MAPA DE RIESGOS'!$AP187="Alta",'MAPA DE RIESGOS'!$AR187="Menor"),CONCATENATE("R",'MAPA DE RIESGOS'!$H187,"C",'MAPA DE RIESGOS'!$AF187),"")</f>
        <v/>
      </c>
      <c r="AN47" s="346" t="str">
        <f>IF(AND('MAPA DE RIESGOS'!$AP188="Alta",'MAPA DE RIESGOS'!$AR188="Menor"),CONCATENATE("R",'MAPA DE RIESGOS'!$H188,"C",'MAPA DE RIESGOS'!$AF188),"")</f>
        <v/>
      </c>
      <c r="AO47" s="346" t="str">
        <f>IF(AND('MAPA DE RIESGOS'!$AP189="Alta",'MAPA DE RIESGOS'!$AR189="Menor"),CONCATENATE("R",'MAPA DE RIESGOS'!$H189,"C",'MAPA DE RIESGOS'!$AF189),"")</f>
        <v/>
      </c>
      <c r="AP47" s="346" t="str">
        <f>IF(AND('MAPA DE RIESGOS'!$AP190="Alta",'MAPA DE RIESGOS'!$AR190="Menor"),CONCATENATE("R",'MAPA DE RIESGOS'!$H190,"C",'MAPA DE RIESGOS'!$AF190),"")</f>
        <v/>
      </c>
      <c r="AQ47" s="346" t="str">
        <f>IF(AND('MAPA DE RIESGOS'!$AP191="Alta",'MAPA DE RIESGOS'!$AR191="Menor"),CONCATENATE("R",'MAPA DE RIESGOS'!$H191,"C",'MAPA DE RIESGOS'!$AF191),"")</f>
        <v/>
      </c>
      <c r="AR47" s="346" t="str">
        <f>IF(AND('MAPA DE RIESGOS'!$AP192="Alta",'MAPA DE RIESGOS'!$AR192="Menor"),CONCATENATE("R",'MAPA DE RIESGOS'!$H192,"C",'MAPA DE RIESGOS'!$AF192),"")</f>
        <v/>
      </c>
      <c r="AS47" s="347" t="str">
        <f>IF(AND('MAPA DE RIESGOS'!$AP193="Alta",'MAPA DE RIESGOS'!$AR193="Menor"),CONCATENATE("R",'MAPA DE RIESGOS'!$H193,"C",'MAPA DE RIESGOS'!$AF193),"")</f>
        <v/>
      </c>
      <c r="AT47" s="333" t="str">
        <f>IF(AND('MAPA DE RIESGOS'!$AP176="Alta",'MAPA DE RIESGOS'!$AR176="Moderado"),CONCATENATE("R",'MAPA DE RIESGOS'!$H176,"C",'MAPA DE RIESGOS'!$AF176),"")</f>
        <v/>
      </c>
      <c r="AU47" s="333" t="str">
        <f>IF(AND('MAPA DE RIESGOS'!$AP177="Alta",'MAPA DE RIESGOS'!$AR177="Moderado"),CONCATENATE("R",'MAPA DE RIESGOS'!$H177,"C",'MAPA DE RIESGOS'!$AF177),"")</f>
        <v/>
      </c>
      <c r="AV47" s="333" t="str">
        <f>IF(AND('MAPA DE RIESGOS'!$AP178="Alta",'MAPA DE RIESGOS'!$AR178="Moderado"),CONCATENATE("R",'MAPA DE RIESGOS'!$H178,"C",'MAPA DE RIESGOS'!$AF178),"")</f>
        <v/>
      </c>
      <c r="AW47" s="333" t="str">
        <f>IF(AND('MAPA DE RIESGOS'!$AP179="Alta",'MAPA DE RIESGOS'!$AR179="Moderado"),CONCATENATE("R",'MAPA DE RIESGOS'!$H179,"C",'MAPA DE RIESGOS'!$AF179),"")</f>
        <v/>
      </c>
      <c r="AX47" s="333" t="str">
        <f>IF(AND('MAPA DE RIESGOS'!$AP180="Alta",'MAPA DE RIESGOS'!$AR180="Moderado"),CONCATENATE("R",'MAPA DE RIESGOS'!$H180,"C",'MAPA DE RIESGOS'!$AF180),"")</f>
        <v/>
      </c>
      <c r="AY47" s="333" t="str">
        <f>IF(AND('MAPA DE RIESGOS'!$AP181="Alta",'MAPA DE RIESGOS'!$AR181="Moderado"),CONCATENATE("R",'MAPA DE RIESGOS'!$H181,"C",'MAPA DE RIESGOS'!$AF181),"")</f>
        <v/>
      </c>
      <c r="AZ47" s="333" t="str">
        <f>IF(AND('MAPA DE RIESGOS'!$AP182="Alta",'MAPA DE RIESGOS'!$AR182="Moderado"),CONCATENATE("R",'MAPA DE RIESGOS'!$H182,"C",'MAPA DE RIESGOS'!$AF182),"")</f>
        <v/>
      </c>
      <c r="BA47" s="333" t="str">
        <f>IF(AND('MAPA DE RIESGOS'!$AP183="Alta",'MAPA DE RIESGOS'!$AR183="Moderado"),CONCATENATE("R",'MAPA DE RIESGOS'!$H183,"C",'MAPA DE RIESGOS'!$AF183),"")</f>
        <v/>
      </c>
      <c r="BB47" s="333" t="str">
        <f>IF(AND('MAPA DE RIESGOS'!$AP184="Alta",'MAPA DE RIESGOS'!$AR184="Moderado"),CONCATENATE("R",'MAPA DE RIESGOS'!$H184,"C",'MAPA DE RIESGOS'!$AF184),"")</f>
        <v/>
      </c>
      <c r="BC47" s="333" t="str">
        <f>IF(AND('MAPA DE RIESGOS'!$AP185="Alta",'MAPA DE RIESGOS'!$AR185="Moderado"),CONCATENATE("R",'MAPA DE RIESGOS'!$H185,"C",'MAPA DE RIESGOS'!$AF185),"")</f>
        <v/>
      </c>
      <c r="BD47" s="333" t="str">
        <f>IF(AND('MAPA DE RIESGOS'!$AP186="Alta",'MAPA DE RIESGOS'!$AR186="Moderado"),CONCATENATE("R",'MAPA DE RIESGOS'!$H186,"C",'MAPA DE RIESGOS'!$AF186),"")</f>
        <v/>
      </c>
      <c r="BE47" s="333" t="str">
        <f>IF(AND('MAPA DE RIESGOS'!$AP187="Alta",'MAPA DE RIESGOS'!$AR187="Moderado"),CONCATENATE("R",'MAPA DE RIESGOS'!$H187,"C",'MAPA DE RIESGOS'!$AF187),"")</f>
        <v/>
      </c>
      <c r="BF47" s="333" t="str">
        <f>IF(AND('MAPA DE RIESGOS'!$AP188="Alta",'MAPA DE RIESGOS'!$AR188="Moderado"),CONCATENATE("R",'MAPA DE RIESGOS'!$H188,"C",'MAPA DE RIESGOS'!$AF188),"")</f>
        <v/>
      </c>
      <c r="BG47" s="333" t="str">
        <f>IF(AND('MAPA DE RIESGOS'!$AP189="Alta",'MAPA DE RIESGOS'!$AR189="Moderado"),CONCATENATE("R",'MAPA DE RIESGOS'!$H189,"C",'MAPA DE RIESGOS'!$AF189),"")</f>
        <v/>
      </c>
      <c r="BH47" s="333" t="str">
        <f>IF(AND('MAPA DE RIESGOS'!$AP190="Alta",'MAPA DE RIESGOS'!$AR190="Moderado"),CONCATENATE("R",'MAPA DE RIESGOS'!$H190,"C",'MAPA DE RIESGOS'!$AF190),"")</f>
        <v/>
      </c>
      <c r="BI47" s="333" t="str">
        <f>IF(AND('MAPA DE RIESGOS'!$AP191="Alta",'MAPA DE RIESGOS'!$AR191="Moderado"),CONCATENATE("R",'MAPA DE RIESGOS'!$H191,"C",'MAPA DE RIESGOS'!$AF191),"")</f>
        <v/>
      </c>
      <c r="BJ47" s="333" t="str">
        <f>IF(AND('MAPA DE RIESGOS'!$AP192="Alta",'MAPA DE RIESGOS'!$AR192="Moderado"),CONCATENATE("R",'MAPA DE RIESGOS'!$H192,"C",'MAPA DE RIESGOS'!$AF192),"")</f>
        <v/>
      </c>
      <c r="BK47" s="334" t="str">
        <f>IF(AND('MAPA DE RIESGOS'!$AP193="Alta",'MAPA DE RIESGOS'!$AR193="Moderado"),CONCATENATE("R",'MAPA DE RIESGOS'!$H193,"C",'MAPA DE RIESGOS'!$AF193),"")</f>
        <v/>
      </c>
      <c r="BL47" s="333" t="str">
        <f>IF(AND('MAPA DE RIESGOS'!$AP176="Alta",'MAPA DE RIESGOS'!$AR176="Mayor"),CONCATENATE("R",'MAPA DE RIESGOS'!$H176,"C",'MAPA DE RIESGOS'!$AF176),"")</f>
        <v/>
      </c>
      <c r="BM47" s="333" t="str">
        <f>IF(AND('MAPA DE RIESGOS'!$AP177="Alta",'MAPA DE RIESGOS'!$AR177="Mayor"),CONCATENATE("R",'MAPA DE RIESGOS'!$H177,"C",'MAPA DE RIESGOS'!$AF177),"")</f>
        <v/>
      </c>
      <c r="BN47" s="333" t="str">
        <f>IF(AND('MAPA DE RIESGOS'!$AP178="Alta",'MAPA DE RIESGOS'!$AR178="Mayor"),CONCATENATE("R",'MAPA DE RIESGOS'!$H178,"C",'MAPA DE RIESGOS'!$AF178),"")</f>
        <v/>
      </c>
      <c r="BO47" s="333" t="str">
        <f>IF(AND('MAPA DE RIESGOS'!$AP179="Alta",'MAPA DE RIESGOS'!$AR179="Mayor"),CONCATENATE("R",'MAPA DE RIESGOS'!$H179,"C",'MAPA DE RIESGOS'!$AF179),"")</f>
        <v/>
      </c>
      <c r="BP47" s="333" t="str">
        <f>IF(AND('MAPA DE RIESGOS'!$AP180="Alta",'MAPA DE RIESGOS'!$AR180="Mayor"),CONCATENATE("R",'MAPA DE RIESGOS'!$H180,"C",'MAPA DE RIESGOS'!$AF180),"")</f>
        <v/>
      </c>
      <c r="BQ47" s="333" t="str">
        <f>IF(AND('MAPA DE RIESGOS'!$AP181="Alta",'MAPA DE RIESGOS'!$AR181="Mayor"),CONCATENATE("R",'MAPA DE RIESGOS'!$H181,"C",'MAPA DE RIESGOS'!$AF181),"")</f>
        <v/>
      </c>
      <c r="BR47" s="333" t="str">
        <f>IF(AND('MAPA DE RIESGOS'!$AP182="Alta",'MAPA DE RIESGOS'!$AR182="Mayor"),CONCATENATE("R",'MAPA DE RIESGOS'!$H182,"C",'MAPA DE RIESGOS'!$AF182),"")</f>
        <v/>
      </c>
      <c r="BS47" s="333" t="str">
        <f>IF(AND('MAPA DE RIESGOS'!$AP183="Alta",'MAPA DE RIESGOS'!$AR183="Mayor"),CONCATENATE("R",'MAPA DE RIESGOS'!$H183,"C",'MAPA DE RIESGOS'!$AF183),"")</f>
        <v/>
      </c>
      <c r="BT47" s="333" t="str">
        <f>IF(AND('MAPA DE RIESGOS'!$AP184="Alta",'MAPA DE RIESGOS'!$AR184="Mayor"),CONCATENATE("R",'MAPA DE RIESGOS'!$H184,"C",'MAPA DE RIESGOS'!$AF184),"")</f>
        <v/>
      </c>
      <c r="BU47" s="333" t="str">
        <f>IF(AND('MAPA DE RIESGOS'!$AP185="Alta",'MAPA DE RIESGOS'!$AR185="Mayor"),CONCATENATE("R",'MAPA DE RIESGOS'!$H185,"C",'MAPA DE RIESGOS'!$AF185),"")</f>
        <v/>
      </c>
      <c r="BV47" s="333" t="str">
        <f>IF(AND('MAPA DE RIESGOS'!$AP186="Alta",'MAPA DE RIESGOS'!$AR186="Mayor"),CONCATENATE("R",'MAPA DE RIESGOS'!$H186,"C",'MAPA DE RIESGOS'!$AF186),"")</f>
        <v/>
      </c>
      <c r="BW47" s="333" t="str">
        <f>IF(AND('MAPA DE RIESGOS'!$AP187="Alta",'MAPA DE RIESGOS'!$AR187="Mayor"),CONCATENATE("R",'MAPA DE RIESGOS'!$H187,"C",'MAPA DE RIESGOS'!$AF187),"")</f>
        <v/>
      </c>
      <c r="BX47" s="333" t="str">
        <f>IF(AND('MAPA DE RIESGOS'!$AP188="Alta",'MAPA DE RIESGOS'!$AR188="Mayor"),CONCATENATE("R",'MAPA DE RIESGOS'!$H188,"C",'MAPA DE RIESGOS'!$AF188),"")</f>
        <v/>
      </c>
      <c r="BY47" s="333" t="str">
        <f>IF(AND('MAPA DE RIESGOS'!$AP189="Alta",'MAPA DE RIESGOS'!$AR189="Mayor"),CONCATENATE("R",'MAPA DE RIESGOS'!$H189,"C",'MAPA DE RIESGOS'!$AF189),"")</f>
        <v/>
      </c>
      <c r="BZ47" s="333" t="str">
        <f>IF(AND('MAPA DE RIESGOS'!$AP190="Alta",'MAPA DE RIESGOS'!$AR190="Mayor"),CONCATENATE("R",'MAPA DE RIESGOS'!$H190,"C",'MAPA DE RIESGOS'!$AF190),"")</f>
        <v/>
      </c>
      <c r="CA47" s="333" t="str">
        <f>IF(AND('MAPA DE RIESGOS'!$AP191="Alta",'MAPA DE RIESGOS'!$AR191="Mayor"),CONCATENATE("R",'MAPA DE RIESGOS'!$H191,"C",'MAPA DE RIESGOS'!$AF191),"")</f>
        <v/>
      </c>
      <c r="CB47" s="333" t="str">
        <f>IF(AND('MAPA DE RIESGOS'!$AP192="Alta",'MAPA DE RIESGOS'!$AR192="Mayor"),CONCATENATE("R",'MAPA DE RIESGOS'!$H192,"C",'MAPA DE RIESGOS'!$AF192),"")</f>
        <v/>
      </c>
      <c r="CC47" s="334" t="str">
        <f>IF(AND('MAPA DE RIESGOS'!$AP193="Alta",'MAPA DE RIESGOS'!$AR193="Mayor"),CONCATENATE("R",'MAPA DE RIESGOS'!$H193,"C",'MAPA DE RIESGOS'!$AF193),"")</f>
        <v/>
      </c>
      <c r="CD47" s="335" t="str">
        <f>IF(AND('MAPA DE RIESGOS'!$AP176="Alta",'MAPA DE RIESGOS'!$AR176="Catastrófico"),CONCATENATE("R",'MAPA DE RIESGOS'!$H176,"C",'MAPA DE RIESGOS'!$AF176),"")</f>
        <v/>
      </c>
      <c r="CE47" s="335" t="str">
        <f>IF(AND('MAPA DE RIESGOS'!$AP177="Alta",'MAPA DE RIESGOS'!$AR177="Catastrófico"),CONCATENATE("R",'MAPA DE RIESGOS'!$H177,"C",'MAPA DE RIESGOS'!$AF177),"")</f>
        <v/>
      </c>
      <c r="CF47" s="335" t="str">
        <f>IF(AND('MAPA DE RIESGOS'!$AP178="Alta",'MAPA DE RIESGOS'!$AR178="Catastrófico"),CONCATENATE("R",'MAPA DE RIESGOS'!$H178,"C",'MAPA DE RIESGOS'!$AF178),"")</f>
        <v/>
      </c>
      <c r="CG47" s="335" t="str">
        <f>IF(AND('MAPA DE RIESGOS'!$AP179="Alta",'MAPA DE RIESGOS'!$AR179="Catastrófico"),CONCATENATE("R",'MAPA DE RIESGOS'!$H179,"C",'MAPA DE RIESGOS'!$AF179),"")</f>
        <v/>
      </c>
      <c r="CH47" s="335" t="str">
        <f>IF(AND('MAPA DE RIESGOS'!$AP180="Alta",'MAPA DE RIESGOS'!$AR180="Catastrófico"),CONCATENATE("R",'MAPA DE RIESGOS'!$H180,"C",'MAPA DE RIESGOS'!$AF180),"")</f>
        <v/>
      </c>
      <c r="CI47" s="335" t="str">
        <f>IF(AND('MAPA DE RIESGOS'!$AP181="Alta",'MAPA DE RIESGOS'!$AR181="Catastrófico"),CONCATENATE("R",'MAPA DE RIESGOS'!$H181,"C",'MAPA DE RIESGOS'!$AF181),"")</f>
        <v/>
      </c>
      <c r="CJ47" s="335" t="str">
        <f>IF(AND('MAPA DE RIESGOS'!$AP182="Alta",'MAPA DE RIESGOS'!$AR182="Catastrófico"),CONCATENATE("R",'MAPA DE RIESGOS'!$H182,"C",'MAPA DE RIESGOS'!$AF182),"")</f>
        <v/>
      </c>
      <c r="CK47" s="335" t="str">
        <f>IF(AND('MAPA DE RIESGOS'!$AP183="Alta",'MAPA DE RIESGOS'!$AR183="Catastrófico"),CONCATENATE("R",'MAPA DE RIESGOS'!$H183,"C",'MAPA DE RIESGOS'!$AF183),"")</f>
        <v/>
      </c>
      <c r="CL47" s="335" t="str">
        <f>IF(AND('MAPA DE RIESGOS'!$AP184="Alta",'MAPA DE RIESGOS'!$AR184="Catastrófico"),CONCATENATE("R",'MAPA DE RIESGOS'!$H184,"C",'MAPA DE RIESGOS'!$AF184),"")</f>
        <v/>
      </c>
      <c r="CM47" s="335" t="str">
        <f>IF(AND('MAPA DE RIESGOS'!$AP185="Alta",'MAPA DE RIESGOS'!$AR185="Catastrófico"),CONCATENATE("R",'MAPA DE RIESGOS'!$H185,"C",'MAPA DE RIESGOS'!$AF185),"")</f>
        <v/>
      </c>
      <c r="CN47" s="335" t="str">
        <f>IF(AND('MAPA DE RIESGOS'!$AP186="Alta",'MAPA DE RIESGOS'!$AR186="Catastrófico"),CONCATENATE("R",'MAPA DE RIESGOS'!$H186,"C",'MAPA DE RIESGOS'!$AF186),"")</f>
        <v/>
      </c>
      <c r="CO47" s="335" t="str">
        <f>IF(AND('MAPA DE RIESGOS'!$AP187="Alta",'MAPA DE RIESGOS'!$AR187="Catastrófico"),CONCATENATE("R",'MAPA DE RIESGOS'!$H187,"C",'MAPA DE RIESGOS'!$AF187),"")</f>
        <v/>
      </c>
      <c r="CP47" s="335" t="str">
        <f>IF(AND('MAPA DE RIESGOS'!$AP188="Alta",'MAPA DE RIESGOS'!$AR188="Catastrófico"),CONCATENATE("R",'MAPA DE RIESGOS'!$H188,"C",'MAPA DE RIESGOS'!$AF188),"")</f>
        <v/>
      </c>
      <c r="CQ47" s="335" t="str">
        <f>IF(AND('MAPA DE RIESGOS'!$AP189="Alta",'MAPA DE RIESGOS'!$AR189="Catastrófico"),CONCATENATE("R",'MAPA DE RIESGOS'!$H189,"C",'MAPA DE RIESGOS'!$AF189),"")</f>
        <v/>
      </c>
      <c r="CR47" s="335" t="str">
        <f>IF(AND('MAPA DE RIESGOS'!$AP190="Alta",'MAPA DE RIESGOS'!$AR190="Catastrófico"),CONCATENATE("R",'MAPA DE RIESGOS'!$H190,"C",'MAPA DE RIESGOS'!$AF190),"")</f>
        <v/>
      </c>
      <c r="CS47" s="335" t="str">
        <f>IF(AND('MAPA DE RIESGOS'!$AP191="Alta",'MAPA DE RIESGOS'!$AR191="Catastrófico"),CONCATENATE("R",'MAPA DE RIESGOS'!$H191,"C",'MAPA DE RIESGOS'!$AF191),"")</f>
        <v/>
      </c>
      <c r="CT47" s="335" t="str">
        <f>IF(AND('MAPA DE RIESGOS'!$AP192="Alta",'MAPA DE RIESGOS'!$AR192="Catastrófico"),CONCATENATE("R",'MAPA DE RIESGOS'!$H192,"C",'MAPA DE RIESGOS'!$AF192),"")</f>
        <v/>
      </c>
      <c r="CU47" s="336" t="str">
        <f>IF(AND('MAPA DE RIESGOS'!$AP193="Alta",'MAPA DE RIESGOS'!$AR193="Catastrófico"),CONCATENATE("R",'MAPA DE RIESGOS'!$H193,"C",'MAPA DE RIESGOS'!$AF193),"")</f>
        <v/>
      </c>
      <c r="CV47" s="67"/>
      <c r="CW47" s="988"/>
      <c r="CX47" s="989"/>
      <c r="CY47" s="989"/>
      <c r="CZ47" s="989"/>
      <c r="DA47" s="989"/>
      <c r="DB47" s="990"/>
    </row>
    <row r="48" spans="2:106" ht="32.450000000000003" customHeight="1">
      <c r="B48" s="966"/>
      <c r="C48" s="966"/>
      <c r="D48" s="967"/>
      <c r="E48" s="955"/>
      <c r="F48" s="956"/>
      <c r="G48" s="956"/>
      <c r="H48" s="956"/>
      <c r="I48" s="956"/>
      <c r="J48" s="345" t="str">
        <f>IF(AND('MAPA DE RIESGOS'!$AP194="Alta",'MAPA DE RIESGOS'!$AR194="Leve"),CONCATENATE("R",'MAPA DE RIESGOS'!$H194,"C",'MAPA DE RIESGOS'!$AF194),"")</f>
        <v/>
      </c>
      <c r="K48" s="346" t="str">
        <f>IF(AND('MAPA DE RIESGOS'!$AP195="Alta",'MAPA DE RIESGOS'!$AR195="Leve"),CONCATENATE("R",'MAPA DE RIESGOS'!$H195,"C",'MAPA DE RIESGOS'!$AF195),"")</f>
        <v/>
      </c>
      <c r="L48" s="346" t="str">
        <f>IF(AND('MAPA DE RIESGOS'!$AP196="Alta",'MAPA DE RIESGOS'!$AR196="Leve"),CONCATENATE("R",'MAPA DE RIESGOS'!$H196,"C",'MAPA DE RIESGOS'!$AF196),"")</f>
        <v/>
      </c>
      <c r="M48" s="346" t="str">
        <f>IF(AND('MAPA DE RIESGOS'!$AP197="Alta",'MAPA DE RIESGOS'!$AR197="Leve"),CONCATENATE("R",'MAPA DE RIESGOS'!$H197,"C",'MAPA DE RIESGOS'!$AF197),"")</f>
        <v/>
      </c>
      <c r="N48" s="346" t="str">
        <f>IF(AND('MAPA DE RIESGOS'!$AP198="Alta",'MAPA DE RIESGOS'!$AR198="Leve"),CONCATENATE("R",'MAPA DE RIESGOS'!$H198,"C",'MAPA DE RIESGOS'!$AF198),"")</f>
        <v/>
      </c>
      <c r="O48" s="346" t="str">
        <f>IF(AND('MAPA DE RIESGOS'!$AP199="Alta",'MAPA DE RIESGOS'!$AR199="Leve"),CONCATENATE("R",'MAPA DE RIESGOS'!$H199,"C",'MAPA DE RIESGOS'!$AF199),"")</f>
        <v/>
      </c>
      <c r="P48" s="346" t="str">
        <f>IF(AND('MAPA DE RIESGOS'!$AP200="Alta",'MAPA DE RIESGOS'!$AR200="Leve"),CONCATENATE("R",'MAPA DE RIESGOS'!$H200,"C",'MAPA DE RIESGOS'!$AF200),"")</f>
        <v/>
      </c>
      <c r="Q48" s="346" t="str">
        <f>IF(AND('MAPA DE RIESGOS'!$AP201="Alta",'MAPA DE RIESGOS'!$AR201="Leve"),CONCATENATE("R",'MAPA DE RIESGOS'!$H201,"C",'MAPA DE RIESGOS'!$AF201),"")</f>
        <v/>
      </c>
      <c r="R48" s="346" t="str">
        <f>IF(AND('MAPA DE RIESGOS'!$AP202="Alta",'MAPA DE RIESGOS'!$AR202="Leve"),CONCATENATE("R",'MAPA DE RIESGOS'!$H202,"C",'MAPA DE RIESGOS'!$AF202),"")</f>
        <v/>
      </c>
      <c r="S48" s="346" t="str">
        <f>IF(AND('MAPA DE RIESGOS'!$AP203="Alta",'MAPA DE RIESGOS'!$AR203="Leve"),CONCATENATE("R",'MAPA DE RIESGOS'!$H203,"C",'MAPA DE RIESGOS'!$AF203),"")</f>
        <v/>
      </c>
      <c r="T48" s="346" t="str">
        <f>IF(AND('MAPA DE RIESGOS'!$AP204="Alta",'MAPA DE RIESGOS'!$AR204="Leve"),CONCATENATE("R",'MAPA DE RIESGOS'!$H204,"C",'MAPA DE RIESGOS'!$AF204),"")</f>
        <v/>
      </c>
      <c r="U48" s="346" t="str">
        <f>IF(AND('MAPA DE RIESGOS'!$AP205="Alta",'MAPA DE RIESGOS'!$AR205="Leve"),CONCATENATE("R",'MAPA DE RIESGOS'!$H205,"C",'MAPA DE RIESGOS'!$AF205),"")</f>
        <v/>
      </c>
      <c r="V48" s="346" t="str">
        <f>IF(AND('MAPA DE RIESGOS'!$AP206="Alta",'MAPA DE RIESGOS'!$AR206="Leve"),CONCATENATE("R",'MAPA DE RIESGOS'!$H206,"C",'MAPA DE RIESGOS'!$AF206),"")</f>
        <v/>
      </c>
      <c r="W48" s="346" t="str">
        <f>IF(AND('MAPA DE RIESGOS'!$AP207="Alta",'MAPA DE RIESGOS'!$AR207="Leve"),CONCATENATE("R",'MAPA DE RIESGOS'!$H207,"C",'MAPA DE RIESGOS'!$AF207),"")</f>
        <v/>
      </c>
      <c r="X48" s="346" t="str">
        <f>IF(AND('MAPA DE RIESGOS'!$AP208="Alta",'MAPA DE RIESGOS'!$AR208="Leve"),CONCATENATE("R",'MAPA DE RIESGOS'!$H208,"C",'MAPA DE RIESGOS'!$AF208),"")</f>
        <v/>
      </c>
      <c r="Y48" s="346" t="str">
        <f>IF(AND('MAPA DE RIESGOS'!$AP209="Alta",'MAPA DE RIESGOS'!$AR209="Leve"),CONCATENATE("R",'MAPA DE RIESGOS'!$H209,"C",'MAPA DE RIESGOS'!$AF209),"")</f>
        <v/>
      </c>
      <c r="Z48" s="346" t="str">
        <f>IF(AND('MAPA DE RIESGOS'!$AP210="Alta",'MAPA DE RIESGOS'!$AR210="Leve"),CONCATENATE("R",'MAPA DE RIESGOS'!$H210,"C",'MAPA DE RIESGOS'!$AF210),"")</f>
        <v/>
      </c>
      <c r="AA48" s="346" t="str">
        <f>IF(AND('MAPA DE RIESGOS'!$AP211="Alta",'MAPA DE RIESGOS'!$AR211="Leve"),CONCATENATE("R",'MAPA DE RIESGOS'!$H211,"C",'MAPA DE RIESGOS'!$AF211),"")</f>
        <v/>
      </c>
      <c r="AB48" s="345" t="str">
        <f>IF(AND('MAPA DE RIESGOS'!$AP194="Alta",'MAPA DE RIESGOS'!$AR194="Menor"),CONCATENATE("R",'MAPA DE RIESGOS'!$H194,"C",'MAPA DE RIESGOS'!$AF194),"")</f>
        <v/>
      </c>
      <c r="AC48" s="346" t="str">
        <f>IF(AND('MAPA DE RIESGOS'!$AP195="Alta",'MAPA DE RIESGOS'!$AR195="Menor"),CONCATENATE("R",'MAPA DE RIESGOS'!$H195,"C",'MAPA DE RIESGOS'!$AF195),"")</f>
        <v/>
      </c>
      <c r="AD48" s="346" t="str">
        <f>IF(AND('MAPA DE RIESGOS'!$AP196="Alta",'MAPA DE RIESGOS'!$AR196="Menor"),CONCATENATE("R",'MAPA DE RIESGOS'!$H196,"C",'MAPA DE RIESGOS'!$AF196),"")</f>
        <v/>
      </c>
      <c r="AE48" s="346" t="str">
        <f>IF(AND('MAPA DE RIESGOS'!$AP197="Alta",'MAPA DE RIESGOS'!$AR197="Menor"),CONCATENATE("R",'MAPA DE RIESGOS'!$H197,"C",'MAPA DE RIESGOS'!$AF197),"")</f>
        <v/>
      </c>
      <c r="AF48" s="346" t="str">
        <f>IF(AND('MAPA DE RIESGOS'!$AP198="Alta",'MAPA DE RIESGOS'!$AR198="Menor"),CONCATENATE("R",'MAPA DE RIESGOS'!$H198,"C",'MAPA DE RIESGOS'!$AF198),"")</f>
        <v/>
      </c>
      <c r="AG48" s="346" t="str">
        <f>IF(AND('MAPA DE RIESGOS'!$AP199="Alta",'MAPA DE RIESGOS'!$AR199="Menor"),CONCATENATE("R",'MAPA DE RIESGOS'!$H199,"C",'MAPA DE RIESGOS'!$AF199),"")</f>
        <v/>
      </c>
      <c r="AH48" s="346" t="str">
        <f>IF(AND('MAPA DE RIESGOS'!$AP200="Alta",'MAPA DE RIESGOS'!$AR200="Menor"),CONCATENATE("R",'MAPA DE RIESGOS'!$H200,"C",'MAPA DE RIESGOS'!$AF200),"")</f>
        <v/>
      </c>
      <c r="AI48" s="346" t="str">
        <f>IF(AND('MAPA DE RIESGOS'!$AP201="Alta",'MAPA DE RIESGOS'!$AR201="Menor"),CONCATENATE("R",'MAPA DE RIESGOS'!$H201,"C",'MAPA DE RIESGOS'!$AF201),"")</f>
        <v/>
      </c>
      <c r="AJ48" s="346" t="str">
        <f>IF(AND('MAPA DE RIESGOS'!$AP202="Alta",'MAPA DE RIESGOS'!$AR202="Menor"),CONCATENATE("R",'MAPA DE RIESGOS'!$H202,"C",'MAPA DE RIESGOS'!$AF202),"")</f>
        <v/>
      </c>
      <c r="AK48" s="346" t="str">
        <f>IF(AND('MAPA DE RIESGOS'!$AP203="Alta",'MAPA DE RIESGOS'!$AR203="Menor"),CONCATENATE("R",'MAPA DE RIESGOS'!$H203,"C",'MAPA DE RIESGOS'!$AF203),"")</f>
        <v/>
      </c>
      <c r="AL48" s="346" t="str">
        <f>IF(AND('MAPA DE RIESGOS'!$AP204="Alta",'MAPA DE RIESGOS'!$AR204="Menor"),CONCATENATE("R",'MAPA DE RIESGOS'!$H204,"C",'MAPA DE RIESGOS'!$AF204),"")</f>
        <v/>
      </c>
      <c r="AM48" s="346" t="str">
        <f>IF(AND('MAPA DE RIESGOS'!$AP205="Alta",'MAPA DE RIESGOS'!$AR205="Menor"),CONCATENATE("R",'MAPA DE RIESGOS'!$H205,"C",'MAPA DE RIESGOS'!$AF205),"")</f>
        <v/>
      </c>
      <c r="AN48" s="346" t="str">
        <f>IF(AND('MAPA DE RIESGOS'!$AP206="Alta",'MAPA DE RIESGOS'!$AR206="Menor"),CONCATENATE("R",'MAPA DE RIESGOS'!$H206,"C",'MAPA DE RIESGOS'!$AF206),"")</f>
        <v/>
      </c>
      <c r="AO48" s="346" t="str">
        <f>IF(AND('MAPA DE RIESGOS'!$AP207="Alta",'MAPA DE RIESGOS'!$AR207="Menor"),CONCATENATE("R",'MAPA DE RIESGOS'!$H207,"C",'MAPA DE RIESGOS'!$AF207),"")</f>
        <v/>
      </c>
      <c r="AP48" s="346" t="str">
        <f>IF(AND('MAPA DE RIESGOS'!$AP208="Alta",'MAPA DE RIESGOS'!$AR208="Menor"),CONCATENATE("R",'MAPA DE RIESGOS'!$H208,"C",'MAPA DE RIESGOS'!$AF208),"")</f>
        <v/>
      </c>
      <c r="AQ48" s="346" t="str">
        <f>IF(AND('MAPA DE RIESGOS'!$AP209="Alta",'MAPA DE RIESGOS'!$AR209="Menor"),CONCATENATE("R",'MAPA DE RIESGOS'!$H209,"C",'MAPA DE RIESGOS'!$AF209),"")</f>
        <v/>
      </c>
      <c r="AR48" s="346" t="str">
        <f>IF(AND('MAPA DE RIESGOS'!$AP210="Alta",'MAPA DE RIESGOS'!$AR210="Menor"),CONCATENATE("R",'MAPA DE RIESGOS'!$H210,"C",'MAPA DE RIESGOS'!$AF210),"")</f>
        <v/>
      </c>
      <c r="AS48" s="347" t="str">
        <f>IF(AND('MAPA DE RIESGOS'!$AP211="Alta",'MAPA DE RIESGOS'!$AR211="Menor"),CONCATENATE("R",'MAPA DE RIESGOS'!$H211,"C",'MAPA DE RIESGOS'!$AF211),"")</f>
        <v/>
      </c>
      <c r="AT48" s="333" t="str">
        <f>IF(AND('MAPA DE RIESGOS'!$AP194="Alta",'MAPA DE RIESGOS'!$AR194="Moderado"),CONCATENATE("R",'MAPA DE RIESGOS'!$H194,"C",'MAPA DE RIESGOS'!$AF194),"")</f>
        <v/>
      </c>
      <c r="AU48" s="333" t="str">
        <f>IF(AND('MAPA DE RIESGOS'!$AP195="Alta",'MAPA DE RIESGOS'!$AR195="Moderado"),CONCATENATE("R",'MAPA DE RIESGOS'!$H195,"C",'MAPA DE RIESGOS'!$AF195),"")</f>
        <v/>
      </c>
      <c r="AV48" s="333" t="str">
        <f>IF(AND('MAPA DE RIESGOS'!$AP196="Alta",'MAPA DE RIESGOS'!$AR196="Moderado"),CONCATENATE("R",'MAPA DE RIESGOS'!$H196,"C",'MAPA DE RIESGOS'!$AF196),"")</f>
        <v/>
      </c>
      <c r="AW48" s="333" t="str">
        <f>IF(AND('MAPA DE RIESGOS'!$AP197="Alta",'MAPA DE RIESGOS'!$AR197="Moderado"),CONCATENATE("R",'MAPA DE RIESGOS'!$H197,"C",'MAPA DE RIESGOS'!$AF197),"")</f>
        <v/>
      </c>
      <c r="AX48" s="333" t="str">
        <f>IF(AND('MAPA DE RIESGOS'!$AP198="Alta",'MAPA DE RIESGOS'!$AR198="Moderado"),CONCATENATE("R",'MAPA DE RIESGOS'!$H198,"C",'MAPA DE RIESGOS'!$AF198),"")</f>
        <v/>
      </c>
      <c r="AY48" s="333" t="str">
        <f>IF(AND('MAPA DE RIESGOS'!$AP199="Alta",'MAPA DE RIESGOS'!$AR199="Moderado"),CONCATENATE("R",'MAPA DE RIESGOS'!$H199,"C",'MAPA DE RIESGOS'!$AF199),"")</f>
        <v/>
      </c>
      <c r="AZ48" s="333" t="str">
        <f>IF(AND('MAPA DE RIESGOS'!$AP200="Alta",'MAPA DE RIESGOS'!$AR200="Moderado"),CONCATENATE("R",'MAPA DE RIESGOS'!$H200,"C",'MAPA DE RIESGOS'!$AF200),"")</f>
        <v/>
      </c>
      <c r="BA48" s="333" t="str">
        <f>IF(AND('MAPA DE RIESGOS'!$AP201="Alta",'MAPA DE RIESGOS'!$AR201="Moderado"),CONCATENATE("R",'MAPA DE RIESGOS'!$H201,"C",'MAPA DE RIESGOS'!$AF201),"")</f>
        <v/>
      </c>
      <c r="BB48" s="333" t="str">
        <f>IF(AND('MAPA DE RIESGOS'!$AP202="Alta",'MAPA DE RIESGOS'!$AR202="Moderado"),CONCATENATE("R",'MAPA DE RIESGOS'!$H202,"C",'MAPA DE RIESGOS'!$AF202),"")</f>
        <v/>
      </c>
      <c r="BC48" s="333" t="str">
        <f>IF(AND('MAPA DE RIESGOS'!$AP203="Alta",'MAPA DE RIESGOS'!$AR203="Moderado"),CONCATENATE("R",'MAPA DE RIESGOS'!$H203,"C",'MAPA DE RIESGOS'!$AF203),"")</f>
        <v/>
      </c>
      <c r="BD48" s="333" t="str">
        <f>IF(AND('MAPA DE RIESGOS'!$AP204="Alta",'MAPA DE RIESGOS'!$AR204="Moderado"),CONCATENATE("R",'MAPA DE RIESGOS'!$H204,"C",'MAPA DE RIESGOS'!$AF204),"")</f>
        <v/>
      </c>
      <c r="BE48" s="333" t="str">
        <f>IF(AND('MAPA DE RIESGOS'!$AP205="Alta",'MAPA DE RIESGOS'!$AR205="Moderado"),CONCATENATE("R",'MAPA DE RIESGOS'!$H205,"C",'MAPA DE RIESGOS'!$AF205),"")</f>
        <v/>
      </c>
      <c r="BF48" s="333" t="str">
        <f>IF(AND('MAPA DE RIESGOS'!$AP206="Alta",'MAPA DE RIESGOS'!$AR206="Moderado"),CONCATENATE("R",'MAPA DE RIESGOS'!$H206,"C",'MAPA DE RIESGOS'!$AF206),"")</f>
        <v/>
      </c>
      <c r="BG48" s="333" t="str">
        <f>IF(AND('MAPA DE RIESGOS'!$AP207="Alta",'MAPA DE RIESGOS'!$AR207="Moderado"),CONCATENATE("R",'MAPA DE RIESGOS'!$H207,"C",'MAPA DE RIESGOS'!$AF207),"")</f>
        <v/>
      </c>
      <c r="BH48" s="333" t="str">
        <f>IF(AND('MAPA DE RIESGOS'!$AP208="Alta",'MAPA DE RIESGOS'!$AR208="Moderado"),CONCATENATE("R",'MAPA DE RIESGOS'!$H208,"C",'MAPA DE RIESGOS'!$AF208),"")</f>
        <v/>
      </c>
      <c r="BI48" s="333" t="str">
        <f>IF(AND('MAPA DE RIESGOS'!$AP209="Alta",'MAPA DE RIESGOS'!$AR209="Moderado"),CONCATENATE("R",'MAPA DE RIESGOS'!$H209,"C",'MAPA DE RIESGOS'!$AF209),"")</f>
        <v/>
      </c>
      <c r="BJ48" s="333" t="str">
        <f>IF(AND('MAPA DE RIESGOS'!$AP210="Alta",'MAPA DE RIESGOS'!$AR210="Moderado"),CONCATENATE("R",'MAPA DE RIESGOS'!$H210,"C",'MAPA DE RIESGOS'!$AF210),"")</f>
        <v/>
      </c>
      <c r="BK48" s="334" t="str">
        <f>IF(AND('MAPA DE RIESGOS'!$AP211="Alta",'MAPA DE RIESGOS'!$AR211="Moderado"),CONCATENATE("R",'MAPA DE RIESGOS'!$H211,"C",'MAPA DE RIESGOS'!$AF211),"")</f>
        <v/>
      </c>
      <c r="BL48" s="333" t="str">
        <f>IF(AND('MAPA DE RIESGOS'!$AP194="Alta",'MAPA DE RIESGOS'!$AR194="Mayor"),CONCATENATE("R",'MAPA DE RIESGOS'!$H194,"C",'MAPA DE RIESGOS'!$AF194),"")</f>
        <v/>
      </c>
      <c r="BM48" s="333" t="str">
        <f>IF(AND('MAPA DE RIESGOS'!$AP195="Alta",'MAPA DE RIESGOS'!$AR195="Mayor"),CONCATENATE("R",'MAPA DE RIESGOS'!$H195,"C",'MAPA DE RIESGOS'!$AF195),"")</f>
        <v/>
      </c>
      <c r="BN48" s="333" t="str">
        <f>IF(AND('MAPA DE RIESGOS'!$AP196="Alta",'MAPA DE RIESGOS'!$AR196="Mayor"),CONCATENATE("R",'MAPA DE RIESGOS'!$H196,"C",'MAPA DE RIESGOS'!$AF196),"")</f>
        <v/>
      </c>
      <c r="BO48" s="333" t="str">
        <f>IF(AND('MAPA DE RIESGOS'!$AP197="Alta",'MAPA DE RIESGOS'!$AR197="Mayor"),CONCATENATE("R",'MAPA DE RIESGOS'!$H197,"C",'MAPA DE RIESGOS'!$AF197),"")</f>
        <v/>
      </c>
      <c r="BP48" s="333" t="str">
        <f>IF(AND('MAPA DE RIESGOS'!$AP198="Alta",'MAPA DE RIESGOS'!$AR198="Mayor"),CONCATENATE("R",'MAPA DE RIESGOS'!$H198,"C",'MAPA DE RIESGOS'!$AF198),"")</f>
        <v/>
      </c>
      <c r="BQ48" s="333" t="str">
        <f>IF(AND('MAPA DE RIESGOS'!$AP199="Alta",'MAPA DE RIESGOS'!$AR199="Mayor"),CONCATENATE("R",'MAPA DE RIESGOS'!$H199,"C",'MAPA DE RIESGOS'!$AF199),"")</f>
        <v/>
      </c>
      <c r="BR48" s="333" t="str">
        <f>IF(AND('MAPA DE RIESGOS'!$AP200="Alta",'MAPA DE RIESGOS'!$AR200="Mayor"),CONCATENATE("R",'MAPA DE RIESGOS'!$H200,"C",'MAPA DE RIESGOS'!$AF200),"")</f>
        <v/>
      </c>
      <c r="BS48" s="333" t="str">
        <f>IF(AND('MAPA DE RIESGOS'!$AP201="Alta",'MAPA DE RIESGOS'!$AR201="Mayor"),CONCATENATE("R",'MAPA DE RIESGOS'!$H201,"C",'MAPA DE RIESGOS'!$AF201),"")</f>
        <v/>
      </c>
      <c r="BT48" s="333" t="str">
        <f>IF(AND('MAPA DE RIESGOS'!$AP202="Alta",'MAPA DE RIESGOS'!$AR202="Mayor"),CONCATENATE("R",'MAPA DE RIESGOS'!$H202,"C",'MAPA DE RIESGOS'!$AF202),"")</f>
        <v/>
      </c>
      <c r="BU48" s="333" t="str">
        <f>IF(AND('MAPA DE RIESGOS'!$AP203="Alta",'MAPA DE RIESGOS'!$AR203="Mayor"),CONCATENATE("R",'MAPA DE RIESGOS'!$H203,"C",'MAPA DE RIESGOS'!$AF203),"")</f>
        <v/>
      </c>
      <c r="BV48" s="333" t="str">
        <f>IF(AND('MAPA DE RIESGOS'!$AP204="Alta",'MAPA DE RIESGOS'!$AR204="Mayor"),CONCATENATE("R",'MAPA DE RIESGOS'!$H204,"C",'MAPA DE RIESGOS'!$AF204),"")</f>
        <v/>
      </c>
      <c r="BW48" s="333" t="str">
        <f>IF(AND('MAPA DE RIESGOS'!$AP205="Alta",'MAPA DE RIESGOS'!$AR205="Mayor"),CONCATENATE("R",'MAPA DE RIESGOS'!$H205,"C",'MAPA DE RIESGOS'!$AF205),"")</f>
        <v/>
      </c>
      <c r="BX48" s="333" t="str">
        <f>IF(AND('MAPA DE RIESGOS'!$AP206="Alta",'MAPA DE RIESGOS'!$AR206="Mayor"),CONCATENATE("R",'MAPA DE RIESGOS'!$H206,"C",'MAPA DE RIESGOS'!$AF206),"")</f>
        <v/>
      </c>
      <c r="BY48" s="333" t="str">
        <f>IF(AND('MAPA DE RIESGOS'!$AP207="Alta",'MAPA DE RIESGOS'!$AR207="Mayor"),CONCATENATE("R",'MAPA DE RIESGOS'!$H207,"C",'MAPA DE RIESGOS'!$AF207),"")</f>
        <v/>
      </c>
      <c r="BZ48" s="333" t="str">
        <f>IF(AND('MAPA DE RIESGOS'!$AP208="Alta",'MAPA DE RIESGOS'!$AR208="Mayor"),CONCATENATE("R",'MAPA DE RIESGOS'!$H208,"C",'MAPA DE RIESGOS'!$AF208),"")</f>
        <v/>
      </c>
      <c r="CA48" s="333" t="str">
        <f>IF(AND('MAPA DE RIESGOS'!$AP209="Alta",'MAPA DE RIESGOS'!$AR209="Mayor"),CONCATENATE("R",'MAPA DE RIESGOS'!$H209,"C",'MAPA DE RIESGOS'!$AF209),"")</f>
        <v/>
      </c>
      <c r="CB48" s="333" t="str">
        <f>IF(AND('MAPA DE RIESGOS'!$AP210="Alta",'MAPA DE RIESGOS'!$AR210="Mayor"),CONCATENATE("R",'MAPA DE RIESGOS'!$H210,"C",'MAPA DE RIESGOS'!$AF210),"")</f>
        <v/>
      </c>
      <c r="CC48" s="334" t="str">
        <f>IF(AND('MAPA DE RIESGOS'!$AP211="Alta",'MAPA DE RIESGOS'!$AR211="Mayor"),CONCATENATE("R",'MAPA DE RIESGOS'!$H211,"C",'MAPA DE RIESGOS'!$AF211),"")</f>
        <v/>
      </c>
      <c r="CD48" s="335" t="str">
        <f>IF(AND('MAPA DE RIESGOS'!$AP194="Alta",'MAPA DE RIESGOS'!$AR194="Catastrófico"),CONCATENATE("R",'MAPA DE RIESGOS'!$H194,"C",'MAPA DE RIESGOS'!$AF194),"")</f>
        <v/>
      </c>
      <c r="CE48" s="335" t="str">
        <f>IF(AND('MAPA DE RIESGOS'!$AP195="Alta",'MAPA DE RIESGOS'!$AR195="Catastrófico"),CONCATENATE("R",'MAPA DE RIESGOS'!$H195,"C",'MAPA DE RIESGOS'!$AF195),"")</f>
        <v/>
      </c>
      <c r="CF48" s="335" t="str">
        <f>IF(AND('MAPA DE RIESGOS'!$AP196="Alta",'MAPA DE RIESGOS'!$AR196="Catastrófico"),CONCATENATE("R",'MAPA DE RIESGOS'!$H196,"C",'MAPA DE RIESGOS'!$AF196),"")</f>
        <v/>
      </c>
      <c r="CG48" s="335" t="str">
        <f>IF(AND('MAPA DE RIESGOS'!$AP197="Alta",'MAPA DE RIESGOS'!$AR197="Catastrófico"),CONCATENATE("R",'MAPA DE RIESGOS'!$H197,"C",'MAPA DE RIESGOS'!$AF197),"")</f>
        <v/>
      </c>
      <c r="CH48" s="335" t="str">
        <f>IF(AND('MAPA DE RIESGOS'!$AP198="Alta",'MAPA DE RIESGOS'!$AR198="Catastrófico"),CONCATENATE("R",'MAPA DE RIESGOS'!$H198,"C",'MAPA DE RIESGOS'!$AF198),"")</f>
        <v/>
      </c>
      <c r="CI48" s="335" t="str">
        <f>IF(AND('MAPA DE RIESGOS'!$AP199="Alta",'MAPA DE RIESGOS'!$AR199="Catastrófico"),CONCATENATE("R",'MAPA DE RIESGOS'!$H199,"C",'MAPA DE RIESGOS'!$AF199),"")</f>
        <v/>
      </c>
      <c r="CJ48" s="335" t="str">
        <f>IF(AND('MAPA DE RIESGOS'!$AP200="Alta",'MAPA DE RIESGOS'!$AR200="Catastrófico"),CONCATENATE("R",'MAPA DE RIESGOS'!$H200,"C",'MAPA DE RIESGOS'!$AF200),"")</f>
        <v/>
      </c>
      <c r="CK48" s="335" t="str">
        <f>IF(AND('MAPA DE RIESGOS'!$AP201="Alta",'MAPA DE RIESGOS'!$AR201="Catastrófico"),CONCATENATE("R",'MAPA DE RIESGOS'!$H201,"C",'MAPA DE RIESGOS'!$AF201),"")</f>
        <v/>
      </c>
      <c r="CL48" s="335" t="str">
        <f>IF(AND('MAPA DE RIESGOS'!$AP202="Alta",'MAPA DE RIESGOS'!$AR202="Catastrófico"),CONCATENATE("R",'MAPA DE RIESGOS'!$H202,"C",'MAPA DE RIESGOS'!$AF202),"")</f>
        <v/>
      </c>
      <c r="CM48" s="335" t="str">
        <f>IF(AND('MAPA DE RIESGOS'!$AP203="Alta",'MAPA DE RIESGOS'!$AR203="Catastrófico"),CONCATENATE("R",'MAPA DE RIESGOS'!$H203,"C",'MAPA DE RIESGOS'!$AF203),"")</f>
        <v/>
      </c>
      <c r="CN48" s="335" t="str">
        <f>IF(AND('MAPA DE RIESGOS'!$AP204="Alta",'MAPA DE RIESGOS'!$AR204="Catastrófico"),CONCATENATE("R",'MAPA DE RIESGOS'!$H204,"C",'MAPA DE RIESGOS'!$AF204),"")</f>
        <v/>
      </c>
      <c r="CO48" s="335" t="str">
        <f>IF(AND('MAPA DE RIESGOS'!$AP205="Alta",'MAPA DE RIESGOS'!$AR205="Catastrófico"),CONCATENATE("R",'MAPA DE RIESGOS'!$H205,"C",'MAPA DE RIESGOS'!$AF205),"")</f>
        <v/>
      </c>
      <c r="CP48" s="335" t="str">
        <f>IF(AND('MAPA DE RIESGOS'!$AP206="Alta",'MAPA DE RIESGOS'!$AR206="Catastrófico"),CONCATENATE("R",'MAPA DE RIESGOS'!$H206,"C",'MAPA DE RIESGOS'!$AF206),"")</f>
        <v/>
      </c>
      <c r="CQ48" s="335" t="str">
        <f>IF(AND('MAPA DE RIESGOS'!$AP207="Alta",'MAPA DE RIESGOS'!$AR207="Catastrófico"),CONCATENATE("R",'MAPA DE RIESGOS'!$H207,"C",'MAPA DE RIESGOS'!$AF207),"")</f>
        <v/>
      </c>
      <c r="CR48" s="335" t="str">
        <f>IF(AND('MAPA DE RIESGOS'!$AP208="Alta",'MAPA DE RIESGOS'!$AR208="Catastrófico"),CONCATENATE("R",'MAPA DE RIESGOS'!$H208,"C",'MAPA DE RIESGOS'!$AF208),"")</f>
        <v/>
      </c>
      <c r="CS48" s="335" t="str">
        <f>IF(AND('MAPA DE RIESGOS'!$AP209="Alta",'MAPA DE RIESGOS'!$AR209="Catastrófico"),CONCATENATE("R",'MAPA DE RIESGOS'!$H209,"C",'MAPA DE RIESGOS'!$AF209),"")</f>
        <v/>
      </c>
      <c r="CT48" s="335" t="str">
        <f>IF(AND('MAPA DE RIESGOS'!$AP210="Alta",'MAPA DE RIESGOS'!$AR210="Catastrófico"),CONCATENATE("R",'MAPA DE RIESGOS'!$H210,"C",'MAPA DE RIESGOS'!$AF210),"")</f>
        <v/>
      </c>
      <c r="CU48" s="336" t="str">
        <f>IF(AND('MAPA DE RIESGOS'!$AP211="Alta",'MAPA DE RIESGOS'!$AR211="Catastrófico"),CONCATENATE("R",'MAPA DE RIESGOS'!$H211,"C",'MAPA DE RIESGOS'!$AF211),"")</f>
        <v/>
      </c>
      <c r="CV48" s="67"/>
      <c r="CW48" s="988"/>
      <c r="CX48" s="989"/>
      <c r="CY48" s="989"/>
      <c r="CZ48" s="989"/>
      <c r="DA48" s="989"/>
      <c r="DB48" s="990"/>
    </row>
    <row r="49" spans="2:106" ht="32.450000000000003" customHeight="1">
      <c r="B49" s="966"/>
      <c r="C49" s="966"/>
      <c r="D49" s="967"/>
      <c r="E49" s="955"/>
      <c r="F49" s="956"/>
      <c r="G49" s="956"/>
      <c r="H49" s="956"/>
      <c r="I49" s="956"/>
      <c r="J49" s="345" t="str">
        <f>IF(AND('MAPA DE RIESGOS'!$AP212="Alta",'MAPA DE RIESGOS'!$AR212="Leve"),CONCATENATE("R",'MAPA DE RIESGOS'!$H212,"C",'MAPA DE RIESGOS'!$AF212),"")</f>
        <v/>
      </c>
      <c r="K49" s="346" t="str">
        <f>IF(AND('MAPA DE RIESGOS'!$AP213="Alta",'MAPA DE RIESGOS'!$AR213="Leve"),CONCATENATE("R",'MAPA DE RIESGOS'!$H213,"C",'MAPA DE RIESGOS'!$AF213),"")</f>
        <v/>
      </c>
      <c r="L49" s="346" t="str">
        <f>IF(AND('MAPA DE RIESGOS'!$AP214="Alta",'MAPA DE RIESGOS'!$AR214="Leve"),CONCATENATE("R",'MAPA DE RIESGOS'!$H214,"C",'MAPA DE RIESGOS'!$AF214),"")</f>
        <v/>
      </c>
      <c r="M49" s="346" t="str">
        <f>IF(AND('MAPA DE RIESGOS'!$AP215="Alta",'MAPA DE RIESGOS'!$AR215="Leve"),CONCATENATE("R",'MAPA DE RIESGOS'!$H215,"C",'MAPA DE RIESGOS'!$AF215),"")</f>
        <v/>
      </c>
      <c r="N49" s="346" t="str">
        <f>IF(AND('MAPA DE RIESGOS'!$AP216="Alta",'MAPA DE RIESGOS'!$AR216="Leve"),CONCATENATE("R",'MAPA DE RIESGOS'!$H216,"C",'MAPA DE RIESGOS'!$AF216),"")</f>
        <v/>
      </c>
      <c r="O49" s="346" t="str">
        <f>IF(AND('MAPA DE RIESGOS'!$AP217="Alta",'MAPA DE RIESGOS'!$AR217="Leve"),CONCATENATE("R",'MAPA DE RIESGOS'!$H217,"C",'MAPA DE RIESGOS'!$AF217),"")</f>
        <v/>
      </c>
      <c r="P49" s="346" t="str">
        <f>IF(AND('MAPA DE RIESGOS'!$AP218="Alta",'MAPA DE RIESGOS'!$AR218="Leve"),CONCATENATE("R",'MAPA DE RIESGOS'!$H218,"C",'MAPA DE RIESGOS'!$AF218),"")</f>
        <v/>
      </c>
      <c r="Q49" s="346" t="str">
        <f>IF(AND('MAPA DE RIESGOS'!$AP219="Alta",'MAPA DE RIESGOS'!$AR219="Leve"),CONCATENATE("R",'MAPA DE RIESGOS'!$H219,"C",'MAPA DE RIESGOS'!$AF219),"")</f>
        <v/>
      </c>
      <c r="R49" s="346" t="str">
        <f>IF(AND('MAPA DE RIESGOS'!$AP220="Alta",'MAPA DE RIESGOS'!$AR220="Leve"),CONCATENATE("R",'MAPA DE RIESGOS'!$H220,"C",'MAPA DE RIESGOS'!$AF220),"")</f>
        <v/>
      </c>
      <c r="S49" s="346" t="str">
        <f>IF(AND('MAPA DE RIESGOS'!$AP221="Alta",'MAPA DE RIESGOS'!$AR221="Leve"),CONCATENATE("R",'MAPA DE RIESGOS'!$H221,"C",'MAPA DE RIESGOS'!$AF221),"")</f>
        <v/>
      </c>
      <c r="T49" s="346" t="str">
        <f>IF(AND('MAPA DE RIESGOS'!$AP222="Alta",'MAPA DE RIESGOS'!$AR222="Leve"),CONCATENATE("R",'MAPA DE RIESGOS'!$H222,"C",'MAPA DE RIESGOS'!$AF222),"")</f>
        <v/>
      </c>
      <c r="U49" s="346" t="str">
        <f>IF(AND('MAPA DE RIESGOS'!$AP223="Alta",'MAPA DE RIESGOS'!$AR223="Leve"),CONCATENATE("R",'MAPA DE RIESGOS'!$H223,"C",'MAPA DE RIESGOS'!$AF223),"")</f>
        <v/>
      </c>
      <c r="V49" s="346" t="str">
        <f>IF(AND('MAPA DE RIESGOS'!$AP224="Alta",'MAPA DE RIESGOS'!$AR224="Leve"),CONCATENATE("R",'MAPA DE RIESGOS'!$H224,"C",'MAPA DE RIESGOS'!$AF224),"")</f>
        <v/>
      </c>
      <c r="W49" s="346" t="str">
        <f>IF(AND('MAPA DE RIESGOS'!$AP225="Alta",'MAPA DE RIESGOS'!$AR225="Leve"),CONCATENATE("R",'MAPA DE RIESGOS'!$H225,"C",'MAPA DE RIESGOS'!$AF225),"")</f>
        <v/>
      </c>
      <c r="X49" s="346" t="str">
        <f>IF(AND('MAPA DE RIESGOS'!$AP226="Alta",'MAPA DE RIESGOS'!$AR226="Leve"),CONCATENATE("R",'MAPA DE RIESGOS'!$H226,"C",'MAPA DE RIESGOS'!$AF226),"")</f>
        <v/>
      </c>
      <c r="Y49" s="346" t="str">
        <f>IF(AND('MAPA DE RIESGOS'!$AP227="Alta",'MAPA DE RIESGOS'!$AR227="Leve"),CONCATENATE("R",'MAPA DE RIESGOS'!$H227,"C",'MAPA DE RIESGOS'!$AF227),"")</f>
        <v/>
      </c>
      <c r="Z49" s="346" t="str">
        <f>IF(AND('MAPA DE RIESGOS'!$AP228="Alta",'MAPA DE RIESGOS'!$AR228="Leve"),CONCATENATE("R",'MAPA DE RIESGOS'!$H228,"C",'MAPA DE RIESGOS'!$AF228),"")</f>
        <v/>
      </c>
      <c r="AA49" s="346" t="str">
        <f>IF(AND('MAPA DE RIESGOS'!$AP229="Alta",'MAPA DE RIESGOS'!$AR229="Leve"),CONCATENATE("R",'MAPA DE RIESGOS'!$H229,"C",'MAPA DE RIESGOS'!$AF229),"")</f>
        <v/>
      </c>
      <c r="AB49" s="345" t="str">
        <f>IF(AND('MAPA DE RIESGOS'!$AP212="Alta",'MAPA DE RIESGOS'!$AR212="Menor"),CONCATENATE("R",'MAPA DE RIESGOS'!$H212,"C",'MAPA DE RIESGOS'!$AF212),"")</f>
        <v/>
      </c>
      <c r="AC49" s="346" t="str">
        <f>IF(AND('MAPA DE RIESGOS'!$AP213="Alta",'MAPA DE RIESGOS'!$AR213="Menor"),CONCATENATE("R",'MAPA DE RIESGOS'!$H213,"C",'MAPA DE RIESGOS'!$AF213),"")</f>
        <v/>
      </c>
      <c r="AD49" s="346" t="str">
        <f>IF(AND('MAPA DE RIESGOS'!$AP214="Alta",'MAPA DE RIESGOS'!$AR214="Menor"),CONCATENATE("R",'MAPA DE RIESGOS'!$H214,"C",'MAPA DE RIESGOS'!$AF214),"")</f>
        <v/>
      </c>
      <c r="AE49" s="346" t="str">
        <f>IF(AND('MAPA DE RIESGOS'!$AP215="Alta",'MAPA DE RIESGOS'!$AR215="Menor"),CONCATENATE("R",'MAPA DE RIESGOS'!$H215,"C",'MAPA DE RIESGOS'!$AF215),"")</f>
        <v/>
      </c>
      <c r="AF49" s="346" t="str">
        <f>IF(AND('MAPA DE RIESGOS'!$AP216="Alta",'MAPA DE RIESGOS'!$AR216="Menor"),CONCATENATE("R",'MAPA DE RIESGOS'!$H216,"C",'MAPA DE RIESGOS'!$AF216),"")</f>
        <v/>
      </c>
      <c r="AG49" s="346" t="str">
        <f>IF(AND('MAPA DE RIESGOS'!$AP217="Alta",'MAPA DE RIESGOS'!$AR217="Menor"),CONCATENATE("R",'MAPA DE RIESGOS'!$H217,"C",'MAPA DE RIESGOS'!$AF217),"")</f>
        <v/>
      </c>
      <c r="AH49" s="346" t="str">
        <f>IF(AND('MAPA DE RIESGOS'!$AP218="Alta",'MAPA DE RIESGOS'!$AR218="Menor"),CONCATENATE("R",'MAPA DE RIESGOS'!$H218,"C",'MAPA DE RIESGOS'!$AF218),"")</f>
        <v/>
      </c>
      <c r="AI49" s="346" t="str">
        <f>IF(AND('MAPA DE RIESGOS'!$AP219="Alta",'MAPA DE RIESGOS'!$AR219="Menor"),CONCATENATE("R",'MAPA DE RIESGOS'!$H219,"C",'MAPA DE RIESGOS'!$AF219),"")</f>
        <v/>
      </c>
      <c r="AJ49" s="346" t="str">
        <f>IF(AND('MAPA DE RIESGOS'!$AP220="Alta",'MAPA DE RIESGOS'!$AR220="Menor"),CONCATENATE("R",'MAPA DE RIESGOS'!$H220,"C",'MAPA DE RIESGOS'!$AF220),"")</f>
        <v/>
      </c>
      <c r="AK49" s="346" t="str">
        <f>IF(AND('MAPA DE RIESGOS'!$AP221="Alta",'MAPA DE RIESGOS'!$AR221="Menor"),CONCATENATE("R",'MAPA DE RIESGOS'!$H221,"C",'MAPA DE RIESGOS'!$AF221),"")</f>
        <v/>
      </c>
      <c r="AL49" s="346" t="str">
        <f>IF(AND('MAPA DE RIESGOS'!$AP222="Alta",'MAPA DE RIESGOS'!$AR222="Menor"),CONCATENATE("R",'MAPA DE RIESGOS'!$H222,"C",'MAPA DE RIESGOS'!$AF222),"")</f>
        <v/>
      </c>
      <c r="AM49" s="346" t="str">
        <f>IF(AND('MAPA DE RIESGOS'!$AP223="Alta",'MAPA DE RIESGOS'!$AR223="Menor"),CONCATENATE("R",'MAPA DE RIESGOS'!$H223,"C",'MAPA DE RIESGOS'!$AF223),"")</f>
        <v/>
      </c>
      <c r="AN49" s="346" t="str">
        <f>IF(AND('MAPA DE RIESGOS'!$AP224="Alta",'MAPA DE RIESGOS'!$AR224="Menor"),CONCATENATE("R",'MAPA DE RIESGOS'!$H224,"C",'MAPA DE RIESGOS'!$AF224),"")</f>
        <v/>
      </c>
      <c r="AO49" s="346" t="str">
        <f>IF(AND('MAPA DE RIESGOS'!$AP225="Alta",'MAPA DE RIESGOS'!$AR225="Menor"),CONCATENATE("R",'MAPA DE RIESGOS'!$H225,"C",'MAPA DE RIESGOS'!$AF225),"")</f>
        <v/>
      </c>
      <c r="AP49" s="346" t="str">
        <f>IF(AND('MAPA DE RIESGOS'!$AP226="Alta",'MAPA DE RIESGOS'!$AR226="Menor"),CONCATENATE("R",'MAPA DE RIESGOS'!$H226,"C",'MAPA DE RIESGOS'!$AF226),"")</f>
        <v/>
      </c>
      <c r="AQ49" s="346" t="str">
        <f>IF(AND('MAPA DE RIESGOS'!$AP227="Alta",'MAPA DE RIESGOS'!$AR227="Menor"),CONCATENATE("R",'MAPA DE RIESGOS'!$H227,"C",'MAPA DE RIESGOS'!$AF227),"")</f>
        <v/>
      </c>
      <c r="AR49" s="346" t="str">
        <f>IF(AND('MAPA DE RIESGOS'!$AP228="Alta",'MAPA DE RIESGOS'!$AR228="Menor"),CONCATENATE("R",'MAPA DE RIESGOS'!$H228,"C",'MAPA DE RIESGOS'!$AF228),"")</f>
        <v/>
      </c>
      <c r="AS49" s="347" t="str">
        <f>IF(AND('MAPA DE RIESGOS'!$AP229="Alta",'MAPA DE RIESGOS'!$AR229="Menor"),CONCATENATE("R",'MAPA DE RIESGOS'!$H229,"C",'MAPA DE RIESGOS'!$AF229),"")</f>
        <v/>
      </c>
      <c r="AT49" s="333" t="str">
        <f>IF(AND('MAPA DE RIESGOS'!$AP212="Alta",'MAPA DE RIESGOS'!$AR212="Moderado"),CONCATENATE("R",'MAPA DE RIESGOS'!$H212,"C",'MAPA DE RIESGOS'!$AF212),"")</f>
        <v/>
      </c>
      <c r="AU49" s="333" t="str">
        <f>IF(AND('MAPA DE RIESGOS'!$AP213="Alta",'MAPA DE RIESGOS'!$AR213="Moderado"),CONCATENATE("R",'MAPA DE RIESGOS'!$H213,"C",'MAPA DE RIESGOS'!$AF213),"")</f>
        <v/>
      </c>
      <c r="AV49" s="333" t="str">
        <f>IF(AND('MAPA DE RIESGOS'!$AP214="Alta",'MAPA DE RIESGOS'!$AR214="Moderado"),CONCATENATE("R",'MAPA DE RIESGOS'!$H214,"C",'MAPA DE RIESGOS'!$AF214),"")</f>
        <v/>
      </c>
      <c r="AW49" s="333" t="str">
        <f>IF(AND('MAPA DE RIESGOS'!$AP215="Alta",'MAPA DE RIESGOS'!$AR215="Moderado"),CONCATENATE("R",'MAPA DE RIESGOS'!$H215,"C",'MAPA DE RIESGOS'!$AF215),"")</f>
        <v/>
      </c>
      <c r="AX49" s="333" t="str">
        <f>IF(AND('MAPA DE RIESGOS'!$AP216="Alta",'MAPA DE RIESGOS'!$AR216="Moderado"),CONCATENATE("R",'MAPA DE RIESGOS'!$H216,"C",'MAPA DE RIESGOS'!$AF216),"")</f>
        <v/>
      </c>
      <c r="AY49" s="333" t="str">
        <f>IF(AND('MAPA DE RIESGOS'!$AP217="Alta",'MAPA DE RIESGOS'!$AR217="Moderado"),CONCATENATE("R",'MAPA DE RIESGOS'!$H217,"C",'MAPA DE RIESGOS'!$AF217),"")</f>
        <v/>
      </c>
      <c r="AZ49" s="333" t="str">
        <f>IF(AND('MAPA DE RIESGOS'!$AP218="Alta",'MAPA DE RIESGOS'!$AR218="Moderado"),CONCATENATE("R",'MAPA DE RIESGOS'!$H218,"C",'MAPA DE RIESGOS'!$AF218),"")</f>
        <v/>
      </c>
      <c r="BA49" s="333" t="str">
        <f>IF(AND('MAPA DE RIESGOS'!$AP219="Alta",'MAPA DE RIESGOS'!$AR219="Moderado"),CONCATENATE("R",'MAPA DE RIESGOS'!$H219,"C",'MAPA DE RIESGOS'!$AF219),"")</f>
        <v/>
      </c>
      <c r="BB49" s="333" t="str">
        <f>IF(AND('MAPA DE RIESGOS'!$AP220="Alta",'MAPA DE RIESGOS'!$AR220="Moderado"),CONCATENATE("R",'MAPA DE RIESGOS'!$H220,"C",'MAPA DE RIESGOS'!$AF220),"")</f>
        <v/>
      </c>
      <c r="BC49" s="333" t="str">
        <f>IF(AND('MAPA DE RIESGOS'!$AP221="Alta",'MAPA DE RIESGOS'!$AR221="Moderado"),CONCATENATE("R",'MAPA DE RIESGOS'!$H221,"C",'MAPA DE RIESGOS'!$AF221),"")</f>
        <v/>
      </c>
      <c r="BD49" s="333" t="str">
        <f>IF(AND('MAPA DE RIESGOS'!$AP222="Alta",'MAPA DE RIESGOS'!$AR222="Moderado"),CONCATENATE("R",'MAPA DE RIESGOS'!$H222,"C",'MAPA DE RIESGOS'!$AF222),"")</f>
        <v/>
      </c>
      <c r="BE49" s="333" t="str">
        <f>IF(AND('MAPA DE RIESGOS'!$AP223="Alta",'MAPA DE RIESGOS'!$AR223="Moderado"),CONCATENATE("R",'MAPA DE RIESGOS'!$H223,"C",'MAPA DE RIESGOS'!$AF223),"")</f>
        <v/>
      </c>
      <c r="BF49" s="333" t="str">
        <f>IF(AND('MAPA DE RIESGOS'!$AP224="Alta",'MAPA DE RIESGOS'!$AR224="Moderado"),CONCATENATE("R",'MAPA DE RIESGOS'!$H224,"C",'MAPA DE RIESGOS'!$AF224),"")</f>
        <v/>
      </c>
      <c r="BG49" s="333" t="str">
        <f>IF(AND('MAPA DE RIESGOS'!$AP225="Alta",'MAPA DE RIESGOS'!$AR225="Moderado"),CONCATENATE("R",'MAPA DE RIESGOS'!$H225,"C",'MAPA DE RIESGOS'!$AF225),"")</f>
        <v/>
      </c>
      <c r="BH49" s="333" t="str">
        <f>IF(AND('MAPA DE RIESGOS'!$AP226="Alta",'MAPA DE RIESGOS'!$AR226="Moderado"),CONCATENATE("R",'MAPA DE RIESGOS'!$H226,"C",'MAPA DE RIESGOS'!$AF226),"")</f>
        <v/>
      </c>
      <c r="BI49" s="333" t="str">
        <f>IF(AND('MAPA DE RIESGOS'!$AP227="Alta",'MAPA DE RIESGOS'!$AR227="Moderado"),CONCATENATE("R",'MAPA DE RIESGOS'!$H227,"C",'MAPA DE RIESGOS'!$AF227),"")</f>
        <v/>
      </c>
      <c r="BJ49" s="333" t="str">
        <f>IF(AND('MAPA DE RIESGOS'!$AP228="Alta",'MAPA DE RIESGOS'!$AR228="Moderado"),CONCATENATE("R",'MAPA DE RIESGOS'!$H228,"C",'MAPA DE RIESGOS'!$AF228),"")</f>
        <v/>
      </c>
      <c r="BK49" s="334" t="str">
        <f>IF(AND('MAPA DE RIESGOS'!$AP229="Alta",'MAPA DE RIESGOS'!$AR229="Moderado"),CONCATENATE("R",'MAPA DE RIESGOS'!$H229,"C",'MAPA DE RIESGOS'!$AF229),"")</f>
        <v/>
      </c>
      <c r="BL49" s="333" t="str">
        <f>IF(AND('MAPA DE RIESGOS'!$AP212="Alta",'MAPA DE RIESGOS'!$AR212="Mayor"),CONCATENATE("R",'MAPA DE RIESGOS'!$H212,"C",'MAPA DE RIESGOS'!$AF212),"")</f>
        <v/>
      </c>
      <c r="BM49" s="333" t="str">
        <f>IF(AND('MAPA DE RIESGOS'!$AP213="Alta",'MAPA DE RIESGOS'!$AR213="Mayor"),CONCATENATE("R",'MAPA DE RIESGOS'!$H213,"C",'MAPA DE RIESGOS'!$AF213),"")</f>
        <v/>
      </c>
      <c r="BN49" s="333" t="str">
        <f>IF(AND('MAPA DE RIESGOS'!$AP214="Alta",'MAPA DE RIESGOS'!$AR214="Mayor"),CONCATENATE("R",'MAPA DE RIESGOS'!$H214,"C",'MAPA DE RIESGOS'!$AF214),"")</f>
        <v/>
      </c>
      <c r="BO49" s="333" t="str">
        <f>IF(AND('MAPA DE RIESGOS'!$AP215="Alta",'MAPA DE RIESGOS'!$AR215="Mayor"),CONCATENATE("R",'MAPA DE RIESGOS'!$H215,"C",'MAPA DE RIESGOS'!$AF215),"")</f>
        <v/>
      </c>
      <c r="BP49" s="333" t="str">
        <f>IF(AND('MAPA DE RIESGOS'!$AP216="Alta",'MAPA DE RIESGOS'!$AR216="Mayor"),CONCATENATE("R",'MAPA DE RIESGOS'!$H216,"C",'MAPA DE RIESGOS'!$AF216),"")</f>
        <v/>
      </c>
      <c r="BQ49" s="333" t="str">
        <f>IF(AND('MAPA DE RIESGOS'!$AP217="Alta",'MAPA DE RIESGOS'!$AR217="Mayor"),CONCATENATE("R",'MAPA DE RIESGOS'!$H217,"C",'MAPA DE RIESGOS'!$AF217),"")</f>
        <v/>
      </c>
      <c r="BR49" s="333" t="str">
        <f>IF(AND('MAPA DE RIESGOS'!$AP218="Alta",'MAPA DE RIESGOS'!$AR218="Mayor"),CONCATENATE("R",'MAPA DE RIESGOS'!$H218,"C",'MAPA DE RIESGOS'!$AF218),"")</f>
        <v/>
      </c>
      <c r="BS49" s="333" t="str">
        <f>IF(AND('MAPA DE RIESGOS'!$AP219="Alta",'MAPA DE RIESGOS'!$AR219="Mayor"),CONCATENATE("R",'MAPA DE RIESGOS'!$H219,"C",'MAPA DE RIESGOS'!$AF219),"")</f>
        <v/>
      </c>
      <c r="BT49" s="333" t="str">
        <f>IF(AND('MAPA DE RIESGOS'!$AP220="Alta",'MAPA DE RIESGOS'!$AR220="Mayor"),CONCATENATE("R",'MAPA DE RIESGOS'!$H220,"C",'MAPA DE RIESGOS'!$AF220),"")</f>
        <v/>
      </c>
      <c r="BU49" s="333" t="str">
        <f>IF(AND('MAPA DE RIESGOS'!$AP221="Alta",'MAPA DE RIESGOS'!$AR221="Mayor"),CONCATENATE("R",'MAPA DE RIESGOS'!$H221,"C",'MAPA DE RIESGOS'!$AF221),"")</f>
        <v/>
      </c>
      <c r="BV49" s="333" t="str">
        <f>IF(AND('MAPA DE RIESGOS'!$AP222="Alta",'MAPA DE RIESGOS'!$AR222="Mayor"),CONCATENATE("R",'MAPA DE RIESGOS'!$H222,"C",'MAPA DE RIESGOS'!$AF222),"")</f>
        <v/>
      </c>
      <c r="BW49" s="333" t="str">
        <f>IF(AND('MAPA DE RIESGOS'!$AP223="Alta",'MAPA DE RIESGOS'!$AR223="Mayor"),CONCATENATE("R",'MAPA DE RIESGOS'!$H223,"C",'MAPA DE RIESGOS'!$AF223),"")</f>
        <v/>
      </c>
      <c r="BX49" s="333" t="str">
        <f>IF(AND('MAPA DE RIESGOS'!$AP224="Alta",'MAPA DE RIESGOS'!$AR224="Mayor"),CONCATENATE("R",'MAPA DE RIESGOS'!$H224,"C",'MAPA DE RIESGOS'!$AF224),"")</f>
        <v/>
      </c>
      <c r="BY49" s="333" t="str">
        <f>IF(AND('MAPA DE RIESGOS'!$AP225="Alta",'MAPA DE RIESGOS'!$AR225="Mayor"),CONCATENATE("R",'MAPA DE RIESGOS'!$H225,"C",'MAPA DE RIESGOS'!$AF225),"")</f>
        <v/>
      </c>
      <c r="BZ49" s="333" t="str">
        <f>IF(AND('MAPA DE RIESGOS'!$AP226="Alta",'MAPA DE RIESGOS'!$AR226="Mayor"),CONCATENATE("R",'MAPA DE RIESGOS'!$H226,"C",'MAPA DE RIESGOS'!$AF226),"")</f>
        <v/>
      </c>
      <c r="CA49" s="333" t="str">
        <f>IF(AND('MAPA DE RIESGOS'!$AP227="Alta",'MAPA DE RIESGOS'!$AR227="Mayor"),CONCATENATE("R",'MAPA DE RIESGOS'!$H227,"C",'MAPA DE RIESGOS'!$AF227),"")</f>
        <v/>
      </c>
      <c r="CB49" s="333" t="str">
        <f>IF(AND('MAPA DE RIESGOS'!$AP228="Alta",'MAPA DE RIESGOS'!$AR228="Mayor"),CONCATENATE("R",'MAPA DE RIESGOS'!$H228,"C",'MAPA DE RIESGOS'!$AF228),"")</f>
        <v/>
      </c>
      <c r="CC49" s="334" t="str">
        <f>IF(AND('MAPA DE RIESGOS'!$AP229="Alta",'MAPA DE RIESGOS'!$AR229="Mayor"),CONCATENATE("R",'MAPA DE RIESGOS'!$H229,"C",'MAPA DE RIESGOS'!$AF229),"")</f>
        <v/>
      </c>
      <c r="CD49" s="335" t="str">
        <f>IF(AND('MAPA DE RIESGOS'!$AP212="Alta",'MAPA DE RIESGOS'!$AR212="Catastrófico"),CONCATENATE("R",'MAPA DE RIESGOS'!$H212,"C",'MAPA DE RIESGOS'!$AF212),"")</f>
        <v/>
      </c>
      <c r="CE49" s="335" t="str">
        <f>IF(AND('MAPA DE RIESGOS'!$AP213="Alta",'MAPA DE RIESGOS'!$AR213="Catastrófico"),CONCATENATE("R",'MAPA DE RIESGOS'!$H213,"C",'MAPA DE RIESGOS'!$AF213),"")</f>
        <v/>
      </c>
      <c r="CF49" s="335" t="str">
        <f>IF(AND('MAPA DE RIESGOS'!$AP214="Alta",'MAPA DE RIESGOS'!$AR214="Catastrófico"),CONCATENATE("R",'MAPA DE RIESGOS'!$H214,"C",'MAPA DE RIESGOS'!$AF214),"")</f>
        <v/>
      </c>
      <c r="CG49" s="335" t="str">
        <f>IF(AND('MAPA DE RIESGOS'!$AP215="Alta",'MAPA DE RIESGOS'!$AR215="Catastrófico"),CONCATENATE("R",'MAPA DE RIESGOS'!$H215,"C",'MAPA DE RIESGOS'!$AF215),"")</f>
        <v/>
      </c>
      <c r="CH49" s="335" t="str">
        <f>IF(AND('MAPA DE RIESGOS'!$AP216="Alta",'MAPA DE RIESGOS'!$AR216="Catastrófico"),CONCATENATE("R",'MAPA DE RIESGOS'!$H216,"C",'MAPA DE RIESGOS'!$AF216),"")</f>
        <v/>
      </c>
      <c r="CI49" s="335" t="str">
        <f>IF(AND('MAPA DE RIESGOS'!$AP217="Alta",'MAPA DE RIESGOS'!$AR217="Catastrófico"),CONCATENATE("R",'MAPA DE RIESGOS'!$H217,"C",'MAPA DE RIESGOS'!$AF217),"")</f>
        <v/>
      </c>
      <c r="CJ49" s="335" t="str">
        <f>IF(AND('MAPA DE RIESGOS'!$AP218="Alta",'MAPA DE RIESGOS'!$AR218="Catastrófico"),CONCATENATE("R",'MAPA DE RIESGOS'!$H218,"C",'MAPA DE RIESGOS'!$AF218),"")</f>
        <v/>
      </c>
      <c r="CK49" s="335" t="str">
        <f>IF(AND('MAPA DE RIESGOS'!$AP219="Alta",'MAPA DE RIESGOS'!$AR219="Catastrófico"),CONCATENATE("R",'MAPA DE RIESGOS'!$H219,"C",'MAPA DE RIESGOS'!$AF219),"")</f>
        <v/>
      </c>
      <c r="CL49" s="335" t="str">
        <f>IF(AND('MAPA DE RIESGOS'!$AP220="Alta",'MAPA DE RIESGOS'!$AR220="Catastrófico"),CONCATENATE("R",'MAPA DE RIESGOS'!$H220,"C",'MAPA DE RIESGOS'!$AF220),"")</f>
        <v/>
      </c>
      <c r="CM49" s="335" t="str">
        <f>IF(AND('MAPA DE RIESGOS'!$AP221="Alta",'MAPA DE RIESGOS'!$AR221="Catastrófico"),CONCATENATE("R",'MAPA DE RIESGOS'!$H221,"C",'MAPA DE RIESGOS'!$AF221),"")</f>
        <v/>
      </c>
      <c r="CN49" s="335" t="str">
        <f>IF(AND('MAPA DE RIESGOS'!$AP222="Alta",'MAPA DE RIESGOS'!$AR222="Catastrófico"),CONCATENATE("R",'MAPA DE RIESGOS'!$H222,"C",'MAPA DE RIESGOS'!$AF222),"")</f>
        <v/>
      </c>
      <c r="CO49" s="335" t="str">
        <f>IF(AND('MAPA DE RIESGOS'!$AP223="Alta",'MAPA DE RIESGOS'!$AR223="Catastrófico"),CONCATENATE("R",'MAPA DE RIESGOS'!$H223,"C",'MAPA DE RIESGOS'!$AF223),"")</f>
        <v/>
      </c>
      <c r="CP49" s="335" t="str">
        <f>IF(AND('MAPA DE RIESGOS'!$AP224="Alta",'MAPA DE RIESGOS'!$AR224="Catastrófico"),CONCATENATE("R",'MAPA DE RIESGOS'!$H224,"C",'MAPA DE RIESGOS'!$AF224),"")</f>
        <v/>
      </c>
      <c r="CQ49" s="335" t="str">
        <f>IF(AND('MAPA DE RIESGOS'!$AP225="Alta",'MAPA DE RIESGOS'!$AR225="Catastrófico"),CONCATENATE("R",'MAPA DE RIESGOS'!$H225,"C",'MAPA DE RIESGOS'!$AF225),"")</f>
        <v/>
      </c>
      <c r="CR49" s="335" t="str">
        <f>IF(AND('MAPA DE RIESGOS'!$AP226="Alta",'MAPA DE RIESGOS'!$AR226="Catastrófico"),CONCATENATE("R",'MAPA DE RIESGOS'!$H226,"C",'MAPA DE RIESGOS'!$AF226),"")</f>
        <v/>
      </c>
      <c r="CS49" s="335" t="str">
        <f>IF(AND('MAPA DE RIESGOS'!$AP227="Alta",'MAPA DE RIESGOS'!$AR227="Catastrófico"),CONCATENATE("R",'MAPA DE RIESGOS'!$H227,"C",'MAPA DE RIESGOS'!$AF227),"")</f>
        <v/>
      </c>
      <c r="CT49" s="335" t="str">
        <f>IF(AND('MAPA DE RIESGOS'!$AP228="Alta",'MAPA DE RIESGOS'!$AR228="Catastrófico"),CONCATENATE("R",'MAPA DE RIESGOS'!$H228,"C",'MAPA DE RIESGOS'!$AF228),"")</f>
        <v/>
      </c>
      <c r="CU49" s="336" t="str">
        <f>IF(AND('MAPA DE RIESGOS'!$AP229="Alta",'MAPA DE RIESGOS'!$AR229="Catastrófico"),CONCATENATE("R",'MAPA DE RIESGOS'!$H229,"C",'MAPA DE RIESGOS'!$AF229),"")</f>
        <v/>
      </c>
      <c r="CV49" s="67"/>
      <c r="CW49" s="988"/>
      <c r="CX49" s="989"/>
      <c r="CY49" s="989"/>
      <c r="CZ49" s="989"/>
      <c r="DA49" s="989"/>
      <c r="DB49" s="990"/>
    </row>
    <row r="50" spans="2:106" ht="32.450000000000003" customHeight="1">
      <c r="B50" s="966"/>
      <c r="C50" s="966"/>
      <c r="D50" s="967"/>
      <c r="E50" s="955"/>
      <c r="F50" s="956"/>
      <c r="G50" s="956"/>
      <c r="H50" s="956"/>
      <c r="I50" s="956"/>
      <c r="J50" s="345" t="str">
        <f>IF(AND('MAPA DE RIESGOS'!$AP230="Alta",'MAPA DE RIESGOS'!$AR230="Leve"),CONCATENATE("R",'MAPA DE RIESGOS'!$H230,"C",'MAPA DE RIESGOS'!$AF230),"")</f>
        <v/>
      </c>
      <c r="K50" s="346" t="str">
        <f>IF(AND('MAPA DE RIESGOS'!$AP231="Alta",'MAPA DE RIESGOS'!$AR231="Leve"),CONCATENATE("R",'MAPA DE RIESGOS'!$H231,"C",'MAPA DE RIESGOS'!$AF231),"")</f>
        <v/>
      </c>
      <c r="L50" s="346" t="str">
        <f>IF(AND('MAPA DE RIESGOS'!$AP232="Alta",'MAPA DE RIESGOS'!$AR232="Leve"),CONCATENATE("R",'MAPA DE RIESGOS'!$H232,"C",'MAPA DE RIESGOS'!$AF232),"")</f>
        <v/>
      </c>
      <c r="M50" s="346" t="str">
        <f>IF(AND('MAPA DE RIESGOS'!$AP233="Alta",'MAPA DE RIESGOS'!$AR233="Leve"),CONCATENATE("R",'MAPA DE RIESGOS'!$H233,"C",'MAPA DE RIESGOS'!$AF233),"")</f>
        <v/>
      </c>
      <c r="N50" s="346" t="str">
        <f>IF(AND('MAPA DE RIESGOS'!$AP234="Alta",'MAPA DE RIESGOS'!$AR234="Leve"),CONCATENATE("R",'MAPA DE RIESGOS'!$H234,"C",'MAPA DE RIESGOS'!$AF234),"")</f>
        <v/>
      </c>
      <c r="O50" s="346" t="str">
        <f>IF(AND('MAPA DE RIESGOS'!$AP235="Alta",'MAPA DE RIESGOS'!$AR235="Leve"),CONCATENATE("R",'MAPA DE RIESGOS'!$H235,"C",'MAPA DE RIESGOS'!$AF235),"")</f>
        <v/>
      </c>
      <c r="P50" s="346" t="str">
        <f>IF(AND('MAPA DE RIESGOS'!$AP236="Alta",'MAPA DE RIESGOS'!$AR236="Leve"),CONCATENATE("R",'MAPA DE RIESGOS'!$H236,"C",'MAPA DE RIESGOS'!$AF236),"")</f>
        <v/>
      </c>
      <c r="Q50" s="346" t="str">
        <f>IF(AND('MAPA DE RIESGOS'!$AP237="Alta",'MAPA DE RIESGOS'!$AR237="Leve"),CONCATENATE("R",'MAPA DE RIESGOS'!$H237,"C",'MAPA DE RIESGOS'!$AF237),"")</f>
        <v/>
      </c>
      <c r="R50" s="346" t="str">
        <f>IF(AND('MAPA DE RIESGOS'!$AP238="Alta",'MAPA DE RIESGOS'!$AR238="Leve"),CONCATENATE("R",'MAPA DE RIESGOS'!$H238,"C",'MAPA DE RIESGOS'!$AF238),"")</f>
        <v/>
      </c>
      <c r="S50" s="346" t="str">
        <f>IF(AND('MAPA DE RIESGOS'!$AP239="Alta",'MAPA DE RIESGOS'!$AR239="Leve"),CONCATENATE("R",'MAPA DE RIESGOS'!$H239,"C",'MAPA DE RIESGOS'!$AF239),"")</f>
        <v/>
      </c>
      <c r="T50" s="346" t="str">
        <f>IF(AND('MAPA DE RIESGOS'!$AP240="Alta",'MAPA DE RIESGOS'!$AR240="Leve"),CONCATENATE("R",'MAPA DE RIESGOS'!$H240,"C",'MAPA DE RIESGOS'!$AF240),"")</f>
        <v/>
      </c>
      <c r="U50" s="346" t="str">
        <f>IF(AND('MAPA DE RIESGOS'!$AP241="Alta",'MAPA DE RIESGOS'!$AR241="Leve"),CONCATENATE("R",'MAPA DE RIESGOS'!$H241,"C",'MAPA DE RIESGOS'!$AF241),"")</f>
        <v/>
      </c>
      <c r="V50" s="346" t="str">
        <f>IF(AND('MAPA DE RIESGOS'!$AP242="Alta",'MAPA DE RIESGOS'!$AR242="Leve"),CONCATENATE("R",'MAPA DE RIESGOS'!$H242,"C",'MAPA DE RIESGOS'!$AF242),"")</f>
        <v/>
      </c>
      <c r="W50" s="346" t="str">
        <f>IF(AND('MAPA DE RIESGOS'!$AP243="Alta",'MAPA DE RIESGOS'!$AR243="Leve"),CONCATENATE("R",'MAPA DE RIESGOS'!$H243,"C",'MAPA DE RIESGOS'!$AF243),"")</f>
        <v/>
      </c>
      <c r="X50" s="346" t="str">
        <f>IF(AND('MAPA DE RIESGOS'!$AP244="Alta",'MAPA DE RIESGOS'!$AR244="Leve"),CONCATENATE("R",'MAPA DE RIESGOS'!$H244,"C",'MAPA DE RIESGOS'!$AF244),"")</f>
        <v/>
      </c>
      <c r="Y50" s="346" t="str">
        <f>IF(AND('MAPA DE RIESGOS'!$AP245="Alta",'MAPA DE RIESGOS'!$AR245="Leve"),CONCATENATE("R",'MAPA DE RIESGOS'!$H245,"C",'MAPA DE RIESGOS'!$AF245),"")</f>
        <v/>
      </c>
      <c r="Z50" s="346" t="str">
        <f>IF(AND('MAPA DE RIESGOS'!$AP246="Alta",'MAPA DE RIESGOS'!$AR246="Leve"),CONCATENATE("R",'MAPA DE RIESGOS'!$H246,"C",'MAPA DE RIESGOS'!$AF246),"")</f>
        <v/>
      </c>
      <c r="AA50" s="346" t="str">
        <f>IF(AND('MAPA DE RIESGOS'!$AP247="Alta",'MAPA DE RIESGOS'!$AR247="Leve"),CONCATENATE("R",'MAPA DE RIESGOS'!$H247,"C",'MAPA DE RIESGOS'!$AF247),"")</f>
        <v/>
      </c>
      <c r="AB50" s="345" t="str">
        <f>IF(AND('MAPA DE RIESGOS'!$AP230="Alta",'MAPA DE RIESGOS'!$AR230="Menor"),CONCATENATE("R",'MAPA DE RIESGOS'!$H230,"C",'MAPA DE RIESGOS'!$AF230),"")</f>
        <v/>
      </c>
      <c r="AC50" s="346" t="str">
        <f>IF(AND('MAPA DE RIESGOS'!$AP231="Alta",'MAPA DE RIESGOS'!$AR231="Menor"),CONCATENATE("R",'MAPA DE RIESGOS'!$H231,"C",'MAPA DE RIESGOS'!$AF231),"")</f>
        <v/>
      </c>
      <c r="AD50" s="346" t="str">
        <f>IF(AND('MAPA DE RIESGOS'!$AP232="Alta",'MAPA DE RIESGOS'!$AR232="Menor"),CONCATENATE("R",'MAPA DE RIESGOS'!$H232,"C",'MAPA DE RIESGOS'!$AF232),"")</f>
        <v/>
      </c>
      <c r="AE50" s="346" t="str">
        <f>IF(AND('MAPA DE RIESGOS'!$AP233="Alta",'MAPA DE RIESGOS'!$AR233="Menor"),CONCATENATE("R",'MAPA DE RIESGOS'!$H233,"C",'MAPA DE RIESGOS'!$AF233),"")</f>
        <v/>
      </c>
      <c r="AF50" s="346" t="str">
        <f>IF(AND('MAPA DE RIESGOS'!$AP234="Alta",'MAPA DE RIESGOS'!$AR234="Menor"),CONCATENATE("R",'MAPA DE RIESGOS'!$H234,"C",'MAPA DE RIESGOS'!$AF234),"")</f>
        <v/>
      </c>
      <c r="AG50" s="346" t="str">
        <f>IF(AND('MAPA DE RIESGOS'!$AP235="Alta",'MAPA DE RIESGOS'!$AR235="Menor"),CONCATENATE("R",'MAPA DE RIESGOS'!$H235,"C",'MAPA DE RIESGOS'!$AF235),"")</f>
        <v/>
      </c>
      <c r="AH50" s="346" t="str">
        <f>IF(AND('MAPA DE RIESGOS'!$AP236="Alta",'MAPA DE RIESGOS'!$AR236="Menor"),CONCATENATE("R",'MAPA DE RIESGOS'!$H236,"C",'MAPA DE RIESGOS'!$AF236),"")</f>
        <v/>
      </c>
      <c r="AI50" s="346" t="str">
        <f>IF(AND('MAPA DE RIESGOS'!$AP237="Alta",'MAPA DE RIESGOS'!$AR237="Menor"),CONCATENATE("R",'MAPA DE RIESGOS'!$H237,"C",'MAPA DE RIESGOS'!$AF237),"")</f>
        <v/>
      </c>
      <c r="AJ50" s="346" t="str">
        <f>IF(AND('MAPA DE RIESGOS'!$AP238="Alta",'MAPA DE RIESGOS'!$AR238="Menor"),CONCATENATE("R",'MAPA DE RIESGOS'!$H238,"C",'MAPA DE RIESGOS'!$AF238),"")</f>
        <v/>
      </c>
      <c r="AK50" s="346" t="str">
        <f>IF(AND('MAPA DE RIESGOS'!$AP239="Alta",'MAPA DE RIESGOS'!$AR239="Menor"),CONCATENATE("R",'MAPA DE RIESGOS'!$H239,"C",'MAPA DE RIESGOS'!$AF239),"")</f>
        <v/>
      </c>
      <c r="AL50" s="346" t="str">
        <f>IF(AND('MAPA DE RIESGOS'!$AP240="Alta",'MAPA DE RIESGOS'!$AR240="Menor"),CONCATENATE("R",'MAPA DE RIESGOS'!$H240,"C",'MAPA DE RIESGOS'!$AF240),"")</f>
        <v/>
      </c>
      <c r="AM50" s="346" t="str">
        <f>IF(AND('MAPA DE RIESGOS'!$AP241="Alta",'MAPA DE RIESGOS'!$AR241="Menor"),CONCATENATE("R",'MAPA DE RIESGOS'!$H241,"C",'MAPA DE RIESGOS'!$AF241),"")</f>
        <v/>
      </c>
      <c r="AN50" s="346" t="str">
        <f>IF(AND('MAPA DE RIESGOS'!$AP242="Alta",'MAPA DE RIESGOS'!$AR242="Menor"),CONCATENATE("R",'MAPA DE RIESGOS'!$H242,"C",'MAPA DE RIESGOS'!$AF242),"")</f>
        <v/>
      </c>
      <c r="AO50" s="346" t="str">
        <f>IF(AND('MAPA DE RIESGOS'!$AP243="Alta",'MAPA DE RIESGOS'!$AR243="Menor"),CONCATENATE("R",'MAPA DE RIESGOS'!$H243,"C",'MAPA DE RIESGOS'!$AF243),"")</f>
        <v/>
      </c>
      <c r="AP50" s="346" t="str">
        <f>IF(AND('MAPA DE RIESGOS'!$AP244="Alta",'MAPA DE RIESGOS'!$AR244="Menor"),CONCATENATE("R",'MAPA DE RIESGOS'!$H244,"C",'MAPA DE RIESGOS'!$AF244),"")</f>
        <v/>
      </c>
      <c r="AQ50" s="346" t="str">
        <f>IF(AND('MAPA DE RIESGOS'!$AP245="Alta",'MAPA DE RIESGOS'!$AR245="Menor"),CONCATENATE("R",'MAPA DE RIESGOS'!$H245,"C",'MAPA DE RIESGOS'!$AF245),"")</f>
        <v/>
      </c>
      <c r="AR50" s="346" t="str">
        <f>IF(AND('MAPA DE RIESGOS'!$AP246="Alta",'MAPA DE RIESGOS'!$AR246="Menor"),CONCATENATE("R",'MAPA DE RIESGOS'!$H246,"C",'MAPA DE RIESGOS'!$AF246),"")</f>
        <v/>
      </c>
      <c r="AS50" s="347" t="str">
        <f>IF(AND('MAPA DE RIESGOS'!$AP247="Alta",'MAPA DE RIESGOS'!$AR247="Menor"),CONCATENATE("R",'MAPA DE RIESGOS'!$H247,"C",'MAPA DE RIESGOS'!$AF247),"")</f>
        <v/>
      </c>
      <c r="AT50" s="333" t="str">
        <f>IF(AND('MAPA DE RIESGOS'!$AP230="Alta",'MAPA DE RIESGOS'!$AR230="Moderado"),CONCATENATE("R",'MAPA DE RIESGOS'!$H230,"C",'MAPA DE RIESGOS'!$AF230),"")</f>
        <v/>
      </c>
      <c r="AU50" s="333" t="str">
        <f>IF(AND('MAPA DE RIESGOS'!$AP231="Alta",'MAPA DE RIESGOS'!$AR231="Moderado"),CONCATENATE("R",'MAPA DE RIESGOS'!$H231,"C",'MAPA DE RIESGOS'!$AF231),"")</f>
        <v/>
      </c>
      <c r="AV50" s="333" t="str">
        <f>IF(AND('MAPA DE RIESGOS'!$AP232="Alta",'MAPA DE RIESGOS'!$AR232="Moderado"),CONCATENATE("R",'MAPA DE RIESGOS'!$H232,"C",'MAPA DE RIESGOS'!$AF232),"")</f>
        <v/>
      </c>
      <c r="AW50" s="333" t="str">
        <f>IF(AND('MAPA DE RIESGOS'!$AP233="Alta",'MAPA DE RIESGOS'!$AR233="Moderado"),CONCATENATE("R",'MAPA DE RIESGOS'!$H233,"C",'MAPA DE RIESGOS'!$AF233),"")</f>
        <v/>
      </c>
      <c r="AX50" s="333" t="str">
        <f>IF(AND('MAPA DE RIESGOS'!$AP234="Alta",'MAPA DE RIESGOS'!$AR234="Moderado"),CONCATENATE("R",'MAPA DE RIESGOS'!$H234,"C",'MAPA DE RIESGOS'!$AF234),"")</f>
        <v/>
      </c>
      <c r="AY50" s="333" t="str">
        <f>IF(AND('MAPA DE RIESGOS'!$AP235="Alta",'MAPA DE RIESGOS'!$AR235="Moderado"),CONCATENATE("R",'MAPA DE RIESGOS'!$H235,"C",'MAPA DE RIESGOS'!$AF235),"")</f>
        <v/>
      </c>
      <c r="AZ50" s="333" t="str">
        <f>IF(AND('MAPA DE RIESGOS'!$AP236="Alta",'MAPA DE RIESGOS'!$AR236="Moderado"),CONCATENATE("R",'MAPA DE RIESGOS'!$H236,"C",'MAPA DE RIESGOS'!$AF236),"")</f>
        <v/>
      </c>
      <c r="BA50" s="333" t="str">
        <f>IF(AND('MAPA DE RIESGOS'!$AP237="Alta",'MAPA DE RIESGOS'!$AR237="Moderado"),CONCATENATE("R",'MAPA DE RIESGOS'!$H237,"C",'MAPA DE RIESGOS'!$AF237),"")</f>
        <v/>
      </c>
      <c r="BB50" s="333" t="str">
        <f>IF(AND('MAPA DE RIESGOS'!$AP238="Alta",'MAPA DE RIESGOS'!$AR238="Moderado"),CONCATENATE("R",'MAPA DE RIESGOS'!$H238,"C",'MAPA DE RIESGOS'!$AF238),"")</f>
        <v/>
      </c>
      <c r="BC50" s="333" t="str">
        <f>IF(AND('MAPA DE RIESGOS'!$AP239="Alta",'MAPA DE RIESGOS'!$AR239="Moderado"),CONCATENATE("R",'MAPA DE RIESGOS'!$H239,"C",'MAPA DE RIESGOS'!$AF239),"")</f>
        <v/>
      </c>
      <c r="BD50" s="333" t="str">
        <f>IF(AND('MAPA DE RIESGOS'!$AP240="Alta",'MAPA DE RIESGOS'!$AR240="Moderado"),CONCATENATE("R",'MAPA DE RIESGOS'!$H240,"C",'MAPA DE RIESGOS'!$AF240),"")</f>
        <v/>
      </c>
      <c r="BE50" s="333" t="str">
        <f>IF(AND('MAPA DE RIESGOS'!$AP241="Alta",'MAPA DE RIESGOS'!$AR241="Moderado"),CONCATENATE("R",'MAPA DE RIESGOS'!$H241,"C",'MAPA DE RIESGOS'!$AF241),"")</f>
        <v/>
      </c>
      <c r="BF50" s="333" t="str">
        <f>IF(AND('MAPA DE RIESGOS'!$AP242="Alta",'MAPA DE RIESGOS'!$AR242="Moderado"),CONCATENATE("R",'MAPA DE RIESGOS'!$H242,"C",'MAPA DE RIESGOS'!$AF242),"")</f>
        <v/>
      </c>
      <c r="BG50" s="333" t="str">
        <f>IF(AND('MAPA DE RIESGOS'!$AP243="Alta",'MAPA DE RIESGOS'!$AR243="Moderado"),CONCATENATE("R",'MAPA DE RIESGOS'!$H243,"C",'MAPA DE RIESGOS'!$AF243),"")</f>
        <v/>
      </c>
      <c r="BH50" s="333" t="str">
        <f>IF(AND('MAPA DE RIESGOS'!$AP244="Alta",'MAPA DE RIESGOS'!$AR244="Moderado"),CONCATENATE("R",'MAPA DE RIESGOS'!$H244,"C",'MAPA DE RIESGOS'!$AF244),"")</f>
        <v/>
      </c>
      <c r="BI50" s="333" t="str">
        <f>IF(AND('MAPA DE RIESGOS'!$AP245="Alta",'MAPA DE RIESGOS'!$AR245="Moderado"),CONCATENATE("R",'MAPA DE RIESGOS'!$H245,"C",'MAPA DE RIESGOS'!$AF245),"")</f>
        <v/>
      </c>
      <c r="BJ50" s="333" t="str">
        <f>IF(AND('MAPA DE RIESGOS'!$AP246="Alta",'MAPA DE RIESGOS'!$AR246="Moderado"),CONCATENATE("R",'MAPA DE RIESGOS'!$H246,"C",'MAPA DE RIESGOS'!$AF246),"")</f>
        <v/>
      </c>
      <c r="BK50" s="334" t="str">
        <f>IF(AND('MAPA DE RIESGOS'!$AP247="Alta",'MAPA DE RIESGOS'!$AR247="Moderado"),CONCATENATE("R",'MAPA DE RIESGOS'!$H247,"C",'MAPA DE RIESGOS'!$AF247),"")</f>
        <v/>
      </c>
      <c r="BL50" s="333" t="str">
        <f>IF(AND('MAPA DE RIESGOS'!$AP230="Alta",'MAPA DE RIESGOS'!$AR230="Mayor"),CONCATENATE("R",'MAPA DE RIESGOS'!$H230,"C",'MAPA DE RIESGOS'!$AF230),"")</f>
        <v/>
      </c>
      <c r="BM50" s="333" t="str">
        <f>IF(AND('MAPA DE RIESGOS'!$AP231="Alta",'MAPA DE RIESGOS'!$AR231="Mayor"),CONCATENATE("R",'MAPA DE RIESGOS'!$H231,"C",'MAPA DE RIESGOS'!$AF231),"")</f>
        <v/>
      </c>
      <c r="BN50" s="333" t="str">
        <f>IF(AND('MAPA DE RIESGOS'!$AP232="Alta",'MAPA DE RIESGOS'!$AR232="Mayor"),CONCATENATE("R",'MAPA DE RIESGOS'!$H232,"C",'MAPA DE RIESGOS'!$AF232),"")</f>
        <v/>
      </c>
      <c r="BO50" s="333" t="str">
        <f>IF(AND('MAPA DE RIESGOS'!$AP233="Alta",'MAPA DE RIESGOS'!$AR233="Mayor"),CONCATENATE("R",'MAPA DE RIESGOS'!$H233,"C",'MAPA DE RIESGOS'!$AF233),"")</f>
        <v/>
      </c>
      <c r="BP50" s="333" t="str">
        <f>IF(AND('MAPA DE RIESGOS'!$AP234="Alta",'MAPA DE RIESGOS'!$AR234="Mayor"),CONCATENATE("R",'MAPA DE RIESGOS'!$H234,"C",'MAPA DE RIESGOS'!$AF234),"")</f>
        <v/>
      </c>
      <c r="BQ50" s="333" t="str">
        <f>IF(AND('MAPA DE RIESGOS'!$AP235="Alta",'MAPA DE RIESGOS'!$AR235="Mayor"),CONCATENATE("R",'MAPA DE RIESGOS'!$H235,"C",'MAPA DE RIESGOS'!$AF235),"")</f>
        <v/>
      </c>
      <c r="BR50" s="333" t="str">
        <f>IF(AND('MAPA DE RIESGOS'!$AP236="Alta",'MAPA DE RIESGOS'!$AR236="Mayor"),CONCATENATE("R",'MAPA DE RIESGOS'!$H236,"C",'MAPA DE RIESGOS'!$AF236),"")</f>
        <v/>
      </c>
      <c r="BS50" s="333" t="str">
        <f>IF(AND('MAPA DE RIESGOS'!$AP237="Alta",'MAPA DE RIESGOS'!$AR237="Mayor"),CONCATENATE("R",'MAPA DE RIESGOS'!$H237,"C",'MAPA DE RIESGOS'!$AF237),"")</f>
        <v/>
      </c>
      <c r="BT50" s="333" t="str">
        <f>IF(AND('MAPA DE RIESGOS'!$AP238="Alta",'MAPA DE RIESGOS'!$AR238="Mayor"),CONCATENATE("R",'MAPA DE RIESGOS'!$H238,"C",'MAPA DE RIESGOS'!$AF238),"")</f>
        <v/>
      </c>
      <c r="BU50" s="333" t="str">
        <f>IF(AND('MAPA DE RIESGOS'!$AP239="Alta",'MAPA DE RIESGOS'!$AR239="Mayor"),CONCATENATE("R",'MAPA DE RIESGOS'!$H239,"C",'MAPA DE RIESGOS'!$AF239),"")</f>
        <v/>
      </c>
      <c r="BV50" s="333" t="str">
        <f>IF(AND('MAPA DE RIESGOS'!$AP240="Alta",'MAPA DE RIESGOS'!$AR240="Mayor"),CONCATENATE("R",'MAPA DE RIESGOS'!$H240,"C",'MAPA DE RIESGOS'!$AF240),"")</f>
        <v/>
      </c>
      <c r="BW50" s="333" t="str">
        <f>IF(AND('MAPA DE RIESGOS'!$AP241="Alta",'MAPA DE RIESGOS'!$AR241="Mayor"),CONCATENATE("R",'MAPA DE RIESGOS'!$H241,"C",'MAPA DE RIESGOS'!$AF241),"")</f>
        <v/>
      </c>
      <c r="BX50" s="333" t="str">
        <f>IF(AND('MAPA DE RIESGOS'!$AP242="Alta",'MAPA DE RIESGOS'!$AR242="Mayor"),CONCATENATE("R",'MAPA DE RIESGOS'!$H242,"C",'MAPA DE RIESGOS'!$AF242),"")</f>
        <v/>
      </c>
      <c r="BY50" s="333" t="str">
        <f>IF(AND('MAPA DE RIESGOS'!$AP243="Alta",'MAPA DE RIESGOS'!$AR243="Mayor"),CONCATENATE("R",'MAPA DE RIESGOS'!$H243,"C",'MAPA DE RIESGOS'!$AF243),"")</f>
        <v/>
      </c>
      <c r="BZ50" s="333" t="str">
        <f>IF(AND('MAPA DE RIESGOS'!$AP244="Alta",'MAPA DE RIESGOS'!$AR244="Mayor"),CONCATENATE("R",'MAPA DE RIESGOS'!$H244,"C",'MAPA DE RIESGOS'!$AF244),"")</f>
        <v/>
      </c>
      <c r="CA50" s="333" t="str">
        <f>IF(AND('MAPA DE RIESGOS'!$AP245="Alta",'MAPA DE RIESGOS'!$AR245="Mayor"),CONCATENATE("R",'MAPA DE RIESGOS'!$H245,"C",'MAPA DE RIESGOS'!$AF245),"")</f>
        <v/>
      </c>
      <c r="CB50" s="333" t="str">
        <f>IF(AND('MAPA DE RIESGOS'!$AP246="Alta",'MAPA DE RIESGOS'!$AR246="Mayor"),CONCATENATE("R",'MAPA DE RIESGOS'!$H246,"C",'MAPA DE RIESGOS'!$AF246),"")</f>
        <v/>
      </c>
      <c r="CC50" s="334" t="str">
        <f>IF(AND('MAPA DE RIESGOS'!$AP247="Alta",'MAPA DE RIESGOS'!$AR247="Mayor"),CONCATENATE("R",'MAPA DE RIESGOS'!$H247,"C",'MAPA DE RIESGOS'!$AF247),"")</f>
        <v/>
      </c>
      <c r="CD50" s="335" t="str">
        <f>IF(AND('MAPA DE RIESGOS'!$AP230="Alta",'MAPA DE RIESGOS'!$AR230="Catastrófico"),CONCATENATE("R",'MAPA DE RIESGOS'!$H230,"C",'MAPA DE RIESGOS'!$AF230),"")</f>
        <v/>
      </c>
      <c r="CE50" s="335" t="str">
        <f>IF(AND('MAPA DE RIESGOS'!$AP231="Alta",'MAPA DE RIESGOS'!$AR231="Catastrófico"),CONCATENATE("R",'MAPA DE RIESGOS'!$H231,"C",'MAPA DE RIESGOS'!$AF231),"")</f>
        <v/>
      </c>
      <c r="CF50" s="335" t="str">
        <f>IF(AND('MAPA DE RIESGOS'!$AP232="Alta",'MAPA DE RIESGOS'!$AR232="Catastrófico"),CONCATENATE("R",'MAPA DE RIESGOS'!$H232,"C",'MAPA DE RIESGOS'!$AF232),"")</f>
        <v/>
      </c>
      <c r="CG50" s="335" t="str">
        <f>IF(AND('MAPA DE RIESGOS'!$AP233="Alta",'MAPA DE RIESGOS'!$AR233="Catastrófico"),CONCATENATE("R",'MAPA DE RIESGOS'!$H233,"C",'MAPA DE RIESGOS'!$AF233),"")</f>
        <v/>
      </c>
      <c r="CH50" s="335" t="str">
        <f>IF(AND('MAPA DE RIESGOS'!$AP234="Alta",'MAPA DE RIESGOS'!$AR234="Catastrófico"),CONCATENATE("R",'MAPA DE RIESGOS'!$H234,"C",'MAPA DE RIESGOS'!$AF234),"")</f>
        <v/>
      </c>
      <c r="CI50" s="335" t="str">
        <f>IF(AND('MAPA DE RIESGOS'!$AP235="Alta",'MAPA DE RIESGOS'!$AR235="Catastrófico"),CONCATENATE("R",'MAPA DE RIESGOS'!$H235,"C",'MAPA DE RIESGOS'!$AF235),"")</f>
        <v/>
      </c>
      <c r="CJ50" s="335" t="str">
        <f>IF(AND('MAPA DE RIESGOS'!$AP236="Alta",'MAPA DE RIESGOS'!$AR236="Catastrófico"),CONCATENATE("R",'MAPA DE RIESGOS'!$H236,"C",'MAPA DE RIESGOS'!$AF236),"")</f>
        <v/>
      </c>
      <c r="CK50" s="335" t="str">
        <f>IF(AND('MAPA DE RIESGOS'!$AP237="Alta",'MAPA DE RIESGOS'!$AR237="Catastrófico"),CONCATENATE("R",'MAPA DE RIESGOS'!$H237,"C",'MAPA DE RIESGOS'!$AF237),"")</f>
        <v/>
      </c>
      <c r="CL50" s="335" t="str">
        <f>IF(AND('MAPA DE RIESGOS'!$AP238="Alta",'MAPA DE RIESGOS'!$AR238="Catastrófico"),CONCATENATE("R",'MAPA DE RIESGOS'!$H238,"C",'MAPA DE RIESGOS'!$AF238),"")</f>
        <v/>
      </c>
      <c r="CM50" s="335" t="str">
        <f>IF(AND('MAPA DE RIESGOS'!$AP239="Alta",'MAPA DE RIESGOS'!$AR239="Catastrófico"),CONCATENATE("R",'MAPA DE RIESGOS'!$H239,"C",'MAPA DE RIESGOS'!$AF239),"")</f>
        <v/>
      </c>
      <c r="CN50" s="335" t="str">
        <f>IF(AND('MAPA DE RIESGOS'!$AP240="Alta",'MAPA DE RIESGOS'!$AR240="Catastrófico"),CONCATENATE("R",'MAPA DE RIESGOS'!$H240,"C",'MAPA DE RIESGOS'!$AF240),"")</f>
        <v/>
      </c>
      <c r="CO50" s="335" t="str">
        <f>IF(AND('MAPA DE RIESGOS'!$AP241="Alta",'MAPA DE RIESGOS'!$AR241="Catastrófico"),CONCATENATE("R",'MAPA DE RIESGOS'!$H241,"C",'MAPA DE RIESGOS'!$AF241),"")</f>
        <v/>
      </c>
      <c r="CP50" s="335" t="str">
        <f>IF(AND('MAPA DE RIESGOS'!$AP242="Alta",'MAPA DE RIESGOS'!$AR242="Catastrófico"),CONCATENATE("R",'MAPA DE RIESGOS'!$H242,"C",'MAPA DE RIESGOS'!$AF242),"")</f>
        <v/>
      </c>
      <c r="CQ50" s="335" t="str">
        <f>IF(AND('MAPA DE RIESGOS'!$AP243="Alta",'MAPA DE RIESGOS'!$AR243="Catastrófico"),CONCATENATE("R",'MAPA DE RIESGOS'!$H243,"C",'MAPA DE RIESGOS'!$AF243),"")</f>
        <v/>
      </c>
      <c r="CR50" s="335" t="str">
        <f>IF(AND('MAPA DE RIESGOS'!$AP244="Alta",'MAPA DE RIESGOS'!$AR244="Catastrófico"),CONCATENATE("R",'MAPA DE RIESGOS'!$H244,"C",'MAPA DE RIESGOS'!$AF244),"")</f>
        <v/>
      </c>
      <c r="CS50" s="335" t="str">
        <f>IF(AND('MAPA DE RIESGOS'!$AP245="Alta",'MAPA DE RIESGOS'!$AR245="Catastrófico"),CONCATENATE("R",'MAPA DE RIESGOS'!$H245,"C",'MAPA DE RIESGOS'!$AF245),"")</f>
        <v/>
      </c>
      <c r="CT50" s="335" t="str">
        <f>IF(AND('MAPA DE RIESGOS'!$AP246="Alta",'MAPA DE RIESGOS'!$AR246="Catastrófico"),CONCATENATE("R",'MAPA DE RIESGOS'!$H246,"C",'MAPA DE RIESGOS'!$AF246),"")</f>
        <v/>
      </c>
      <c r="CU50" s="336" t="str">
        <f>IF(AND('MAPA DE RIESGOS'!$AP247="Alta",'MAPA DE RIESGOS'!$AR247="Catastrófico"),CONCATENATE("R",'MAPA DE RIESGOS'!$H247,"C",'MAPA DE RIESGOS'!$AF247),"")</f>
        <v/>
      </c>
      <c r="CV50" s="67"/>
      <c r="CW50" s="988"/>
      <c r="CX50" s="989"/>
      <c r="CY50" s="989"/>
      <c r="CZ50" s="989"/>
      <c r="DA50" s="989"/>
      <c r="DB50" s="990"/>
    </row>
    <row r="51" spans="2:106" ht="32.450000000000003" customHeight="1">
      <c r="B51" s="966"/>
      <c r="C51" s="966"/>
      <c r="D51" s="967"/>
      <c r="E51" s="955"/>
      <c r="F51" s="956"/>
      <c r="G51" s="956"/>
      <c r="H51" s="956"/>
      <c r="I51" s="956"/>
      <c r="J51" s="345" t="str">
        <f>IF(AND('MAPA DE RIESGOS'!$AP248="Alta",'MAPA DE RIESGOS'!$AR248="Leve"),CONCATENATE("R",'MAPA DE RIESGOS'!$H248,"C",'MAPA DE RIESGOS'!$AF248),"")</f>
        <v/>
      </c>
      <c r="K51" s="346" t="str">
        <f>IF(AND('MAPA DE RIESGOS'!$AP249="Alta",'MAPA DE RIESGOS'!$AR249="Leve"),CONCATENATE("R",'MAPA DE RIESGOS'!$H249,"C",'MAPA DE RIESGOS'!$AF249),"")</f>
        <v/>
      </c>
      <c r="L51" s="346" t="str">
        <f>IF(AND('MAPA DE RIESGOS'!$AP250="Alta",'MAPA DE RIESGOS'!$AR250="Leve"),CONCATENATE("R",'MAPA DE RIESGOS'!$H250,"C",'MAPA DE RIESGOS'!$AF250),"")</f>
        <v/>
      </c>
      <c r="M51" s="346" t="str">
        <f>IF(AND('MAPA DE RIESGOS'!$AP251="Alta",'MAPA DE RIESGOS'!$AR251="Leve"),CONCATENATE("R",'MAPA DE RIESGOS'!$H251,"C",'MAPA DE RIESGOS'!$AF251),"")</f>
        <v/>
      </c>
      <c r="N51" s="346" t="str">
        <f>IF(AND('MAPA DE RIESGOS'!$AP252="Alta",'MAPA DE RIESGOS'!$AR252="Leve"),CONCATENATE("R",'MAPA DE RIESGOS'!$H252,"C",'MAPA DE RIESGOS'!$AF252),"")</f>
        <v/>
      </c>
      <c r="O51" s="346" t="str">
        <f>IF(AND('MAPA DE RIESGOS'!$AP253="Alta",'MAPA DE RIESGOS'!$AR253="Leve"),CONCATENATE("R",'MAPA DE RIESGOS'!$H253,"C",'MAPA DE RIESGOS'!$AF253),"")</f>
        <v/>
      </c>
      <c r="P51" s="346" t="str">
        <f>IF(AND('MAPA DE RIESGOS'!$AP254="Alta",'MAPA DE RIESGOS'!$AR254="Leve"),CONCATENATE("R",'MAPA DE RIESGOS'!$H254,"C",'MAPA DE RIESGOS'!$AF254),"")</f>
        <v/>
      </c>
      <c r="Q51" s="346" t="str">
        <f>IF(AND('MAPA DE RIESGOS'!$AP255="Alta",'MAPA DE RIESGOS'!$AR255="Leve"),CONCATENATE("R",'MAPA DE RIESGOS'!$H255,"C",'MAPA DE RIESGOS'!$AF255),"")</f>
        <v/>
      </c>
      <c r="R51" s="346" t="str">
        <f>IF(AND('MAPA DE RIESGOS'!$AP256="Alta",'MAPA DE RIESGOS'!$AR256="Leve"),CONCATENATE("R",'MAPA DE RIESGOS'!$H256,"C",'MAPA DE RIESGOS'!$AF256),"")</f>
        <v/>
      </c>
      <c r="S51" s="346" t="str">
        <f>IF(AND('MAPA DE RIESGOS'!$AP257="Alta",'MAPA DE RIESGOS'!$AR257="Leve"),CONCATENATE("R",'MAPA DE RIESGOS'!$H257,"C",'MAPA DE RIESGOS'!$AF257),"")</f>
        <v/>
      </c>
      <c r="T51" s="346" t="str">
        <f>IF(AND('MAPA DE RIESGOS'!$AP258="Alta",'MAPA DE RIESGOS'!$AR258="Leve"),CONCATENATE("R",'MAPA DE RIESGOS'!$H258,"C",'MAPA DE RIESGOS'!$AF258),"")</f>
        <v/>
      </c>
      <c r="U51" s="346" t="str">
        <f>IF(AND('MAPA DE RIESGOS'!$AP259="Alta",'MAPA DE RIESGOS'!$AR259="Leve"),CONCATENATE("R",'MAPA DE RIESGOS'!$H259,"C",'MAPA DE RIESGOS'!$AF259),"")</f>
        <v/>
      </c>
      <c r="V51" s="346" t="str">
        <f>IF(AND('MAPA DE RIESGOS'!$AP260="Alta",'MAPA DE RIESGOS'!$AR260="Leve"),CONCATENATE("R",'MAPA DE RIESGOS'!$H260,"C",'MAPA DE RIESGOS'!$AF260),"")</f>
        <v/>
      </c>
      <c r="W51" s="346" t="str">
        <f>IF(AND('MAPA DE RIESGOS'!$AP261="Alta",'MAPA DE RIESGOS'!$AR261="Leve"),CONCATENATE("R",'MAPA DE RIESGOS'!$H261,"C",'MAPA DE RIESGOS'!$AF261),"")</f>
        <v/>
      </c>
      <c r="X51" s="346" t="str">
        <f>IF(AND('MAPA DE RIESGOS'!$AP262="Alta",'MAPA DE RIESGOS'!$AR262="Leve"),CONCATENATE("R",'MAPA DE RIESGOS'!$H262,"C",'MAPA DE RIESGOS'!$AF262),"")</f>
        <v/>
      </c>
      <c r="Y51" s="346" t="str">
        <f>IF(AND('MAPA DE RIESGOS'!$AP263="Alta",'MAPA DE RIESGOS'!$AR263="Leve"),CONCATENATE("R",'MAPA DE RIESGOS'!$H263,"C",'MAPA DE RIESGOS'!$AF263),"")</f>
        <v/>
      </c>
      <c r="Z51" s="346" t="str">
        <f>IF(AND('MAPA DE RIESGOS'!$AP264="Alta",'MAPA DE RIESGOS'!$AR264="Leve"),CONCATENATE("R",'MAPA DE RIESGOS'!$H264,"C",'MAPA DE RIESGOS'!$AF264),"")</f>
        <v/>
      </c>
      <c r="AA51" s="346" t="str">
        <f>IF(AND('MAPA DE RIESGOS'!$AP265="Alta",'MAPA DE RIESGOS'!$AR265="Leve"),CONCATENATE("R",'MAPA DE RIESGOS'!$H265,"C",'MAPA DE RIESGOS'!$AF265),"")</f>
        <v/>
      </c>
      <c r="AB51" s="345" t="str">
        <f>IF(AND('MAPA DE RIESGOS'!$AP248="Alta",'MAPA DE RIESGOS'!$AR248="Menor"),CONCATENATE("R",'MAPA DE RIESGOS'!$H248,"C",'MAPA DE RIESGOS'!$AF248),"")</f>
        <v/>
      </c>
      <c r="AC51" s="346" t="str">
        <f>IF(AND('MAPA DE RIESGOS'!$AP249="Alta",'MAPA DE RIESGOS'!$AR249="Menor"),CONCATENATE("R",'MAPA DE RIESGOS'!$H249,"C",'MAPA DE RIESGOS'!$AF249),"")</f>
        <v/>
      </c>
      <c r="AD51" s="346" t="str">
        <f>IF(AND('MAPA DE RIESGOS'!$AP250="Alta",'MAPA DE RIESGOS'!$AR250="Menor"),CONCATENATE("R",'MAPA DE RIESGOS'!$H250,"C",'MAPA DE RIESGOS'!$AF250),"")</f>
        <v/>
      </c>
      <c r="AE51" s="346" t="str">
        <f>IF(AND('MAPA DE RIESGOS'!$AP251="Alta",'MAPA DE RIESGOS'!$AR251="Menor"),CONCATENATE("R",'MAPA DE RIESGOS'!$H251,"C",'MAPA DE RIESGOS'!$AF251),"")</f>
        <v/>
      </c>
      <c r="AF51" s="346" t="str">
        <f>IF(AND('MAPA DE RIESGOS'!$AP252="Alta",'MAPA DE RIESGOS'!$AR252="Menor"),CONCATENATE("R",'MAPA DE RIESGOS'!$H252,"C",'MAPA DE RIESGOS'!$AF252),"")</f>
        <v/>
      </c>
      <c r="AG51" s="346" t="str">
        <f>IF(AND('MAPA DE RIESGOS'!$AP253="Alta",'MAPA DE RIESGOS'!$AR253="Menor"),CONCATENATE("R",'MAPA DE RIESGOS'!$H253,"C",'MAPA DE RIESGOS'!$AF253),"")</f>
        <v/>
      </c>
      <c r="AH51" s="346" t="str">
        <f>IF(AND('MAPA DE RIESGOS'!$AP254="Alta",'MAPA DE RIESGOS'!$AR254="Menor"),CONCATENATE("R",'MAPA DE RIESGOS'!$H254,"C",'MAPA DE RIESGOS'!$AF254),"")</f>
        <v/>
      </c>
      <c r="AI51" s="346" t="str">
        <f>IF(AND('MAPA DE RIESGOS'!$AP255="Alta",'MAPA DE RIESGOS'!$AR255="Menor"),CONCATENATE("R",'MAPA DE RIESGOS'!$H255,"C",'MAPA DE RIESGOS'!$AF255),"")</f>
        <v/>
      </c>
      <c r="AJ51" s="346" t="str">
        <f>IF(AND('MAPA DE RIESGOS'!$AP256="Alta",'MAPA DE RIESGOS'!$AR256="Menor"),CONCATENATE("R",'MAPA DE RIESGOS'!$H256,"C",'MAPA DE RIESGOS'!$AF256),"")</f>
        <v/>
      </c>
      <c r="AK51" s="346" t="str">
        <f>IF(AND('MAPA DE RIESGOS'!$AP257="Alta",'MAPA DE RIESGOS'!$AR257="Menor"),CONCATENATE("R",'MAPA DE RIESGOS'!$H257,"C",'MAPA DE RIESGOS'!$AF257),"")</f>
        <v/>
      </c>
      <c r="AL51" s="346" t="str">
        <f>IF(AND('MAPA DE RIESGOS'!$AP258="Alta",'MAPA DE RIESGOS'!$AR258="Menor"),CONCATENATE("R",'MAPA DE RIESGOS'!$H258,"C",'MAPA DE RIESGOS'!$AF258),"")</f>
        <v/>
      </c>
      <c r="AM51" s="346" t="str">
        <f>IF(AND('MAPA DE RIESGOS'!$AP259="Alta",'MAPA DE RIESGOS'!$AR259="Menor"),CONCATENATE("R",'MAPA DE RIESGOS'!$H259,"C",'MAPA DE RIESGOS'!$AF259),"")</f>
        <v/>
      </c>
      <c r="AN51" s="346" t="str">
        <f>IF(AND('MAPA DE RIESGOS'!$AP260="Alta",'MAPA DE RIESGOS'!$AR260="Menor"),CONCATENATE("R",'MAPA DE RIESGOS'!$H260,"C",'MAPA DE RIESGOS'!$AF260),"")</f>
        <v/>
      </c>
      <c r="AO51" s="346" t="str">
        <f>IF(AND('MAPA DE RIESGOS'!$AP261="Alta",'MAPA DE RIESGOS'!$AR261="Menor"),CONCATENATE("R",'MAPA DE RIESGOS'!$H261,"C",'MAPA DE RIESGOS'!$AF261),"")</f>
        <v/>
      </c>
      <c r="AP51" s="346" t="str">
        <f>IF(AND('MAPA DE RIESGOS'!$AP262="Alta",'MAPA DE RIESGOS'!$AR262="Menor"),CONCATENATE("R",'MAPA DE RIESGOS'!$H262,"C",'MAPA DE RIESGOS'!$AF262),"")</f>
        <v/>
      </c>
      <c r="AQ51" s="346" t="str">
        <f>IF(AND('MAPA DE RIESGOS'!$AP263="Alta",'MAPA DE RIESGOS'!$AR263="Menor"),CONCATENATE("R",'MAPA DE RIESGOS'!$H263,"C",'MAPA DE RIESGOS'!$AF263),"")</f>
        <v/>
      </c>
      <c r="AR51" s="346" t="str">
        <f>IF(AND('MAPA DE RIESGOS'!$AP264="Alta",'MAPA DE RIESGOS'!$AR264="Menor"),CONCATENATE("R",'MAPA DE RIESGOS'!$H264,"C",'MAPA DE RIESGOS'!$AF264),"")</f>
        <v/>
      </c>
      <c r="AS51" s="347" t="str">
        <f>IF(AND('MAPA DE RIESGOS'!$AP265="Alta",'MAPA DE RIESGOS'!$AR265="Menor"),CONCATENATE("R",'MAPA DE RIESGOS'!$H265,"C",'MAPA DE RIESGOS'!$AF265),"")</f>
        <v/>
      </c>
      <c r="AT51" s="333" t="str">
        <f>IF(AND('MAPA DE RIESGOS'!$AP248="Alta",'MAPA DE RIESGOS'!$AR248="Moderado"),CONCATENATE("R",'MAPA DE RIESGOS'!$H248,"C",'MAPA DE RIESGOS'!$AF248),"")</f>
        <v/>
      </c>
      <c r="AU51" s="333" t="str">
        <f>IF(AND('MAPA DE RIESGOS'!$AP249="Alta",'MAPA DE RIESGOS'!$AR249="Moderado"),CONCATENATE("R",'MAPA DE RIESGOS'!$H249,"C",'MAPA DE RIESGOS'!$AF249),"")</f>
        <v/>
      </c>
      <c r="AV51" s="333" t="str">
        <f>IF(AND('MAPA DE RIESGOS'!$AP250="Alta",'MAPA DE RIESGOS'!$AR250="Moderado"),CONCATENATE("R",'MAPA DE RIESGOS'!$H250,"C",'MAPA DE RIESGOS'!$AF250),"")</f>
        <v/>
      </c>
      <c r="AW51" s="333" t="str">
        <f>IF(AND('MAPA DE RIESGOS'!$AP251="Alta",'MAPA DE RIESGOS'!$AR251="Moderado"),CONCATENATE("R",'MAPA DE RIESGOS'!$H251,"C",'MAPA DE RIESGOS'!$AF251),"")</f>
        <v/>
      </c>
      <c r="AX51" s="333" t="str">
        <f>IF(AND('MAPA DE RIESGOS'!$AP252="Alta",'MAPA DE RIESGOS'!$AR252="Moderado"),CONCATENATE("R",'MAPA DE RIESGOS'!$H252,"C",'MAPA DE RIESGOS'!$AF252),"")</f>
        <v/>
      </c>
      <c r="AY51" s="333" t="str">
        <f>IF(AND('MAPA DE RIESGOS'!$AP253="Alta",'MAPA DE RIESGOS'!$AR253="Moderado"),CONCATENATE("R",'MAPA DE RIESGOS'!$H253,"C",'MAPA DE RIESGOS'!$AF253),"")</f>
        <v/>
      </c>
      <c r="AZ51" s="333" t="str">
        <f>IF(AND('MAPA DE RIESGOS'!$AP254="Alta",'MAPA DE RIESGOS'!$AR254="Moderado"),CONCATENATE("R",'MAPA DE RIESGOS'!$H254,"C",'MAPA DE RIESGOS'!$AF254),"")</f>
        <v/>
      </c>
      <c r="BA51" s="333" t="str">
        <f>IF(AND('MAPA DE RIESGOS'!$AP255="Alta",'MAPA DE RIESGOS'!$AR255="Moderado"),CONCATENATE("R",'MAPA DE RIESGOS'!$H255,"C",'MAPA DE RIESGOS'!$AF255),"")</f>
        <v/>
      </c>
      <c r="BB51" s="333" t="str">
        <f>IF(AND('MAPA DE RIESGOS'!$AP256="Alta",'MAPA DE RIESGOS'!$AR256="Moderado"),CONCATENATE("R",'MAPA DE RIESGOS'!$H256,"C",'MAPA DE RIESGOS'!$AF256),"")</f>
        <v/>
      </c>
      <c r="BC51" s="333" t="str">
        <f>IF(AND('MAPA DE RIESGOS'!$AP257="Alta",'MAPA DE RIESGOS'!$AR257="Moderado"),CONCATENATE("R",'MAPA DE RIESGOS'!$H257,"C",'MAPA DE RIESGOS'!$AF257),"")</f>
        <v/>
      </c>
      <c r="BD51" s="333" t="str">
        <f>IF(AND('MAPA DE RIESGOS'!$AP258="Alta",'MAPA DE RIESGOS'!$AR258="Moderado"),CONCATENATE("R",'MAPA DE RIESGOS'!$H258,"C",'MAPA DE RIESGOS'!$AF258),"")</f>
        <v/>
      </c>
      <c r="BE51" s="333" t="str">
        <f>IF(AND('MAPA DE RIESGOS'!$AP259="Alta",'MAPA DE RIESGOS'!$AR259="Moderado"),CONCATENATE("R",'MAPA DE RIESGOS'!$H259,"C",'MAPA DE RIESGOS'!$AF259),"")</f>
        <v/>
      </c>
      <c r="BF51" s="333" t="str">
        <f>IF(AND('MAPA DE RIESGOS'!$AP260="Alta",'MAPA DE RIESGOS'!$AR260="Moderado"),CONCATENATE("R",'MAPA DE RIESGOS'!$H260,"C",'MAPA DE RIESGOS'!$AF260),"")</f>
        <v/>
      </c>
      <c r="BG51" s="333" t="str">
        <f>IF(AND('MAPA DE RIESGOS'!$AP261="Alta",'MAPA DE RIESGOS'!$AR261="Moderado"),CONCATENATE("R",'MAPA DE RIESGOS'!$H261,"C",'MAPA DE RIESGOS'!$AF261),"")</f>
        <v/>
      </c>
      <c r="BH51" s="333" t="str">
        <f>IF(AND('MAPA DE RIESGOS'!$AP262="Alta",'MAPA DE RIESGOS'!$AR262="Moderado"),CONCATENATE("R",'MAPA DE RIESGOS'!$H262,"C",'MAPA DE RIESGOS'!$AF262),"")</f>
        <v/>
      </c>
      <c r="BI51" s="333" t="str">
        <f>IF(AND('MAPA DE RIESGOS'!$AP263="Alta",'MAPA DE RIESGOS'!$AR263="Moderado"),CONCATENATE("R",'MAPA DE RIESGOS'!$H263,"C",'MAPA DE RIESGOS'!$AF263),"")</f>
        <v/>
      </c>
      <c r="BJ51" s="333" t="str">
        <f>IF(AND('MAPA DE RIESGOS'!$AP264="Alta",'MAPA DE RIESGOS'!$AR264="Moderado"),CONCATENATE("R",'MAPA DE RIESGOS'!$H264,"C",'MAPA DE RIESGOS'!$AF264),"")</f>
        <v/>
      </c>
      <c r="BK51" s="334" t="str">
        <f>IF(AND('MAPA DE RIESGOS'!$AP265="Alta",'MAPA DE RIESGOS'!$AR265="Moderado"),CONCATENATE("R",'MAPA DE RIESGOS'!$H265,"C",'MAPA DE RIESGOS'!$AF265),"")</f>
        <v/>
      </c>
      <c r="BL51" s="333" t="str">
        <f>IF(AND('MAPA DE RIESGOS'!$AP248="Alta",'MAPA DE RIESGOS'!$AR248="Mayor"),CONCATENATE("R",'MAPA DE RIESGOS'!$H248,"C",'MAPA DE RIESGOS'!$AF248),"")</f>
        <v/>
      </c>
      <c r="BM51" s="333" t="str">
        <f>IF(AND('MAPA DE RIESGOS'!$AP249="Alta",'MAPA DE RIESGOS'!$AR249="Mayor"),CONCATENATE("R",'MAPA DE RIESGOS'!$H249,"C",'MAPA DE RIESGOS'!$AF249),"")</f>
        <v/>
      </c>
      <c r="BN51" s="333" t="str">
        <f>IF(AND('MAPA DE RIESGOS'!$AP250="Alta",'MAPA DE RIESGOS'!$AR250="Mayor"),CONCATENATE("R",'MAPA DE RIESGOS'!$H250,"C",'MAPA DE RIESGOS'!$AF250),"")</f>
        <v/>
      </c>
      <c r="BO51" s="333" t="str">
        <f>IF(AND('MAPA DE RIESGOS'!$AP251="Alta",'MAPA DE RIESGOS'!$AR251="Mayor"),CONCATENATE("R",'MAPA DE RIESGOS'!$H251,"C",'MAPA DE RIESGOS'!$AF251),"")</f>
        <v/>
      </c>
      <c r="BP51" s="333" t="str">
        <f>IF(AND('MAPA DE RIESGOS'!$AP252="Alta",'MAPA DE RIESGOS'!$AR252="Mayor"),CONCATENATE("R",'MAPA DE RIESGOS'!$H252,"C",'MAPA DE RIESGOS'!$AF252),"")</f>
        <v/>
      </c>
      <c r="BQ51" s="333" t="str">
        <f>IF(AND('MAPA DE RIESGOS'!$AP253="Alta",'MAPA DE RIESGOS'!$AR253="Mayor"),CONCATENATE("R",'MAPA DE RIESGOS'!$H253,"C",'MAPA DE RIESGOS'!$AF253),"")</f>
        <v/>
      </c>
      <c r="BR51" s="333" t="str">
        <f>IF(AND('MAPA DE RIESGOS'!$AP254="Alta",'MAPA DE RIESGOS'!$AR254="Mayor"),CONCATENATE("R",'MAPA DE RIESGOS'!$H254,"C",'MAPA DE RIESGOS'!$AF254),"")</f>
        <v/>
      </c>
      <c r="BS51" s="333" t="str">
        <f>IF(AND('MAPA DE RIESGOS'!$AP255="Alta",'MAPA DE RIESGOS'!$AR255="Mayor"),CONCATENATE("R",'MAPA DE RIESGOS'!$H255,"C",'MAPA DE RIESGOS'!$AF255),"")</f>
        <v/>
      </c>
      <c r="BT51" s="333" t="str">
        <f>IF(AND('MAPA DE RIESGOS'!$AP256="Alta",'MAPA DE RIESGOS'!$AR256="Mayor"),CONCATENATE("R",'MAPA DE RIESGOS'!$H256,"C",'MAPA DE RIESGOS'!$AF256),"")</f>
        <v/>
      </c>
      <c r="BU51" s="333" t="str">
        <f>IF(AND('MAPA DE RIESGOS'!$AP257="Alta",'MAPA DE RIESGOS'!$AR257="Mayor"),CONCATENATE("R",'MAPA DE RIESGOS'!$H257,"C",'MAPA DE RIESGOS'!$AF257),"")</f>
        <v/>
      </c>
      <c r="BV51" s="333" t="str">
        <f>IF(AND('MAPA DE RIESGOS'!$AP258="Alta",'MAPA DE RIESGOS'!$AR258="Mayor"),CONCATENATE("R",'MAPA DE RIESGOS'!$H258,"C",'MAPA DE RIESGOS'!$AF258),"")</f>
        <v/>
      </c>
      <c r="BW51" s="333" t="str">
        <f>IF(AND('MAPA DE RIESGOS'!$AP259="Alta",'MAPA DE RIESGOS'!$AR259="Mayor"),CONCATENATE("R",'MAPA DE RIESGOS'!$H259,"C",'MAPA DE RIESGOS'!$AF259),"")</f>
        <v/>
      </c>
      <c r="BX51" s="333" t="str">
        <f>IF(AND('MAPA DE RIESGOS'!$AP260="Alta",'MAPA DE RIESGOS'!$AR260="Mayor"),CONCATENATE("R",'MAPA DE RIESGOS'!$H260,"C",'MAPA DE RIESGOS'!$AF260),"")</f>
        <v/>
      </c>
      <c r="BY51" s="333" t="str">
        <f>IF(AND('MAPA DE RIESGOS'!$AP261="Alta",'MAPA DE RIESGOS'!$AR261="Mayor"),CONCATENATE("R",'MAPA DE RIESGOS'!$H261,"C",'MAPA DE RIESGOS'!$AF261),"")</f>
        <v/>
      </c>
      <c r="BZ51" s="333" t="str">
        <f>IF(AND('MAPA DE RIESGOS'!$AP262="Alta",'MAPA DE RIESGOS'!$AR262="Mayor"),CONCATENATE("R",'MAPA DE RIESGOS'!$H262,"C",'MAPA DE RIESGOS'!$AF262),"")</f>
        <v/>
      </c>
      <c r="CA51" s="333" t="str">
        <f>IF(AND('MAPA DE RIESGOS'!$AP263="Alta",'MAPA DE RIESGOS'!$AR263="Mayor"),CONCATENATE("R",'MAPA DE RIESGOS'!$H263,"C",'MAPA DE RIESGOS'!$AF263),"")</f>
        <v/>
      </c>
      <c r="CB51" s="333" t="str">
        <f>IF(AND('MAPA DE RIESGOS'!$AP264="Alta",'MAPA DE RIESGOS'!$AR264="Mayor"),CONCATENATE("R",'MAPA DE RIESGOS'!$H264,"C",'MAPA DE RIESGOS'!$AF264),"")</f>
        <v/>
      </c>
      <c r="CC51" s="334" t="str">
        <f>IF(AND('MAPA DE RIESGOS'!$AP265="Alta",'MAPA DE RIESGOS'!$AR265="Mayor"),CONCATENATE("R",'MAPA DE RIESGOS'!$H265,"C",'MAPA DE RIESGOS'!$AF265),"")</f>
        <v/>
      </c>
      <c r="CD51" s="335" t="str">
        <f>IF(AND('MAPA DE RIESGOS'!$AP248="Alta",'MAPA DE RIESGOS'!$AR248="Catastrófico"),CONCATENATE("R",'MAPA DE RIESGOS'!$H248,"C",'MAPA DE RIESGOS'!$AF248),"")</f>
        <v/>
      </c>
      <c r="CE51" s="335" t="str">
        <f>IF(AND('MAPA DE RIESGOS'!$AP249="Alta",'MAPA DE RIESGOS'!$AR249="Catastrófico"),CONCATENATE("R",'MAPA DE RIESGOS'!$H249,"C",'MAPA DE RIESGOS'!$AF249),"")</f>
        <v/>
      </c>
      <c r="CF51" s="335" t="str">
        <f>IF(AND('MAPA DE RIESGOS'!$AP250="Alta",'MAPA DE RIESGOS'!$AR250="Catastrófico"),CONCATENATE("R",'MAPA DE RIESGOS'!$H250,"C",'MAPA DE RIESGOS'!$AF250),"")</f>
        <v/>
      </c>
      <c r="CG51" s="335" t="str">
        <f>IF(AND('MAPA DE RIESGOS'!$AP251="Alta",'MAPA DE RIESGOS'!$AR251="Catastrófico"),CONCATENATE("R",'MAPA DE RIESGOS'!$H251,"C",'MAPA DE RIESGOS'!$AF251),"")</f>
        <v/>
      </c>
      <c r="CH51" s="335" t="str">
        <f>IF(AND('MAPA DE RIESGOS'!$AP252="Alta",'MAPA DE RIESGOS'!$AR252="Catastrófico"),CONCATENATE("R",'MAPA DE RIESGOS'!$H252,"C",'MAPA DE RIESGOS'!$AF252),"")</f>
        <v/>
      </c>
      <c r="CI51" s="335" t="str">
        <f>IF(AND('MAPA DE RIESGOS'!$AP253="Alta",'MAPA DE RIESGOS'!$AR253="Catastrófico"),CONCATENATE("R",'MAPA DE RIESGOS'!$H253,"C",'MAPA DE RIESGOS'!$AF253),"")</f>
        <v/>
      </c>
      <c r="CJ51" s="335" t="str">
        <f>IF(AND('MAPA DE RIESGOS'!$AP254="Alta",'MAPA DE RIESGOS'!$AR254="Catastrófico"),CONCATENATE("R",'MAPA DE RIESGOS'!$H254,"C",'MAPA DE RIESGOS'!$AF254),"")</f>
        <v/>
      </c>
      <c r="CK51" s="335" t="str">
        <f>IF(AND('MAPA DE RIESGOS'!$AP255="Alta",'MAPA DE RIESGOS'!$AR255="Catastrófico"),CONCATENATE("R",'MAPA DE RIESGOS'!$H255,"C",'MAPA DE RIESGOS'!$AF255),"")</f>
        <v/>
      </c>
      <c r="CL51" s="335" t="str">
        <f>IF(AND('MAPA DE RIESGOS'!$AP256="Alta",'MAPA DE RIESGOS'!$AR256="Catastrófico"),CONCATENATE("R",'MAPA DE RIESGOS'!$H256,"C",'MAPA DE RIESGOS'!$AF256),"")</f>
        <v/>
      </c>
      <c r="CM51" s="335" t="str">
        <f>IF(AND('MAPA DE RIESGOS'!$AP257="Alta",'MAPA DE RIESGOS'!$AR257="Catastrófico"),CONCATENATE("R",'MAPA DE RIESGOS'!$H257,"C",'MAPA DE RIESGOS'!$AF257),"")</f>
        <v/>
      </c>
      <c r="CN51" s="335" t="str">
        <f>IF(AND('MAPA DE RIESGOS'!$AP258="Alta",'MAPA DE RIESGOS'!$AR258="Catastrófico"),CONCATENATE("R",'MAPA DE RIESGOS'!$H258,"C",'MAPA DE RIESGOS'!$AF258),"")</f>
        <v/>
      </c>
      <c r="CO51" s="335" t="str">
        <f>IF(AND('MAPA DE RIESGOS'!$AP259="Alta",'MAPA DE RIESGOS'!$AR259="Catastrófico"),CONCATENATE("R",'MAPA DE RIESGOS'!$H259,"C",'MAPA DE RIESGOS'!$AF259),"")</f>
        <v/>
      </c>
      <c r="CP51" s="335" t="str">
        <f>IF(AND('MAPA DE RIESGOS'!$AP260="Alta",'MAPA DE RIESGOS'!$AR260="Catastrófico"),CONCATENATE("R",'MAPA DE RIESGOS'!$H260,"C",'MAPA DE RIESGOS'!$AF260),"")</f>
        <v/>
      </c>
      <c r="CQ51" s="335" t="str">
        <f>IF(AND('MAPA DE RIESGOS'!$AP261="Alta",'MAPA DE RIESGOS'!$AR261="Catastrófico"),CONCATENATE("R",'MAPA DE RIESGOS'!$H261,"C",'MAPA DE RIESGOS'!$AF261),"")</f>
        <v/>
      </c>
      <c r="CR51" s="335" t="str">
        <f>IF(AND('MAPA DE RIESGOS'!$AP262="Alta",'MAPA DE RIESGOS'!$AR262="Catastrófico"),CONCATENATE("R",'MAPA DE RIESGOS'!$H262,"C",'MAPA DE RIESGOS'!$AF262),"")</f>
        <v/>
      </c>
      <c r="CS51" s="335" t="str">
        <f>IF(AND('MAPA DE RIESGOS'!$AP263="Alta",'MAPA DE RIESGOS'!$AR263="Catastrófico"),CONCATENATE("R",'MAPA DE RIESGOS'!$H263,"C",'MAPA DE RIESGOS'!$AF263),"")</f>
        <v/>
      </c>
      <c r="CT51" s="335" t="str">
        <f>IF(AND('MAPA DE RIESGOS'!$AP264="Alta",'MAPA DE RIESGOS'!$AR264="Catastrófico"),CONCATENATE("R",'MAPA DE RIESGOS'!$H264,"C",'MAPA DE RIESGOS'!$AF264),"")</f>
        <v/>
      </c>
      <c r="CU51" s="336" t="str">
        <f>IF(AND('MAPA DE RIESGOS'!$AP265="Alta",'MAPA DE RIESGOS'!$AR265="Catastrófico"),CONCATENATE("R",'MAPA DE RIESGOS'!$H265,"C",'MAPA DE RIESGOS'!$AF265),"")</f>
        <v/>
      </c>
      <c r="CV51" s="67"/>
      <c r="CW51" s="988"/>
      <c r="CX51" s="989"/>
      <c r="CY51" s="989"/>
      <c r="CZ51" s="989"/>
      <c r="DA51" s="989"/>
      <c r="DB51" s="990"/>
    </row>
    <row r="52" spans="2:106" ht="32.450000000000003" customHeight="1">
      <c r="B52" s="966"/>
      <c r="C52" s="966"/>
      <c r="D52" s="967"/>
      <c r="E52" s="955"/>
      <c r="F52" s="956"/>
      <c r="G52" s="956"/>
      <c r="H52" s="956"/>
      <c r="I52" s="956"/>
      <c r="J52" s="345" t="str">
        <f>IF(AND('MAPA DE RIESGOS'!$AP266="Alta",'MAPA DE RIESGOS'!$AR266="Leve"),CONCATENATE("R",'MAPA DE RIESGOS'!$H266,"C",'MAPA DE RIESGOS'!$AF266),"")</f>
        <v/>
      </c>
      <c r="K52" s="346" t="str">
        <f>IF(AND('MAPA DE RIESGOS'!$AP267="Alta",'MAPA DE RIESGOS'!$AR267="Leve"),CONCATENATE("R",'MAPA DE RIESGOS'!$H267,"C",'MAPA DE RIESGOS'!$AF267),"")</f>
        <v/>
      </c>
      <c r="L52" s="346" t="str">
        <f>IF(AND('MAPA DE RIESGOS'!$AP268="Alta",'MAPA DE RIESGOS'!$AR268="Leve"),CONCATENATE("R",'MAPA DE RIESGOS'!$H268,"C",'MAPA DE RIESGOS'!$AF268),"")</f>
        <v/>
      </c>
      <c r="M52" s="346" t="str">
        <f>IF(AND('MAPA DE RIESGOS'!$AP269="Alta",'MAPA DE RIESGOS'!$AR269="Leve"),CONCATENATE("R",'MAPA DE RIESGOS'!$H269,"C",'MAPA DE RIESGOS'!$AF269),"")</f>
        <v/>
      </c>
      <c r="N52" s="346" t="str">
        <f>IF(AND('MAPA DE RIESGOS'!$AP270="Alta",'MAPA DE RIESGOS'!$AR270="Leve"),CONCATENATE("R",'MAPA DE RIESGOS'!$H270,"C",'MAPA DE RIESGOS'!$AF270),"")</f>
        <v/>
      </c>
      <c r="O52" s="346" t="str">
        <f>IF(AND('MAPA DE RIESGOS'!$AP271="Alta",'MAPA DE RIESGOS'!$AR271="Leve"),CONCATENATE("R",'MAPA DE RIESGOS'!$H271,"C",'MAPA DE RIESGOS'!$AF271),"")</f>
        <v/>
      </c>
      <c r="P52" s="346" t="str">
        <f>IF(AND('MAPA DE RIESGOS'!$AP272="Alta",'MAPA DE RIESGOS'!$AR272="Leve"),CONCATENATE("R",'MAPA DE RIESGOS'!$H272,"C",'MAPA DE RIESGOS'!$AF272),"")</f>
        <v/>
      </c>
      <c r="Q52" s="346" t="str">
        <f>IF(AND('MAPA DE RIESGOS'!$AP273="Alta",'MAPA DE RIESGOS'!$AR273="Leve"),CONCATENATE("R",'MAPA DE RIESGOS'!$H273,"C",'MAPA DE RIESGOS'!$AF273),"")</f>
        <v/>
      </c>
      <c r="R52" s="346" t="str">
        <f>IF(AND('MAPA DE RIESGOS'!$AP274="Alta",'MAPA DE RIESGOS'!$AR274="Leve"),CONCATENATE("R",'MAPA DE RIESGOS'!$H274,"C",'MAPA DE RIESGOS'!$AF274),"")</f>
        <v/>
      </c>
      <c r="S52" s="346" t="str">
        <f>IF(AND('MAPA DE RIESGOS'!$AP275="Alta",'MAPA DE RIESGOS'!$AR275="Leve"),CONCATENATE("R",'MAPA DE RIESGOS'!$H275,"C",'MAPA DE RIESGOS'!$AF275),"")</f>
        <v/>
      </c>
      <c r="T52" s="346" t="str">
        <f>IF(AND('MAPA DE RIESGOS'!$AP276="Alta",'MAPA DE RIESGOS'!$AR276="Leve"),CONCATENATE("R",'MAPA DE RIESGOS'!$H276,"C",'MAPA DE RIESGOS'!$AF276),"")</f>
        <v/>
      </c>
      <c r="U52" s="346" t="str">
        <f>IF(AND('MAPA DE RIESGOS'!$AP277="Alta",'MAPA DE RIESGOS'!$AR277="Leve"),CONCATENATE("R",'MAPA DE RIESGOS'!$H277,"C",'MAPA DE RIESGOS'!$AF277),"")</f>
        <v/>
      </c>
      <c r="V52" s="346" t="str">
        <f>IF(AND('MAPA DE RIESGOS'!$AP278="Alta",'MAPA DE RIESGOS'!$AR278="Leve"),CONCATENATE("R",'MAPA DE RIESGOS'!$H278,"C",'MAPA DE RIESGOS'!$AF278),"")</f>
        <v/>
      </c>
      <c r="W52" s="346" t="str">
        <f>IF(AND('MAPA DE RIESGOS'!$AP279="Alta",'MAPA DE RIESGOS'!$AR279="Leve"),CONCATENATE("R",'MAPA DE RIESGOS'!$H279,"C",'MAPA DE RIESGOS'!$AF279),"")</f>
        <v/>
      </c>
      <c r="X52" s="346" t="str">
        <f>IF(AND('MAPA DE RIESGOS'!$AP280="Alta",'MAPA DE RIESGOS'!$AR280="Leve"),CONCATENATE("R",'MAPA DE RIESGOS'!$H280,"C",'MAPA DE RIESGOS'!$AF280),"")</f>
        <v/>
      </c>
      <c r="Y52" s="346" t="str">
        <f>IF(AND('MAPA DE RIESGOS'!$AP281="Alta",'MAPA DE RIESGOS'!$AR281="Leve"),CONCATENATE("R",'MAPA DE RIESGOS'!$H281,"C",'MAPA DE RIESGOS'!$AF281),"")</f>
        <v/>
      </c>
      <c r="Z52" s="346" t="str">
        <f>IF(AND('MAPA DE RIESGOS'!$AP282="Alta",'MAPA DE RIESGOS'!$AR282="Leve"),CONCATENATE("R",'MAPA DE RIESGOS'!$H282,"C",'MAPA DE RIESGOS'!$AF282),"")</f>
        <v/>
      </c>
      <c r="AA52" s="346" t="str">
        <f>IF(AND('MAPA DE RIESGOS'!$AP283="Alta",'MAPA DE RIESGOS'!$AR283="Leve"),CONCATENATE("R",'MAPA DE RIESGOS'!$H283,"C",'MAPA DE RIESGOS'!$AF283),"")</f>
        <v/>
      </c>
      <c r="AB52" s="345" t="str">
        <f>IF(AND('MAPA DE RIESGOS'!$AP266="Alta",'MAPA DE RIESGOS'!$AR266="Menor"),CONCATENATE("R",'MAPA DE RIESGOS'!$H266,"C",'MAPA DE RIESGOS'!$AF266),"")</f>
        <v/>
      </c>
      <c r="AC52" s="346" t="str">
        <f>IF(AND('MAPA DE RIESGOS'!$AP267="Alta",'MAPA DE RIESGOS'!$AR267="Menor"),CONCATENATE("R",'MAPA DE RIESGOS'!$H267,"C",'MAPA DE RIESGOS'!$AF267),"")</f>
        <v/>
      </c>
      <c r="AD52" s="346" t="str">
        <f>IF(AND('MAPA DE RIESGOS'!$AP268="Alta",'MAPA DE RIESGOS'!$AR268="Menor"),CONCATENATE("R",'MAPA DE RIESGOS'!$H268,"C",'MAPA DE RIESGOS'!$AF268),"")</f>
        <v/>
      </c>
      <c r="AE52" s="346" t="str">
        <f>IF(AND('MAPA DE RIESGOS'!$AP269="Alta",'MAPA DE RIESGOS'!$AR269="Menor"),CONCATENATE("R",'MAPA DE RIESGOS'!$H269,"C",'MAPA DE RIESGOS'!$AF269),"")</f>
        <v/>
      </c>
      <c r="AF52" s="346" t="str">
        <f>IF(AND('MAPA DE RIESGOS'!$AP270="Alta",'MAPA DE RIESGOS'!$AR270="Menor"),CONCATENATE("R",'MAPA DE RIESGOS'!$H270,"C",'MAPA DE RIESGOS'!$AF270),"")</f>
        <v/>
      </c>
      <c r="AG52" s="346" t="str">
        <f>IF(AND('MAPA DE RIESGOS'!$AP271="Alta",'MAPA DE RIESGOS'!$AR271="Menor"),CONCATENATE("R",'MAPA DE RIESGOS'!$H271,"C",'MAPA DE RIESGOS'!$AF271),"")</f>
        <v/>
      </c>
      <c r="AH52" s="346" t="str">
        <f>IF(AND('MAPA DE RIESGOS'!$AP272="Alta",'MAPA DE RIESGOS'!$AR272="Menor"),CONCATENATE("R",'MAPA DE RIESGOS'!$H272,"C",'MAPA DE RIESGOS'!$AF272),"")</f>
        <v/>
      </c>
      <c r="AI52" s="346" t="str">
        <f>IF(AND('MAPA DE RIESGOS'!$AP273="Alta",'MAPA DE RIESGOS'!$AR273="Menor"),CONCATENATE("R",'MAPA DE RIESGOS'!$H273,"C",'MAPA DE RIESGOS'!$AF273),"")</f>
        <v/>
      </c>
      <c r="AJ52" s="346" t="str">
        <f>IF(AND('MAPA DE RIESGOS'!$AP274="Alta",'MAPA DE RIESGOS'!$AR274="Menor"),CONCATENATE("R",'MAPA DE RIESGOS'!$H274,"C",'MAPA DE RIESGOS'!$AF274),"")</f>
        <v/>
      </c>
      <c r="AK52" s="346" t="str">
        <f>IF(AND('MAPA DE RIESGOS'!$AP275="Alta",'MAPA DE RIESGOS'!$AR275="Menor"),CONCATENATE("R",'MAPA DE RIESGOS'!$H275,"C",'MAPA DE RIESGOS'!$AF275),"")</f>
        <v/>
      </c>
      <c r="AL52" s="346" t="str">
        <f>IF(AND('MAPA DE RIESGOS'!$AP276="Alta",'MAPA DE RIESGOS'!$AR276="Menor"),CONCATENATE("R",'MAPA DE RIESGOS'!$H276,"C",'MAPA DE RIESGOS'!$AF276),"")</f>
        <v/>
      </c>
      <c r="AM52" s="346" t="str">
        <f>IF(AND('MAPA DE RIESGOS'!$AP277="Alta",'MAPA DE RIESGOS'!$AR277="Menor"),CONCATENATE("R",'MAPA DE RIESGOS'!$H277,"C",'MAPA DE RIESGOS'!$AF277),"")</f>
        <v/>
      </c>
      <c r="AN52" s="346" t="str">
        <f>IF(AND('MAPA DE RIESGOS'!$AP278="Alta",'MAPA DE RIESGOS'!$AR278="Menor"),CONCATENATE("R",'MAPA DE RIESGOS'!$H278,"C",'MAPA DE RIESGOS'!$AF278),"")</f>
        <v/>
      </c>
      <c r="AO52" s="346" t="str">
        <f>IF(AND('MAPA DE RIESGOS'!$AP279="Alta",'MAPA DE RIESGOS'!$AR279="Menor"),CONCATENATE("R",'MAPA DE RIESGOS'!$H279,"C",'MAPA DE RIESGOS'!$AF279),"")</f>
        <v/>
      </c>
      <c r="AP52" s="346" t="str">
        <f>IF(AND('MAPA DE RIESGOS'!$AP280="Alta",'MAPA DE RIESGOS'!$AR280="Menor"),CONCATENATE("R",'MAPA DE RIESGOS'!$H280,"C",'MAPA DE RIESGOS'!$AF280),"")</f>
        <v/>
      </c>
      <c r="AQ52" s="346" t="str">
        <f>IF(AND('MAPA DE RIESGOS'!$AP281="Alta",'MAPA DE RIESGOS'!$AR281="Menor"),CONCATENATE("R",'MAPA DE RIESGOS'!$H281,"C",'MAPA DE RIESGOS'!$AF281),"")</f>
        <v/>
      </c>
      <c r="AR52" s="346" t="str">
        <f>IF(AND('MAPA DE RIESGOS'!$AP282="Alta",'MAPA DE RIESGOS'!$AR282="Menor"),CONCATENATE("R",'MAPA DE RIESGOS'!$H282,"C",'MAPA DE RIESGOS'!$AF282),"")</f>
        <v/>
      </c>
      <c r="AS52" s="347" t="str">
        <f>IF(AND('MAPA DE RIESGOS'!$AP283="Alta",'MAPA DE RIESGOS'!$AR283="Menor"),CONCATENATE("R",'MAPA DE RIESGOS'!$H283,"C",'MAPA DE RIESGOS'!$AF283),"")</f>
        <v/>
      </c>
      <c r="AT52" s="333" t="str">
        <f>IF(AND('MAPA DE RIESGOS'!$AP266="Alta",'MAPA DE RIESGOS'!$AR266="Moderado"),CONCATENATE("R",'MAPA DE RIESGOS'!$H266,"C",'MAPA DE RIESGOS'!$AF266),"")</f>
        <v/>
      </c>
      <c r="AU52" s="333" t="str">
        <f>IF(AND('MAPA DE RIESGOS'!$AP267="Alta",'MAPA DE RIESGOS'!$AR267="Moderado"),CONCATENATE("R",'MAPA DE RIESGOS'!$H267,"C",'MAPA DE RIESGOS'!$AF267),"")</f>
        <v/>
      </c>
      <c r="AV52" s="333" t="str">
        <f>IF(AND('MAPA DE RIESGOS'!$AP268="Alta",'MAPA DE RIESGOS'!$AR268="Moderado"),CONCATENATE("R",'MAPA DE RIESGOS'!$H268,"C",'MAPA DE RIESGOS'!$AF268),"")</f>
        <v/>
      </c>
      <c r="AW52" s="333" t="str">
        <f>IF(AND('MAPA DE RIESGOS'!$AP269="Alta",'MAPA DE RIESGOS'!$AR269="Moderado"),CONCATENATE("R",'MAPA DE RIESGOS'!$H269,"C",'MAPA DE RIESGOS'!$AF269),"")</f>
        <v/>
      </c>
      <c r="AX52" s="333" t="str">
        <f>IF(AND('MAPA DE RIESGOS'!$AP270="Alta",'MAPA DE RIESGOS'!$AR270="Moderado"),CONCATENATE("R",'MAPA DE RIESGOS'!$H270,"C",'MAPA DE RIESGOS'!$AF270),"")</f>
        <v/>
      </c>
      <c r="AY52" s="333" t="str">
        <f>IF(AND('MAPA DE RIESGOS'!$AP271="Alta",'MAPA DE RIESGOS'!$AR271="Moderado"),CONCATENATE("R",'MAPA DE RIESGOS'!$H271,"C",'MAPA DE RIESGOS'!$AF271),"")</f>
        <v/>
      </c>
      <c r="AZ52" s="333" t="str">
        <f>IF(AND('MAPA DE RIESGOS'!$AP272="Alta",'MAPA DE RIESGOS'!$AR272="Moderado"),CONCATENATE("R",'MAPA DE RIESGOS'!$H272,"C",'MAPA DE RIESGOS'!$AF272),"")</f>
        <v/>
      </c>
      <c r="BA52" s="333" t="str">
        <f>IF(AND('MAPA DE RIESGOS'!$AP273="Alta",'MAPA DE RIESGOS'!$AR273="Moderado"),CONCATENATE("R",'MAPA DE RIESGOS'!$H273,"C",'MAPA DE RIESGOS'!$AF273),"")</f>
        <v/>
      </c>
      <c r="BB52" s="333" t="str">
        <f>IF(AND('MAPA DE RIESGOS'!$AP274="Alta",'MAPA DE RIESGOS'!$AR274="Moderado"),CONCATENATE("R",'MAPA DE RIESGOS'!$H274,"C",'MAPA DE RIESGOS'!$AF274),"")</f>
        <v/>
      </c>
      <c r="BC52" s="333" t="str">
        <f>IF(AND('MAPA DE RIESGOS'!$AP275="Alta",'MAPA DE RIESGOS'!$AR275="Moderado"),CONCATENATE("R",'MAPA DE RIESGOS'!$H275,"C",'MAPA DE RIESGOS'!$AF275),"")</f>
        <v/>
      </c>
      <c r="BD52" s="333" t="str">
        <f>IF(AND('MAPA DE RIESGOS'!$AP276="Alta",'MAPA DE RIESGOS'!$AR276="Moderado"),CONCATENATE("R",'MAPA DE RIESGOS'!$H276,"C",'MAPA DE RIESGOS'!$AF276),"")</f>
        <v/>
      </c>
      <c r="BE52" s="333" t="str">
        <f>IF(AND('MAPA DE RIESGOS'!$AP277="Alta",'MAPA DE RIESGOS'!$AR277="Moderado"),CONCATENATE("R",'MAPA DE RIESGOS'!$H277,"C",'MAPA DE RIESGOS'!$AF277),"")</f>
        <v/>
      </c>
      <c r="BF52" s="333" t="str">
        <f>IF(AND('MAPA DE RIESGOS'!$AP278="Alta",'MAPA DE RIESGOS'!$AR278="Moderado"),CONCATENATE("R",'MAPA DE RIESGOS'!$H278,"C",'MAPA DE RIESGOS'!$AF278),"")</f>
        <v/>
      </c>
      <c r="BG52" s="333" t="str">
        <f>IF(AND('MAPA DE RIESGOS'!$AP279="Alta",'MAPA DE RIESGOS'!$AR279="Moderado"),CONCATENATE("R",'MAPA DE RIESGOS'!$H279,"C",'MAPA DE RIESGOS'!$AF279),"")</f>
        <v/>
      </c>
      <c r="BH52" s="333" t="str">
        <f>IF(AND('MAPA DE RIESGOS'!$AP280="Alta",'MAPA DE RIESGOS'!$AR280="Moderado"),CONCATENATE("R",'MAPA DE RIESGOS'!$H280,"C",'MAPA DE RIESGOS'!$AF280),"")</f>
        <v/>
      </c>
      <c r="BI52" s="333" t="str">
        <f>IF(AND('MAPA DE RIESGOS'!$AP281="Alta",'MAPA DE RIESGOS'!$AR281="Moderado"),CONCATENATE("R",'MAPA DE RIESGOS'!$H281,"C",'MAPA DE RIESGOS'!$AF281),"")</f>
        <v/>
      </c>
      <c r="BJ52" s="333" t="str">
        <f>IF(AND('MAPA DE RIESGOS'!$AP282="Alta",'MAPA DE RIESGOS'!$AR282="Moderado"),CONCATENATE("R",'MAPA DE RIESGOS'!$H282,"C",'MAPA DE RIESGOS'!$AF282),"")</f>
        <v/>
      </c>
      <c r="BK52" s="334" t="str">
        <f>IF(AND('MAPA DE RIESGOS'!$AP283="Alta",'MAPA DE RIESGOS'!$AR283="Moderado"),CONCATENATE("R",'MAPA DE RIESGOS'!$H283,"C",'MAPA DE RIESGOS'!$AF283),"")</f>
        <v/>
      </c>
      <c r="BL52" s="333" t="str">
        <f>IF(AND('MAPA DE RIESGOS'!$AP266="Alta",'MAPA DE RIESGOS'!$AR266="Mayor"),CONCATENATE("R",'MAPA DE RIESGOS'!$H266,"C",'MAPA DE RIESGOS'!$AF266),"")</f>
        <v/>
      </c>
      <c r="BM52" s="333" t="str">
        <f>IF(AND('MAPA DE RIESGOS'!$AP267="Alta",'MAPA DE RIESGOS'!$AR267="Mayor"),CONCATENATE("R",'MAPA DE RIESGOS'!$H267,"C",'MAPA DE RIESGOS'!$AF267),"")</f>
        <v/>
      </c>
      <c r="BN52" s="333" t="str">
        <f>IF(AND('MAPA DE RIESGOS'!$AP268="Alta",'MAPA DE RIESGOS'!$AR268="Mayor"),CONCATENATE("R",'MAPA DE RIESGOS'!$H268,"C",'MAPA DE RIESGOS'!$AF268),"")</f>
        <v/>
      </c>
      <c r="BO52" s="333" t="str">
        <f>IF(AND('MAPA DE RIESGOS'!$AP269="Alta",'MAPA DE RIESGOS'!$AR269="Mayor"),CONCATENATE("R",'MAPA DE RIESGOS'!$H269,"C",'MAPA DE RIESGOS'!$AF269),"")</f>
        <v/>
      </c>
      <c r="BP52" s="333" t="str">
        <f>IF(AND('MAPA DE RIESGOS'!$AP270="Alta",'MAPA DE RIESGOS'!$AR270="Mayor"),CONCATENATE("R",'MAPA DE RIESGOS'!$H270,"C",'MAPA DE RIESGOS'!$AF270),"")</f>
        <v/>
      </c>
      <c r="BQ52" s="333" t="str">
        <f>IF(AND('MAPA DE RIESGOS'!$AP271="Alta",'MAPA DE RIESGOS'!$AR271="Mayor"),CONCATENATE("R",'MAPA DE RIESGOS'!$H271,"C",'MAPA DE RIESGOS'!$AF271),"")</f>
        <v/>
      </c>
      <c r="BR52" s="333" t="str">
        <f>IF(AND('MAPA DE RIESGOS'!$AP272="Alta",'MAPA DE RIESGOS'!$AR272="Mayor"),CONCATENATE("R",'MAPA DE RIESGOS'!$H272,"C",'MAPA DE RIESGOS'!$AF272),"")</f>
        <v/>
      </c>
      <c r="BS52" s="333" t="str">
        <f>IF(AND('MAPA DE RIESGOS'!$AP273="Alta",'MAPA DE RIESGOS'!$AR273="Mayor"),CONCATENATE("R",'MAPA DE RIESGOS'!$H273,"C",'MAPA DE RIESGOS'!$AF273),"")</f>
        <v/>
      </c>
      <c r="BT52" s="333" t="str">
        <f>IF(AND('MAPA DE RIESGOS'!$AP274="Alta",'MAPA DE RIESGOS'!$AR274="Mayor"),CONCATENATE("R",'MAPA DE RIESGOS'!$H274,"C",'MAPA DE RIESGOS'!$AF274),"")</f>
        <v/>
      </c>
      <c r="BU52" s="333" t="str">
        <f>IF(AND('MAPA DE RIESGOS'!$AP275="Alta",'MAPA DE RIESGOS'!$AR275="Mayor"),CONCATENATE("R",'MAPA DE RIESGOS'!$H275,"C",'MAPA DE RIESGOS'!$AF275),"")</f>
        <v/>
      </c>
      <c r="BV52" s="333" t="str">
        <f>IF(AND('MAPA DE RIESGOS'!$AP276="Alta",'MAPA DE RIESGOS'!$AR276="Mayor"),CONCATENATE("R",'MAPA DE RIESGOS'!$H276,"C",'MAPA DE RIESGOS'!$AF276),"")</f>
        <v/>
      </c>
      <c r="BW52" s="333" t="str">
        <f>IF(AND('MAPA DE RIESGOS'!$AP277="Alta",'MAPA DE RIESGOS'!$AR277="Mayor"),CONCATENATE("R",'MAPA DE RIESGOS'!$H277,"C",'MAPA DE RIESGOS'!$AF277),"")</f>
        <v/>
      </c>
      <c r="BX52" s="333" t="str">
        <f>IF(AND('MAPA DE RIESGOS'!$AP278="Alta",'MAPA DE RIESGOS'!$AR278="Mayor"),CONCATENATE("R",'MAPA DE RIESGOS'!$H278,"C",'MAPA DE RIESGOS'!$AF278),"")</f>
        <v/>
      </c>
      <c r="BY52" s="333" t="str">
        <f>IF(AND('MAPA DE RIESGOS'!$AP279="Alta",'MAPA DE RIESGOS'!$AR279="Mayor"),CONCATENATE("R",'MAPA DE RIESGOS'!$H279,"C",'MAPA DE RIESGOS'!$AF279),"")</f>
        <v/>
      </c>
      <c r="BZ52" s="333" t="str">
        <f>IF(AND('MAPA DE RIESGOS'!$AP280="Alta",'MAPA DE RIESGOS'!$AR280="Mayor"),CONCATENATE("R",'MAPA DE RIESGOS'!$H280,"C",'MAPA DE RIESGOS'!$AF280),"")</f>
        <v/>
      </c>
      <c r="CA52" s="333" t="str">
        <f>IF(AND('MAPA DE RIESGOS'!$AP281="Alta",'MAPA DE RIESGOS'!$AR281="Mayor"),CONCATENATE("R",'MAPA DE RIESGOS'!$H281,"C",'MAPA DE RIESGOS'!$AF281),"")</f>
        <v/>
      </c>
      <c r="CB52" s="333" t="str">
        <f>IF(AND('MAPA DE RIESGOS'!$AP282="Alta",'MAPA DE RIESGOS'!$AR282="Mayor"),CONCATENATE("R",'MAPA DE RIESGOS'!$H282,"C",'MAPA DE RIESGOS'!$AF282),"")</f>
        <v/>
      </c>
      <c r="CC52" s="334" t="str">
        <f>IF(AND('MAPA DE RIESGOS'!$AP283="Alta",'MAPA DE RIESGOS'!$AR283="Mayor"),CONCATENATE("R",'MAPA DE RIESGOS'!$H283,"C",'MAPA DE RIESGOS'!$AF283),"")</f>
        <v/>
      </c>
      <c r="CD52" s="335" t="str">
        <f>IF(AND('MAPA DE RIESGOS'!$AP266="Alta",'MAPA DE RIESGOS'!$AR266="Catastrófico"),CONCATENATE("R",'MAPA DE RIESGOS'!$H266,"C",'MAPA DE RIESGOS'!$AF266),"")</f>
        <v/>
      </c>
      <c r="CE52" s="335" t="str">
        <f>IF(AND('MAPA DE RIESGOS'!$AP267="Alta",'MAPA DE RIESGOS'!$AR267="Catastrófico"),CONCATENATE("R",'MAPA DE RIESGOS'!$H267,"C",'MAPA DE RIESGOS'!$AF267),"")</f>
        <v/>
      </c>
      <c r="CF52" s="335" t="str">
        <f>IF(AND('MAPA DE RIESGOS'!$AP268="Alta",'MAPA DE RIESGOS'!$AR268="Catastrófico"),CONCATENATE("R",'MAPA DE RIESGOS'!$H268,"C",'MAPA DE RIESGOS'!$AF268),"")</f>
        <v/>
      </c>
      <c r="CG52" s="335" t="str">
        <f>IF(AND('MAPA DE RIESGOS'!$AP269="Alta",'MAPA DE RIESGOS'!$AR269="Catastrófico"),CONCATENATE("R",'MAPA DE RIESGOS'!$H269,"C",'MAPA DE RIESGOS'!$AF269),"")</f>
        <v/>
      </c>
      <c r="CH52" s="335" t="str">
        <f>IF(AND('MAPA DE RIESGOS'!$AP270="Alta",'MAPA DE RIESGOS'!$AR270="Catastrófico"),CONCATENATE("R",'MAPA DE RIESGOS'!$H270,"C",'MAPA DE RIESGOS'!$AF270),"")</f>
        <v/>
      </c>
      <c r="CI52" s="335" t="str">
        <f>IF(AND('MAPA DE RIESGOS'!$AP271="Alta",'MAPA DE RIESGOS'!$AR271="Catastrófico"),CONCATENATE("R",'MAPA DE RIESGOS'!$H271,"C",'MAPA DE RIESGOS'!$AF271),"")</f>
        <v/>
      </c>
      <c r="CJ52" s="335" t="str">
        <f>IF(AND('MAPA DE RIESGOS'!$AP272="Alta",'MAPA DE RIESGOS'!$AR272="Catastrófico"),CONCATENATE("R",'MAPA DE RIESGOS'!$H272,"C",'MAPA DE RIESGOS'!$AF272),"")</f>
        <v/>
      </c>
      <c r="CK52" s="335" t="str">
        <f>IF(AND('MAPA DE RIESGOS'!$AP273="Alta",'MAPA DE RIESGOS'!$AR273="Catastrófico"),CONCATENATE("R",'MAPA DE RIESGOS'!$H273,"C",'MAPA DE RIESGOS'!$AF273),"")</f>
        <v/>
      </c>
      <c r="CL52" s="335" t="str">
        <f>IF(AND('MAPA DE RIESGOS'!$AP274="Alta",'MAPA DE RIESGOS'!$AR274="Catastrófico"),CONCATENATE("R",'MAPA DE RIESGOS'!$H274,"C",'MAPA DE RIESGOS'!$AF274),"")</f>
        <v/>
      </c>
      <c r="CM52" s="335" t="str">
        <f>IF(AND('MAPA DE RIESGOS'!$AP275="Alta",'MAPA DE RIESGOS'!$AR275="Catastrófico"),CONCATENATE("R",'MAPA DE RIESGOS'!$H275,"C",'MAPA DE RIESGOS'!$AF275),"")</f>
        <v/>
      </c>
      <c r="CN52" s="335" t="str">
        <f>IF(AND('MAPA DE RIESGOS'!$AP276="Alta",'MAPA DE RIESGOS'!$AR276="Catastrófico"),CONCATENATE("R",'MAPA DE RIESGOS'!$H276,"C",'MAPA DE RIESGOS'!$AF276),"")</f>
        <v/>
      </c>
      <c r="CO52" s="335" t="str">
        <f>IF(AND('MAPA DE RIESGOS'!$AP277="Alta",'MAPA DE RIESGOS'!$AR277="Catastrófico"),CONCATENATE("R",'MAPA DE RIESGOS'!$H277,"C",'MAPA DE RIESGOS'!$AF277),"")</f>
        <v/>
      </c>
      <c r="CP52" s="335" t="str">
        <f>IF(AND('MAPA DE RIESGOS'!$AP278="Alta",'MAPA DE RIESGOS'!$AR278="Catastrófico"),CONCATENATE("R",'MAPA DE RIESGOS'!$H278,"C",'MAPA DE RIESGOS'!$AF278),"")</f>
        <v/>
      </c>
      <c r="CQ52" s="335" t="str">
        <f>IF(AND('MAPA DE RIESGOS'!$AP279="Alta",'MAPA DE RIESGOS'!$AR279="Catastrófico"),CONCATENATE("R",'MAPA DE RIESGOS'!$H279,"C",'MAPA DE RIESGOS'!$AF279),"")</f>
        <v/>
      </c>
      <c r="CR52" s="335" t="str">
        <f>IF(AND('MAPA DE RIESGOS'!$AP280="Alta",'MAPA DE RIESGOS'!$AR280="Catastrófico"),CONCATENATE("R",'MAPA DE RIESGOS'!$H280,"C",'MAPA DE RIESGOS'!$AF280),"")</f>
        <v/>
      </c>
      <c r="CS52" s="335" t="str">
        <f>IF(AND('MAPA DE RIESGOS'!$AP281="Alta",'MAPA DE RIESGOS'!$AR281="Catastrófico"),CONCATENATE("R",'MAPA DE RIESGOS'!$H281,"C",'MAPA DE RIESGOS'!$AF281),"")</f>
        <v/>
      </c>
      <c r="CT52" s="335" t="str">
        <f>IF(AND('MAPA DE RIESGOS'!$AP282="Alta",'MAPA DE RIESGOS'!$AR282="Catastrófico"),CONCATENATE("R",'MAPA DE RIESGOS'!$H282,"C",'MAPA DE RIESGOS'!$AF282),"")</f>
        <v/>
      </c>
      <c r="CU52" s="336" t="str">
        <f>IF(AND('MAPA DE RIESGOS'!$AP283="Alta",'MAPA DE RIESGOS'!$AR283="Catastrófico"),CONCATENATE("R",'MAPA DE RIESGOS'!$H283,"C",'MAPA DE RIESGOS'!$AF283),"")</f>
        <v/>
      </c>
      <c r="CV52" s="67"/>
      <c r="CW52" s="988"/>
      <c r="CX52" s="989"/>
      <c r="CY52" s="989"/>
      <c r="CZ52" s="989"/>
      <c r="DA52" s="989"/>
      <c r="DB52" s="990"/>
    </row>
    <row r="53" spans="2:106" ht="32.450000000000003" customHeight="1">
      <c r="B53" s="966"/>
      <c r="C53" s="966"/>
      <c r="D53" s="967"/>
      <c r="E53" s="955"/>
      <c r="F53" s="956"/>
      <c r="G53" s="956"/>
      <c r="H53" s="956"/>
      <c r="I53" s="956"/>
      <c r="J53" s="345" t="str">
        <f>IF(AND('MAPA DE RIESGOS'!$AP284="Alta",'MAPA DE RIESGOS'!$AR284="Leve"),CONCATENATE("R",'MAPA DE RIESGOS'!$H284,"C",'MAPA DE RIESGOS'!$AF284),"")</f>
        <v/>
      </c>
      <c r="K53" s="346" t="str">
        <f>IF(AND('MAPA DE RIESGOS'!$AP285="Alta",'MAPA DE RIESGOS'!$AR285="Leve"),CONCATENATE("R",'MAPA DE RIESGOS'!$H285,"C",'MAPA DE RIESGOS'!$AF285),"")</f>
        <v/>
      </c>
      <c r="L53" s="346" t="str">
        <f>IF(AND('MAPA DE RIESGOS'!$AP286="Alta",'MAPA DE RIESGOS'!$AR286="Leve"),CONCATENATE("R",'MAPA DE RIESGOS'!$H286,"C",'MAPA DE RIESGOS'!$AF286),"")</f>
        <v/>
      </c>
      <c r="M53" s="346" t="str">
        <f>IF(AND('MAPA DE RIESGOS'!$AP287="Alta",'MAPA DE RIESGOS'!$AR287="Leve"),CONCATENATE("R",'MAPA DE RIESGOS'!$H287,"C",'MAPA DE RIESGOS'!$AF287),"")</f>
        <v/>
      </c>
      <c r="N53" s="346" t="str">
        <f>IF(AND('MAPA DE RIESGOS'!$AP288="Alta",'MAPA DE RIESGOS'!$AR288="Leve"),CONCATENATE("R",'MAPA DE RIESGOS'!$H288,"C",'MAPA DE RIESGOS'!$AF288),"")</f>
        <v/>
      </c>
      <c r="O53" s="346" t="str">
        <f>IF(AND('MAPA DE RIESGOS'!$AP289="Alta",'MAPA DE RIESGOS'!$AR289="Leve"),CONCATENATE("R",'MAPA DE RIESGOS'!$H289,"C",'MAPA DE RIESGOS'!$AF289),"")</f>
        <v/>
      </c>
      <c r="P53" s="346" t="str">
        <f>IF(AND('MAPA DE RIESGOS'!$AP290="Alta",'MAPA DE RIESGOS'!$AR290="Leve"),CONCATENATE("R",'MAPA DE RIESGOS'!$H290,"C",'MAPA DE RIESGOS'!$AF290),"")</f>
        <v/>
      </c>
      <c r="Q53" s="346" t="str">
        <f>IF(AND('MAPA DE RIESGOS'!$AP291="Alta",'MAPA DE RIESGOS'!$AR291="Leve"),CONCATENATE("R",'MAPA DE RIESGOS'!$H291,"C",'MAPA DE RIESGOS'!$AF291),"")</f>
        <v/>
      </c>
      <c r="R53" s="346" t="str">
        <f>IF(AND('MAPA DE RIESGOS'!$AP292="Alta",'MAPA DE RIESGOS'!$AR292="Leve"),CONCATENATE("R",'MAPA DE RIESGOS'!$H292,"C",'MAPA DE RIESGOS'!$AF292),"")</f>
        <v/>
      </c>
      <c r="S53" s="346" t="str">
        <f>IF(AND('MAPA DE RIESGOS'!$AP293="Alta",'MAPA DE RIESGOS'!$AR293="Leve"),CONCATENATE("R",'MAPA DE RIESGOS'!$H293,"C",'MAPA DE RIESGOS'!$AF293),"")</f>
        <v/>
      </c>
      <c r="T53" s="346" t="str">
        <f>IF(AND('MAPA DE RIESGOS'!$AP294="Alta",'MAPA DE RIESGOS'!$AR294="Leve"),CONCATENATE("R",'MAPA DE RIESGOS'!$H294,"C",'MAPA DE RIESGOS'!$AF294),"")</f>
        <v/>
      </c>
      <c r="U53" s="346" t="str">
        <f>IF(AND('MAPA DE RIESGOS'!$AP295="Alta",'MAPA DE RIESGOS'!$AR295="Leve"),CONCATENATE("R",'MAPA DE RIESGOS'!$H295,"C",'MAPA DE RIESGOS'!$AF295),"")</f>
        <v/>
      </c>
      <c r="V53" s="346" t="str">
        <f>IF(AND('MAPA DE RIESGOS'!$AP296="Alta",'MAPA DE RIESGOS'!$AR296="Leve"),CONCATENATE("R",'MAPA DE RIESGOS'!$H296,"C",'MAPA DE RIESGOS'!$AF296),"")</f>
        <v/>
      </c>
      <c r="W53" s="346" t="str">
        <f>IF(AND('MAPA DE RIESGOS'!$AP297="Alta",'MAPA DE RIESGOS'!$AR297="Leve"),CONCATENATE("R",'MAPA DE RIESGOS'!$H297,"C",'MAPA DE RIESGOS'!$AF297),"")</f>
        <v/>
      </c>
      <c r="X53" s="346" t="str">
        <f>IF(AND('MAPA DE RIESGOS'!$AP298="Alta",'MAPA DE RIESGOS'!$AR298="Leve"),CONCATENATE("R",'MAPA DE RIESGOS'!$H298,"C",'MAPA DE RIESGOS'!$AF298),"")</f>
        <v/>
      </c>
      <c r="Y53" s="346" t="str">
        <f>IF(AND('MAPA DE RIESGOS'!$AP299="Alta",'MAPA DE RIESGOS'!$AR299="Leve"),CONCATENATE("R",'MAPA DE RIESGOS'!$H299,"C",'MAPA DE RIESGOS'!$AF299),"")</f>
        <v/>
      </c>
      <c r="Z53" s="346" t="str">
        <f>IF(AND('MAPA DE RIESGOS'!$AP300="Alta",'MAPA DE RIESGOS'!$AR300="Leve"),CONCATENATE("R",'MAPA DE RIESGOS'!$H300,"C",'MAPA DE RIESGOS'!$AF300),"")</f>
        <v/>
      </c>
      <c r="AA53" s="346" t="str">
        <f>IF(AND('MAPA DE RIESGOS'!$AP301="Alta",'MAPA DE RIESGOS'!$AR301="Leve"),CONCATENATE("R",'MAPA DE RIESGOS'!$H301,"C",'MAPA DE RIESGOS'!$AF301),"")</f>
        <v/>
      </c>
      <c r="AB53" s="345" t="str">
        <f>IF(AND('MAPA DE RIESGOS'!$AP284="Alta",'MAPA DE RIESGOS'!$AR284="Menor"),CONCATENATE("R",'MAPA DE RIESGOS'!$H284,"C",'MAPA DE RIESGOS'!$AF284),"")</f>
        <v/>
      </c>
      <c r="AC53" s="346" t="str">
        <f>IF(AND('MAPA DE RIESGOS'!$AP285="Alta",'MAPA DE RIESGOS'!$AR285="Menor"),CONCATENATE("R",'MAPA DE RIESGOS'!$H285,"C",'MAPA DE RIESGOS'!$AF285),"")</f>
        <v/>
      </c>
      <c r="AD53" s="346" t="str">
        <f>IF(AND('MAPA DE RIESGOS'!$AP286="Alta",'MAPA DE RIESGOS'!$AR286="Menor"),CONCATENATE("R",'MAPA DE RIESGOS'!$H286,"C",'MAPA DE RIESGOS'!$AF286),"")</f>
        <v/>
      </c>
      <c r="AE53" s="346" t="str">
        <f>IF(AND('MAPA DE RIESGOS'!$AP287="Alta",'MAPA DE RIESGOS'!$AR287="Menor"),CONCATENATE("R",'MAPA DE RIESGOS'!$H287,"C",'MAPA DE RIESGOS'!$AF287),"")</f>
        <v/>
      </c>
      <c r="AF53" s="346" t="str">
        <f>IF(AND('MAPA DE RIESGOS'!$AP288="Alta",'MAPA DE RIESGOS'!$AR288="Menor"),CONCATENATE("R",'MAPA DE RIESGOS'!$H288,"C",'MAPA DE RIESGOS'!$AF288),"")</f>
        <v/>
      </c>
      <c r="AG53" s="346" t="str">
        <f>IF(AND('MAPA DE RIESGOS'!$AP289="Alta",'MAPA DE RIESGOS'!$AR289="Menor"),CONCATENATE("R",'MAPA DE RIESGOS'!$H289,"C",'MAPA DE RIESGOS'!$AF289),"")</f>
        <v/>
      </c>
      <c r="AH53" s="346" t="str">
        <f>IF(AND('MAPA DE RIESGOS'!$AP290="Alta",'MAPA DE RIESGOS'!$AR290="Menor"),CONCATENATE("R",'MAPA DE RIESGOS'!$H290,"C",'MAPA DE RIESGOS'!$AF290),"")</f>
        <v/>
      </c>
      <c r="AI53" s="346" t="str">
        <f>IF(AND('MAPA DE RIESGOS'!$AP291="Alta",'MAPA DE RIESGOS'!$AR291="Menor"),CONCATENATE("R",'MAPA DE RIESGOS'!$H291,"C",'MAPA DE RIESGOS'!$AF291),"")</f>
        <v/>
      </c>
      <c r="AJ53" s="346" t="str">
        <f>IF(AND('MAPA DE RIESGOS'!$AP292="Alta",'MAPA DE RIESGOS'!$AR292="Menor"),CONCATENATE("R",'MAPA DE RIESGOS'!$H292,"C",'MAPA DE RIESGOS'!$AF292),"")</f>
        <v/>
      </c>
      <c r="AK53" s="346" t="str">
        <f>IF(AND('MAPA DE RIESGOS'!$AP293="Alta",'MAPA DE RIESGOS'!$AR293="Menor"),CONCATENATE("R",'MAPA DE RIESGOS'!$H293,"C",'MAPA DE RIESGOS'!$AF293),"")</f>
        <v/>
      </c>
      <c r="AL53" s="346" t="str">
        <f>IF(AND('MAPA DE RIESGOS'!$AP294="Alta",'MAPA DE RIESGOS'!$AR294="Menor"),CONCATENATE("R",'MAPA DE RIESGOS'!$H294,"C",'MAPA DE RIESGOS'!$AF294),"")</f>
        <v/>
      </c>
      <c r="AM53" s="346" t="str">
        <f>IF(AND('MAPA DE RIESGOS'!$AP295="Alta",'MAPA DE RIESGOS'!$AR295="Menor"),CONCATENATE("R",'MAPA DE RIESGOS'!$H295,"C",'MAPA DE RIESGOS'!$AF295),"")</f>
        <v/>
      </c>
      <c r="AN53" s="346" t="str">
        <f>IF(AND('MAPA DE RIESGOS'!$AP296="Alta",'MAPA DE RIESGOS'!$AR296="Menor"),CONCATENATE("R",'MAPA DE RIESGOS'!$H296,"C",'MAPA DE RIESGOS'!$AF296),"")</f>
        <v/>
      </c>
      <c r="AO53" s="346" t="str">
        <f>IF(AND('MAPA DE RIESGOS'!$AP297="Alta",'MAPA DE RIESGOS'!$AR297="Menor"),CONCATENATE("R",'MAPA DE RIESGOS'!$H297,"C",'MAPA DE RIESGOS'!$AF297),"")</f>
        <v/>
      </c>
      <c r="AP53" s="346" t="str">
        <f>IF(AND('MAPA DE RIESGOS'!$AP298="Alta",'MAPA DE RIESGOS'!$AR298="Menor"),CONCATENATE("R",'MAPA DE RIESGOS'!$H298,"C",'MAPA DE RIESGOS'!$AF298),"")</f>
        <v/>
      </c>
      <c r="AQ53" s="346" t="str">
        <f>IF(AND('MAPA DE RIESGOS'!$AP299="Alta",'MAPA DE RIESGOS'!$AR299="Menor"),CONCATENATE("R",'MAPA DE RIESGOS'!$H299,"C",'MAPA DE RIESGOS'!$AF299),"")</f>
        <v/>
      </c>
      <c r="AR53" s="346" t="str">
        <f>IF(AND('MAPA DE RIESGOS'!$AP300="Alta",'MAPA DE RIESGOS'!$AR300="Menor"),CONCATENATE("R",'MAPA DE RIESGOS'!$H300,"C",'MAPA DE RIESGOS'!$AF300),"")</f>
        <v/>
      </c>
      <c r="AS53" s="347" t="str">
        <f>IF(AND('MAPA DE RIESGOS'!$AP301="Alta",'MAPA DE RIESGOS'!$AR301="Menor"),CONCATENATE("R",'MAPA DE RIESGOS'!$H301,"C",'MAPA DE RIESGOS'!$AF301),"")</f>
        <v/>
      </c>
      <c r="AT53" s="333" t="str">
        <f>IF(AND('MAPA DE RIESGOS'!$AP284="Alta",'MAPA DE RIESGOS'!$AR284="Moderado"),CONCATENATE("R",'MAPA DE RIESGOS'!$H284,"C",'MAPA DE RIESGOS'!$AF284),"")</f>
        <v/>
      </c>
      <c r="AU53" s="333" t="str">
        <f>IF(AND('MAPA DE RIESGOS'!$AP285="Alta",'MAPA DE RIESGOS'!$AR285="Moderado"),CONCATENATE("R",'MAPA DE RIESGOS'!$H285,"C",'MAPA DE RIESGOS'!$AF285),"")</f>
        <v/>
      </c>
      <c r="AV53" s="333" t="str">
        <f>IF(AND('MAPA DE RIESGOS'!$AP286="Alta",'MAPA DE RIESGOS'!$AR286="Moderado"),CONCATENATE("R",'MAPA DE RIESGOS'!$H286,"C",'MAPA DE RIESGOS'!$AF286),"")</f>
        <v/>
      </c>
      <c r="AW53" s="333" t="str">
        <f>IF(AND('MAPA DE RIESGOS'!$AP287="Alta",'MAPA DE RIESGOS'!$AR287="Moderado"),CONCATENATE("R",'MAPA DE RIESGOS'!$H287,"C",'MAPA DE RIESGOS'!$AF287),"")</f>
        <v/>
      </c>
      <c r="AX53" s="333" t="str">
        <f>IF(AND('MAPA DE RIESGOS'!$AP288="Alta",'MAPA DE RIESGOS'!$AR288="Moderado"),CONCATENATE("R",'MAPA DE RIESGOS'!$H288,"C",'MAPA DE RIESGOS'!$AF288),"")</f>
        <v/>
      </c>
      <c r="AY53" s="333" t="str">
        <f>IF(AND('MAPA DE RIESGOS'!$AP289="Alta",'MAPA DE RIESGOS'!$AR289="Moderado"),CONCATENATE("R",'MAPA DE RIESGOS'!$H289,"C",'MAPA DE RIESGOS'!$AF289),"")</f>
        <v/>
      </c>
      <c r="AZ53" s="333" t="str">
        <f>IF(AND('MAPA DE RIESGOS'!$AP290="Alta",'MAPA DE RIESGOS'!$AR290="Moderado"),CONCATENATE("R",'MAPA DE RIESGOS'!$H290,"C",'MAPA DE RIESGOS'!$AF290),"")</f>
        <v/>
      </c>
      <c r="BA53" s="333" t="str">
        <f>IF(AND('MAPA DE RIESGOS'!$AP291="Alta",'MAPA DE RIESGOS'!$AR291="Moderado"),CONCATENATE("R",'MAPA DE RIESGOS'!$H291,"C",'MAPA DE RIESGOS'!$AF291),"")</f>
        <v/>
      </c>
      <c r="BB53" s="333" t="str">
        <f>IF(AND('MAPA DE RIESGOS'!$AP292="Alta",'MAPA DE RIESGOS'!$AR292="Moderado"),CONCATENATE("R",'MAPA DE RIESGOS'!$H292,"C",'MAPA DE RIESGOS'!$AF292),"")</f>
        <v/>
      </c>
      <c r="BC53" s="333" t="str">
        <f>IF(AND('MAPA DE RIESGOS'!$AP293="Alta",'MAPA DE RIESGOS'!$AR293="Moderado"),CONCATENATE("R",'MAPA DE RIESGOS'!$H293,"C",'MAPA DE RIESGOS'!$AF293),"")</f>
        <v/>
      </c>
      <c r="BD53" s="333" t="str">
        <f>IF(AND('MAPA DE RIESGOS'!$AP294="Alta",'MAPA DE RIESGOS'!$AR294="Moderado"),CONCATENATE("R",'MAPA DE RIESGOS'!$H294,"C",'MAPA DE RIESGOS'!$AF294),"")</f>
        <v/>
      </c>
      <c r="BE53" s="333" t="str">
        <f>IF(AND('MAPA DE RIESGOS'!$AP295="Alta",'MAPA DE RIESGOS'!$AR295="Moderado"),CONCATENATE("R",'MAPA DE RIESGOS'!$H295,"C",'MAPA DE RIESGOS'!$AF295),"")</f>
        <v/>
      </c>
      <c r="BF53" s="333" t="str">
        <f>IF(AND('MAPA DE RIESGOS'!$AP296="Alta",'MAPA DE RIESGOS'!$AR296="Moderado"),CONCATENATE("R",'MAPA DE RIESGOS'!$H296,"C",'MAPA DE RIESGOS'!$AF296),"")</f>
        <v/>
      </c>
      <c r="BG53" s="333" t="str">
        <f>IF(AND('MAPA DE RIESGOS'!$AP297="Alta",'MAPA DE RIESGOS'!$AR297="Moderado"),CONCATENATE("R",'MAPA DE RIESGOS'!$H297,"C",'MAPA DE RIESGOS'!$AF297),"")</f>
        <v/>
      </c>
      <c r="BH53" s="333" t="str">
        <f>IF(AND('MAPA DE RIESGOS'!$AP298="Alta",'MAPA DE RIESGOS'!$AR298="Moderado"),CONCATENATE("R",'MAPA DE RIESGOS'!$H298,"C",'MAPA DE RIESGOS'!$AF298),"")</f>
        <v/>
      </c>
      <c r="BI53" s="333" t="str">
        <f>IF(AND('MAPA DE RIESGOS'!$AP299="Alta",'MAPA DE RIESGOS'!$AR299="Moderado"),CONCATENATE("R",'MAPA DE RIESGOS'!$H299,"C",'MAPA DE RIESGOS'!$AF299),"")</f>
        <v/>
      </c>
      <c r="BJ53" s="333" t="str">
        <f>IF(AND('MAPA DE RIESGOS'!$AP300="Alta",'MAPA DE RIESGOS'!$AR300="Moderado"),CONCATENATE("R",'MAPA DE RIESGOS'!$H300,"C",'MAPA DE RIESGOS'!$AF300),"")</f>
        <v/>
      </c>
      <c r="BK53" s="334" t="str">
        <f>IF(AND('MAPA DE RIESGOS'!$AP301="Alta",'MAPA DE RIESGOS'!$AR301="Moderado"),CONCATENATE("R",'MAPA DE RIESGOS'!$H301,"C",'MAPA DE RIESGOS'!$AF301),"")</f>
        <v/>
      </c>
      <c r="BL53" s="333" t="str">
        <f>IF(AND('MAPA DE RIESGOS'!$AP284="Alta",'MAPA DE RIESGOS'!$AR284="Mayor"),CONCATENATE("R",'MAPA DE RIESGOS'!$H284,"C",'MAPA DE RIESGOS'!$AF284),"")</f>
        <v/>
      </c>
      <c r="BM53" s="333" t="str">
        <f>IF(AND('MAPA DE RIESGOS'!$AP285="Alta",'MAPA DE RIESGOS'!$AR285="Mayor"),CONCATENATE("R",'MAPA DE RIESGOS'!$H285,"C",'MAPA DE RIESGOS'!$AF285),"")</f>
        <v/>
      </c>
      <c r="BN53" s="333" t="str">
        <f>IF(AND('MAPA DE RIESGOS'!$AP286="Alta",'MAPA DE RIESGOS'!$AR286="Mayor"),CONCATENATE("R",'MAPA DE RIESGOS'!$H286,"C",'MAPA DE RIESGOS'!$AF286),"")</f>
        <v/>
      </c>
      <c r="BO53" s="333" t="str">
        <f>IF(AND('MAPA DE RIESGOS'!$AP287="Alta",'MAPA DE RIESGOS'!$AR287="Mayor"),CONCATENATE("R",'MAPA DE RIESGOS'!$H287,"C",'MAPA DE RIESGOS'!$AF287),"")</f>
        <v/>
      </c>
      <c r="BP53" s="333" t="str">
        <f>IF(AND('MAPA DE RIESGOS'!$AP288="Alta",'MAPA DE RIESGOS'!$AR288="Mayor"),CONCATENATE("R",'MAPA DE RIESGOS'!$H288,"C",'MAPA DE RIESGOS'!$AF288),"")</f>
        <v/>
      </c>
      <c r="BQ53" s="333" t="str">
        <f>IF(AND('MAPA DE RIESGOS'!$AP289="Alta",'MAPA DE RIESGOS'!$AR289="Mayor"),CONCATENATE("R",'MAPA DE RIESGOS'!$H289,"C",'MAPA DE RIESGOS'!$AF289),"")</f>
        <v/>
      </c>
      <c r="BR53" s="333" t="str">
        <f>IF(AND('MAPA DE RIESGOS'!$AP290="Alta",'MAPA DE RIESGOS'!$AR290="Mayor"),CONCATENATE("R",'MAPA DE RIESGOS'!$H290,"C",'MAPA DE RIESGOS'!$AF290),"")</f>
        <v/>
      </c>
      <c r="BS53" s="333" t="str">
        <f>IF(AND('MAPA DE RIESGOS'!$AP291="Alta",'MAPA DE RIESGOS'!$AR291="Mayor"),CONCATENATE("R",'MAPA DE RIESGOS'!$H291,"C",'MAPA DE RIESGOS'!$AF291),"")</f>
        <v/>
      </c>
      <c r="BT53" s="333" t="str">
        <f>IF(AND('MAPA DE RIESGOS'!$AP292="Alta",'MAPA DE RIESGOS'!$AR292="Mayor"),CONCATENATE("R",'MAPA DE RIESGOS'!$H292,"C",'MAPA DE RIESGOS'!$AF292),"")</f>
        <v/>
      </c>
      <c r="BU53" s="333" t="str">
        <f>IF(AND('MAPA DE RIESGOS'!$AP293="Alta",'MAPA DE RIESGOS'!$AR293="Mayor"),CONCATENATE("R",'MAPA DE RIESGOS'!$H293,"C",'MAPA DE RIESGOS'!$AF293),"")</f>
        <v/>
      </c>
      <c r="BV53" s="333" t="str">
        <f>IF(AND('MAPA DE RIESGOS'!$AP294="Alta",'MAPA DE RIESGOS'!$AR294="Mayor"),CONCATENATE("R",'MAPA DE RIESGOS'!$H294,"C",'MAPA DE RIESGOS'!$AF294),"")</f>
        <v/>
      </c>
      <c r="BW53" s="333" t="str">
        <f>IF(AND('MAPA DE RIESGOS'!$AP295="Alta",'MAPA DE RIESGOS'!$AR295="Mayor"),CONCATENATE("R",'MAPA DE RIESGOS'!$H295,"C",'MAPA DE RIESGOS'!$AF295),"")</f>
        <v/>
      </c>
      <c r="BX53" s="333" t="str">
        <f>IF(AND('MAPA DE RIESGOS'!$AP296="Alta",'MAPA DE RIESGOS'!$AR296="Mayor"),CONCATENATE("R",'MAPA DE RIESGOS'!$H296,"C",'MAPA DE RIESGOS'!$AF296),"")</f>
        <v/>
      </c>
      <c r="BY53" s="333" t="str">
        <f>IF(AND('MAPA DE RIESGOS'!$AP297="Alta",'MAPA DE RIESGOS'!$AR297="Mayor"),CONCATENATE("R",'MAPA DE RIESGOS'!$H297,"C",'MAPA DE RIESGOS'!$AF297),"")</f>
        <v/>
      </c>
      <c r="BZ53" s="333" t="str">
        <f>IF(AND('MAPA DE RIESGOS'!$AP298="Alta",'MAPA DE RIESGOS'!$AR298="Mayor"),CONCATENATE("R",'MAPA DE RIESGOS'!$H298,"C",'MAPA DE RIESGOS'!$AF298),"")</f>
        <v/>
      </c>
      <c r="CA53" s="333" t="str">
        <f>IF(AND('MAPA DE RIESGOS'!$AP299="Alta",'MAPA DE RIESGOS'!$AR299="Mayor"),CONCATENATE("R",'MAPA DE RIESGOS'!$H299,"C",'MAPA DE RIESGOS'!$AF299),"")</f>
        <v/>
      </c>
      <c r="CB53" s="333" t="str">
        <f>IF(AND('MAPA DE RIESGOS'!$AP300="Alta",'MAPA DE RIESGOS'!$AR300="Mayor"),CONCATENATE("R",'MAPA DE RIESGOS'!$H300,"C",'MAPA DE RIESGOS'!$AF300),"")</f>
        <v/>
      </c>
      <c r="CC53" s="334" t="str">
        <f>IF(AND('MAPA DE RIESGOS'!$AP301="Alta",'MAPA DE RIESGOS'!$AR301="Mayor"),CONCATENATE("R",'MAPA DE RIESGOS'!$H301,"C",'MAPA DE RIESGOS'!$AF301),"")</f>
        <v/>
      </c>
      <c r="CD53" s="335" t="str">
        <f>IF(AND('MAPA DE RIESGOS'!$AP284="Alta",'MAPA DE RIESGOS'!$AR284="Catastrófico"),CONCATENATE("R",'MAPA DE RIESGOS'!$H284,"C",'MAPA DE RIESGOS'!$AF284),"")</f>
        <v/>
      </c>
      <c r="CE53" s="335" t="str">
        <f>IF(AND('MAPA DE RIESGOS'!$AP285="Alta",'MAPA DE RIESGOS'!$AR285="Catastrófico"),CONCATENATE("R",'MAPA DE RIESGOS'!$H285,"C",'MAPA DE RIESGOS'!$AF285),"")</f>
        <v/>
      </c>
      <c r="CF53" s="335" t="str">
        <f>IF(AND('MAPA DE RIESGOS'!$AP286="Alta",'MAPA DE RIESGOS'!$AR286="Catastrófico"),CONCATENATE("R",'MAPA DE RIESGOS'!$H286,"C",'MAPA DE RIESGOS'!$AF286),"")</f>
        <v/>
      </c>
      <c r="CG53" s="335" t="str">
        <f>IF(AND('MAPA DE RIESGOS'!$AP287="Alta",'MAPA DE RIESGOS'!$AR287="Catastrófico"),CONCATENATE("R",'MAPA DE RIESGOS'!$H287,"C",'MAPA DE RIESGOS'!$AF287),"")</f>
        <v/>
      </c>
      <c r="CH53" s="335" t="str">
        <f>IF(AND('MAPA DE RIESGOS'!$AP288="Alta",'MAPA DE RIESGOS'!$AR288="Catastrófico"),CONCATENATE("R",'MAPA DE RIESGOS'!$H288,"C",'MAPA DE RIESGOS'!$AF288),"")</f>
        <v/>
      </c>
      <c r="CI53" s="335" t="str">
        <f>IF(AND('MAPA DE RIESGOS'!$AP289="Alta",'MAPA DE RIESGOS'!$AR289="Catastrófico"),CONCATENATE("R",'MAPA DE RIESGOS'!$H289,"C",'MAPA DE RIESGOS'!$AF289),"")</f>
        <v/>
      </c>
      <c r="CJ53" s="335" t="str">
        <f>IF(AND('MAPA DE RIESGOS'!$AP290="Alta",'MAPA DE RIESGOS'!$AR290="Catastrófico"),CONCATENATE("R",'MAPA DE RIESGOS'!$H290,"C",'MAPA DE RIESGOS'!$AF290),"")</f>
        <v/>
      </c>
      <c r="CK53" s="335" t="str">
        <f>IF(AND('MAPA DE RIESGOS'!$AP291="Alta",'MAPA DE RIESGOS'!$AR291="Catastrófico"),CONCATENATE("R",'MAPA DE RIESGOS'!$H291,"C",'MAPA DE RIESGOS'!$AF291),"")</f>
        <v/>
      </c>
      <c r="CL53" s="335" t="str">
        <f>IF(AND('MAPA DE RIESGOS'!$AP292="Alta",'MAPA DE RIESGOS'!$AR292="Catastrófico"),CONCATENATE("R",'MAPA DE RIESGOS'!$H292,"C",'MAPA DE RIESGOS'!$AF292),"")</f>
        <v/>
      </c>
      <c r="CM53" s="335" t="str">
        <f>IF(AND('MAPA DE RIESGOS'!$AP293="Alta",'MAPA DE RIESGOS'!$AR293="Catastrófico"),CONCATENATE("R",'MAPA DE RIESGOS'!$H293,"C",'MAPA DE RIESGOS'!$AF293),"")</f>
        <v/>
      </c>
      <c r="CN53" s="335" t="str">
        <f>IF(AND('MAPA DE RIESGOS'!$AP294="Alta",'MAPA DE RIESGOS'!$AR294="Catastrófico"),CONCATENATE("R",'MAPA DE RIESGOS'!$H294,"C",'MAPA DE RIESGOS'!$AF294),"")</f>
        <v/>
      </c>
      <c r="CO53" s="335" t="str">
        <f>IF(AND('MAPA DE RIESGOS'!$AP295="Alta",'MAPA DE RIESGOS'!$AR295="Catastrófico"),CONCATENATE("R",'MAPA DE RIESGOS'!$H295,"C",'MAPA DE RIESGOS'!$AF295),"")</f>
        <v/>
      </c>
      <c r="CP53" s="335" t="str">
        <f>IF(AND('MAPA DE RIESGOS'!$AP296="Alta",'MAPA DE RIESGOS'!$AR296="Catastrófico"),CONCATENATE("R",'MAPA DE RIESGOS'!$H296,"C",'MAPA DE RIESGOS'!$AF296),"")</f>
        <v/>
      </c>
      <c r="CQ53" s="335" t="str">
        <f>IF(AND('MAPA DE RIESGOS'!$AP297="Alta",'MAPA DE RIESGOS'!$AR297="Catastrófico"),CONCATENATE("R",'MAPA DE RIESGOS'!$H297,"C",'MAPA DE RIESGOS'!$AF297),"")</f>
        <v/>
      </c>
      <c r="CR53" s="335" t="str">
        <f>IF(AND('MAPA DE RIESGOS'!$AP298="Alta",'MAPA DE RIESGOS'!$AR298="Catastrófico"),CONCATENATE("R",'MAPA DE RIESGOS'!$H298,"C",'MAPA DE RIESGOS'!$AF298),"")</f>
        <v/>
      </c>
      <c r="CS53" s="335" t="str">
        <f>IF(AND('MAPA DE RIESGOS'!$AP299="Alta",'MAPA DE RIESGOS'!$AR299="Catastrófico"),CONCATENATE("R",'MAPA DE RIESGOS'!$H299,"C",'MAPA DE RIESGOS'!$AF299),"")</f>
        <v/>
      </c>
      <c r="CT53" s="335" t="str">
        <f>IF(AND('MAPA DE RIESGOS'!$AP300="Alta",'MAPA DE RIESGOS'!$AR300="Catastrófico"),CONCATENATE("R",'MAPA DE RIESGOS'!$H300,"C",'MAPA DE RIESGOS'!$AF300),"")</f>
        <v/>
      </c>
      <c r="CU53" s="336" t="str">
        <f>IF(AND('MAPA DE RIESGOS'!$AP301="Alta",'MAPA DE RIESGOS'!$AR301="Catastrófico"),CONCATENATE("R",'MAPA DE RIESGOS'!$H301,"C",'MAPA DE RIESGOS'!$AF301),"")</f>
        <v/>
      </c>
      <c r="CV53" s="67"/>
      <c r="CW53" s="988"/>
      <c r="CX53" s="989"/>
      <c r="CY53" s="989"/>
      <c r="CZ53" s="989"/>
      <c r="DA53" s="989"/>
      <c r="DB53" s="990"/>
    </row>
    <row r="54" spans="2:106" ht="32.450000000000003" customHeight="1">
      <c r="B54" s="966"/>
      <c r="C54" s="966"/>
      <c r="D54" s="967"/>
      <c r="E54" s="955"/>
      <c r="F54" s="956"/>
      <c r="G54" s="956"/>
      <c r="H54" s="956"/>
      <c r="I54" s="956"/>
      <c r="J54" s="345" t="str">
        <f>IF(AND('MAPA DE RIESGOS'!$AP302="Alta",'MAPA DE RIESGOS'!$AR302="Leve"),CONCATENATE("R",'MAPA DE RIESGOS'!$H302,"C",'MAPA DE RIESGOS'!$AF302),"")</f>
        <v/>
      </c>
      <c r="K54" s="346" t="str">
        <f>IF(AND('MAPA DE RIESGOS'!$AP303="Alta",'MAPA DE RIESGOS'!$AR303="Leve"),CONCATENATE("R",'MAPA DE RIESGOS'!$H303,"C",'MAPA DE RIESGOS'!$AF303),"")</f>
        <v/>
      </c>
      <c r="L54" s="346" t="str">
        <f>IF(AND('MAPA DE RIESGOS'!$AP304="Alta",'MAPA DE RIESGOS'!$AR304="Leve"),CONCATENATE("R",'MAPA DE RIESGOS'!$H304,"C",'MAPA DE RIESGOS'!$AF304),"")</f>
        <v/>
      </c>
      <c r="M54" s="346" t="str">
        <f>IF(AND('MAPA DE RIESGOS'!$AP305="Alta",'MAPA DE RIESGOS'!$AR305="Leve"),CONCATENATE("R",'MAPA DE RIESGOS'!$H305,"C",'MAPA DE RIESGOS'!$AF305),"")</f>
        <v/>
      </c>
      <c r="N54" s="346" t="str">
        <f>IF(AND('MAPA DE RIESGOS'!$AP306="Alta",'MAPA DE RIESGOS'!$AR306="Leve"),CONCATENATE("R",'MAPA DE RIESGOS'!$H306,"C",'MAPA DE RIESGOS'!$AF306),"")</f>
        <v/>
      </c>
      <c r="O54" s="346" t="str">
        <f>IF(AND('MAPA DE RIESGOS'!$AP307="Alta",'MAPA DE RIESGOS'!$AR307="Leve"),CONCATENATE("R",'MAPA DE RIESGOS'!$H307,"C",'MAPA DE RIESGOS'!$AF307),"")</f>
        <v/>
      </c>
      <c r="P54" s="346" t="str">
        <f>IF(AND('MAPA DE RIESGOS'!$AP308="Alta",'MAPA DE RIESGOS'!$AR308="Leve"),CONCATENATE("R",'MAPA DE RIESGOS'!$H308,"C",'MAPA DE RIESGOS'!$AF308),"")</f>
        <v/>
      </c>
      <c r="Q54" s="346" t="str">
        <f>IF(AND('MAPA DE RIESGOS'!$AP309="Alta",'MAPA DE RIESGOS'!$AR309="Leve"),CONCATENATE("R",'MAPA DE RIESGOS'!$H309,"C",'MAPA DE RIESGOS'!$AF309),"")</f>
        <v/>
      </c>
      <c r="R54" s="346" t="str">
        <f>IF(AND('MAPA DE RIESGOS'!$AP310="Alta",'MAPA DE RIESGOS'!$AR310="Leve"),CONCATENATE("R",'MAPA DE RIESGOS'!$H310,"C",'MAPA DE RIESGOS'!$AF310),"")</f>
        <v/>
      </c>
      <c r="S54" s="346" t="str">
        <f>IF(AND('MAPA DE RIESGOS'!$AP311="Alta",'MAPA DE RIESGOS'!$AR311="Leve"),CONCATENATE("R",'MAPA DE RIESGOS'!$H311,"C",'MAPA DE RIESGOS'!$AF311),"")</f>
        <v/>
      </c>
      <c r="T54" s="346" t="str">
        <f>IF(AND('MAPA DE RIESGOS'!$AP312="Alta",'MAPA DE RIESGOS'!$AR312="Leve"),CONCATENATE("R",'MAPA DE RIESGOS'!$H312,"C",'MAPA DE RIESGOS'!$AF312),"")</f>
        <v/>
      </c>
      <c r="U54" s="346" t="str">
        <f>IF(AND('MAPA DE RIESGOS'!$AP313="Alta",'MAPA DE RIESGOS'!$AR313="Leve"),CONCATENATE("R",'MAPA DE RIESGOS'!$H313,"C",'MAPA DE RIESGOS'!$AF313),"")</f>
        <v/>
      </c>
      <c r="V54" s="346" t="str">
        <f>IF(AND('MAPA DE RIESGOS'!$AP314="Alta",'MAPA DE RIESGOS'!$AR314="Leve"),CONCATENATE("R",'MAPA DE RIESGOS'!$H314,"C",'MAPA DE RIESGOS'!$AF314),"")</f>
        <v/>
      </c>
      <c r="W54" s="346" t="str">
        <f>IF(AND('MAPA DE RIESGOS'!$AP315="Alta",'MAPA DE RIESGOS'!$AR315="Leve"),CONCATENATE("R",'MAPA DE RIESGOS'!$H315,"C",'MAPA DE RIESGOS'!$AF315),"")</f>
        <v/>
      </c>
      <c r="X54" s="346" t="str">
        <f>IF(AND('MAPA DE RIESGOS'!$AP316="Alta",'MAPA DE RIESGOS'!$AR316="Leve"),CONCATENATE("R",'MAPA DE RIESGOS'!$H316,"C",'MAPA DE RIESGOS'!$AF316),"")</f>
        <v/>
      </c>
      <c r="Y54" s="346" t="str">
        <f>IF(AND('MAPA DE RIESGOS'!$AP317="Alta",'MAPA DE RIESGOS'!$AR317="Leve"),CONCATENATE("R",'MAPA DE RIESGOS'!$H317,"C",'MAPA DE RIESGOS'!$AF317),"")</f>
        <v/>
      </c>
      <c r="Z54" s="346" t="str">
        <f>IF(AND('MAPA DE RIESGOS'!$AP318="Alta",'MAPA DE RIESGOS'!$AR318="Leve"),CONCATENATE("R",'MAPA DE RIESGOS'!$H318,"C",'MAPA DE RIESGOS'!$AF318),"")</f>
        <v/>
      </c>
      <c r="AA54" s="346" t="str">
        <f>IF(AND('MAPA DE RIESGOS'!$AP319="Alta",'MAPA DE RIESGOS'!$AR319="Leve"),CONCATENATE("R",'MAPA DE RIESGOS'!$H319,"C",'MAPA DE RIESGOS'!$AF319),"")</f>
        <v/>
      </c>
      <c r="AB54" s="345" t="str">
        <f>IF(AND('MAPA DE RIESGOS'!$AP302="Alta",'MAPA DE RIESGOS'!$AR302="Menor"),CONCATENATE("R",'MAPA DE RIESGOS'!$H302,"C",'MAPA DE RIESGOS'!$AF302),"")</f>
        <v/>
      </c>
      <c r="AC54" s="346" t="str">
        <f>IF(AND('MAPA DE RIESGOS'!$AP303="Alta",'MAPA DE RIESGOS'!$AR303="Menor"),CONCATENATE("R",'MAPA DE RIESGOS'!$H303,"C",'MAPA DE RIESGOS'!$AF303),"")</f>
        <v/>
      </c>
      <c r="AD54" s="346" t="str">
        <f>IF(AND('MAPA DE RIESGOS'!$AP304="Alta",'MAPA DE RIESGOS'!$AR304="Menor"),CONCATENATE("R",'MAPA DE RIESGOS'!$H304,"C",'MAPA DE RIESGOS'!$AF304),"")</f>
        <v/>
      </c>
      <c r="AE54" s="346" t="str">
        <f>IF(AND('MAPA DE RIESGOS'!$AP305="Alta",'MAPA DE RIESGOS'!$AR305="Menor"),CONCATENATE("R",'MAPA DE RIESGOS'!$H305,"C",'MAPA DE RIESGOS'!$AF305),"")</f>
        <v/>
      </c>
      <c r="AF54" s="346" t="str">
        <f>IF(AND('MAPA DE RIESGOS'!$AP306="Alta",'MAPA DE RIESGOS'!$AR306="Menor"),CONCATENATE("R",'MAPA DE RIESGOS'!$H306,"C",'MAPA DE RIESGOS'!$AF306),"")</f>
        <v/>
      </c>
      <c r="AG54" s="346" t="str">
        <f>IF(AND('MAPA DE RIESGOS'!$AP307="Alta",'MAPA DE RIESGOS'!$AR307="Menor"),CONCATENATE("R",'MAPA DE RIESGOS'!$H307,"C",'MAPA DE RIESGOS'!$AF307),"")</f>
        <v/>
      </c>
      <c r="AH54" s="346" t="str">
        <f>IF(AND('MAPA DE RIESGOS'!$AP308="Alta",'MAPA DE RIESGOS'!$AR308="Menor"),CONCATENATE("R",'MAPA DE RIESGOS'!$H308,"C",'MAPA DE RIESGOS'!$AF308),"")</f>
        <v/>
      </c>
      <c r="AI54" s="346" t="str">
        <f>IF(AND('MAPA DE RIESGOS'!$AP309="Alta",'MAPA DE RIESGOS'!$AR309="Menor"),CONCATENATE("R",'MAPA DE RIESGOS'!$H309,"C",'MAPA DE RIESGOS'!$AF309),"")</f>
        <v/>
      </c>
      <c r="AJ54" s="346" t="str">
        <f>IF(AND('MAPA DE RIESGOS'!$AP310="Alta",'MAPA DE RIESGOS'!$AR310="Menor"),CONCATENATE("R",'MAPA DE RIESGOS'!$H310,"C",'MAPA DE RIESGOS'!$AF310),"")</f>
        <v/>
      </c>
      <c r="AK54" s="346" t="str">
        <f>IF(AND('MAPA DE RIESGOS'!$AP311="Alta",'MAPA DE RIESGOS'!$AR311="Menor"),CONCATENATE("R",'MAPA DE RIESGOS'!$H311,"C",'MAPA DE RIESGOS'!$AF311),"")</f>
        <v/>
      </c>
      <c r="AL54" s="346" t="str">
        <f>IF(AND('MAPA DE RIESGOS'!$AP312="Alta",'MAPA DE RIESGOS'!$AR312="Menor"),CONCATENATE("R",'MAPA DE RIESGOS'!$H312,"C",'MAPA DE RIESGOS'!$AF312),"")</f>
        <v/>
      </c>
      <c r="AM54" s="346" t="str">
        <f>IF(AND('MAPA DE RIESGOS'!$AP313="Alta",'MAPA DE RIESGOS'!$AR313="Menor"),CONCATENATE("R",'MAPA DE RIESGOS'!$H313,"C",'MAPA DE RIESGOS'!$AF313),"")</f>
        <v/>
      </c>
      <c r="AN54" s="346" t="str">
        <f>IF(AND('MAPA DE RIESGOS'!$AP314="Alta",'MAPA DE RIESGOS'!$AR314="Menor"),CONCATENATE("R",'MAPA DE RIESGOS'!$H314,"C",'MAPA DE RIESGOS'!$AF314),"")</f>
        <v/>
      </c>
      <c r="AO54" s="346" t="str">
        <f>IF(AND('MAPA DE RIESGOS'!$AP315="Alta",'MAPA DE RIESGOS'!$AR315="Menor"),CONCATENATE("R",'MAPA DE RIESGOS'!$H315,"C",'MAPA DE RIESGOS'!$AF315),"")</f>
        <v/>
      </c>
      <c r="AP54" s="346" t="str">
        <f>IF(AND('MAPA DE RIESGOS'!$AP316="Alta",'MAPA DE RIESGOS'!$AR316="Menor"),CONCATENATE("R",'MAPA DE RIESGOS'!$H316,"C",'MAPA DE RIESGOS'!$AF316),"")</f>
        <v/>
      </c>
      <c r="AQ54" s="346" t="str">
        <f>IF(AND('MAPA DE RIESGOS'!$AP317="Alta",'MAPA DE RIESGOS'!$AR317="Menor"),CONCATENATE("R",'MAPA DE RIESGOS'!$H317,"C",'MAPA DE RIESGOS'!$AF317),"")</f>
        <v/>
      </c>
      <c r="AR54" s="346" t="str">
        <f>IF(AND('MAPA DE RIESGOS'!$AP318="Alta",'MAPA DE RIESGOS'!$AR318="Menor"),CONCATENATE("R",'MAPA DE RIESGOS'!$H318,"C",'MAPA DE RIESGOS'!$AF318),"")</f>
        <v/>
      </c>
      <c r="AS54" s="347" t="str">
        <f>IF(AND('MAPA DE RIESGOS'!$AP319="Alta",'MAPA DE RIESGOS'!$AR319="Menor"),CONCATENATE("R",'MAPA DE RIESGOS'!$H319,"C",'MAPA DE RIESGOS'!$AF319),"")</f>
        <v/>
      </c>
      <c r="AT54" s="333" t="str">
        <f>IF(AND('MAPA DE RIESGOS'!$AP302="Alta",'MAPA DE RIESGOS'!$AR302="Moderado"),CONCATENATE("R",'MAPA DE RIESGOS'!$H302,"C",'MAPA DE RIESGOS'!$AF302),"")</f>
        <v/>
      </c>
      <c r="AU54" s="333" t="str">
        <f>IF(AND('MAPA DE RIESGOS'!$AP303="Alta",'MAPA DE RIESGOS'!$AR303="Moderado"),CONCATENATE("R",'MAPA DE RIESGOS'!$H303,"C",'MAPA DE RIESGOS'!$AF303),"")</f>
        <v/>
      </c>
      <c r="AV54" s="333" t="str">
        <f>IF(AND('MAPA DE RIESGOS'!$AP304="Alta",'MAPA DE RIESGOS'!$AR304="Moderado"),CONCATENATE("R",'MAPA DE RIESGOS'!$H304,"C",'MAPA DE RIESGOS'!$AF304),"")</f>
        <v/>
      </c>
      <c r="AW54" s="333" t="str">
        <f>IF(AND('MAPA DE RIESGOS'!$AP305="Alta",'MAPA DE RIESGOS'!$AR305="Moderado"),CONCATENATE("R",'MAPA DE RIESGOS'!$H305,"C",'MAPA DE RIESGOS'!$AF305),"")</f>
        <v/>
      </c>
      <c r="AX54" s="333" t="str">
        <f>IF(AND('MAPA DE RIESGOS'!$AP306="Alta",'MAPA DE RIESGOS'!$AR306="Moderado"),CONCATENATE("R",'MAPA DE RIESGOS'!$H306,"C",'MAPA DE RIESGOS'!$AF306),"")</f>
        <v/>
      </c>
      <c r="AY54" s="333" t="str">
        <f>IF(AND('MAPA DE RIESGOS'!$AP307="Alta",'MAPA DE RIESGOS'!$AR307="Moderado"),CONCATENATE("R",'MAPA DE RIESGOS'!$H307,"C",'MAPA DE RIESGOS'!$AF307),"")</f>
        <v/>
      </c>
      <c r="AZ54" s="333" t="str">
        <f>IF(AND('MAPA DE RIESGOS'!$AP308="Alta",'MAPA DE RIESGOS'!$AR308="Moderado"),CONCATENATE("R",'MAPA DE RIESGOS'!$H308,"C",'MAPA DE RIESGOS'!$AF308),"")</f>
        <v/>
      </c>
      <c r="BA54" s="333" t="str">
        <f>IF(AND('MAPA DE RIESGOS'!$AP309="Alta",'MAPA DE RIESGOS'!$AR309="Moderado"),CONCATENATE("R",'MAPA DE RIESGOS'!$H309,"C",'MAPA DE RIESGOS'!$AF309),"")</f>
        <v/>
      </c>
      <c r="BB54" s="333" t="str">
        <f>IF(AND('MAPA DE RIESGOS'!$AP310="Alta",'MAPA DE RIESGOS'!$AR310="Moderado"),CONCATENATE("R",'MAPA DE RIESGOS'!$H310,"C",'MAPA DE RIESGOS'!$AF310),"")</f>
        <v/>
      </c>
      <c r="BC54" s="333" t="str">
        <f>IF(AND('MAPA DE RIESGOS'!$AP311="Alta",'MAPA DE RIESGOS'!$AR311="Moderado"),CONCATENATE("R",'MAPA DE RIESGOS'!$H311,"C",'MAPA DE RIESGOS'!$AF311),"")</f>
        <v/>
      </c>
      <c r="BD54" s="333" t="str">
        <f>IF(AND('MAPA DE RIESGOS'!$AP312="Alta",'MAPA DE RIESGOS'!$AR312="Moderado"),CONCATENATE("R",'MAPA DE RIESGOS'!$H312,"C",'MAPA DE RIESGOS'!$AF312),"")</f>
        <v/>
      </c>
      <c r="BE54" s="333" t="str">
        <f>IF(AND('MAPA DE RIESGOS'!$AP313="Alta",'MAPA DE RIESGOS'!$AR313="Moderado"),CONCATENATE("R",'MAPA DE RIESGOS'!$H313,"C",'MAPA DE RIESGOS'!$AF313),"")</f>
        <v/>
      </c>
      <c r="BF54" s="333" t="str">
        <f>IF(AND('MAPA DE RIESGOS'!$AP314="Alta",'MAPA DE RIESGOS'!$AR314="Moderado"),CONCATENATE("R",'MAPA DE RIESGOS'!$H314,"C",'MAPA DE RIESGOS'!$AF314),"")</f>
        <v/>
      </c>
      <c r="BG54" s="333" t="str">
        <f>IF(AND('MAPA DE RIESGOS'!$AP315="Alta",'MAPA DE RIESGOS'!$AR315="Moderado"),CONCATENATE("R",'MAPA DE RIESGOS'!$H315,"C",'MAPA DE RIESGOS'!$AF315),"")</f>
        <v/>
      </c>
      <c r="BH54" s="333" t="str">
        <f>IF(AND('MAPA DE RIESGOS'!$AP316="Alta",'MAPA DE RIESGOS'!$AR316="Moderado"),CONCATENATE("R",'MAPA DE RIESGOS'!$H316,"C",'MAPA DE RIESGOS'!$AF316),"")</f>
        <v/>
      </c>
      <c r="BI54" s="333" t="str">
        <f>IF(AND('MAPA DE RIESGOS'!$AP317="Alta",'MAPA DE RIESGOS'!$AR317="Moderado"),CONCATENATE("R",'MAPA DE RIESGOS'!$H317,"C",'MAPA DE RIESGOS'!$AF317),"")</f>
        <v/>
      </c>
      <c r="BJ54" s="333" t="str">
        <f>IF(AND('MAPA DE RIESGOS'!$AP318="Alta",'MAPA DE RIESGOS'!$AR318="Moderado"),CONCATENATE("R",'MAPA DE RIESGOS'!$H318,"C",'MAPA DE RIESGOS'!$AF318),"")</f>
        <v/>
      </c>
      <c r="BK54" s="334" t="str">
        <f>IF(AND('MAPA DE RIESGOS'!$AP319="Alta",'MAPA DE RIESGOS'!$AR319="Moderado"),CONCATENATE("R",'MAPA DE RIESGOS'!$H319,"C",'MAPA DE RIESGOS'!$AF319),"")</f>
        <v/>
      </c>
      <c r="BL54" s="333" t="str">
        <f>IF(AND('MAPA DE RIESGOS'!$AP302="Alta",'MAPA DE RIESGOS'!$AR302="Mayor"),CONCATENATE("R",'MAPA DE RIESGOS'!$H302,"C",'MAPA DE RIESGOS'!$AF302),"")</f>
        <v/>
      </c>
      <c r="BM54" s="333" t="str">
        <f>IF(AND('MAPA DE RIESGOS'!$AP303="Alta",'MAPA DE RIESGOS'!$AR303="Mayor"),CONCATENATE("R",'MAPA DE RIESGOS'!$H303,"C",'MAPA DE RIESGOS'!$AF303),"")</f>
        <v/>
      </c>
      <c r="BN54" s="333" t="str">
        <f>IF(AND('MAPA DE RIESGOS'!$AP304="Alta",'MAPA DE RIESGOS'!$AR304="Mayor"),CONCATENATE("R",'MAPA DE RIESGOS'!$H304,"C",'MAPA DE RIESGOS'!$AF304),"")</f>
        <v/>
      </c>
      <c r="BO54" s="333" t="str">
        <f>IF(AND('MAPA DE RIESGOS'!$AP305="Alta",'MAPA DE RIESGOS'!$AR305="Mayor"),CONCATENATE("R",'MAPA DE RIESGOS'!$H305,"C",'MAPA DE RIESGOS'!$AF305),"")</f>
        <v/>
      </c>
      <c r="BP54" s="333" t="str">
        <f>IF(AND('MAPA DE RIESGOS'!$AP306="Alta",'MAPA DE RIESGOS'!$AR306="Mayor"),CONCATENATE("R",'MAPA DE RIESGOS'!$H306,"C",'MAPA DE RIESGOS'!$AF306),"")</f>
        <v/>
      </c>
      <c r="BQ54" s="333" t="str">
        <f>IF(AND('MAPA DE RIESGOS'!$AP307="Alta",'MAPA DE RIESGOS'!$AR307="Mayor"),CONCATENATE("R",'MAPA DE RIESGOS'!$H307,"C",'MAPA DE RIESGOS'!$AF307),"")</f>
        <v/>
      </c>
      <c r="BR54" s="333" t="str">
        <f>IF(AND('MAPA DE RIESGOS'!$AP308="Alta",'MAPA DE RIESGOS'!$AR308="Mayor"),CONCATENATE("R",'MAPA DE RIESGOS'!$H308,"C",'MAPA DE RIESGOS'!$AF308),"")</f>
        <v/>
      </c>
      <c r="BS54" s="333" t="str">
        <f>IF(AND('MAPA DE RIESGOS'!$AP309="Alta",'MAPA DE RIESGOS'!$AR309="Mayor"),CONCATENATE("R",'MAPA DE RIESGOS'!$H309,"C",'MAPA DE RIESGOS'!$AF309),"")</f>
        <v/>
      </c>
      <c r="BT54" s="333" t="str">
        <f>IF(AND('MAPA DE RIESGOS'!$AP310="Alta",'MAPA DE RIESGOS'!$AR310="Mayor"),CONCATENATE("R",'MAPA DE RIESGOS'!$H310,"C",'MAPA DE RIESGOS'!$AF310),"")</f>
        <v/>
      </c>
      <c r="BU54" s="333" t="str">
        <f>IF(AND('MAPA DE RIESGOS'!$AP311="Alta",'MAPA DE RIESGOS'!$AR311="Mayor"),CONCATENATE("R",'MAPA DE RIESGOS'!$H311,"C",'MAPA DE RIESGOS'!$AF311),"")</f>
        <v/>
      </c>
      <c r="BV54" s="333" t="str">
        <f>IF(AND('MAPA DE RIESGOS'!$AP312="Alta",'MAPA DE RIESGOS'!$AR312="Mayor"),CONCATENATE("R",'MAPA DE RIESGOS'!$H312,"C",'MAPA DE RIESGOS'!$AF312),"")</f>
        <v/>
      </c>
      <c r="BW54" s="333" t="str">
        <f>IF(AND('MAPA DE RIESGOS'!$AP313="Alta",'MAPA DE RIESGOS'!$AR313="Mayor"),CONCATENATE("R",'MAPA DE RIESGOS'!$H313,"C",'MAPA DE RIESGOS'!$AF313),"")</f>
        <v/>
      </c>
      <c r="BX54" s="333" t="str">
        <f>IF(AND('MAPA DE RIESGOS'!$AP314="Alta",'MAPA DE RIESGOS'!$AR314="Mayor"),CONCATENATE("R",'MAPA DE RIESGOS'!$H314,"C",'MAPA DE RIESGOS'!$AF314),"")</f>
        <v/>
      </c>
      <c r="BY54" s="333" t="str">
        <f>IF(AND('MAPA DE RIESGOS'!$AP315="Alta",'MAPA DE RIESGOS'!$AR315="Mayor"),CONCATENATE("R",'MAPA DE RIESGOS'!$H315,"C",'MAPA DE RIESGOS'!$AF315),"")</f>
        <v/>
      </c>
      <c r="BZ54" s="333" t="str">
        <f>IF(AND('MAPA DE RIESGOS'!$AP316="Alta",'MAPA DE RIESGOS'!$AR316="Mayor"),CONCATENATE("R",'MAPA DE RIESGOS'!$H316,"C",'MAPA DE RIESGOS'!$AF316),"")</f>
        <v/>
      </c>
      <c r="CA54" s="333" t="str">
        <f>IF(AND('MAPA DE RIESGOS'!$AP317="Alta",'MAPA DE RIESGOS'!$AR317="Mayor"),CONCATENATE("R",'MAPA DE RIESGOS'!$H317,"C",'MAPA DE RIESGOS'!$AF317),"")</f>
        <v/>
      </c>
      <c r="CB54" s="333" t="str">
        <f>IF(AND('MAPA DE RIESGOS'!$AP318="Alta",'MAPA DE RIESGOS'!$AR318="Mayor"),CONCATENATE("R",'MAPA DE RIESGOS'!$H318,"C",'MAPA DE RIESGOS'!$AF318),"")</f>
        <v/>
      </c>
      <c r="CC54" s="334" t="str">
        <f>IF(AND('MAPA DE RIESGOS'!$AP319="Alta",'MAPA DE RIESGOS'!$AR319="Mayor"),CONCATENATE("R",'MAPA DE RIESGOS'!$H319,"C",'MAPA DE RIESGOS'!$AF319),"")</f>
        <v/>
      </c>
      <c r="CD54" s="335" t="str">
        <f>IF(AND('MAPA DE RIESGOS'!$AP302="Alta",'MAPA DE RIESGOS'!$AR302="Catastrófico"),CONCATENATE("R",'MAPA DE RIESGOS'!$H302,"C",'MAPA DE RIESGOS'!$AF302),"")</f>
        <v/>
      </c>
      <c r="CE54" s="335" t="str">
        <f>IF(AND('MAPA DE RIESGOS'!$AP303="Alta",'MAPA DE RIESGOS'!$AR303="Catastrófico"),CONCATENATE("R",'MAPA DE RIESGOS'!$H303,"C",'MAPA DE RIESGOS'!$AF303),"")</f>
        <v/>
      </c>
      <c r="CF54" s="335" t="str">
        <f>IF(AND('MAPA DE RIESGOS'!$AP304="Alta",'MAPA DE RIESGOS'!$AR304="Catastrófico"),CONCATENATE("R",'MAPA DE RIESGOS'!$H304,"C",'MAPA DE RIESGOS'!$AF304),"")</f>
        <v/>
      </c>
      <c r="CG54" s="335" t="str">
        <f>IF(AND('MAPA DE RIESGOS'!$AP305="Alta",'MAPA DE RIESGOS'!$AR305="Catastrófico"),CONCATENATE("R",'MAPA DE RIESGOS'!$H305,"C",'MAPA DE RIESGOS'!$AF305),"")</f>
        <v/>
      </c>
      <c r="CH54" s="335" t="str">
        <f>IF(AND('MAPA DE RIESGOS'!$AP306="Alta",'MAPA DE RIESGOS'!$AR306="Catastrófico"),CONCATENATE("R",'MAPA DE RIESGOS'!$H306,"C",'MAPA DE RIESGOS'!$AF306),"")</f>
        <v/>
      </c>
      <c r="CI54" s="335" t="str">
        <f>IF(AND('MAPA DE RIESGOS'!$AP307="Alta",'MAPA DE RIESGOS'!$AR307="Catastrófico"),CONCATENATE("R",'MAPA DE RIESGOS'!$H307,"C",'MAPA DE RIESGOS'!$AF307),"")</f>
        <v/>
      </c>
      <c r="CJ54" s="335" t="str">
        <f>IF(AND('MAPA DE RIESGOS'!$AP308="Alta",'MAPA DE RIESGOS'!$AR308="Catastrófico"),CONCATENATE("R",'MAPA DE RIESGOS'!$H308,"C",'MAPA DE RIESGOS'!$AF308),"")</f>
        <v/>
      </c>
      <c r="CK54" s="335" t="str">
        <f>IF(AND('MAPA DE RIESGOS'!$AP309="Alta",'MAPA DE RIESGOS'!$AR309="Catastrófico"),CONCATENATE("R",'MAPA DE RIESGOS'!$H309,"C",'MAPA DE RIESGOS'!$AF309),"")</f>
        <v/>
      </c>
      <c r="CL54" s="335" t="str">
        <f>IF(AND('MAPA DE RIESGOS'!$AP310="Alta",'MAPA DE RIESGOS'!$AR310="Catastrófico"),CONCATENATE("R",'MAPA DE RIESGOS'!$H310,"C",'MAPA DE RIESGOS'!$AF310),"")</f>
        <v/>
      </c>
      <c r="CM54" s="335" t="str">
        <f>IF(AND('MAPA DE RIESGOS'!$AP311="Alta",'MAPA DE RIESGOS'!$AR311="Catastrófico"),CONCATENATE("R",'MAPA DE RIESGOS'!$H311,"C",'MAPA DE RIESGOS'!$AF311),"")</f>
        <v/>
      </c>
      <c r="CN54" s="335" t="str">
        <f>IF(AND('MAPA DE RIESGOS'!$AP312="Alta",'MAPA DE RIESGOS'!$AR312="Catastrófico"),CONCATENATE("R",'MAPA DE RIESGOS'!$H312,"C",'MAPA DE RIESGOS'!$AF312),"")</f>
        <v/>
      </c>
      <c r="CO54" s="335" t="str">
        <f>IF(AND('MAPA DE RIESGOS'!$AP313="Alta",'MAPA DE RIESGOS'!$AR313="Catastrófico"),CONCATENATE("R",'MAPA DE RIESGOS'!$H313,"C",'MAPA DE RIESGOS'!$AF313),"")</f>
        <v/>
      </c>
      <c r="CP54" s="335" t="str">
        <f>IF(AND('MAPA DE RIESGOS'!$AP314="Alta",'MAPA DE RIESGOS'!$AR314="Catastrófico"),CONCATENATE("R",'MAPA DE RIESGOS'!$H314,"C",'MAPA DE RIESGOS'!$AF314),"")</f>
        <v/>
      </c>
      <c r="CQ54" s="335" t="str">
        <f>IF(AND('MAPA DE RIESGOS'!$AP315="Alta",'MAPA DE RIESGOS'!$AR315="Catastrófico"),CONCATENATE("R",'MAPA DE RIESGOS'!$H315,"C",'MAPA DE RIESGOS'!$AF315),"")</f>
        <v/>
      </c>
      <c r="CR54" s="335" t="str">
        <f>IF(AND('MAPA DE RIESGOS'!$AP316="Alta",'MAPA DE RIESGOS'!$AR316="Catastrófico"),CONCATENATE("R",'MAPA DE RIESGOS'!$H316,"C",'MAPA DE RIESGOS'!$AF316),"")</f>
        <v/>
      </c>
      <c r="CS54" s="335" t="str">
        <f>IF(AND('MAPA DE RIESGOS'!$AP317="Alta",'MAPA DE RIESGOS'!$AR317="Catastrófico"),CONCATENATE("R",'MAPA DE RIESGOS'!$H317,"C",'MAPA DE RIESGOS'!$AF317),"")</f>
        <v/>
      </c>
      <c r="CT54" s="335" t="str">
        <f>IF(AND('MAPA DE RIESGOS'!$AP318="Alta",'MAPA DE RIESGOS'!$AR318="Catastrófico"),CONCATENATE("R",'MAPA DE RIESGOS'!$H318,"C",'MAPA DE RIESGOS'!$AF318),"")</f>
        <v/>
      </c>
      <c r="CU54" s="336" t="str">
        <f>IF(AND('MAPA DE RIESGOS'!$AP319="Alta",'MAPA DE RIESGOS'!$AR319="Catastrófico"),CONCATENATE("R",'MAPA DE RIESGOS'!$H319,"C",'MAPA DE RIESGOS'!$AF319),"")</f>
        <v/>
      </c>
      <c r="CV54" s="67"/>
      <c r="CW54" s="988"/>
      <c r="CX54" s="989"/>
      <c r="CY54" s="989"/>
      <c r="CZ54" s="989"/>
      <c r="DA54" s="989"/>
      <c r="DB54" s="990"/>
    </row>
    <row r="55" spans="2:106" ht="32.450000000000003" customHeight="1">
      <c r="B55" s="966"/>
      <c r="C55" s="966"/>
      <c r="D55" s="967"/>
      <c r="E55" s="955"/>
      <c r="F55" s="956"/>
      <c r="G55" s="956"/>
      <c r="H55" s="956"/>
      <c r="I55" s="956"/>
      <c r="J55" s="345" t="str">
        <f>IF(AND('MAPA DE RIESGOS'!$AP320="Alta",'MAPA DE RIESGOS'!$AR320="Leve"),CONCATENATE("R",'MAPA DE RIESGOS'!$H320,"C",'MAPA DE RIESGOS'!$AF320),"")</f>
        <v/>
      </c>
      <c r="K55" s="346" t="str">
        <f>IF(AND('MAPA DE RIESGOS'!$AP321="Alta",'MAPA DE RIESGOS'!$AR321="Leve"),CONCATENATE("R",'MAPA DE RIESGOS'!$H321,"C",'MAPA DE RIESGOS'!$AF321),"")</f>
        <v/>
      </c>
      <c r="L55" s="346" t="str">
        <f>IF(AND('MAPA DE RIESGOS'!$AP322="Alta",'MAPA DE RIESGOS'!$AR322="Leve"),CONCATENATE("R",'MAPA DE RIESGOS'!$H322,"C",'MAPA DE RIESGOS'!$AF322),"")</f>
        <v/>
      </c>
      <c r="M55" s="346" t="str">
        <f>IF(AND('MAPA DE RIESGOS'!$AP323="Alta",'MAPA DE RIESGOS'!$AR323="Leve"),CONCATENATE("R",'MAPA DE RIESGOS'!$H323,"C",'MAPA DE RIESGOS'!$AF323),"")</f>
        <v/>
      </c>
      <c r="N55" s="346" t="str">
        <f>IF(AND('MAPA DE RIESGOS'!$AP324="Alta",'MAPA DE RIESGOS'!$AR324="Leve"),CONCATENATE("R",'MAPA DE RIESGOS'!$H324,"C",'MAPA DE RIESGOS'!$AF324),"")</f>
        <v/>
      </c>
      <c r="O55" s="346" t="str">
        <f>IF(AND('MAPA DE RIESGOS'!$AP325="Alta",'MAPA DE RIESGOS'!$AR325="Leve"),CONCATENATE("R",'MAPA DE RIESGOS'!$H325,"C",'MAPA DE RIESGOS'!$AF325),"")</f>
        <v/>
      </c>
      <c r="P55" s="346" t="str">
        <f>IF(AND('MAPA DE RIESGOS'!$AP326="Alta",'MAPA DE RIESGOS'!$AR326="Leve"),CONCATENATE("R",'MAPA DE RIESGOS'!$H326,"C",'MAPA DE RIESGOS'!$AF326),"")</f>
        <v/>
      </c>
      <c r="Q55" s="346" t="str">
        <f>IF(AND('MAPA DE RIESGOS'!$AP327="Alta",'MAPA DE RIESGOS'!$AR327="Leve"),CONCATENATE("R",'MAPA DE RIESGOS'!$H327,"C",'MAPA DE RIESGOS'!$AF327),"")</f>
        <v/>
      </c>
      <c r="R55" s="346" t="str">
        <f>IF(AND('MAPA DE RIESGOS'!$AP328="Alta",'MAPA DE RIESGOS'!$AR328="Leve"),CONCATENATE("R",'MAPA DE RIESGOS'!$H328,"C",'MAPA DE RIESGOS'!$AF328),"")</f>
        <v/>
      </c>
      <c r="S55" s="346" t="str">
        <f>IF(AND('MAPA DE RIESGOS'!$AP329="Alta",'MAPA DE RIESGOS'!$AR329="Leve"),CONCATENATE("R",'MAPA DE RIESGOS'!$H329,"C",'MAPA DE RIESGOS'!$AF329),"")</f>
        <v/>
      </c>
      <c r="T55" s="346" t="str">
        <f>IF(AND('MAPA DE RIESGOS'!$AP330="Alta",'MAPA DE RIESGOS'!$AR330="Leve"),CONCATENATE("R",'MAPA DE RIESGOS'!$H330,"C",'MAPA DE RIESGOS'!$AF330),"")</f>
        <v/>
      </c>
      <c r="U55" s="346" t="str">
        <f>IF(AND('MAPA DE RIESGOS'!$AP331="Alta",'MAPA DE RIESGOS'!$AR331="Leve"),CONCATENATE("R",'MAPA DE RIESGOS'!$H331,"C",'MAPA DE RIESGOS'!$AF331),"")</f>
        <v/>
      </c>
      <c r="V55" s="346" t="str">
        <f>IF(AND('MAPA DE RIESGOS'!$AP332="Alta",'MAPA DE RIESGOS'!$AR332="Leve"),CONCATENATE("R",'MAPA DE RIESGOS'!$H332,"C",'MAPA DE RIESGOS'!$AF332),"")</f>
        <v/>
      </c>
      <c r="W55" s="346" t="str">
        <f>IF(AND('MAPA DE RIESGOS'!$AP333="Alta",'MAPA DE RIESGOS'!$AR333="Leve"),CONCATENATE("R",'MAPA DE RIESGOS'!$H333,"C",'MAPA DE RIESGOS'!$AF333),"")</f>
        <v/>
      </c>
      <c r="X55" s="346" t="str">
        <f>IF(AND('MAPA DE RIESGOS'!$AP334="Alta",'MAPA DE RIESGOS'!$AR334="Leve"),CONCATENATE("R",'MAPA DE RIESGOS'!$H334,"C",'MAPA DE RIESGOS'!$AF334),"")</f>
        <v/>
      </c>
      <c r="Y55" s="346" t="str">
        <f>IF(AND('MAPA DE RIESGOS'!$AP335="Alta",'MAPA DE RIESGOS'!$AR335="Leve"),CONCATENATE("R",'MAPA DE RIESGOS'!$H335,"C",'MAPA DE RIESGOS'!$AF335),"")</f>
        <v/>
      </c>
      <c r="Z55" s="346" t="str">
        <f>IF(AND('MAPA DE RIESGOS'!$AP336="Alta",'MAPA DE RIESGOS'!$AR336="Leve"),CONCATENATE("R",'MAPA DE RIESGOS'!$H336,"C",'MAPA DE RIESGOS'!$AF336),"")</f>
        <v/>
      </c>
      <c r="AA55" s="346" t="str">
        <f>IF(AND('MAPA DE RIESGOS'!$AP337="Alta",'MAPA DE RIESGOS'!$AR337="Leve"),CONCATENATE("R",'MAPA DE RIESGOS'!$H337,"C",'MAPA DE RIESGOS'!$AF337),"")</f>
        <v/>
      </c>
      <c r="AB55" s="345" t="str">
        <f>IF(AND('MAPA DE RIESGOS'!$AP320="Alta",'MAPA DE RIESGOS'!$AR320="Menor"),CONCATENATE("R",'MAPA DE RIESGOS'!$H320,"C",'MAPA DE RIESGOS'!$AF320),"")</f>
        <v/>
      </c>
      <c r="AC55" s="346" t="str">
        <f>IF(AND('MAPA DE RIESGOS'!$AP321="Alta",'MAPA DE RIESGOS'!$AR321="Menor"),CONCATENATE("R",'MAPA DE RIESGOS'!$H321,"C",'MAPA DE RIESGOS'!$AF321),"")</f>
        <v/>
      </c>
      <c r="AD55" s="346" t="str">
        <f>IF(AND('MAPA DE RIESGOS'!$AP322="Alta",'MAPA DE RIESGOS'!$AR322="Menor"),CONCATENATE("R",'MAPA DE RIESGOS'!$H322,"C",'MAPA DE RIESGOS'!$AF322),"")</f>
        <v/>
      </c>
      <c r="AE55" s="346" t="str">
        <f>IF(AND('MAPA DE RIESGOS'!$AP323="Alta",'MAPA DE RIESGOS'!$AR323="Menor"),CONCATENATE("R",'MAPA DE RIESGOS'!$H323,"C",'MAPA DE RIESGOS'!$AF323),"")</f>
        <v/>
      </c>
      <c r="AF55" s="346" t="str">
        <f>IF(AND('MAPA DE RIESGOS'!$AP324="Alta",'MAPA DE RIESGOS'!$AR324="Menor"),CONCATENATE("R",'MAPA DE RIESGOS'!$H324,"C",'MAPA DE RIESGOS'!$AF324),"")</f>
        <v/>
      </c>
      <c r="AG55" s="346" t="str">
        <f>IF(AND('MAPA DE RIESGOS'!$AP325="Alta",'MAPA DE RIESGOS'!$AR325="Menor"),CONCATENATE("R",'MAPA DE RIESGOS'!$H325,"C",'MAPA DE RIESGOS'!$AF325),"")</f>
        <v/>
      </c>
      <c r="AH55" s="346" t="str">
        <f>IF(AND('MAPA DE RIESGOS'!$AP326="Alta",'MAPA DE RIESGOS'!$AR326="Menor"),CONCATENATE("R",'MAPA DE RIESGOS'!$H326,"C",'MAPA DE RIESGOS'!$AF326),"")</f>
        <v/>
      </c>
      <c r="AI55" s="346" t="str">
        <f>IF(AND('MAPA DE RIESGOS'!$AP327="Alta",'MAPA DE RIESGOS'!$AR327="Menor"),CONCATENATE("R",'MAPA DE RIESGOS'!$H327,"C",'MAPA DE RIESGOS'!$AF327),"")</f>
        <v/>
      </c>
      <c r="AJ55" s="346" t="str">
        <f>IF(AND('MAPA DE RIESGOS'!$AP328="Alta",'MAPA DE RIESGOS'!$AR328="Menor"),CONCATENATE("R",'MAPA DE RIESGOS'!$H328,"C",'MAPA DE RIESGOS'!$AF328),"")</f>
        <v/>
      </c>
      <c r="AK55" s="346" t="str">
        <f>IF(AND('MAPA DE RIESGOS'!$AP329="Alta",'MAPA DE RIESGOS'!$AR329="Menor"),CONCATENATE("R",'MAPA DE RIESGOS'!$H329,"C",'MAPA DE RIESGOS'!$AF329),"")</f>
        <v/>
      </c>
      <c r="AL55" s="346" t="str">
        <f>IF(AND('MAPA DE RIESGOS'!$AP330="Alta",'MAPA DE RIESGOS'!$AR330="Menor"),CONCATENATE("R",'MAPA DE RIESGOS'!$H330,"C",'MAPA DE RIESGOS'!$AF330),"")</f>
        <v/>
      </c>
      <c r="AM55" s="346" t="str">
        <f>IF(AND('MAPA DE RIESGOS'!$AP331="Alta",'MAPA DE RIESGOS'!$AR331="Menor"),CONCATENATE("R",'MAPA DE RIESGOS'!$H331,"C",'MAPA DE RIESGOS'!$AF331),"")</f>
        <v/>
      </c>
      <c r="AN55" s="346" t="str">
        <f>IF(AND('MAPA DE RIESGOS'!$AP332="Alta",'MAPA DE RIESGOS'!$AR332="Menor"),CONCATENATE("R",'MAPA DE RIESGOS'!$H332,"C",'MAPA DE RIESGOS'!$AF332),"")</f>
        <v/>
      </c>
      <c r="AO55" s="346" t="str">
        <f>IF(AND('MAPA DE RIESGOS'!$AP333="Alta",'MAPA DE RIESGOS'!$AR333="Menor"),CONCATENATE("R",'MAPA DE RIESGOS'!$H333,"C",'MAPA DE RIESGOS'!$AF333),"")</f>
        <v/>
      </c>
      <c r="AP55" s="346" t="str">
        <f>IF(AND('MAPA DE RIESGOS'!$AP334="Alta",'MAPA DE RIESGOS'!$AR334="Menor"),CONCATENATE("R",'MAPA DE RIESGOS'!$H334,"C",'MAPA DE RIESGOS'!$AF334),"")</f>
        <v/>
      </c>
      <c r="AQ55" s="346" t="str">
        <f>IF(AND('MAPA DE RIESGOS'!$AP335="Alta",'MAPA DE RIESGOS'!$AR335="Menor"),CONCATENATE("R",'MAPA DE RIESGOS'!$H335,"C",'MAPA DE RIESGOS'!$AF335),"")</f>
        <v/>
      </c>
      <c r="AR55" s="346" t="str">
        <f>IF(AND('MAPA DE RIESGOS'!$AP336="Alta",'MAPA DE RIESGOS'!$AR336="Menor"),CONCATENATE("R",'MAPA DE RIESGOS'!$H336,"C",'MAPA DE RIESGOS'!$AF336),"")</f>
        <v/>
      </c>
      <c r="AS55" s="347" t="str">
        <f>IF(AND('MAPA DE RIESGOS'!$AP337="Alta",'MAPA DE RIESGOS'!$AR337="Menor"),CONCATENATE("R",'MAPA DE RIESGOS'!$H337,"C",'MAPA DE RIESGOS'!$AF337),"")</f>
        <v/>
      </c>
      <c r="AT55" s="333" t="str">
        <f>IF(AND('MAPA DE RIESGOS'!$AP320="Alta",'MAPA DE RIESGOS'!$AR320="Moderado"),CONCATENATE("R",'MAPA DE RIESGOS'!$H320,"C",'MAPA DE RIESGOS'!$AF320),"")</f>
        <v/>
      </c>
      <c r="AU55" s="333" t="str">
        <f>IF(AND('MAPA DE RIESGOS'!$AP321="Alta",'MAPA DE RIESGOS'!$AR321="Moderado"),CONCATENATE("R",'MAPA DE RIESGOS'!$H321,"C",'MAPA DE RIESGOS'!$AF321),"")</f>
        <v/>
      </c>
      <c r="AV55" s="333" t="str">
        <f>IF(AND('MAPA DE RIESGOS'!$AP322="Alta",'MAPA DE RIESGOS'!$AR322="Moderado"),CONCATENATE("R",'MAPA DE RIESGOS'!$H322,"C",'MAPA DE RIESGOS'!$AF322),"")</f>
        <v/>
      </c>
      <c r="AW55" s="333" t="str">
        <f>IF(AND('MAPA DE RIESGOS'!$AP323="Alta",'MAPA DE RIESGOS'!$AR323="Moderado"),CONCATENATE("R",'MAPA DE RIESGOS'!$H323,"C",'MAPA DE RIESGOS'!$AF323),"")</f>
        <v/>
      </c>
      <c r="AX55" s="333" t="str">
        <f>IF(AND('MAPA DE RIESGOS'!$AP324="Alta",'MAPA DE RIESGOS'!$AR324="Moderado"),CONCATENATE("R",'MAPA DE RIESGOS'!$H324,"C",'MAPA DE RIESGOS'!$AF324),"")</f>
        <v/>
      </c>
      <c r="AY55" s="333" t="str">
        <f>IF(AND('MAPA DE RIESGOS'!$AP325="Alta",'MAPA DE RIESGOS'!$AR325="Moderado"),CONCATENATE("R",'MAPA DE RIESGOS'!$H325,"C",'MAPA DE RIESGOS'!$AF325),"")</f>
        <v/>
      </c>
      <c r="AZ55" s="333" t="str">
        <f>IF(AND('MAPA DE RIESGOS'!$AP326="Alta",'MAPA DE RIESGOS'!$AR326="Moderado"),CONCATENATE("R",'MAPA DE RIESGOS'!$H326,"C",'MAPA DE RIESGOS'!$AF326),"")</f>
        <v/>
      </c>
      <c r="BA55" s="333" t="str">
        <f>IF(AND('MAPA DE RIESGOS'!$AP327="Alta",'MAPA DE RIESGOS'!$AR327="Moderado"),CONCATENATE("R",'MAPA DE RIESGOS'!$H327,"C",'MAPA DE RIESGOS'!$AF327),"")</f>
        <v/>
      </c>
      <c r="BB55" s="333" t="str">
        <f>IF(AND('MAPA DE RIESGOS'!$AP328="Alta",'MAPA DE RIESGOS'!$AR328="Moderado"),CONCATENATE("R",'MAPA DE RIESGOS'!$H328,"C",'MAPA DE RIESGOS'!$AF328),"")</f>
        <v/>
      </c>
      <c r="BC55" s="333" t="str">
        <f>IF(AND('MAPA DE RIESGOS'!$AP329="Alta",'MAPA DE RIESGOS'!$AR329="Moderado"),CONCATENATE("R",'MAPA DE RIESGOS'!$H329,"C",'MAPA DE RIESGOS'!$AF329),"")</f>
        <v/>
      </c>
      <c r="BD55" s="333" t="str">
        <f>IF(AND('MAPA DE RIESGOS'!$AP330="Alta",'MAPA DE RIESGOS'!$AR330="Moderado"),CONCATENATE("R",'MAPA DE RIESGOS'!$H330,"C",'MAPA DE RIESGOS'!$AF330),"")</f>
        <v/>
      </c>
      <c r="BE55" s="333" t="str">
        <f>IF(AND('MAPA DE RIESGOS'!$AP331="Alta",'MAPA DE RIESGOS'!$AR331="Moderado"),CONCATENATE("R",'MAPA DE RIESGOS'!$H331,"C",'MAPA DE RIESGOS'!$AF331),"")</f>
        <v/>
      </c>
      <c r="BF55" s="333" t="str">
        <f>IF(AND('MAPA DE RIESGOS'!$AP332="Alta",'MAPA DE RIESGOS'!$AR332="Moderado"),CONCATENATE("R",'MAPA DE RIESGOS'!$H332,"C",'MAPA DE RIESGOS'!$AF332),"")</f>
        <v/>
      </c>
      <c r="BG55" s="333" t="str">
        <f>IF(AND('MAPA DE RIESGOS'!$AP333="Alta",'MAPA DE RIESGOS'!$AR333="Moderado"),CONCATENATE("R",'MAPA DE RIESGOS'!$H333,"C",'MAPA DE RIESGOS'!$AF333),"")</f>
        <v/>
      </c>
      <c r="BH55" s="333" t="str">
        <f>IF(AND('MAPA DE RIESGOS'!$AP334="Alta",'MAPA DE RIESGOS'!$AR334="Moderado"),CONCATENATE("R",'MAPA DE RIESGOS'!$H334,"C",'MAPA DE RIESGOS'!$AF334),"")</f>
        <v/>
      </c>
      <c r="BI55" s="333" t="str">
        <f>IF(AND('MAPA DE RIESGOS'!$AP335="Alta",'MAPA DE RIESGOS'!$AR335="Moderado"),CONCATENATE("R",'MAPA DE RIESGOS'!$H335,"C",'MAPA DE RIESGOS'!$AF335),"")</f>
        <v/>
      </c>
      <c r="BJ55" s="333" t="str">
        <f>IF(AND('MAPA DE RIESGOS'!$AP336="Alta",'MAPA DE RIESGOS'!$AR336="Moderado"),CONCATENATE("R",'MAPA DE RIESGOS'!$H336,"C",'MAPA DE RIESGOS'!$AF336),"")</f>
        <v/>
      </c>
      <c r="BK55" s="334" t="str">
        <f>IF(AND('MAPA DE RIESGOS'!$AP337="Alta",'MAPA DE RIESGOS'!$AR337="Moderado"),CONCATENATE("R",'MAPA DE RIESGOS'!$H337,"C",'MAPA DE RIESGOS'!$AF337),"")</f>
        <v/>
      </c>
      <c r="BL55" s="333" t="str">
        <f>IF(AND('MAPA DE RIESGOS'!$AP320="Alta",'MAPA DE RIESGOS'!$AR320="Mayor"),CONCATENATE("R",'MAPA DE RIESGOS'!$H320,"C",'MAPA DE RIESGOS'!$AF320),"")</f>
        <v/>
      </c>
      <c r="BM55" s="333" t="str">
        <f>IF(AND('MAPA DE RIESGOS'!$AP321="Alta",'MAPA DE RIESGOS'!$AR321="Mayor"),CONCATENATE("R",'MAPA DE RIESGOS'!$H321,"C",'MAPA DE RIESGOS'!$AF321),"")</f>
        <v/>
      </c>
      <c r="BN55" s="333" t="str">
        <f>IF(AND('MAPA DE RIESGOS'!$AP322="Alta",'MAPA DE RIESGOS'!$AR322="Mayor"),CONCATENATE("R",'MAPA DE RIESGOS'!$H322,"C",'MAPA DE RIESGOS'!$AF322),"")</f>
        <v/>
      </c>
      <c r="BO55" s="333" t="str">
        <f>IF(AND('MAPA DE RIESGOS'!$AP323="Alta",'MAPA DE RIESGOS'!$AR323="Mayor"),CONCATENATE("R",'MAPA DE RIESGOS'!$H323,"C",'MAPA DE RIESGOS'!$AF323),"")</f>
        <v/>
      </c>
      <c r="BP55" s="333" t="str">
        <f>IF(AND('MAPA DE RIESGOS'!$AP324="Alta",'MAPA DE RIESGOS'!$AR324="Mayor"),CONCATENATE("R",'MAPA DE RIESGOS'!$H324,"C",'MAPA DE RIESGOS'!$AF324),"")</f>
        <v/>
      </c>
      <c r="BQ55" s="333" t="str">
        <f>IF(AND('MAPA DE RIESGOS'!$AP325="Alta",'MAPA DE RIESGOS'!$AR325="Mayor"),CONCATENATE("R",'MAPA DE RIESGOS'!$H325,"C",'MAPA DE RIESGOS'!$AF325),"")</f>
        <v/>
      </c>
      <c r="BR55" s="333" t="str">
        <f>IF(AND('MAPA DE RIESGOS'!$AP326="Alta",'MAPA DE RIESGOS'!$AR326="Mayor"),CONCATENATE("R",'MAPA DE RIESGOS'!$H326,"C",'MAPA DE RIESGOS'!$AF326),"")</f>
        <v/>
      </c>
      <c r="BS55" s="333" t="str">
        <f>IF(AND('MAPA DE RIESGOS'!$AP327="Alta",'MAPA DE RIESGOS'!$AR327="Mayor"),CONCATENATE("R",'MAPA DE RIESGOS'!$H327,"C",'MAPA DE RIESGOS'!$AF327),"")</f>
        <v/>
      </c>
      <c r="BT55" s="333" t="str">
        <f>IF(AND('MAPA DE RIESGOS'!$AP328="Alta",'MAPA DE RIESGOS'!$AR328="Mayor"),CONCATENATE("R",'MAPA DE RIESGOS'!$H328,"C",'MAPA DE RIESGOS'!$AF328),"")</f>
        <v/>
      </c>
      <c r="BU55" s="333" t="str">
        <f>IF(AND('MAPA DE RIESGOS'!$AP329="Alta",'MAPA DE RIESGOS'!$AR329="Mayor"),CONCATENATE("R",'MAPA DE RIESGOS'!$H329,"C",'MAPA DE RIESGOS'!$AF329),"")</f>
        <v/>
      </c>
      <c r="BV55" s="333" t="str">
        <f>IF(AND('MAPA DE RIESGOS'!$AP330="Alta",'MAPA DE RIESGOS'!$AR330="Mayor"),CONCATENATE("R",'MAPA DE RIESGOS'!$H330,"C",'MAPA DE RIESGOS'!$AF330),"")</f>
        <v/>
      </c>
      <c r="BW55" s="333" t="str">
        <f>IF(AND('MAPA DE RIESGOS'!$AP331="Alta",'MAPA DE RIESGOS'!$AR331="Mayor"),CONCATENATE("R",'MAPA DE RIESGOS'!$H331,"C",'MAPA DE RIESGOS'!$AF331),"")</f>
        <v/>
      </c>
      <c r="BX55" s="333" t="str">
        <f>IF(AND('MAPA DE RIESGOS'!$AP332="Alta",'MAPA DE RIESGOS'!$AR332="Mayor"),CONCATENATE("R",'MAPA DE RIESGOS'!$H332,"C",'MAPA DE RIESGOS'!$AF332),"")</f>
        <v/>
      </c>
      <c r="BY55" s="333" t="str">
        <f>IF(AND('MAPA DE RIESGOS'!$AP333="Alta",'MAPA DE RIESGOS'!$AR333="Mayor"),CONCATENATE("R",'MAPA DE RIESGOS'!$H333,"C",'MAPA DE RIESGOS'!$AF333),"")</f>
        <v/>
      </c>
      <c r="BZ55" s="333" t="str">
        <f>IF(AND('MAPA DE RIESGOS'!$AP334="Alta",'MAPA DE RIESGOS'!$AR334="Mayor"),CONCATENATE("R",'MAPA DE RIESGOS'!$H334,"C",'MAPA DE RIESGOS'!$AF334),"")</f>
        <v/>
      </c>
      <c r="CA55" s="333" t="str">
        <f>IF(AND('MAPA DE RIESGOS'!$AP335="Alta",'MAPA DE RIESGOS'!$AR335="Mayor"),CONCATENATE("R",'MAPA DE RIESGOS'!$H335,"C",'MAPA DE RIESGOS'!$AF335),"")</f>
        <v/>
      </c>
      <c r="CB55" s="333" t="str">
        <f>IF(AND('MAPA DE RIESGOS'!$AP336="Alta",'MAPA DE RIESGOS'!$AR336="Mayor"),CONCATENATE("R",'MAPA DE RIESGOS'!$H336,"C",'MAPA DE RIESGOS'!$AF336),"")</f>
        <v/>
      </c>
      <c r="CC55" s="334" t="str">
        <f>IF(AND('MAPA DE RIESGOS'!$AP337="Alta",'MAPA DE RIESGOS'!$AR337="Mayor"),CONCATENATE("R",'MAPA DE RIESGOS'!$H337,"C",'MAPA DE RIESGOS'!$AF337),"")</f>
        <v/>
      </c>
      <c r="CD55" s="335" t="str">
        <f>IF(AND('MAPA DE RIESGOS'!$AP320="Alta",'MAPA DE RIESGOS'!$AR320="Catastrófico"),CONCATENATE("R",'MAPA DE RIESGOS'!$H320,"C",'MAPA DE RIESGOS'!$AF320),"")</f>
        <v/>
      </c>
      <c r="CE55" s="335" t="str">
        <f>IF(AND('MAPA DE RIESGOS'!$AP321="Alta",'MAPA DE RIESGOS'!$AR321="Catastrófico"),CONCATENATE("R",'MAPA DE RIESGOS'!$H321,"C",'MAPA DE RIESGOS'!$AF321),"")</f>
        <v/>
      </c>
      <c r="CF55" s="335" t="str">
        <f>IF(AND('MAPA DE RIESGOS'!$AP322="Alta",'MAPA DE RIESGOS'!$AR322="Catastrófico"),CONCATENATE("R",'MAPA DE RIESGOS'!$H322,"C",'MAPA DE RIESGOS'!$AF322),"")</f>
        <v/>
      </c>
      <c r="CG55" s="335" t="str">
        <f>IF(AND('MAPA DE RIESGOS'!$AP323="Alta",'MAPA DE RIESGOS'!$AR323="Catastrófico"),CONCATENATE("R",'MAPA DE RIESGOS'!$H323,"C",'MAPA DE RIESGOS'!$AF323),"")</f>
        <v/>
      </c>
      <c r="CH55" s="335" t="str">
        <f>IF(AND('MAPA DE RIESGOS'!$AP324="Alta",'MAPA DE RIESGOS'!$AR324="Catastrófico"),CONCATENATE("R",'MAPA DE RIESGOS'!$H324,"C",'MAPA DE RIESGOS'!$AF324),"")</f>
        <v/>
      </c>
      <c r="CI55" s="335" t="str">
        <f>IF(AND('MAPA DE RIESGOS'!$AP325="Alta",'MAPA DE RIESGOS'!$AR325="Catastrófico"),CONCATENATE("R",'MAPA DE RIESGOS'!$H325,"C",'MAPA DE RIESGOS'!$AF325),"")</f>
        <v/>
      </c>
      <c r="CJ55" s="335" t="str">
        <f>IF(AND('MAPA DE RIESGOS'!$AP326="Alta",'MAPA DE RIESGOS'!$AR326="Catastrófico"),CONCATENATE("R",'MAPA DE RIESGOS'!$H326,"C",'MAPA DE RIESGOS'!$AF326),"")</f>
        <v/>
      </c>
      <c r="CK55" s="335" t="str">
        <f>IF(AND('MAPA DE RIESGOS'!$AP327="Alta",'MAPA DE RIESGOS'!$AR327="Catastrófico"),CONCATENATE("R",'MAPA DE RIESGOS'!$H327,"C",'MAPA DE RIESGOS'!$AF327),"")</f>
        <v/>
      </c>
      <c r="CL55" s="335" t="str">
        <f>IF(AND('MAPA DE RIESGOS'!$AP328="Alta",'MAPA DE RIESGOS'!$AR328="Catastrófico"),CONCATENATE("R",'MAPA DE RIESGOS'!$H328,"C",'MAPA DE RIESGOS'!$AF328),"")</f>
        <v/>
      </c>
      <c r="CM55" s="335" t="str">
        <f>IF(AND('MAPA DE RIESGOS'!$AP329="Alta",'MAPA DE RIESGOS'!$AR329="Catastrófico"),CONCATENATE("R",'MAPA DE RIESGOS'!$H329,"C",'MAPA DE RIESGOS'!$AF329),"")</f>
        <v/>
      </c>
      <c r="CN55" s="335" t="str">
        <f>IF(AND('MAPA DE RIESGOS'!$AP330="Alta",'MAPA DE RIESGOS'!$AR330="Catastrófico"),CONCATENATE("R",'MAPA DE RIESGOS'!$H330,"C",'MAPA DE RIESGOS'!$AF330),"")</f>
        <v/>
      </c>
      <c r="CO55" s="335" t="str">
        <f>IF(AND('MAPA DE RIESGOS'!$AP331="Alta",'MAPA DE RIESGOS'!$AR331="Catastrófico"),CONCATENATE("R",'MAPA DE RIESGOS'!$H331,"C",'MAPA DE RIESGOS'!$AF331),"")</f>
        <v/>
      </c>
      <c r="CP55" s="335" t="str">
        <f>IF(AND('MAPA DE RIESGOS'!$AP332="Alta",'MAPA DE RIESGOS'!$AR332="Catastrófico"),CONCATENATE("R",'MAPA DE RIESGOS'!$H332,"C",'MAPA DE RIESGOS'!$AF332),"")</f>
        <v/>
      </c>
      <c r="CQ55" s="335" t="str">
        <f>IF(AND('MAPA DE RIESGOS'!$AP333="Alta",'MAPA DE RIESGOS'!$AR333="Catastrófico"),CONCATENATE("R",'MAPA DE RIESGOS'!$H333,"C",'MAPA DE RIESGOS'!$AF333),"")</f>
        <v/>
      </c>
      <c r="CR55" s="335" t="str">
        <f>IF(AND('MAPA DE RIESGOS'!$AP334="Alta",'MAPA DE RIESGOS'!$AR334="Catastrófico"),CONCATENATE("R",'MAPA DE RIESGOS'!$H334,"C",'MAPA DE RIESGOS'!$AF334),"")</f>
        <v/>
      </c>
      <c r="CS55" s="335" t="str">
        <f>IF(AND('MAPA DE RIESGOS'!$AP335="Alta",'MAPA DE RIESGOS'!$AR335="Catastrófico"),CONCATENATE("R",'MAPA DE RIESGOS'!$H335,"C",'MAPA DE RIESGOS'!$AF335),"")</f>
        <v/>
      </c>
      <c r="CT55" s="335" t="str">
        <f>IF(AND('MAPA DE RIESGOS'!$AP336="Alta",'MAPA DE RIESGOS'!$AR336="Catastrófico"),CONCATENATE("R",'MAPA DE RIESGOS'!$H336,"C",'MAPA DE RIESGOS'!$AF336),"")</f>
        <v/>
      </c>
      <c r="CU55" s="336" t="str">
        <f>IF(AND('MAPA DE RIESGOS'!$AP337="Alta",'MAPA DE RIESGOS'!$AR337="Catastrófico"),CONCATENATE("R",'MAPA DE RIESGOS'!$H337,"C",'MAPA DE RIESGOS'!$AF337),"")</f>
        <v/>
      </c>
      <c r="CV55" s="67"/>
      <c r="CW55" s="988"/>
      <c r="CX55" s="989"/>
      <c r="CY55" s="989"/>
      <c r="CZ55" s="989"/>
      <c r="DA55" s="989"/>
      <c r="DB55" s="990"/>
    </row>
    <row r="56" spans="2:106" ht="32.450000000000003" customHeight="1">
      <c r="B56" s="966"/>
      <c r="C56" s="966"/>
      <c r="D56" s="967"/>
      <c r="E56" s="955"/>
      <c r="F56" s="956"/>
      <c r="G56" s="956"/>
      <c r="H56" s="956"/>
      <c r="I56" s="956"/>
      <c r="J56" s="345" t="str">
        <f>IF(AND('MAPA DE RIESGOS'!$AP338="Alta",'MAPA DE RIESGOS'!$AR338="Leve"),CONCATENATE("R",'MAPA DE RIESGOS'!$H338,"C",'MAPA DE RIESGOS'!$AF338),"")</f>
        <v/>
      </c>
      <c r="K56" s="346" t="str">
        <f>IF(AND('MAPA DE RIESGOS'!$AP339="Alta",'MAPA DE RIESGOS'!$AR339="Leve"),CONCATENATE("R",'MAPA DE RIESGOS'!$H339,"C",'MAPA DE RIESGOS'!$AF339),"")</f>
        <v/>
      </c>
      <c r="L56" s="346" t="str">
        <f>IF(AND('MAPA DE RIESGOS'!$AP340="Alta",'MAPA DE RIESGOS'!$AR340="Leve"),CONCATENATE("R",'MAPA DE RIESGOS'!$H340,"C",'MAPA DE RIESGOS'!$AF340),"")</f>
        <v/>
      </c>
      <c r="M56" s="346" t="str">
        <f>IF(AND('MAPA DE RIESGOS'!$AP341="Alta",'MAPA DE RIESGOS'!$AR341="Leve"),CONCATENATE("R",'MAPA DE RIESGOS'!$H341,"C",'MAPA DE RIESGOS'!$AF341),"")</f>
        <v/>
      </c>
      <c r="N56" s="346" t="str">
        <f>IF(AND('MAPA DE RIESGOS'!$AP342="Alta",'MAPA DE RIESGOS'!$AR342="Leve"),CONCATENATE("R",'MAPA DE RIESGOS'!$H342,"C",'MAPA DE RIESGOS'!$AF342),"")</f>
        <v/>
      </c>
      <c r="O56" s="346" t="str">
        <f>IF(AND('MAPA DE RIESGOS'!$AP343="Alta",'MAPA DE RIESGOS'!$AR343="Leve"),CONCATENATE("R",'MAPA DE RIESGOS'!$H343,"C",'MAPA DE RIESGOS'!$AF343),"")</f>
        <v/>
      </c>
      <c r="P56" s="346" t="str">
        <f>IF(AND('MAPA DE RIESGOS'!$AP344="Alta",'MAPA DE RIESGOS'!$AR344="Leve"),CONCATENATE("R",'MAPA DE RIESGOS'!$H344,"C",'MAPA DE RIESGOS'!$AF344),"")</f>
        <v/>
      </c>
      <c r="Q56" s="346" t="str">
        <f>IF(AND('MAPA DE RIESGOS'!$AP345="Alta",'MAPA DE RIESGOS'!$AR345="Leve"),CONCATENATE("R",'MAPA DE RIESGOS'!$H345,"C",'MAPA DE RIESGOS'!$AF345),"")</f>
        <v/>
      </c>
      <c r="R56" s="346" t="str">
        <f>IF(AND('MAPA DE RIESGOS'!$AP346="Alta",'MAPA DE RIESGOS'!$AR346="Leve"),CONCATENATE("R",'MAPA DE RIESGOS'!$H346,"C",'MAPA DE RIESGOS'!$AF346),"")</f>
        <v/>
      </c>
      <c r="S56" s="346" t="str">
        <f>IF(AND('MAPA DE RIESGOS'!$AP347="Alta",'MAPA DE RIESGOS'!$AR347="Leve"),CONCATENATE("R",'MAPA DE RIESGOS'!$H347,"C",'MAPA DE RIESGOS'!$AF347),"")</f>
        <v/>
      </c>
      <c r="T56" s="346" t="str">
        <f>IF(AND('MAPA DE RIESGOS'!$AP348="Alta",'MAPA DE RIESGOS'!$AR348="Leve"),CONCATENATE("R",'MAPA DE RIESGOS'!$H348,"C",'MAPA DE RIESGOS'!$AF348),"")</f>
        <v/>
      </c>
      <c r="U56" s="346" t="str">
        <f>IF(AND('MAPA DE RIESGOS'!$AP349="Alta",'MAPA DE RIESGOS'!$AR349="Leve"),CONCATENATE("R",'MAPA DE RIESGOS'!$H349,"C",'MAPA DE RIESGOS'!$AF349),"")</f>
        <v/>
      </c>
      <c r="V56" s="346" t="str">
        <f>IF(AND('MAPA DE RIESGOS'!$AP350="Alta",'MAPA DE RIESGOS'!$AR350="Leve"),CONCATENATE("R",'MAPA DE RIESGOS'!$H350,"C",'MAPA DE RIESGOS'!$AF350),"")</f>
        <v/>
      </c>
      <c r="W56" s="346" t="str">
        <f>IF(AND('MAPA DE RIESGOS'!$AP351="Alta",'MAPA DE RIESGOS'!$AR351="Leve"),CONCATENATE("R",'MAPA DE RIESGOS'!$H351,"C",'MAPA DE RIESGOS'!$AF351),"")</f>
        <v/>
      </c>
      <c r="X56" s="346" t="str">
        <f>IF(AND('MAPA DE RIESGOS'!$AP352="Alta",'MAPA DE RIESGOS'!$AR352="Leve"),CONCATENATE("R",'MAPA DE RIESGOS'!$H352,"C",'MAPA DE RIESGOS'!$AF352),"")</f>
        <v/>
      </c>
      <c r="Y56" s="346" t="str">
        <f>IF(AND('MAPA DE RIESGOS'!$AP353="Alta",'MAPA DE RIESGOS'!$AR353="Leve"),CONCATENATE("R",'MAPA DE RIESGOS'!$H353,"C",'MAPA DE RIESGOS'!$AF353),"")</f>
        <v/>
      </c>
      <c r="Z56" s="346" t="str">
        <f>IF(AND('MAPA DE RIESGOS'!$AP354="Alta",'MAPA DE RIESGOS'!$AR354="Leve"),CONCATENATE("R",'MAPA DE RIESGOS'!$H354,"C",'MAPA DE RIESGOS'!$AF354),"")</f>
        <v/>
      </c>
      <c r="AA56" s="346" t="str">
        <f>IF(AND('MAPA DE RIESGOS'!$AP355="Alta",'MAPA DE RIESGOS'!$AR355="Leve"),CONCATENATE("R",'MAPA DE RIESGOS'!$H355,"C",'MAPA DE RIESGOS'!$AF355),"")</f>
        <v/>
      </c>
      <c r="AB56" s="345" t="str">
        <f>IF(AND('MAPA DE RIESGOS'!$AP338="Alta",'MAPA DE RIESGOS'!$AR338="Menor"),CONCATENATE("R",'MAPA DE RIESGOS'!$H338,"C",'MAPA DE RIESGOS'!$AF338),"")</f>
        <v/>
      </c>
      <c r="AC56" s="346" t="str">
        <f>IF(AND('MAPA DE RIESGOS'!$AP339="Alta",'MAPA DE RIESGOS'!$AR339="Menor"),CONCATENATE("R",'MAPA DE RIESGOS'!$H339,"C",'MAPA DE RIESGOS'!$AF339),"")</f>
        <v/>
      </c>
      <c r="AD56" s="346" t="str">
        <f>IF(AND('MAPA DE RIESGOS'!$AP340="Alta",'MAPA DE RIESGOS'!$AR340="Menor"),CONCATENATE("R",'MAPA DE RIESGOS'!$H340,"C",'MAPA DE RIESGOS'!$AF340),"")</f>
        <v/>
      </c>
      <c r="AE56" s="346" t="str">
        <f>IF(AND('MAPA DE RIESGOS'!$AP341="Alta",'MAPA DE RIESGOS'!$AR341="Menor"),CONCATENATE("R",'MAPA DE RIESGOS'!$H341,"C",'MAPA DE RIESGOS'!$AF341),"")</f>
        <v/>
      </c>
      <c r="AF56" s="346" t="str">
        <f>IF(AND('MAPA DE RIESGOS'!$AP342="Alta",'MAPA DE RIESGOS'!$AR342="Menor"),CONCATENATE("R",'MAPA DE RIESGOS'!$H342,"C",'MAPA DE RIESGOS'!$AF342),"")</f>
        <v/>
      </c>
      <c r="AG56" s="346" t="str">
        <f>IF(AND('MAPA DE RIESGOS'!$AP343="Alta",'MAPA DE RIESGOS'!$AR343="Menor"),CONCATENATE("R",'MAPA DE RIESGOS'!$H343,"C",'MAPA DE RIESGOS'!$AF343),"")</f>
        <v/>
      </c>
      <c r="AH56" s="346" t="str">
        <f>IF(AND('MAPA DE RIESGOS'!$AP344="Alta",'MAPA DE RIESGOS'!$AR344="Menor"),CONCATENATE("R",'MAPA DE RIESGOS'!$H344,"C",'MAPA DE RIESGOS'!$AF344),"")</f>
        <v/>
      </c>
      <c r="AI56" s="346" t="str">
        <f>IF(AND('MAPA DE RIESGOS'!$AP345="Alta",'MAPA DE RIESGOS'!$AR345="Menor"),CONCATENATE("R",'MAPA DE RIESGOS'!$H345,"C",'MAPA DE RIESGOS'!$AF345),"")</f>
        <v/>
      </c>
      <c r="AJ56" s="346" t="str">
        <f>IF(AND('MAPA DE RIESGOS'!$AP346="Alta",'MAPA DE RIESGOS'!$AR346="Menor"),CONCATENATE("R",'MAPA DE RIESGOS'!$H346,"C",'MAPA DE RIESGOS'!$AF346),"")</f>
        <v/>
      </c>
      <c r="AK56" s="346" t="str">
        <f>IF(AND('MAPA DE RIESGOS'!$AP347="Alta",'MAPA DE RIESGOS'!$AR347="Menor"),CONCATENATE("R",'MAPA DE RIESGOS'!$H347,"C",'MAPA DE RIESGOS'!$AF347),"")</f>
        <v/>
      </c>
      <c r="AL56" s="346" t="str">
        <f>IF(AND('MAPA DE RIESGOS'!$AP348="Alta",'MAPA DE RIESGOS'!$AR348="Menor"),CONCATENATE("R",'MAPA DE RIESGOS'!$H348,"C",'MAPA DE RIESGOS'!$AF348),"")</f>
        <v/>
      </c>
      <c r="AM56" s="346" t="str">
        <f>IF(AND('MAPA DE RIESGOS'!$AP349="Alta",'MAPA DE RIESGOS'!$AR349="Menor"),CONCATENATE("R",'MAPA DE RIESGOS'!$H349,"C",'MAPA DE RIESGOS'!$AF349),"")</f>
        <v/>
      </c>
      <c r="AN56" s="346" t="str">
        <f>IF(AND('MAPA DE RIESGOS'!$AP350="Alta",'MAPA DE RIESGOS'!$AR350="Menor"),CONCATENATE("R",'MAPA DE RIESGOS'!$H350,"C",'MAPA DE RIESGOS'!$AF350),"")</f>
        <v/>
      </c>
      <c r="AO56" s="346" t="str">
        <f>IF(AND('MAPA DE RIESGOS'!$AP351="Alta",'MAPA DE RIESGOS'!$AR351="Menor"),CONCATENATE("R",'MAPA DE RIESGOS'!$H351,"C",'MAPA DE RIESGOS'!$AF351),"")</f>
        <v/>
      </c>
      <c r="AP56" s="346" t="str">
        <f>IF(AND('MAPA DE RIESGOS'!$AP352="Alta",'MAPA DE RIESGOS'!$AR352="Menor"),CONCATENATE("R",'MAPA DE RIESGOS'!$H352,"C",'MAPA DE RIESGOS'!$AF352),"")</f>
        <v/>
      </c>
      <c r="AQ56" s="346" t="str">
        <f>IF(AND('MAPA DE RIESGOS'!$AP353="Alta",'MAPA DE RIESGOS'!$AR353="Menor"),CONCATENATE("R",'MAPA DE RIESGOS'!$H353,"C",'MAPA DE RIESGOS'!$AF353),"")</f>
        <v/>
      </c>
      <c r="AR56" s="346" t="str">
        <f>IF(AND('MAPA DE RIESGOS'!$AP354="Alta",'MAPA DE RIESGOS'!$AR354="Menor"),CONCATENATE("R",'MAPA DE RIESGOS'!$H354,"C",'MAPA DE RIESGOS'!$AF354),"")</f>
        <v/>
      </c>
      <c r="AS56" s="347" t="str">
        <f>IF(AND('MAPA DE RIESGOS'!$AP355="Alta",'MAPA DE RIESGOS'!$AR355="Menor"),CONCATENATE("R",'MAPA DE RIESGOS'!$H355,"C",'MAPA DE RIESGOS'!$AF355),"")</f>
        <v/>
      </c>
      <c r="AT56" s="333" t="str">
        <f>IF(AND('MAPA DE RIESGOS'!$AP338="Alta",'MAPA DE RIESGOS'!$AR338="Moderado"),CONCATENATE("R",'MAPA DE RIESGOS'!$H338,"C",'MAPA DE RIESGOS'!$AF338),"")</f>
        <v/>
      </c>
      <c r="AU56" s="333" t="str">
        <f>IF(AND('MAPA DE RIESGOS'!$AP339="Alta",'MAPA DE RIESGOS'!$AR339="Moderado"),CONCATENATE("R",'MAPA DE RIESGOS'!$H339,"C",'MAPA DE RIESGOS'!$AF339),"")</f>
        <v/>
      </c>
      <c r="AV56" s="333" t="str">
        <f>IF(AND('MAPA DE RIESGOS'!$AP340="Alta",'MAPA DE RIESGOS'!$AR340="Moderado"),CONCATENATE("R",'MAPA DE RIESGOS'!$H340,"C",'MAPA DE RIESGOS'!$AF340),"")</f>
        <v/>
      </c>
      <c r="AW56" s="333" t="str">
        <f>IF(AND('MAPA DE RIESGOS'!$AP341="Alta",'MAPA DE RIESGOS'!$AR341="Moderado"),CONCATENATE("R",'MAPA DE RIESGOS'!$H341,"C",'MAPA DE RIESGOS'!$AF341),"")</f>
        <v/>
      </c>
      <c r="AX56" s="333" t="str">
        <f>IF(AND('MAPA DE RIESGOS'!$AP342="Alta",'MAPA DE RIESGOS'!$AR342="Moderado"),CONCATENATE("R",'MAPA DE RIESGOS'!$H342,"C",'MAPA DE RIESGOS'!$AF342),"")</f>
        <v/>
      </c>
      <c r="AY56" s="333" t="str">
        <f>IF(AND('MAPA DE RIESGOS'!$AP343="Alta",'MAPA DE RIESGOS'!$AR343="Moderado"),CONCATENATE("R",'MAPA DE RIESGOS'!$H343,"C",'MAPA DE RIESGOS'!$AF343),"")</f>
        <v/>
      </c>
      <c r="AZ56" s="333" t="str">
        <f>IF(AND('MAPA DE RIESGOS'!$AP344="Alta",'MAPA DE RIESGOS'!$AR344="Moderado"),CONCATENATE("R",'MAPA DE RIESGOS'!$H344,"C",'MAPA DE RIESGOS'!$AF344),"")</f>
        <v/>
      </c>
      <c r="BA56" s="333" t="str">
        <f>IF(AND('MAPA DE RIESGOS'!$AP345="Alta",'MAPA DE RIESGOS'!$AR345="Moderado"),CONCATENATE("R",'MAPA DE RIESGOS'!$H345,"C",'MAPA DE RIESGOS'!$AF345),"")</f>
        <v/>
      </c>
      <c r="BB56" s="333" t="str">
        <f>IF(AND('MAPA DE RIESGOS'!$AP346="Alta",'MAPA DE RIESGOS'!$AR346="Moderado"),CONCATENATE("R",'MAPA DE RIESGOS'!$H346,"C",'MAPA DE RIESGOS'!$AF346),"")</f>
        <v/>
      </c>
      <c r="BC56" s="333" t="str">
        <f>IF(AND('MAPA DE RIESGOS'!$AP347="Alta",'MAPA DE RIESGOS'!$AR347="Moderado"),CONCATENATE("R",'MAPA DE RIESGOS'!$H347,"C",'MAPA DE RIESGOS'!$AF347),"")</f>
        <v/>
      </c>
      <c r="BD56" s="333" t="str">
        <f>IF(AND('MAPA DE RIESGOS'!$AP348="Alta",'MAPA DE RIESGOS'!$AR348="Moderado"),CONCATENATE("R",'MAPA DE RIESGOS'!$H348,"C",'MAPA DE RIESGOS'!$AF348),"")</f>
        <v/>
      </c>
      <c r="BE56" s="333" t="str">
        <f>IF(AND('MAPA DE RIESGOS'!$AP349="Alta",'MAPA DE RIESGOS'!$AR349="Moderado"),CONCATENATE("R",'MAPA DE RIESGOS'!$H349,"C",'MAPA DE RIESGOS'!$AF349),"")</f>
        <v/>
      </c>
      <c r="BF56" s="333" t="str">
        <f>IF(AND('MAPA DE RIESGOS'!$AP350="Alta",'MAPA DE RIESGOS'!$AR350="Moderado"),CONCATENATE("R",'MAPA DE RIESGOS'!$H350,"C",'MAPA DE RIESGOS'!$AF350),"")</f>
        <v/>
      </c>
      <c r="BG56" s="333" t="str">
        <f>IF(AND('MAPA DE RIESGOS'!$AP351="Alta",'MAPA DE RIESGOS'!$AR351="Moderado"),CONCATENATE("R",'MAPA DE RIESGOS'!$H351,"C",'MAPA DE RIESGOS'!$AF351),"")</f>
        <v/>
      </c>
      <c r="BH56" s="333" t="str">
        <f>IF(AND('MAPA DE RIESGOS'!$AP352="Alta",'MAPA DE RIESGOS'!$AR352="Moderado"),CONCATENATE("R",'MAPA DE RIESGOS'!$H352,"C",'MAPA DE RIESGOS'!$AF352),"")</f>
        <v/>
      </c>
      <c r="BI56" s="333" t="str">
        <f>IF(AND('MAPA DE RIESGOS'!$AP353="Alta",'MAPA DE RIESGOS'!$AR353="Moderado"),CONCATENATE("R",'MAPA DE RIESGOS'!$H353,"C",'MAPA DE RIESGOS'!$AF353),"")</f>
        <v/>
      </c>
      <c r="BJ56" s="333" t="str">
        <f>IF(AND('MAPA DE RIESGOS'!$AP354="Alta",'MAPA DE RIESGOS'!$AR354="Moderado"),CONCATENATE("R",'MAPA DE RIESGOS'!$H354,"C",'MAPA DE RIESGOS'!$AF354),"")</f>
        <v/>
      </c>
      <c r="BK56" s="334" t="str">
        <f>IF(AND('MAPA DE RIESGOS'!$AP355="Alta",'MAPA DE RIESGOS'!$AR355="Moderado"),CONCATENATE("R",'MAPA DE RIESGOS'!$H355,"C",'MAPA DE RIESGOS'!$AF355),"")</f>
        <v/>
      </c>
      <c r="BL56" s="333" t="str">
        <f>IF(AND('MAPA DE RIESGOS'!$AP338="Alta",'MAPA DE RIESGOS'!$AR338="Mayor"),CONCATENATE("R",'MAPA DE RIESGOS'!$H338,"C",'MAPA DE RIESGOS'!$AF338),"")</f>
        <v/>
      </c>
      <c r="BM56" s="333" t="str">
        <f>IF(AND('MAPA DE RIESGOS'!$AP339="Alta",'MAPA DE RIESGOS'!$AR339="Mayor"),CONCATENATE("R",'MAPA DE RIESGOS'!$H339,"C",'MAPA DE RIESGOS'!$AF339),"")</f>
        <v/>
      </c>
      <c r="BN56" s="333" t="str">
        <f>IF(AND('MAPA DE RIESGOS'!$AP340="Alta",'MAPA DE RIESGOS'!$AR340="Mayor"),CONCATENATE("R",'MAPA DE RIESGOS'!$H340,"C",'MAPA DE RIESGOS'!$AF340),"")</f>
        <v/>
      </c>
      <c r="BO56" s="333" t="str">
        <f>IF(AND('MAPA DE RIESGOS'!$AP341="Alta",'MAPA DE RIESGOS'!$AR341="Mayor"),CONCATENATE("R",'MAPA DE RIESGOS'!$H341,"C",'MAPA DE RIESGOS'!$AF341),"")</f>
        <v/>
      </c>
      <c r="BP56" s="333" t="str">
        <f>IF(AND('MAPA DE RIESGOS'!$AP342="Alta",'MAPA DE RIESGOS'!$AR342="Mayor"),CONCATENATE("R",'MAPA DE RIESGOS'!$H342,"C",'MAPA DE RIESGOS'!$AF342),"")</f>
        <v/>
      </c>
      <c r="BQ56" s="333" t="str">
        <f>IF(AND('MAPA DE RIESGOS'!$AP343="Alta",'MAPA DE RIESGOS'!$AR343="Mayor"),CONCATENATE("R",'MAPA DE RIESGOS'!$H343,"C",'MAPA DE RIESGOS'!$AF343),"")</f>
        <v/>
      </c>
      <c r="BR56" s="333" t="str">
        <f>IF(AND('MAPA DE RIESGOS'!$AP344="Alta",'MAPA DE RIESGOS'!$AR344="Mayor"),CONCATENATE("R",'MAPA DE RIESGOS'!$H344,"C",'MAPA DE RIESGOS'!$AF344),"")</f>
        <v/>
      </c>
      <c r="BS56" s="333" t="str">
        <f>IF(AND('MAPA DE RIESGOS'!$AP345="Alta",'MAPA DE RIESGOS'!$AR345="Mayor"),CONCATENATE("R",'MAPA DE RIESGOS'!$H345,"C",'MAPA DE RIESGOS'!$AF345),"")</f>
        <v/>
      </c>
      <c r="BT56" s="333" t="str">
        <f>IF(AND('MAPA DE RIESGOS'!$AP346="Alta",'MAPA DE RIESGOS'!$AR346="Mayor"),CONCATENATE("R",'MAPA DE RIESGOS'!$H346,"C",'MAPA DE RIESGOS'!$AF346),"")</f>
        <v/>
      </c>
      <c r="BU56" s="333" t="str">
        <f>IF(AND('MAPA DE RIESGOS'!$AP347="Alta",'MAPA DE RIESGOS'!$AR347="Mayor"),CONCATENATE("R",'MAPA DE RIESGOS'!$H347,"C",'MAPA DE RIESGOS'!$AF347),"")</f>
        <v/>
      </c>
      <c r="BV56" s="333" t="str">
        <f>IF(AND('MAPA DE RIESGOS'!$AP348="Alta",'MAPA DE RIESGOS'!$AR348="Mayor"),CONCATENATE("R",'MAPA DE RIESGOS'!$H348,"C",'MAPA DE RIESGOS'!$AF348),"")</f>
        <v/>
      </c>
      <c r="BW56" s="333" t="str">
        <f>IF(AND('MAPA DE RIESGOS'!$AP349="Alta",'MAPA DE RIESGOS'!$AR349="Mayor"),CONCATENATE("R",'MAPA DE RIESGOS'!$H349,"C",'MAPA DE RIESGOS'!$AF349),"")</f>
        <v/>
      </c>
      <c r="BX56" s="333" t="str">
        <f>IF(AND('MAPA DE RIESGOS'!$AP350="Alta",'MAPA DE RIESGOS'!$AR350="Mayor"),CONCATENATE("R",'MAPA DE RIESGOS'!$H350,"C",'MAPA DE RIESGOS'!$AF350),"")</f>
        <v/>
      </c>
      <c r="BY56" s="333" t="str">
        <f>IF(AND('MAPA DE RIESGOS'!$AP351="Alta",'MAPA DE RIESGOS'!$AR351="Mayor"),CONCATENATE("R",'MAPA DE RIESGOS'!$H351,"C",'MAPA DE RIESGOS'!$AF351),"")</f>
        <v/>
      </c>
      <c r="BZ56" s="333" t="str">
        <f>IF(AND('MAPA DE RIESGOS'!$AP352="Alta",'MAPA DE RIESGOS'!$AR352="Mayor"),CONCATENATE("R",'MAPA DE RIESGOS'!$H352,"C",'MAPA DE RIESGOS'!$AF352),"")</f>
        <v/>
      </c>
      <c r="CA56" s="333" t="str">
        <f>IF(AND('MAPA DE RIESGOS'!$AP353="Alta",'MAPA DE RIESGOS'!$AR353="Mayor"),CONCATENATE("R",'MAPA DE RIESGOS'!$H353,"C",'MAPA DE RIESGOS'!$AF353),"")</f>
        <v/>
      </c>
      <c r="CB56" s="333" t="str">
        <f>IF(AND('MAPA DE RIESGOS'!$AP354="Alta",'MAPA DE RIESGOS'!$AR354="Mayor"),CONCATENATE("R",'MAPA DE RIESGOS'!$H354,"C",'MAPA DE RIESGOS'!$AF354),"")</f>
        <v/>
      </c>
      <c r="CC56" s="334" t="str">
        <f>IF(AND('MAPA DE RIESGOS'!$AP355="Alta",'MAPA DE RIESGOS'!$AR355="Mayor"),CONCATENATE("R",'MAPA DE RIESGOS'!$H355,"C",'MAPA DE RIESGOS'!$AF355),"")</f>
        <v/>
      </c>
      <c r="CD56" s="335" t="str">
        <f>IF(AND('MAPA DE RIESGOS'!$AP338="Alta",'MAPA DE RIESGOS'!$AR338="Catastrófico"),CONCATENATE("R",'MAPA DE RIESGOS'!$H338,"C",'MAPA DE RIESGOS'!$AF338),"")</f>
        <v/>
      </c>
      <c r="CE56" s="335" t="str">
        <f>IF(AND('MAPA DE RIESGOS'!$AP339="Alta",'MAPA DE RIESGOS'!$AR339="Catastrófico"),CONCATENATE("R",'MAPA DE RIESGOS'!$H339,"C",'MAPA DE RIESGOS'!$AF339),"")</f>
        <v/>
      </c>
      <c r="CF56" s="335" t="str">
        <f>IF(AND('MAPA DE RIESGOS'!$AP340="Alta",'MAPA DE RIESGOS'!$AR340="Catastrófico"),CONCATENATE("R",'MAPA DE RIESGOS'!$H340,"C",'MAPA DE RIESGOS'!$AF340),"")</f>
        <v/>
      </c>
      <c r="CG56" s="335" t="str">
        <f>IF(AND('MAPA DE RIESGOS'!$AP341="Alta",'MAPA DE RIESGOS'!$AR341="Catastrófico"),CONCATENATE("R",'MAPA DE RIESGOS'!$H341,"C",'MAPA DE RIESGOS'!$AF341),"")</f>
        <v/>
      </c>
      <c r="CH56" s="335" t="str">
        <f>IF(AND('MAPA DE RIESGOS'!$AP342="Alta",'MAPA DE RIESGOS'!$AR342="Catastrófico"),CONCATENATE("R",'MAPA DE RIESGOS'!$H342,"C",'MAPA DE RIESGOS'!$AF342),"")</f>
        <v/>
      </c>
      <c r="CI56" s="335" t="str">
        <f>IF(AND('MAPA DE RIESGOS'!$AP343="Alta",'MAPA DE RIESGOS'!$AR343="Catastrófico"),CONCATENATE("R",'MAPA DE RIESGOS'!$H343,"C",'MAPA DE RIESGOS'!$AF343),"")</f>
        <v/>
      </c>
      <c r="CJ56" s="335" t="str">
        <f>IF(AND('MAPA DE RIESGOS'!$AP344="Alta",'MAPA DE RIESGOS'!$AR344="Catastrófico"),CONCATENATE("R",'MAPA DE RIESGOS'!$H344,"C",'MAPA DE RIESGOS'!$AF344),"")</f>
        <v/>
      </c>
      <c r="CK56" s="335" t="str">
        <f>IF(AND('MAPA DE RIESGOS'!$AP345="Alta",'MAPA DE RIESGOS'!$AR345="Catastrófico"),CONCATENATE("R",'MAPA DE RIESGOS'!$H345,"C",'MAPA DE RIESGOS'!$AF345),"")</f>
        <v/>
      </c>
      <c r="CL56" s="335" t="str">
        <f>IF(AND('MAPA DE RIESGOS'!$AP346="Alta",'MAPA DE RIESGOS'!$AR346="Catastrófico"),CONCATENATE("R",'MAPA DE RIESGOS'!$H346,"C",'MAPA DE RIESGOS'!$AF346),"")</f>
        <v/>
      </c>
      <c r="CM56" s="335" t="str">
        <f>IF(AND('MAPA DE RIESGOS'!$AP347="Alta",'MAPA DE RIESGOS'!$AR347="Catastrófico"),CONCATENATE("R",'MAPA DE RIESGOS'!$H347,"C",'MAPA DE RIESGOS'!$AF347),"")</f>
        <v/>
      </c>
      <c r="CN56" s="335" t="str">
        <f>IF(AND('MAPA DE RIESGOS'!$AP348="Alta",'MAPA DE RIESGOS'!$AR348="Catastrófico"),CONCATENATE("R",'MAPA DE RIESGOS'!$H348,"C",'MAPA DE RIESGOS'!$AF348),"")</f>
        <v/>
      </c>
      <c r="CO56" s="335" t="str">
        <f>IF(AND('MAPA DE RIESGOS'!$AP349="Alta",'MAPA DE RIESGOS'!$AR349="Catastrófico"),CONCATENATE("R",'MAPA DE RIESGOS'!$H349,"C",'MAPA DE RIESGOS'!$AF349),"")</f>
        <v/>
      </c>
      <c r="CP56" s="335" t="str">
        <f>IF(AND('MAPA DE RIESGOS'!$AP350="Alta",'MAPA DE RIESGOS'!$AR350="Catastrófico"),CONCATENATE("R",'MAPA DE RIESGOS'!$H350,"C",'MAPA DE RIESGOS'!$AF350),"")</f>
        <v/>
      </c>
      <c r="CQ56" s="335" t="str">
        <f>IF(AND('MAPA DE RIESGOS'!$AP351="Alta",'MAPA DE RIESGOS'!$AR351="Catastrófico"),CONCATENATE("R",'MAPA DE RIESGOS'!$H351,"C",'MAPA DE RIESGOS'!$AF351),"")</f>
        <v/>
      </c>
      <c r="CR56" s="335" t="str">
        <f>IF(AND('MAPA DE RIESGOS'!$AP352="Alta",'MAPA DE RIESGOS'!$AR352="Catastrófico"),CONCATENATE("R",'MAPA DE RIESGOS'!$H352,"C",'MAPA DE RIESGOS'!$AF352),"")</f>
        <v/>
      </c>
      <c r="CS56" s="335" t="str">
        <f>IF(AND('MAPA DE RIESGOS'!$AP353="Alta",'MAPA DE RIESGOS'!$AR353="Catastrófico"),CONCATENATE("R",'MAPA DE RIESGOS'!$H353,"C",'MAPA DE RIESGOS'!$AF353),"")</f>
        <v/>
      </c>
      <c r="CT56" s="335" t="str">
        <f>IF(AND('MAPA DE RIESGOS'!$AP354="Alta",'MAPA DE RIESGOS'!$AR354="Catastrófico"),CONCATENATE("R",'MAPA DE RIESGOS'!$H354,"C",'MAPA DE RIESGOS'!$AF354),"")</f>
        <v/>
      </c>
      <c r="CU56" s="336" t="str">
        <f>IF(AND('MAPA DE RIESGOS'!$AP355="Alta",'MAPA DE RIESGOS'!$AR355="Catastrófico"),CONCATENATE("R",'MAPA DE RIESGOS'!$H355,"C",'MAPA DE RIESGOS'!$AF355),"")</f>
        <v/>
      </c>
      <c r="CV56" s="67"/>
      <c r="CW56" s="988"/>
      <c r="CX56" s="989"/>
      <c r="CY56" s="989"/>
      <c r="CZ56" s="989"/>
      <c r="DA56" s="989"/>
      <c r="DB56" s="990"/>
    </row>
    <row r="57" spans="2:106" ht="32.450000000000003" customHeight="1">
      <c r="B57" s="966"/>
      <c r="C57" s="966"/>
      <c r="D57" s="967"/>
      <c r="E57" s="955"/>
      <c r="F57" s="956"/>
      <c r="G57" s="956"/>
      <c r="H57" s="956"/>
      <c r="I57" s="956"/>
      <c r="J57" s="345" t="str">
        <f>IF(AND('MAPA DE RIESGOS'!$AP356="Alta",'MAPA DE RIESGOS'!$AR356="Leve"),CONCATENATE("R",'MAPA DE RIESGOS'!$H356,"C",'MAPA DE RIESGOS'!$AF356),"")</f>
        <v/>
      </c>
      <c r="K57" s="346" t="str">
        <f>IF(AND('MAPA DE RIESGOS'!$AP357="Alta",'MAPA DE RIESGOS'!$AR357="Leve"),CONCATENATE("R",'MAPA DE RIESGOS'!$H357,"C",'MAPA DE RIESGOS'!$AF357),"")</f>
        <v/>
      </c>
      <c r="L57" s="346" t="str">
        <f>IF(AND('MAPA DE RIESGOS'!$AP358="Alta",'MAPA DE RIESGOS'!$AR358="Leve"),CONCATENATE("R",'MAPA DE RIESGOS'!$H358,"C",'MAPA DE RIESGOS'!$AF358),"")</f>
        <v/>
      </c>
      <c r="M57" s="346" t="str">
        <f>IF(AND('MAPA DE RIESGOS'!$AP359="Alta",'MAPA DE RIESGOS'!$AR359="Leve"),CONCATENATE("R",'MAPA DE RIESGOS'!$H359,"C",'MAPA DE RIESGOS'!$AF359),"")</f>
        <v/>
      </c>
      <c r="N57" s="346" t="str">
        <f>IF(AND('MAPA DE RIESGOS'!$AP360="Alta",'MAPA DE RIESGOS'!$AR360="Leve"),CONCATENATE("R",'MAPA DE RIESGOS'!$H360,"C",'MAPA DE RIESGOS'!$AF360),"")</f>
        <v/>
      </c>
      <c r="O57" s="346" t="str">
        <f>IF(AND('MAPA DE RIESGOS'!$AP361="Alta",'MAPA DE RIESGOS'!$AR361="Leve"),CONCATENATE("R",'MAPA DE RIESGOS'!$H361,"C",'MAPA DE RIESGOS'!$AF361),"")</f>
        <v/>
      </c>
      <c r="P57" s="346" t="str">
        <f>IF(AND('MAPA DE RIESGOS'!$AP362="Alta",'MAPA DE RIESGOS'!$AR362="Leve"),CONCATENATE("R",'MAPA DE RIESGOS'!$H362,"C",'MAPA DE RIESGOS'!$AF362),"")</f>
        <v/>
      </c>
      <c r="Q57" s="346" t="str">
        <f>IF(AND('MAPA DE RIESGOS'!$AP363="Alta",'MAPA DE RIESGOS'!$AR363="Leve"),CONCATENATE("R",'MAPA DE RIESGOS'!$H363,"C",'MAPA DE RIESGOS'!$AF363),"")</f>
        <v/>
      </c>
      <c r="R57" s="346" t="str">
        <f>IF(AND('MAPA DE RIESGOS'!$AP364="Alta",'MAPA DE RIESGOS'!$AR364="Leve"),CONCATENATE("R",'MAPA DE RIESGOS'!$H364,"C",'MAPA DE RIESGOS'!$AF364),"")</f>
        <v/>
      </c>
      <c r="S57" s="346" t="str">
        <f>IF(AND('MAPA DE RIESGOS'!$AP365="Alta",'MAPA DE RIESGOS'!$AR365="Leve"),CONCATENATE("R",'MAPA DE RIESGOS'!$H365,"C",'MAPA DE RIESGOS'!$AF365),"")</f>
        <v/>
      </c>
      <c r="T57" s="346" t="str">
        <f>IF(AND('MAPA DE RIESGOS'!$AP366="Alta",'MAPA DE RIESGOS'!$AR366="Leve"),CONCATENATE("R",'MAPA DE RIESGOS'!$H366,"C",'MAPA DE RIESGOS'!$AF366),"")</f>
        <v/>
      </c>
      <c r="U57" s="346" t="str">
        <f>IF(AND('MAPA DE RIESGOS'!$AP367="Alta",'MAPA DE RIESGOS'!$AR367="Leve"),CONCATENATE("R",'MAPA DE RIESGOS'!$H367,"C",'MAPA DE RIESGOS'!$AF367),"")</f>
        <v/>
      </c>
      <c r="V57" s="346" t="str">
        <f>IF(AND('MAPA DE RIESGOS'!$AP368="Alta",'MAPA DE RIESGOS'!$AR368="Leve"),CONCATENATE("R",'MAPA DE RIESGOS'!$H368,"C",'MAPA DE RIESGOS'!$AF368),"")</f>
        <v/>
      </c>
      <c r="W57" s="346" t="str">
        <f>IF(AND('MAPA DE RIESGOS'!$AP369="Alta",'MAPA DE RIESGOS'!$AR369="Leve"),CONCATENATE("R",'MAPA DE RIESGOS'!$H369,"C",'MAPA DE RIESGOS'!$AF369),"")</f>
        <v/>
      </c>
      <c r="X57" s="346" t="str">
        <f>IF(AND('MAPA DE RIESGOS'!$AP370="Alta",'MAPA DE RIESGOS'!$AR370="Leve"),CONCATENATE("R",'MAPA DE RIESGOS'!$H370,"C",'MAPA DE RIESGOS'!$AF370),"")</f>
        <v/>
      </c>
      <c r="Y57" s="346" t="str">
        <f>IF(AND('MAPA DE RIESGOS'!$AP371="Alta",'MAPA DE RIESGOS'!$AR371="Leve"),CONCATENATE("R",'MAPA DE RIESGOS'!$H371,"C",'MAPA DE RIESGOS'!$AF371),"")</f>
        <v/>
      </c>
      <c r="Z57" s="346" t="str">
        <f>IF(AND('MAPA DE RIESGOS'!$AP372="Alta",'MAPA DE RIESGOS'!$AR372="Leve"),CONCATENATE("R",'MAPA DE RIESGOS'!$H372,"C",'MAPA DE RIESGOS'!$AF372),"")</f>
        <v/>
      </c>
      <c r="AA57" s="346" t="str">
        <f>IF(AND('MAPA DE RIESGOS'!$AP373="Alta",'MAPA DE RIESGOS'!$AR373="Leve"),CONCATENATE("R",'MAPA DE RIESGOS'!$H373,"C",'MAPA DE RIESGOS'!$AF373),"")</f>
        <v/>
      </c>
      <c r="AB57" s="345" t="str">
        <f>IF(AND('MAPA DE RIESGOS'!$AP356="Alta",'MAPA DE RIESGOS'!$AR356="Menor"),CONCATENATE("R",'MAPA DE RIESGOS'!$H356,"C",'MAPA DE RIESGOS'!$AF356),"")</f>
        <v/>
      </c>
      <c r="AC57" s="346" t="str">
        <f>IF(AND('MAPA DE RIESGOS'!$AP357="Alta",'MAPA DE RIESGOS'!$AR357="Menor"),CONCATENATE("R",'MAPA DE RIESGOS'!$H357,"C",'MAPA DE RIESGOS'!$AF357),"")</f>
        <v/>
      </c>
      <c r="AD57" s="346" t="str">
        <f>IF(AND('MAPA DE RIESGOS'!$AP358="Alta",'MAPA DE RIESGOS'!$AR358="Menor"),CONCATENATE("R",'MAPA DE RIESGOS'!$H358,"C",'MAPA DE RIESGOS'!$AF358),"")</f>
        <v/>
      </c>
      <c r="AE57" s="346" t="str">
        <f>IF(AND('MAPA DE RIESGOS'!$AP359="Alta",'MAPA DE RIESGOS'!$AR359="Menor"),CONCATENATE("R",'MAPA DE RIESGOS'!$H359,"C",'MAPA DE RIESGOS'!$AF359),"")</f>
        <v/>
      </c>
      <c r="AF57" s="346" t="str">
        <f>IF(AND('MAPA DE RIESGOS'!$AP360="Alta",'MAPA DE RIESGOS'!$AR360="Menor"),CONCATENATE("R",'MAPA DE RIESGOS'!$H360,"C",'MAPA DE RIESGOS'!$AF360),"")</f>
        <v/>
      </c>
      <c r="AG57" s="346" t="str">
        <f>IF(AND('MAPA DE RIESGOS'!$AP361="Alta",'MAPA DE RIESGOS'!$AR361="Menor"),CONCATENATE("R",'MAPA DE RIESGOS'!$H361,"C",'MAPA DE RIESGOS'!$AF361),"")</f>
        <v/>
      </c>
      <c r="AH57" s="346" t="str">
        <f>IF(AND('MAPA DE RIESGOS'!$AP362="Alta",'MAPA DE RIESGOS'!$AR362="Menor"),CONCATENATE("R",'MAPA DE RIESGOS'!$H362,"C",'MAPA DE RIESGOS'!$AF362),"")</f>
        <v/>
      </c>
      <c r="AI57" s="346" t="str">
        <f>IF(AND('MAPA DE RIESGOS'!$AP363="Alta",'MAPA DE RIESGOS'!$AR363="Menor"),CONCATENATE("R",'MAPA DE RIESGOS'!$H363,"C",'MAPA DE RIESGOS'!$AF363),"")</f>
        <v/>
      </c>
      <c r="AJ57" s="346" t="str">
        <f>IF(AND('MAPA DE RIESGOS'!$AP364="Alta",'MAPA DE RIESGOS'!$AR364="Menor"),CONCATENATE("R",'MAPA DE RIESGOS'!$H364,"C",'MAPA DE RIESGOS'!$AF364),"")</f>
        <v/>
      </c>
      <c r="AK57" s="346" t="str">
        <f>IF(AND('MAPA DE RIESGOS'!$AP365="Alta",'MAPA DE RIESGOS'!$AR365="Menor"),CONCATENATE("R",'MAPA DE RIESGOS'!$H365,"C",'MAPA DE RIESGOS'!$AF365),"")</f>
        <v/>
      </c>
      <c r="AL57" s="346" t="str">
        <f>IF(AND('MAPA DE RIESGOS'!$AP366="Alta",'MAPA DE RIESGOS'!$AR366="Menor"),CONCATENATE("R",'MAPA DE RIESGOS'!$H366,"C",'MAPA DE RIESGOS'!$AF366),"")</f>
        <v/>
      </c>
      <c r="AM57" s="346" t="str">
        <f>IF(AND('MAPA DE RIESGOS'!$AP367="Alta",'MAPA DE RIESGOS'!$AR367="Menor"),CONCATENATE("R",'MAPA DE RIESGOS'!$H367,"C",'MAPA DE RIESGOS'!$AF367),"")</f>
        <v/>
      </c>
      <c r="AN57" s="346" t="str">
        <f>IF(AND('MAPA DE RIESGOS'!$AP368="Alta",'MAPA DE RIESGOS'!$AR368="Menor"),CONCATENATE("R",'MAPA DE RIESGOS'!$H368,"C",'MAPA DE RIESGOS'!$AF368),"")</f>
        <v/>
      </c>
      <c r="AO57" s="346" t="str">
        <f>IF(AND('MAPA DE RIESGOS'!$AP369="Alta",'MAPA DE RIESGOS'!$AR369="Menor"),CONCATENATE("R",'MAPA DE RIESGOS'!$H369,"C",'MAPA DE RIESGOS'!$AF369),"")</f>
        <v/>
      </c>
      <c r="AP57" s="346" t="str">
        <f>IF(AND('MAPA DE RIESGOS'!$AP370="Alta",'MAPA DE RIESGOS'!$AR370="Menor"),CONCATENATE("R",'MAPA DE RIESGOS'!$H370,"C",'MAPA DE RIESGOS'!$AF370),"")</f>
        <v/>
      </c>
      <c r="AQ57" s="346" t="str">
        <f>IF(AND('MAPA DE RIESGOS'!$AP371="Alta",'MAPA DE RIESGOS'!$AR371="Menor"),CONCATENATE("R",'MAPA DE RIESGOS'!$H371,"C",'MAPA DE RIESGOS'!$AF371),"")</f>
        <v/>
      </c>
      <c r="AR57" s="346" t="str">
        <f>IF(AND('MAPA DE RIESGOS'!$AP372="Alta",'MAPA DE RIESGOS'!$AR372="Menor"),CONCATENATE("R",'MAPA DE RIESGOS'!$H372,"C",'MAPA DE RIESGOS'!$AF372),"")</f>
        <v/>
      </c>
      <c r="AS57" s="347" t="str">
        <f>IF(AND('MAPA DE RIESGOS'!$AP373="Alta",'MAPA DE RIESGOS'!$AR373="Menor"),CONCATENATE("R",'MAPA DE RIESGOS'!$H373,"C",'MAPA DE RIESGOS'!$AF373),"")</f>
        <v/>
      </c>
      <c r="AT57" s="333" t="str">
        <f>IF(AND('MAPA DE RIESGOS'!$AP356="Alta",'MAPA DE RIESGOS'!$AR356="Moderado"),CONCATENATE("R",'MAPA DE RIESGOS'!$H356,"C",'MAPA DE RIESGOS'!$AF356),"")</f>
        <v/>
      </c>
      <c r="AU57" s="333" t="str">
        <f>IF(AND('MAPA DE RIESGOS'!$AP357="Alta",'MAPA DE RIESGOS'!$AR357="Moderado"),CONCATENATE("R",'MAPA DE RIESGOS'!$H357,"C",'MAPA DE RIESGOS'!$AF357),"")</f>
        <v/>
      </c>
      <c r="AV57" s="333" t="str">
        <f>IF(AND('MAPA DE RIESGOS'!$AP358="Alta",'MAPA DE RIESGOS'!$AR358="Moderado"),CONCATENATE("R",'MAPA DE RIESGOS'!$H358,"C",'MAPA DE RIESGOS'!$AF358),"")</f>
        <v/>
      </c>
      <c r="AW57" s="333" t="str">
        <f>IF(AND('MAPA DE RIESGOS'!$AP359="Alta",'MAPA DE RIESGOS'!$AR359="Moderado"),CONCATENATE("R",'MAPA DE RIESGOS'!$H359,"C",'MAPA DE RIESGOS'!$AF359),"")</f>
        <v/>
      </c>
      <c r="AX57" s="333" t="str">
        <f>IF(AND('MAPA DE RIESGOS'!$AP360="Alta",'MAPA DE RIESGOS'!$AR360="Moderado"),CONCATENATE("R",'MAPA DE RIESGOS'!$H360,"C",'MAPA DE RIESGOS'!$AF360),"")</f>
        <v/>
      </c>
      <c r="AY57" s="333" t="str">
        <f>IF(AND('MAPA DE RIESGOS'!$AP361="Alta",'MAPA DE RIESGOS'!$AR361="Moderado"),CONCATENATE("R",'MAPA DE RIESGOS'!$H361,"C",'MAPA DE RIESGOS'!$AF361),"")</f>
        <v/>
      </c>
      <c r="AZ57" s="333" t="str">
        <f>IF(AND('MAPA DE RIESGOS'!$AP362="Alta",'MAPA DE RIESGOS'!$AR362="Moderado"),CONCATENATE("R",'MAPA DE RIESGOS'!$H362,"C",'MAPA DE RIESGOS'!$AF362),"")</f>
        <v/>
      </c>
      <c r="BA57" s="333" t="str">
        <f>IF(AND('MAPA DE RIESGOS'!$AP363="Alta",'MAPA DE RIESGOS'!$AR363="Moderado"),CONCATENATE("R",'MAPA DE RIESGOS'!$H363,"C",'MAPA DE RIESGOS'!$AF363),"")</f>
        <v/>
      </c>
      <c r="BB57" s="333" t="str">
        <f>IF(AND('MAPA DE RIESGOS'!$AP364="Alta",'MAPA DE RIESGOS'!$AR364="Moderado"),CONCATENATE("R",'MAPA DE RIESGOS'!$H364,"C",'MAPA DE RIESGOS'!$AF364),"")</f>
        <v/>
      </c>
      <c r="BC57" s="333" t="str">
        <f>IF(AND('MAPA DE RIESGOS'!$AP365="Alta",'MAPA DE RIESGOS'!$AR365="Moderado"),CONCATENATE("R",'MAPA DE RIESGOS'!$H365,"C",'MAPA DE RIESGOS'!$AF365),"")</f>
        <v/>
      </c>
      <c r="BD57" s="333" t="str">
        <f>IF(AND('MAPA DE RIESGOS'!$AP366="Alta",'MAPA DE RIESGOS'!$AR366="Moderado"),CONCATENATE("R",'MAPA DE RIESGOS'!$H366,"C",'MAPA DE RIESGOS'!$AF366),"")</f>
        <v/>
      </c>
      <c r="BE57" s="333" t="str">
        <f>IF(AND('MAPA DE RIESGOS'!$AP367="Alta",'MAPA DE RIESGOS'!$AR367="Moderado"),CONCATENATE("R",'MAPA DE RIESGOS'!$H367,"C",'MAPA DE RIESGOS'!$AF367),"")</f>
        <v/>
      </c>
      <c r="BF57" s="333" t="str">
        <f>IF(AND('MAPA DE RIESGOS'!$AP368="Alta",'MAPA DE RIESGOS'!$AR368="Moderado"),CONCATENATE("R",'MAPA DE RIESGOS'!$H368,"C",'MAPA DE RIESGOS'!$AF368),"")</f>
        <v/>
      </c>
      <c r="BG57" s="333" t="str">
        <f>IF(AND('MAPA DE RIESGOS'!$AP369="Alta",'MAPA DE RIESGOS'!$AR369="Moderado"),CONCATENATE("R",'MAPA DE RIESGOS'!$H369,"C",'MAPA DE RIESGOS'!$AF369),"")</f>
        <v/>
      </c>
      <c r="BH57" s="333" t="str">
        <f>IF(AND('MAPA DE RIESGOS'!$AP370="Alta",'MAPA DE RIESGOS'!$AR370="Moderado"),CONCATENATE("R",'MAPA DE RIESGOS'!$H370,"C",'MAPA DE RIESGOS'!$AF370),"")</f>
        <v/>
      </c>
      <c r="BI57" s="333" t="str">
        <f>IF(AND('MAPA DE RIESGOS'!$AP371="Alta",'MAPA DE RIESGOS'!$AR371="Moderado"),CONCATENATE("R",'MAPA DE RIESGOS'!$H371,"C",'MAPA DE RIESGOS'!$AF371),"")</f>
        <v/>
      </c>
      <c r="BJ57" s="333" t="str">
        <f>IF(AND('MAPA DE RIESGOS'!$AP372="Alta",'MAPA DE RIESGOS'!$AR372="Moderado"),CONCATENATE("R",'MAPA DE RIESGOS'!$H372,"C",'MAPA DE RIESGOS'!$AF372),"")</f>
        <v/>
      </c>
      <c r="BK57" s="334" t="str">
        <f>IF(AND('MAPA DE RIESGOS'!$AP373="Alta",'MAPA DE RIESGOS'!$AR373="Moderado"),CONCATENATE("R",'MAPA DE RIESGOS'!$H373,"C",'MAPA DE RIESGOS'!$AF373),"")</f>
        <v/>
      </c>
      <c r="BL57" s="333" t="str">
        <f>IF(AND('MAPA DE RIESGOS'!$AP356="Alta",'MAPA DE RIESGOS'!$AR356="Mayor"),CONCATENATE("R",'MAPA DE RIESGOS'!$H356,"C",'MAPA DE RIESGOS'!$AF356),"")</f>
        <v/>
      </c>
      <c r="BM57" s="333" t="str">
        <f>IF(AND('MAPA DE RIESGOS'!$AP357="Alta",'MAPA DE RIESGOS'!$AR357="Mayor"),CONCATENATE("R",'MAPA DE RIESGOS'!$H357,"C",'MAPA DE RIESGOS'!$AF357),"")</f>
        <v/>
      </c>
      <c r="BN57" s="333" t="str">
        <f>IF(AND('MAPA DE RIESGOS'!$AP358="Alta",'MAPA DE RIESGOS'!$AR358="Mayor"),CONCATENATE("R",'MAPA DE RIESGOS'!$H358,"C",'MAPA DE RIESGOS'!$AF358),"")</f>
        <v/>
      </c>
      <c r="BO57" s="333" t="str">
        <f>IF(AND('MAPA DE RIESGOS'!$AP359="Alta",'MAPA DE RIESGOS'!$AR359="Mayor"),CONCATENATE("R",'MAPA DE RIESGOS'!$H359,"C",'MAPA DE RIESGOS'!$AF359),"")</f>
        <v/>
      </c>
      <c r="BP57" s="333" t="str">
        <f>IF(AND('MAPA DE RIESGOS'!$AP360="Alta",'MAPA DE RIESGOS'!$AR360="Mayor"),CONCATENATE("R",'MAPA DE RIESGOS'!$H360,"C",'MAPA DE RIESGOS'!$AF360),"")</f>
        <v/>
      </c>
      <c r="BQ57" s="333" t="str">
        <f>IF(AND('MAPA DE RIESGOS'!$AP361="Alta",'MAPA DE RIESGOS'!$AR361="Mayor"),CONCATENATE("R",'MAPA DE RIESGOS'!$H361,"C",'MAPA DE RIESGOS'!$AF361),"")</f>
        <v/>
      </c>
      <c r="BR57" s="333" t="str">
        <f>IF(AND('MAPA DE RIESGOS'!$AP362="Alta",'MAPA DE RIESGOS'!$AR362="Mayor"),CONCATENATE("R",'MAPA DE RIESGOS'!$H362,"C",'MAPA DE RIESGOS'!$AF362),"")</f>
        <v/>
      </c>
      <c r="BS57" s="333" t="str">
        <f>IF(AND('MAPA DE RIESGOS'!$AP363="Alta",'MAPA DE RIESGOS'!$AR363="Mayor"),CONCATENATE("R",'MAPA DE RIESGOS'!$H363,"C",'MAPA DE RIESGOS'!$AF363),"")</f>
        <v/>
      </c>
      <c r="BT57" s="333" t="str">
        <f>IF(AND('MAPA DE RIESGOS'!$AP364="Alta",'MAPA DE RIESGOS'!$AR364="Mayor"),CONCATENATE("R",'MAPA DE RIESGOS'!$H364,"C",'MAPA DE RIESGOS'!$AF364),"")</f>
        <v/>
      </c>
      <c r="BU57" s="333" t="str">
        <f>IF(AND('MAPA DE RIESGOS'!$AP365="Alta",'MAPA DE RIESGOS'!$AR365="Mayor"),CONCATENATE("R",'MAPA DE RIESGOS'!$H365,"C",'MAPA DE RIESGOS'!$AF365),"")</f>
        <v/>
      </c>
      <c r="BV57" s="333" t="str">
        <f>IF(AND('MAPA DE RIESGOS'!$AP366="Alta",'MAPA DE RIESGOS'!$AR366="Mayor"),CONCATENATE("R",'MAPA DE RIESGOS'!$H366,"C",'MAPA DE RIESGOS'!$AF366),"")</f>
        <v/>
      </c>
      <c r="BW57" s="333" t="str">
        <f>IF(AND('MAPA DE RIESGOS'!$AP367="Alta",'MAPA DE RIESGOS'!$AR367="Mayor"),CONCATENATE("R",'MAPA DE RIESGOS'!$H367,"C",'MAPA DE RIESGOS'!$AF367),"")</f>
        <v/>
      </c>
      <c r="BX57" s="333" t="str">
        <f>IF(AND('MAPA DE RIESGOS'!$AP368="Alta",'MAPA DE RIESGOS'!$AR368="Mayor"),CONCATENATE("R",'MAPA DE RIESGOS'!$H368,"C",'MAPA DE RIESGOS'!$AF368),"")</f>
        <v/>
      </c>
      <c r="BY57" s="333" t="str">
        <f>IF(AND('MAPA DE RIESGOS'!$AP369="Alta",'MAPA DE RIESGOS'!$AR369="Mayor"),CONCATENATE("R",'MAPA DE RIESGOS'!$H369,"C",'MAPA DE RIESGOS'!$AF369),"")</f>
        <v/>
      </c>
      <c r="BZ57" s="333" t="str">
        <f>IF(AND('MAPA DE RIESGOS'!$AP370="Alta",'MAPA DE RIESGOS'!$AR370="Mayor"),CONCATENATE("R",'MAPA DE RIESGOS'!$H370,"C",'MAPA DE RIESGOS'!$AF370),"")</f>
        <v/>
      </c>
      <c r="CA57" s="333" t="str">
        <f>IF(AND('MAPA DE RIESGOS'!$AP371="Alta",'MAPA DE RIESGOS'!$AR371="Mayor"),CONCATENATE("R",'MAPA DE RIESGOS'!$H371,"C",'MAPA DE RIESGOS'!$AF371),"")</f>
        <v/>
      </c>
      <c r="CB57" s="333" t="str">
        <f>IF(AND('MAPA DE RIESGOS'!$AP372="Alta",'MAPA DE RIESGOS'!$AR372="Mayor"),CONCATENATE("R",'MAPA DE RIESGOS'!$H372,"C",'MAPA DE RIESGOS'!$AF372),"")</f>
        <v/>
      </c>
      <c r="CC57" s="334" t="str">
        <f>IF(AND('MAPA DE RIESGOS'!$AP373="Alta",'MAPA DE RIESGOS'!$AR373="Mayor"),CONCATENATE("R",'MAPA DE RIESGOS'!$H373,"C",'MAPA DE RIESGOS'!$AF373),"")</f>
        <v/>
      </c>
      <c r="CD57" s="335" t="str">
        <f>IF(AND('MAPA DE RIESGOS'!$AP356="Alta",'MAPA DE RIESGOS'!$AR356="Catastrófico"),CONCATENATE("R",'MAPA DE RIESGOS'!$H356,"C",'MAPA DE RIESGOS'!$AF356),"")</f>
        <v/>
      </c>
      <c r="CE57" s="335" t="str">
        <f>IF(AND('MAPA DE RIESGOS'!$AP357="Alta",'MAPA DE RIESGOS'!$AR357="Catastrófico"),CONCATENATE("R",'MAPA DE RIESGOS'!$H357,"C",'MAPA DE RIESGOS'!$AF357),"")</f>
        <v/>
      </c>
      <c r="CF57" s="335" t="str">
        <f>IF(AND('MAPA DE RIESGOS'!$AP358="Alta",'MAPA DE RIESGOS'!$AR358="Catastrófico"),CONCATENATE("R",'MAPA DE RIESGOS'!$H358,"C",'MAPA DE RIESGOS'!$AF358),"")</f>
        <v/>
      </c>
      <c r="CG57" s="335" t="str">
        <f>IF(AND('MAPA DE RIESGOS'!$AP359="Alta",'MAPA DE RIESGOS'!$AR359="Catastrófico"),CONCATENATE("R",'MAPA DE RIESGOS'!$H359,"C",'MAPA DE RIESGOS'!$AF359),"")</f>
        <v/>
      </c>
      <c r="CH57" s="335" t="str">
        <f>IF(AND('MAPA DE RIESGOS'!$AP360="Alta",'MAPA DE RIESGOS'!$AR360="Catastrófico"),CONCATENATE("R",'MAPA DE RIESGOS'!$H360,"C",'MAPA DE RIESGOS'!$AF360),"")</f>
        <v/>
      </c>
      <c r="CI57" s="335" t="str">
        <f>IF(AND('MAPA DE RIESGOS'!$AP361="Alta",'MAPA DE RIESGOS'!$AR361="Catastrófico"),CONCATENATE("R",'MAPA DE RIESGOS'!$H361,"C",'MAPA DE RIESGOS'!$AF361),"")</f>
        <v/>
      </c>
      <c r="CJ57" s="335" t="str">
        <f>IF(AND('MAPA DE RIESGOS'!$AP362="Alta",'MAPA DE RIESGOS'!$AR362="Catastrófico"),CONCATENATE("R",'MAPA DE RIESGOS'!$H362,"C",'MAPA DE RIESGOS'!$AF362),"")</f>
        <v/>
      </c>
      <c r="CK57" s="335" t="str">
        <f>IF(AND('MAPA DE RIESGOS'!$AP363="Alta",'MAPA DE RIESGOS'!$AR363="Catastrófico"),CONCATENATE("R",'MAPA DE RIESGOS'!$H363,"C",'MAPA DE RIESGOS'!$AF363),"")</f>
        <v/>
      </c>
      <c r="CL57" s="335" t="str">
        <f>IF(AND('MAPA DE RIESGOS'!$AP364="Alta",'MAPA DE RIESGOS'!$AR364="Catastrófico"),CONCATENATE("R",'MAPA DE RIESGOS'!$H364,"C",'MAPA DE RIESGOS'!$AF364),"")</f>
        <v/>
      </c>
      <c r="CM57" s="335" t="str">
        <f>IF(AND('MAPA DE RIESGOS'!$AP365="Alta",'MAPA DE RIESGOS'!$AR365="Catastrófico"),CONCATENATE("R",'MAPA DE RIESGOS'!$H365,"C",'MAPA DE RIESGOS'!$AF365),"")</f>
        <v/>
      </c>
      <c r="CN57" s="335" t="str">
        <f>IF(AND('MAPA DE RIESGOS'!$AP366="Alta",'MAPA DE RIESGOS'!$AR366="Catastrófico"),CONCATENATE("R",'MAPA DE RIESGOS'!$H366,"C",'MAPA DE RIESGOS'!$AF366),"")</f>
        <v/>
      </c>
      <c r="CO57" s="335" t="str">
        <f>IF(AND('MAPA DE RIESGOS'!$AP367="Alta",'MAPA DE RIESGOS'!$AR367="Catastrófico"),CONCATENATE("R",'MAPA DE RIESGOS'!$H367,"C",'MAPA DE RIESGOS'!$AF367),"")</f>
        <v/>
      </c>
      <c r="CP57" s="335" t="str">
        <f>IF(AND('MAPA DE RIESGOS'!$AP368="Alta",'MAPA DE RIESGOS'!$AR368="Catastrófico"),CONCATENATE("R",'MAPA DE RIESGOS'!$H368,"C",'MAPA DE RIESGOS'!$AF368),"")</f>
        <v/>
      </c>
      <c r="CQ57" s="335" t="str">
        <f>IF(AND('MAPA DE RIESGOS'!$AP369="Alta",'MAPA DE RIESGOS'!$AR369="Catastrófico"),CONCATENATE("R",'MAPA DE RIESGOS'!$H369,"C",'MAPA DE RIESGOS'!$AF369),"")</f>
        <v/>
      </c>
      <c r="CR57" s="335" t="str">
        <f>IF(AND('MAPA DE RIESGOS'!$AP370="Alta",'MAPA DE RIESGOS'!$AR370="Catastrófico"),CONCATENATE("R",'MAPA DE RIESGOS'!$H370,"C",'MAPA DE RIESGOS'!$AF370),"")</f>
        <v/>
      </c>
      <c r="CS57" s="335" t="str">
        <f>IF(AND('MAPA DE RIESGOS'!$AP371="Alta",'MAPA DE RIESGOS'!$AR371="Catastrófico"),CONCATENATE("R",'MAPA DE RIESGOS'!$H371,"C",'MAPA DE RIESGOS'!$AF371),"")</f>
        <v/>
      </c>
      <c r="CT57" s="335" t="str">
        <f>IF(AND('MAPA DE RIESGOS'!$AP372="Alta",'MAPA DE RIESGOS'!$AR372="Catastrófico"),CONCATENATE("R",'MAPA DE RIESGOS'!$H372,"C",'MAPA DE RIESGOS'!$AF372),"")</f>
        <v/>
      </c>
      <c r="CU57" s="336" t="str">
        <f>IF(AND('MAPA DE RIESGOS'!$AP373="Alta",'MAPA DE RIESGOS'!$AR373="Catastrófico"),CONCATENATE("R",'MAPA DE RIESGOS'!$H373,"C",'MAPA DE RIESGOS'!$AF373),"")</f>
        <v/>
      </c>
      <c r="CV57" s="67"/>
      <c r="CW57" s="988"/>
      <c r="CX57" s="989"/>
      <c r="CY57" s="989"/>
      <c r="CZ57" s="989"/>
      <c r="DA57" s="989"/>
      <c r="DB57" s="990"/>
    </row>
    <row r="58" spans="2:106" ht="32.450000000000003" customHeight="1">
      <c r="B58" s="966"/>
      <c r="C58" s="966"/>
      <c r="D58" s="967"/>
      <c r="E58" s="955"/>
      <c r="F58" s="956"/>
      <c r="G58" s="956"/>
      <c r="H58" s="956"/>
      <c r="I58" s="956"/>
      <c r="J58" s="345" t="str">
        <f>IF(AND('MAPA DE RIESGOS'!$AP374="Alta",'MAPA DE RIESGOS'!$AR374="Leve"),CONCATENATE("R",'MAPA DE RIESGOS'!$H374,"C",'MAPA DE RIESGOS'!$AF374),"")</f>
        <v/>
      </c>
      <c r="K58" s="346" t="str">
        <f>IF(AND('MAPA DE RIESGOS'!$AP375="Alta",'MAPA DE RIESGOS'!$AR375="Leve"),CONCATENATE("R",'MAPA DE RIESGOS'!$H375,"C",'MAPA DE RIESGOS'!$AF375),"")</f>
        <v/>
      </c>
      <c r="L58" s="346" t="str">
        <f>IF(AND('MAPA DE RIESGOS'!$AP376="Alta",'MAPA DE RIESGOS'!$AR376="Leve"),CONCATENATE("R",'MAPA DE RIESGOS'!$H376,"C",'MAPA DE RIESGOS'!$AF376),"")</f>
        <v/>
      </c>
      <c r="M58" s="346" t="str">
        <f>IF(AND('MAPA DE RIESGOS'!$AP377="Alta",'MAPA DE RIESGOS'!$AR377="Leve"),CONCATENATE("R",'MAPA DE RIESGOS'!$H377,"C",'MAPA DE RIESGOS'!$AF377),"")</f>
        <v/>
      </c>
      <c r="N58" s="346" t="str">
        <f>IF(AND('MAPA DE RIESGOS'!$AP378="Alta",'MAPA DE RIESGOS'!$AR378="Leve"),CONCATENATE("R",'MAPA DE RIESGOS'!$H378,"C",'MAPA DE RIESGOS'!$AF378),"")</f>
        <v/>
      </c>
      <c r="O58" s="346" t="str">
        <f>IF(AND('MAPA DE RIESGOS'!$AP379="Alta",'MAPA DE RIESGOS'!$AR379="Leve"),CONCATENATE("R",'MAPA DE RIESGOS'!$H379,"C",'MAPA DE RIESGOS'!$AF379),"")</f>
        <v/>
      </c>
      <c r="P58" s="346" t="str">
        <f>IF(AND('MAPA DE RIESGOS'!$AP380="Alta",'MAPA DE RIESGOS'!$AR380="Leve"),CONCATENATE("R",'MAPA DE RIESGOS'!$H380,"C",'MAPA DE RIESGOS'!$AF380),"")</f>
        <v/>
      </c>
      <c r="Q58" s="346" t="str">
        <f>IF(AND('MAPA DE RIESGOS'!$AP381="Alta",'MAPA DE RIESGOS'!$AR381="Leve"),CONCATENATE("R",'MAPA DE RIESGOS'!$H381,"C",'MAPA DE RIESGOS'!$AF381),"")</f>
        <v/>
      </c>
      <c r="R58" s="346" t="str">
        <f>IF(AND('MAPA DE RIESGOS'!$AP382="Alta",'MAPA DE RIESGOS'!$AR382="Leve"),CONCATENATE("R",'MAPA DE RIESGOS'!$H382,"C",'MAPA DE RIESGOS'!$AF382),"")</f>
        <v/>
      </c>
      <c r="S58" s="346" t="str">
        <f>IF(AND('MAPA DE RIESGOS'!$AP383="Alta",'MAPA DE RIESGOS'!$AR383="Leve"),CONCATENATE("R",'MAPA DE RIESGOS'!$H383,"C",'MAPA DE RIESGOS'!$AF383),"")</f>
        <v/>
      </c>
      <c r="T58" s="346" t="str">
        <f>IF(AND('MAPA DE RIESGOS'!$AP384="Alta",'MAPA DE RIESGOS'!$AR384="Leve"),CONCATENATE("R",'MAPA DE RIESGOS'!$H384,"C",'MAPA DE RIESGOS'!$AF384),"")</f>
        <v/>
      </c>
      <c r="U58" s="346" t="str">
        <f>IF(AND('MAPA DE RIESGOS'!$AP385="Alta",'MAPA DE RIESGOS'!$AR385="Leve"),CONCATENATE("R",'MAPA DE RIESGOS'!$H385,"C",'MAPA DE RIESGOS'!$AF385),"")</f>
        <v/>
      </c>
      <c r="V58" s="346" t="str">
        <f>IF(AND('MAPA DE RIESGOS'!$AP386="Alta",'MAPA DE RIESGOS'!$AR386="Leve"),CONCATENATE("R",'MAPA DE RIESGOS'!$H386,"C",'MAPA DE RIESGOS'!$AF386),"")</f>
        <v/>
      </c>
      <c r="W58" s="346" t="str">
        <f>IF(AND('MAPA DE RIESGOS'!$AP387="Alta",'MAPA DE RIESGOS'!$AR387="Leve"),CONCATENATE("R",'MAPA DE RIESGOS'!$H387,"C",'MAPA DE RIESGOS'!$AF387),"")</f>
        <v/>
      </c>
      <c r="X58" s="346" t="str">
        <f>IF(AND('MAPA DE RIESGOS'!$AP388="Alta",'MAPA DE RIESGOS'!$AR388="Leve"),CONCATENATE("R",'MAPA DE RIESGOS'!$H388,"C",'MAPA DE RIESGOS'!$AF388),"")</f>
        <v/>
      </c>
      <c r="Y58" s="346" t="str">
        <f>IF(AND('MAPA DE RIESGOS'!$AP389="Alta",'MAPA DE RIESGOS'!$AR389="Leve"),CONCATENATE("R",'MAPA DE RIESGOS'!$H389,"C",'MAPA DE RIESGOS'!$AF389),"")</f>
        <v/>
      </c>
      <c r="Z58" s="346" t="str">
        <f>IF(AND('MAPA DE RIESGOS'!$AP390="Alta",'MAPA DE RIESGOS'!$AR390="Leve"),CONCATENATE("R",'MAPA DE RIESGOS'!$H390,"C",'MAPA DE RIESGOS'!$AF390),"")</f>
        <v/>
      </c>
      <c r="AA58" s="346" t="str">
        <f>IF(AND('MAPA DE RIESGOS'!$AP391="Alta",'MAPA DE RIESGOS'!$AR391="Leve"),CONCATENATE("R",'MAPA DE RIESGOS'!$H391,"C",'MAPA DE RIESGOS'!$AF391),"")</f>
        <v/>
      </c>
      <c r="AB58" s="345" t="str">
        <f>IF(AND('MAPA DE RIESGOS'!$AP374="Alta",'MAPA DE RIESGOS'!$AR374="Menor"),CONCATENATE("R",'MAPA DE RIESGOS'!$H374,"C",'MAPA DE RIESGOS'!$AF374),"")</f>
        <v/>
      </c>
      <c r="AC58" s="346" t="str">
        <f>IF(AND('MAPA DE RIESGOS'!$AP375="Alta",'MAPA DE RIESGOS'!$AR375="Menor"),CONCATENATE("R",'MAPA DE RIESGOS'!$H375,"C",'MAPA DE RIESGOS'!$AF375),"")</f>
        <v/>
      </c>
      <c r="AD58" s="346" t="str">
        <f>IF(AND('MAPA DE RIESGOS'!$AP376="Alta",'MAPA DE RIESGOS'!$AR376="Menor"),CONCATENATE("R",'MAPA DE RIESGOS'!$H376,"C",'MAPA DE RIESGOS'!$AF376),"")</f>
        <v/>
      </c>
      <c r="AE58" s="346" t="str">
        <f>IF(AND('MAPA DE RIESGOS'!$AP377="Alta",'MAPA DE RIESGOS'!$AR377="Menor"),CONCATENATE("R",'MAPA DE RIESGOS'!$H377,"C",'MAPA DE RIESGOS'!$AF377),"")</f>
        <v/>
      </c>
      <c r="AF58" s="346" t="str">
        <f>IF(AND('MAPA DE RIESGOS'!$AP378="Alta",'MAPA DE RIESGOS'!$AR378="Menor"),CONCATENATE("R",'MAPA DE RIESGOS'!$H378,"C",'MAPA DE RIESGOS'!$AF378),"")</f>
        <v/>
      </c>
      <c r="AG58" s="346" t="str">
        <f>IF(AND('MAPA DE RIESGOS'!$AP379="Alta",'MAPA DE RIESGOS'!$AR379="Menor"),CONCATENATE("R",'MAPA DE RIESGOS'!$H379,"C",'MAPA DE RIESGOS'!$AF379),"")</f>
        <v/>
      </c>
      <c r="AH58" s="346" t="str">
        <f>IF(AND('MAPA DE RIESGOS'!$AP380="Alta",'MAPA DE RIESGOS'!$AR380="Menor"),CONCATENATE("R",'MAPA DE RIESGOS'!$H380,"C",'MAPA DE RIESGOS'!$AF380),"")</f>
        <v/>
      </c>
      <c r="AI58" s="346" t="str">
        <f>IF(AND('MAPA DE RIESGOS'!$AP381="Alta",'MAPA DE RIESGOS'!$AR381="Menor"),CONCATENATE("R",'MAPA DE RIESGOS'!$H381,"C",'MAPA DE RIESGOS'!$AF381),"")</f>
        <v/>
      </c>
      <c r="AJ58" s="346" t="str">
        <f>IF(AND('MAPA DE RIESGOS'!$AP382="Alta",'MAPA DE RIESGOS'!$AR382="Menor"),CONCATENATE("R",'MAPA DE RIESGOS'!$H382,"C",'MAPA DE RIESGOS'!$AF382),"")</f>
        <v/>
      </c>
      <c r="AK58" s="346" t="str">
        <f>IF(AND('MAPA DE RIESGOS'!$AP383="Alta",'MAPA DE RIESGOS'!$AR383="Menor"),CONCATENATE("R",'MAPA DE RIESGOS'!$H383,"C",'MAPA DE RIESGOS'!$AF383),"")</f>
        <v/>
      </c>
      <c r="AL58" s="346" t="str">
        <f>IF(AND('MAPA DE RIESGOS'!$AP384="Alta",'MAPA DE RIESGOS'!$AR384="Menor"),CONCATENATE("R",'MAPA DE RIESGOS'!$H384,"C",'MAPA DE RIESGOS'!$AF384),"")</f>
        <v/>
      </c>
      <c r="AM58" s="346" t="str">
        <f>IF(AND('MAPA DE RIESGOS'!$AP385="Alta",'MAPA DE RIESGOS'!$AR385="Menor"),CONCATENATE("R",'MAPA DE RIESGOS'!$H385,"C",'MAPA DE RIESGOS'!$AF385),"")</f>
        <v/>
      </c>
      <c r="AN58" s="346" t="str">
        <f>IF(AND('MAPA DE RIESGOS'!$AP386="Alta",'MAPA DE RIESGOS'!$AR386="Menor"),CONCATENATE("R",'MAPA DE RIESGOS'!$H386,"C",'MAPA DE RIESGOS'!$AF386),"")</f>
        <v/>
      </c>
      <c r="AO58" s="346" t="str">
        <f>IF(AND('MAPA DE RIESGOS'!$AP387="Alta",'MAPA DE RIESGOS'!$AR387="Menor"),CONCATENATE("R",'MAPA DE RIESGOS'!$H387,"C",'MAPA DE RIESGOS'!$AF387),"")</f>
        <v/>
      </c>
      <c r="AP58" s="346" t="str">
        <f>IF(AND('MAPA DE RIESGOS'!$AP388="Alta",'MAPA DE RIESGOS'!$AR388="Menor"),CONCATENATE("R",'MAPA DE RIESGOS'!$H388,"C",'MAPA DE RIESGOS'!$AF388),"")</f>
        <v/>
      </c>
      <c r="AQ58" s="346" t="str">
        <f>IF(AND('MAPA DE RIESGOS'!$AP389="Alta",'MAPA DE RIESGOS'!$AR389="Menor"),CONCATENATE("R",'MAPA DE RIESGOS'!$H389,"C",'MAPA DE RIESGOS'!$AF389),"")</f>
        <v/>
      </c>
      <c r="AR58" s="346" t="str">
        <f>IF(AND('MAPA DE RIESGOS'!$AP390="Alta",'MAPA DE RIESGOS'!$AR390="Menor"),CONCATENATE("R",'MAPA DE RIESGOS'!$H390,"C",'MAPA DE RIESGOS'!$AF390),"")</f>
        <v/>
      </c>
      <c r="AS58" s="347" t="str">
        <f>IF(AND('MAPA DE RIESGOS'!$AP391="Alta",'MAPA DE RIESGOS'!$AR391="Menor"),CONCATENATE("R",'MAPA DE RIESGOS'!$H391,"C",'MAPA DE RIESGOS'!$AF391),"")</f>
        <v/>
      </c>
      <c r="AT58" s="333" t="str">
        <f>IF(AND('MAPA DE RIESGOS'!$AP374="Alta",'MAPA DE RIESGOS'!$AR374="Moderado"),CONCATENATE("R",'MAPA DE RIESGOS'!$H374,"C",'MAPA DE RIESGOS'!$AF374),"")</f>
        <v/>
      </c>
      <c r="AU58" s="333" t="str">
        <f>IF(AND('MAPA DE RIESGOS'!$AP375="Alta",'MAPA DE RIESGOS'!$AR375="Moderado"),CONCATENATE("R",'MAPA DE RIESGOS'!$H375,"C",'MAPA DE RIESGOS'!$AF375),"")</f>
        <v/>
      </c>
      <c r="AV58" s="333" t="str">
        <f>IF(AND('MAPA DE RIESGOS'!$AP376="Alta",'MAPA DE RIESGOS'!$AR376="Moderado"),CONCATENATE("R",'MAPA DE RIESGOS'!$H376,"C",'MAPA DE RIESGOS'!$AF376),"")</f>
        <v/>
      </c>
      <c r="AW58" s="333" t="str">
        <f>IF(AND('MAPA DE RIESGOS'!$AP377="Alta",'MAPA DE RIESGOS'!$AR377="Moderado"),CONCATENATE("R",'MAPA DE RIESGOS'!$H377,"C",'MAPA DE RIESGOS'!$AF377),"")</f>
        <v/>
      </c>
      <c r="AX58" s="333" t="str">
        <f>IF(AND('MAPA DE RIESGOS'!$AP378="Alta",'MAPA DE RIESGOS'!$AR378="Moderado"),CONCATENATE("R",'MAPA DE RIESGOS'!$H378,"C",'MAPA DE RIESGOS'!$AF378),"")</f>
        <v/>
      </c>
      <c r="AY58" s="333" t="str">
        <f>IF(AND('MAPA DE RIESGOS'!$AP379="Alta",'MAPA DE RIESGOS'!$AR379="Moderado"),CONCATENATE("R",'MAPA DE RIESGOS'!$H379,"C",'MAPA DE RIESGOS'!$AF379),"")</f>
        <v/>
      </c>
      <c r="AZ58" s="333" t="str">
        <f>IF(AND('MAPA DE RIESGOS'!$AP380="Alta",'MAPA DE RIESGOS'!$AR380="Moderado"),CONCATENATE("R",'MAPA DE RIESGOS'!$H380,"C",'MAPA DE RIESGOS'!$AF380),"")</f>
        <v/>
      </c>
      <c r="BA58" s="333" t="str">
        <f>IF(AND('MAPA DE RIESGOS'!$AP381="Alta",'MAPA DE RIESGOS'!$AR381="Moderado"),CONCATENATE("R",'MAPA DE RIESGOS'!$H381,"C",'MAPA DE RIESGOS'!$AF381),"")</f>
        <v/>
      </c>
      <c r="BB58" s="333" t="str">
        <f>IF(AND('MAPA DE RIESGOS'!$AP382="Alta",'MAPA DE RIESGOS'!$AR382="Moderado"),CONCATENATE("R",'MAPA DE RIESGOS'!$H382,"C",'MAPA DE RIESGOS'!$AF382),"")</f>
        <v/>
      </c>
      <c r="BC58" s="333" t="str">
        <f>IF(AND('MAPA DE RIESGOS'!$AP383="Alta",'MAPA DE RIESGOS'!$AR383="Moderado"),CONCATENATE("R",'MAPA DE RIESGOS'!$H383,"C",'MAPA DE RIESGOS'!$AF383),"")</f>
        <v/>
      </c>
      <c r="BD58" s="333" t="str">
        <f>IF(AND('MAPA DE RIESGOS'!$AP384="Alta",'MAPA DE RIESGOS'!$AR384="Moderado"),CONCATENATE("R",'MAPA DE RIESGOS'!$H384,"C",'MAPA DE RIESGOS'!$AF384),"")</f>
        <v/>
      </c>
      <c r="BE58" s="333" t="str">
        <f>IF(AND('MAPA DE RIESGOS'!$AP385="Alta",'MAPA DE RIESGOS'!$AR385="Moderado"),CONCATENATE("R",'MAPA DE RIESGOS'!$H385,"C",'MAPA DE RIESGOS'!$AF385),"")</f>
        <v/>
      </c>
      <c r="BF58" s="333" t="str">
        <f>IF(AND('MAPA DE RIESGOS'!$AP386="Alta",'MAPA DE RIESGOS'!$AR386="Moderado"),CONCATENATE("R",'MAPA DE RIESGOS'!$H386,"C",'MAPA DE RIESGOS'!$AF386),"")</f>
        <v/>
      </c>
      <c r="BG58" s="333" t="str">
        <f>IF(AND('MAPA DE RIESGOS'!$AP387="Alta",'MAPA DE RIESGOS'!$AR387="Moderado"),CONCATENATE("R",'MAPA DE RIESGOS'!$H387,"C",'MAPA DE RIESGOS'!$AF387),"")</f>
        <v/>
      </c>
      <c r="BH58" s="333" t="str">
        <f>IF(AND('MAPA DE RIESGOS'!$AP388="Alta",'MAPA DE RIESGOS'!$AR388="Moderado"),CONCATENATE("R",'MAPA DE RIESGOS'!$H388,"C",'MAPA DE RIESGOS'!$AF388),"")</f>
        <v/>
      </c>
      <c r="BI58" s="333" t="str">
        <f>IF(AND('MAPA DE RIESGOS'!$AP389="Alta",'MAPA DE RIESGOS'!$AR389="Moderado"),CONCATENATE("R",'MAPA DE RIESGOS'!$H389,"C",'MAPA DE RIESGOS'!$AF389),"")</f>
        <v/>
      </c>
      <c r="BJ58" s="333" t="str">
        <f>IF(AND('MAPA DE RIESGOS'!$AP390="Alta",'MAPA DE RIESGOS'!$AR390="Moderado"),CONCATENATE("R",'MAPA DE RIESGOS'!$H390,"C",'MAPA DE RIESGOS'!$AF390),"")</f>
        <v/>
      </c>
      <c r="BK58" s="334" t="str">
        <f>IF(AND('MAPA DE RIESGOS'!$AP391="Alta",'MAPA DE RIESGOS'!$AR391="Moderado"),CONCATENATE("R",'MAPA DE RIESGOS'!$H391,"C",'MAPA DE RIESGOS'!$AF391),"")</f>
        <v/>
      </c>
      <c r="BL58" s="333" t="str">
        <f>IF(AND('MAPA DE RIESGOS'!$AP374="Alta",'MAPA DE RIESGOS'!$AR374="Mayor"),CONCATENATE("R",'MAPA DE RIESGOS'!$H374,"C",'MAPA DE RIESGOS'!$AF374),"")</f>
        <v/>
      </c>
      <c r="BM58" s="333" t="str">
        <f>IF(AND('MAPA DE RIESGOS'!$AP375="Alta",'MAPA DE RIESGOS'!$AR375="Mayor"),CONCATENATE("R",'MAPA DE RIESGOS'!$H375,"C",'MAPA DE RIESGOS'!$AF375),"")</f>
        <v/>
      </c>
      <c r="BN58" s="333" t="str">
        <f>IF(AND('MAPA DE RIESGOS'!$AP376="Alta",'MAPA DE RIESGOS'!$AR376="Mayor"),CONCATENATE("R",'MAPA DE RIESGOS'!$H376,"C",'MAPA DE RIESGOS'!$AF376),"")</f>
        <v/>
      </c>
      <c r="BO58" s="333" t="str">
        <f>IF(AND('MAPA DE RIESGOS'!$AP377="Alta",'MAPA DE RIESGOS'!$AR377="Mayor"),CONCATENATE("R",'MAPA DE RIESGOS'!$H377,"C",'MAPA DE RIESGOS'!$AF377),"")</f>
        <v/>
      </c>
      <c r="BP58" s="333" t="str">
        <f>IF(AND('MAPA DE RIESGOS'!$AP378="Alta",'MAPA DE RIESGOS'!$AR378="Mayor"),CONCATENATE("R",'MAPA DE RIESGOS'!$H378,"C",'MAPA DE RIESGOS'!$AF378),"")</f>
        <v/>
      </c>
      <c r="BQ58" s="333" t="str">
        <f>IF(AND('MAPA DE RIESGOS'!$AP379="Alta",'MAPA DE RIESGOS'!$AR379="Mayor"),CONCATENATE("R",'MAPA DE RIESGOS'!$H379,"C",'MAPA DE RIESGOS'!$AF379),"")</f>
        <v/>
      </c>
      <c r="BR58" s="333" t="str">
        <f>IF(AND('MAPA DE RIESGOS'!$AP380="Alta",'MAPA DE RIESGOS'!$AR380="Mayor"),CONCATENATE("R",'MAPA DE RIESGOS'!$H380,"C",'MAPA DE RIESGOS'!$AF380),"")</f>
        <v/>
      </c>
      <c r="BS58" s="333" t="str">
        <f>IF(AND('MAPA DE RIESGOS'!$AP381="Alta",'MAPA DE RIESGOS'!$AR381="Mayor"),CONCATENATE("R",'MAPA DE RIESGOS'!$H381,"C",'MAPA DE RIESGOS'!$AF381),"")</f>
        <v/>
      </c>
      <c r="BT58" s="333" t="str">
        <f>IF(AND('MAPA DE RIESGOS'!$AP382="Alta",'MAPA DE RIESGOS'!$AR382="Mayor"),CONCATENATE("R",'MAPA DE RIESGOS'!$H382,"C",'MAPA DE RIESGOS'!$AF382),"")</f>
        <v/>
      </c>
      <c r="BU58" s="333" t="str">
        <f>IF(AND('MAPA DE RIESGOS'!$AP383="Alta",'MAPA DE RIESGOS'!$AR383="Mayor"),CONCATENATE("R",'MAPA DE RIESGOS'!$H383,"C",'MAPA DE RIESGOS'!$AF383),"")</f>
        <v/>
      </c>
      <c r="BV58" s="333" t="str">
        <f>IF(AND('MAPA DE RIESGOS'!$AP384="Alta",'MAPA DE RIESGOS'!$AR384="Mayor"),CONCATENATE("R",'MAPA DE RIESGOS'!$H384,"C",'MAPA DE RIESGOS'!$AF384),"")</f>
        <v/>
      </c>
      <c r="BW58" s="333" t="str">
        <f>IF(AND('MAPA DE RIESGOS'!$AP385="Alta",'MAPA DE RIESGOS'!$AR385="Mayor"),CONCATENATE("R",'MAPA DE RIESGOS'!$H385,"C",'MAPA DE RIESGOS'!$AF385),"")</f>
        <v/>
      </c>
      <c r="BX58" s="333" t="str">
        <f>IF(AND('MAPA DE RIESGOS'!$AP386="Alta",'MAPA DE RIESGOS'!$AR386="Mayor"),CONCATENATE("R",'MAPA DE RIESGOS'!$H386,"C",'MAPA DE RIESGOS'!$AF386),"")</f>
        <v/>
      </c>
      <c r="BY58" s="333" t="str">
        <f>IF(AND('MAPA DE RIESGOS'!$AP387="Alta",'MAPA DE RIESGOS'!$AR387="Mayor"),CONCATENATE("R",'MAPA DE RIESGOS'!$H387,"C",'MAPA DE RIESGOS'!$AF387),"")</f>
        <v/>
      </c>
      <c r="BZ58" s="333" t="str">
        <f>IF(AND('MAPA DE RIESGOS'!$AP388="Alta",'MAPA DE RIESGOS'!$AR388="Mayor"),CONCATENATE("R",'MAPA DE RIESGOS'!$H388,"C",'MAPA DE RIESGOS'!$AF388),"")</f>
        <v/>
      </c>
      <c r="CA58" s="333" t="str">
        <f>IF(AND('MAPA DE RIESGOS'!$AP389="Alta",'MAPA DE RIESGOS'!$AR389="Mayor"),CONCATENATE("R",'MAPA DE RIESGOS'!$H389,"C",'MAPA DE RIESGOS'!$AF389),"")</f>
        <v/>
      </c>
      <c r="CB58" s="333" t="str">
        <f>IF(AND('MAPA DE RIESGOS'!$AP390="Alta",'MAPA DE RIESGOS'!$AR390="Mayor"),CONCATENATE("R",'MAPA DE RIESGOS'!$H390,"C",'MAPA DE RIESGOS'!$AF390),"")</f>
        <v/>
      </c>
      <c r="CC58" s="334" t="str">
        <f>IF(AND('MAPA DE RIESGOS'!$AP391="Alta",'MAPA DE RIESGOS'!$AR391="Mayor"),CONCATENATE("R",'MAPA DE RIESGOS'!$H391,"C",'MAPA DE RIESGOS'!$AF391),"")</f>
        <v/>
      </c>
      <c r="CD58" s="335" t="str">
        <f>IF(AND('MAPA DE RIESGOS'!$AP374="Alta",'MAPA DE RIESGOS'!$AR374="Catastrófico"),CONCATENATE("R",'MAPA DE RIESGOS'!$H374,"C",'MAPA DE RIESGOS'!$AF374),"")</f>
        <v/>
      </c>
      <c r="CE58" s="335" t="str">
        <f>IF(AND('MAPA DE RIESGOS'!$AP375="Alta",'MAPA DE RIESGOS'!$AR375="Catastrófico"),CONCATENATE("R",'MAPA DE RIESGOS'!$H375,"C",'MAPA DE RIESGOS'!$AF375),"")</f>
        <v/>
      </c>
      <c r="CF58" s="335" t="str">
        <f>IF(AND('MAPA DE RIESGOS'!$AP376="Alta",'MAPA DE RIESGOS'!$AR376="Catastrófico"),CONCATENATE("R",'MAPA DE RIESGOS'!$H376,"C",'MAPA DE RIESGOS'!$AF376),"")</f>
        <v/>
      </c>
      <c r="CG58" s="335" t="str">
        <f>IF(AND('MAPA DE RIESGOS'!$AP377="Alta",'MAPA DE RIESGOS'!$AR377="Catastrófico"),CONCATENATE("R",'MAPA DE RIESGOS'!$H377,"C",'MAPA DE RIESGOS'!$AF377),"")</f>
        <v/>
      </c>
      <c r="CH58" s="335" t="str">
        <f>IF(AND('MAPA DE RIESGOS'!$AP378="Alta",'MAPA DE RIESGOS'!$AR378="Catastrófico"),CONCATENATE("R",'MAPA DE RIESGOS'!$H378,"C",'MAPA DE RIESGOS'!$AF378),"")</f>
        <v/>
      </c>
      <c r="CI58" s="335" t="str">
        <f>IF(AND('MAPA DE RIESGOS'!$AP379="Alta",'MAPA DE RIESGOS'!$AR379="Catastrófico"),CONCATENATE("R",'MAPA DE RIESGOS'!$H379,"C",'MAPA DE RIESGOS'!$AF379),"")</f>
        <v/>
      </c>
      <c r="CJ58" s="335" t="str">
        <f>IF(AND('MAPA DE RIESGOS'!$AP380="Alta",'MAPA DE RIESGOS'!$AR380="Catastrófico"),CONCATENATE("R",'MAPA DE RIESGOS'!$H380,"C",'MAPA DE RIESGOS'!$AF380),"")</f>
        <v/>
      </c>
      <c r="CK58" s="335" t="str">
        <f>IF(AND('MAPA DE RIESGOS'!$AP381="Alta",'MAPA DE RIESGOS'!$AR381="Catastrófico"),CONCATENATE("R",'MAPA DE RIESGOS'!$H381,"C",'MAPA DE RIESGOS'!$AF381),"")</f>
        <v/>
      </c>
      <c r="CL58" s="335" t="str">
        <f>IF(AND('MAPA DE RIESGOS'!$AP382="Alta",'MAPA DE RIESGOS'!$AR382="Catastrófico"),CONCATENATE("R",'MAPA DE RIESGOS'!$H382,"C",'MAPA DE RIESGOS'!$AF382),"")</f>
        <v/>
      </c>
      <c r="CM58" s="335" t="str">
        <f>IF(AND('MAPA DE RIESGOS'!$AP383="Alta",'MAPA DE RIESGOS'!$AR383="Catastrófico"),CONCATENATE("R",'MAPA DE RIESGOS'!$H383,"C",'MAPA DE RIESGOS'!$AF383),"")</f>
        <v/>
      </c>
      <c r="CN58" s="335" t="str">
        <f>IF(AND('MAPA DE RIESGOS'!$AP384="Alta",'MAPA DE RIESGOS'!$AR384="Catastrófico"),CONCATENATE("R",'MAPA DE RIESGOS'!$H384,"C",'MAPA DE RIESGOS'!$AF384),"")</f>
        <v/>
      </c>
      <c r="CO58" s="335" t="str">
        <f>IF(AND('MAPA DE RIESGOS'!$AP385="Alta",'MAPA DE RIESGOS'!$AR385="Catastrófico"),CONCATENATE("R",'MAPA DE RIESGOS'!$H385,"C",'MAPA DE RIESGOS'!$AF385),"")</f>
        <v/>
      </c>
      <c r="CP58" s="335" t="str">
        <f>IF(AND('MAPA DE RIESGOS'!$AP386="Alta",'MAPA DE RIESGOS'!$AR386="Catastrófico"),CONCATENATE("R",'MAPA DE RIESGOS'!$H386,"C",'MAPA DE RIESGOS'!$AF386),"")</f>
        <v/>
      </c>
      <c r="CQ58" s="335" t="str">
        <f>IF(AND('MAPA DE RIESGOS'!$AP387="Alta",'MAPA DE RIESGOS'!$AR387="Catastrófico"),CONCATENATE("R",'MAPA DE RIESGOS'!$H387,"C",'MAPA DE RIESGOS'!$AF387),"")</f>
        <v/>
      </c>
      <c r="CR58" s="335" t="str">
        <f>IF(AND('MAPA DE RIESGOS'!$AP388="Alta",'MAPA DE RIESGOS'!$AR388="Catastrófico"),CONCATENATE("R",'MAPA DE RIESGOS'!$H388,"C",'MAPA DE RIESGOS'!$AF388),"")</f>
        <v/>
      </c>
      <c r="CS58" s="335" t="str">
        <f>IF(AND('MAPA DE RIESGOS'!$AP389="Alta",'MAPA DE RIESGOS'!$AR389="Catastrófico"),CONCATENATE("R",'MAPA DE RIESGOS'!$H389,"C",'MAPA DE RIESGOS'!$AF389),"")</f>
        <v/>
      </c>
      <c r="CT58" s="335" t="str">
        <f>IF(AND('MAPA DE RIESGOS'!$AP390="Alta",'MAPA DE RIESGOS'!$AR390="Catastrófico"),CONCATENATE("R",'MAPA DE RIESGOS'!$H390,"C",'MAPA DE RIESGOS'!$AF390),"")</f>
        <v/>
      </c>
      <c r="CU58" s="336" t="str">
        <f>IF(AND('MAPA DE RIESGOS'!$AP391="Alta",'MAPA DE RIESGOS'!$AR391="Catastrófico"),CONCATENATE("R",'MAPA DE RIESGOS'!$H391,"C",'MAPA DE RIESGOS'!$AF391),"")</f>
        <v/>
      </c>
      <c r="CV58" s="67"/>
      <c r="CW58" s="988"/>
      <c r="CX58" s="989"/>
      <c r="CY58" s="989"/>
      <c r="CZ58" s="989"/>
      <c r="DA58" s="989"/>
      <c r="DB58" s="990"/>
    </row>
    <row r="59" spans="2:106" ht="32.450000000000003" customHeight="1">
      <c r="B59" s="966"/>
      <c r="C59" s="966"/>
      <c r="D59" s="967"/>
      <c r="E59" s="955"/>
      <c r="F59" s="956"/>
      <c r="G59" s="956"/>
      <c r="H59" s="956"/>
      <c r="I59" s="956"/>
      <c r="J59" s="345" t="str">
        <f>IF(AND('MAPA DE RIESGOS'!$AP392="Alta",'MAPA DE RIESGOS'!$AR392="Leve"),CONCATENATE("R",'MAPA DE RIESGOS'!$H392,"C",'MAPA DE RIESGOS'!$AF392),"")</f>
        <v/>
      </c>
      <c r="K59" s="346" t="str">
        <f>IF(AND('MAPA DE RIESGOS'!$AP393="Alta",'MAPA DE RIESGOS'!$AR393="Leve"),CONCATENATE("R",'MAPA DE RIESGOS'!$H393,"C",'MAPA DE RIESGOS'!$AF393),"")</f>
        <v/>
      </c>
      <c r="L59" s="346" t="str">
        <f>IF(AND('MAPA DE RIESGOS'!$AP394="Alta",'MAPA DE RIESGOS'!$AR394="Leve"),CONCATENATE("R",'MAPA DE RIESGOS'!$H394,"C",'MAPA DE RIESGOS'!$AF394),"")</f>
        <v/>
      </c>
      <c r="M59" s="346" t="str">
        <f>IF(AND('MAPA DE RIESGOS'!$AP395="Alta",'MAPA DE RIESGOS'!$AR395="Leve"),CONCATENATE("R",'MAPA DE RIESGOS'!$H395,"C",'MAPA DE RIESGOS'!$AF395),"")</f>
        <v/>
      </c>
      <c r="N59" s="346" t="str">
        <f>IF(AND('MAPA DE RIESGOS'!$AP396="Alta",'MAPA DE RIESGOS'!$AR396="Leve"),CONCATENATE("R",'MAPA DE RIESGOS'!$H396,"C",'MAPA DE RIESGOS'!$AF396),"")</f>
        <v/>
      </c>
      <c r="O59" s="346" t="str">
        <f>IF(AND('MAPA DE RIESGOS'!$AP397="Alta",'MAPA DE RIESGOS'!$AR397="Leve"),CONCATENATE("R",'MAPA DE RIESGOS'!$H397,"C",'MAPA DE RIESGOS'!$AF397),"")</f>
        <v/>
      </c>
      <c r="P59" s="346" t="str">
        <f>IF(AND('MAPA DE RIESGOS'!$AP398="Alta",'MAPA DE RIESGOS'!$AR398="Leve"),CONCATENATE("R",'MAPA DE RIESGOS'!$H398,"C",'MAPA DE RIESGOS'!$AF398),"")</f>
        <v/>
      </c>
      <c r="Q59" s="346" t="str">
        <f>IF(AND('MAPA DE RIESGOS'!$AP399="Alta",'MAPA DE RIESGOS'!$AR399="Leve"),CONCATENATE("R",'MAPA DE RIESGOS'!$H399,"C",'MAPA DE RIESGOS'!$AF399),"")</f>
        <v/>
      </c>
      <c r="R59" s="346" t="str">
        <f>IF(AND('MAPA DE RIESGOS'!$AP400="Alta",'MAPA DE RIESGOS'!$AR400="Leve"),CONCATENATE("R",'MAPA DE RIESGOS'!$H400,"C",'MAPA DE RIESGOS'!$AF400),"")</f>
        <v/>
      </c>
      <c r="S59" s="346" t="str">
        <f>IF(AND('MAPA DE RIESGOS'!$AP401="Alta",'MAPA DE RIESGOS'!$AR401="Leve"),CONCATENATE("R",'MAPA DE RIESGOS'!$H401,"C",'MAPA DE RIESGOS'!$AF401),"")</f>
        <v/>
      </c>
      <c r="T59" s="346" t="str">
        <f>IF(AND('MAPA DE RIESGOS'!$AP402="Alta",'MAPA DE RIESGOS'!$AR402="Leve"),CONCATENATE("R",'MAPA DE RIESGOS'!$H402,"C",'MAPA DE RIESGOS'!$AF402),"")</f>
        <v/>
      </c>
      <c r="U59" s="346" t="str">
        <f>IF(AND('MAPA DE RIESGOS'!$AP403="Alta",'MAPA DE RIESGOS'!$AR403="Leve"),CONCATENATE("R",'MAPA DE RIESGOS'!$H403,"C",'MAPA DE RIESGOS'!$AF403),"")</f>
        <v/>
      </c>
      <c r="V59" s="346" t="str">
        <f>IF(AND('MAPA DE RIESGOS'!$AP404="Alta",'MAPA DE RIESGOS'!$AR404="Leve"),CONCATENATE("R",'MAPA DE RIESGOS'!$H404,"C",'MAPA DE RIESGOS'!$AF404),"")</f>
        <v/>
      </c>
      <c r="W59" s="346" t="str">
        <f>IF(AND('MAPA DE RIESGOS'!$AP405="Alta",'MAPA DE RIESGOS'!$AR405="Leve"),CONCATENATE("R",'MAPA DE RIESGOS'!$H405,"C",'MAPA DE RIESGOS'!$AF405),"")</f>
        <v/>
      </c>
      <c r="X59" s="346" t="str">
        <f>IF(AND('MAPA DE RIESGOS'!$AP406="Alta",'MAPA DE RIESGOS'!$AR406="Leve"),CONCATENATE("R",'MAPA DE RIESGOS'!$H406,"C",'MAPA DE RIESGOS'!$AF406),"")</f>
        <v/>
      </c>
      <c r="Y59" s="346" t="str">
        <f>IF(AND('MAPA DE RIESGOS'!$AP407="Alta",'MAPA DE RIESGOS'!$AR407="Leve"),CONCATENATE("R",'MAPA DE RIESGOS'!$H407,"C",'MAPA DE RIESGOS'!$AF407),"")</f>
        <v/>
      </c>
      <c r="Z59" s="346" t="str">
        <f>IF(AND('MAPA DE RIESGOS'!$AP408="Alta",'MAPA DE RIESGOS'!$AR408="Leve"),CONCATENATE("R",'MAPA DE RIESGOS'!$H408,"C",'MAPA DE RIESGOS'!$AF408),"")</f>
        <v/>
      </c>
      <c r="AA59" s="346" t="str">
        <f>IF(AND('MAPA DE RIESGOS'!$AP409="Alta",'MAPA DE RIESGOS'!$AR409="Leve"),CONCATENATE("R",'MAPA DE RIESGOS'!$H409,"C",'MAPA DE RIESGOS'!$AF409),"")</f>
        <v/>
      </c>
      <c r="AB59" s="345" t="str">
        <f>IF(AND('MAPA DE RIESGOS'!$AP392="Alta",'MAPA DE RIESGOS'!$AR392="Menor"),CONCATENATE("R",'MAPA DE RIESGOS'!$H392,"C",'MAPA DE RIESGOS'!$AF392),"")</f>
        <v/>
      </c>
      <c r="AC59" s="346" t="str">
        <f>IF(AND('MAPA DE RIESGOS'!$AP393="Alta",'MAPA DE RIESGOS'!$AR393="Menor"),CONCATENATE("R",'MAPA DE RIESGOS'!$H393,"C",'MAPA DE RIESGOS'!$AF393),"")</f>
        <v/>
      </c>
      <c r="AD59" s="346" t="str">
        <f>IF(AND('MAPA DE RIESGOS'!$AP394="Alta",'MAPA DE RIESGOS'!$AR394="Menor"),CONCATENATE("R",'MAPA DE RIESGOS'!$H394,"C",'MAPA DE RIESGOS'!$AF394),"")</f>
        <v/>
      </c>
      <c r="AE59" s="346" t="str">
        <f>IF(AND('MAPA DE RIESGOS'!$AP395="Alta",'MAPA DE RIESGOS'!$AR395="Menor"),CONCATENATE("R",'MAPA DE RIESGOS'!$H395,"C",'MAPA DE RIESGOS'!$AF395),"")</f>
        <v/>
      </c>
      <c r="AF59" s="346" t="str">
        <f>IF(AND('MAPA DE RIESGOS'!$AP396="Alta",'MAPA DE RIESGOS'!$AR396="Menor"),CONCATENATE("R",'MAPA DE RIESGOS'!$H396,"C",'MAPA DE RIESGOS'!$AF396),"")</f>
        <v/>
      </c>
      <c r="AG59" s="346" t="str">
        <f>IF(AND('MAPA DE RIESGOS'!$AP397="Alta",'MAPA DE RIESGOS'!$AR397="Menor"),CONCATENATE("R",'MAPA DE RIESGOS'!$H397,"C",'MAPA DE RIESGOS'!$AF397),"")</f>
        <v/>
      </c>
      <c r="AH59" s="346" t="str">
        <f>IF(AND('MAPA DE RIESGOS'!$AP398="Alta",'MAPA DE RIESGOS'!$AR398="Menor"),CONCATENATE("R",'MAPA DE RIESGOS'!$H398,"C",'MAPA DE RIESGOS'!$AF398),"")</f>
        <v/>
      </c>
      <c r="AI59" s="346" t="str">
        <f>IF(AND('MAPA DE RIESGOS'!$AP399="Alta",'MAPA DE RIESGOS'!$AR399="Menor"),CONCATENATE("R",'MAPA DE RIESGOS'!$H399,"C",'MAPA DE RIESGOS'!$AF399),"")</f>
        <v/>
      </c>
      <c r="AJ59" s="346" t="str">
        <f>IF(AND('MAPA DE RIESGOS'!$AP400="Alta",'MAPA DE RIESGOS'!$AR400="Menor"),CONCATENATE("R",'MAPA DE RIESGOS'!$H400,"C",'MAPA DE RIESGOS'!$AF400),"")</f>
        <v/>
      </c>
      <c r="AK59" s="346" t="str">
        <f>IF(AND('MAPA DE RIESGOS'!$AP401="Alta",'MAPA DE RIESGOS'!$AR401="Menor"),CONCATENATE("R",'MAPA DE RIESGOS'!$H401,"C",'MAPA DE RIESGOS'!$AF401),"")</f>
        <v/>
      </c>
      <c r="AL59" s="346" t="str">
        <f>IF(AND('MAPA DE RIESGOS'!$AP402="Alta",'MAPA DE RIESGOS'!$AR402="Menor"),CONCATENATE("R",'MAPA DE RIESGOS'!$H402,"C",'MAPA DE RIESGOS'!$AF402),"")</f>
        <v/>
      </c>
      <c r="AM59" s="346" t="str">
        <f>IF(AND('MAPA DE RIESGOS'!$AP403="Alta",'MAPA DE RIESGOS'!$AR403="Menor"),CONCATENATE("R",'MAPA DE RIESGOS'!$H403,"C",'MAPA DE RIESGOS'!$AF403),"")</f>
        <v/>
      </c>
      <c r="AN59" s="346" t="str">
        <f>IF(AND('MAPA DE RIESGOS'!$AP404="Alta",'MAPA DE RIESGOS'!$AR404="Menor"),CONCATENATE("R",'MAPA DE RIESGOS'!$H404,"C",'MAPA DE RIESGOS'!$AF404),"")</f>
        <v/>
      </c>
      <c r="AO59" s="346" t="str">
        <f>IF(AND('MAPA DE RIESGOS'!$AP405="Alta",'MAPA DE RIESGOS'!$AR405="Menor"),CONCATENATE("R",'MAPA DE RIESGOS'!$H405,"C",'MAPA DE RIESGOS'!$AF405),"")</f>
        <v/>
      </c>
      <c r="AP59" s="346" t="str">
        <f>IF(AND('MAPA DE RIESGOS'!$AP406="Alta",'MAPA DE RIESGOS'!$AR406="Menor"),CONCATENATE("R",'MAPA DE RIESGOS'!$H406,"C",'MAPA DE RIESGOS'!$AF406),"")</f>
        <v/>
      </c>
      <c r="AQ59" s="346" t="str">
        <f>IF(AND('MAPA DE RIESGOS'!$AP407="Alta",'MAPA DE RIESGOS'!$AR407="Menor"),CONCATENATE("R",'MAPA DE RIESGOS'!$H407,"C",'MAPA DE RIESGOS'!$AF407),"")</f>
        <v/>
      </c>
      <c r="AR59" s="346" t="str">
        <f>IF(AND('MAPA DE RIESGOS'!$AP408="Alta",'MAPA DE RIESGOS'!$AR408="Menor"),CONCATENATE("R",'MAPA DE RIESGOS'!$H408,"C",'MAPA DE RIESGOS'!$AF408),"")</f>
        <v/>
      </c>
      <c r="AS59" s="347" t="str">
        <f>IF(AND('MAPA DE RIESGOS'!$AP409="Alta",'MAPA DE RIESGOS'!$AR409="Menor"),CONCATENATE("R",'MAPA DE RIESGOS'!$H409,"C",'MAPA DE RIESGOS'!$AF409),"")</f>
        <v/>
      </c>
      <c r="AT59" s="333" t="str">
        <f>IF(AND('MAPA DE RIESGOS'!$AP392="Alta",'MAPA DE RIESGOS'!$AR392="Moderado"),CONCATENATE("R",'MAPA DE RIESGOS'!$H392,"C",'MAPA DE RIESGOS'!$AF392),"")</f>
        <v/>
      </c>
      <c r="AU59" s="333" t="str">
        <f>IF(AND('MAPA DE RIESGOS'!$AP393="Alta",'MAPA DE RIESGOS'!$AR393="Moderado"),CONCATENATE("R",'MAPA DE RIESGOS'!$H393,"C",'MAPA DE RIESGOS'!$AF393),"")</f>
        <v/>
      </c>
      <c r="AV59" s="333" t="str">
        <f>IF(AND('MAPA DE RIESGOS'!$AP394="Alta",'MAPA DE RIESGOS'!$AR394="Moderado"),CONCATENATE("R",'MAPA DE RIESGOS'!$H394,"C",'MAPA DE RIESGOS'!$AF394),"")</f>
        <v/>
      </c>
      <c r="AW59" s="333" t="str">
        <f>IF(AND('MAPA DE RIESGOS'!$AP395="Alta",'MAPA DE RIESGOS'!$AR395="Moderado"),CONCATENATE("R",'MAPA DE RIESGOS'!$H395,"C",'MAPA DE RIESGOS'!$AF395),"")</f>
        <v/>
      </c>
      <c r="AX59" s="333" t="str">
        <f>IF(AND('MAPA DE RIESGOS'!$AP396="Alta",'MAPA DE RIESGOS'!$AR396="Moderado"),CONCATENATE("R",'MAPA DE RIESGOS'!$H396,"C",'MAPA DE RIESGOS'!$AF396),"")</f>
        <v/>
      </c>
      <c r="AY59" s="333" t="str">
        <f>IF(AND('MAPA DE RIESGOS'!$AP397="Alta",'MAPA DE RIESGOS'!$AR397="Moderado"),CONCATENATE("R",'MAPA DE RIESGOS'!$H397,"C",'MAPA DE RIESGOS'!$AF397),"")</f>
        <v/>
      </c>
      <c r="AZ59" s="333" t="str">
        <f>IF(AND('MAPA DE RIESGOS'!$AP398="Alta",'MAPA DE RIESGOS'!$AR398="Moderado"),CONCATENATE("R",'MAPA DE RIESGOS'!$H398,"C",'MAPA DE RIESGOS'!$AF398),"")</f>
        <v/>
      </c>
      <c r="BA59" s="333" t="str">
        <f>IF(AND('MAPA DE RIESGOS'!$AP399="Alta",'MAPA DE RIESGOS'!$AR399="Moderado"),CONCATENATE("R",'MAPA DE RIESGOS'!$H399,"C",'MAPA DE RIESGOS'!$AF399),"")</f>
        <v/>
      </c>
      <c r="BB59" s="333" t="str">
        <f>IF(AND('MAPA DE RIESGOS'!$AP400="Alta",'MAPA DE RIESGOS'!$AR400="Moderado"),CONCATENATE("R",'MAPA DE RIESGOS'!$H400,"C",'MAPA DE RIESGOS'!$AF400),"")</f>
        <v/>
      </c>
      <c r="BC59" s="333" t="str">
        <f>IF(AND('MAPA DE RIESGOS'!$AP401="Alta",'MAPA DE RIESGOS'!$AR401="Moderado"),CONCATENATE("R",'MAPA DE RIESGOS'!$H401,"C",'MAPA DE RIESGOS'!$AF401),"")</f>
        <v/>
      </c>
      <c r="BD59" s="333" t="str">
        <f>IF(AND('MAPA DE RIESGOS'!$AP402="Alta",'MAPA DE RIESGOS'!$AR402="Moderado"),CONCATENATE("R",'MAPA DE RIESGOS'!$H402,"C",'MAPA DE RIESGOS'!$AF402),"")</f>
        <v/>
      </c>
      <c r="BE59" s="333" t="str">
        <f>IF(AND('MAPA DE RIESGOS'!$AP403="Alta",'MAPA DE RIESGOS'!$AR403="Moderado"),CONCATENATE("R",'MAPA DE RIESGOS'!$H403,"C",'MAPA DE RIESGOS'!$AF403),"")</f>
        <v/>
      </c>
      <c r="BF59" s="333" t="str">
        <f>IF(AND('MAPA DE RIESGOS'!$AP404="Alta",'MAPA DE RIESGOS'!$AR404="Moderado"),CONCATENATE("R",'MAPA DE RIESGOS'!$H404,"C",'MAPA DE RIESGOS'!$AF404),"")</f>
        <v/>
      </c>
      <c r="BG59" s="333" t="str">
        <f>IF(AND('MAPA DE RIESGOS'!$AP405="Alta",'MAPA DE RIESGOS'!$AR405="Moderado"),CONCATENATE("R",'MAPA DE RIESGOS'!$H405,"C",'MAPA DE RIESGOS'!$AF405),"")</f>
        <v/>
      </c>
      <c r="BH59" s="333" t="str">
        <f>IF(AND('MAPA DE RIESGOS'!$AP406="Alta",'MAPA DE RIESGOS'!$AR406="Moderado"),CONCATENATE("R",'MAPA DE RIESGOS'!$H406,"C",'MAPA DE RIESGOS'!$AF406),"")</f>
        <v/>
      </c>
      <c r="BI59" s="333" t="str">
        <f>IF(AND('MAPA DE RIESGOS'!$AP407="Alta",'MAPA DE RIESGOS'!$AR407="Moderado"),CONCATENATE("R",'MAPA DE RIESGOS'!$H407,"C",'MAPA DE RIESGOS'!$AF407),"")</f>
        <v/>
      </c>
      <c r="BJ59" s="333" t="str">
        <f>IF(AND('MAPA DE RIESGOS'!$AP408="Alta",'MAPA DE RIESGOS'!$AR408="Moderado"),CONCATENATE("R",'MAPA DE RIESGOS'!$H408,"C",'MAPA DE RIESGOS'!$AF408),"")</f>
        <v/>
      </c>
      <c r="BK59" s="334" t="str">
        <f>IF(AND('MAPA DE RIESGOS'!$AP409="Alta",'MAPA DE RIESGOS'!$AR409="Moderado"),CONCATENATE("R",'MAPA DE RIESGOS'!$H409,"C",'MAPA DE RIESGOS'!$AF409),"")</f>
        <v/>
      </c>
      <c r="BL59" s="333" t="str">
        <f>IF(AND('MAPA DE RIESGOS'!$AP392="Alta",'MAPA DE RIESGOS'!$AR392="Mayor"),CONCATENATE("R",'MAPA DE RIESGOS'!$H392,"C",'MAPA DE RIESGOS'!$AF392),"")</f>
        <v/>
      </c>
      <c r="BM59" s="333" t="str">
        <f>IF(AND('MAPA DE RIESGOS'!$AP393="Alta",'MAPA DE RIESGOS'!$AR393="Mayor"),CONCATENATE("R",'MAPA DE RIESGOS'!$H393,"C",'MAPA DE RIESGOS'!$AF393),"")</f>
        <v/>
      </c>
      <c r="BN59" s="333" t="str">
        <f>IF(AND('MAPA DE RIESGOS'!$AP394="Alta",'MAPA DE RIESGOS'!$AR394="Mayor"),CONCATENATE("R",'MAPA DE RIESGOS'!$H394,"C",'MAPA DE RIESGOS'!$AF394),"")</f>
        <v/>
      </c>
      <c r="BO59" s="333" t="str">
        <f>IF(AND('MAPA DE RIESGOS'!$AP395="Alta",'MAPA DE RIESGOS'!$AR395="Mayor"),CONCATENATE("R",'MAPA DE RIESGOS'!$H395,"C",'MAPA DE RIESGOS'!$AF395),"")</f>
        <v/>
      </c>
      <c r="BP59" s="333" t="str">
        <f>IF(AND('MAPA DE RIESGOS'!$AP396="Alta",'MAPA DE RIESGOS'!$AR396="Mayor"),CONCATENATE("R",'MAPA DE RIESGOS'!$H396,"C",'MAPA DE RIESGOS'!$AF396),"")</f>
        <v/>
      </c>
      <c r="BQ59" s="333" t="str">
        <f>IF(AND('MAPA DE RIESGOS'!$AP397="Alta",'MAPA DE RIESGOS'!$AR397="Mayor"),CONCATENATE("R",'MAPA DE RIESGOS'!$H397,"C",'MAPA DE RIESGOS'!$AF397),"")</f>
        <v/>
      </c>
      <c r="BR59" s="333" t="str">
        <f>IF(AND('MAPA DE RIESGOS'!$AP398="Alta",'MAPA DE RIESGOS'!$AR398="Mayor"),CONCATENATE("R",'MAPA DE RIESGOS'!$H398,"C",'MAPA DE RIESGOS'!$AF398),"")</f>
        <v/>
      </c>
      <c r="BS59" s="333" t="str">
        <f>IF(AND('MAPA DE RIESGOS'!$AP399="Alta",'MAPA DE RIESGOS'!$AR399="Mayor"),CONCATENATE("R",'MAPA DE RIESGOS'!$H399,"C",'MAPA DE RIESGOS'!$AF399),"")</f>
        <v/>
      </c>
      <c r="BT59" s="333" t="str">
        <f>IF(AND('MAPA DE RIESGOS'!$AP400="Alta",'MAPA DE RIESGOS'!$AR400="Mayor"),CONCATENATE("R",'MAPA DE RIESGOS'!$H400,"C",'MAPA DE RIESGOS'!$AF400),"")</f>
        <v/>
      </c>
      <c r="BU59" s="333" t="str">
        <f>IF(AND('MAPA DE RIESGOS'!$AP401="Alta",'MAPA DE RIESGOS'!$AR401="Mayor"),CONCATENATE("R",'MAPA DE RIESGOS'!$H401,"C",'MAPA DE RIESGOS'!$AF401),"")</f>
        <v/>
      </c>
      <c r="BV59" s="333" t="str">
        <f>IF(AND('MAPA DE RIESGOS'!$AP402="Alta",'MAPA DE RIESGOS'!$AR402="Mayor"),CONCATENATE("R",'MAPA DE RIESGOS'!$H402,"C",'MAPA DE RIESGOS'!$AF402),"")</f>
        <v/>
      </c>
      <c r="BW59" s="333" t="str">
        <f>IF(AND('MAPA DE RIESGOS'!$AP403="Alta",'MAPA DE RIESGOS'!$AR403="Mayor"),CONCATENATE("R",'MAPA DE RIESGOS'!$H403,"C",'MAPA DE RIESGOS'!$AF403),"")</f>
        <v/>
      </c>
      <c r="BX59" s="333" t="str">
        <f>IF(AND('MAPA DE RIESGOS'!$AP404="Alta",'MAPA DE RIESGOS'!$AR404="Mayor"),CONCATENATE("R",'MAPA DE RIESGOS'!$H404,"C",'MAPA DE RIESGOS'!$AF404),"")</f>
        <v/>
      </c>
      <c r="BY59" s="333" t="str">
        <f>IF(AND('MAPA DE RIESGOS'!$AP405="Alta",'MAPA DE RIESGOS'!$AR405="Mayor"),CONCATENATE("R",'MAPA DE RIESGOS'!$H405,"C",'MAPA DE RIESGOS'!$AF405),"")</f>
        <v/>
      </c>
      <c r="BZ59" s="333" t="str">
        <f>IF(AND('MAPA DE RIESGOS'!$AP406="Alta",'MAPA DE RIESGOS'!$AR406="Mayor"),CONCATENATE("R",'MAPA DE RIESGOS'!$H406,"C",'MAPA DE RIESGOS'!$AF406),"")</f>
        <v/>
      </c>
      <c r="CA59" s="333" t="str">
        <f>IF(AND('MAPA DE RIESGOS'!$AP407="Alta",'MAPA DE RIESGOS'!$AR407="Mayor"),CONCATENATE("R",'MAPA DE RIESGOS'!$H407,"C",'MAPA DE RIESGOS'!$AF407),"")</f>
        <v/>
      </c>
      <c r="CB59" s="333" t="str">
        <f>IF(AND('MAPA DE RIESGOS'!$AP408="Alta",'MAPA DE RIESGOS'!$AR408="Mayor"),CONCATENATE("R",'MAPA DE RIESGOS'!$H408,"C",'MAPA DE RIESGOS'!$AF408),"")</f>
        <v/>
      </c>
      <c r="CC59" s="334" t="str">
        <f>IF(AND('MAPA DE RIESGOS'!$AP409="Alta",'MAPA DE RIESGOS'!$AR409="Mayor"),CONCATENATE("R",'MAPA DE RIESGOS'!$H409,"C",'MAPA DE RIESGOS'!$AF409),"")</f>
        <v/>
      </c>
      <c r="CD59" s="335" t="str">
        <f>IF(AND('MAPA DE RIESGOS'!$AP392="Alta",'MAPA DE RIESGOS'!$AR392="Catastrófico"),CONCATENATE("R",'MAPA DE RIESGOS'!$H392,"C",'MAPA DE RIESGOS'!$AF392),"")</f>
        <v/>
      </c>
      <c r="CE59" s="335" t="str">
        <f>IF(AND('MAPA DE RIESGOS'!$AP393="Alta",'MAPA DE RIESGOS'!$AR393="Catastrófico"),CONCATENATE("R",'MAPA DE RIESGOS'!$H393,"C",'MAPA DE RIESGOS'!$AF393),"")</f>
        <v/>
      </c>
      <c r="CF59" s="335" t="str">
        <f>IF(AND('MAPA DE RIESGOS'!$AP394="Alta",'MAPA DE RIESGOS'!$AR394="Catastrófico"),CONCATENATE("R",'MAPA DE RIESGOS'!$H394,"C",'MAPA DE RIESGOS'!$AF394),"")</f>
        <v/>
      </c>
      <c r="CG59" s="335" t="str">
        <f>IF(AND('MAPA DE RIESGOS'!$AP395="Alta",'MAPA DE RIESGOS'!$AR395="Catastrófico"),CONCATENATE("R",'MAPA DE RIESGOS'!$H395,"C",'MAPA DE RIESGOS'!$AF395),"")</f>
        <v/>
      </c>
      <c r="CH59" s="335" t="str">
        <f>IF(AND('MAPA DE RIESGOS'!$AP396="Alta",'MAPA DE RIESGOS'!$AR396="Catastrófico"),CONCATENATE("R",'MAPA DE RIESGOS'!$H396,"C",'MAPA DE RIESGOS'!$AF396),"")</f>
        <v/>
      </c>
      <c r="CI59" s="335" t="str">
        <f>IF(AND('MAPA DE RIESGOS'!$AP397="Alta",'MAPA DE RIESGOS'!$AR397="Catastrófico"),CONCATENATE("R",'MAPA DE RIESGOS'!$H397,"C",'MAPA DE RIESGOS'!$AF397),"")</f>
        <v/>
      </c>
      <c r="CJ59" s="335" t="str">
        <f>IF(AND('MAPA DE RIESGOS'!$AP398="Alta",'MAPA DE RIESGOS'!$AR398="Catastrófico"),CONCATENATE("R",'MAPA DE RIESGOS'!$H398,"C",'MAPA DE RIESGOS'!$AF398),"")</f>
        <v/>
      </c>
      <c r="CK59" s="335" t="str">
        <f>IF(AND('MAPA DE RIESGOS'!$AP399="Alta",'MAPA DE RIESGOS'!$AR399="Catastrófico"),CONCATENATE("R",'MAPA DE RIESGOS'!$H399,"C",'MAPA DE RIESGOS'!$AF399),"")</f>
        <v/>
      </c>
      <c r="CL59" s="335" t="str">
        <f>IF(AND('MAPA DE RIESGOS'!$AP400="Alta",'MAPA DE RIESGOS'!$AR400="Catastrófico"),CONCATENATE("R",'MAPA DE RIESGOS'!$H400,"C",'MAPA DE RIESGOS'!$AF400),"")</f>
        <v/>
      </c>
      <c r="CM59" s="335" t="str">
        <f>IF(AND('MAPA DE RIESGOS'!$AP401="Alta",'MAPA DE RIESGOS'!$AR401="Catastrófico"),CONCATENATE("R",'MAPA DE RIESGOS'!$H401,"C",'MAPA DE RIESGOS'!$AF401),"")</f>
        <v/>
      </c>
      <c r="CN59" s="335" t="str">
        <f>IF(AND('MAPA DE RIESGOS'!$AP402="Alta",'MAPA DE RIESGOS'!$AR402="Catastrófico"),CONCATENATE("R",'MAPA DE RIESGOS'!$H402,"C",'MAPA DE RIESGOS'!$AF402),"")</f>
        <v/>
      </c>
      <c r="CO59" s="335" t="str">
        <f>IF(AND('MAPA DE RIESGOS'!$AP403="Alta",'MAPA DE RIESGOS'!$AR403="Catastrófico"),CONCATENATE("R",'MAPA DE RIESGOS'!$H403,"C",'MAPA DE RIESGOS'!$AF403),"")</f>
        <v/>
      </c>
      <c r="CP59" s="335" t="str">
        <f>IF(AND('MAPA DE RIESGOS'!$AP404="Alta",'MAPA DE RIESGOS'!$AR404="Catastrófico"),CONCATENATE("R",'MAPA DE RIESGOS'!$H404,"C",'MAPA DE RIESGOS'!$AF404),"")</f>
        <v/>
      </c>
      <c r="CQ59" s="335" t="str">
        <f>IF(AND('MAPA DE RIESGOS'!$AP405="Alta",'MAPA DE RIESGOS'!$AR405="Catastrófico"),CONCATENATE("R",'MAPA DE RIESGOS'!$H405,"C",'MAPA DE RIESGOS'!$AF405),"")</f>
        <v/>
      </c>
      <c r="CR59" s="335" t="str">
        <f>IF(AND('MAPA DE RIESGOS'!$AP406="Alta",'MAPA DE RIESGOS'!$AR406="Catastrófico"),CONCATENATE("R",'MAPA DE RIESGOS'!$H406,"C",'MAPA DE RIESGOS'!$AF406),"")</f>
        <v/>
      </c>
      <c r="CS59" s="335" t="str">
        <f>IF(AND('MAPA DE RIESGOS'!$AP407="Alta",'MAPA DE RIESGOS'!$AR407="Catastrófico"),CONCATENATE("R",'MAPA DE RIESGOS'!$H407,"C",'MAPA DE RIESGOS'!$AF407),"")</f>
        <v/>
      </c>
      <c r="CT59" s="335" t="str">
        <f>IF(AND('MAPA DE RIESGOS'!$AP408="Alta",'MAPA DE RIESGOS'!$AR408="Catastrófico"),CONCATENATE("R",'MAPA DE RIESGOS'!$H408,"C",'MAPA DE RIESGOS'!$AF408),"")</f>
        <v/>
      </c>
      <c r="CU59" s="336" t="str">
        <f>IF(AND('MAPA DE RIESGOS'!$AP409="Alta",'MAPA DE RIESGOS'!$AR409="Catastrófico"),CONCATENATE("R",'MAPA DE RIESGOS'!$H409,"C",'MAPA DE RIESGOS'!$AF409),"")</f>
        <v/>
      </c>
      <c r="CV59" s="67"/>
      <c r="CW59" s="988"/>
      <c r="CX59" s="989"/>
      <c r="CY59" s="989"/>
      <c r="CZ59" s="989"/>
      <c r="DA59" s="989"/>
      <c r="DB59" s="990"/>
    </row>
    <row r="60" spans="2:106" ht="32.450000000000003" customHeight="1">
      <c r="B60" s="966"/>
      <c r="C60" s="966"/>
      <c r="D60" s="967"/>
      <c r="E60" s="955"/>
      <c r="F60" s="956"/>
      <c r="G60" s="956"/>
      <c r="H60" s="956"/>
      <c r="I60" s="956"/>
      <c r="J60" s="345" t="str">
        <f>IF(AND('MAPA DE RIESGOS'!$AP410="Alta",'MAPA DE RIESGOS'!$AR410="Leve"),CONCATENATE("R",'MAPA DE RIESGOS'!$H410,"C",'MAPA DE RIESGOS'!$AF410),"")</f>
        <v/>
      </c>
      <c r="K60" s="346" t="str">
        <f>IF(AND('MAPA DE RIESGOS'!$AP411="Alta",'MAPA DE RIESGOS'!$AR411="Leve"),CONCATENATE("R",'MAPA DE RIESGOS'!$H411,"C",'MAPA DE RIESGOS'!$AF411),"")</f>
        <v/>
      </c>
      <c r="L60" s="346" t="str">
        <f>IF(AND('MAPA DE RIESGOS'!$AP412="Alta",'MAPA DE RIESGOS'!$AR412="Leve"),CONCATENATE("R",'MAPA DE RIESGOS'!$H412,"C",'MAPA DE RIESGOS'!$AF412),"")</f>
        <v/>
      </c>
      <c r="M60" s="346" t="str">
        <f>IF(AND('MAPA DE RIESGOS'!$AP413="Alta",'MAPA DE RIESGOS'!$AR413="Leve"),CONCATENATE("R",'MAPA DE RIESGOS'!$H413,"C",'MAPA DE RIESGOS'!$AF413),"")</f>
        <v/>
      </c>
      <c r="N60" s="346" t="str">
        <f>IF(AND('MAPA DE RIESGOS'!$AP414="Alta",'MAPA DE RIESGOS'!$AR414="Leve"),CONCATENATE("R",'MAPA DE RIESGOS'!$H414,"C",'MAPA DE RIESGOS'!$AF414),"")</f>
        <v/>
      </c>
      <c r="O60" s="346" t="str">
        <f>IF(AND('MAPA DE RIESGOS'!$AP415="Alta",'MAPA DE RIESGOS'!$AR415="Leve"),CONCATENATE("R",'MAPA DE RIESGOS'!$H415,"C",'MAPA DE RIESGOS'!$AF415),"")</f>
        <v/>
      </c>
      <c r="P60" s="346" t="str">
        <f>IF(AND('MAPA DE RIESGOS'!$AP416="Alta",'MAPA DE RIESGOS'!$AR416="Leve"),CONCATENATE("R",'MAPA DE RIESGOS'!$H416,"C",'MAPA DE RIESGOS'!$AF416),"")</f>
        <v/>
      </c>
      <c r="Q60" s="346" t="str">
        <f>IF(AND('MAPA DE RIESGOS'!$AP417="Alta",'MAPA DE RIESGOS'!$AR417="Leve"),CONCATENATE("R",'MAPA DE RIESGOS'!$H417,"C",'MAPA DE RIESGOS'!$AF417),"")</f>
        <v/>
      </c>
      <c r="R60" s="346" t="str">
        <f>IF(AND('MAPA DE RIESGOS'!$AP418="Alta",'MAPA DE RIESGOS'!$AR418="Leve"),CONCATENATE("R",'MAPA DE RIESGOS'!$H418,"C",'MAPA DE RIESGOS'!$AF418),"")</f>
        <v/>
      </c>
      <c r="S60" s="346" t="str">
        <f>IF(AND('MAPA DE RIESGOS'!$AP419="Alta",'MAPA DE RIESGOS'!$AR419="Leve"),CONCATENATE("R",'MAPA DE RIESGOS'!$H419,"C",'MAPA DE RIESGOS'!$AF419),"")</f>
        <v/>
      </c>
      <c r="T60" s="346" t="str">
        <f>IF(AND('MAPA DE RIESGOS'!$AP420="Alta",'MAPA DE RIESGOS'!$AR420="Leve"),CONCATENATE("R",'MAPA DE RIESGOS'!$H420,"C",'MAPA DE RIESGOS'!$AF420),"")</f>
        <v/>
      </c>
      <c r="U60" s="346" t="str">
        <f>IF(AND('MAPA DE RIESGOS'!$AP421="Alta",'MAPA DE RIESGOS'!$AR421="Leve"),CONCATENATE("R",'MAPA DE RIESGOS'!$H421,"C",'MAPA DE RIESGOS'!$AF421),"")</f>
        <v/>
      </c>
      <c r="V60" s="346" t="str">
        <f>IF(AND('MAPA DE RIESGOS'!$AP422="Alta",'MAPA DE RIESGOS'!$AR422="Leve"),CONCATENATE("R",'MAPA DE RIESGOS'!$H422,"C",'MAPA DE RIESGOS'!$AF422),"")</f>
        <v/>
      </c>
      <c r="W60" s="346" t="str">
        <f>IF(AND('MAPA DE RIESGOS'!$AP423="Alta",'MAPA DE RIESGOS'!$AR423="Leve"),CONCATENATE("R",'MAPA DE RIESGOS'!$H423,"C",'MAPA DE RIESGOS'!$AF423),"")</f>
        <v/>
      </c>
      <c r="X60" s="346" t="str">
        <f>IF(AND('MAPA DE RIESGOS'!$AP424="Alta",'MAPA DE RIESGOS'!$AR424="Leve"),CONCATENATE("R",'MAPA DE RIESGOS'!$H424,"C",'MAPA DE RIESGOS'!$AF424),"")</f>
        <v/>
      </c>
      <c r="Y60" s="346" t="str">
        <f>IF(AND('MAPA DE RIESGOS'!$AP425="Alta",'MAPA DE RIESGOS'!$AR425="Leve"),CONCATENATE("R",'MAPA DE RIESGOS'!$H425,"C",'MAPA DE RIESGOS'!$AF425),"")</f>
        <v/>
      </c>
      <c r="Z60" s="346" t="str">
        <f>IF(AND('MAPA DE RIESGOS'!$AP426="Alta",'MAPA DE RIESGOS'!$AR426="Leve"),CONCATENATE("R",'MAPA DE RIESGOS'!$H426,"C",'MAPA DE RIESGOS'!$AF426),"")</f>
        <v/>
      </c>
      <c r="AA60" s="346" t="str">
        <f>IF(AND('MAPA DE RIESGOS'!$AP427="Alta",'MAPA DE RIESGOS'!$AR427="Leve"),CONCATENATE("R",'MAPA DE RIESGOS'!$H427,"C",'MAPA DE RIESGOS'!$AF427),"")</f>
        <v/>
      </c>
      <c r="AB60" s="345" t="str">
        <f>IF(AND('MAPA DE RIESGOS'!$AP410="Alta",'MAPA DE RIESGOS'!$AR410="Menor"),CONCATENATE("R",'MAPA DE RIESGOS'!$H410,"C",'MAPA DE RIESGOS'!$AF410),"")</f>
        <v/>
      </c>
      <c r="AC60" s="346" t="str">
        <f>IF(AND('MAPA DE RIESGOS'!$AP411="Alta",'MAPA DE RIESGOS'!$AR411="Menor"),CONCATENATE("R",'MAPA DE RIESGOS'!$H411,"C",'MAPA DE RIESGOS'!$AF411),"")</f>
        <v/>
      </c>
      <c r="AD60" s="346" t="str">
        <f>IF(AND('MAPA DE RIESGOS'!$AP412="Alta",'MAPA DE RIESGOS'!$AR412="Menor"),CONCATENATE("R",'MAPA DE RIESGOS'!$H412,"C",'MAPA DE RIESGOS'!$AF412),"")</f>
        <v/>
      </c>
      <c r="AE60" s="346" t="str">
        <f>IF(AND('MAPA DE RIESGOS'!$AP413="Alta",'MAPA DE RIESGOS'!$AR413="Menor"),CONCATENATE("R",'MAPA DE RIESGOS'!$H413,"C",'MAPA DE RIESGOS'!$AF413),"")</f>
        <v/>
      </c>
      <c r="AF60" s="346" t="str">
        <f>IF(AND('MAPA DE RIESGOS'!$AP414="Alta",'MAPA DE RIESGOS'!$AR414="Menor"),CONCATENATE("R",'MAPA DE RIESGOS'!$H414,"C",'MAPA DE RIESGOS'!$AF414),"")</f>
        <v/>
      </c>
      <c r="AG60" s="346" t="str">
        <f>IF(AND('MAPA DE RIESGOS'!$AP415="Alta",'MAPA DE RIESGOS'!$AR415="Menor"),CONCATENATE("R",'MAPA DE RIESGOS'!$H415,"C",'MAPA DE RIESGOS'!$AF415),"")</f>
        <v/>
      </c>
      <c r="AH60" s="346" t="str">
        <f>IF(AND('MAPA DE RIESGOS'!$AP416="Alta",'MAPA DE RIESGOS'!$AR416="Menor"),CONCATENATE("R",'MAPA DE RIESGOS'!$H416,"C",'MAPA DE RIESGOS'!$AF416),"")</f>
        <v/>
      </c>
      <c r="AI60" s="346" t="str">
        <f>IF(AND('MAPA DE RIESGOS'!$AP417="Alta",'MAPA DE RIESGOS'!$AR417="Menor"),CONCATENATE("R",'MAPA DE RIESGOS'!$H417,"C",'MAPA DE RIESGOS'!$AF417),"")</f>
        <v/>
      </c>
      <c r="AJ60" s="346" t="str">
        <f>IF(AND('MAPA DE RIESGOS'!$AP418="Alta",'MAPA DE RIESGOS'!$AR418="Menor"),CONCATENATE("R",'MAPA DE RIESGOS'!$H418,"C",'MAPA DE RIESGOS'!$AF418),"")</f>
        <v/>
      </c>
      <c r="AK60" s="346" t="str">
        <f>IF(AND('MAPA DE RIESGOS'!$AP419="Alta",'MAPA DE RIESGOS'!$AR419="Menor"),CONCATENATE("R",'MAPA DE RIESGOS'!$H419,"C",'MAPA DE RIESGOS'!$AF419),"")</f>
        <v/>
      </c>
      <c r="AL60" s="346" t="str">
        <f>IF(AND('MAPA DE RIESGOS'!$AP420="Alta",'MAPA DE RIESGOS'!$AR420="Menor"),CONCATENATE("R",'MAPA DE RIESGOS'!$H420,"C",'MAPA DE RIESGOS'!$AF420),"")</f>
        <v/>
      </c>
      <c r="AM60" s="346" t="str">
        <f>IF(AND('MAPA DE RIESGOS'!$AP421="Alta",'MAPA DE RIESGOS'!$AR421="Menor"),CONCATENATE("R",'MAPA DE RIESGOS'!$H421,"C",'MAPA DE RIESGOS'!$AF421),"")</f>
        <v/>
      </c>
      <c r="AN60" s="346" t="str">
        <f>IF(AND('MAPA DE RIESGOS'!$AP422="Alta",'MAPA DE RIESGOS'!$AR422="Menor"),CONCATENATE("R",'MAPA DE RIESGOS'!$H422,"C",'MAPA DE RIESGOS'!$AF422),"")</f>
        <v/>
      </c>
      <c r="AO60" s="346" t="str">
        <f>IF(AND('MAPA DE RIESGOS'!$AP423="Alta",'MAPA DE RIESGOS'!$AR423="Menor"),CONCATENATE("R",'MAPA DE RIESGOS'!$H423,"C",'MAPA DE RIESGOS'!$AF423),"")</f>
        <v/>
      </c>
      <c r="AP60" s="346" t="str">
        <f>IF(AND('MAPA DE RIESGOS'!$AP424="Alta",'MAPA DE RIESGOS'!$AR424="Menor"),CONCATENATE("R",'MAPA DE RIESGOS'!$H424,"C",'MAPA DE RIESGOS'!$AF424),"")</f>
        <v/>
      </c>
      <c r="AQ60" s="346" t="str">
        <f>IF(AND('MAPA DE RIESGOS'!$AP425="Alta",'MAPA DE RIESGOS'!$AR425="Menor"),CONCATENATE("R",'MAPA DE RIESGOS'!$H425,"C",'MAPA DE RIESGOS'!$AF425),"")</f>
        <v/>
      </c>
      <c r="AR60" s="346" t="str">
        <f>IF(AND('MAPA DE RIESGOS'!$AP426="Alta",'MAPA DE RIESGOS'!$AR426="Menor"),CONCATENATE("R",'MAPA DE RIESGOS'!$H426,"C",'MAPA DE RIESGOS'!$AF426),"")</f>
        <v/>
      </c>
      <c r="AS60" s="347" t="str">
        <f>IF(AND('MAPA DE RIESGOS'!$AP427="Alta",'MAPA DE RIESGOS'!$AR427="Menor"),CONCATENATE("R",'MAPA DE RIESGOS'!$H427,"C",'MAPA DE RIESGOS'!$AF427),"")</f>
        <v/>
      </c>
      <c r="AT60" s="333" t="str">
        <f>IF(AND('MAPA DE RIESGOS'!$AP410="Alta",'MAPA DE RIESGOS'!$AR410="Moderado"),CONCATENATE("R",'MAPA DE RIESGOS'!$H410,"C",'MAPA DE RIESGOS'!$AF410),"")</f>
        <v/>
      </c>
      <c r="AU60" s="333" t="str">
        <f>IF(AND('MAPA DE RIESGOS'!$AP411="Alta",'MAPA DE RIESGOS'!$AR411="Moderado"),CONCATENATE("R",'MAPA DE RIESGOS'!$H411,"C",'MAPA DE RIESGOS'!$AF411),"")</f>
        <v/>
      </c>
      <c r="AV60" s="333" t="str">
        <f>IF(AND('MAPA DE RIESGOS'!$AP412="Alta",'MAPA DE RIESGOS'!$AR412="Moderado"),CONCATENATE("R",'MAPA DE RIESGOS'!$H412,"C",'MAPA DE RIESGOS'!$AF412),"")</f>
        <v/>
      </c>
      <c r="AW60" s="333" t="str">
        <f>IF(AND('MAPA DE RIESGOS'!$AP413="Alta",'MAPA DE RIESGOS'!$AR413="Moderado"),CONCATENATE("R",'MAPA DE RIESGOS'!$H413,"C",'MAPA DE RIESGOS'!$AF413),"")</f>
        <v/>
      </c>
      <c r="AX60" s="333" t="str">
        <f>IF(AND('MAPA DE RIESGOS'!$AP414="Alta",'MAPA DE RIESGOS'!$AR414="Moderado"),CONCATENATE("R",'MAPA DE RIESGOS'!$H414,"C",'MAPA DE RIESGOS'!$AF414),"")</f>
        <v/>
      </c>
      <c r="AY60" s="333" t="str">
        <f>IF(AND('MAPA DE RIESGOS'!$AP415="Alta",'MAPA DE RIESGOS'!$AR415="Moderado"),CONCATENATE("R",'MAPA DE RIESGOS'!$H415,"C",'MAPA DE RIESGOS'!$AF415),"")</f>
        <v/>
      </c>
      <c r="AZ60" s="333" t="str">
        <f>IF(AND('MAPA DE RIESGOS'!$AP416="Alta",'MAPA DE RIESGOS'!$AR416="Moderado"),CONCATENATE("R",'MAPA DE RIESGOS'!$H416,"C",'MAPA DE RIESGOS'!$AF416),"")</f>
        <v/>
      </c>
      <c r="BA60" s="333" t="str">
        <f>IF(AND('MAPA DE RIESGOS'!$AP417="Alta",'MAPA DE RIESGOS'!$AR417="Moderado"),CONCATENATE("R",'MAPA DE RIESGOS'!$H417,"C",'MAPA DE RIESGOS'!$AF417),"")</f>
        <v/>
      </c>
      <c r="BB60" s="333" t="str">
        <f>IF(AND('MAPA DE RIESGOS'!$AP418="Alta",'MAPA DE RIESGOS'!$AR418="Moderado"),CONCATENATE("R",'MAPA DE RIESGOS'!$H418,"C",'MAPA DE RIESGOS'!$AF418),"")</f>
        <v/>
      </c>
      <c r="BC60" s="333" t="str">
        <f>IF(AND('MAPA DE RIESGOS'!$AP419="Alta",'MAPA DE RIESGOS'!$AR419="Moderado"),CONCATENATE("R",'MAPA DE RIESGOS'!$H419,"C",'MAPA DE RIESGOS'!$AF419),"")</f>
        <v/>
      </c>
      <c r="BD60" s="333" t="str">
        <f>IF(AND('MAPA DE RIESGOS'!$AP420="Alta",'MAPA DE RIESGOS'!$AR420="Moderado"),CONCATENATE("R",'MAPA DE RIESGOS'!$H420,"C",'MAPA DE RIESGOS'!$AF420),"")</f>
        <v/>
      </c>
      <c r="BE60" s="333" t="str">
        <f>IF(AND('MAPA DE RIESGOS'!$AP421="Alta",'MAPA DE RIESGOS'!$AR421="Moderado"),CONCATENATE("R",'MAPA DE RIESGOS'!$H421,"C",'MAPA DE RIESGOS'!$AF421),"")</f>
        <v/>
      </c>
      <c r="BF60" s="333" t="str">
        <f>IF(AND('MAPA DE RIESGOS'!$AP422="Alta",'MAPA DE RIESGOS'!$AR422="Moderado"),CONCATENATE("R",'MAPA DE RIESGOS'!$H422,"C",'MAPA DE RIESGOS'!$AF422),"")</f>
        <v/>
      </c>
      <c r="BG60" s="333" t="str">
        <f>IF(AND('MAPA DE RIESGOS'!$AP423="Alta",'MAPA DE RIESGOS'!$AR423="Moderado"),CONCATENATE("R",'MAPA DE RIESGOS'!$H423,"C",'MAPA DE RIESGOS'!$AF423),"")</f>
        <v/>
      </c>
      <c r="BH60" s="333" t="str">
        <f>IF(AND('MAPA DE RIESGOS'!$AP424="Alta",'MAPA DE RIESGOS'!$AR424="Moderado"),CONCATENATE("R",'MAPA DE RIESGOS'!$H424,"C",'MAPA DE RIESGOS'!$AF424),"")</f>
        <v/>
      </c>
      <c r="BI60" s="333" t="str">
        <f>IF(AND('MAPA DE RIESGOS'!$AP425="Alta",'MAPA DE RIESGOS'!$AR425="Moderado"),CONCATENATE("R",'MAPA DE RIESGOS'!$H425,"C",'MAPA DE RIESGOS'!$AF425),"")</f>
        <v/>
      </c>
      <c r="BJ60" s="333" t="str">
        <f>IF(AND('MAPA DE RIESGOS'!$AP426="Alta",'MAPA DE RIESGOS'!$AR426="Moderado"),CONCATENATE("R",'MAPA DE RIESGOS'!$H426,"C",'MAPA DE RIESGOS'!$AF426),"")</f>
        <v/>
      </c>
      <c r="BK60" s="334" t="str">
        <f>IF(AND('MAPA DE RIESGOS'!$AP427="Alta",'MAPA DE RIESGOS'!$AR427="Moderado"),CONCATENATE("R",'MAPA DE RIESGOS'!$H427,"C",'MAPA DE RIESGOS'!$AF427),"")</f>
        <v/>
      </c>
      <c r="BL60" s="333" t="str">
        <f>IF(AND('MAPA DE RIESGOS'!$AP410="Alta",'MAPA DE RIESGOS'!$AR410="Mayor"),CONCATENATE("R",'MAPA DE RIESGOS'!$H410,"C",'MAPA DE RIESGOS'!$AF410),"")</f>
        <v/>
      </c>
      <c r="BM60" s="333" t="str">
        <f>IF(AND('MAPA DE RIESGOS'!$AP411="Alta",'MAPA DE RIESGOS'!$AR411="Mayor"),CONCATENATE("R",'MAPA DE RIESGOS'!$H411,"C",'MAPA DE RIESGOS'!$AF411),"")</f>
        <v/>
      </c>
      <c r="BN60" s="333" t="str">
        <f>IF(AND('MAPA DE RIESGOS'!$AP412="Alta",'MAPA DE RIESGOS'!$AR412="Mayor"),CONCATENATE("R",'MAPA DE RIESGOS'!$H412,"C",'MAPA DE RIESGOS'!$AF412),"")</f>
        <v/>
      </c>
      <c r="BO60" s="333" t="str">
        <f>IF(AND('MAPA DE RIESGOS'!$AP413="Alta",'MAPA DE RIESGOS'!$AR413="Mayor"),CONCATENATE("R",'MAPA DE RIESGOS'!$H413,"C",'MAPA DE RIESGOS'!$AF413),"")</f>
        <v/>
      </c>
      <c r="BP60" s="333" t="str">
        <f>IF(AND('MAPA DE RIESGOS'!$AP414="Alta",'MAPA DE RIESGOS'!$AR414="Mayor"),CONCATENATE("R",'MAPA DE RIESGOS'!$H414,"C",'MAPA DE RIESGOS'!$AF414),"")</f>
        <v/>
      </c>
      <c r="BQ60" s="333" t="str">
        <f>IF(AND('MAPA DE RIESGOS'!$AP415="Alta",'MAPA DE RIESGOS'!$AR415="Mayor"),CONCATENATE("R",'MAPA DE RIESGOS'!$H415,"C",'MAPA DE RIESGOS'!$AF415),"")</f>
        <v/>
      </c>
      <c r="BR60" s="333" t="str">
        <f>IF(AND('MAPA DE RIESGOS'!$AP416="Alta",'MAPA DE RIESGOS'!$AR416="Mayor"),CONCATENATE("R",'MAPA DE RIESGOS'!$H416,"C",'MAPA DE RIESGOS'!$AF416),"")</f>
        <v/>
      </c>
      <c r="BS60" s="333" t="str">
        <f>IF(AND('MAPA DE RIESGOS'!$AP417="Alta",'MAPA DE RIESGOS'!$AR417="Mayor"),CONCATENATE("R",'MAPA DE RIESGOS'!$H417,"C",'MAPA DE RIESGOS'!$AF417),"")</f>
        <v/>
      </c>
      <c r="BT60" s="333" t="str">
        <f>IF(AND('MAPA DE RIESGOS'!$AP418="Alta",'MAPA DE RIESGOS'!$AR418="Mayor"),CONCATENATE("R",'MAPA DE RIESGOS'!$H418,"C",'MAPA DE RIESGOS'!$AF418),"")</f>
        <v/>
      </c>
      <c r="BU60" s="333" t="str">
        <f>IF(AND('MAPA DE RIESGOS'!$AP419="Alta",'MAPA DE RIESGOS'!$AR419="Mayor"),CONCATENATE("R",'MAPA DE RIESGOS'!$H419,"C",'MAPA DE RIESGOS'!$AF419),"")</f>
        <v/>
      </c>
      <c r="BV60" s="333" t="str">
        <f>IF(AND('MAPA DE RIESGOS'!$AP420="Alta",'MAPA DE RIESGOS'!$AR420="Mayor"),CONCATENATE("R",'MAPA DE RIESGOS'!$H420,"C",'MAPA DE RIESGOS'!$AF420),"")</f>
        <v/>
      </c>
      <c r="BW60" s="333" t="str">
        <f>IF(AND('MAPA DE RIESGOS'!$AP421="Alta",'MAPA DE RIESGOS'!$AR421="Mayor"),CONCATENATE("R",'MAPA DE RIESGOS'!$H421,"C",'MAPA DE RIESGOS'!$AF421),"")</f>
        <v/>
      </c>
      <c r="BX60" s="333" t="str">
        <f>IF(AND('MAPA DE RIESGOS'!$AP422="Alta",'MAPA DE RIESGOS'!$AR422="Mayor"),CONCATENATE("R",'MAPA DE RIESGOS'!$H422,"C",'MAPA DE RIESGOS'!$AF422),"")</f>
        <v/>
      </c>
      <c r="BY60" s="333" t="str">
        <f>IF(AND('MAPA DE RIESGOS'!$AP423="Alta",'MAPA DE RIESGOS'!$AR423="Mayor"),CONCATENATE("R",'MAPA DE RIESGOS'!$H423,"C",'MAPA DE RIESGOS'!$AF423),"")</f>
        <v/>
      </c>
      <c r="BZ60" s="333" t="str">
        <f>IF(AND('MAPA DE RIESGOS'!$AP424="Alta",'MAPA DE RIESGOS'!$AR424="Mayor"),CONCATENATE("R",'MAPA DE RIESGOS'!$H424,"C",'MAPA DE RIESGOS'!$AF424),"")</f>
        <v/>
      </c>
      <c r="CA60" s="333" t="str">
        <f>IF(AND('MAPA DE RIESGOS'!$AP425="Alta",'MAPA DE RIESGOS'!$AR425="Mayor"),CONCATENATE("R",'MAPA DE RIESGOS'!$H425,"C",'MAPA DE RIESGOS'!$AF425),"")</f>
        <v/>
      </c>
      <c r="CB60" s="333" t="str">
        <f>IF(AND('MAPA DE RIESGOS'!$AP426="Alta",'MAPA DE RIESGOS'!$AR426="Mayor"),CONCATENATE("R",'MAPA DE RIESGOS'!$H426,"C",'MAPA DE RIESGOS'!$AF426),"")</f>
        <v/>
      </c>
      <c r="CC60" s="334" t="str">
        <f>IF(AND('MAPA DE RIESGOS'!$AP427="Alta",'MAPA DE RIESGOS'!$AR427="Mayor"),CONCATENATE("R",'MAPA DE RIESGOS'!$H427,"C",'MAPA DE RIESGOS'!$AF427),"")</f>
        <v/>
      </c>
      <c r="CD60" s="335" t="str">
        <f>IF(AND('MAPA DE RIESGOS'!$AP410="Alta",'MAPA DE RIESGOS'!$AR410="Catastrófico"),CONCATENATE("R",'MAPA DE RIESGOS'!$H410,"C",'MAPA DE RIESGOS'!$AF410),"")</f>
        <v/>
      </c>
      <c r="CE60" s="335" t="str">
        <f>IF(AND('MAPA DE RIESGOS'!$AP411="Alta",'MAPA DE RIESGOS'!$AR411="Catastrófico"),CONCATENATE("R",'MAPA DE RIESGOS'!$H411,"C",'MAPA DE RIESGOS'!$AF411),"")</f>
        <v/>
      </c>
      <c r="CF60" s="335" t="str">
        <f>IF(AND('MAPA DE RIESGOS'!$AP412="Alta",'MAPA DE RIESGOS'!$AR412="Catastrófico"),CONCATENATE("R",'MAPA DE RIESGOS'!$H412,"C",'MAPA DE RIESGOS'!$AF412),"")</f>
        <v/>
      </c>
      <c r="CG60" s="335" t="str">
        <f>IF(AND('MAPA DE RIESGOS'!$AP413="Alta",'MAPA DE RIESGOS'!$AR413="Catastrófico"),CONCATENATE("R",'MAPA DE RIESGOS'!$H413,"C",'MAPA DE RIESGOS'!$AF413),"")</f>
        <v/>
      </c>
      <c r="CH60" s="335" t="str">
        <f>IF(AND('MAPA DE RIESGOS'!$AP414="Alta",'MAPA DE RIESGOS'!$AR414="Catastrófico"),CONCATENATE("R",'MAPA DE RIESGOS'!$H414,"C",'MAPA DE RIESGOS'!$AF414),"")</f>
        <v/>
      </c>
      <c r="CI60" s="335" t="str">
        <f>IF(AND('MAPA DE RIESGOS'!$AP415="Alta",'MAPA DE RIESGOS'!$AR415="Catastrófico"),CONCATENATE("R",'MAPA DE RIESGOS'!$H415,"C",'MAPA DE RIESGOS'!$AF415),"")</f>
        <v/>
      </c>
      <c r="CJ60" s="335" t="str">
        <f>IF(AND('MAPA DE RIESGOS'!$AP416="Alta",'MAPA DE RIESGOS'!$AR416="Catastrófico"),CONCATENATE("R",'MAPA DE RIESGOS'!$H416,"C",'MAPA DE RIESGOS'!$AF416),"")</f>
        <v/>
      </c>
      <c r="CK60" s="335" t="str">
        <f>IF(AND('MAPA DE RIESGOS'!$AP417="Alta",'MAPA DE RIESGOS'!$AR417="Catastrófico"),CONCATENATE("R",'MAPA DE RIESGOS'!$H417,"C",'MAPA DE RIESGOS'!$AF417),"")</f>
        <v/>
      </c>
      <c r="CL60" s="335" t="str">
        <f>IF(AND('MAPA DE RIESGOS'!$AP418="Alta",'MAPA DE RIESGOS'!$AR418="Catastrófico"),CONCATENATE("R",'MAPA DE RIESGOS'!$H418,"C",'MAPA DE RIESGOS'!$AF418),"")</f>
        <v/>
      </c>
      <c r="CM60" s="335" t="str">
        <f>IF(AND('MAPA DE RIESGOS'!$AP419="Alta",'MAPA DE RIESGOS'!$AR419="Catastrófico"),CONCATENATE("R",'MAPA DE RIESGOS'!$H419,"C",'MAPA DE RIESGOS'!$AF419),"")</f>
        <v/>
      </c>
      <c r="CN60" s="335" t="str">
        <f>IF(AND('MAPA DE RIESGOS'!$AP420="Alta",'MAPA DE RIESGOS'!$AR420="Catastrófico"),CONCATENATE("R",'MAPA DE RIESGOS'!$H420,"C",'MAPA DE RIESGOS'!$AF420),"")</f>
        <v/>
      </c>
      <c r="CO60" s="335" t="str">
        <f>IF(AND('MAPA DE RIESGOS'!$AP421="Alta",'MAPA DE RIESGOS'!$AR421="Catastrófico"),CONCATENATE("R",'MAPA DE RIESGOS'!$H421,"C",'MAPA DE RIESGOS'!$AF421),"")</f>
        <v/>
      </c>
      <c r="CP60" s="335" t="str">
        <f>IF(AND('MAPA DE RIESGOS'!$AP422="Alta",'MAPA DE RIESGOS'!$AR422="Catastrófico"),CONCATENATE("R",'MAPA DE RIESGOS'!$H422,"C",'MAPA DE RIESGOS'!$AF422),"")</f>
        <v/>
      </c>
      <c r="CQ60" s="335" t="str">
        <f>IF(AND('MAPA DE RIESGOS'!$AP423="Alta",'MAPA DE RIESGOS'!$AR423="Catastrófico"),CONCATENATE("R",'MAPA DE RIESGOS'!$H423,"C",'MAPA DE RIESGOS'!$AF423),"")</f>
        <v/>
      </c>
      <c r="CR60" s="335" t="str">
        <f>IF(AND('MAPA DE RIESGOS'!$AP424="Alta",'MAPA DE RIESGOS'!$AR424="Catastrófico"),CONCATENATE("R",'MAPA DE RIESGOS'!$H424,"C",'MAPA DE RIESGOS'!$AF424),"")</f>
        <v/>
      </c>
      <c r="CS60" s="335" t="str">
        <f>IF(AND('MAPA DE RIESGOS'!$AP425="Alta",'MAPA DE RIESGOS'!$AR425="Catastrófico"),CONCATENATE("R",'MAPA DE RIESGOS'!$H425,"C",'MAPA DE RIESGOS'!$AF425),"")</f>
        <v/>
      </c>
      <c r="CT60" s="335" t="str">
        <f>IF(AND('MAPA DE RIESGOS'!$AP426="Alta",'MAPA DE RIESGOS'!$AR426="Catastrófico"),CONCATENATE("R",'MAPA DE RIESGOS'!$H426,"C",'MAPA DE RIESGOS'!$AF426),"")</f>
        <v/>
      </c>
      <c r="CU60" s="336" t="str">
        <f>IF(AND('MAPA DE RIESGOS'!$AP427="Alta",'MAPA DE RIESGOS'!$AR427="Catastrófico"),CONCATENATE("R",'MAPA DE RIESGOS'!$H427,"C",'MAPA DE RIESGOS'!$AF427),"")</f>
        <v/>
      </c>
      <c r="CV60" s="67"/>
      <c r="CW60" s="988"/>
      <c r="CX60" s="989"/>
      <c r="CY60" s="989"/>
      <c r="CZ60" s="989"/>
      <c r="DA60" s="989"/>
      <c r="DB60" s="990"/>
    </row>
    <row r="61" spans="2:106" ht="32.450000000000003" customHeight="1">
      <c r="B61" s="966"/>
      <c r="C61" s="966"/>
      <c r="D61" s="967"/>
      <c r="E61" s="955"/>
      <c r="F61" s="956"/>
      <c r="G61" s="956"/>
      <c r="H61" s="956"/>
      <c r="I61" s="956"/>
      <c r="J61" s="345" t="str">
        <f>IF(AND('MAPA DE RIESGOS'!$AP428="Alta",'MAPA DE RIESGOS'!$AR428="Leve"),CONCATENATE("R",'MAPA DE RIESGOS'!$H428,"C",'MAPA DE RIESGOS'!$AF428),"")</f>
        <v/>
      </c>
      <c r="K61" s="346" t="str">
        <f>IF(AND('MAPA DE RIESGOS'!$AP429="Alta",'MAPA DE RIESGOS'!$AR429="Leve"),CONCATENATE("R",'MAPA DE RIESGOS'!$H429,"C",'MAPA DE RIESGOS'!$AF429),"")</f>
        <v/>
      </c>
      <c r="L61" s="346" t="str">
        <f>IF(AND('MAPA DE RIESGOS'!$AP430="Alta",'MAPA DE RIESGOS'!$AR430="Leve"),CONCATENATE("R",'MAPA DE RIESGOS'!$H430,"C",'MAPA DE RIESGOS'!$AF430),"")</f>
        <v/>
      </c>
      <c r="M61" s="346" t="str">
        <f>IF(AND('MAPA DE RIESGOS'!$AP431="Alta",'MAPA DE RIESGOS'!$AR431="Leve"),CONCATENATE("R",'MAPA DE RIESGOS'!$H431,"C",'MAPA DE RIESGOS'!$AF431),"")</f>
        <v/>
      </c>
      <c r="N61" s="346" t="str">
        <f>IF(AND('MAPA DE RIESGOS'!$AP432="Alta",'MAPA DE RIESGOS'!$AR432="Leve"),CONCATENATE("R",'MAPA DE RIESGOS'!$H432,"C",'MAPA DE RIESGOS'!$AF432),"")</f>
        <v/>
      </c>
      <c r="O61" s="346" t="str">
        <f>IF(AND('MAPA DE RIESGOS'!$AP433="Alta",'MAPA DE RIESGOS'!$AR433="Leve"),CONCATENATE("R",'MAPA DE RIESGOS'!$H433,"C",'MAPA DE RIESGOS'!$AF433),"")</f>
        <v/>
      </c>
      <c r="P61" s="346" t="str">
        <f>IF(AND('MAPA DE RIESGOS'!$AP434="Alta",'MAPA DE RIESGOS'!$AR434="Leve"),CONCATENATE("R",'MAPA DE RIESGOS'!$H434,"C",'MAPA DE RIESGOS'!$AF434),"")</f>
        <v/>
      </c>
      <c r="Q61" s="346" t="str">
        <f>IF(AND('MAPA DE RIESGOS'!$AP435="Alta",'MAPA DE RIESGOS'!$AR435="Leve"),CONCATENATE("R",'MAPA DE RIESGOS'!$H435,"C",'MAPA DE RIESGOS'!$AF435),"")</f>
        <v/>
      </c>
      <c r="R61" s="346" t="str">
        <f>IF(AND('MAPA DE RIESGOS'!$AP436="Alta",'MAPA DE RIESGOS'!$AR436="Leve"),CONCATENATE("R",'MAPA DE RIESGOS'!$H436,"C",'MAPA DE RIESGOS'!$AF436),"")</f>
        <v/>
      </c>
      <c r="S61" s="346" t="str">
        <f>IF(AND('MAPA DE RIESGOS'!$AP437="Alta",'MAPA DE RIESGOS'!$AR437="Leve"),CONCATENATE("R",'MAPA DE RIESGOS'!$H437,"C",'MAPA DE RIESGOS'!$AF437),"")</f>
        <v/>
      </c>
      <c r="T61" s="346" t="str">
        <f>IF(AND('MAPA DE RIESGOS'!$AP438="Alta",'MAPA DE RIESGOS'!$AR438="Leve"),CONCATENATE("R",'MAPA DE RIESGOS'!$H438,"C",'MAPA DE RIESGOS'!$AF438),"")</f>
        <v/>
      </c>
      <c r="U61" s="346" t="str">
        <f>IF(AND('MAPA DE RIESGOS'!$AP439="Alta",'MAPA DE RIESGOS'!$AR439="Leve"),CONCATENATE("R",'MAPA DE RIESGOS'!$H439,"C",'MAPA DE RIESGOS'!$AF439),"")</f>
        <v/>
      </c>
      <c r="V61" s="346" t="str">
        <f>IF(AND('MAPA DE RIESGOS'!$AP440="Alta",'MAPA DE RIESGOS'!$AR440="Leve"),CONCATENATE("R",'MAPA DE RIESGOS'!$H440,"C",'MAPA DE RIESGOS'!$AF440),"")</f>
        <v/>
      </c>
      <c r="W61" s="346" t="str">
        <f>IF(AND('MAPA DE RIESGOS'!$AP441="Alta",'MAPA DE RIESGOS'!$AR441="Leve"),CONCATENATE("R",'MAPA DE RIESGOS'!$H441,"C",'MAPA DE RIESGOS'!$AF441),"")</f>
        <v/>
      </c>
      <c r="X61" s="346" t="str">
        <f>IF(AND('MAPA DE RIESGOS'!$AP442="Alta",'MAPA DE RIESGOS'!$AR442="Leve"),CONCATENATE("R",'MAPA DE RIESGOS'!$H442,"C",'MAPA DE RIESGOS'!$AF442),"")</f>
        <v/>
      </c>
      <c r="Y61" s="346" t="str">
        <f>IF(AND('MAPA DE RIESGOS'!$AP443="Alta",'MAPA DE RIESGOS'!$AR443="Leve"),CONCATENATE("R",'MAPA DE RIESGOS'!$H443,"C",'MAPA DE RIESGOS'!$AF443),"")</f>
        <v/>
      </c>
      <c r="Z61" s="346" t="str">
        <f>IF(AND('MAPA DE RIESGOS'!$AP444="Alta",'MAPA DE RIESGOS'!$AR444="Leve"),CONCATENATE("R",'MAPA DE RIESGOS'!$H444,"C",'MAPA DE RIESGOS'!$AF444),"")</f>
        <v/>
      </c>
      <c r="AA61" s="346" t="str">
        <f>IF(AND('MAPA DE RIESGOS'!$AP445="Alta",'MAPA DE RIESGOS'!$AR445="Leve"),CONCATENATE("R",'MAPA DE RIESGOS'!$H445,"C",'MAPA DE RIESGOS'!$AF445),"")</f>
        <v/>
      </c>
      <c r="AB61" s="345" t="str">
        <f>IF(AND('MAPA DE RIESGOS'!$AP428="Alta",'MAPA DE RIESGOS'!$AR428="Menor"),CONCATENATE("R",'MAPA DE RIESGOS'!$H428,"C",'MAPA DE RIESGOS'!$AF428),"")</f>
        <v/>
      </c>
      <c r="AC61" s="346" t="str">
        <f>IF(AND('MAPA DE RIESGOS'!$AP429="Alta",'MAPA DE RIESGOS'!$AR429="Menor"),CONCATENATE("R",'MAPA DE RIESGOS'!$H429,"C",'MAPA DE RIESGOS'!$AF429),"")</f>
        <v/>
      </c>
      <c r="AD61" s="346" t="str">
        <f>IF(AND('MAPA DE RIESGOS'!$AP430="Alta",'MAPA DE RIESGOS'!$AR430="Menor"),CONCATENATE("R",'MAPA DE RIESGOS'!$H430,"C",'MAPA DE RIESGOS'!$AF430),"")</f>
        <v/>
      </c>
      <c r="AE61" s="346" t="str">
        <f>IF(AND('MAPA DE RIESGOS'!$AP431="Alta",'MAPA DE RIESGOS'!$AR431="Menor"),CONCATENATE("R",'MAPA DE RIESGOS'!$H431,"C",'MAPA DE RIESGOS'!$AF431),"")</f>
        <v/>
      </c>
      <c r="AF61" s="346" t="str">
        <f>IF(AND('MAPA DE RIESGOS'!$AP432="Alta",'MAPA DE RIESGOS'!$AR432="Menor"),CONCATENATE("R",'MAPA DE RIESGOS'!$H432,"C",'MAPA DE RIESGOS'!$AF432),"")</f>
        <v/>
      </c>
      <c r="AG61" s="346" t="str">
        <f>IF(AND('MAPA DE RIESGOS'!$AP433="Alta",'MAPA DE RIESGOS'!$AR433="Menor"),CONCATENATE("R",'MAPA DE RIESGOS'!$H433,"C",'MAPA DE RIESGOS'!$AF433),"")</f>
        <v/>
      </c>
      <c r="AH61" s="346" t="str">
        <f>IF(AND('MAPA DE RIESGOS'!$AP434="Alta",'MAPA DE RIESGOS'!$AR434="Menor"),CONCATENATE("R",'MAPA DE RIESGOS'!$H434,"C",'MAPA DE RIESGOS'!$AF434),"")</f>
        <v/>
      </c>
      <c r="AI61" s="346" t="str">
        <f>IF(AND('MAPA DE RIESGOS'!$AP435="Alta",'MAPA DE RIESGOS'!$AR435="Menor"),CONCATENATE("R",'MAPA DE RIESGOS'!$H435,"C",'MAPA DE RIESGOS'!$AF435),"")</f>
        <v/>
      </c>
      <c r="AJ61" s="346" t="str">
        <f>IF(AND('MAPA DE RIESGOS'!$AP436="Alta",'MAPA DE RIESGOS'!$AR436="Menor"),CONCATENATE("R",'MAPA DE RIESGOS'!$H436,"C",'MAPA DE RIESGOS'!$AF436),"")</f>
        <v/>
      </c>
      <c r="AK61" s="346" t="str">
        <f>IF(AND('MAPA DE RIESGOS'!$AP437="Alta",'MAPA DE RIESGOS'!$AR437="Menor"),CONCATENATE("R",'MAPA DE RIESGOS'!$H437,"C",'MAPA DE RIESGOS'!$AF437),"")</f>
        <v/>
      </c>
      <c r="AL61" s="346" t="str">
        <f>IF(AND('MAPA DE RIESGOS'!$AP438="Alta",'MAPA DE RIESGOS'!$AR438="Menor"),CONCATENATE("R",'MAPA DE RIESGOS'!$H438,"C",'MAPA DE RIESGOS'!$AF438),"")</f>
        <v/>
      </c>
      <c r="AM61" s="346" t="str">
        <f>IF(AND('MAPA DE RIESGOS'!$AP439="Alta",'MAPA DE RIESGOS'!$AR439="Menor"),CONCATENATE("R",'MAPA DE RIESGOS'!$H439,"C",'MAPA DE RIESGOS'!$AF439),"")</f>
        <v/>
      </c>
      <c r="AN61" s="346" t="str">
        <f>IF(AND('MAPA DE RIESGOS'!$AP440="Alta",'MAPA DE RIESGOS'!$AR440="Menor"),CONCATENATE("R",'MAPA DE RIESGOS'!$H440,"C",'MAPA DE RIESGOS'!$AF440),"")</f>
        <v/>
      </c>
      <c r="AO61" s="346" t="str">
        <f>IF(AND('MAPA DE RIESGOS'!$AP441="Alta",'MAPA DE RIESGOS'!$AR441="Menor"),CONCATENATE("R",'MAPA DE RIESGOS'!$H441,"C",'MAPA DE RIESGOS'!$AF441),"")</f>
        <v/>
      </c>
      <c r="AP61" s="346" t="str">
        <f>IF(AND('MAPA DE RIESGOS'!$AP442="Alta",'MAPA DE RIESGOS'!$AR442="Menor"),CONCATENATE("R",'MAPA DE RIESGOS'!$H442,"C",'MAPA DE RIESGOS'!$AF442),"")</f>
        <v/>
      </c>
      <c r="AQ61" s="346" t="str">
        <f>IF(AND('MAPA DE RIESGOS'!$AP443="Alta",'MAPA DE RIESGOS'!$AR443="Menor"),CONCATENATE("R",'MAPA DE RIESGOS'!$H443,"C",'MAPA DE RIESGOS'!$AF443),"")</f>
        <v/>
      </c>
      <c r="AR61" s="346" t="str">
        <f>IF(AND('MAPA DE RIESGOS'!$AP444="Alta",'MAPA DE RIESGOS'!$AR444="Menor"),CONCATENATE("R",'MAPA DE RIESGOS'!$H444,"C",'MAPA DE RIESGOS'!$AF444),"")</f>
        <v/>
      </c>
      <c r="AS61" s="347" t="str">
        <f>IF(AND('MAPA DE RIESGOS'!$AP445="Alta",'MAPA DE RIESGOS'!$AR445="Menor"),CONCATENATE("R",'MAPA DE RIESGOS'!$H445,"C",'MAPA DE RIESGOS'!$AF445),"")</f>
        <v/>
      </c>
      <c r="AT61" s="333" t="str">
        <f>IF(AND('MAPA DE RIESGOS'!$AP428="Alta",'MAPA DE RIESGOS'!$AR428="Moderado"),CONCATENATE("R",'MAPA DE RIESGOS'!$H428,"C",'MAPA DE RIESGOS'!$AF428),"")</f>
        <v/>
      </c>
      <c r="AU61" s="333" t="str">
        <f>IF(AND('MAPA DE RIESGOS'!$AP429="Alta",'MAPA DE RIESGOS'!$AR429="Moderado"),CONCATENATE("R",'MAPA DE RIESGOS'!$H429,"C",'MAPA DE RIESGOS'!$AF429),"")</f>
        <v/>
      </c>
      <c r="AV61" s="333" t="str">
        <f>IF(AND('MAPA DE RIESGOS'!$AP430="Alta",'MAPA DE RIESGOS'!$AR430="Moderado"),CONCATENATE("R",'MAPA DE RIESGOS'!$H430,"C",'MAPA DE RIESGOS'!$AF430),"")</f>
        <v/>
      </c>
      <c r="AW61" s="333" t="str">
        <f>IF(AND('MAPA DE RIESGOS'!$AP431="Alta",'MAPA DE RIESGOS'!$AR431="Moderado"),CONCATENATE("R",'MAPA DE RIESGOS'!$H431,"C",'MAPA DE RIESGOS'!$AF431),"")</f>
        <v/>
      </c>
      <c r="AX61" s="333" t="str">
        <f>IF(AND('MAPA DE RIESGOS'!$AP432="Alta",'MAPA DE RIESGOS'!$AR432="Moderado"),CONCATENATE("R",'MAPA DE RIESGOS'!$H432,"C",'MAPA DE RIESGOS'!$AF432),"")</f>
        <v/>
      </c>
      <c r="AY61" s="333" t="str">
        <f>IF(AND('MAPA DE RIESGOS'!$AP433="Alta",'MAPA DE RIESGOS'!$AR433="Moderado"),CONCATENATE("R",'MAPA DE RIESGOS'!$H433,"C",'MAPA DE RIESGOS'!$AF433),"")</f>
        <v/>
      </c>
      <c r="AZ61" s="333" t="str">
        <f>IF(AND('MAPA DE RIESGOS'!$AP434="Alta",'MAPA DE RIESGOS'!$AR434="Moderado"),CONCATENATE("R",'MAPA DE RIESGOS'!$H434,"C",'MAPA DE RIESGOS'!$AF434),"")</f>
        <v/>
      </c>
      <c r="BA61" s="333" t="str">
        <f>IF(AND('MAPA DE RIESGOS'!$AP435="Alta",'MAPA DE RIESGOS'!$AR435="Moderado"),CONCATENATE("R",'MAPA DE RIESGOS'!$H435,"C",'MAPA DE RIESGOS'!$AF435),"")</f>
        <v/>
      </c>
      <c r="BB61" s="333" t="str">
        <f>IF(AND('MAPA DE RIESGOS'!$AP436="Alta",'MAPA DE RIESGOS'!$AR436="Moderado"),CONCATENATE("R",'MAPA DE RIESGOS'!$H436,"C",'MAPA DE RIESGOS'!$AF436),"")</f>
        <v/>
      </c>
      <c r="BC61" s="333" t="str">
        <f>IF(AND('MAPA DE RIESGOS'!$AP437="Alta",'MAPA DE RIESGOS'!$AR437="Moderado"),CONCATENATE("R",'MAPA DE RIESGOS'!$H437,"C",'MAPA DE RIESGOS'!$AF437),"")</f>
        <v/>
      </c>
      <c r="BD61" s="333" t="str">
        <f>IF(AND('MAPA DE RIESGOS'!$AP438="Alta",'MAPA DE RIESGOS'!$AR438="Moderado"),CONCATENATE("R",'MAPA DE RIESGOS'!$H438,"C",'MAPA DE RIESGOS'!$AF438),"")</f>
        <v/>
      </c>
      <c r="BE61" s="333" t="str">
        <f>IF(AND('MAPA DE RIESGOS'!$AP439="Alta",'MAPA DE RIESGOS'!$AR439="Moderado"),CONCATENATE("R",'MAPA DE RIESGOS'!$H439,"C",'MAPA DE RIESGOS'!$AF439),"")</f>
        <v/>
      </c>
      <c r="BF61" s="333" t="str">
        <f>IF(AND('MAPA DE RIESGOS'!$AP440="Alta",'MAPA DE RIESGOS'!$AR440="Moderado"),CONCATENATE("R",'MAPA DE RIESGOS'!$H440,"C",'MAPA DE RIESGOS'!$AF440),"")</f>
        <v/>
      </c>
      <c r="BG61" s="333" t="str">
        <f>IF(AND('MAPA DE RIESGOS'!$AP441="Alta",'MAPA DE RIESGOS'!$AR441="Moderado"),CONCATENATE("R",'MAPA DE RIESGOS'!$H441,"C",'MAPA DE RIESGOS'!$AF441),"")</f>
        <v/>
      </c>
      <c r="BH61" s="333" t="str">
        <f>IF(AND('MAPA DE RIESGOS'!$AP442="Alta",'MAPA DE RIESGOS'!$AR442="Moderado"),CONCATENATE("R",'MAPA DE RIESGOS'!$H442,"C",'MAPA DE RIESGOS'!$AF442),"")</f>
        <v/>
      </c>
      <c r="BI61" s="333" t="str">
        <f>IF(AND('MAPA DE RIESGOS'!$AP443="Alta",'MAPA DE RIESGOS'!$AR443="Moderado"),CONCATENATE("R",'MAPA DE RIESGOS'!$H443,"C",'MAPA DE RIESGOS'!$AF443),"")</f>
        <v/>
      </c>
      <c r="BJ61" s="333" t="str">
        <f>IF(AND('MAPA DE RIESGOS'!$AP444="Alta",'MAPA DE RIESGOS'!$AR444="Moderado"),CONCATENATE("R",'MAPA DE RIESGOS'!$H444,"C",'MAPA DE RIESGOS'!$AF444),"")</f>
        <v/>
      </c>
      <c r="BK61" s="334" t="str">
        <f>IF(AND('MAPA DE RIESGOS'!$AP445="Alta",'MAPA DE RIESGOS'!$AR445="Moderado"),CONCATENATE("R",'MAPA DE RIESGOS'!$H445,"C",'MAPA DE RIESGOS'!$AF445),"")</f>
        <v/>
      </c>
      <c r="BL61" s="333" t="str">
        <f>IF(AND('MAPA DE RIESGOS'!$AP428="Alta",'MAPA DE RIESGOS'!$AR428="Mayor"),CONCATENATE("R",'MAPA DE RIESGOS'!$H428,"C",'MAPA DE RIESGOS'!$AF428),"")</f>
        <v/>
      </c>
      <c r="BM61" s="333" t="str">
        <f>IF(AND('MAPA DE RIESGOS'!$AP429="Alta",'MAPA DE RIESGOS'!$AR429="Mayor"),CONCATENATE("R",'MAPA DE RIESGOS'!$H429,"C",'MAPA DE RIESGOS'!$AF429),"")</f>
        <v/>
      </c>
      <c r="BN61" s="333" t="str">
        <f>IF(AND('MAPA DE RIESGOS'!$AP430="Alta",'MAPA DE RIESGOS'!$AR430="Mayor"),CONCATENATE("R",'MAPA DE RIESGOS'!$H430,"C",'MAPA DE RIESGOS'!$AF430),"")</f>
        <v/>
      </c>
      <c r="BO61" s="333" t="str">
        <f>IF(AND('MAPA DE RIESGOS'!$AP431="Alta",'MAPA DE RIESGOS'!$AR431="Mayor"),CONCATENATE("R",'MAPA DE RIESGOS'!$H431,"C",'MAPA DE RIESGOS'!$AF431),"")</f>
        <v/>
      </c>
      <c r="BP61" s="333" t="str">
        <f>IF(AND('MAPA DE RIESGOS'!$AP432="Alta",'MAPA DE RIESGOS'!$AR432="Mayor"),CONCATENATE("R",'MAPA DE RIESGOS'!$H432,"C",'MAPA DE RIESGOS'!$AF432),"")</f>
        <v/>
      </c>
      <c r="BQ61" s="333" t="str">
        <f>IF(AND('MAPA DE RIESGOS'!$AP433="Alta",'MAPA DE RIESGOS'!$AR433="Mayor"),CONCATENATE("R",'MAPA DE RIESGOS'!$H433,"C",'MAPA DE RIESGOS'!$AF433),"")</f>
        <v/>
      </c>
      <c r="BR61" s="333" t="str">
        <f>IF(AND('MAPA DE RIESGOS'!$AP434="Alta",'MAPA DE RIESGOS'!$AR434="Mayor"),CONCATENATE("R",'MAPA DE RIESGOS'!$H434,"C",'MAPA DE RIESGOS'!$AF434),"")</f>
        <v/>
      </c>
      <c r="BS61" s="333" t="str">
        <f>IF(AND('MAPA DE RIESGOS'!$AP435="Alta",'MAPA DE RIESGOS'!$AR435="Mayor"),CONCATENATE("R",'MAPA DE RIESGOS'!$H435,"C",'MAPA DE RIESGOS'!$AF435),"")</f>
        <v/>
      </c>
      <c r="BT61" s="333" t="str">
        <f>IF(AND('MAPA DE RIESGOS'!$AP436="Alta",'MAPA DE RIESGOS'!$AR436="Mayor"),CONCATENATE("R",'MAPA DE RIESGOS'!$H436,"C",'MAPA DE RIESGOS'!$AF436),"")</f>
        <v/>
      </c>
      <c r="BU61" s="333" t="str">
        <f>IF(AND('MAPA DE RIESGOS'!$AP437="Alta",'MAPA DE RIESGOS'!$AR437="Mayor"),CONCATENATE("R",'MAPA DE RIESGOS'!$H437,"C",'MAPA DE RIESGOS'!$AF437),"")</f>
        <v/>
      </c>
      <c r="BV61" s="333" t="str">
        <f>IF(AND('MAPA DE RIESGOS'!$AP438="Alta",'MAPA DE RIESGOS'!$AR438="Mayor"),CONCATENATE("R",'MAPA DE RIESGOS'!$H438,"C",'MAPA DE RIESGOS'!$AF438),"")</f>
        <v/>
      </c>
      <c r="BW61" s="333" t="str">
        <f>IF(AND('MAPA DE RIESGOS'!$AP439="Alta",'MAPA DE RIESGOS'!$AR439="Mayor"),CONCATENATE("R",'MAPA DE RIESGOS'!$H439,"C",'MAPA DE RIESGOS'!$AF439),"")</f>
        <v/>
      </c>
      <c r="BX61" s="333" t="str">
        <f>IF(AND('MAPA DE RIESGOS'!$AP440="Alta",'MAPA DE RIESGOS'!$AR440="Mayor"),CONCATENATE("R",'MAPA DE RIESGOS'!$H440,"C",'MAPA DE RIESGOS'!$AF440),"")</f>
        <v/>
      </c>
      <c r="BY61" s="333" t="str">
        <f>IF(AND('MAPA DE RIESGOS'!$AP441="Alta",'MAPA DE RIESGOS'!$AR441="Mayor"),CONCATENATE("R",'MAPA DE RIESGOS'!$H441,"C",'MAPA DE RIESGOS'!$AF441),"")</f>
        <v/>
      </c>
      <c r="BZ61" s="333" t="str">
        <f>IF(AND('MAPA DE RIESGOS'!$AP442="Alta",'MAPA DE RIESGOS'!$AR442="Mayor"),CONCATENATE("R",'MAPA DE RIESGOS'!$H442,"C",'MAPA DE RIESGOS'!$AF442),"")</f>
        <v/>
      </c>
      <c r="CA61" s="333" t="str">
        <f>IF(AND('MAPA DE RIESGOS'!$AP443="Alta",'MAPA DE RIESGOS'!$AR443="Mayor"),CONCATENATE("R",'MAPA DE RIESGOS'!$H443,"C",'MAPA DE RIESGOS'!$AF443),"")</f>
        <v/>
      </c>
      <c r="CB61" s="333" t="str">
        <f>IF(AND('MAPA DE RIESGOS'!$AP444="Alta",'MAPA DE RIESGOS'!$AR444="Mayor"),CONCATENATE("R",'MAPA DE RIESGOS'!$H444,"C",'MAPA DE RIESGOS'!$AF444),"")</f>
        <v/>
      </c>
      <c r="CC61" s="334" t="str">
        <f>IF(AND('MAPA DE RIESGOS'!$AP445="Alta",'MAPA DE RIESGOS'!$AR445="Mayor"),CONCATENATE("R",'MAPA DE RIESGOS'!$H445,"C",'MAPA DE RIESGOS'!$AF445),"")</f>
        <v/>
      </c>
      <c r="CD61" s="335" t="str">
        <f>IF(AND('MAPA DE RIESGOS'!$AP428="Alta",'MAPA DE RIESGOS'!$AR428="Catastrófico"),CONCATENATE("R",'MAPA DE RIESGOS'!$H428,"C",'MAPA DE RIESGOS'!$AF428),"")</f>
        <v/>
      </c>
      <c r="CE61" s="335" t="str">
        <f>IF(AND('MAPA DE RIESGOS'!$AP429="Alta",'MAPA DE RIESGOS'!$AR429="Catastrófico"),CONCATENATE("R",'MAPA DE RIESGOS'!$H429,"C",'MAPA DE RIESGOS'!$AF429),"")</f>
        <v/>
      </c>
      <c r="CF61" s="335" t="str">
        <f>IF(AND('MAPA DE RIESGOS'!$AP430="Alta",'MAPA DE RIESGOS'!$AR430="Catastrófico"),CONCATENATE("R",'MAPA DE RIESGOS'!$H430,"C",'MAPA DE RIESGOS'!$AF430),"")</f>
        <v/>
      </c>
      <c r="CG61" s="335" t="str">
        <f>IF(AND('MAPA DE RIESGOS'!$AP431="Alta",'MAPA DE RIESGOS'!$AR431="Catastrófico"),CONCATENATE("R",'MAPA DE RIESGOS'!$H431,"C",'MAPA DE RIESGOS'!$AF431),"")</f>
        <v/>
      </c>
      <c r="CH61" s="335" t="str">
        <f>IF(AND('MAPA DE RIESGOS'!$AP432="Alta",'MAPA DE RIESGOS'!$AR432="Catastrófico"),CONCATENATE("R",'MAPA DE RIESGOS'!$H432,"C",'MAPA DE RIESGOS'!$AF432),"")</f>
        <v/>
      </c>
      <c r="CI61" s="335" t="str">
        <f>IF(AND('MAPA DE RIESGOS'!$AP433="Alta",'MAPA DE RIESGOS'!$AR433="Catastrófico"),CONCATENATE("R",'MAPA DE RIESGOS'!$H433,"C",'MAPA DE RIESGOS'!$AF433),"")</f>
        <v/>
      </c>
      <c r="CJ61" s="335" t="str">
        <f>IF(AND('MAPA DE RIESGOS'!$AP434="Alta",'MAPA DE RIESGOS'!$AR434="Catastrófico"),CONCATENATE("R",'MAPA DE RIESGOS'!$H434,"C",'MAPA DE RIESGOS'!$AF434),"")</f>
        <v/>
      </c>
      <c r="CK61" s="335" t="str">
        <f>IF(AND('MAPA DE RIESGOS'!$AP435="Alta",'MAPA DE RIESGOS'!$AR435="Catastrófico"),CONCATENATE("R",'MAPA DE RIESGOS'!$H435,"C",'MAPA DE RIESGOS'!$AF435),"")</f>
        <v/>
      </c>
      <c r="CL61" s="335" t="str">
        <f>IF(AND('MAPA DE RIESGOS'!$AP436="Alta",'MAPA DE RIESGOS'!$AR436="Catastrófico"),CONCATENATE("R",'MAPA DE RIESGOS'!$H436,"C",'MAPA DE RIESGOS'!$AF436),"")</f>
        <v/>
      </c>
      <c r="CM61" s="335" t="str">
        <f>IF(AND('MAPA DE RIESGOS'!$AP437="Alta",'MAPA DE RIESGOS'!$AR437="Catastrófico"),CONCATENATE("R",'MAPA DE RIESGOS'!$H437,"C",'MAPA DE RIESGOS'!$AF437),"")</f>
        <v/>
      </c>
      <c r="CN61" s="335" t="str">
        <f>IF(AND('MAPA DE RIESGOS'!$AP438="Alta",'MAPA DE RIESGOS'!$AR438="Catastrófico"),CONCATENATE("R",'MAPA DE RIESGOS'!$H438,"C",'MAPA DE RIESGOS'!$AF438),"")</f>
        <v/>
      </c>
      <c r="CO61" s="335" t="str">
        <f>IF(AND('MAPA DE RIESGOS'!$AP439="Alta",'MAPA DE RIESGOS'!$AR439="Catastrófico"),CONCATENATE("R",'MAPA DE RIESGOS'!$H439,"C",'MAPA DE RIESGOS'!$AF439),"")</f>
        <v/>
      </c>
      <c r="CP61" s="335" t="str">
        <f>IF(AND('MAPA DE RIESGOS'!$AP440="Alta",'MAPA DE RIESGOS'!$AR440="Catastrófico"),CONCATENATE("R",'MAPA DE RIESGOS'!$H440,"C",'MAPA DE RIESGOS'!$AF440),"")</f>
        <v/>
      </c>
      <c r="CQ61" s="335" t="str">
        <f>IF(AND('MAPA DE RIESGOS'!$AP441="Alta",'MAPA DE RIESGOS'!$AR441="Catastrófico"),CONCATENATE("R",'MAPA DE RIESGOS'!$H441,"C",'MAPA DE RIESGOS'!$AF441),"")</f>
        <v/>
      </c>
      <c r="CR61" s="335" t="str">
        <f>IF(AND('MAPA DE RIESGOS'!$AP442="Alta",'MAPA DE RIESGOS'!$AR442="Catastrófico"),CONCATENATE("R",'MAPA DE RIESGOS'!$H442,"C",'MAPA DE RIESGOS'!$AF442),"")</f>
        <v/>
      </c>
      <c r="CS61" s="335" t="str">
        <f>IF(AND('MAPA DE RIESGOS'!$AP443="Alta",'MAPA DE RIESGOS'!$AR443="Catastrófico"),CONCATENATE("R",'MAPA DE RIESGOS'!$H443,"C",'MAPA DE RIESGOS'!$AF443),"")</f>
        <v/>
      </c>
      <c r="CT61" s="335" t="str">
        <f>IF(AND('MAPA DE RIESGOS'!$AP444="Alta",'MAPA DE RIESGOS'!$AR444="Catastrófico"),CONCATENATE("R",'MAPA DE RIESGOS'!$H444,"C",'MAPA DE RIESGOS'!$AF444),"")</f>
        <v/>
      </c>
      <c r="CU61" s="336" t="str">
        <f>IF(AND('MAPA DE RIESGOS'!$AP445="Alta",'MAPA DE RIESGOS'!$AR445="Catastrófico"),CONCATENATE("R",'MAPA DE RIESGOS'!$H445,"C",'MAPA DE RIESGOS'!$AF445),"")</f>
        <v/>
      </c>
      <c r="CV61" s="67"/>
      <c r="CW61" s="988"/>
      <c r="CX61" s="989"/>
      <c r="CY61" s="989"/>
      <c r="CZ61" s="989"/>
      <c r="DA61" s="989"/>
      <c r="DB61" s="990"/>
    </row>
    <row r="62" spans="2:106" ht="32.450000000000003" customHeight="1">
      <c r="B62" s="966"/>
      <c r="C62" s="966"/>
      <c r="D62" s="967"/>
      <c r="E62" s="955"/>
      <c r="F62" s="956"/>
      <c r="G62" s="956"/>
      <c r="H62" s="956"/>
      <c r="I62" s="956"/>
      <c r="J62" s="345" t="str">
        <f>IF(AND('MAPA DE RIESGOS'!$AP446="Alta",'MAPA DE RIESGOS'!$AR446="Leve"),CONCATENATE("R",'MAPA DE RIESGOS'!$H446,"C",'MAPA DE RIESGOS'!$AF446),"")</f>
        <v/>
      </c>
      <c r="K62" s="346" t="str">
        <f>IF(AND('MAPA DE RIESGOS'!$AP447="Alta",'MAPA DE RIESGOS'!$AR447="Leve"),CONCATENATE("R",'MAPA DE RIESGOS'!$H447,"C",'MAPA DE RIESGOS'!$AF447),"")</f>
        <v/>
      </c>
      <c r="L62" s="346" t="str">
        <f>IF(AND('MAPA DE RIESGOS'!$AP448="Alta",'MAPA DE RIESGOS'!$AR448="Leve"),CONCATENATE("R",'MAPA DE RIESGOS'!$H448,"C",'MAPA DE RIESGOS'!$AF448),"")</f>
        <v/>
      </c>
      <c r="M62" s="346" t="str">
        <f>IF(AND('MAPA DE RIESGOS'!$AP449="Alta",'MAPA DE RIESGOS'!$AR449="Leve"),CONCATENATE("R",'MAPA DE RIESGOS'!$H449,"C",'MAPA DE RIESGOS'!$AF449),"")</f>
        <v/>
      </c>
      <c r="N62" s="346" t="str">
        <f>IF(AND('MAPA DE RIESGOS'!$AP450="Alta",'MAPA DE RIESGOS'!$AR450="Leve"),CONCATENATE("R",'MAPA DE RIESGOS'!$H450,"C",'MAPA DE RIESGOS'!$AF450),"")</f>
        <v/>
      </c>
      <c r="O62" s="346" t="str">
        <f>IF(AND('MAPA DE RIESGOS'!$AP451="Alta",'MAPA DE RIESGOS'!$AR451="Leve"),CONCATENATE("R",'MAPA DE RIESGOS'!$H451,"C",'MAPA DE RIESGOS'!$AF451),"")</f>
        <v/>
      </c>
      <c r="P62" s="346" t="str">
        <f>IF(AND('MAPA DE RIESGOS'!$AP452="Alta",'MAPA DE RIESGOS'!$AR452="Leve"),CONCATENATE("R",'MAPA DE RIESGOS'!$H452,"C",'MAPA DE RIESGOS'!$AF452),"")</f>
        <v/>
      </c>
      <c r="Q62" s="346" t="str">
        <f>IF(AND('MAPA DE RIESGOS'!$AP453="Alta",'MAPA DE RIESGOS'!$AR453="Leve"),CONCATENATE("R",'MAPA DE RIESGOS'!$H453,"C",'MAPA DE RIESGOS'!$AF453),"")</f>
        <v/>
      </c>
      <c r="R62" s="346" t="str">
        <f>IF(AND('MAPA DE RIESGOS'!$AP454="Alta",'MAPA DE RIESGOS'!$AR454="Leve"),CONCATENATE("R",'MAPA DE RIESGOS'!$H454,"C",'MAPA DE RIESGOS'!$AF454),"")</f>
        <v/>
      </c>
      <c r="S62" s="346" t="str">
        <f>IF(AND('MAPA DE RIESGOS'!$AP455="Alta",'MAPA DE RIESGOS'!$AR455="Leve"),CONCATENATE("R",'MAPA DE RIESGOS'!$H455,"C",'MAPA DE RIESGOS'!$AF455),"")</f>
        <v/>
      </c>
      <c r="T62" s="346" t="str">
        <f>IF(AND('MAPA DE RIESGOS'!$AP456="Alta",'MAPA DE RIESGOS'!$AR456="Leve"),CONCATENATE("R",'MAPA DE RIESGOS'!$H456,"C",'MAPA DE RIESGOS'!$AF456),"")</f>
        <v/>
      </c>
      <c r="U62" s="346" t="str">
        <f>IF(AND('MAPA DE RIESGOS'!$AP457="Alta",'MAPA DE RIESGOS'!$AR457="Leve"),CONCATENATE("R",'MAPA DE RIESGOS'!$H457,"C",'MAPA DE RIESGOS'!$AF457),"")</f>
        <v/>
      </c>
      <c r="V62" s="346" t="str">
        <f>IF(AND('MAPA DE RIESGOS'!$AP458="Alta",'MAPA DE RIESGOS'!$AR458="Leve"),CONCATENATE("R",'MAPA DE RIESGOS'!$H458,"C",'MAPA DE RIESGOS'!$AF458),"")</f>
        <v/>
      </c>
      <c r="W62" s="346" t="str">
        <f>IF(AND('MAPA DE RIESGOS'!$AP459="Alta",'MAPA DE RIESGOS'!$AR459="Leve"),CONCATENATE("R",'MAPA DE RIESGOS'!$H459,"C",'MAPA DE RIESGOS'!$AF459),"")</f>
        <v/>
      </c>
      <c r="X62" s="346" t="str">
        <f>IF(AND('MAPA DE RIESGOS'!$AP460="Alta",'MAPA DE RIESGOS'!$AR460="Leve"),CONCATENATE("R",'MAPA DE RIESGOS'!$H460,"C",'MAPA DE RIESGOS'!$AF460),"")</f>
        <v/>
      </c>
      <c r="Y62" s="346" t="str">
        <f>IF(AND('MAPA DE RIESGOS'!$AP461="Alta",'MAPA DE RIESGOS'!$AR461="Leve"),CONCATENATE("R",'MAPA DE RIESGOS'!$H461,"C",'MAPA DE RIESGOS'!$AF461),"")</f>
        <v/>
      </c>
      <c r="Z62" s="346" t="str">
        <f>IF(AND('MAPA DE RIESGOS'!$AP462="Alta",'MAPA DE RIESGOS'!$AR462="Leve"),CONCATENATE("R",'MAPA DE RIESGOS'!$H462,"C",'MAPA DE RIESGOS'!$AF462),"")</f>
        <v/>
      </c>
      <c r="AA62" s="346" t="str">
        <f>IF(AND('MAPA DE RIESGOS'!$AP463="Alta",'MAPA DE RIESGOS'!$AR463="Leve"),CONCATENATE("R",'MAPA DE RIESGOS'!$H463,"C",'MAPA DE RIESGOS'!$AF463),"")</f>
        <v/>
      </c>
      <c r="AB62" s="345" t="str">
        <f>IF(AND('MAPA DE RIESGOS'!$AP446="Alta",'MAPA DE RIESGOS'!$AR446="Menor"),CONCATENATE("R",'MAPA DE RIESGOS'!$H446,"C",'MAPA DE RIESGOS'!$AF446),"")</f>
        <v/>
      </c>
      <c r="AC62" s="346" t="str">
        <f>IF(AND('MAPA DE RIESGOS'!$AP447="Alta",'MAPA DE RIESGOS'!$AR447="Menor"),CONCATENATE("R",'MAPA DE RIESGOS'!$H447,"C",'MAPA DE RIESGOS'!$AF447),"")</f>
        <v/>
      </c>
      <c r="AD62" s="346" t="str">
        <f>IF(AND('MAPA DE RIESGOS'!$AP448="Alta",'MAPA DE RIESGOS'!$AR448="Menor"),CONCATENATE("R",'MAPA DE RIESGOS'!$H448,"C",'MAPA DE RIESGOS'!$AF448),"")</f>
        <v/>
      </c>
      <c r="AE62" s="346" t="str">
        <f>IF(AND('MAPA DE RIESGOS'!$AP449="Alta",'MAPA DE RIESGOS'!$AR449="Menor"),CONCATENATE("R",'MAPA DE RIESGOS'!$H449,"C",'MAPA DE RIESGOS'!$AF449),"")</f>
        <v/>
      </c>
      <c r="AF62" s="346" t="str">
        <f>IF(AND('MAPA DE RIESGOS'!$AP450="Alta",'MAPA DE RIESGOS'!$AR450="Menor"),CONCATENATE("R",'MAPA DE RIESGOS'!$H450,"C",'MAPA DE RIESGOS'!$AF450),"")</f>
        <v/>
      </c>
      <c r="AG62" s="346" t="str">
        <f>IF(AND('MAPA DE RIESGOS'!$AP451="Alta",'MAPA DE RIESGOS'!$AR451="Menor"),CONCATENATE("R",'MAPA DE RIESGOS'!$H451,"C",'MAPA DE RIESGOS'!$AF451),"")</f>
        <v/>
      </c>
      <c r="AH62" s="346" t="str">
        <f>IF(AND('MAPA DE RIESGOS'!$AP452="Alta",'MAPA DE RIESGOS'!$AR452="Menor"),CONCATENATE("R",'MAPA DE RIESGOS'!$H452,"C",'MAPA DE RIESGOS'!$AF452),"")</f>
        <v/>
      </c>
      <c r="AI62" s="346" t="str">
        <f>IF(AND('MAPA DE RIESGOS'!$AP453="Alta",'MAPA DE RIESGOS'!$AR453="Menor"),CONCATENATE("R",'MAPA DE RIESGOS'!$H453,"C",'MAPA DE RIESGOS'!$AF453),"")</f>
        <v/>
      </c>
      <c r="AJ62" s="346" t="str">
        <f>IF(AND('MAPA DE RIESGOS'!$AP454="Alta",'MAPA DE RIESGOS'!$AR454="Menor"),CONCATENATE("R",'MAPA DE RIESGOS'!$H454,"C",'MAPA DE RIESGOS'!$AF454),"")</f>
        <v/>
      </c>
      <c r="AK62" s="346" t="str">
        <f>IF(AND('MAPA DE RIESGOS'!$AP455="Alta",'MAPA DE RIESGOS'!$AR455="Menor"),CONCATENATE("R",'MAPA DE RIESGOS'!$H455,"C",'MAPA DE RIESGOS'!$AF455),"")</f>
        <v/>
      </c>
      <c r="AL62" s="346" t="str">
        <f>IF(AND('MAPA DE RIESGOS'!$AP456="Alta",'MAPA DE RIESGOS'!$AR456="Menor"),CONCATENATE("R",'MAPA DE RIESGOS'!$H456,"C",'MAPA DE RIESGOS'!$AF456),"")</f>
        <v/>
      </c>
      <c r="AM62" s="346" t="str">
        <f>IF(AND('MAPA DE RIESGOS'!$AP457="Alta",'MAPA DE RIESGOS'!$AR457="Menor"),CONCATENATE("R",'MAPA DE RIESGOS'!$H457,"C",'MAPA DE RIESGOS'!$AF457),"")</f>
        <v/>
      </c>
      <c r="AN62" s="346" t="str">
        <f>IF(AND('MAPA DE RIESGOS'!$AP458="Alta",'MAPA DE RIESGOS'!$AR458="Menor"),CONCATENATE("R",'MAPA DE RIESGOS'!$H458,"C",'MAPA DE RIESGOS'!$AF458),"")</f>
        <v/>
      </c>
      <c r="AO62" s="346" t="str">
        <f>IF(AND('MAPA DE RIESGOS'!$AP459="Alta",'MAPA DE RIESGOS'!$AR459="Menor"),CONCATENATE("R",'MAPA DE RIESGOS'!$H459,"C",'MAPA DE RIESGOS'!$AF459),"")</f>
        <v/>
      </c>
      <c r="AP62" s="346" t="str">
        <f>IF(AND('MAPA DE RIESGOS'!$AP460="Alta",'MAPA DE RIESGOS'!$AR460="Menor"),CONCATENATE("R",'MAPA DE RIESGOS'!$H460,"C",'MAPA DE RIESGOS'!$AF460),"")</f>
        <v/>
      </c>
      <c r="AQ62" s="346" t="str">
        <f>IF(AND('MAPA DE RIESGOS'!$AP461="Alta",'MAPA DE RIESGOS'!$AR461="Menor"),CONCATENATE("R",'MAPA DE RIESGOS'!$H461,"C",'MAPA DE RIESGOS'!$AF461),"")</f>
        <v/>
      </c>
      <c r="AR62" s="346" t="str">
        <f>IF(AND('MAPA DE RIESGOS'!$AP462="Alta",'MAPA DE RIESGOS'!$AR462="Menor"),CONCATENATE("R",'MAPA DE RIESGOS'!$H462,"C",'MAPA DE RIESGOS'!$AF462),"")</f>
        <v/>
      </c>
      <c r="AS62" s="347" t="str">
        <f>IF(AND('MAPA DE RIESGOS'!$AP463="Alta",'MAPA DE RIESGOS'!$AR463="Menor"),CONCATENATE("R",'MAPA DE RIESGOS'!$H463,"C",'MAPA DE RIESGOS'!$AF463),"")</f>
        <v/>
      </c>
      <c r="AT62" s="333" t="str">
        <f>IF(AND('MAPA DE RIESGOS'!$AP446="Alta",'MAPA DE RIESGOS'!$AR446="Moderado"),CONCATENATE("R",'MAPA DE RIESGOS'!$H446,"C",'MAPA DE RIESGOS'!$AF446),"")</f>
        <v/>
      </c>
      <c r="AU62" s="333" t="str">
        <f>IF(AND('MAPA DE RIESGOS'!$AP447="Alta",'MAPA DE RIESGOS'!$AR447="Moderado"),CONCATENATE("R",'MAPA DE RIESGOS'!$H447,"C",'MAPA DE RIESGOS'!$AF447),"")</f>
        <v/>
      </c>
      <c r="AV62" s="333" t="str">
        <f>IF(AND('MAPA DE RIESGOS'!$AP448="Alta",'MAPA DE RIESGOS'!$AR448="Moderado"),CONCATENATE("R",'MAPA DE RIESGOS'!$H448,"C",'MAPA DE RIESGOS'!$AF448),"")</f>
        <v/>
      </c>
      <c r="AW62" s="333" t="str">
        <f>IF(AND('MAPA DE RIESGOS'!$AP449="Alta",'MAPA DE RIESGOS'!$AR449="Moderado"),CONCATENATE("R",'MAPA DE RIESGOS'!$H449,"C",'MAPA DE RIESGOS'!$AF449),"")</f>
        <v/>
      </c>
      <c r="AX62" s="333" t="str">
        <f>IF(AND('MAPA DE RIESGOS'!$AP450="Alta",'MAPA DE RIESGOS'!$AR450="Moderado"),CONCATENATE("R",'MAPA DE RIESGOS'!$H450,"C",'MAPA DE RIESGOS'!$AF450),"")</f>
        <v/>
      </c>
      <c r="AY62" s="333" t="str">
        <f>IF(AND('MAPA DE RIESGOS'!$AP451="Alta",'MAPA DE RIESGOS'!$AR451="Moderado"),CONCATENATE("R",'MAPA DE RIESGOS'!$H451,"C",'MAPA DE RIESGOS'!$AF451),"")</f>
        <v/>
      </c>
      <c r="AZ62" s="333" t="str">
        <f>IF(AND('MAPA DE RIESGOS'!$AP452="Alta",'MAPA DE RIESGOS'!$AR452="Moderado"),CONCATENATE("R",'MAPA DE RIESGOS'!$H452,"C",'MAPA DE RIESGOS'!$AF452),"")</f>
        <v/>
      </c>
      <c r="BA62" s="333" t="str">
        <f>IF(AND('MAPA DE RIESGOS'!$AP453="Alta",'MAPA DE RIESGOS'!$AR453="Moderado"),CONCATENATE("R",'MAPA DE RIESGOS'!$H453,"C",'MAPA DE RIESGOS'!$AF453),"")</f>
        <v/>
      </c>
      <c r="BB62" s="333" t="str">
        <f>IF(AND('MAPA DE RIESGOS'!$AP454="Alta",'MAPA DE RIESGOS'!$AR454="Moderado"),CONCATENATE("R",'MAPA DE RIESGOS'!$H454,"C",'MAPA DE RIESGOS'!$AF454),"")</f>
        <v/>
      </c>
      <c r="BC62" s="333" t="str">
        <f>IF(AND('MAPA DE RIESGOS'!$AP455="Alta",'MAPA DE RIESGOS'!$AR455="Moderado"),CONCATENATE("R",'MAPA DE RIESGOS'!$H455,"C",'MAPA DE RIESGOS'!$AF455),"")</f>
        <v/>
      </c>
      <c r="BD62" s="333" t="str">
        <f>IF(AND('MAPA DE RIESGOS'!$AP456="Alta",'MAPA DE RIESGOS'!$AR456="Moderado"),CONCATENATE("R",'MAPA DE RIESGOS'!$H456,"C",'MAPA DE RIESGOS'!$AF456),"")</f>
        <v/>
      </c>
      <c r="BE62" s="333" t="str">
        <f>IF(AND('MAPA DE RIESGOS'!$AP457="Alta",'MAPA DE RIESGOS'!$AR457="Moderado"),CONCATENATE("R",'MAPA DE RIESGOS'!$H457,"C",'MAPA DE RIESGOS'!$AF457),"")</f>
        <v/>
      </c>
      <c r="BF62" s="333" t="str">
        <f>IF(AND('MAPA DE RIESGOS'!$AP458="Alta",'MAPA DE RIESGOS'!$AR458="Moderado"),CONCATENATE("R",'MAPA DE RIESGOS'!$H458,"C",'MAPA DE RIESGOS'!$AF458),"")</f>
        <v/>
      </c>
      <c r="BG62" s="333" t="str">
        <f>IF(AND('MAPA DE RIESGOS'!$AP459="Alta",'MAPA DE RIESGOS'!$AR459="Moderado"),CONCATENATE("R",'MAPA DE RIESGOS'!$H459,"C",'MAPA DE RIESGOS'!$AF459),"")</f>
        <v/>
      </c>
      <c r="BH62" s="333" t="str">
        <f>IF(AND('MAPA DE RIESGOS'!$AP460="Alta",'MAPA DE RIESGOS'!$AR460="Moderado"),CONCATENATE("R",'MAPA DE RIESGOS'!$H460,"C",'MAPA DE RIESGOS'!$AF460),"")</f>
        <v/>
      </c>
      <c r="BI62" s="333" t="str">
        <f>IF(AND('MAPA DE RIESGOS'!$AP461="Alta",'MAPA DE RIESGOS'!$AR461="Moderado"),CONCATENATE("R",'MAPA DE RIESGOS'!$H461,"C",'MAPA DE RIESGOS'!$AF461),"")</f>
        <v/>
      </c>
      <c r="BJ62" s="333" t="str">
        <f>IF(AND('MAPA DE RIESGOS'!$AP462="Alta",'MAPA DE RIESGOS'!$AR462="Moderado"),CONCATENATE("R",'MAPA DE RIESGOS'!$H462,"C",'MAPA DE RIESGOS'!$AF462),"")</f>
        <v/>
      </c>
      <c r="BK62" s="334" t="str">
        <f>IF(AND('MAPA DE RIESGOS'!$AP463="Alta",'MAPA DE RIESGOS'!$AR463="Moderado"),CONCATENATE("R",'MAPA DE RIESGOS'!$H463,"C",'MAPA DE RIESGOS'!$AF463),"")</f>
        <v/>
      </c>
      <c r="BL62" s="333" t="str">
        <f>IF(AND('MAPA DE RIESGOS'!$AP446="Alta",'MAPA DE RIESGOS'!$AR446="Mayor"),CONCATENATE("R",'MAPA DE RIESGOS'!$H446,"C",'MAPA DE RIESGOS'!$AF446),"")</f>
        <v/>
      </c>
      <c r="BM62" s="333" t="str">
        <f>IF(AND('MAPA DE RIESGOS'!$AP447="Alta",'MAPA DE RIESGOS'!$AR447="Mayor"),CONCATENATE("R",'MAPA DE RIESGOS'!$H447,"C",'MAPA DE RIESGOS'!$AF447),"")</f>
        <v/>
      </c>
      <c r="BN62" s="333" t="str">
        <f>IF(AND('MAPA DE RIESGOS'!$AP448="Alta",'MAPA DE RIESGOS'!$AR448="Mayor"),CONCATENATE("R",'MAPA DE RIESGOS'!$H448,"C",'MAPA DE RIESGOS'!$AF448),"")</f>
        <v/>
      </c>
      <c r="BO62" s="333" t="str">
        <f>IF(AND('MAPA DE RIESGOS'!$AP449="Alta",'MAPA DE RIESGOS'!$AR449="Mayor"),CONCATENATE("R",'MAPA DE RIESGOS'!$H449,"C",'MAPA DE RIESGOS'!$AF449),"")</f>
        <v/>
      </c>
      <c r="BP62" s="333" t="str">
        <f>IF(AND('MAPA DE RIESGOS'!$AP450="Alta",'MAPA DE RIESGOS'!$AR450="Mayor"),CONCATENATE("R",'MAPA DE RIESGOS'!$H450,"C",'MAPA DE RIESGOS'!$AF450),"")</f>
        <v/>
      </c>
      <c r="BQ62" s="333" t="str">
        <f>IF(AND('MAPA DE RIESGOS'!$AP451="Alta",'MAPA DE RIESGOS'!$AR451="Mayor"),CONCATENATE("R",'MAPA DE RIESGOS'!$H451,"C",'MAPA DE RIESGOS'!$AF451),"")</f>
        <v/>
      </c>
      <c r="BR62" s="333" t="str">
        <f>IF(AND('MAPA DE RIESGOS'!$AP452="Alta",'MAPA DE RIESGOS'!$AR452="Mayor"),CONCATENATE("R",'MAPA DE RIESGOS'!$H452,"C",'MAPA DE RIESGOS'!$AF452),"")</f>
        <v/>
      </c>
      <c r="BS62" s="333" t="str">
        <f>IF(AND('MAPA DE RIESGOS'!$AP453="Alta",'MAPA DE RIESGOS'!$AR453="Mayor"),CONCATENATE("R",'MAPA DE RIESGOS'!$H453,"C",'MAPA DE RIESGOS'!$AF453),"")</f>
        <v/>
      </c>
      <c r="BT62" s="333" t="str">
        <f>IF(AND('MAPA DE RIESGOS'!$AP454="Alta",'MAPA DE RIESGOS'!$AR454="Mayor"),CONCATENATE("R",'MAPA DE RIESGOS'!$H454,"C",'MAPA DE RIESGOS'!$AF454),"")</f>
        <v/>
      </c>
      <c r="BU62" s="333" t="str">
        <f>IF(AND('MAPA DE RIESGOS'!$AP455="Alta",'MAPA DE RIESGOS'!$AR455="Mayor"),CONCATENATE("R",'MAPA DE RIESGOS'!$H455,"C",'MAPA DE RIESGOS'!$AF455),"")</f>
        <v/>
      </c>
      <c r="BV62" s="333" t="str">
        <f>IF(AND('MAPA DE RIESGOS'!$AP456="Alta",'MAPA DE RIESGOS'!$AR456="Mayor"),CONCATENATE("R",'MAPA DE RIESGOS'!$H456,"C",'MAPA DE RIESGOS'!$AF456),"")</f>
        <v/>
      </c>
      <c r="BW62" s="333" t="str">
        <f>IF(AND('MAPA DE RIESGOS'!$AP457="Alta",'MAPA DE RIESGOS'!$AR457="Mayor"),CONCATENATE("R",'MAPA DE RIESGOS'!$H457,"C",'MAPA DE RIESGOS'!$AF457),"")</f>
        <v/>
      </c>
      <c r="BX62" s="333" t="str">
        <f>IF(AND('MAPA DE RIESGOS'!$AP458="Alta",'MAPA DE RIESGOS'!$AR458="Mayor"),CONCATENATE("R",'MAPA DE RIESGOS'!$H458,"C",'MAPA DE RIESGOS'!$AF458),"")</f>
        <v/>
      </c>
      <c r="BY62" s="333" t="str">
        <f>IF(AND('MAPA DE RIESGOS'!$AP459="Alta",'MAPA DE RIESGOS'!$AR459="Mayor"),CONCATENATE("R",'MAPA DE RIESGOS'!$H459,"C",'MAPA DE RIESGOS'!$AF459),"")</f>
        <v/>
      </c>
      <c r="BZ62" s="333" t="str">
        <f>IF(AND('MAPA DE RIESGOS'!$AP460="Alta",'MAPA DE RIESGOS'!$AR460="Mayor"),CONCATENATE("R",'MAPA DE RIESGOS'!$H460,"C",'MAPA DE RIESGOS'!$AF460),"")</f>
        <v/>
      </c>
      <c r="CA62" s="333" t="str">
        <f>IF(AND('MAPA DE RIESGOS'!$AP461="Alta",'MAPA DE RIESGOS'!$AR461="Mayor"),CONCATENATE("R",'MAPA DE RIESGOS'!$H461,"C",'MAPA DE RIESGOS'!$AF461),"")</f>
        <v/>
      </c>
      <c r="CB62" s="333" t="str">
        <f>IF(AND('MAPA DE RIESGOS'!$AP462="Alta",'MAPA DE RIESGOS'!$AR462="Mayor"),CONCATENATE("R",'MAPA DE RIESGOS'!$H462,"C",'MAPA DE RIESGOS'!$AF462),"")</f>
        <v/>
      </c>
      <c r="CC62" s="334" t="str">
        <f>IF(AND('MAPA DE RIESGOS'!$AP463="Alta",'MAPA DE RIESGOS'!$AR463="Mayor"),CONCATENATE("R",'MAPA DE RIESGOS'!$H463,"C",'MAPA DE RIESGOS'!$AF463),"")</f>
        <v/>
      </c>
      <c r="CD62" s="335" t="str">
        <f>IF(AND('MAPA DE RIESGOS'!$AP446="Alta",'MAPA DE RIESGOS'!$AR446="Catastrófico"),CONCATENATE("R",'MAPA DE RIESGOS'!$H446,"C",'MAPA DE RIESGOS'!$AF446),"")</f>
        <v/>
      </c>
      <c r="CE62" s="335" t="str">
        <f>IF(AND('MAPA DE RIESGOS'!$AP447="Alta",'MAPA DE RIESGOS'!$AR447="Catastrófico"),CONCATENATE("R",'MAPA DE RIESGOS'!$H447,"C",'MAPA DE RIESGOS'!$AF447),"")</f>
        <v/>
      </c>
      <c r="CF62" s="335" t="str">
        <f>IF(AND('MAPA DE RIESGOS'!$AP448="Alta",'MAPA DE RIESGOS'!$AR448="Catastrófico"),CONCATENATE("R",'MAPA DE RIESGOS'!$H448,"C",'MAPA DE RIESGOS'!$AF448),"")</f>
        <v/>
      </c>
      <c r="CG62" s="335" t="str">
        <f>IF(AND('MAPA DE RIESGOS'!$AP449="Alta",'MAPA DE RIESGOS'!$AR449="Catastrófico"),CONCATENATE("R",'MAPA DE RIESGOS'!$H449,"C",'MAPA DE RIESGOS'!$AF449),"")</f>
        <v/>
      </c>
      <c r="CH62" s="335" t="str">
        <f>IF(AND('MAPA DE RIESGOS'!$AP450="Alta",'MAPA DE RIESGOS'!$AR450="Catastrófico"),CONCATENATE("R",'MAPA DE RIESGOS'!$H450,"C",'MAPA DE RIESGOS'!$AF450),"")</f>
        <v/>
      </c>
      <c r="CI62" s="335" t="str">
        <f>IF(AND('MAPA DE RIESGOS'!$AP451="Alta",'MAPA DE RIESGOS'!$AR451="Catastrófico"),CONCATENATE("R",'MAPA DE RIESGOS'!$H451,"C",'MAPA DE RIESGOS'!$AF451),"")</f>
        <v/>
      </c>
      <c r="CJ62" s="335" t="str">
        <f>IF(AND('MAPA DE RIESGOS'!$AP452="Alta",'MAPA DE RIESGOS'!$AR452="Catastrófico"),CONCATENATE("R",'MAPA DE RIESGOS'!$H452,"C",'MAPA DE RIESGOS'!$AF452),"")</f>
        <v/>
      </c>
      <c r="CK62" s="335" t="str">
        <f>IF(AND('MAPA DE RIESGOS'!$AP453="Alta",'MAPA DE RIESGOS'!$AR453="Catastrófico"),CONCATENATE("R",'MAPA DE RIESGOS'!$H453,"C",'MAPA DE RIESGOS'!$AF453),"")</f>
        <v/>
      </c>
      <c r="CL62" s="335" t="str">
        <f>IF(AND('MAPA DE RIESGOS'!$AP454="Alta",'MAPA DE RIESGOS'!$AR454="Catastrófico"),CONCATENATE("R",'MAPA DE RIESGOS'!$H454,"C",'MAPA DE RIESGOS'!$AF454),"")</f>
        <v/>
      </c>
      <c r="CM62" s="335" t="str">
        <f>IF(AND('MAPA DE RIESGOS'!$AP455="Alta",'MAPA DE RIESGOS'!$AR455="Catastrófico"),CONCATENATE("R",'MAPA DE RIESGOS'!$H455,"C",'MAPA DE RIESGOS'!$AF455),"")</f>
        <v/>
      </c>
      <c r="CN62" s="335" t="str">
        <f>IF(AND('MAPA DE RIESGOS'!$AP456="Alta",'MAPA DE RIESGOS'!$AR456="Catastrófico"),CONCATENATE("R",'MAPA DE RIESGOS'!$H456,"C",'MAPA DE RIESGOS'!$AF456),"")</f>
        <v/>
      </c>
      <c r="CO62" s="335" t="str">
        <f>IF(AND('MAPA DE RIESGOS'!$AP457="Alta",'MAPA DE RIESGOS'!$AR457="Catastrófico"),CONCATENATE("R",'MAPA DE RIESGOS'!$H457,"C",'MAPA DE RIESGOS'!$AF457),"")</f>
        <v/>
      </c>
      <c r="CP62" s="335" t="str">
        <f>IF(AND('MAPA DE RIESGOS'!$AP458="Alta",'MAPA DE RIESGOS'!$AR458="Catastrófico"),CONCATENATE("R",'MAPA DE RIESGOS'!$H458,"C",'MAPA DE RIESGOS'!$AF458),"")</f>
        <v/>
      </c>
      <c r="CQ62" s="335" t="str">
        <f>IF(AND('MAPA DE RIESGOS'!$AP459="Alta",'MAPA DE RIESGOS'!$AR459="Catastrófico"),CONCATENATE("R",'MAPA DE RIESGOS'!$H459,"C",'MAPA DE RIESGOS'!$AF459),"")</f>
        <v/>
      </c>
      <c r="CR62" s="335" t="str">
        <f>IF(AND('MAPA DE RIESGOS'!$AP460="Alta",'MAPA DE RIESGOS'!$AR460="Catastrófico"),CONCATENATE("R",'MAPA DE RIESGOS'!$H460,"C",'MAPA DE RIESGOS'!$AF460),"")</f>
        <v/>
      </c>
      <c r="CS62" s="335" t="str">
        <f>IF(AND('MAPA DE RIESGOS'!$AP461="Alta",'MAPA DE RIESGOS'!$AR461="Catastrófico"),CONCATENATE("R",'MAPA DE RIESGOS'!$H461,"C",'MAPA DE RIESGOS'!$AF461),"")</f>
        <v/>
      </c>
      <c r="CT62" s="335" t="str">
        <f>IF(AND('MAPA DE RIESGOS'!$AP462="Alta",'MAPA DE RIESGOS'!$AR462="Catastrófico"),CONCATENATE("R",'MAPA DE RIESGOS'!$H462,"C",'MAPA DE RIESGOS'!$AF462),"")</f>
        <v/>
      </c>
      <c r="CU62" s="336" t="str">
        <f>IF(AND('MAPA DE RIESGOS'!$AP463="Alta",'MAPA DE RIESGOS'!$AR463="Catastrófico"),CONCATENATE("R",'MAPA DE RIESGOS'!$H463,"C",'MAPA DE RIESGOS'!$AF463),"")</f>
        <v/>
      </c>
      <c r="CV62" s="67"/>
      <c r="CW62" s="988"/>
      <c r="CX62" s="989"/>
      <c r="CY62" s="989"/>
      <c r="CZ62" s="989"/>
      <c r="DA62" s="989"/>
      <c r="DB62" s="990"/>
    </row>
    <row r="63" spans="2:106" ht="32.450000000000003" customHeight="1">
      <c r="B63" s="966"/>
      <c r="C63" s="966"/>
      <c r="D63" s="967"/>
      <c r="E63" s="955"/>
      <c r="F63" s="956"/>
      <c r="G63" s="956"/>
      <c r="H63" s="956"/>
      <c r="I63" s="956"/>
      <c r="J63" s="345" t="str">
        <f>IF(AND('MAPA DE RIESGOS'!$AP464="Alta",'MAPA DE RIESGOS'!$AR464="Leve"),CONCATENATE("R",'MAPA DE RIESGOS'!$H464,"C",'MAPA DE RIESGOS'!$AF464),"")</f>
        <v/>
      </c>
      <c r="K63" s="346" t="str">
        <f>IF(AND('MAPA DE RIESGOS'!$AP465="Alta",'MAPA DE RIESGOS'!$AR465="Leve"),CONCATENATE("R",'MAPA DE RIESGOS'!$H465,"C",'MAPA DE RIESGOS'!$AF465),"")</f>
        <v/>
      </c>
      <c r="L63" s="346" t="str">
        <f>IF(AND('MAPA DE RIESGOS'!$AP466="Alta",'MAPA DE RIESGOS'!$AR466="Leve"),CONCATENATE("R",'MAPA DE RIESGOS'!$H466,"C",'MAPA DE RIESGOS'!$AF466),"")</f>
        <v/>
      </c>
      <c r="M63" s="346" t="str">
        <f>IF(AND('MAPA DE RIESGOS'!$AP467="Alta",'MAPA DE RIESGOS'!$AR467="Leve"),CONCATENATE("R",'MAPA DE RIESGOS'!$H467,"C",'MAPA DE RIESGOS'!$AF467),"")</f>
        <v/>
      </c>
      <c r="N63" s="346" t="str">
        <f>IF(AND('MAPA DE RIESGOS'!$AP468="Alta",'MAPA DE RIESGOS'!$AR468="Leve"),CONCATENATE("R",'MAPA DE RIESGOS'!$H468,"C",'MAPA DE RIESGOS'!$AF468),"")</f>
        <v/>
      </c>
      <c r="O63" s="346" t="str">
        <f>IF(AND('MAPA DE RIESGOS'!$AP469="Alta",'MAPA DE RIESGOS'!$AR469="Leve"),CONCATENATE("R",'MAPA DE RIESGOS'!$H469,"C",'MAPA DE RIESGOS'!$AF469),"")</f>
        <v/>
      </c>
      <c r="P63" s="346" t="str">
        <f>IF(AND('MAPA DE RIESGOS'!$AP470="Alta",'MAPA DE RIESGOS'!$AR470="Leve"),CONCATENATE("R",'MAPA DE RIESGOS'!$H470,"C",'MAPA DE RIESGOS'!$AF470),"")</f>
        <v/>
      </c>
      <c r="Q63" s="346" t="str">
        <f>IF(AND('MAPA DE RIESGOS'!$AP471="Alta",'MAPA DE RIESGOS'!$AR471="Leve"),CONCATENATE("R",'MAPA DE RIESGOS'!$H471,"C",'MAPA DE RIESGOS'!$AF471),"")</f>
        <v/>
      </c>
      <c r="R63" s="346" t="str">
        <f>IF(AND('MAPA DE RIESGOS'!$AP472="Alta",'MAPA DE RIESGOS'!$AR472="Leve"),CONCATENATE("R",'MAPA DE RIESGOS'!$H472,"C",'MAPA DE RIESGOS'!$AF472),"")</f>
        <v/>
      </c>
      <c r="S63" s="346" t="str">
        <f>IF(AND('MAPA DE RIESGOS'!$AP473="Alta",'MAPA DE RIESGOS'!$AR473="Leve"),CONCATENATE("R",'MAPA DE RIESGOS'!$H473,"C",'MAPA DE RIESGOS'!$AF473),"")</f>
        <v/>
      </c>
      <c r="T63" s="346" t="str">
        <f>IF(AND('MAPA DE RIESGOS'!$AP474="Alta",'MAPA DE RIESGOS'!$AR474="Leve"),CONCATENATE("R",'MAPA DE RIESGOS'!$H474,"C",'MAPA DE RIESGOS'!$AF474),"")</f>
        <v/>
      </c>
      <c r="U63" s="346" t="str">
        <f>IF(AND('MAPA DE RIESGOS'!$AP475="Alta",'MAPA DE RIESGOS'!$AR475="Leve"),CONCATENATE("R",'MAPA DE RIESGOS'!$H475,"C",'MAPA DE RIESGOS'!$AF475),"")</f>
        <v/>
      </c>
      <c r="V63" s="346" t="str">
        <f>IF(AND('MAPA DE RIESGOS'!$AP476="Alta",'MAPA DE RIESGOS'!$AR476="Leve"),CONCATENATE("R",'MAPA DE RIESGOS'!$H476,"C",'MAPA DE RIESGOS'!$AF476),"")</f>
        <v/>
      </c>
      <c r="W63" s="346" t="str">
        <f>IF(AND('MAPA DE RIESGOS'!$AP477="Alta",'MAPA DE RIESGOS'!$AR477="Leve"),CONCATENATE("R",'MAPA DE RIESGOS'!$H477,"C",'MAPA DE RIESGOS'!$AF477),"")</f>
        <v/>
      </c>
      <c r="X63" s="346" t="str">
        <f>IF(AND('MAPA DE RIESGOS'!$AP478="Alta",'MAPA DE RIESGOS'!$AR478="Leve"),CONCATENATE("R",'MAPA DE RIESGOS'!$H478,"C",'MAPA DE RIESGOS'!$AF478),"")</f>
        <v/>
      </c>
      <c r="Y63" s="346" t="str">
        <f>IF(AND('MAPA DE RIESGOS'!$AP479="Alta",'MAPA DE RIESGOS'!$AR479="Leve"),CONCATENATE("R",'MAPA DE RIESGOS'!$H479,"C",'MAPA DE RIESGOS'!$AF479),"")</f>
        <v/>
      </c>
      <c r="Z63" s="346" t="str">
        <f>IF(AND('MAPA DE RIESGOS'!$AP480="Alta",'MAPA DE RIESGOS'!$AR480="Leve"),CONCATENATE("R",'MAPA DE RIESGOS'!$H480,"C",'MAPA DE RIESGOS'!$AF480),"")</f>
        <v/>
      </c>
      <c r="AA63" s="346" t="str">
        <f>IF(AND('MAPA DE RIESGOS'!$AP481="Alta",'MAPA DE RIESGOS'!$AR481="Leve"),CONCATENATE("R",'MAPA DE RIESGOS'!$H481,"C",'MAPA DE RIESGOS'!$AF481),"")</f>
        <v/>
      </c>
      <c r="AB63" s="345" t="str">
        <f>IF(AND('MAPA DE RIESGOS'!$AP464="Alta",'MAPA DE RIESGOS'!$AR464="Menor"),CONCATENATE("R",'MAPA DE RIESGOS'!$H464,"C",'MAPA DE RIESGOS'!$AF464),"")</f>
        <v/>
      </c>
      <c r="AC63" s="346" t="str">
        <f>IF(AND('MAPA DE RIESGOS'!$AP465="Alta",'MAPA DE RIESGOS'!$AR465="Menor"),CONCATENATE("R",'MAPA DE RIESGOS'!$H465,"C",'MAPA DE RIESGOS'!$AF465),"")</f>
        <v/>
      </c>
      <c r="AD63" s="346" t="str">
        <f>IF(AND('MAPA DE RIESGOS'!$AP466="Alta",'MAPA DE RIESGOS'!$AR466="Menor"),CONCATENATE("R",'MAPA DE RIESGOS'!$H466,"C",'MAPA DE RIESGOS'!$AF466),"")</f>
        <v/>
      </c>
      <c r="AE63" s="346" t="str">
        <f>IF(AND('MAPA DE RIESGOS'!$AP467="Alta",'MAPA DE RIESGOS'!$AR467="Menor"),CONCATENATE("R",'MAPA DE RIESGOS'!$H467,"C",'MAPA DE RIESGOS'!$AF467),"")</f>
        <v/>
      </c>
      <c r="AF63" s="346" t="str">
        <f>IF(AND('MAPA DE RIESGOS'!$AP468="Alta",'MAPA DE RIESGOS'!$AR468="Menor"),CONCATENATE("R",'MAPA DE RIESGOS'!$H468,"C",'MAPA DE RIESGOS'!$AF468),"")</f>
        <v/>
      </c>
      <c r="AG63" s="346" t="str">
        <f>IF(AND('MAPA DE RIESGOS'!$AP469="Alta",'MAPA DE RIESGOS'!$AR469="Menor"),CONCATENATE("R",'MAPA DE RIESGOS'!$H469,"C",'MAPA DE RIESGOS'!$AF469),"")</f>
        <v/>
      </c>
      <c r="AH63" s="346" t="str">
        <f>IF(AND('MAPA DE RIESGOS'!$AP470="Alta",'MAPA DE RIESGOS'!$AR470="Menor"),CONCATENATE("R",'MAPA DE RIESGOS'!$H470,"C",'MAPA DE RIESGOS'!$AF470),"")</f>
        <v/>
      </c>
      <c r="AI63" s="346" t="str">
        <f>IF(AND('MAPA DE RIESGOS'!$AP471="Alta",'MAPA DE RIESGOS'!$AR471="Menor"),CONCATENATE("R",'MAPA DE RIESGOS'!$H471,"C",'MAPA DE RIESGOS'!$AF471),"")</f>
        <v/>
      </c>
      <c r="AJ63" s="346" t="str">
        <f>IF(AND('MAPA DE RIESGOS'!$AP472="Alta",'MAPA DE RIESGOS'!$AR472="Menor"),CONCATENATE("R",'MAPA DE RIESGOS'!$H472,"C",'MAPA DE RIESGOS'!$AF472),"")</f>
        <v/>
      </c>
      <c r="AK63" s="346" t="str">
        <f>IF(AND('MAPA DE RIESGOS'!$AP473="Alta",'MAPA DE RIESGOS'!$AR473="Menor"),CONCATENATE("R",'MAPA DE RIESGOS'!$H473,"C",'MAPA DE RIESGOS'!$AF473),"")</f>
        <v/>
      </c>
      <c r="AL63" s="346" t="str">
        <f>IF(AND('MAPA DE RIESGOS'!$AP474="Alta",'MAPA DE RIESGOS'!$AR474="Menor"),CONCATENATE("R",'MAPA DE RIESGOS'!$H474,"C",'MAPA DE RIESGOS'!$AF474),"")</f>
        <v/>
      </c>
      <c r="AM63" s="346" t="str">
        <f>IF(AND('MAPA DE RIESGOS'!$AP475="Alta",'MAPA DE RIESGOS'!$AR475="Menor"),CONCATENATE("R",'MAPA DE RIESGOS'!$H475,"C",'MAPA DE RIESGOS'!$AF475),"")</f>
        <v/>
      </c>
      <c r="AN63" s="346" t="str">
        <f>IF(AND('MAPA DE RIESGOS'!$AP476="Alta",'MAPA DE RIESGOS'!$AR476="Menor"),CONCATENATE("R",'MAPA DE RIESGOS'!$H476,"C",'MAPA DE RIESGOS'!$AF476),"")</f>
        <v/>
      </c>
      <c r="AO63" s="346" t="str">
        <f>IF(AND('MAPA DE RIESGOS'!$AP477="Alta",'MAPA DE RIESGOS'!$AR477="Menor"),CONCATENATE("R",'MAPA DE RIESGOS'!$H477,"C",'MAPA DE RIESGOS'!$AF477),"")</f>
        <v/>
      </c>
      <c r="AP63" s="346" t="str">
        <f>IF(AND('MAPA DE RIESGOS'!$AP478="Alta",'MAPA DE RIESGOS'!$AR478="Menor"),CONCATENATE("R",'MAPA DE RIESGOS'!$H478,"C",'MAPA DE RIESGOS'!$AF478),"")</f>
        <v/>
      </c>
      <c r="AQ63" s="346" t="str">
        <f>IF(AND('MAPA DE RIESGOS'!$AP479="Alta",'MAPA DE RIESGOS'!$AR479="Menor"),CONCATENATE("R",'MAPA DE RIESGOS'!$H479,"C",'MAPA DE RIESGOS'!$AF479),"")</f>
        <v/>
      </c>
      <c r="AR63" s="346" t="str">
        <f>IF(AND('MAPA DE RIESGOS'!$AP480="Alta",'MAPA DE RIESGOS'!$AR480="Menor"),CONCATENATE("R",'MAPA DE RIESGOS'!$H480,"C",'MAPA DE RIESGOS'!$AF480),"")</f>
        <v/>
      </c>
      <c r="AS63" s="347" t="str">
        <f>IF(AND('MAPA DE RIESGOS'!$AP481="Alta",'MAPA DE RIESGOS'!$AR481="Menor"),CONCATENATE("R",'MAPA DE RIESGOS'!$H481,"C",'MAPA DE RIESGOS'!$AF481),"")</f>
        <v/>
      </c>
      <c r="AT63" s="333" t="str">
        <f>IF(AND('MAPA DE RIESGOS'!$AP464="Alta",'MAPA DE RIESGOS'!$AR464="Moderado"),CONCATENATE("R",'MAPA DE RIESGOS'!$H464,"C",'MAPA DE RIESGOS'!$AF464),"")</f>
        <v/>
      </c>
      <c r="AU63" s="333" t="str">
        <f>IF(AND('MAPA DE RIESGOS'!$AP465="Alta",'MAPA DE RIESGOS'!$AR465="Moderado"),CONCATENATE("R",'MAPA DE RIESGOS'!$H465,"C",'MAPA DE RIESGOS'!$AF465),"")</f>
        <v/>
      </c>
      <c r="AV63" s="333" t="str">
        <f>IF(AND('MAPA DE RIESGOS'!$AP466="Alta",'MAPA DE RIESGOS'!$AR466="Moderado"),CONCATENATE("R",'MAPA DE RIESGOS'!$H466,"C",'MAPA DE RIESGOS'!$AF466),"")</f>
        <v/>
      </c>
      <c r="AW63" s="333" t="str">
        <f>IF(AND('MAPA DE RIESGOS'!$AP467="Alta",'MAPA DE RIESGOS'!$AR467="Moderado"),CONCATENATE("R",'MAPA DE RIESGOS'!$H467,"C",'MAPA DE RIESGOS'!$AF467),"")</f>
        <v/>
      </c>
      <c r="AX63" s="333" t="str">
        <f>IF(AND('MAPA DE RIESGOS'!$AP468="Alta",'MAPA DE RIESGOS'!$AR468="Moderado"),CONCATENATE("R",'MAPA DE RIESGOS'!$H468,"C",'MAPA DE RIESGOS'!$AF468),"")</f>
        <v/>
      </c>
      <c r="AY63" s="333" t="str">
        <f>IF(AND('MAPA DE RIESGOS'!$AP469="Alta",'MAPA DE RIESGOS'!$AR469="Moderado"),CONCATENATE("R",'MAPA DE RIESGOS'!$H469,"C",'MAPA DE RIESGOS'!$AF469),"")</f>
        <v/>
      </c>
      <c r="AZ63" s="333" t="str">
        <f>IF(AND('MAPA DE RIESGOS'!$AP470="Alta",'MAPA DE RIESGOS'!$AR470="Moderado"),CONCATENATE("R",'MAPA DE RIESGOS'!$H470,"C",'MAPA DE RIESGOS'!$AF470),"")</f>
        <v/>
      </c>
      <c r="BA63" s="333" t="str">
        <f>IF(AND('MAPA DE RIESGOS'!$AP471="Alta",'MAPA DE RIESGOS'!$AR471="Moderado"),CONCATENATE("R",'MAPA DE RIESGOS'!$H471,"C",'MAPA DE RIESGOS'!$AF471),"")</f>
        <v/>
      </c>
      <c r="BB63" s="333" t="str">
        <f>IF(AND('MAPA DE RIESGOS'!$AP472="Alta",'MAPA DE RIESGOS'!$AR472="Moderado"),CONCATENATE("R",'MAPA DE RIESGOS'!$H472,"C",'MAPA DE RIESGOS'!$AF472),"")</f>
        <v/>
      </c>
      <c r="BC63" s="333" t="str">
        <f>IF(AND('MAPA DE RIESGOS'!$AP473="Alta",'MAPA DE RIESGOS'!$AR473="Moderado"),CONCATENATE("R",'MAPA DE RIESGOS'!$H473,"C",'MAPA DE RIESGOS'!$AF473),"")</f>
        <v/>
      </c>
      <c r="BD63" s="333" t="str">
        <f>IF(AND('MAPA DE RIESGOS'!$AP474="Alta",'MAPA DE RIESGOS'!$AR474="Moderado"),CONCATENATE("R",'MAPA DE RIESGOS'!$H474,"C",'MAPA DE RIESGOS'!$AF474),"")</f>
        <v/>
      </c>
      <c r="BE63" s="333" t="str">
        <f>IF(AND('MAPA DE RIESGOS'!$AP475="Alta",'MAPA DE RIESGOS'!$AR475="Moderado"),CONCATENATE("R",'MAPA DE RIESGOS'!$H475,"C",'MAPA DE RIESGOS'!$AF475),"")</f>
        <v/>
      </c>
      <c r="BF63" s="333" t="str">
        <f>IF(AND('MAPA DE RIESGOS'!$AP476="Alta",'MAPA DE RIESGOS'!$AR476="Moderado"),CONCATENATE("R",'MAPA DE RIESGOS'!$H476,"C",'MAPA DE RIESGOS'!$AF476),"")</f>
        <v/>
      </c>
      <c r="BG63" s="333" t="str">
        <f>IF(AND('MAPA DE RIESGOS'!$AP477="Alta",'MAPA DE RIESGOS'!$AR477="Moderado"),CONCATENATE("R",'MAPA DE RIESGOS'!$H477,"C",'MAPA DE RIESGOS'!$AF477),"")</f>
        <v/>
      </c>
      <c r="BH63" s="333" t="str">
        <f>IF(AND('MAPA DE RIESGOS'!$AP478="Alta",'MAPA DE RIESGOS'!$AR478="Moderado"),CONCATENATE("R",'MAPA DE RIESGOS'!$H478,"C",'MAPA DE RIESGOS'!$AF478),"")</f>
        <v/>
      </c>
      <c r="BI63" s="333" t="str">
        <f>IF(AND('MAPA DE RIESGOS'!$AP479="Alta",'MAPA DE RIESGOS'!$AR479="Moderado"),CONCATENATE("R",'MAPA DE RIESGOS'!$H479,"C",'MAPA DE RIESGOS'!$AF479),"")</f>
        <v/>
      </c>
      <c r="BJ63" s="333" t="str">
        <f>IF(AND('MAPA DE RIESGOS'!$AP480="Alta",'MAPA DE RIESGOS'!$AR480="Moderado"),CONCATENATE("R",'MAPA DE RIESGOS'!$H480,"C",'MAPA DE RIESGOS'!$AF480),"")</f>
        <v/>
      </c>
      <c r="BK63" s="334" t="str">
        <f>IF(AND('MAPA DE RIESGOS'!$AP481="Alta",'MAPA DE RIESGOS'!$AR481="Moderado"),CONCATENATE("R",'MAPA DE RIESGOS'!$H481,"C",'MAPA DE RIESGOS'!$AF481),"")</f>
        <v/>
      </c>
      <c r="BL63" s="333" t="str">
        <f>IF(AND('MAPA DE RIESGOS'!$AP464="Alta",'MAPA DE RIESGOS'!$AR464="Mayor"),CONCATENATE("R",'MAPA DE RIESGOS'!$H464,"C",'MAPA DE RIESGOS'!$AF464),"")</f>
        <v/>
      </c>
      <c r="BM63" s="333" t="str">
        <f>IF(AND('MAPA DE RIESGOS'!$AP465="Alta",'MAPA DE RIESGOS'!$AR465="Mayor"),CONCATENATE("R",'MAPA DE RIESGOS'!$H465,"C",'MAPA DE RIESGOS'!$AF465),"")</f>
        <v/>
      </c>
      <c r="BN63" s="333" t="str">
        <f>IF(AND('MAPA DE RIESGOS'!$AP466="Alta",'MAPA DE RIESGOS'!$AR466="Mayor"),CONCATENATE("R",'MAPA DE RIESGOS'!$H466,"C",'MAPA DE RIESGOS'!$AF466),"")</f>
        <v/>
      </c>
      <c r="BO63" s="333" t="str">
        <f>IF(AND('MAPA DE RIESGOS'!$AP467="Alta",'MAPA DE RIESGOS'!$AR467="Mayor"),CONCATENATE("R",'MAPA DE RIESGOS'!$H467,"C",'MAPA DE RIESGOS'!$AF467),"")</f>
        <v/>
      </c>
      <c r="BP63" s="333" t="str">
        <f>IF(AND('MAPA DE RIESGOS'!$AP468="Alta",'MAPA DE RIESGOS'!$AR468="Mayor"),CONCATENATE("R",'MAPA DE RIESGOS'!$H468,"C",'MAPA DE RIESGOS'!$AF468),"")</f>
        <v/>
      </c>
      <c r="BQ63" s="333" t="str">
        <f>IF(AND('MAPA DE RIESGOS'!$AP469="Alta",'MAPA DE RIESGOS'!$AR469="Mayor"),CONCATENATE("R",'MAPA DE RIESGOS'!$H469,"C",'MAPA DE RIESGOS'!$AF469),"")</f>
        <v/>
      </c>
      <c r="BR63" s="333" t="str">
        <f>IF(AND('MAPA DE RIESGOS'!$AP470="Alta",'MAPA DE RIESGOS'!$AR470="Mayor"),CONCATENATE("R",'MAPA DE RIESGOS'!$H470,"C",'MAPA DE RIESGOS'!$AF470),"")</f>
        <v/>
      </c>
      <c r="BS63" s="333" t="str">
        <f>IF(AND('MAPA DE RIESGOS'!$AP471="Alta",'MAPA DE RIESGOS'!$AR471="Mayor"),CONCATENATE("R",'MAPA DE RIESGOS'!$H471,"C",'MAPA DE RIESGOS'!$AF471),"")</f>
        <v/>
      </c>
      <c r="BT63" s="333" t="str">
        <f>IF(AND('MAPA DE RIESGOS'!$AP472="Alta",'MAPA DE RIESGOS'!$AR472="Mayor"),CONCATENATE("R",'MAPA DE RIESGOS'!$H472,"C",'MAPA DE RIESGOS'!$AF472),"")</f>
        <v/>
      </c>
      <c r="BU63" s="333" t="str">
        <f>IF(AND('MAPA DE RIESGOS'!$AP473="Alta",'MAPA DE RIESGOS'!$AR473="Mayor"),CONCATENATE("R",'MAPA DE RIESGOS'!$H473,"C",'MAPA DE RIESGOS'!$AF473),"")</f>
        <v/>
      </c>
      <c r="BV63" s="333" t="str">
        <f>IF(AND('MAPA DE RIESGOS'!$AP474="Alta",'MAPA DE RIESGOS'!$AR474="Mayor"),CONCATENATE("R",'MAPA DE RIESGOS'!$H474,"C",'MAPA DE RIESGOS'!$AF474),"")</f>
        <v/>
      </c>
      <c r="BW63" s="333" t="str">
        <f>IF(AND('MAPA DE RIESGOS'!$AP475="Alta",'MAPA DE RIESGOS'!$AR475="Mayor"),CONCATENATE("R",'MAPA DE RIESGOS'!$H475,"C",'MAPA DE RIESGOS'!$AF475),"")</f>
        <v/>
      </c>
      <c r="BX63" s="333" t="str">
        <f>IF(AND('MAPA DE RIESGOS'!$AP476="Alta",'MAPA DE RIESGOS'!$AR476="Mayor"),CONCATENATE("R",'MAPA DE RIESGOS'!$H476,"C",'MAPA DE RIESGOS'!$AF476),"")</f>
        <v/>
      </c>
      <c r="BY63" s="333" t="str">
        <f>IF(AND('MAPA DE RIESGOS'!$AP477="Alta",'MAPA DE RIESGOS'!$AR477="Mayor"),CONCATENATE("R",'MAPA DE RIESGOS'!$H477,"C",'MAPA DE RIESGOS'!$AF477),"")</f>
        <v/>
      </c>
      <c r="BZ63" s="333" t="str">
        <f>IF(AND('MAPA DE RIESGOS'!$AP478="Alta",'MAPA DE RIESGOS'!$AR478="Mayor"),CONCATENATE("R",'MAPA DE RIESGOS'!$H478,"C",'MAPA DE RIESGOS'!$AF478),"")</f>
        <v/>
      </c>
      <c r="CA63" s="333" t="str">
        <f>IF(AND('MAPA DE RIESGOS'!$AP479="Alta",'MAPA DE RIESGOS'!$AR479="Mayor"),CONCATENATE("R",'MAPA DE RIESGOS'!$H479,"C",'MAPA DE RIESGOS'!$AF479),"")</f>
        <v/>
      </c>
      <c r="CB63" s="333" t="str">
        <f>IF(AND('MAPA DE RIESGOS'!$AP480="Alta",'MAPA DE RIESGOS'!$AR480="Mayor"),CONCATENATE("R",'MAPA DE RIESGOS'!$H480,"C",'MAPA DE RIESGOS'!$AF480),"")</f>
        <v/>
      </c>
      <c r="CC63" s="334" t="str">
        <f>IF(AND('MAPA DE RIESGOS'!$AP481="Alta",'MAPA DE RIESGOS'!$AR481="Mayor"),CONCATENATE("R",'MAPA DE RIESGOS'!$H481,"C",'MAPA DE RIESGOS'!$AF481),"")</f>
        <v/>
      </c>
      <c r="CD63" s="335" t="str">
        <f>IF(AND('MAPA DE RIESGOS'!$AP464="Alta",'MAPA DE RIESGOS'!$AR464="Catastrófico"),CONCATENATE("R",'MAPA DE RIESGOS'!$H464,"C",'MAPA DE RIESGOS'!$AF464),"")</f>
        <v/>
      </c>
      <c r="CE63" s="335" t="str">
        <f>IF(AND('MAPA DE RIESGOS'!$AP465="Alta",'MAPA DE RIESGOS'!$AR465="Catastrófico"),CONCATENATE("R",'MAPA DE RIESGOS'!$H465,"C",'MAPA DE RIESGOS'!$AF465),"")</f>
        <v/>
      </c>
      <c r="CF63" s="335" t="str">
        <f>IF(AND('MAPA DE RIESGOS'!$AP466="Alta",'MAPA DE RIESGOS'!$AR466="Catastrófico"),CONCATENATE("R",'MAPA DE RIESGOS'!$H466,"C",'MAPA DE RIESGOS'!$AF466),"")</f>
        <v/>
      </c>
      <c r="CG63" s="335" t="str">
        <f>IF(AND('MAPA DE RIESGOS'!$AP467="Alta",'MAPA DE RIESGOS'!$AR467="Catastrófico"),CONCATENATE("R",'MAPA DE RIESGOS'!$H467,"C",'MAPA DE RIESGOS'!$AF467),"")</f>
        <v/>
      </c>
      <c r="CH63" s="335" t="str">
        <f>IF(AND('MAPA DE RIESGOS'!$AP468="Alta",'MAPA DE RIESGOS'!$AR468="Catastrófico"),CONCATENATE("R",'MAPA DE RIESGOS'!$H468,"C",'MAPA DE RIESGOS'!$AF468),"")</f>
        <v/>
      </c>
      <c r="CI63" s="335" t="str">
        <f>IF(AND('MAPA DE RIESGOS'!$AP469="Alta",'MAPA DE RIESGOS'!$AR469="Catastrófico"),CONCATENATE("R",'MAPA DE RIESGOS'!$H469,"C",'MAPA DE RIESGOS'!$AF469),"")</f>
        <v/>
      </c>
      <c r="CJ63" s="335" t="str">
        <f>IF(AND('MAPA DE RIESGOS'!$AP470="Alta",'MAPA DE RIESGOS'!$AR470="Catastrófico"),CONCATENATE("R",'MAPA DE RIESGOS'!$H470,"C",'MAPA DE RIESGOS'!$AF470),"")</f>
        <v/>
      </c>
      <c r="CK63" s="335" t="str">
        <f>IF(AND('MAPA DE RIESGOS'!$AP471="Alta",'MAPA DE RIESGOS'!$AR471="Catastrófico"),CONCATENATE("R",'MAPA DE RIESGOS'!$H471,"C",'MAPA DE RIESGOS'!$AF471),"")</f>
        <v/>
      </c>
      <c r="CL63" s="335" t="str">
        <f>IF(AND('MAPA DE RIESGOS'!$AP472="Alta",'MAPA DE RIESGOS'!$AR472="Catastrófico"),CONCATENATE("R",'MAPA DE RIESGOS'!$H472,"C",'MAPA DE RIESGOS'!$AF472),"")</f>
        <v/>
      </c>
      <c r="CM63" s="335" t="str">
        <f>IF(AND('MAPA DE RIESGOS'!$AP473="Alta",'MAPA DE RIESGOS'!$AR473="Catastrófico"),CONCATENATE("R",'MAPA DE RIESGOS'!$H473,"C",'MAPA DE RIESGOS'!$AF473),"")</f>
        <v/>
      </c>
      <c r="CN63" s="335" t="str">
        <f>IF(AND('MAPA DE RIESGOS'!$AP474="Alta",'MAPA DE RIESGOS'!$AR474="Catastrófico"),CONCATENATE("R",'MAPA DE RIESGOS'!$H474,"C",'MAPA DE RIESGOS'!$AF474),"")</f>
        <v/>
      </c>
      <c r="CO63" s="335" t="str">
        <f>IF(AND('MAPA DE RIESGOS'!$AP475="Alta",'MAPA DE RIESGOS'!$AR475="Catastrófico"),CONCATENATE("R",'MAPA DE RIESGOS'!$H475,"C",'MAPA DE RIESGOS'!$AF475),"")</f>
        <v/>
      </c>
      <c r="CP63" s="335" t="str">
        <f>IF(AND('MAPA DE RIESGOS'!$AP476="Alta",'MAPA DE RIESGOS'!$AR476="Catastrófico"),CONCATENATE("R",'MAPA DE RIESGOS'!$H476,"C",'MAPA DE RIESGOS'!$AF476),"")</f>
        <v/>
      </c>
      <c r="CQ63" s="335" t="str">
        <f>IF(AND('MAPA DE RIESGOS'!$AP477="Alta",'MAPA DE RIESGOS'!$AR477="Catastrófico"),CONCATENATE("R",'MAPA DE RIESGOS'!$H477,"C",'MAPA DE RIESGOS'!$AF477),"")</f>
        <v/>
      </c>
      <c r="CR63" s="335" t="str">
        <f>IF(AND('MAPA DE RIESGOS'!$AP478="Alta",'MAPA DE RIESGOS'!$AR478="Catastrófico"),CONCATENATE("R",'MAPA DE RIESGOS'!$H478,"C",'MAPA DE RIESGOS'!$AF478),"")</f>
        <v/>
      </c>
      <c r="CS63" s="335" t="str">
        <f>IF(AND('MAPA DE RIESGOS'!$AP479="Alta",'MAPA DE RIESGOS'!$AR479="Catastrófico"),CONCATENATE("R",'MAPA DE RIESGOS'!$H479,"C",'MAPA DE RIESGOS'!$AF479),"")</f>
        <v/>
      </c>
      <c r="CT63" s="335" t="str">
        <f>IF(AND('MAPA DE RIESGOS'!$AP480="Alta",'MAPA DE RIESGOS'!$AR480="Catastrófico"),CONCATENATE("R",'MAPA DE RIESGOS'!$H480,"C",'MAPA DE RIESGOS'!$AF480),"")</f>
        <v/>
      </c>
      <c r="CU63" s="336" t="str">
        <f>IF(AND('MAPA DE RIESGOS'!$AP481="Alta",'MAPA DE RIESGOS'!$AR481="Catastrófico"),CONCATENATE("R",'MAPA DE RIESGOS'!$H481,"C",'MAPA DE RIESGOS'!$AF481),"")</f>
        <v/>
      </c>
      <c r="CV63" s="67"/>
      <c r="CW63" s="988"/>
      <c r="CX63" s="989"/>
      <c r="CY63" s="989"/>
      <c r="CZ63" s="989"/>
      <c r="DA63" s="989"/>
      <c r="DB63" s="990"/>
    </row>
    <row r="64" spans="2:106" ht="32.450000000000003" customHeight="1">
      <c r="B64" s="966"/>
      <c r="C64" s="966"/>
      <c r="D64" s="967"/>
      <c r="E64" s="955"/>
      <c r="F64" s="956"/>
      <c r="G64" s="956"/>
      <c r="H64" s="956"/>
      <c r="I64" s="956"/>
      <c r="J64" s="345" t="str">
        <f>IF(AND('MAPA DE RIESGOS'!$AP482="Alta",'MAPA DE RIESGOS'!$AR482="Leve"),CONCATENATE("R",'MAPA DE RIESGOS'!$H482,"C",'MAPA DE RIESGOS'!$AF482),"")</f>
        <v/>
      </c>
      <c r="K64" s="346" t="str">
        <f>IF(AND('MAPA DE RIESGOS'!$AP483="Alta",'MAPA DE RIESGOS'!$AR483="Leve"),CONCATENATE("R",'MAPA DE RIESGOS'!$H483,"C",'MAPA DE RIESGOS'!$AF483),"")</f>
        <v/>
      </c>
      <c r="L64" s="346" t="str">
        <f>IF(AND('MAPA DE RIESGOS'!$AP484="Alta",'MAPA DE RIESGOS'!$AR484="Leve"),CONCATENATE("R",'MAPA DE RIESGOS'!$H484,"C",'MAPA DE RIESGOS'!$AF484),"")</f>
        <v/>
      </c>
      <c r="M64" s="346" t="str">
        <f>IF(AND('MAPA DE RIESGOS'!$AP485="Alta",'MAPA DE RIESGOS'!$AR485="Leve"),CONCATENATE("R",'MAPA DE RIESGOS'!$H485,"C",'MAPA DE RIESGOS'!$AF485),"")</f>
        <v/>
      </c>
      <c r="N64" s="346" t="str">
        <f>IF(AND('MAPA DE RIESGOS'!$AP486="Alta",'MAPA DE RIESGOS'!$AR486="Leve"),CONCATENATE("R",'MAPA DE RIESGOS'!$H486,"C",'MAPA DE RIESGOS'!$AF486),"")</f>
        <v/>
      </c>
      <c r="O64" s="346" t="str">
        <f>IF(AND('MAPA DE RIESGOS'!$AP487="Alta",'MAPA DE RIESGOS'!$AR487="Leve"),CONCATENATE("R",'MAPA DE RIESGOS'!$H487,"C",'MAPA DE RIESGOS'!$AF487),"")</f>
        <v/>
      </c>
      <c r="P64" s="346" t="str">
        <f>IF(AND('MAPA DE RIESGOS'!$AP488="Alta",'MAPA DE RIESGOS'!$AR488="Leve"),CONCATENATE("R",'MAPA DE RIESGOS'!$H488,"C",'MAPA DE RIESGOS'!$AF488),"")</f>
        <v/>
      </c>
      <c r="Q64" s="346" t="str">
        <f>IF(AND('MAPA DE RIESGOS'!$AP489="Alta",'MAPA DE RIESGOS'!$AR489="Leve"),CONCATENATE("R",'MAPA DE RIESGOS'!$H489,"C",'MAPA DE RIESGOS'!$AF489),"")</f>
        <v/>
      </c>
      <c r="R64" s="346" t="str">
        <f>IF(AND('MAPA DE RIESGOS'!$AP490="Alta",'MAPA DE RIESGOS'!$AR490="Leve"),CONCATENATE("R",'MAPA DE RIESGOS'!$H490,"C",'MAPA DE RIESGOS'!$AF490),"")</f>
        <v/>
      </c>
      <c r="S64" s="346" t="str">
        <f>IF(AND('MAPA DE RIESGOS'!$AP491="Alta",'MAPA DE RIESGOS'!$AR491="Leve"),CONCATENATE("R",'MAPA DE RIESGOS'!$H491,"C",'MAPA DE RIESGOS'!$AF491),"")</f>
        <v/>
      </c>
      <c r="T64" s="346" t="str">
        <f>IF(AND('MAPA DE RIESGOS'!$AP492="Alta",'MAPA DE RIESGOS'!$AR492="Leve"),CONCATENATE("R",'MAPA DE RIESGOS'!$H492,"C",'MAPA DE RIESGOS'!$AF492),"")</f>
        <v/>
      </c>
      <c r="U64" s="346" t="str">
        <f>IF(AND('MAPA DE RIESGOS'!$AP493="Alta",'MAPA DE RIESGOS'!$AR493="Leve"),CONCATENATE("R",'MAPA DE RIESGOS'!$H493,"C",'MAPA DE RIESGOS'!$AF493),"")</f>
        <v/>
      </c>
      <c r="V64" s="346" t="str">
        <f>IF(AND('MAPA DE RIESGOS'!$AP494="Alta",'MAPA DE RIESGOS'!$AR494="Leve"),CONCATENATE("R",'MAPA DE RIESGOS'!$H494,"C",'MAPA DE RIESGOS'!$AF494),"")</f>
        <v/>
      </c>
      <c r="W64" s="346" t="str">
        <f>IF(AND('MAPA DE RIESGOS'!$AP495="Alta",'MAPA DE RIESGOS'!$AR495="Leve"),CONCATENATE("R",'MAPA DE RIESGOS'!$H495,"C",'MAPA DE RIESGOS'!$AF495),"")</f>
        <v/>
      </c>
      <c r="X64" s="346" t="str">
        <f>IF(AND('MAPA DE RIESGOS'!$AP496="Alta",'MAPA DE RIESGOS'!$AR496="Leve"),CONCATENATE("R",'MAPA DE RIESGOS'!$H496,"C",'MAPA DE RIESGOS'!$AF496),"")</f>
        <v/>
      </c>
      <c r="Y64" s="346" t="str">
        <f>IF(AND('MAPA DE RIESGOS'!$AP497="Alta",'MAPA DE RIESGOS'!$AR497="Leve"),CONCATENATE("R",'MAPA DE RIESGOS'!$H497,"C",'MAPA DE RIESGOS'!$AF497),"")</f>
        <v/>
      </c>
      <c r="Z64" s="346" t="str">
        <f>IF(AND('MAPA DE RIESGOS'!$AP498="Alta",'MAPA DE RIESGOS'!$AR498="Leve"),CONCATENATE("R",'MAPA DE RIESGOS'!$H498,"C",'MAPA DE RIESGOS'!$AF498),"")</f>
        <v/>
      </c>
      <c r="AA64" s="346" t="str">
        <f>IF(AND('MAPA DE RIESGOS'!$AP499="Alta",'MAPA DE RIESGOS'!$AR499="Leve"),CONCATENATE("R",'MAPA DE RIESGOS'!$H499,"C",'MAPA DE RIESGOS'!$AF499),"")</f>
        <v/>
      </c>
      <c r="AB64" s="345" t="str">
        <f>IF(AND('MAPA DE RIESGOS'!$AP482="Alta",'MAPA DE RIESGOS'!$AR482="Menor"),CONCATENATE("R",'MAPA DE RIESGOS'!$H482,"C",'MAPA DE RIESGOS'!$AF482),"")</f>
        <v/>
      </c>
      <c r="AC64" s="346" t="str">
        <f>IF(AND('MAPA DE RIESGOS'!$AP483="Alta",'MAPA DE RIESGOS'!$AR483="Menor"),CONCATENATE("R",'MAPA DE RIESGOS'!$H483,"C",'MAPA DE RIESGOS'!$AF483),"")</f>
        <v/>
      </c>
      <c r="AD64" s="346" t="str">
        <f>IF(AND('MAPA DE RIESGOS'!$AP484="Alta",'MAPA DE RIESGOS'!$AR484="Menor"),CONCATENATE("R",'MAPA DE RIESGOS'!$H484,"C",'MAPA DE RIESGOS'!$AF484),"")</f>
        <v/>
      </c>
      <c r="AE64" s="346" t="str">
        <f>IF(AND('MAPA DE RIESGOS'!$AP485="Alta",'MAPA DE RIESGOS'!$AR485="Menor"),CONCATENATE("R",'MAPA DE RIESGOS'!$H485,"C",'MAPA DE RIESGOS'!$AF485),"")</f>
        <v/>
      </c>
      <c r="AF64" s="346" t="str">
        <f>IF(AND('MAPA DE RIESGOS'!$AP486="Alta",'MAPA DE RIESGOS'!$AR486="Menor"),CONCATENATE("R",'MAPA DE RIESGOS'!$H486,"C",'MAPA DE RIESGOS'!$AF486),"")</f>
        <v/>
      </c>
      <c r="AG64" s="346" t="str">
        <f>IF(AND('MAPA DE RIESGOS'!$AP487="Alta",'MAPA DE RIESGOS'!$AR487="Menor"),CONCATENATE("R",'MAPA DE RIESGOS'!$H487,"C",'MAPA DE RIESGOS'!$AF487),"")</f>
        <v/>
      </c>
      <c r="AH64" s="346" t="str">
        <f>IF(AND('MAPA DE RIESGOS'!$AP488="Alta",'MAPA DE RIESGOS'!$AR488="Menor"),CONCATENATE("R",'MAPA DE RIESGOS'!$H488,"C",'MAPA DE RIESGOS'!$AF488),"")</f>
        <v/>
      </c>
      <c r="AI64" s="346" t="str">
        <f>IF(AND('MAPA DE RIESGOS'!$AP489="Alta",'MAPA DE RIESGOS'!$AR489="Menor"),CONCATENATE("R",'MAPA DE RIESGOS'!$H489,"C",'MAPA DE RIESGOS'!$AF489),"")</f>
        <v/>
      </c>
      <c r="AJ64" s="346" t="str">
        <f>IF(AND('MAPA DE RIESGOS'!$AP490="Alta",'MAPA DE RIESGOS'!$AR490="Menor"),CONCATENATE("R",'MAPA DE RIESGOS'!$H490,"C",'MAPA DE RIESGOS'!$AF490),"")</f>
        <v/>
      </c>
      <c r="AK64" s="346" t="str">
        <f>IF(AND('MAPA DE RIESGOS'!$AP491="Alta",'MAPA DE RIESGOS'!$AR491="Menor"),CONCATENATE("R",'MAPA DE RIESGOS'!$H491,"C",'MAPA DE RIESGOS'!$AF491),"")</f>
        <v/>
      </c>
      <c r="AL64" s="346" t="str">
        <f>IF(AND('MAPA DE RIESGOS'!$AP492="Alta",'MAPA DE RIESGOS'!$AR492="Menor"),CONCATENATE("R",'MAPA DE RIESGOS'!$H492,"C",'MAPA DE RIESGOS'!$AF492),"")</f>
        <v/>
      </c>
      <c r="AM64" s="346" t="str">
        <f>IF(AND('MAPA DE RIESGOS'!$AP493="Alta",'MAPA DE RIESGOS'!$AR493="Menor"),CONCATENATE("R",'MAPA DE RIESGOS'!$H493,"C",'MAPA DE RIESGOS'!$AF493),"")</f>
        <v/>
      </c>
      <c r="AN64" s="346" t="str">
        <f>IF(AND('MAPA DE RIESGOS'!$AP494="Alta",'MAPA DE RIESGOS'!$AR494="Menor"),CONCATENATE("R",'MAPA DE RIESGOS'!$H494,"C",'MAPA DE RIESGOS'!$AF494),"")</f>
        <v/>
      </c>
      <c r="AO64" s="346" t="str">
        <f>IF(AND('MAPA DE RIESGOS'!$AP495="Alta",'MAPA DE RIESGOS'!$AR495="Menor"),CONCATENATE("R",'MAPA DE RIESGOS'!$H495,"C",'MAPA DE RIESGOS'!$AF495),"")</f>
        <v/>
      </c>
      <c r="AP64" s="346" t="str">
        <f>IF(AND('MAPA DE RIESGOS'!$AP496="Alta",'MAPA DE RIESGOS'!$AR496="Menor"),CONCATENATE("R",'MAPA DE RIESGOS'!$H496,"C",'MAPA DE RIESGOS'!$AF496),"")</f>
        <v/>
      </c>
      <c r="AQ64" s="346" t="str">
        <f>IF(AND('MAPA DE RIESGOS'!$AP497="Alta",'MAPA DE RIESGOS'!$AR497="Menor"),CONCATENATE("R",'MAPA DE RIESGOS'!$H497,"C",'MAPA DE RIESGOS'!$AF497),"")</f>
        <v/>
      </c>
      <c r="AR64" s="346" t="str">
        <f>IF(AND('MAPA DE RIESGOS'!$AP498="Alta",'MAPA DE RIESGOS'!$AR498="Menor"),CONCATENATE("R",'MAPA DE RIESGOS'!$H498,"C",'MAPA DE RIESGOS'!$AF498),"")</f>
        <v/>
      </c>
      <c r="AS64" s="347" t="str">
        <f>IF(AND('MAPA DE RIESGOS'!$AP499="Alta",'MAPA DE RIESGOS'!$AR499="Menor"),CONCATENATE("R",'MAPA DE RIESGOS'!$H499,"C",'MAPA DE RIESGOS'!$AF499),"")</f>
        <v/>
      </c>
      <c r="AT64" s="333" t="str">
        <f>IF(AND('MAPA DE RIESGOS'!$AP482="Alta",'MAPA DE RIESGOS'!$AR482="Moderado"),CONCATENATE("R",'MAPA DE RIESGOS'!$H482,"C",'MAPA DE RIESGOS'!$AF482),"")</f>
        <v/>
      </c>
      <c r="AU64" s="333" t="str">
        <f>IF(AND('MAPA DE RIESGOS'!$AP483="Alta",'MAPA DE RIESGOS'!$AR483="Moderado"),CONCATENATE("R",'MAPA DE RIESGOS'!$H483,"C",'MAPA DE RIESGOS'!$AF483),"")</f>
        <v/>
      </c>
      <c r="AV64" s="333" t="str">
        <f>IF(AND('MAPA DE RIESGOS'!$AP484="Alta",'MAPA DE RIESGOS'!$AR484="Moderado"),CONCATENATE("R",'MAPA DE RIESGOS'!$H484,"C",'MAPA DE RIESGOS'!$AF484),"")</f>
        <v/>
      </c>
      <c r="AW64" s="333" t="str">
        <f>IF(AND('MAPA DE RIESGOS'!$AP485="Alta",'MAPA DE RIESGOS'!$AR485="Moderado"),CONCATENATE("R",'MAPA DE RIESGOS'!$H485,"C",'MAPA DE RIESGOS'!$AF485),"")</f>
        <v/>
      </c>
      <c r="AX64" s="333" t="str">
        <f>IF(AND('MAPA DE RIESGOS'!$AP486="Alta",'MAPA DE RIESGOS'!$AR486="Moderado"),CONCATENATE("R",'MAPA DE RIESGOS'!$H486,"C",'MAPA DE RIESGOS'!$AF486),"")</f>
        <v/>
      </c>
      <c r="AY64" s="333" t="str">
        <f>IF(AND('MAPA DE RIESGOS'!$AP487="Alta",'MAPA DE RIESGOS'!$AR487="Moderado"),CONCATENATE("R",'MAPA DE RIESGOS'!$H487,"C",'MAPA DE RIESGOS'!$AF487),"")</f>
        <v/>
      </c>
      <c r="AZ64" s="333" t="str">
        <f>IF(AND('MAPA DE RIESGOS'!$AP488="Alta",'MAPA DE RIESGOS'!$AR488="Moderado"),CONCATENATE("R",'MAPA DE RIESGOS'!$H488,"C",'MAPA DE RIESGOS'!$AF488),"")</f>
        <v/>
      </c>
      <c r="BA64" s="333" t="str">
        <f>IF(AND('MAPA DE RIESGOS'!$AP489="Alta",'MAPA DE RIESGOS'!$AR489="Moderado"),CONCATENATE("R",'MAPA DE RIESGOS'!$H489,"C",'MAPA DE RIESGOS'!$AF489),"")</f>
        <v/>
      </c>
      <c r="BB64" s="333" t="str">
        <f>IF(AND('MAPA DE RIESGOS'!$AP490="Alta",'MAPA DE RIESGOS'!$AR490="Moderado"),CONCATENATE("R",'MAPA DE RIESGOS'!$H490,"C",'MAPA DE RIESGOS'!$AF490),"")</f>
        <v/>
      </c>
      <c r="BC64" s="333" t="str">
        <f>IF(AND('MAPA DE RIESGOS'!$AP491="Alta",'MAPA DE RIESGOS'!$AR491="Moderado"),CONCATENATE("R",'MAPA DE RIESGOS'!$H491,"C",'MAPA DE RIESGOS'!$AF491),"")</f>
        <v/>
      </c>
      <c r="BD64" s="333" t="str">
        <f>IF(AND('MAPA DE RIESGOS'!$AP492="Alta",'MAPA DE RIESGOS'!$AR492="Moderado"),CONCATENATE("R",'MAPA DE RIESGOS'!$H492,"C",'MAPA DE RIESGOS'!$AF492),"")</f>
        <v/>
      </c>
      <c r="BE64" s="333" t="str">
        <f>IF(AND('MAPA DE RIESGOS'!$AP493="Alta",'MAPA DE RIESGOS'!$AR493="Moderado"),CONCATENATE("R",'MAPA DE RIESGOS'!$H493,"C",'MAPA DE RIESGOS'!$AF493),"")</f>
        <v/>
      </c>
      <c r="BF64" s="333" t="str">
        <f>IF(AND('MAPA DE RIESGOS'!$AP494="Alta",'MAPA DE RIESGOS'!$AR494="Moderado"),CONCATENATE("R",'MAPA DE RIESGOS'!$H494,"C",'MAPA DE RIESGOS'!$AF494),"")</f>
        <v/>
      </c>
      <c r="BG64" s="333" t="str">
        <f>IF(AND('MAPA DE RIESGOS'!$AP495="Alta",'MAPA DE RIESGOS'!$AR495="Moderado"),CONCATENATE("R",'MAPA DE RIESGOS'!$H495,"C",'MAPA DE RIESGOS'!$AF495),"")</f>
        <v/>
      </c>
      <c r="BH64" s="333" t="str">
        <f>IF(AND('MAPA DE RIESGOS'!$AP496="Alta",'MAPA DE RIESGOS'!$AR496="Moderado"),CONCATENATE("R",'MAPA DE RIESGOS'!$H496,"C",'MAPA DE RIESGOS'!$AF496),"")</f>
        <v/>
      </c>
      <c r="BI64" s="333" t="str">
        <f>IF(AND('MAPA DE RIESGOS'!$AP497="Alta",'MAPA DE RIESGOS'!$AR497="Moderado"),CONCATENATE("R",'MAPA DE RIESGOS'!$H497,"C",'MAPA DE RIESGOS'!$AF497),"")</f>
        <v/>
      </c>
      <c r="BJ64" s="333" t="str">
        <f>IF(AND('MAPA DE RIESGOS'!$AP498="Alta",'MAPA DE RIESGOS'!$AR498="Moderado"),CONCATENATE("R",'MAPA DE RIESGOS'!$H498,"C",'MAPA DE RIESGOS'!$AF498),"")</f>
        <v/>
      </c>
      <c r="BK64" s="334" t="str">
        <f>IF(AND('MAPA DE RIESGOS'!$AP499="Alta",'MAPA DE RIESGOS'!$AR499="Moderado"),CONCATENATE("R",'MAPA DE RIESGOS'!$H499,"C",'MAPA DE RIESGOS'!$AF499),"")</f>
        <v/>
      </c>
      <c r="BL64" s="333" t="str">
        <f>IF(AND('MAPA DE RIESGOS'!$AP482="Alta",'MAPA DE RIESGOS'!$AR482="Mayor"),CONCATENATE("R",'MAPA DE RIESGOS'!$H482,"C",'MAPA DE RIESGOS'!$AF482),"")</f>
        <v/>
      </c>
      <c r="BM64" s="333" t="str">
        <f>IF(AND('MAPA DE RIESGOS'!$AP483="Alta",'MAPA DE RIESGOS'!$AR483="Mayor"),CONCATENATE("R",'MAPA DE RIESGOS'!$H483,"C",'MAPA DE RIESGOS'!$AF483),"")</f>
        <v/>
      </c>
      <c r="BN64" s="333" t="str">
        <f>IF(AND('MAPA DE RIESGOS'!$AP484="Alta",'MAPA DE RIESGOS'!$AR484="Mayor"),CONCATENATE("R",'MAPA DE RIESGOS'!$H484,"C",'MAPA DE RIESGOS'!$AF484),"")</f>
        <v/>
      </c>
      <c r="BO64" s="333" t="str">
        <f>IF(AND('MAPA DE RIESGOS'!$AP485="Alta",'MAPA DE RIESGOS'!$AR485="Mayor"),CONCATENATE("R",'MAPA DE RIESGOS'!$H485,"C",'MAPA DE RIESGOS'!$AF485),"")</f>
        <v/>
      </c>
      <c r="BP64" s="333" t="str">
        <f>IF(AND('MAPA DE RIESGOS'!$AP486="Alta",'MAPA DE RIESGOS'!$AR486="Mayor"),CONCATENATE("R",'MAPA DE RIESGOS'!$H486,"C",'MAPA DE RIESGOS'!$AF486),"")</f>
        <v/>
      </c>
      <c r="BQ64" s="333" t="str">
        <f>IF(AND('MAPA DE RIESGOS'!$AP487="Alta",'MAPA DE RIESGOS'!$AR487="Mayor"),CONCATENATE("R",'MAPA DE RIESGOS'!$H487,"C",'MAPA DE RIESGOS'!$AF487),"")</f>
        <v/>
      </c>
      <c r="BR64" s="333" t="str">
        <f>IF(AND('MAPA DE RIESGOS'!$AP488="Alta",'MAPA DE RIESGOS'!$AR488="Mayor"),CONCATENATE("R",'MAPA DE RIESGOS'!$H488,"C",'MAPA DE RIESGOS'!$AF488),"")</f>
        <v/>
      </c>
      <c r="BS64" s="333" t="str">
        <f>IF(AND('MAPA DE RIESGOS'!$AP489="Alta",'MAPA DE RIESGOS'!$AR489="Mayor"),CONCATENATE("R",'MAPA DE RIESGOS'!$H489,"C",'MAPA DE RIESGOS'!$AF489),"")</f>
        <v/>
      </c>
      <c r="BT64" s="333" t="str">
        <f>IF(AND('MAPA DE RIESGOS'!$AP490="Alta",'MAPA DE RIESGOS'!$AR490="Mayor"),CONCATENATE("R",'MAPA DE RIESGOS'!$H490,"C",'MAPA DE RIESGOS'!$AF490),"")</f>
        <v/>
      </c>
      <c r="BU64" s="333" t="str">
        <f>IF(AND('MAPA DE RIESGOS'!$AP491="Alta",'MAPA DE RIESGOS'!$AR491="Mayor"),CONCATENATE("R",'MAPA DE RIESGOS'!$H491,"C",'MAPA DE RIESGOS'!$AF491),"")</f>
        <v/>
      </c>
      <c r="BV64" s="333" t="str">
        <f>IF(AND('MAPA DE RIESGOS'!$AP492="Alta",'MAPA DE RIESGOS'!$AR492="Mayor"),CONCATENATE("R",'MAPA DE RIESGOS'!$H492,"C",'MAPA DE RIESGOS'!$AF492),"")</f>
        <v/>
      </c>
      <c r="BW64" s="333" t="str">
        <f>IF(AND('MAPA DE RIESGOS'!$AP493="Alta",'MAPA DE RIESGOS'!$AR493="Mayor"),CONCATENATE("R",'MAPA DE RIESGOS'!$H493,"C",'MAPA DE RIESGOS'!$AF493),"")</f>
        <v/>
      </c>
      <c r="BX64" s="333" t="str">
        <f>IF(AND('MAPA DE RIESGOS'!$AP494="Alta",'MAPA DE RIESGOS'!$AR494="Mayor"),CONCATENATE("R",'MAPA DE RIESGOS'!$H494,"C",'MAPA DE RIESGOS'!$AF494),"")</f>
        <v/>
      </c>
      <c r="BY64" s="333" t="str">
        <f>IF(AND('MAPA DE RIESGOS'!$AP495="Alta",'MAPA DE RIESGOS'!$AR495="Mayor"),CONCATENATE("R",'MAPA DE RIESGOS'!$H495,"C",'MAPA DE RIESGOS'!$AF495),"")</f>
        <v/>
      </c>
      <c r="BZ64" s="333" t="str">
        <f>IF(AND('MAPA DE RIESGOS'!$AP496="Alta",'MAPA DE RIESGOS'!$AR496="Mayor"),CONCATENATE("R",'MAPA DE RIESGOS'!$H496,"C",'MAPA DE RIESGOS'!$AF496),"")</f>
        <v/>
      </c>
      <c r="CA64" s="333" t="str">
        <f>IF(AND('MAPA DE RIESGOS'!$AP497="Alta",'MAPA DE RIESGOS'!$AR497="Mayor"),CONCATENATE("R",'MAPA DE RIESGOS'!$H497,"C",'MAPA DE RIESGOS'!$AF497),"")</f>
        <v/>
      </c>
      <c r="CB64" s="333" t="str">
        <f>IF(AND('MAPA DE RIESGOS'!$AP498="Alta",'MAPA DE RIESGOS'!$AR498="Mayor"),CONCATENATE("R",'MAPA DE RIESGOS'!$H498,"C",'MAPA DE RIESGOS'!$AF498),"")</f>
        <v/>
      </c>
      <c r="CC64" s="334" t="str">
        <f>IF(AND('MAPA DE RIESGOS'!$AP499="Alta",'MAPA DE RIESGOS'!$AR499="Mayor"),CONCATENATE("R",'MAPA DE RIESGOS'!$H499,"C",'MAPA DE RIESGOS'!$AF499),"")</f>
        <v/>
      </c>
      <c r="CD64" s="335" t="str">
        <f>IF(AND('MAPA DE RIESGOS'!$AP482="Alta",'MAPA DE RIESGOS'!$AR482="Catastrófico"),CONCATENATE("R",'MAPA DE RIESGOS'!$H482,"C",'MAPA DE RIESGOS'!$AF482),"")</f>
        <v/>
      </c>
      <c r="CE64" s="335" t="str">
        <f>IF(AND('MAPA DE RIESGOS'!$AP483="Alta",'MAPA DE RIESGOS'!$AR483="Catastrófico"),CONCATENATE("R",'MAPA DE RIESGOS'!$H483,"C",'MAPA DE RIESGOS'!$AF483),"")</f>
        <v/>
      </c>
      <c r="CF64" s="335" t="str">
        <f>IF(AND('MAPA DE RIESGOS'!$AP484="Alta",'MAPA DE RIESGOS'!$AR484="Catastrófico"),CONCATENATE("R",'MAPA DE RIESGOS'!$H484,"C",'MAPA DE RIESGOS'!$AF484),"")</f>
        <v/>
      </c>
      <c r="CG64" s="335" t="str">
        <f>IF(AND('MAPA DE RIESGOS'!$AP485="Alta",'MAPA DE RIESGOS'!$AR485="Catastrófico"),CONCATENATE("R",'MAPA DE RIESGOS'!$H485,"C",'MAPA DE RIESGOS'!$AF485),"")</f>
        <v/>
      </c>
      <c r="CH64" s="335" t="str">
        <f>IF(AND('MAPA DE RIESGOS'!$AP486="Alta",'MAPA DE RIESGOS'!$AR486="Catastrófico"),CONCATENATE("R",'MAPA DE RIESGOS'!$H486,"C",'MAPA DE RIESGOS'!$AF486),"")</f>
        <v/>
      </c>
      <c r="CI64" s="335" t="str">
        <f>IF(AND('MAPA DE RIESGOS'!$AP487="Alta",'MAPA DE RIESGOS'!$AR487="Catastrófico"),CONCATENATE("R",'MAPA DE RIESGOS'!$H487,"C",'MAPA DE RIESGOS'!$AF487),"")</f>
        <v/>
      </c>
      <c r="CJ64" s="335" t="str">
        <f>IF(AND('MAPA DE RIESGOS'!$AP488="Alta",'MAPA DE RIESGOS'!$AR488="Catastrófico"),CONCATENATE("R",'MAPA DE RIESGOS'!$H488,"C",'MAPA DE RIESGOS'!$AF488),"")</f>
        <v/>
      </c>
      <c r="CK64" s="335" t="str">
        <f>IF(AND('MAPA DE RIESGOS'!$AP489="Alta",'MAPA DE RIESGOS'!$AR489="Catastrófico"),CONCATENATE("R",'MAPA DE RIESGOS'!$H489,"C",'MAPA DE RIESGOS'!$AF489),"")</f>
        <v/>
      </c>
      <c r="CL64" s="335" t="str">
        <f>IF(AND('MAPA DE RIESGOS'!$AP490="Alta",'MAPA DE RIESGOS'!$AR490="Catastrófico"),CONCATENATE("R",'MAPA DE RIESGOS'!$H490,"C",'MAPA DE RIESGOS'!$AF490),"")</f>
        <v/>
      </c>
      <c r="CM64" s="335" t="str">
        <f>IF(AND('MAPA DE RIESGOS'!$AP491="Alta",'MAPA DE RIESGOS'!$AR491="Catastrófico"),CONCATENATE("R",'MAPA DE RIESGOS'!$H491,"C",'MAPA DE RIESGOS'!$AF491),"")</f>
        <v/>
      </c>
      <c r="CN64" s="335" t="str">
        <f>IF(AND('MAPA DE RIESGOS'!$AP492="Alta",'MAPA DE RIESGOS'!$AR492="Catastrófico"),CONCATENATE("R",'MAPA DE RIESGOS'!$H492,"C",'MAPA DE RIESGOS'!$AF492),"")</f>
        <v/>
      </c>
      <c r="CO64" s="335" t="str">
        <f>IF(AND('MAPA DE RIESGOS'!$AP493="Alta",'MAPA DE RIESGOS'!$AR493="Catastrófico"),CONCATENATE("R",'MAPA DE RIESGOS'!$H493,"C",'MAPA DE RIESGOS'!$AF493),"")</f>
        <v/>
      </c>
      <c r="CP64" s="335" t="str">
        <f>IF(AND('MAPA DE RIESGOS'!$AP494="Alta",'MAPA DE RIESGOS'!$AR494="Catastrófico"),CONCATENATE("R",'MAPA DE RIESGOS'!$H494,"C",'MAPA DE RIESGOS'!$AF494),"")</f>
        <v/>
      </c>
      <c r="CQ64" s="335" t="str">
        <f>IF(AND('MAPA DE RIESGOS'!$AP495="Alta",'MAPA DE RIESGOS'!$AR495="Catastrófico"),CONCATENATE("R",'MAPA DE RIESGOS'!$H495,"C",'MAPA DE RIESGOS'!$AF495),"")</f>
        <v/>
      </c>
      <c r="CR64" s="335" t="str">
        <f>IF(AND('MAPA DE RIESGOS'!$AP496="Alta",'MAPA DE RIESGOS'!$AR496="Catastrófico"),CONCATENATE("R",'MAPA DE RIESGOS'!$H496,"C",'MAPA DE RIESGOS'!$AF496),"")</f>
        <v/>
      </c>
      <c r="CS64" s="335" t="str">
        <f>IF(AND('MAPA DE RIESGOS'!$AP497="Alta",'MAPA DE RIESGOS'!$AR497="Catastrófico"),CONCATENATE("R",'MAPA DE RIESGOS'!$H497,"C",'MAPA DE RIESGOS'!$AF497),"")</f>
        <v/>
      </c>
      <c r="CT64" s="335" t="str">
        <f>IF(AND('MAPA DE RIESGOS'!$AP498="Alta",'MAPA DE RIESGOS'!$AR498="Catastrófico"),CONCATENATE("R",'MAPA DE RIESGOS'!$H498,"C",'MAPA DE RIESGOS'!$AF498),"")</f>
        <v/>
      </c>
      <c r="CU64" s="336" t="str">
        <f>IF(AND('MAPA DE RIESGOS'!$AP499="Alta",'MAPA DE RIESGOS'!$AR499="Catastrófico"),CONCATENATE("R",'MAPA DE RIESGOS'!$H499,"C",'MAPA DE RIESGOS'!$AF499),"")</f>
        <v/>
      </c>
      <c r="CV64" s="67"/>
      <c r="CW64" s="988"/>
      <c r="CX64" s="989"/>
      <c r="CY64" s="989"/>
      <c r="CZ64" s="989"/>
      <c r="DA64" s="989"/>
      <c r="DB64" s="990"/>
    </row>
    <row r="65" spans="2:106" ht="32.450000000000003" customHeight="1">
      <c r="B65" s="966"/>
      <c r="C65" s="966"/>
      <c r="D65" s="967"/>
      <c r="E65" s="955"/>
      <c r="F65" s="956"/>
      <c r="G65" s="956"/>
      <c r="H65" s="956"/>
      <c r="I65" s="956"/>
      <c r="J65" s="345" t="str">
        <f>IF(AND('MAPA DE RIESGOS'!$AP500="Alta",'MAPA DE RIESGOS'!$AR500="Leve"),CONCATENATE("R",'MAPA DE RIESGOS'!$H500,"C",'MAPA DE RIESGOS'!$AF500),"")</f>
        <v/>
      </c>
      <c r="K65" s="346" t="str">
        <f>IF(AND('MAPA DE RIESGOS'!$AP501="Alta",'MAPA DE RIESGOS'!$AR501="Leve"),CONCATENATE("R",'MAPA DE RIESGOS'!$H501,"C",'MAPA DE RIESGOS'!$AF501),"")</f>
        <v/>
      </c>
      <c r="L65" s="346" t="str">
        <f>IF(AND('MAPA DE RIESGOS'!$AP502="Alta",'MAPA DE RIESGOS'!$AR502="Leve"),CONCATENATE("R",'MAPA DE RIESGOS'!$H502,"C",'MAPA DE RIESGOS'!$AF502),"")</f>
        <v/>
      </c>
      <c r="M65" s="346" t="str">
        <f>IF(AND('MAPA DE RIESGOS'!$AP503="Alta",'MAPA DE RIESGOS'!$AR503="Leve"),CONCATENATE("R",'MAPA DE RIESGOS'!$H503,"C",'MAPA DE RIESGOS'!$AF503),"")</f>
        <v/>
      </c>
      <c r="N65" s="346" t="str">
        <f>IF(AND('MAPA DE RIESGOS'!$AP504="Alta",'MAPA DE RIESGOS'!$AR504="Leve"),CONCATENATE("R",'MAPA DE RIESGOS'!$H504,"C",'MAPA DE RIESGOS'!$AF504),"")</f>
        <v/>
      </c>
      <c r="O65" s="346" t="str">
        <f>IF(AND('MAPA DE RIESGOS'!$AP505="Alta",'MAPA DE RIESGOS'!$AR505="Leve"),CONCATENATE("R",'MAPA DE RIESGOS'!$H505,"C",'MAPA DE RIESGOS'!$AF505),"")</f>
        <v/>
      </c>
      <c r="P65" s="346" t="str">
        <f>IF(AND('MAPA DE RIESGOS'!$AP506="Alta",'MAPA DE RIESGOS'!$AR506="Leve"),CONCATENATE("R",'MAPA DE RIESGOS'!$H506,"C",'MAPA DE RIESGOS'!$AF506),"")</f>
        <v/>
      </c>
      <c r="Q65" s="346" t="str">
        <f>IF(AND('MAPA DE RIESGOS'!$AP507="Alta",'MAPA DE RIESGOS'!$AR507="Leve"),CONCATENATE("R",'MAPA DE RIESGOS'!$H507,"C",'MAPA DE RIESGOS'!$AF507),"")</f>
        <v/>
      </c>
      <c r="R65" s="346" t="str">
        <f>IF(AND('MAPA DE RIESGOS'!$AP508="Alta",'MAPA DE RIESGOS'!$AR508="Leve"),CONCATENATE("R",'MAPA DE RIESGOS'!$H508,"C",'MAPA DE RIESGOS'!$AF508),"")</f>
        <v/>
      </c>
      <c r="S65" s="346" t="str">
        <f>IF(AND('MAPA DE RIESGOS'!$AP509="Alta",'MAPA DE RIESGOS'!$AR509="Leve"),CONCATENATE("R",'MAPA DE RIESGOS'!$H509,"C",'MAPA DE RIESGOS'!$AF509),"")</f>
        <v/>
      </c>
      <c r="T65" s="346" t="str">
        <f>IF(AND('MAPA DE RIESGOS'!$AP510="Alta",'MAPA DE RIESGOS'!$AR510="Leve"),CONCATENATE("R",'MAPA DE RIESGOS'!$H510,"C",'MAPA DE RIESGOS'!$AF510),"")</f>
        <v/>
      </c>
      <c r="U65" s="346" t="str">
        <f>IF(AND('MAPA DE RIESGOS'!$AP511="Alta",'MAPA DE RIESGOS'!$AR511="Leve"),CONCATENATE("R",'MAPA DE RIESGOS'!$H511,"C",'MAPA DE RIESGOS'!$AF511),"")</f>
        <v/>
      </c>
      <c r="V65" s="346" t="str">
        <f>IF(AND('MAPA DE RIESGOS'!$AP512="Alta",'MAPA DE RIESGOS'!$AR512="Leve"),CONCATENATE("R",'MAPA DE RIESGOS'!$H512,"C",'MAPA DE RIESGOS'!$AF512),"")</f>
        <v/>
      </c>
      <c r="W65" s="346" t="str">
        <f>IF(AND('MAPA DE RIESGOS'!$AP513="Alta",'MAPA DE RIESGOS'!$AR513="Leve"),CONCATENATE("R",'MAPA DE RIESGOS'!$H513,"C",'MAPA DE RIESGOS'!$AF513),"")</f>
        <v/>
      </c>
      <c r="X65" s="346" t="str">
        <f>IF(AND('MAPA DE RIESGOS'!$AP514="Alta",'MAPA DE RIESGOS'!$AR514="Leve"),CONCATENATE("R",'MAPA DE RIESGOS'!$H514,"C",'MAPA DE RIESGOS'!$AF514),"")</f>
        <v/>
      </c>
      <c r="Y65" s="346" t="str">
        <f>IF(AND('MAPA DE RIESGOS'!$AP515="Alta",'MAPA DE RIESGOS'!$AR515="Leve"),CONCATENATE("R",'MAPA DE RIESGOS'!$H515,"C",'MAPA DE RIESGOS'!$AF515),"")</f>
        <v/>
      </c>
      <c r="Z65" s="346" t="str">
        <f>IF(AND('MAPA DE RIESGOS'!$AP516="Alta",'MAPA DE RIESGOS'!$AR516="Leve"),CONCATENATE("R",'MAPA DE RIESGOS'!$H516,"C",'MAPA DE RIESGOS'!$AF516),"")</f>
        <v/>
      </c>
      <c r="AA65" s="346" t="str">
        <f>IF(AND('MAPA DE RIESGOS'!$AP517="Alta",'MAPA DE RIESGOS'!$AR517="Leve"),CONCATENATE("R",'MAPA DE RIESGOS'!$H517,"C",'MAPA DE RIESGOS'!$AF517),"")</f>
        <v/>
      </c>
      <c r="AB65" s="345" t="str">
        <f>IF(AND('MAPA DE RIESGOS'!$AP500="Alta",'MAPA DE RIESGOS'!$AR500="Menor"),CONCATENATE("R",'MAPA DE RIESGOS'!$H500,"C",'MAPA DE RIESGOS'!$AF500),"")</f>
        <v/>
      </c>
      <c r="AC65" s="346" t="str">
        <f>IF(AND('MAPA DE RIESGOS'!$AP501="Alta",'MAPA DE RIESGOS'!$AR501="Menor"),CONCATENATE("R",'MAPA DE RIESGOS'!$H501,"C",'MAPA DE RIESGOS'!$AF501),"")</f>
        <v/>
      </c>
      <c r="AD65" s="346" t="str">
        <f>IF(AND('MAPA DE RIESGOS'!$AP502="Alta",'MAPA DE RIESGOS'!$AR502="Menor"),CONCATENATE("R",'MAPA DE RIESGOS'!$H502,"C",'MAPA DE RIESGOS'!$AF502),"")</f>
        <v/>
      </c>
      <c r="AE65" s="346" t="str">
        <f>IF(AND('MAPA DE RIESGOS'!$AP503="Alta",'MAPA DE RIESGOS'!$AR503="Menor"),CONCATENATE("R",'MAPA DE RIESGOS'!$H503,"C",'MAPA DE RIESGOS'!$AF503),"")</f>
        <v/>
      </c>
      <c r="AF65" s="346" t="str">
        <f>IF(AND('MAPA DE RIESGOS'!$AP504="Alta",'MAPA DE RIESGOS'!$AR504="Menor"),CONCATENATE("R",'MAPA DE RIESGOS'!$H504,"C",'MAPA DE RIESGOS'!$AF504),"")</f>
        <v/>
      </c>
      <c r="AG65" s="346" t="str">
        <f>IF(AND('MAPA DE RIESGOS'!$AP505="Alta",'MAPA DE RIESGOS'!$AR505="Menor"),CONCATENATE("R",'MAPA DE RIESGOS'!$H505,"C",'MAPA DE RIESGOS'!$AF505),"")</f>
        <v/>
      </c>
      <c r="AH65" s="346" t="str">
        <f>IF(AND('MAPA DE RIESGOS'!$AP506="Alta",'MAPA DE RIESGOS'!$AR506="Menor"),CONCATENATE("R",'MAPA DE RIESGOS'!$H506,"C",'MAPA DE RIESGOS'!$AF506),"")</f>
        <v/>
      </c>
      <c r="AI65" s="346" t="str">
        <f>IF(AND('MAPA DE RIESGOS'!$AP507="Alta",'MAPA DE RIESGOS'!$AR507="Menor"),CONCATENATE("R",'MAPA DE RIESGOS'!$H507,"C",'MAPA DE RIESGOS'!$AF507),"")</f>
        <v/>
      </c>
      <c r="AJ65" s="346" t="str">
        <f>IF(AND('MAPA DE RIESGOS'!$AP508="Alta",'MAPA DE RIESGOS'!$AR508="Menor"),CONCATENATE("R",'MAPA DE RIESGOS'!$H508,"C",'MAPA DE RIESGOS'!$AF508),"")</f>
        <v/>
      </c>
      <c r="AK65" s="346" t="str">
        <f>IF(AND('MAPA DE RIESGOS'!$AP509="Alta",'MAPA DE RIESGOS'!$AR509="Menor"),CONCATENATE("R",'MAPA DE RIESGOS'!$H509,"C",'MAPA DE RIESGOS'!$AF509),"")</f>
        <v/>
      </c>
      <c r="AL65" s="346" t="str">
        <f>IF(AND('MAPA DE RIESGOS'!$AP510="Alta",'MAPA DE RIESGOS'!$AR510="Menor"),CONCATENATE("R",'MAPA DE RIESGOS'!$H510,"C",'MAPA DE RIESGOS'!$AF510),"")</f>
        <v/>
      </c>
      <c r="AM65" s="346" t="str">
        <f>IF(AND('MAPA DE RIESGOS'!$AP511="Alta",'MAPA DE RIESGOS'!$AR511="Menor"),CONCATENATE("R",'MAPA DE RIESGOS'!$H511,"C",'MAPA DE RIESGOS'!$AF511),"")</f>
        <v/>
      </c>
      <c r="AN65" s="346" t="str">
        <f>IF(AND('MAPA DE RIESGOS'!$AP512="Alta",'MAPA DE RIESGOS'!$AR512="Menor"),CONCATENATE("R",'MAPA DE RIESGOS'!$H512,"C",'MAPA DE RIESGOS'!$AF512),"")</f>
        <v/>
      </c>
      <c r="AO65" s="346" t="str">
        <f>IF(AND('MAPA DE RIESGOS'!$AP513="Alta",'MAPA DE RIESGOS'!$AR513="Menor"),CONCATENATE("R",'MAPA DE RIESGOS'!$H513,"C",'MAPA DE RIESGOS'!$AF513),"")</f>
        <v/>
      </c>
      <c r="AP65" s="346" t="str">
        <f>IF(AND('MAPA DE RIESGOS'!$AP514="Alta",'MAPA DE RIESGOS'!$AR514="Menor"),CONCATENATE("R",'MAPA DE RIESGOS'!$H514,"C",'MAPA DE RIESGOS'!$AF514),"")</f>
        <v/>
      </c>
      <c r="AQ65" s="346" t="str">
        <f>IF(AND('MAPA DE RIESGOS'!$AP515="Alta",'MAPA DE RIESGOS'!$AR515="Menor"),CONCATENATE("R",'MAPA DE RIESGOS'!$H515,"C",'MAPA DE RIESGOS'!$AF515),"")</f>
        <v/>
      </c>
      <c r="AR65" s="346" t="str">
        <f>IF(AND('MAPA DE RIESGOS'!$AP516="Alta",'MAPA DE RIESGOS'!$AR516="Menor"),CONCATENATE("R",'MAPA DE RIESGOS'!$H516,"C",'MAPA DE RIESGOS'!$AF516),"")</f>
        <v/>
      </c>
      <c r="AS65" s="347" t="str">
        <f>IF(AND('MAPA DE RIESGOS'!$AP517="Alta",'MAPA DE RIESGOS'!$AR517="Menor"),CONCATENATE("R",'MAPA DE RIESGOS'!$H517,"C",'MAPA DE RIESGOS'!$AF517),"")</f>
        <v/>
      </c>
      <c r="AT65" s="333" t="str">
        <f>IF(AND('MAPA DE RIESGOS'!$AP500="Alta",'MAPA DE RIESGOS'!$AR500="Moderado"),CONCATENATE("R",'MAPA DE RIESGOS'!$H500,"C",'MAPA DE RIESGOS'!$AF500),"")</f>
        <v/>
      </c>
      <c r="AU65" s="333" t="str">
        <f>IF(AND('MAPA DE RIESGOS'!$AP501="Alta",'MAPA DE RIESGOS'!$AR501="Moderado"),CONCATENATE("R",'MAPA DE RIESGOS'!$H501,"C",'MAPA DE RIESGOS'!$AF501),"")</f>
        <v/>
      </c>
      <c r="AV65" s="333" t="str">
        <f>IF(AND('MAPA DE RIESGOS'!$AP502="Alta",'MAPA DE RIESGOS'!$AR502="Moderado"),CONCATENATE("R",'MAPA DE RIESGOS'!$H502,"C",'MAPA DE RIESGOS'!$AF502),"")</f>
        <v/>
      </c>
      <c r="AW65" s="333" t="str">
        <f>IF(AND('MAPA DE RIESGOS'!$AP503="Alta",'MAPA DE RIESGOS'!$AR503="Moderado"),CONCATENATE("R",'MAPA DE RIESGOS'!$H503,"C",'MAPA DE RIESGOS'!$AF503),"")</f>
        <v/>
      </c>
      <c r="AX65" s="333" t="str">
        <f>IF(AND('MAPA DE RIESGOS'!$AP504="Alta",'MAPA DE RIESGOS'!$AR504="Moderado"),CONCATENATE("R",'MAPA DE RIESGOS'!$H504,"C",'MAPA DE RIESGOS'!$AF504),"")</f>
        <v/>
      </c>
      <c r="AY65" s="333" t="str">
        <f>IF(AND('MAPA DE RIESGOS'!$AP505="Alta",'MAPA DE RIESGOS'!$AR505="Moderado"),CONCATENATE("R",'MAPA DE RIESGOS'!$H505,"C",'MAPA DE RIESGOS'!$AF505),"")</f>
        <v/>
      </c>
      <c r="AZ65" s="333" t="str">
        <f>IF(AND('MAPA DE RIESGOS'!$AP506="Alta",'MAPA DE RIESGOS'!$AR506="Moderado"),CONCATENATE("R",'MAPA DE RIESGOS'!$H506,"C",'MAPA DE RIESGOS'!$AF506),"")</f>
        <v/>
      </c>
      <c r="BA65" s="333" t="str">
        <f>IF(AND('MAPA DE RIESGOS'!$AP507="Alta",'MAPA DE RIESGOS'!$AR507="Moderado"),CONCATENATE("R",'MAPA DE RIESGOS'!$H507,"C",'MAPA DE RIESGOS'!$AF507),"")</f>
        <v/>
      </c>
      <c r="BB65" s="333" t="str">
        <f>IF(AND('MAPA DE RIESGOS'!$AP508="Alta",'MAPA DE RIESGOS'!$AR508="Moderado"),CONCATENATE("R",'MAPA DE RIESGOS'!$H508,"C",'MAPA DE RIESGOS'!$AF508),"")</f>
        <v/>
      </c>
      <c r="BC65" s="333" t="str">
        <f>IF(AND('MAPA DE RIESGOS'!$AP509="Alta",'MAPA DE RIESGOS'!$AR509="Moderado"),CONCATENATE("R",'MAPA DE RIESGOS'!$H509,"C",'MAPA DE RIESGOS'!$AF509),"")</f>
        <v/>
      </c>
      <c r="BD65" s="333" t="str">
        <f>IF(AND('MAPA DE RIESGOS'!$AP510="Alta",'MAPA DE RIESGOS'!$AR510="Moderado"),CONCATENATE("R",'MAPA DE RIESGOS'!$H510,"C",'MAPA DE RIESGOS'!$AF510),"")</f>
        <v/>
      </c>
      <c r="BE65" s="333" t="str">
        <f>IF(AND('MAPA DE RIESGOS'!$AP511="Alta",'MAPA DE RIESGOS'!$AR511="Moderado"),CONCATENATE("R",'MAPA DE RIESGOS'!$H511,"C",'MAPA DE RIESGOS'!$AF511),"")</f>
        <v/>
      </c>
      <c r="BF65" s="333" t="str">
        <f>IF(AND('MAPA DE RIESGOS'!$AP512="Alta",'MAPA DE RIESGOS'!$AR512="Moderado"),CONCATENATE("R",'MAPA DE RIESGOS'!$H512,"C",'MAPA DE RIESGOS'!$AF512),"")</f>
        <v/>
      </c>
      <c r="BG65" s="333" t="str">
        <f>IF(AND('MAPA DE RIESGOS'!$AP513="Alta",'MAPA DE RIESGOS'!$AR513="Moderado"),CONCATENATE("R",'MAPA DE RIESGOS'!$H513,"C",'MAPA DE RIESGOS'!$AF513),"")</f>
        <v/>
      </c>
      <c r="BH65" s="333" t="str">
        <f>IF(AND('MAPA DE RIESGOS'!$AP514="Alta",'MAPA DE RIESGOS'!$AR514="Moderado"),CONCATENATE("R",'MAPA DE RIESGOS'!$H514,"C",'MAPA DE RIESGOS'!$AF514),"")</f>
        <v/>
      </c>
      <c r="BI65" s="333" t="str">
        <f>IF(AND('MAPA DE RIESGOS'!$AP515="Alta",'MAPA DE RIESGOS'!$AR515="Moderado"),CONCATENATE("R",'MAPA DE RIESGOS'!$H515,"C",'MAPA DE RIESGOS'!$AF515),"")</f>
        <v/>
      </c>
      <c r="BJ65" s="333" t="str">
        <f>IF(AND('MAPA DE RIESGOS'!$AP516="Alta",'MAPA DE RIESGOS'!$AR516="Moderado"),CONCATENATE("R",'MAPA DE RIESGOS'!$H516,"C",'MAPA DE RIESGOS'!$AF516),"")</f>
        <v/>
      </c>
      <c r="BK65" s="334" t="str">
        <f>IF(AND('MAPA DE RIESGOS'!$AP517="Alta",'MAPA DE RIESGOS'!$AR517="Moderado"),CONCATENATE("R",'MAPA DE RIESGOS'!$H517,"C",'MAPA DE RIESGOS'!$AF517),"")</f>
        <v/>
      </c>
      <c r="BL65" s="333" t="str">
        <f>IF(AND('MAPA DE RIESGOS'!$AP500="Alta",'MAPA DE RIESGOS'!$AR500="Mayor"),CONCATENATE("R",'MAPA DE RIESGOS'!$H500,"C",'MAPA DE RIESGOS'!$AF500),"")</f>
        <v/>
      </c>
      <c r="BM65" s="333" t="str">
        <f>IF(AND('MAPA DE RIESGOS'!$AP501="Alta",'MAPA DE RIESGOS'!$AR501="Mayor"),CONCATENATE("R",'MAPA DE RIESGOS'!$H501,"C",'MAPA DE RIESGOS'!$AF501),"")</f>
        <v/>
      </c>
      <c r="BN65" s="333" t="str">
        <f>IF(AND('MAPA DE RIESGOS'!$AP502="Alta",'MAPA DE RIESGOS'!$AR502="Mayor"),CONCATENATE("R",'MAPA DE RIESGOS'!$H502,"C",'MAPA DE RIESGOS'!$AF502),"")</f>
        <v/>
      </c>
      <c r="BO65" s="333" t="str">
        <f>IF(AND('MAPA DE RIESGOS'!$AP503="Alta",'MAPA DE RIESGOS'!$AR503="Mayor"),CONCATENATE("R",'MAPA DE RIESGOS'!$H503,"C",'MAPA DE RIESGOS'!$AF503),"")</f>
        <v/>
      </c>
      <c r="BP65" s="333" t="str">
        <f>IF(AND('MAPA DE RIESGOS'!$AP504="Alta",'MAPA DE RIESGOS'!$AR504="Mayor"),CONCATENATE("R",'MAPA DE RIESGOS'!$H504,"C",'MAPA DE RIESGOS'!$AF504),"")</f>
        <v/>
      </c>
      <c r="BQ65" s="333" t="str">
        <f>IF(AND('MAPA DE RIESGOS'!$AP505="Alta",'MAPA DE RIESGOS'!$AR505="Mayor"),CONCATENATE("R",'MAPA DE RIESGOS'!$H505,"C",'MAPA DE RIESGOS'!$AF505),"")</f>
        <v/>
      </c>
      <c r="BR65" s="333" t="str">
        <f>IF(AND('MAPA DE RIESGOS'!$AP506="Alta",'MAPA DE RIESGOS'!$AR506="Mayor"),CONCATENATE("R",'MAPA DE RIESGOS'!$H506,"C",'MAPA DE RIESGOS'!$AF506),"")</f>
        <v/>
      </c>
      <c r="BS65" s="333" t="str">
        <f>IF(AND('MAPA DE RIESGOS'!$AP507="Alta",'MAPA DE RIESGOS'!$AR507="Mayor"),CONCATENATE("R",'MAPA DE RIESGOS'!$H507,"C",'MAPA DE RIESGOS'!$AF507),"")</f>
        <v/>
      </c>
      <c r="BT65" s="333" t="str">
        <f>IF(AND('MAPA DE RIESGOS'!$AP508="Alta",'MAPA DE RIESGOS'!$AR508="Mayor"),CONCATENATE("R",'MAPA DE RIESGOS'!$H508,"C",'MAPA DE RIESGOS'!$AF508),"")</f>
        <v/>
      </c>
      <c r="BU65" s="333" t="str">
        <f>IF(AND('MAPA DE RIESGOS'!$AP509="Alta",'MAPA DE RIESGOS'!$AR509="Mayor"),CONCATENATE("R",'MAPA DE RIESGOS'!$H509,"C",'MAPA DE RIESGOS'!$AF509),"")</f>
        <v/>
      </c>
      <c r="BV65" s="333" t="str">
        <f>IF(AND('MAPA DE RIESGOS'!$AP510="Alta",'MAPA DE RIESGOS'!$AR510="Mayor"),CONCATENATE("R",'MAPA DE RIESGOS'!$H510,"C",'MAPA DE RIESGOS'!$AF510),"")</f>
        <v/>
      </c>
      <c r="BW65" s="333" t="str">
        <f>IF(AND('MAPA DE RIESGOS'!$AP511="Alta",'MAPA DE RIESGOS'!$AR511="Mayor"),CONCATENATE("R",'MAPA DE RIESGOS'!$H511,"C",'MAPA DE RIESGOS'!$AF511),"")</f>
        <v/>
      </c>
      <c r="BX65" s="333" t="str">
        <f>IF(AND('MAPA DE RIESGOS'!$AP512="Alta",'MAPA DE RIESGOS'!$AR512="Mayor"),CONCATENATE("R",'MAPA DE RIESGOS'!$H512,"C",'MAPA DE RIESGOS'!$AF512),"")</f>
        <v/>
      </c>
      <c r="BY65" s="333" t="str">
        <f>IF(AND('MAPA DE RIESGOS'!$AP513="Alta",'MAPA DE RIESGOS'!$AR513="Mayor"),CONCATENATE("R",'MAPA DE RIESGOS'!$H513,"C",'MAPA DE RIESGOS'!$AF513),"")</f>
        <v/>
      </c>
      <c r="BZ65" s="333" t="str">
        <f>IF(AND('MAPA DE RIESGOS'!$AP514="Alta",'MAPA DE RIESGOS'!$AR514="Mayor"),CONCATENATE("R",'MAPA DE RIESGOS'!$H514,"C",'MAPA DE RIESGOS'!$AF514),"")</f>
        <v/>
      </c>
      <c r="CA65" s="333" t="str">
        <f>IF(AND('MAPA DE RIESGOS'!$AP515="Alta",'MAPA DE RIESGOS'!$AR515="Mayor"),CONCATENATE("R",'MAPA DE RIESGOS'!$H515,"C",'MAPA DE RIESGOS'!$AF515),"")</f>
        <v/>
      </c>
      <c r="CB65" s="333" t="str">
        <f>IF(AND('MAPA DE RIESGOS'!$AP516="Alta",'MAPA DE RIESGOS'!$AR516="Mayor"),CONCATENATE("R",'MAPA DE RIESGOS'!$H516,"C",'MAPA DE RIESGOS'!$AF516),"")</f>
        <v/>
      </c>
      <c r="CC65" s="334" t="str">
        <f>IF(AND('MAPA DE RIESGOS'!$AP517="Alta",'MAPA DE RIESGOS'!$AR517="Mayor"),CONCATENATE("R",'MAPA DE RIESGOS'!$H517,"C",'MAPA DE RIESGOS'!$AF517),"")</f>
        <v/>
      </c>
      <c r="CD65" s="335" t="str">
        <f>IF(AND('MAPA DE RIESGOS'!$AP500="Alta",'MAPA DE RIESGOS'!$AR500="Catastrófico"),CONCATENATE("R",'MAPA DE RIESGOS'!$H500,"C",'MAPA DE RIESGOS'!$AF500),"")</f>
        <v/>
      </c>
      <c r="CE65" s="335" t="str">
        <f>IF(AND('MAPA DE RIESGOS'!$AP501="Alta",'MAPA DE RIESGOS'!$AR501="Catastrófico"),CONCATENATE("R",'MAPA DE RIESGOS'!$H501,"C",'MAPA DE RIESGOS'!$AF501),"")</f>
        <v/>
      </c>
      <c r="CF65" s="335" t="str">
        <f>IF(AND('MAPA DE RIESGOS'!$AP502="Alta",'MAPA DE RIESGOS'!$AR502="Catastrófico"),CONCATENATE("R",'MAPA DE RIESGOS'!$H502,"C",'MAPA DE RIESGOS'!$AF502),"")</f>
        <v/>
      </c>
      <c r="CG65" s="335" t="str">
        <f>IF(AND('MAPA DE RIESGOS'!$AP503="Alta",'MAPA DE RIESGOS'!$AR503="Catastrófico"),CONCATENATE("R",'MAPA DE RIESGOS'!$H503,"C",'MAPA DE RIESGOS'!$AF503),"")</f>
        <v/>
      </c>
      <c r="CH65" s="335" t="str">
        <f>IF(AND('MAPA DE RIESGOS'!$AP504="Alta",'MAPA DE RIESGOS'!$AR504="Catastrófico"),CONCATENATE("R",'MAPA DE RIESGOS'!$H504,"C",'MAPA DE RIESGOS'!$AF504),"")</f>
        <v/>
      </c>
      <c r="CI65" s="335" t="str">
        <f>IF(AND('MAPA DE RIESGOS'!$AP505="Alta",'MAPA DE RIESGOS'!$AR505="Catastrófico"),CONCATENATE("R",'MAPA DE RIESGOS'!$H505,"C",'MAPA DE RIESGOS'!$AF505),"")</f>
        <v/>
      </c>
      <c r="CJ65" s="335" t="str">
        <f>IF(AND('MAPA DE RIESGOS'!$AP506="Alta",'MAPA DE RIESGOS'!$AR506="Catastrófico"),CONCATENATE("R",'MAPA DE RIESGOS'!$H506,"C",'MAPA DE RIESGOS'!$AF506),"")</f>
        <v/>
      </c>
      <c r="CK65" s="335" t="str">
        <f>IF(AND('MAPA DE RIESGOS'!$AP507="Alta",'MAPA DE RIESGOS'!$AR507="Catastrófico"),CONCATENATE("R",'MAPA DE RIESGOS'!$H507,"C",'MAPA DE RIESGOS'!$AF507),"")</f>
        <v/>
      </c>
      <c r="CL65" s="335" t="str">
        <f>IF(AND('MAPA DE RIESGOS'!$AP508="Alta",'MAPA DE RIESGOS'!$AR508="Catastrófico"),CONCATENATE("R",'MAPA DE RIESGOS'!$H508,"C",'MAPA DE RIESGOS'!$AF508),"")</f>
        <v/>
      </c>
      <c r="CM65" s="335" t="str">
        <f>IF(AND('MAPA DE RIESGOS'!$AP509="Alta",'MAPA DE RIESGOS'!$AR509="Catastrófico"),CONCATENATE("R",'MAPA DE RIESGOS'!$H509,"C",'MAPA DE RIESGOS'!$AF509),"")</f>
        <v/>
      </c>
      <c r="CN65" s="335" t="str">
        <f>IF(AND('MAPA DE RIESGOS'!$AP510="Alta",'MAPA DE RIESGOS'!$AR510="Catastrófico"),CONCATENATE("R",'MAPA DE RIESGOS'!$H510,"C",'MAPA DE RIESGOS'!$AF510),"")</f>
        <v/>
      </c>
      <c r="CO65" s="335" t="str">
        <f>IF(AND('MAPA DE RIESGOS'!$AP511="Alta",'MAPA DE RIESGOS'!$AR511="Catastrófico"),CONCATENATE("R",'MAPA DE RIESGOS'!$H511,"C",'MAPA DE RIESGOS'!$AF511),"")</f>
        <v/>
      </c>
      <c r="CP65" s="335" t="str">
        <f>IF(AND('MAPA DE RIESGOS'!$AP512="Alta",'MAPA DE RIESGOS'!$AR512="Catastrófico"),CONCATENATE("R",'MAPA DE RIESGOS'!$H512,"C",'MAPA DE RIESGOS'!$AF512),"")</f>
        <v/>
      </c>
      <c r="CQ65" s="335" t="str">
        <f>IF(AND('MAPA DE RIESGOS'!$AP513="Alta",'MAPA DE RIESGOS'!$AR513="Catastrófico"),CONCATENATE("R",'MAPA DE RIESGOS'!$H513,"C",'MAPA DE RIESGOS'!$AF513),"")</f>
        <v/>
      </c>
      <c r="CR65" s="335" t="str">
        <f>IF(AND('MAPA DE RIESGOS'!$AP514="Alta",'MAPA DE RIESGOS'!$AR514="Catastrófico"),CONCATENATE("R",'MAPA DE RIESGOS'!$H514,"C",'MAPA DE RIESGOS'!$AF514),"")</f>
        <v/>
      </c>
      <c r="CS65" s="335" t="str">
        <f>IF(AND('MAPA DE RIESGOS'!$AP515="Alta",'MAPA DE RIESGOS'!$AR515="Catastrófico"),CONCATENATE("R",'MAPA DE RIESGOS'!$H515,"C",'MAPA DE RIESGOS'!$AF515),"")</f>
        <v/>
      </c>
      <c r="CT65" s="335" t="str">
        <f>IF(AND('MAPA DE RIESGOS'!$AP516="Alta",'MAPA DE RIESGOS'!$AR516="Catastrófico"),CONCATENATE("R",'MAPA DE RIESGOS'!$H516,"C",'MAPA DE RIESGOS'!$AF516),"")</f>
        <v/>
      </c>
      <c r="CU65" s="336" t="str">
        <f>IF(AND('MAPA DE RIESGOS'!$AP517="Alta",'MAPA DE RIESGOS'!$AR517="Catastrófico"),CONCATENATE("R",'MAPA DE RIESGOS'!$H517,"C",'MAPA DE RIESGOS'!$AF517),"")</f>
        <v/>
      </c>
      <c r="CV65" s="67"/>
      <c r="CW65" s="988"/>
      <c r="CX65" s="989"/>
      <c r="CY65" s="989"/>
      <c r="CZ65" s="989"/>
      <c r="DA65" s="989"/>
      <c r="DB65" s="990"/>
    </row>
    <row r="66" spans="2:106" ht="32.450000000000003" customHeight="1">
      <c r="B66" s="966"/>
      <c r="C66" s="966"/>
      <c r="D66" s="967"/>
      <c r="E66" s="955"/>
      <c r="F66" s="956"/>
      <c r="G66" s="956"/>
      <c r="H66" s="956"/>
      <c r="I66" s="956"/>
      <c r="J66" s="345" t="str">
        <f>IF(AND('MAPA DE RIESGOS'!$AP518="Alta",'MAPA DE RIESGOS'!$AR518="Leve"),CONCATENATE("R",'MAPA DE RIESGOS'!$H518,"C",'MAPA DE RIESGOS'!$AF518),"")</f>
        <v/>
      </c>
      <c r="K66" s="346" t="str">
        <f>IF(AND('MAPA DE RIESGOS'!$AP519="Alta",'MAPA DE RIESGOS'!$AR519="Leve"),CONCATENATE("R",'MAPA DE RIESGOS'!$H519,"C",'MAPA DE RIESGOS'!$AF519),"")</f>
        <v/>
      </c>
      <c r="L66" s="346" t="str">
        <f>IF(AND('MAPA DE RIESGOS'!$AP520="Alta",'MAPA DE RIESGOS'!$AR520="Leve"),CONCATENATE("R",'MAPA DE RIESGOS'!$H520,"C",'MAPA DE RIESGOS'!$AF520),"")</f>
        <v/>
      </c>
      <c r="M66" s="346" t="str">
        <f>IF(AND('MAPA DE RIESGOS'!$AP521="Alta",'MAPA DE RIESGOS'!$AR521="Leve"),CONCATENATE("R",'MAPA DE RIESGOS'!$H521,"C",'MAPA DE RIESGOS'!$AF521),"")</f>
        <v/>
      </c>
      <c r="N66" s="346" t="str">
        <f>IF(AND('MAPA DE RIESGOS'!$AP522="Alta",'MAPA DE RIESGOS'!$AR522="Leve"),CONCATENATE("R",'MAPA DE RIESGOS'!$H522,"C",'MAPA DE RIESGOS'!$AF522),"")</f>
        <v/>
      </c>
      <c r="O66" s="346" t="str">
        <f>IF(AND('MAPA DE RIESGOS'!$AP523="Alta",'MAPA DE RIESGOS'!$AR523="Leve"),CONCATENATE("R",'MAPA DE RIESGOS'!$H523,"C",'MAPA DE RIESGOS'!$AF523),"")</f>
        <v/>
      </c>
      <c r="P66" s="346" t="str">
        <f>IF(AND('MAPA DE RIESGOS'!$AP524="Alta",'MAPA DE RIESGOS'!$AR524="Leve"),CONCATENATE("R",'MAPA DE RIESGOS'!$H524,"C",'MAPA DE RIESGOS'!$AF524),"")</f>
        <v/>
      </c>
      <c r="Q66" s="346" t="str">
        <f>IF(AND('MAPA DE RIESGOS'!$AP525="Alta",'MAPA DE RIESGOS'!$AR525="Leve"),CONCATENATE("R",'MAPA DE RIESGOS'!$H525,"C",'MAPA DE RIESGOS'!$AF525),"")</f>
        <v/>
      </c>
      <c r="R66" s="346" t="str">
        <f>IF(AND('MAPA DE RIESGOS'!$AP526="Alta",'MAPA DE RIESGOS'!$AR526="Leve"),CONCATENATE("R",'MAPA DE RIESGOS'!$H526,"C",'MAPA DE RIESGOS'!$AF526),"")</f>
        <v/>
      </c>
      <c r="S66" s="346" t="str">
        <f>IF(AND('MAPA DE RIESGOS'!$AP527="Alta",'MAPA DE RIESGOS'!$AR527="Leve"),CONCATENATE("R",'MAPA DE RIESGOS'!$H527,"C",'MAPA DE RIESGOS'!$AF527),"")</f>
        <v/>
      </c>
      <c r="T66" s="346" t="str">
        <f>IF(AND('MAPA DE RIESGOS'!$AP528="Alta",'MAPA DE RIESGOS'!$AR528="Leve"),CONCATENATE("R",'MAPA DE RIESGOS'!$H528,"C",'MAPA DE RIESGOS'!$AF528),"")</f>
        <v/>
      </c>
      <c r="U66" s="346" t="str">
        <f>IF(AND('MAPA DE RIESGOS'!$AP529="Alta",'MAPA DE RIESGOS'!$AR529="Leve"),CONCATENATE("R",'MAPA DE RIESGOS'!$H529,"C",'MAPA DE RIESGOS'!$AF529),"")</f>
        <v/>
      </c>
      <c r="V66" s="346" t="str">
        <f>IF(AND('MAPA DE RIESGOS'!$AP530="Alta",'MAPA DE RIESGOS'!$AR530="Leve"),CONCATENATE("R",'MAPA DE RIESGOS'!$H530,"C",'MAPA DE RIESGOS'!$AF530),"")</f>
        <v/>
      </c>
      <c r="W66" s="346" t="str">
        <f>IF(AND('MAPA DE RIESGOS'!$AP531="Alta",'MAPA DE RIESGOS'!$AR531="Leve"),CONCATENATE("R",'MAPA DE RIESGOS'!$H531,"C",'MAPA DE RIESGOS'!$AF531),"")</f>
        <v/>
      </c>
      <c r="X66" s="346" t="str">
        <f>IF(AND('MAPA DE RIESGOS'!$AP532="Alta",'MAPA DE RIESGOS'!$AR532="Leve"),CONCATENATE("R",'MAPA DE RIESGOS'!$H532,"C",'MAPA DE RIESGOS'!$AF532),"")</f>
        <v/>
      </c>
      <c r="Y66" s="346" t="str">
        <f>IF(AND('MAPA DE RIESGOS'!$AP533="Alta",'MAPA DE RIESGOS'!$AR533="Leve"),CONCATENATE("R",'MAPA DE RIESGOS'!$H533,"C",'MAPA DE RIESGOS'!$AF533),"")</f>
        <v/>
      </c>
      <c r="Z66" s="346" t="str">
        <f>IF(AND('MAPA DE RIESGOS'!$AP534="Alta",'MAPA DE RIESGOS'!$AR534="Leve"),CONCATENATE("R",'MAPA DE RIESGOS'!$H534,"C",'MAPA DE RIESGOS'!$AF534),"")</f>
        <v/>
      </c>
      <c r="AA66" s="346" t="str">
        <f>IF(AND('MAPA DE RIESGOS'!$AP535="Alta",'MAPA DE RIESGOS'!$AR535="Leve"),CONCATENATE("R",'MAPA DE RIESGOS'!$H535,"C",'MAPA DE RIESGOS'!$AF535),"")</f>
        <v/>
      </c>
      <c r="AB66" s="345" t="str">
        <f>IF(AND('MAPA DE RIESGOS'!$AP518="Alta",'MAPA DE RIESGOS'!$AR518="Menor"),CONCATENATE("R",'MAPA DE RIESGOS'!$H518,"C",'MAPA DE RIESGOS'!$AF518),"")</f>
        <v/>
      </c>
      <c r="AC66" s="346" t="str">
        <f>IF(AND('MAPA DE RIESGOS'!$AP519="Alta",'MAPA DE RIESGOS'!$AR519="Menor"),CONCATENATE("R",'MAPA DE RIESGOS'!$H519,"C",'MAPA DE RIESGOS'!$AF519),"")</f>
        <v/>
      </c>
      <c r="AD66" s="346" t="str">
        <f>IF(AND('MAPA DE RIESGOS'!$AP520="Alta",'MAPA DE RIESGOS'!$AR520="Menor"),CONCATENATE("R",'MAPA DE RIESGOS'!$H520,"C",'MAPA DE RIESGOS'!$AF520),"")</f>
        <v/>
      </c>
      <c r="AE66" s="346" t="str">
        <f>IF(AND('MAPA DE RIESGOS'!$AP521="Alta",'MAPA DE RIESGOS'!$AR521="Menor"),CONCATENATE("R",'MAPA DE RIESGOS'!$H521,"C",'MAPA DE RIESGOS'!$AF521),"")</f>
        <v/>
      </c>
      <c r="AF66" s="346" t="str">
        <f>IF(AND('MAPA DE RIESGOS'!$AP522="Alta",'MAPA DE RIESGOS'!$AR522="Menor"),CONCATENATE("R",'MAPA DE RIESGOS'!$H522,"C",'MAPA DE RIESGOS'!$AF522),"")</f>
        <v/>
      </c>
      <c r="AG66" s="346" t="str">
        <f>IF(AND('MAPA DE RIESGOS'!$AP523="Alta",'MAPA DE RIESGOS'!$AR523="Menor"),CONCATENATE("R",'MAPA DE RIESGOS'!$H523,"C",'MAPA DE RIESGOS'!$AF523),"")</f>
        <v/>
      </c>
      <c r="AH66" s="346" t="str">
        <f>IF(AND('MAPA DE RIESGOS'!$AP524="Alta",'MAPA DE RIESGOS'!$AR524="Menor"),CONCATENATE("R",'MAPA DE RIESGOS'!$H524,"C",'MAPA DE RIESGOS'!$AF524),"")</f>
        <v/>
      </c>
      <c r="AI66" s="346" t="str">
        <f>IF(AND('MAPA DE RIESGOS'!$AP525="Alta",'MAPA DE RIESGOS'!$AR525="Menor"),CONCATENATE("R",'MAPA DE RIESGOS'!$H525,"C",'MAPA DE RIESGOS'!$AF525),"")</f>
        <v/>
      </c>
      <c r="AJ66" s="346" t="str">
        <f>IF(AND('MAPA DE RIESGOS'!$AP526="Alta",'MAPA DE RIESGOS'!$AR526="Menor"),CONCATENATE("R",'MAPA DE RIESGOS'!$H526,"C",'MAPA DE RIESGOS'!$AF526),"")</f>
        <v/>
      </c>
      <c r="AK66" s="346" t="str">
        <f>IF(AND('MAPA DE RIESGOS'!$AP527="Alta",'MAPA DE RIESGOS'!$AR527="Menor"),CONCATENATE("R",'MAPA DE RIESGOS'!$H527,"C",'MAPA DE RIESGOS'!$AF527),"")</f>
        <v/>
      </c>
      <c r="AL66" s="346" t="str">
        <f>IF(AND('MAPA DE RIESGOS'!$AP528="Alta",'MAPA DE RIESGOS'!$AR528="Menor"),CONCATENATE("R",'MAPA DE RIESGOS'!$H528,"C",'MAPA DE RIESGOS'!$AF528),"")</f>
        <v/>
      </c>
      <c r="AM66" s="346" t="str">
        <f>IF(AND('MAPA DE RIESGOS'!$AP529="Alta",'MAPA DE RIESGOS'!$AR529="Menor"),CONCATENATE("R",'MAPA DE RIESGOS'!$H529,"C",'MAPA DE RIESGOS'!$AF529),"")</f>
        <v/>
      </c>
      <c r="AN66" s="346" t="str">
        <f>IF(AND('MAPA DE RIESGOS'!$AP530="Alta",'MAPA DE RIESGOS'!$AR530="Menor"),CONCATENATE("R",'MAPA DE RIESGOS'!$H530,"C",'MAPA DE RIESGOS'!$AF530),"")</f>
        <v/>
      </c>
      <c r="AO66" s="346" t="str">
        <f>IF(AND('MAPA DE RIESGOS'!$AP531="Alta",'MAPA DE RIESGOS'!$AR531="Menor"),CONCATENATE("R",'MAPA DE RIESGOS'!$H531,"C",'MAPA DE RIESGOS'!$AF531),"")</f>
        <v/>
      </c>
      <c r="AP66" s="346" t="str">
        <f>IF(AND('MAPA DE RIESGOS'!$AP532="Alta",'MAPA DE RIESGOS'!$AR532="Menor"),CONCATENATE("R",'MAPA DE RIESGOS'!$H532,"C",'MAPA DE RIESGOS'!$AF532),"")</f>
        <v/>
      </c>
      <c r="AQ66" s="346" t="str">
        <f>IF(AND('MAPA DE RIESGOS'!$AP533="Alta",'MAPA DE RIESGOS'!$AR533="Menor"),CONCATENATE("R",'MAPA DE RIESGOS'!$H533,"C",'MAPA DE RIESGOS'!$AF533),"")</f>
        <v/>
      </c>
      <c r="AR66" s="346" t="str">
        <f>IF(AND('MAPA DE RIESGOS'!$AP534="Alta",'MAPA DE RIESGOS'!$AR534="Menor"),CONCATENATE("R",'MAPA DE RIESGOS'!$H534,"C",'MAPA DE RIESGOS'!$AF534),"")</f>
        <v/>
      </c>
      <c r="AS66" s="347" t="str">
        <f>IF(AND('MAPA DE RIESGOS'!$AP535="Alta",'MAPA DE RIESGOS'!$AR535="Menor"),CONCATENATE("R",'MAPA DE RIESGOS'!$H535,"C",'MAPA DE RIESGOS'!$AF535),"")</f>
        <v/>
      </c>
      <c r="AT66" s="333" t="str">
        <f>IF(AND('MAPA DE RIESGOS'!$AP518="Alta",'MAPA DE RIESGOS'!$AR518="Moderado"),CONCATENATE("R",'MAPA DE RIESGOS'!$H518,"C",'MAPA DE RIESGOS'!$AF518),"")</f>
        <v/>
      </c>
      <c r="AU66" s="333" t="str">
        <f>IF(AND('MAPA DE RIESGOS'!$AP519="Alta",'MAPA DE RIESGOS'!$AR519="Moderado"),CONCATENATE("R",'MAPA DE RIESGOS'!$H519,"C",'MAPA DE RIESGOS'!$AF519),"")</f>
        <v/>
      </c>
      <c r="AV66" s="333" t="str">
        <f>IF(AND('MAPA DE RIESGOS'!$AP520="Alta",'MAPA DE RIESGOS'!$AR520="Moderado"),CONCATENATE("R",'MAPA DE RIESGOS'!$H520,"C",'MAPA DE RIESGOS'!$AF520),"")</f>
        <v/>
      </c>
      <c r="AW66" s="333" t="str">
        <f>IF(AND('MAPA DE RIESGOS'!$AP521="Alta",'MAPA DE RIESGOS'!$AR521="Moderado"),CONCATENATE("R",'MAPA DE RIESGOS'!$H521,"C",'MAPA DE RIESGOS'!$AF521),"")</f>
        <v/>
      </c>
      <c r="AX66" s="333" t="str">
        <f>IF(AND('MAPA DE RIESGOS'!$AP522="Alta",'MAPA DE RIESGOS'!$AR522="Moderado"),CONCATENATE("R",'MAPA DE RIESGOS'!$H522,"C",'MAPA DE RIESGOS'!$AF522),"")</f>
        <v/>
      </c>
      <c r="AY66" s="333" t="str">
        <f>IF(AND('MAPA DE RIESGOS'!$AP523="Alta",'MAPA DE RIESGOS'!$AR523="Moderado"),CONCATENATE("R",'MAPA DE RIESGOS'!$H523,"C",'MAPA DE RIESGOS'!$AF523),"")</f>
        <v/>
      </c>
      <c r="AZ66" s="333" t="str">
        <f>IF(AND('MAPA DE RIESGOS'!$AP524="Alta",'MAPA DE RIESGOS'!$AR524="Moderado"),CONCATENATE("R",'MAPA DE RIESGOS'!$H524,"C",'MAPA DE RIESGOS'!$AF524),"")</f>
        <v/>
      </c>
      <c r="BA66" s="333" t="str">
        <f>IF(AND('MAPA DE RIESGOS'!$AP525="Alta",'MAPA DE RIESGOS'!$AR525="Moderado"),CONCATENATE("R",'MAPA DE RIESGOS'!$H525,"C",'MAPA DE RIESGOS'!$AF525),"")</f>
        <v/>
      </c>
      <c r="BB66" s="333" t="str">
        <f>IF(AND('MAPA DE RIESGOS'!$AP526="Alta",'MAPA DE RIESGOS'!$AR526="Moderado"),CONCATENATE("R",'MAPA DE RIESGOS'!$H526,"C",'MAPA DE RIESGOS'!$AF526),"")</f>
        <v/>
      </c>
      <c r="BC66" s="333" t="str">
        <f>IF(AND('MAPA DE RIESGOS'!$AP527="Alta",'MAPA DE RIESGOS'!$AR527="Moderado"),CONCATENATE("R",'MAPA DE RIESGOS'!$H527,"C",'MAPA DE RIESGOS'!$AF527),"")</f>
        <v/>
      </c>
      <c r="BD66" s="333" t="str">
        <f>IF(AND('MAPA DE RIESGOS'!$AP528="Alta",'MAPA DE RIESGOS'!$AR528="Moderado"),CONCATENATE("R",'MAPA DE RIESGOS'!$H528,"C",'MAPA DE RIESGOS'!$AF528),"")</f>
        <v/>
      </c>
      <c r="BE66" s="333" t="str">
        <f>IF(AND('MAPA DE RIESGOS'!$AP529="Alta",'MAPA DE RIESGOS'!$AR529="Moderado"),CONCATENATE("R",'MAPA DE RIESGOS'!$H529,"C",'MAPA DE RIESGOS'!$AF529),"")</f>
        <v/>
      </c>
      <c r="BF66" s="333" t="str">
        <f>IF(AND('MAPA DE RIESGOS'!$AP530="Alta",'MAPA DE RIESGOS'!$AR530="Moderado"),CONCATENATE("R",'MAPA DE RIESGOS'!$H530,"C",'MAPA DE RIESGOS'!$AF530),"")</f>
        <v/>
      </c>
      <c r="BG66" s="333" t="str">
        <f>IF(AND('MAPA DE RIESGOS'!$AP531="Alta",'MAPA DE RIESGOS'!$AR531="Moderado"),CONCATENATE("R",'MAPA DE RIESGOS'!$H531,"C",'MAPA DE RIESGOS'!$AF531),"")</f>
        <v/>
      </c>
      <c r="BH66" s="333" t="str">
        <f>IF(AND('MAPA DE RIESGOS'!$AP532="Alta",'MAPA DE RIESGOS'!$AR532="Moderado"),CONCATENATE("R",'MAPA DE RIESGOS'!$H532,"C",'MAPA DE RIESGOS'!$AF532),"")</f>
        <v/>
      </c>
      <c r="BI66" s="333" t="str">
        <f>IF(AND('MAPA DE RIESGOS'!$AP533="Alta",'MAPA DE RIESGOS'!$AR533="Moderado"),CONCATENATE("R",'MAPA DE RIESGOS'!$H533,"C",'MAPA DE RIESGOS'!$AF533),"")</f>
        <v/>
      </c>
      <c r="BJ66" s="333" t="str">
        <f>IF(AND('MAPA DE RIESGOS'!$AP534="Alta",'MAPA DE RIESGOS'!$AR534="Moderado"),CONCATENATE("R",'MAPA DE RIESGOS'!$H534,"C",'MAPA DE RIESGOS'!$AF534),"")</f>
        <v/>
      </c>
      <c r="BK66" s="334" t="str">
        <f>IF(AND('MAPA DE RIESGOS'!$AP535="Alta",'MAPA DE RIESGOS'!$AR535="Moderado"),CONCATENATE("R",'MAPA DE RIESGOS'!$H535,"C",'MAPA DE RIESGOS'!$AF535),"")</f>
        <v/>
      </c>
      <c r="BL66" s="333" t="str">
        <f>IF(AND('MAPA DE RIESGOS'!$AP518="Alta",'MAPA DE RIESGOS'!$AR518="Mayor"),CONCATENATE("R",'MAPA DE RIESGOS'!$H518,"C",'MAPA DE RIESGOS'!$AF518),"")</f>
        <v/>
      </c>
      <c r="BM66" s="333" t="str">
        <f>IF(AND('MAPA DE RIESGOS'!$AP519="Alta",'MAPA DE RIESGOS'!$AR519="Mayor"),CONCATENATE("R",'MAPA DE RIESGOS'!$H519,"C",'MAPA DE RIESGOS'!$AF519),"")</f>
        <v/>
      </c>
      <c r="BN66" s="333" t="str">
        <f>IF(AND('MAPA DE RIESGOS'!$AP520="Alta",'MAPA DE RIESGOS'!$AR520="Mayor"),CONCATENATE("R",'MAPA DE RIESGOS'!$H520,"C",'MAPA DE RIESGOS'!$AF520),"")</f>
        <v/>
      </c>
      <c r="BO66" s="333" t="str">
        <f>IF(AND('MAPA DE RIESGOS'!$AP521="Alta",'MAPA DE RIESGOS'!$AR521="Mayor"),CONCATENATE("R",'MAPA DE RIESGOS'!$H521,"C",'MAPA DE RIESGOS'!$AF521),"")</f>
        <v/>
      </c>
      <c r="BP66" s="333" t="str">
        <f>IF(AND('MAPA DE RIESGOS'!$AP522="Alta",'MAPA DE RIESGOS'!$AR522="Mayor"),CONCATENATE("R",'MAPA DE RIESGOS'!$H522,"C",'MAPA DE RIESGOS'!$AF522),"")</f>
        <v/>
      </c>
      <c r="BQ66" s="333" t="str">
        <f>IF(AND('MAPA DE RIESGOS'!$AP523="Alta",'MAPA DE RIESGOS'!$AR523="Mayor"),CONCATENATE("R",'MAPA DE RIESGOS'!$H523,"C",'MAPA DE RIESGOS'!$AF523),"")</f>
        <v/>
      </c>
      <c r="BR66" s="333" t="str">
        <f>IF(AND('MAPA DE RIESGOS'!$AP524="Alta",'MAPA DE RIESGOS'!$AR524="Mayor"),CONCATENATE("R",'MAPA DE RIESGOS'!$H524,"C",'MAPA DE RIESGOS'!$AF524),"")</f>
        <v/>
      </c>
      <c r="BS66" s="333" t="str">
        <f>IF(AND('MAPA DE RIESGOS'!$AP525="Alta",'MAPA DE RIESGOS'!$AR525="Mayor"),CONCATENATE("R",'MAPA DE RIESGOS'!$H525,"C",'MAPA DE RIESGOS'!$AF525),"")</f>
        <v/>
      </c>
      <c r="BT66" s="333" t="str">
        <f>IF(AND('MAPA DE RIESGOS'!$AP526="Alta",'MAPA DE RIESGOS'!$AR526="Mayor"),CONCATENATE("R",'MAPA DE RIESGOS'!$H526,"C",'MAPA DE RIESGOS'!$AF526),"")</f>
        <v/>
      </c>
      <c r="BU66" s="333" t="str">
        <f>IF(AND('MAPA DE RIESGOS'!$AP527="Alta",'MAPA DE RIESGOS'!$AR527="Mayor"),CONCATENATE("R",'MAPA DE RIESGOS'!$H527,"C",'MAPA DE RIESGOS'!$AF527),"")</f>
        <v/>
      </c>
      <c r="BV66" s="333" t="str">
        <f>IF(AND('MAPA DE RIESGOS'!$AP528="Alta",'MAPA DE RIESGOS'!$AR528="Mayor"),CONCATENATE("R",'MAPA DE RIESGOS'!$H528,"C",'MAPA DE RIESGOS'!$AF528),"")</f>
        <v/>
      </c>
      <c r="BW66" s="333" t="str">
        <f>IF(AND('MAPA DE RIESGOS'!$AP529="Alta",'MAPA DE RIESGOS'!$AR529="Mayor"),CONCATENATE("R",'MAPA DE RIESGOS'!$H529,"C",'MAPA DE RIESGOS'!$AF529),"")</f>
        <v/>
      </c>
      <c r="BX66" s="333" t="str">
        <f>IF(AND('MAPA DE RIESGOS'!$AP530="Alta",'MAPA DE RIESGOS'!$AR530="Mayor"),CONCATENATE("R",'MAPA DE RIESGOS'!$H530,"C",'MAPA DE RIESGOS'!$AF530),"")</f>
        <v/>
      </c>
      <c r="BY66" s="333" t="str">
        <f>IF(AND('MAPA DE RIESGOS'!$AP531="Alta",'MAPA DE RIESGOS'!$AR531="Mayor"),CONCATENATE("R",'MAPA DE RIESGOS'!$H531,"C",'MAPA DE RIESGOS'!$AF531),"")</f>
        <v/>
      </c>
      <c r="BZ66" s="333" t="str">
        <f>IF(AND('MAPA DE RIESGOS'!$AP532="Alta",'MAPA DE RIESGOS'!$AR532="Mayor"),CONCATENATE("R",'MAPA DE RIESGOS'!$H532,"C",'MAPA DE RIESGOS'!$AF532),"")</f>
        <v/>
      </c>
      <c r="CA66" s="333" t="str">
        <f>IF(AND('MAPA DE RIESGOS'!$AP533="Alta",'MAPA DE RIESGOS'!$AR533="Mayor"),CONCATENATE("R",'MAPA DE RIESGOS'!$H533,"C",'MAPA DE RIESGOS'!$AF533),"")</f>
        <v/>
      </c>
      <c r="CB66" s="333" t="str">
        <f>IF(AND('MAPA DE RIESGOS'!$AP534="Alta",'MAPA DE RIESGOS'!$AR534="Mayor"),CONCATENATE("R",'MAPA DE RIESGOS'!$H534,"C",'MAPA DE RIESGOS'!$AF534),"")</f>
        <v/>
      </c>
      <c r="CC66" s="334" t="str">
        <f>IF(AND('MAPA DE RIESGOS'!$AP535="Alta",'MAPA DE RIESGOS'!$AR535="Mayor"),CONCATENATE("R",'MAPA DE RIESGOS'!$H535,"C",'MAPA DE RIESGOS'!$AF535),"")</f>
        <v/>
      </c>
      <c r="CD66" s="335" t="str">
        <f>IF(AND('MAPA DE RIESGOS'!$AP518="Alta",'MAPA DE RIESGOS'!$AR518="Catastrófico"),CONCATENATE("R",'MAPA DE RIESGOS'!$H518,"C",'MAPA DE RIESGOS'!$AF518),"")</f>
        <v/>
      </c>
      <c r="CE66" s="335" t="str">
        <f>IF(AND('MAPA DE RIESGOS'!$AP519="Alta",'MAPA DE RIESGOS'!$AR519="Catastrófico"),CONCATENATE("R",'MAPA DE RIESGOS'!$H519,"C",'MAPA DE RIESGOS'!$AF519),"")</f>
        <v/>
      </c>
      <c r="CF66" s="335" t="str">
        <f>IF(AND('MAPA DE RIESGOS'!$AP520="Alta",'MAPA DE RIESGOS'!$AR520="Catastrófico"),CONCATENATE("R",'MAPA DE RIESGOS'!$H520,"C",'MAPA DE RIESGOS'!$AF520),"")</f>
        <v/>
      </c>
      <c r="CG66" s="335" t="str">
        <f>IF(AND('MAPA DE RIESGOS'!$AP521="Alta",'MAPA DE RIESGOS'!$AR521="Catastrófico"),CONCATENATE("R",'MAPA DE RIESGOS'!$H521,"C",'MAPA DE RIESGOS'!$AF521),"")</f>
        <v/>
      </c>
      <c r="CH66" s="335" t="str">
        <f>IF(AND('MAPA DE RIESGOS'!$AP522="Alta",'MAPA DE RIESGOS'!$AR522="Catastrófico"),CONCATENATE("R",'MAPA DE RIESGOS'!$H522,"C",'MAPA DE RIESGOS'!$AF522),"")</f>
        <v/>
      </c>
      <c r="CI66" s="335" t="str">
        <f>IF(AND('MAPA DE RIESGOS'!$AP523="Alta",'MAPA DE RIESGOS'!$AR523="Catastrófico"),CONCATENATE("R",'MAPA DE RIESGOS'!$H523,"C",'MAPA DE RIESGOS'!$AF523),"")</f>
        <v/>
      </c>
      <c r="CJ66" s="335" t="str">
        <f>IF(AND('MAPA DE RIESGOS'!$AP524="Alta",'MAPA DE RIESGOS'!$AR524="Catastrófico"),CONCATENATE("R",'MAPA DE RIESGOS'!$H524,"C",'MAPA DE RIESGOS'!$AF524),"")</f>
        <v/>
      </c>
      <c r="CK66" s="335" t="str">
        <f>IF(AND('MAPA DE RIESGOS'!$AP525="Alta",'MAPA DE RIESGOS'!$AR525="Catastrófico"),CONCATENATE("R",'MAPA DE RIESGOS'!$H525,"C",'MAPA DE RIESGOS'!$AF525),"")</f>
        <v/>
      </c>
      <c r="CL66" s="335" t="str">
        <f>IF(AND('MAPA DE RIESGOS'!$AP526="Alta",'MAPA DE RIESGOS'!$AR526="Catastrófico"),CONCATENATE("R",'MAPA DE RIESGOS'!$H526,"C",'MAPA DE RIESGOS'!$AF526),"")</f>
        <v/>
      </c>
      <c r="CM66" s="335" t="str">
        <f>IF(AND('MAPA DE RIESGOS'!$AP527="Alta",'MAPA DE RIESGOS'!$AR527="Catastrófico"),CONCATENATE("R",'MAPA DE RIESGOS'!$H527,"C",'MAPA DE RIESGOS'!$AF527),"")</f>
        <v/>
      </c>
      <c r="CN66" s="335" t="str">
        <f>IF(AND('MAPA DE RIESGOS'!$AP528="Alta",'MAPA DE RIESGOS'!$AR528="Catastrófico"),CONCATENATE("R",'MAPA DE RIESGOS'!$H528,"C",'MAPA DE RIESGOS'!$AF528),"")</f>
        <v/>
      </c>
      <c r="CO66" s="335" t="str">
        <f>IF(AND('MAPA DE RIESGOS'!$AP529="Alta",'MAPA DE RIESGOS'!$AR529="Catastrófico"),CONCATENATE("R",'MAPA DE RIESGOS'!$H529,"C",'MAPA DE RIESGOS'!$AF529),"")</f>
        <v/>
      </c>
      <c r="CP66" s="335" t="str">
        <f>IF(AND('MAPA DE RIESGOS'!$AP530="Alta",'MAPA DE RIESGOS'!$AR530="Catastrófico"),CONCATENATE("R",'MAPA DE RIESGOS'!$H530,"C",'MAPA DE RIESGOS'!$AF530),"")</f>
        <v/>
      </c>
      <c r="CQ66" s="335" t="str">
        <f>IF(AND('MAPA DE RIESGOS'!$AP531="Alta",'MAPA DE RIESGOS'!$AR531="Catastrófico"),CONCATENATE("R",'MAPA DE RIESGOS'!$H531,"C",'MAPA DE RIESGOS'!$AF531),"")</f>
        <v/>
      </c>
      <c r="CR66" s="335" t="str">
        <f>IF(AND('MAPA DE RIESGOS'!$AP532="Alta",'MAPA DE RIESGOS'!$AR532="Catastrófico"),CONCATENATE("R",'MAPA DE RIESGOS'!$H532,"C",'MAPA DE RIESGOS'!$AF532),"")</f>
        <v/>
      </c>
      <c r="CS66" s="335" t="str">
        <f>IF(AND('MAPA DE RIESGOS'!$AP533="Alta",'MAPA DE RIESGOS'!$AR533="Catastrófico"),CONCATENATE("R",'MAPA DE RIESGOS'!$H533,"C",'MAPA DE RIESGOS'!$AF533),"")</f>
        <v/>
      </c>
      <c r="CT66" s="335" t="str">
        <f>IF(AND('MAPA DE RIESGOS'!$AP534="Alta",'MAPA DE RIESGOS'!$AR534="Catastrófico"),CONCATENATE("R",'MAPA DE RIESGOS'!$H534,"C",'MAPA DE RIESGOS'!$AF534),"")</f>
        <v/>
      </c>
      <c r="CU66" s="336" t="str">
        <f>IF(AND('MAPA DE RIESGOS'!$AP535="Alta",'MAPA DE RIESGOS'!$AR535="Catastrófico"),CONCATENATE("R",'MAPA DE RIESGOS'!$H535,"C",'MAPA DE RIESGOS'!$AF535),"")</f>
        <v/>
      </c>
      <c r="CV66" s="67"/>
      <c r="CW66" s="988"/>
      <c r="CX66" s="989"/>
      <c r="CY66" s="989"/>
      <c r="CZ66" s="989"/>
      <c r="DA66" s="989"/>
      <c r="DB66" s="990"/>
    </row>
    <row r="67" spans="2:106" ht="32.450000000000003" customHeight="1">
      <c r="B67" s="966"/>
      <c r="C67" s="966"/>
      <c r="D67" s="967"/>
      <c r="E67" s="955"/>
      <c r="F67" s="956"/>
      <c r="G67" s="956"/>
      <c r="H67" s="956"/>
      <c r="I67" s="956"/>
      <c r="J67" s="345" t="str">
        <f>IF(AND('MAPA DE RIESGOS'!$AP536="Alta",'MAPA DE RIESGOS'!$AR536="Leve"),CONCATENATE("R",'MAPA DE RIESGOS'!$H536,"C",'MAPA DE RIESGOS'!$AF536),"")</f>
        <v/>
      </c>
      <c r="K67" s="346" t="str">
        <f>IF(AND('MAPA DE RIESGOS'!$AP537="Alta",'MAPA DE RIESGOS'!$AR537="Leve"),CONCATENATE("R",'MAPA DE RIESGOS'!$H537,"C",'MAPA DE RIESGOS'!$AF537),"")</f>
        <v/>
      </c>
      <c r="L67" s="346" t="str">
        <f>IF(AND('MAPA DE RIESGOS'!$AP538="Alta",'MAPA DE RIESGOS'!$AR538="Leve"),CONCATENATE("R",'MAPA DE RIESGOS'!$H538,"C",'MAPA DE RIESGOS'!$AF538),"")</f>
        <v/>
      </c>
      <c r="M67" s="346" t="str">
        <f>IF(AND('MAPA DE RIESGOS'!$AP539="Alta",'MAPA DE RIESGOS'!$AR539="Leve"),CONCATENATE("R",'MAPA DE RIESGOS'!$H539,"C",'MAPA DE RIESGOS'!$AF539),"")</f>
        <v/>
      </c>
      <c r="N67" s="346" t="str">
        <f>IF(AND('MAPA DE RIESGOS'!$AP540="Alta",'MAPA DE RIESGOS'!$AR540="Leve"),CONCATENATE("R",'MAPA DE RIESGOS'!$H540,"C",'MAPA DE RIESGOS'!$AF540),"")</f>
        <v/>
      </c>
      <c r="O67" s="346" t="str">
        <f>IF(AND('MAPA DE RIESGOS'!$AP541="Alta",'MAPA DE RIESGOS'!$AR541="Leve"),CONCATENATE("R",'MAPA DE RIESGOS'!$H541,"C",'MAPA DE RIESGOS'!$AF541),"")</f>
        <v/>
      </c>
      <c r="P67" s="346" t="str">
        <f>IF(AND('MAPA DE RIESGOS'!$AP542="Alta",'MAPA DE RIESGOS'!$AR542="Leve"),CONCATENATE("R",'MAPA DE RIESGOS'!$H542,"C",'MAPA DE RIESGOS'!$AF542),"")</f>
        <v/>
      </c>
      <c r="Q67" s="346" t="str">
        <f>IF(AND('MAPA DE RIESGOS'!$AP543="Alta",'MAPA DE RIESGOS'!$AR543="Leve"),CONCATENATE("R",'MAPA DE RIESGOS'!$H543,"C",'MAPA DE RIESGOS'!$AF543),"")</f>
        <v/>
      </c>
      <c r="R67" s="346" t="str">
        <f>IF(AND('MAPA DE RIESGOS'!$AP544="Alta",'MAPA DE RIESGOS'!$AR544="Leve"),CONCATENATE("R",'MAPA DE RIESGOS'!$H544,"C",'MAPA DE RIESGOS'!$AF544),"")</f>
        <v/>
      </c>
      <c r="S67" s="346" t="str">
        <f>IF(AND('MAPA DE RIESGOS'!$AP545="Alta",'MAPA DE RIESGOS'!$AR545="Leve"),CONCATENATE("R",'MAPA DE RIESGOS'!$H545,"C",'MAPA DE RIESGOS'!$AF545),"")</f>
        <v/>
      </c>
      <c r="T67" s="346" t="str">
        <f>IF(AND('MAPA DE RIESGOS'!$AP546="Alta",'MAPA DE RIESGOS'!$AR546="Leve"),CONCATENATE("R",'MAPA DE RIESGOS'!$H546,"C",'MAPA DE RIESGOS'!$AF546),"")</f>
        <v/>
      </c>
      <c r="U67" s="346" t="str">
        <f>IF(AND('MAPA DE RIESGOS'!$AP547="Alta",'MAPA DE RIESGOS'!$AR547="Leve"),CONCATENATE("R",'MAPA DE RIESGOS'!$H547,"C",'MAPA DE RIESGOS'!$AF547),"")</f>
        <v/>
      </c>
      <c r="V67" s="346" t="str">
        <f>IF(AND('MAPA DE RIESGOS'!$AP548="Alta",'MAPA DE RIESGOS'!$AR548="Leve"),CONCATENATE("R",'MAPA DE RIESGOS'!$H548,"C",'MAPA DE RIESGOS'!$AF548),"")</f>
        <v/>
      </c>
      <c r="W67" s="346" t="str">
        <f>IF(AND('MAPA DE RIESGOS'!$AP549="Alta",'MAPA DE RIESGOS'!$AR549="Leve"),CONCATENATE("R",'MAPA DE RIESGOS'!$H549,"C",'MAPA DE RIESGOS'!$AF549),"")</f>
        <v/>
      </c>
      <c r="X67" s="346" t="str">
        <f>IF(AND('MAPA DE RIESGOS'!$AP550="Alta",'MAPA DE RIESGOS'!$AR550="Leve"),CONCATENATE("R",'MAPA DE RIESGOS'!$H550,"C",'MAPA DE RIESGOS'!$AF550),"")</f>
        <v/>
      </c>
      <c r="Y67" s="346" t="str">
        <f>IF(AND('MAPA DE RIESGOS'!$AP551="Alta",'MAPA DE RIESGOS'!$AR551="Leve"),CONCATENATE("R",'MAPA DE RIESGOS'!$H551,"C",'MAPA DE RIESGOS'!$AF551),"")</f>
        <v/>
      </c>
      <c r="Z67" s="346" t="str">
        <f>IF(AND('MAPA DE RIESGOS'!$AP552="Alta",'MAPA DE RIESGOS'!$AR552="Leve"),CONCATENATE("R",'MAPA DE RIESGOS'!$H552,"C",'MAPA DE RIESGOS'!$AF552),"")</f>
        <v/>
      </c>
      <c r="AA67" s="346" t="str">
        <f>IF(AND('MAPA DE RIESGOS'!$AP553="Alta",'MAPA DE RIESGOS'!$AR553="Leve"),CONCATENATE("R",'MAPA DE RIESGOS'!$H553,"C",'MAPA DE RIESGOS'!$AF553),"")</f>
        <v/>
      </c>
      <c r="AB67" s="345" t="str">
        <f>IF(AND('MAPA DE RIESGOS'!$AP536="Alta",'MAPA DE RIESGOS'!$AR536="Menor"),CONCATENATE("R",'MAPA DE RIESGOS'!$H536,"C",'MAPA DE RIESGOS'!$AF536),"")</f>
        <v/>
      </c>
      <c r="AC67" s="346" t="str">
        <f>IF(AND('MAPA DE RIESGOS'!$AP537="Alta",'MAPA DE RIESGOS'!$AR537="Menor"),CONCATENATE("R",'MAPA DE RIESGOS'!$H537,"C",'MAPA DE RIESGOS'!$AF537),"")</f>
        <v/>
      </c>
      <c r="AD67" s="346" t="str">
        <f>IF(AND('MAPA DE RIESGOS'!$AP538="Alta",'MAPA DE RIESGOS'!$AR538="Menor"),CONCATENATE("R",'MAPA DE RIESGOS'!$H538,"C",'MAPA DE RIESGOS'!$AF538),"")</f>
        <v/>
      </c>
      <c r="AE67" s="346" t="str">
        <f>IF(AND('MAPA DE RIESGOS'!$AP539="Alta",'MAPA DE RIESGOS'!$AR539="Menor"),CONCATENATE("R",'MAPA DE RIESGOS'!$H539,"C",'MAPA DE RIESGOS'!$AF539),"")</f>
        <v/>
      </c>
      <c r="AF67" s="346" t="str">
        <f>IF(AND('MAPA DE RIESGOS'!$AP540="Alta",'MAPA DE RIESGOS'!$AR540="Menor"),CONCATENATE("R",'MAPA DE RIESGOS'!$H540,"C",'MAPA DE RIESGOS'!$AF540),"")</f>
        <v/>
      </c>
      <c r="AG67" s="346" t="str">
        <f>IF(AND('MAPA DE RIESGOS'!$AP541="Alta",'MAPA DE RIESGOS'!$AR541="Menor"),CONCATENATE("R",'MAPA DE RIESGOS'!$H541,"C",'MAPA DE RIESGOS'!$AF541),"")</f>
        <v/>
      </c>
      <c r="AH67" s="346" t="str">
        <f>IF(AND('MAPA DE RIESGOS'!$AP542="Alta",'MAPA DE RIESGOS'!$AR542="Menor"),CONCATENATE("R",'MAPA DE RIESGOS'!$H542,"C",'MAPA DE RIESGOS'!$AF542),"")</f>
        <v/>
      </c>
      <c r="AI67" s="346" t="str">
        <f>IF(AND('MAPA DE RIESGOS'!$AP543="Alta",'MAPA DE RIESGOS'!$AR543="Menor"),CONCATENATE("R",'MAPA DE RIESGOS'!$H543,"C",'MAPA DE RIESGOS'!$AF543),"")</f>
        <v/>
      </c>
      <c r="AJ67" s="346" t="str">
        <f>IF(AND('MAPA DE RIESGOS'!$AP544="Alta",'MAPA DE RIESGOS'!$AR544="Menor"),CONCATENATE("R",'MAPA DE RIESGOS'!$H544,"C",'MAPA DE RIESGOS'!$AF544),"")</f>
        <v/>
      </c>
      <c r="AK67" s="346" t="str">
        <f>IF(AND('MAPA DE RIESGOS'!$AP545="Alta",'MAPA DE RIESGOS'!$AR545="Menor"),CONCATENATE("R",'MAPA DE RIESGOS'!$H545,"C",'MAPA DE RIESGOS'!$AF545),"")</f>
        <v/>
      </c>
      <c r="AL67" s="346" t="str">
        <f>IF(AND('MAPA DE RIESGOS'!$AP546="Alta",'MAPA DE RIESGOS'!$AR546="Menor"),CONCATENATE("R",'MAPA DE RIESGOS'!$H546,"C",'MAPA DE RIESGOS'!$AF546),"")</f>
        <v/>
      </c>
      <c r="AM67" s="346" t="str">
        <f>IF(AND('MAPA DE RIESGOS'!$AP547="Alta",'MAPA DE RIESGOS'!$AR547="Menor"),CONCATENATE("R",'MAPA DE RIESGOS'!$H547,"C",'MAPA DE RIESGOS'!$AF547),"")</f>
        <v/>
      </c>
      <c r="AN67" s="346" t="str">
        <f>IF(AND('MAPA DE RIESGOS'!$AP548="Alta",'MAPA DE RIESGOS'!$AR548="Menor"),CONCATENATE("R",'MAPA DE RIESGOS'!$H548,"C",'MAPA DE RIESGOS'!$AF548),"")</f>
        <v/>
      </c>
      <c r="AO67" s="346" t="str">
        <f>IF(AND('MAPA DE RIESGOS'!$AP549="Alta",'MAPA DE RIESGOS'!$AR549="Menor"),CONCATENATE("R",'MAPA DE RIESGOS'!$H549,"C",'MAPA DE RIESGOS'!$AF549),"")</f>
        <v/>
      </c>
      <c r="AP67" s="346" t="str">
        <f>IF(AND('MAPA DE RIESGOS'!$AP550="Alta",'MAPA DE RIESGOS'!$AR550="Menor"),CONCATENATE("R",'MAPA DE RIESGOS'!$H550,"C",'MAPA DE RIESGOS'!$AF550),"")</f>
        <v/>
      </c>
      <c r="AQ67" s="346" t="str">
        <f>IF(AND('MAPA DE RIESGOS'!$AP551="Alta",'MAPA DE RIESGOS'!$AR551="Menor"),CONCATENATE("R",'MAPA DE RIESGOS'!$H551,"C",'MAPA DE RIESGOS'!$AF551),"")</f>
        <v/>
      </c>
      <c r="AR67" s="346" t="str">
        <f>IF(AND('MAPA DE RIESGOS'!$AP552="Alta",'MAPA DE RIESGOS'!$AR552="Menor"),CONCATENATE("R",'MAPA DE RIESGOS'!$H552,"C",'MAPA DE RIESGOS'!$AF552),"")</f>
        <v/>
      </c>
      <c r="AS67" s="347" t="str">
        <f>IF(AND('MAPA DE RIESGOS'!$AP553="Alta",'MAPA DE RIESGOS'!$AR553="Menor"),CONCATENATE("R",'MAPA DE RIESGOS'!$H553,"C",'MAPA DE RIESGOS'!$AF553),"")</f>
        <v/>
      </c>
      <c r="AT67" s="333" t="str">
        <f>IF(AND('MAPA DE RIESGOS'!$AP536="Alta",'MAPA DE RIESGOS'!$AR536="Moderado"),CONCATENATE("R",'MAPA DE RIESGOS'!$H536,"C",'MAPA DE RIESGOS'!$AF536),"")</f>
        <v/>
      </c>
      <c r="AU67" s="333" t="str">
        <f>IF(AND('MAPA DE RIESGOS'!$AP537="Alta",'MAPA DE RIESGOS'!$AR537="Moderado"),CONCATENATE("R",'MAPA DE RIESGOS'!$H537,"C",'MAPA DE RIESGOS'!$AF537),"")</f>
        <v/>
      </c>
      <c r="AV67" s="333" t="str">
        <f>IF(AND('MAPA DE RIESGOS'!$AP538="Alta",'MAPA DE RIESGOS'!$AR538="Moderado"),CONCATENATE("R",'MAPA DE RIESGOS'!$H538,"C",'MAPA DE RIESGOS'!$AF538),"")</f>
        <v/>
      </c>
      <c r="AW67" s="333" t="str">
        <f>IF(AND('MAPA DE RIESGOS'!$AP539="Alta",'MAPA DE RIESGOS'!$AR539="Moderado"),CONCATENATE("R",'MAPA DE RIESGOS'!$H539,"C",'MAPA DE RIESGOS'!$AF539),"")</f>
        <v/>
      </c>
      <c r="AX67" s="333" t="str">
        <f>IF(AND('MAPA DE RIESGOS'!$AP540="Alta",'MAPA DE RIESGOS'!$AR540="Moderado"),CONCATENATE("R",'MAPA DE RIESGOS'!$H540,"C",'MAPA DE RIESGOS'!$AF540),"")</f>
        <v/>
      </c>
      <c r="AY67" s="333" t="str">
        <f>IF(AND('MAPA DE RIESGOS'!$AP541="Alta",'MAPA DE RIESGOS'!$AR541="Moderado"),CONCATENATE("R",'MAPA DE RIESGOS'!$H541,"C",'MAPA DE RIESGOS'!$AF541),"")</f>
        <v/>
      </c>
      <c r="AZ67" s="333" t="str">
        <f>IF(AND('MAPA DE RIESGOS'!$AP542="Alta",'MAPA DE RIESGOS'!$AR542="Moderado"),CONCATENATE("R",'MAPA DE RIESGOS'!$H542,"C",'MAPA DE RIESGOS'!$AF542),"")</f>
        <v/>
      </c>
      <c r="BA67" s="333" t="str">
        <f>IF(AND('MAPA DE RIESGOS'!$AP543="Alta",'MAPA DE RIESGOS'!$AR543="Moderado"),CONCATENATE("R",'MAPA DE RIESGOS'!$H543,"C",'MAPA DE RIESGOS'!$AF543),"")</f>
        <v/>
      </c>
      <c r="BB67" s="333" t="str">
        <f>IF(AND('MAPA DE RIESGOS'!$AP544="Alta",'MAPA DE RIESGOS'!$AR544="Moderado"),CONCATENATE("R",'MAPA DE RIESGOS'!$H544,"C",'MAPA DE RIESGOS'!$AF544),"")</f>
        <v/>
      </c>
      <c r="BC67" s="333" t="str">
        <f>IF(AND('MAPA DE RIESGOS'!$AP545="Alta",'MAPA DE RIESGOS'!$AR545="Moderado"),CONCATENATE("R",'MAPA DE RIESGOS'!$H545,"C",'MAPA DE RIESGOS'!$AF545),"")</f>
        <v/>
      </c>
      <c r="BD67" s="333" t="str">
        <f>IF(AND('MAPA DE RIESGOS'!$AP546="Alta",'MAPA DE RIESGOS'!$AR546="Moderado"),CONCATENATE("R",'MAPA DE RIESGOS'!$H546,"C",'MAPA DE RIESGOS'!$AF546),"")</f>
        <v/>
      </c>
      <c r="BE67" s="333" t="str">
        <f>IF(AND('MAPA DE RIESGOS'!$AP547="Alta",'MAPA DE RIESGOS'!$AR547="Moderado"),CONCATENATE("R",'MAPA DE RIESGOS'!$H547,"C",'MAPA DE RIESGOS'!$AF547),"")</f>
        <v/>
      </c>
      <c r="BF67" s="333" t="str">
        <f>IF(AND('MAPA DE RIESGOS'!$AP548="Alta",'MAPA DE RIESGOS'!$AR548="Moderado"),CONCATENATE("R",'MAPA DE RIESGOS'!$H548,"C",'MAPA DE RIESGOS'!$AF548),"")</f>
        <v/>
      </c>
      <c r="BG67" s="333" t="str">
        <f>IF(AND('MAPA DE RIESGOS'!$AP549="Alta",'MAPA DE RIESGOS'!$AR549="Moderado"),CONCATENATE("R",'MAPA DE RIESGOS'!$H549,"C",'MAPA DE RIESGOS'!$AF549),"")</f>
        <v/>
      </c>
      <c r="BH67" s="333" t="str">
        <f>IF(AND('MAPA DE RIESGOS'!$AP550="Alta",'MAPA DE RIESGOS'!$AR550="Moderado"),CONCATENATE("R",'MAPA DE RIESGOS'!$H550,"C",'MAPA DE RIESGOS'!$AF550),"")</f>
        <v/>
      </c>
      <c r="BI67" s="333" t="str">
        <f>IF(AND('MAPA DE RIESGOS'!$AP551="Alta",'MAPA DE RIESGOS'!$AR551="Moderado"),CONCATENATE("R",'MAPA DE RIESGOS'!$H551,"C",'MAPA DE RIESGOS'!$AF551),"")</f>
        <v/>
      </c>
      <c r="BJ67" s="333" t="str">
        <f>IF(AND('MAPA DE RIESGOS'!$AP552="Alta",'MAPA DE RIESGOS'!$AR552="Moderado"),CONCATENATE("R",'MAPA DE RIESGOS'!$H552,"C",'MAPA DE RIESGOS'!$AF552),"")</f>
        <v/>
      </c>
      <c r="BK67" s="334" t="str">
        <f>IF(AND('MAPA DE RIESGOS'!$AP553="Alta",'MAPA DE RIESGOS'!$AR553="Moderado"),CONCATENATE("R",'MAPA DE RIESGOS'!$H553,"C",'MAPA DE RIESGOS'!$AF553),"")</f>
        <v/>
      </c>
      <c r="BL67" s="333" t="str">
        <f>IF(AND('MAPA DE RIESGOS'!$AP536="Alta",'MAPA DE RIESGOS'!$AR536="Mayor"),CONCATENATE("R",'MAPA DE RIESGOS'!$H536,"C",'MAPA DE RIESGOS'!$AF536),"")</f>
        <v/>
      </c>
      <c r="BM67" s="333" t="str">
        <f>IF(AND('MAPA DE RIESGOS'!$AP537="Alta",'MAPA DE RIESGOS'!$AR537="Mayor"),CONCATENATE("R",'MAPA DE RIESGOS'!$H537,"C",'MAPA DE RIESGOS'!$AF537),"")</f>
        <v/>
      </c>
      <c r="BN67" s="333" t="str">
        <f>IF(AND('MAPA DE RIESGOS'!$AP538="Alta",'MAPA DE RIESGOS'!$AR538="Mayor"),CONCATENATE("R",'MAPA DE RIESGOS'!$H538,"C",'MAPA DE RIESGOS'!$AF538),"")</f>
        <v/>
      </c>
      <c r="BO67" s="333" t="str">
        <f>IF(AND('MAPA DE RIESGOS'!$AP539="Alta",'MAPA DE RIESGOS'!$AR539="Mayor"),CONCATENATE("R",'MAPA DE RIESGOS'!$H539,"C",'MAPA DE RIESGOS'!$AF539),"")</f>
        <v/>
      </c>
      <c r="BP67" s="333" t="str">
        <f>IF(AND('MAPA DE RIESGOS'!$AP540="Alta",'MAPA DE RIESGOS'!$AR540="Mayor"),CONCATENATE("R",'MAPA DE RIESGOS'!$H540,"C",'MAPA DE RIESGOS'!$AF540),"")</f>
        <v/>
      </c>
      <c r="BQ67" s="333" t="str">
        <f>IF(AND('MAPA DE RIESGOS'!$AP541="Alta",'MAPA DE RIESGOS'!$AR541="Mayor"),CONCATENATE("R",'MAPA DE RIESGOS'!$H541,"C",'MAPA DE RIESGOS'!$AF541),"")</f>
        <v/>
      </c>
      <c r="BR67" s="333" t="str">
        <f>IF(AND('MAPA DE RIESGOS'!$AP542="Alta",'MAPA DE RIESGOS'!$AR542="Mayor"),CONCATENATE("R",'MAPA DE RIESGOS'!$H542,"C",'MAPA DE RIESGOS'!$AF542),"")</f>
        <v/>
      </c>
      <c r="BS67" s="333" t="str">
        <f>IF(AND('MAPA DE RIESGOS'!$AP543="Alta",'MAPA DE RIESGOS'!$AR543="Mayor"),CONCATENATE("R",'MAPA DE RIESGOS'!$H543,"C",'MAPA DE RIESGOS'!$AF543),"")</f>
        <v/>
      </c>
      <c r="BT67" s="333" t="str">
        <f>IF(AND('MAPA DE RIESGOS'!$AP544="Alta",'MAPA DE RIESGOS'!$AR544="Mayor"),CONCATENATE("R",'MAPA DE RIESGOS'!$H544,"C",'MAPA DE RIESGOS'!$AF544),"")</f>
        <v/>
      </c>
      <c r="BU67" s="333" t="str">
        <f>IF(AND('MAPA DE RIESGOS'!$AP545="Alta",'MAPA DE RIESGOS'!$AR545="Mayor"),CONCATENATE("R",'MAPA DE RIESGOS'!$H545,"C",'MAPA DE RIESGOS'!$AF545),"")</f>
        <v/>
      </c>
      <c r="BV67" s="333" t="str">
        <f>IF(AND('MAPA DE RIESGOS'!$AP546="Alta",'MAPA DE RIESGOS'!$AR546="Mayor"),CONCATENATE("R",'MAPA DE RIESGOS'!$H546,"C",'MAPA DE RIESGOS'!$AF546),"")</f>
        <v/>
      </c>
      <c r="BW67" s="333" t="str">
        <f>IF(AND('MAPA DE RIESGOS'!$AP547="Alta",'MAPA DE RIESGOS'!$AR547="Mayor"),CONCATENATE("R",'MAPA DE RIESGOS'!$H547,"C",'MAPA DE RIESGOS'!$AF547),"")</f>
        <v/>
      </c>
      <c r="BX67" s="333" t="str">
        <f>IF(AND('MAPA DE RIESGOS'!$AP548="Alta",'MAPA DE RIESGOS'!$AR548="Mayor"),CONCATENATE("R",'MAPA DE RIESGOS'!$H548,"C",'MAPA DE RIESGOS'!$AF548),"")</f>
        <v/>
      </c>
      <c r="BY67" s="333" t="str">
        <f>IF(AND('MAPA DE RIESGOS'!$AP549="Alta",'MAPA DE RIESGOS'!$AR549="Mayor"),CONCATENATE("R",'MAPA DE RIESGOS'!$H549,"C",'MAPA DE RIESGOS'!$AF549),"")</f>
        <v/>
      </c>
      <c r="BZ67" s="333" t="str">
        <f>IF(AND('MAPA DE RIESGOS'!$AP550="Alta",'MAPA DE RIESGOS'!$AR550="Mayor"),CONCATENATE("R",'MAPA DE RIESGOS'!$H550,"C",'MAPA DE RIESGOS'!$AF550),"")</f>
        <v/>
      </c>
      <c r="CA67" s="333" t="str">
        <f>IF(AND('MAPA DE RIESGOS'!$AP551="Alta",'MAPA DE RIESGOS'!$AR551="Mayor"),CONCATENATE("R",'MAPA DE RIESGOS'!$H551,"C",'MAPA DE RIESGOS'!$AF551),"")</f>
        <v/>
      </c>
      <c r="CB67" s="333" t="str">
        <f>IF(AND('MAPA DE RIESGOS'!$AP552="Alta",'MAPA DE RIESGOS'!$AR552="Mayor"),CONCATENATE("R",'MAPA DE RIESGOS'!$H552,"C",'MAPA DE RIESGOS'!$AF552),"")</f>
        <v/>
      </c>
      <c r="CC67" s="334" t="str">
        <f>IF(AND('MAPA DE RIESGOS'!$AP553="Alta",'MAPA DE RIESGOS'!$AR553="Mayor"),CONCATENATE("R",'MAPA DE RIESGOS'!$H553,"C",'MAPA DE RIESGOS'!$AF553),"")</f>
        <v/>
      </c>
      <c r="CD67" s="335" t="str">
        <f>IF(AND('MAPA DE RIESGOS'!$AP536="Alta",'MAPA DE RIESGOS'!$AR536="Catastrófico"),CONCATENATE("R",'MAPA DE RIESGOS'!$H536,"C",'MAPA DE RIESGOS'!$AF536),"")</f>
        <v/>
      </c>
      <c r="CE67" s="335" t="str">
        <f>IF(AND('MAPA DE RIESGOS'!$AP537="Alta",'MAPA DE RIESGOS'!$AR537="Catastrófico"),CONCATENATE("R",'MAPA DE RIESGOS'!$H537,"C",'MAPA DE RIESGOS'!$AF537),"")</f>
        <v/>
      </c>
      <c r="CF67" s="335" t="str">
        <f>IF(AND('MAPA DE RIESGOS'!$AP538="Alta",'MAPA DE RIESGOS'!$AR538="Catastrófico"),CONCATENATE("R",'MAPA DE RIESGOS'!$H538,"C",'MAPA DE RIESGOS'!$AF538),"")</f>
        <v/>
      </c>
      <c r="CG67" s="335" t="str">
        <f>IF(AND('MAPA DE RIESGOS'!$AP539="Alta",'MAPA DE RIESGOS'!$AR539="Catastrófico"),CONCATENATE("R",'MAPA DE RIESGOS'!$H539,"C",'MAPA DE RIESGOS'!$AF539),"")</f>
        <v/>
      </c>
      <c r="CH67" s="335" t="str">
        <f>IF(AND('MAPA DE RIESGOS'!$AP540="Alta",'MAPA DE RIESGOS'!$AR540="Catastrófico"),CONCATENATE("R",'MAPA DE RIESGOS'!$H540,"C",'MAPA DE RIESGOS'!$AF540),"")</f>
        <v/>
      </c>
      <c r="CI67" s="335" t="str">
        <f>IF(AND('MAPA DE RIESGOS'!$AP541="Alta",'MAPA DE RIESGOS'!$AR541="Catastrófico"),CONCATENATE("R",'MAPA DE RIESGOS'!$H541,"C",'MAPA DE RIESGOS'!$AF541),"")</f>
        <v/>
      </c>
      <c r="CJ67" s="335" t="str">
        <f>IF(AND('MAPA DE RIESGOS'!$AP542="Alta",'MAPA DE RIESGOS'!$AR542="Catastrófico"),CONCATENATE("R",'MAPA DE RIESGOS'!$H542,"C",'MAPA DE RIESGOS'!$AF542),"")</f>
        <v/>
      </c>
      <c r="CK67" s="335" t="str">
        <f>IF(AND('MAPA DE RIESGOS'!$AP543="Alta",'MAPA DE RIESGOS'!$AR543="Catastrófico"),CONCATENATE("R",'MAPA DE RIESGOS'!$H543,"C",'MAPA DE RIESGOS'!$AF543),"")</f>
        <v/>
      </c>
      <c r="CL67" s="335" t="str">
        <f>IF(AND('MAPA DE RIESGOS'!$AP544="Alta",'MAPA DE RIESGOS'!$AR544="Catastrófico"),CONCATENATE("R",'MAPA DE RIESGOS'!$H544,"C",'MAPA DE RIESGOS'!$AF544),"")</f>
        <v/>
      </c>
      <c r="CM67" s="335" t="str">
        <f>IF(AND('MAPA DE RIESGOS'!$AP545="Alta",'MAPA DE RIESGOS'!$AR545="Catastrófico"),CONCATENATE("R",'MAPA DE RIESGOS'!$H545,"C",'MAPA DE RIESGOS'!$AF545),"")</f>
        <v/>
      </c>
      <c r="CN67" s="335" t="str">
        <f>IF(AND('MAPA DE RIESGOS'!$AP546="Alta",'MAPA DE RIESGOS'!$AR546="Catastrófico"),CONCATENATE("R",'MAPA DE RIESGOS'!$H546,"C",'MAPA DE RIESGOS'!$AF546),"")</f>
        <v/>
      </c>
      <c r="CO67" s="335" t="str">
        <f>IF(AND('MAPA DE RIESGOS'!$AP547="Alta",'MAPA DE RIESGOS'!$AR547="Catastrófico"),CONCATENATE("R",'MAPA DE RIESGOS'!$H547,"C",'MAPA DE RIESGOS'!$AF547),"")</f>
        <v/>
      </c>
      <c r="CP67" s="335" t="str">
        <f>IF(AND('MAPA DE RIESGOS'!$AP548="Alta",'MAPA DE RIESGOS'!$AR548="Catastrófico"),CONCATENATE("R",'MAPA DE RIESGOS'!$H548,"C",'MAPA DE RIESGOS'!$AF548),"")</f>
        <v/>
      </c>
      <c r="CQ67" s="335" t="str">
        <f>IF(AND('MAPA DE RIESGOS'!$AP549="Alta",'MAPA DE RIESGOS'!$AR549="Catastrófico"),CONCATENATE("R",'MAPA DE RIESGOS'!$H549,"C",'MAPA DE RIESGOS'!$AF549),"")</f>
        <v/>
      </c>
      <c r="CR67" s="335" t="str">
        <f>IF(AND('MAPA DE RIESGOS'!$AP550="Alta",'MAPA DE RIESGOS'!$AR550="Catastrófico"),CONCATENATE("R",'MAPA DE RIESGOS'!$H550,"C",'MAPA DE RIESGOS'!$AF550),"")</f>
        <v/>
      </c>
      <c r="CS67" s="335" t="str">
        <f>IF(AND('MAPA DE RIESGOS'!$AP551="Alta",'MAPA DE RIESGOS'!$AR551="Catastrófico"),CONCATENATE("R",'MAPA DE RIESGOS'!$H551,"C",'MAPA DE RIESGOS'!$AF551),"")</f>
        <v/>
      </c>
      <c r="CT67" s="335" t="str">
        <f>IF(AND('MAPA DE RIESGOS'!$AP552="Alta",'MAPA DE RIESGOS'!$AR552="Catastrófico"),CONCATENATE("R",'MAPA DE RIESGOS'!$H552,"C",'MAPA DE RIESGOS'!$AF552),"")</f>
        <v/>
      </c>
      <c r="CU67" s="336" t="str">
        <f>IF(AND('MAPA DE RIESGOS'!$AP553="Alta",'MAPA DE RIESGOS'!$AR553="Catastrófico"),CONCATENATE("R",'MAPA DE RIESGOS'!$H553,"C",'MAPA DE RIESGOS'!$AF553),"")</f>
        <v/>
      </c>
      <c r="CV67" s="67"/>
      <c r="CW67" s="988"/>
      <c r="CX67" s="989"/>
      <c r="CY67" s="989"/>
      <c r="CZ67" s="989"/>
      <c r="DA67" s="989"/>
      <c r="DB67" s="990"/>
    </row>
    <row r="68" spans="2:106" ht="32.450000000000003" customHeight="1">
      <c r="B68" s="966"/>
      <c r="C68" s="966"/>
      <c r="D68" s="967"/>
      <c r="E68" s="955"/>
      <c r="F68" s="956"/>
      <c r="G68" s="956"/>
      <c r="H68" s="956"/>
      <c r="I68" s="956"/>
      <c r="J68" s="345" t="str">
        <f>IF(AND('MAPA DE RIESGOS'!$AP554="Alta",'MAPA DE RIESGOS'!$AR554="Leve"),CONCATENATE("R",'MAPA DE RIESGOS'!$H554,"C",'MAPA DE RIESGOS'!$AF554),"")</f>
        <v/>
      </c>
      <c r="K68" s="346" t="str">
        <f>IF(AND('MAPA DE RIESGOS'!$AP555="Alta",'MAPA DE RIESGOS'!$AR555="Leve"),CONCATENATE("R",'MAPA DE RIESGOS'!$H555,"C",'MAPA DE RIESGOS'!$AF555),"")</f>
        <v/>
      </c>
      <c r="L68" s="346" t="str">
        <f>IF(AND('MAPA DE RIESGOS'!$AP556="Alta",'MAPA DE RIESGOS'!$AR556="Leve"),CONCATENATE("R",'MAPA DE RIESGOS'!$H556,"C",'MAPA DE RIESGOS'!$AF556),"")</f>
        <v/>
      </c>
      <c r="M68" s="346" t="str">
        <f>IF(AND('MAPA DE RIESGOS'!$AP557="Alta",'MAPA DE RIESGOS'!$AR557="Leve"),CONCATENATE("R",'MAPA DE RIESGOS'!$H557,"C",'MAPA DE RIESGOS'!$AF557),"")</f>
        <v/>
      </c>
      <c r="N68" s="346" t="str">
        <f>IF(AND('MAPA DE RIESGOS'!$AP558="Alta",'MAPA DE RIESGOS'!$AR558="Leve"),CONCATENATE("R",'MAPA DE RIESGOS'!$H558,"C",'MAPA DE RIESGOS'!$AF558),"")</f>
        <v/>
      </c>
      <c r="O68" s="346" t="str">
        <f>IF(AND('MAPA DE RIESGOS'!$AP559="Alta",'MAPA DE RIESGOS'!$AR559="Leve"),CONCATENATE("R",'MAPA DE RIESGOS'!$H559,"C",'MAPA DE RIESGOS'!$AF559),"")</f>
        <v/>
      </c>
      <c r="P68" s="346" t="str">
        <f>IF(AND('MAPA DE RIESGOS'!$AP560="Alta",'MAPA DE RIESGOS'!$AR560="Leve"),CONCATENATE("R",'MAPA DE RIESGOS'!$H560,"C",'MAPA DE RIESGOS'!$AF560),"")</f>
        <v/>
      </c>
      <c r="Q68" s="346" t="str">
        <f>IF(AND('MAPA DE RIESGOS'!$AP561="Alta",'MAPA DE RIESGOS'!$AR561="Leve"),CONCATENATE("R",'MAPA DE RIESGOS'!$H561,"C",'MAPA DE RIESGOS'!$AF561),"")</f>
        <v/>
      </c>
      <c r="R68" s="346" t="str">
        <f>IF(AND('MAPA DE RIESGOS'!$AP562="Alta",'MAPA DE RIESGOS'!$AR562="Leve"),CONCATENATE("R",'MAPA DE RIESGOS'!$H562,"C",'MAPA DE RIESGOS'!$AF562),"")</f>
        <v/>
      </c>
      <c r="S68" s="346" t="str">
        <f>IF(AND('MAPA DE RIESGOS'!$AP563="Alta",'MAPA DE RIESGOS'!$AR563="Leve"),CONCATENATE("R",'MAPA DE RIESGOS'!$H563,"C",'MAPA DE RIESGOS'!$AF563),"")</f>
        <v/>
      </c>
      <c r="T68" s="346" t="str">
        <f>IF(AND('MAPA DE RIESGOS'!$AP564="Alta",'MAPA DE RIESGOS'!$AR564="Leve"),CONCATENATE("R",'MAPA DE RIESGOS'!$H564,"C",'MAPA DE RIESGOS'!$AF564),"")</f>
        <v/>
      </c>
      <c r="U68" s="346" t="str">
        <f>IF(AND('MAPA DE RIESGOS'!$AP565="Alta",'MAPA DE RIESGOS'!$AR565="Leve"),CONCATENATE("R",'MAPA DE RIESGOS'!$H565,"C",'MAPA DE RIESGOS'!$AF565),"")</f>
        <v/>
      </c>
      <c r="V68" s="346" t="str">
        <f>IF(AND('MAPA DE RIESGOS'!$AP566="Alta",'MAPA DE RIESGOS'!$AR566="Leve"),CONCATENATE("R",'MAPA DE RIESGOS'!$H566,"C",'MAPA DE RIESGOS'!$AF566),"")</f>
        <v/>
      </c>
      <c r="W68" s="346" t="str">
        <f>IF(AND('MAPA DE RIESGOS'!$AP567="Alta",'MAPA DE RIESGOS'!$AR567="Leve"),CONCATENATE("R",'MAPA DE RIESGOS'!$H567,"C",'MAPA DE RIESGOS'!$AF567),"")</f>
        <v/>
      </c>
      <c r="X68" s="346" t="str">
        <f>IF(AND('MAPA DE RIESGOS'!$AP568="Alta",'MAPA DE RIESGOS'!$AR568="Leve"),CONCATENATE("R",'MAPA DE RIESGOS'!$H568,"C",'MAPA DE RIESGOS'!$AF568),"")</f>
        <v/>
      </c>
      <c r="Y68" s="346" t="str">
        <f>IF(AND('MAPA DE RIESGOS'!$AP569="Alta",'MAPA DE RIESGOS'!$AR569="Leve"),CONCATENATE("R",'MAPA DE RIESGOS'!$H569,"C",'MAPA DE RIESGOS'!$AF569),"")</f>
        <v/>
      </c>
      <c r="Z68" s="346" t="str">
        <f>IF(AND('MAPA DE RIESGOS'!$AP570="Alta",'MAPA DE RIESGOS'!$AR570="Leve"),CONCATENATE("R",'MAPA DE RIESGOS'!$H570,"C",'MAPA DE RIESGOS'!$AF570),"")</f>
        <v/>
      </c>
      <c r="AA68" s="346" t="str">
        <f>IF(AND('MAPA DE RIESGOS'!$AP571="Alta",'MAPA DE RIESGOS'!$AR571="Leve"),CONCATENATE("R",'MAPA DE RIESGOS'!$H571,"C",'MAPA DE RIESGOS'!$AF571),"")</f>
        <v/>
      </c>
      <c r="AB68" s="345" t="str">
        <f>IF(AND('MAPA DE RIESGOS'!$AP554="Alta",'MAPA DE RIESGOS'!$AR554="Menor"),CONCATENATE("R",'MAPA DE RIESGOS'!$H554,"C",'MAPA DE RIESGOS'!$AF554),"")</f>
        <v/>
      </c>
      <c r="AC68" s="346" t="str">
        <f>IF(AND('MAPA DE RIESGOS'!$AP555="Alta",'MAPA DE RIESGOS'!$AR555="Menor"),CONCATENATE("R",'MAPA DE RIESGOS'!$H555,"C",'MAPA DE RIESGOS'!$AF555),"")</f>
        <v/>
      </c>
      <c r="AD68" s="346" t="str">
        <f>IF(AND('MAPA DE RIESGOS'!$AP556="Alta",'MAPA DE RIESGOS'!$AR556="Menor"),CONCATENATE("R",'MAPA DE RIESGOS'!$H556,"C",'MAPA DE RIESGOS'!$AF556),"")</f>
        <v/>
      </c>
      <c r="AE68" s="346" t="str">
        <f>IF(AND('MAPA DE RIESGOS'!$AP557="Alta",'MAPA DE RIESGOS'!$AR557="Menor"),CONCATENATE("R",'MAPA DE RIESGOS'!$H557,"C",'MAPA DE RIESGOS'!$AF557),"")</f>
        <v/>
      </c>
      <c r="AF68" s="346" t="str">
        <f>IF(AND('MAPA DE RIESGOS'!$AP558="Alta",'MAPA DE RIESGOS'!$AR558="Menor"),CONCATENATE("R",'MAPA DE RIESGOS'!$H558,"C",'MAPA DE RIESGOS'!$AF558),"")</f>
        <v/>
      </c>
      <c r="AG68" s="346" t="str">
        <f>IF(AND('MAPA DE RIESGOS'!$AP559="Alta",'MAPA DE RIESGOS'!$AR559="Menor"),CONCATENATE("R",'MAPA DE RIESGOS'!$H559,"C",'MAPA DE RIESGOS'!$AF559),"")</f>
        <v/>
      </c>
      <c r="AH68" s="346" t="str">
        <f>IF(AND('MAPA DE RIESGOS'!$AP560="Alta",'MAPA DE RIESGOS'!$AR560="Menor"),CONCATENATE("R",'MAPA DE RIESGOS'!$H560,"C",'MAPA DE RIESGOS'!$AF560),"")</f>
        <v/>
      </c>
      <c r="AI68" s="346" t="str">
        <f>IF(AND('MAPA DE RIESGOS'!$AP561="Alta",'MAPA DE RIESGOS'!$AR561="Menor"),CONCATENATE("R",'MAPA DE RIESGOS'!$H561,"C",'MAPA DE RIESGOS'!$AF561),"")</f>
        <v/>
      </c>
      <c r="AJ68" s="346" t="str">
        <f>IF(AND('MAPA DE RIESGOS'!$AP562="Alta",'MAPA DE RIESGOS'!$AR562="Menor"),CONCATENATE("R",'MAPA DE RIESGOS'!$H562,"C",'MAPA DE RIESGOS'!$AF562),"")</f>
        <v/>
      </c>
      <c r="AK68" s="346" t="str">
        <f>IF(AND('MAPA DE RIESGOS'!$AP563="Alta",'MAPA DE RIESGOS'!$AR563="Menor"),CONCATENATE("R",'MAPA DE RIESGOS'!$H563,"C",'MAPA DE RIESGOS'!$AF563),"")</f>
        <v/>
      </c>
      <c r="AL68" s="346" t="str">
        <f>IF(AND('MAPA DE RIESGOS'!$AP564="Alta",'MAPA DE RIESGOS'!$AR564="Menor"),CONCATENATE("R",'MAPA DE RIESGOS'!$H564,"C",'MAPA DE RIESGOS'!$AF564),"")</f>
        <v/>
      </c>
      <c r="AM68" s="346" t="str">
        <f>IF(AND('MAPA DE RIESGOS'!$AP565="Alta",'MAPA DE RIESGOS'!$AR565="Menor"),CONCATENATE("R",'MAPA DE RIESGOS'!$H565,"C",'MAPA DE RIESGOS'!$AF565),"")</f>
        <v/>
      </c>
      <c r="AN68" s="346" t="str">
        <f>IF(AND('MAPA DE RIESGOS'!$AP566="Alta",'MAPA DE RIESGOS'!$AR566="Menor"),CONCATENATE("R",'MAPA DE RIESGOS'!$H566,"C",'MAPA DE RIESGOS'!$AF566),"")</f>
        <v/>
      </c>
      <c r="AO68" s="346" t="str">
        <f>IF(AND('MAPA DE RIESGOS'!$AP567="Alta",'MAPA DE RIESGOS'!$AR567="Menor"),CONCATENATE("R",'MAPA DE RIESGOS'!$H567,"C",'MAPA DE RIESGOS'!$AF567),"")</f>
        <v/>
      </c>
      <c r="AP68" s="346" t="str">
        <f>IF(AND('MAPA DE RIESGOS'!$AP568="Alta",'MAPA DE RIESGOS'!$AR568="Menor"),CONCATENATE("R",'MAPA DE RIESGOS'!$H568,"C",'MAPA DE RIESGOS'!$AF568),"")</f>
        <v/>
      </c>
      <c r="AQ68" s="346" t="str">
        <f>IF(AND('MAPA DE RIESGOS'!$AP569="Alta",'MAPA DE RIESGOS'!$AR569="Menor"),CONCATENATE("R",'MAPA DE RIESGOS'!$H569,"C",'MAPA DE RIESGOS'!$AF569),"")</f>
        <v/>
      </c>
      <c r="AR68" s="346" t="str">
        <f>IF(AND('MAPA DE RIESGOS'!$AP570="Alta",'MAPA DE RIESGOS'!$AR570="Menor"),CONCATENATE("R",'MAPA DE RIESGOS'!$H570,"C",'MAPA DE RIESGOS'!$AF570),"")</f>
        <v/>
      </c>
      <c r="AS68" s="347" t="str">
        <f>IF(AND('MAPA DE RIESGOS'!$AP571="Alta",'MAPA DE RIESGOS'!$AR571="Menor"),CONCATENATE("R",'MAPA DE RIESGOS'!$H571,"C",'MAPA DE RIESGOS'!$AF571),"")</f>
        <v/>
      </c>
      <c r="AT68" s="333" t="str">
        <f>IF(AND('MAPA DE RIESGOS'!$AP554="Alta",'MAPA DE RIESGOS'!$AR554="Moderado"),CONCATENATE("R",'MAPA DE RIESGOS'!$H554,"C",'MAPA DE RIESGOS'!$AF554),"")</f>
        <v/>
      </c>
      <c r="AU68" s="333" t="str">
        <f>IF(AND('MAPA DE RIESGOS'!$AP555="Alta",'MAPA DE RIESGOS'!$AR555="Moderado"),CONCATENATE("R",'MAPA DE RIESGOS'!$H555,"C",'MAPA DE RIESGOS'!$AF555),"")</f>
        <v/>
      </c>
      <c r="AV68" s="333" t="str">
        <f>IF(AND('MAPA DE RIESGOS'!$AP556="Alta",'MAPA DE RIESGOS'!$AR556="Moderado"),CONCATENATE("R",'MAPA DE RIESGOS'!$H556,"C",'MAPA DE RIESGOS'!$AF556),"")</f>
        <v/>
      </c>
      <c r="AW68" s="333" t="str">
        <f>IF(AND('MAPA DE RIESGOS'!$AP557="Alta",'MAPA DE RIESGOS'!$AR557="Moderado"),CONCATENATE("R",'MAPA DE RIESGOS'!$H557,"C",'MAPA DE RIESGOS'!$AF557),"")</f>
        <v/>
      </c>
      <c r="AX68" s="333" t="str">
        <f>IF(AND('MAPA DE RIESGOS'!$AP558="Alta",'MAPA DE RIESGOS'!$AR558="Moderado"),CONCATENATE("R",'MAPA DE RIESGOS'!$H558,"C",'MAPA DE RIESGOS'!$AF558),"")</f>
        <v/>
      </c>
      <c r="AY68" s="333" t="str">
        <f>IF(AND('MAPA DE RIESGOS'!$AP559="Alta",'MAPA DE RIESGOS'!$AR559="Moderado"),CONCATENATE("R",'MAPA DE RIESGOS'!$H559,"C",'MAPA DE RIESGOS'!$AF559),"")</f>
        <v/>
      </c>
      <c r="AZ68" s="333" t="str">
        <f>IF(AND('MAPA DE RIESGOS'!$AP560="Alta",'MAPA DE RIESGOS'!$AR560="Moderado"),CONCATENATE("R",'MAPA DE RIESGOS'!$H560,"C",'MAPA DE RIESGOS'!$AF560),"")</f>
        <v/>
      </c>
      <c r="BA68" s="333" t="str">
        <f>IF(AND('MAPA DE RIESGOS'!$AP561="Alta",'MAPA DE RIESGOS'!$AR561="Moderado"),CONCATENATE("R",'MAPA DE RIESGOS'!$H561,"C",'MAPA DE RIESGOS'!$AF561),"")</f>
        <v/>
      </c>
      <c r="BB68" s="333" t="str">
        <f>IF(AND('MAPA DE RIESGOS'!$AP562="Alta",'MAPA DE RIESGOS'!$AR562="Moderado"),CONCATENATE("R",'MAPA DE RIESGOS'!$H562,"C",'MAPA DE RIESGOS'!$AF562),"")</f>
        <v/>
      </c>
      <c r="BC68" s="333" t="str">
        <f>IF(AND('MAPA DE RIESGOS'!$AP563="Alta",'MAPA DE RIESGOS'!$AR563="Moderado"),CONCATENATE("R",'MAPA DE RIESGOS'!$H563,"C",'MAPA DE RIESGOS'!$AF563),"")</f>
        <v/>
      </c>
      <c r="BD68" s="333" t="str">
        <f>IF(AND('MAPA DE RIESGOS'!$AP564="Alta",'MAPA DE RIESGOS'!$AR564="Moderado"),CONCATENATE("R",'MAPA DE RIESGOS'!$H564,"C",'MAPA DE RIESGOS'!$AF564),"")</f>
        <v/>
      </c>
      <c r="BE68" s="333" t="str">
        <f>IF(AND('MAPA DE RIESGOS'!$AP565="Alta",'MAPA DE RIESGOS'!$AR565="Moderado"),CONCATENATE("R",'MAPA DE RIESGOS'!$H565,"C",'MAPA DE RIESGOS'!$AF565),"")</f>
        <v/>
      </c>
      <c r="BF68" s="333" t="str">
        <f>IF(AND('MAPA DE RIESGOS'!$AP566="Alta",'MAPA DE RIESGOS'!$AR566="Moderado"),CONCATENATE("R",'MAPA DE RIESGOS'!$H566,"C",'MAPA DE RIESGOS'!$AF566),"")</f>
        <v/>
      </c>
      <c r="BG68" s="333" t="str">
        <f>IF(AND('MAPA DE RIESGOS'!$AP567="Alta",'MAPA DE RIESGOS'!$AR567="Moderado"),CONCATENATE("R",'MAPA DE RIESGOS'!$H567,"C",'MAPA DE RIESGOS'!$AF567),"")</f>
        <v/>
      </c>
      <c r="BH68" s="333" t="str">
        <f>IF(AND('MAPA DE RIESGOS'!$AP568="Alta",'MAPA DE RIESGOS'!$AR568="Moderado"),CONCATENATE("R",'MAPA DE RIESGOS'!$H568,"C",'MAPA DE RIESGOS'!$AF568),"")</f>
        <v/>
      </c>
      <c r="BI68" s="333" t="str">
        <f>IF(AND('MAPA DE RIESGOS'!$AP569="Alta",'MAPA DE RIESGOS'!$AR569="Moderado"),CONCATENATE("R",'MAPA DE RIESGOS'!$H569,"C",'MAPA DE RIESGOS'!$AF569),"")</f>
        <v/>
      </c>
      <c r="BJ68" s="333" t="str">
        <f>IF(AND('MAPA DE RIESGOS'!$AP570="Alta",'MAPA DE RIESGOS'!$AR570="Moderado"),CONCATENATE("R",'MAPA DE RIESGOS'!$H570,"C",'MAPA DE RIESGOS'!$AF570),"")</f>
        <v/>
      </c>
      <c r="BK68" s="334" t="str">
        <f>IF(AND('MAPA DE RIESGOS'!$AP571="Alta",'MAPA DE RIESGOS'!$AR571="Moderado"),CONCATENATE("R",'MAPA DE RIESGOS'!$H571,"C",'MAPA DE RIESGOS'!$AF571),"")</f>
        <v/>
      </c>
      <c r="BL68" s="333" t="str">
        <f>IF(AND('MAPA DE RIESGOS'!$AP554="Alta",'MAPA DE RIESGOS'!$AR554="Mayor"),CONCATENATE("R",'MAPA DE RIESGOS'!$H554,"C",'MAPA DE RIESGOS'!$AF554),"")</f>
        <v/>
      </c>
      <c r="BM68" s="333" t="str">
        <f>IF(AND('MAPA DE RIESGOS'!$AP555="Alta",'MAPA DE RIESGOS'!$AR555="Mayor"),CONCATENATE("R",'MAPA DE RIESGOS'!$H555,"C",'MAPA DE RIESGOS'!$AF555),"")</f>
        <v/>
      </c>
      <c r="BN68" s="333" t="str">
        <f>IF(AND('MAPA DE RIESGOS'!$AP556="Alta",'MAPA DE RIESGOS'!$AR556="Mayor"),CONCATENATE("R",'MAPA DE RIESGOS'!$H556,"C",'MAPA DE RIESGOS'!$AF556),"")</f>
        <v/>
      </c>
      <c r="BO68" s="333" t="str">
        <f>IF(AND('MAPA DE RIESGOS'!$AP557="Alta",'MAPA DE RIESGOS'!$AR557="Mayor"),CONCATENATE("R",'MAPA DE RIESGOS'!$H557,"C",'MAPA DE RIESGOS'!$AF557),"")</f>
        <v/>
      </c>
      <c r="BP68" s="333" t="str">
        <f>IF(AND('MAPA DE RIESGOS'!$AP558="Alta",'MAPA DE RIESGOS'!$AR558="Mayor"),CONCATENATE("R",'MAPA DE RIESGOS'!$H558,"C",'MAPA DE RIESGOS'!$AF558),"")</f>
        <v/>
      </c>
      <c r="BQ68" s="333" t="str">
        <f>IF(AND('MAPA DE RIESGOS'!$AP559="Alta",'MAPA DE RIESGOS'!$AR559="Mayor"),CONCATENATE("R",'MAPA DE RIESGOS'!$H559,"C",'MAPA DE RIESGOS'!$AF559),"")</f>
        <v/>
      </c>
      <c r="BR68" s="333" t="str">
        <f>IF(AND('MAPA DE RIESGOS'!$AP560="Alta",'MAPA DE RIESGOS'!$AR560="Mayor"),CONCATENATE("R",'MAPA DE RIESGOS'!$H560,"C",'MAPA DE RIESGOS'!$AF560),"")</f>
        <v/>
      </c>
      <c r="BS68" s="333" t="str">
        <f>IF(AND('MAPA DE RIESGOS'!$AP561="Alta",'MAPA DE RIESGOS'!$AR561="Mayor"),CONCATENATE("R",'MAPA DE RIESGOS'!$H561,"C",'MAPA DE RIESGOS'!$AF561),"")</f>
        <v/>
      </c>
      <c r="BT68" s="333" t="str">
        <f>IF(AND('MAPA DE RIESGOS'!$AP562="Alta",'MAPA DE RIESGOS'!$AR562="Mayor"),CONCATENATE("R",'MAPA DE RIESGOS'!$H562,"C",'MAPA DE RIESGOS'!$AF562),"")</f>
        <v/>
      </c>
      <c r="BU68" s="333" t="str">
        <f>IF(AND('MAPA DE RIESGOS'!$AP563="Alta",'MAPA DE RIESGOS'!$AR563="Mayor"),CONCATENATE("R",'MAPA DE RIESGOS'!$H563,"C",'MAPA DE RIESGOS'!$AF563),"")</f>
        <v/>
      </c>
      <c r="BV68" s="333" t="str">
        <f>IF(AND('MAPA DE RIESGOS'!$AP564="Alta",'MAPA DE RIESGOS'!$AR564="Mayor"),CONCATENATE("R",'MAPA DE RIESGOS'!$H564,"C",'MAPA DE RIESGOS'!$AF564),"")</f>
        <v/>
      </c>
      <c r="BW68" s="333" t="str">
        <f>IF(AND('MAPA DE RIESGOS'!$AP565="Alta",'MAPA DE RIESGOS'!$AR565="Mayor"),CONCATENATE("R",'MAPA DE RIESGOS'!$H565,"C",'MAPA DE RIESGOS'!$AF565),"")</f>
        <v/>
      </c>
      <c r="BX68" s="333" t="str">
        <f>IF(AND('MAPA DE RIESGOS'!$AP566="Alta",'MAPA DE RIESGOS'!$AR566="Mayor"),CONCATENATE("R",'MAPA DE RIESGOS'!$H566,"C",'MAPA DE RIESGOS'!$AF566),"")</f>
        <v/>
      </c>
      <c r="BY68" s="333" t="str">
        <f>IF(AND('MAPA DE RIESGOS'!$AP567="Alta",'MAPA DE RIESGOS'!$AR567="Mayor"),CONCATENATE("R",'MAPA DE RIESGOS'!$H567,"C",'MAPA DE RIESGOS'!$AF567),"")</f>
        <v/>
      </c>
      <c r="BZ68" s="333" t="str">
        <f>IF(AND('MAPA DE RIESGOS'!$AP568="Alta",'MAPA DE RIESGOS'!$AR568="Mayor"),CONCATENATE("R",'MAPA DE RIESGOS'!$H568,"C",'MAPA DE RIESGOS'!$AF568),"")</f>
        <v/>
      </c>
      <c r="CA68" s="333" t="str">
        <f>IF(AND('MAPA DE RIESGOS'!$AP569="Alta",'MAPA DE RIESGOS'!$AR569="Mayor"),CONCATENATE("R",'MAPA DE RIESGOS'!$H569,"C",'MAPA DE RIESGOS'!$AF569),"")</f>
        <v/>
      </c>
      <c r="CB68" s="333" t="str">
        <f>IF(AND('MAPA DE RIESGOS'!$AP570="Alta",'MAPA DE RIESGOS'!$AR570="Mayor"),CONCATENATE("R",'MAPA DE RIESGOS'!$H570,"C",'MAPA DE RIESGOS'!$AF570),"")</f>
        <v/>
      </c>
      <c r="CC68" s="334" t="str">
        <f>IF(AND('MAPA DE RIESGOS'!$AP571="Alta",'MAPA DE RIESGOS'!$AR571="Mayor"),CONCATENATE("R",'MAPA DE RIESGOS'!$H571,"C",'MAPA DE RIESGOS'!$AF571),"")</f>
        <v/>
      </c>
      <c r="CD68" s="335" t="str">
        <f>IF(AND('MAPA DE RIESGOS'!$AP554="Alta",'MAPA DE RIESGOS'!$AR554="Catastrófico"),CONCATENATE("R",'MAPA DE RIESGOS'!$H554,"C",'MAPA DE RIESGOS'!$AF554),"")</f>
        <v/>
      </c>
      <c r="CE68" s="335" t="str">
        <f>IF(AND('MAPA DE RIESGOS'!$AP555="Alta",'MAPA DE RIESGOS'!$AR555="Catastrófico"),CONCATENATE("R",'MAPA DE RIESGOS'!$H555,"C",'MAPA DE RIESGOS'!$AF555),"")</f>
        <v/>
      </c>
      <c r="CF68" s="335" t="str">
        <f>IF(AND('MAPA DE RIESGOS'!$AP556="Alta",'MAPA DE RIESGOS'!$AR556="Catastrófico"),CONCATENATE("R",'MAPA DE RIESGOS'!$H556,"C",'MAPA DE RIESGOS'!$AF556),"")</f>
        <v/>
      </c>
      <c r="CG68" s="335" t="str">
        <f>IF(AND('MAPA DE RIESGOS'!$AP557="Alta",'MAPA DE RIESGOS'!$AR557="Catastrófico"),CONCATENATE("R",'MAPA DE RIESGOS'!$H557,"C",'MAPA DE RIESGOS'!$AF557),"")</f>
        <v/>
      </c>
      <c r="CH68" s="335" t="str">
        <f>IF(AND('MAPA DE RIESGOS'!$AP558="Alta",'MAPA DE RIESGOS'!$AR558="Catastrófico"),CONCATENATE("R",'MAPA DE RIESGOS'!$H558,"C",'MAPA DE RIESGOS'!$AF558),"")</f>
        <v/>
      </c>
      <c r="CI68" s="335" t="str">
        <f>IF(AND('MAPA DE RIESGOS'!$AP559="Alta",'MAPA DE RIESGOS'!$AR559="Catastrófico"),CONCATENATE("R",'MAPA DE RIESGOS'!$H559,"C",'MAPA DE RIESGOS'!$AF559),"")</f>
        <v/>
      </c>
      <c r="CJ68" s="335" t="str">
        <f>IF(AND('MAPA DE RIESGOS'!$AP560="Alta",'MAPA DE RIESGOS'!$AR560="Catastrófico"),CONCATENATE("R",'MAPA DE RIESGOS'!$H560,"C",'MAPA DE RIESGOS'!$AF560),"")</f>
        <v/>
      </c>
      <c r="CK68" s="335" t="str">
        <f>IF(AND('MAPA DE RIESGOS'!$AP561="Alta",'MAPA DE RIESGOS'!$AR561="Catastrófico"),CONCATENATE("R",'MAPA DE RIESGOS'!$H561,"C",'MAPA DE RIESGOS'!$AF561),"")</f>
        <v/>
      </c>
      <c r="CL68" s="335" t="str">
        <f>IF(AND('MAPA DE RIESGOS'!$AP562="Alta",'MAPA DE RIESGOS'!$AR562="Catastrófico"),CONCATENATE("R",'MAPA DE RIESGOS'!$H562,"C",'MAPA DE RIESGOS'!$AF562),"")</f>
        <v/>
      </c>
      <c r="CM68" s="335" t="str">
        <f>IF(AND('MAPA DE RIESGOS'!$AP563="Alta",'MAPA DE RIESGOS'!$AR563="Catastrófico"),CONCATENATE("R",'MAPA DE RIESGOS'!$H563,"C",'MAPA DE RIESGOS'!$AF563),"")</f>
        <v/>
      </c>
      <c r="CN68" s="335" t="str">
        <f>IF(AND('MAPA DE RIESGOS'!$AP564="Alta",'MAPA DE RIESGOS'!$AR564="Catastrófico"),CONCATENATE("R",'MAPA DE RIESGOS'!$H564,"C",'MAPA DE RIESGOS'!$AF564),"")</f>
        <v/>
      </c>
      <c r="CO68" s="335" t="str">
        <f>IF(AND('MAPA DE RIESGOS'!$AP565="Alta",'MAPA DE RIESGOS'!$AR565="Catastrófico"),CONCATENATE("R",'MAPA DE RIESGOS'!$H565,"C",'MAPA DE RIESGOS'!$AF565),"")</f>
        <v/>
      </c>
      <c r="CP68" s="335" t="str">
        <f>IF(AND('MAPA DE RIESGOS'!$AP566="Alta",'MAPA DE RIESGOS'!$AR566="Catastrófico"),CONCATENATE("R",'MAPA DE RIESGOS'!$H566,"C",'MAPA DE RIESGOS'!$AF566),"")</f>
        <v/>
      </c>
      <c r="CQ68" s="335" t="str">
        <f>IF(AND('MAPA DE RIESGOS'!$AP567="Alta",'MAPA DE RIESGOS'!$AR567="Catastrófico"),CONCATENATE("R",'MAPA DE RIESGOS'!$H567,"C",'MAPA DE RIESGOS'!$AF567),"")</f>
        <v/>
      </c>
      <c r="CR68" s="335" t="str">
        <f>IF(AND('MAPA DE RIESGOS'!$AP568="Alta",'MAPA DE RIESGOS'!$AR568="Catastrófico"),CONCATENATE("R",'MAPA DE RIESGOS'!$H568,"C",'MAPA DE RIESGOS'!$AF568),"")</f>
        <v/>
      </c>
      <c r="CS68" s="335" t="str">
        <f>IF(AND('MAPA DE RIESGOS'!$AP569="Alta",'MAPA DE RIESGOS'!$AR569="Catastrófico"),CONCATENATE("R",'MAPA DE RIESGOS'!$H569,"C",'MAPA DE RIESGOS'!$AF569),"")</f>
        <v/>
      </c>
      <c r="CT68" s="335" t="str">
        <f>IF(AND('MAPA DE RIESGOS'!$AP570="Alta",'MAPA DE RIESGOS'!$AR570="Catastrófico"),CONCATENATE("R",'MAPA DE RIESGOS'!$H570,"C",'MAPA DE RIESGOS'!$AF570),"")</f>
        <v/>
      </c>
      <c r="CU68" s="336" t="str">
        <f>IF(AND('MAPA DE RIESGOS'!$AP571="Alta",'MAPA DE RIESGOS'!$AR571="Catastrófico"),CONCATENATE("R",'MAPA DE RIESGOS'!$H571,"C",'MAPA DE RIESGOS'!$AF571),"")</f>
        <v/>
      </c>
      <c r="CV68" s="67"/>
      <c r="CW68" s="988"/>
      <c r="CX68" s="989"/>
      <c r="CY68" s="989"/>
      <c r="CZ68" s="989"/>
      <c r="DA68" s="989"/>
      <c r="DB68" s="990"/>
    </row>
    <row r="69" spans="2:106" ht="32.450000000000003" customHeight="1">
      <c r="B69" s="966"/>
      <c r="C69" s="966"/>
      <c r="D69" s="967"/>
      <c r="E69" s="955"/>
      <c r="F69" s="956"/>
      <c r="G69" s="956"/>
      <c r="H69" s="956"/>
      <c r="I69" s="956"/>
      <c r="J69" s="345" t="str">
        <f>IF(AND('MAPA DE RIESGOS'!$AP572="Alta",'MAPA DE RIESGOS'!$AR572="Leve"),CONCATENATE("R",'MAPA DE RIESGOS'!$H572,"C",'MAPA DE RIESGOS'!$AF572),"")</f>
        <v/>
      </c>
      <c r="K69" s="346" t="str">
        <f>IF(AND('MAPA DE RIESGOS'!$AP573="Alta",'MAPA DE RIESGOS'!$AR573="Leve"),CONCATENATE("R",'MAPA DE RIESGOS'!$H573,"C",'MAPA DE RIESGOS'!$AF573),"")</f>
        <v/>
      </c>
      <c r="L69" s="346" t="str">
        <f>IF(AND('MAPA DE RIESGOS'!$AP574="Alta",'MAPA DE RIESGOS'!$AR574="Leve"),CONCATENATE("R",'MAPA DE RIESGOS'!$H574,"C",'MAPA DE RIESGOS'!$AF574),"")</f>
        <v/>
      </c>
      <c r="M69" s="346" t="str">
        <f>IF(AND('MAPA DE RIESGOS'!$AP575="Alta",'MAPA DE RIESGOS'!$AR575="Leve"),CONCATENATE("R",'MAPA DE RIESGOS'!$H575,"C",'MAPA DE RIESGOS'!$AF575),"")</f>
        <v/>
      </c>
      <c r="N69" s="346" t="str">
        <f>IF(AND('MAPA DE RIESGOS'!$AP576="Alta",'MAPA DE RIESGOS'!$AR576="Leve"),CONCATENATE("R",'MAPA DE RIESGOS'!$H576,"C",'MAPA DE RIESGOS'!$AF576),"")</f>
        <v/>
      </c>
      <c r="O69" s="346" t="str">
        <f>IF(AND('MAPA DE RIESGOS'!$AP577="Alta",'MAPA DE RIESGOS'!$AR577="Leve"),CONCATENATE("R",'MAPA DE RIESGOS'!$H577,"C",'MAPA DE RIESGOS'!$AF577),"")</f>
        <v/>
      </c>
      <c r="P69" s="346" t="str">
        <f>IF(AND('MAPA DE RIESGOS'!$AP578="Alta",'MAPA DE RIESGOS'!$AR578="Leve"),CONCATENATE("R",'MAPA DE RIESGOS'!$H578,"C",'MAPA DE RIESGOS'!$AF578),"")</f>
        <v/>
      </c>
      <c r="Q69" s="346" t="str">
        <f>IF(AND('MAPA DE RIESGOS'!$AP579="Alta",'MAPA DE RIESGOS'!$AR579="Leve"),CONCATENATE("R",'MAPA DE RIESGOS'!$H579,"C",'MAPA DE RIESGOS'!$AF579),"")</f>
        <v/>
      </c>
      <c r="R69" s="346" t="str">
        <f>IF(AND('MAPA DE RIESGOS'!$AP580="Alta",'MAPA DE RIESGOS'!$AR580="Leve"),CONCATENATE("R",'MAPA DE RIESGOS'!$H580,"C",'MAPA DE RIESGOS'!$AF580),"")</f>
        <v/>
      </c>
      <c r="S69" s="346" t="str">
        <f>IF(AND('MAPA DE RIESGOS'!$AP581="Alta",'MAPA DE RIESGOS'!$AR581="Leve"),CONCATENATE("R",'MAPA DE RIESGOS'!$H581,"C",'MAPA DE RIESGOS'!$AF581),"")</f>
        <v/>
      </c>
      <c r="T69" s="346" t="str">
        <f>IF(AND('MAPA DE RIESGOS'!$AP582="Alta",'MAPA DE RIESGOS'!$AR582="Leve"),CONCATENATE("R",'MAPA DE RIESGOS'!$H582,"C",'MAPA DE RIESGOS'!$AF582),"")</f>
        <v/>
      </c>
      <c r="U69" s="346" t="str">
        <f>IF(AND('MAPA DE RIESGOS'!$AP583="Alta",'MAPA DE RIESGOS'!$AR583="Leve"),CONCATENATE("R",'MAPA DE RIESGOS'!$H583,"C",'MAPA DE RIESGOS'!$AF583),"")</f>
        <v/>
      </c>
      <c r="V69" s="346" t="str">
        <f>IF(AND('MAPA DE RIESGOS'!$AP584="Alta",'MAPA DE RIESGOS'!$AR584="Leve"),CONCATENATE("R",'MAPA DE RIESGOS'!$H584,"C",'MAPA DE RIESGOS'!$AF584),"")</f>
        <v/>
      </c>
      <c r="W69" s="346" t="str">
        <f>IF(AND('MAPA DE RIESGOS'!$AP585="Alta",'MAPA DE RIESGOS'!$AR585="Leve"),CONCATENATE("R",'MAPA DE RIESGOS'!$H585,"C",'MAPA DE RIESGOS'!$AF585),"")</f>
        <v/>
      </c>
      <c r="X69" s="346" t="str">
        <f>IF(AND('MAPA DE RIESGOS'!$AP586="Alta",'MAPA DE RIESGOS'!$AR586="Leve"),CONCATENATE("R",'MAPA DE RIESGOS'!$H586,"C",'MAPA DE RIESGOS'!$AF586),"")</f>
        <v/>
      </c>
      <c r="Y69" s="346" t="str">
        <f>IF(AND('MAPA DE RIESGOS'!$AP587="Alta",'MAPA DE RIESGOS'!$AR587="Leve"),CONCATENATE("R",'MAPA DE RIESGOS'!$H587,"C",'MAPA DE RIESGOS'!$AF587),"")</f>
        <v/>
      </c>
      <c r="Z69" s="346" t="str">
        <f>IF(AND('MAPA DE RIESGOS'!$AP588="Alta",'MAPA DE RIESGOS'!$AR588="Leve"),CONCATENATE("R",'MAPA DE RIESGOS'!$H588,"C",'MAPA DE RIESGOS'!$AF588),"")</f>
        <v/>
      </c>
      <c r="AA69" s="346" t="str">
        <f>IF(AND('MAPA DE RIESGOS'!$AP589="Alta",'MAPA DE RIESGOS'!$AR589="Leve"),CONCATENATE("R",'MAPA DE RIESGOS'!$H589,"C",'MAPA DE RIESGOS'!$AF589),"")</f>
        <v/>
      </c>
      <c r="AB69" s="345" t="str">
        <f>IF(AND('MAPA DE RIESGOS'!$AP572="Alta",'MAPA DE RIESGOS'!$AR572="Menor"),CONCATENATE("R",'MAPA DE RIESGOS'!$H572,"C",'MAPA DE RIESGOS'!$AF572),"")</f>
        <v/>
      </c>
      <c r="AC69" s="346" t="str">
        <f>IF(AND('MAPA DE RIESGOS'!$AP573="Alta",'MAPA DE RIESGOS'!$AR573="Menor"),CONCATENATE("R",'MAPA DE RIESGOS'!$H573,"C",'MAPA DE RIESGOS'!$AF573),"")</f>
        <v/>
      </c>
      <c r="AD69" s="346" t="str">
        <f>IF(AND('MAPA DE RIESGOS'!$AP574="Alta",'MAPA DE RIESGOS'!$AR574="Menor"),CONCATENATE("R",'MAPA DE RIESGOS'!$H574,"C",'MAPA DE RIESGOS'!$AF574),"")</f>
        <v/>
      </c>
      <c r="AE69" s="346" t="str">
        <f>IF(AND('MAPA DE RIESGOS'!$AP575="Alta",'MAPA DE RIESGOS'!$AR575="Menor"),CONCATENATE("R",'MAPA DE RIESGOS'!$H575,"C",'MAPA DE RIESGOS'!$AF575),"")</f>
        <v/>
      </c>
      <c r="AF69" s="346" t="str">
        <f>IF(AND('MAPA DE RIESGOS'!$AP576="Alta",'MAPA DE RIESGOS'!$AR576="Menor"),CONCATENATE("R",'MAPA DE RIESGOS'!$H576,"C",'MAPA DE RIESGOS'!$AF576),"")</f>
        <v/>
      </c>
      <c r="AG69" s="346" t="str">
        <f>IF(AND('MAPA DE RIESGOS'!$AP577="Alta",'MAPA DE RIESGOS'!$AR577="Menor"),CONCATENATE("R",'MAPA DE RIESGOS'!$H577,"C",'MAPA DE RIESGOS'!$AF577),"")</f>
        <v/>
      </c>
      <c r="AH69" s="346" t="str">
        <f>IF(AND('MAPA DE RIESGOS'!$AP578="Alta",'MAPA DE RIESGOS'!$AR578="Menor"),CONCATENATE("R",'MAPA DE RIESGOS'!$H578,"C",'MAPA DE RIESGOS'!$AF578),"")</f>
        <v/>
      </c>
      <c r="AI69" s="346" t="str">
        <f>IF(AND('MAPA DE RIESGOS'!$AP579="Alta",'MAPA DE RIESGOS'!$AR579="Menor"),CONCATENATE("R",'MAPA DE RIESGOS'!$H579,"C",'MAPA DE RIESGOS'!$AF579),"")</f>
        <v/>
      </c>
      <c r="AJ69" s="346" t="str">
        <f>IF(AND('MAPA DE RIESGOS'!$AP580="Alta",'MAPA DE RIESGOS'!$AR580="Menor"),CONCATENATE("R",'MAPA DE RIESGOS'!$H580,"C",'MAPA DE RIESGOS'!$AF580),"")</f>
        <v/>
      </c>
      <c r="AK69" s="346" t="str">
        <f>IF(AND('MAPA DE RIESGOS'!$AP581="Alta",'MAPA DE RIESGOS'!$AR581="Menor"),CONCATENATE("R",'MAPA DE RIESGOS'!$H581,"C",'MAPA DE RIESGOS'!$AF581),"")</f>
        <v/>
      </c>
      <c r="AL69" s="346" t="str">
        <f>IF(AND('MAPA DE RIESGOS'!$AP582="Alta",'MAPA DE RIESGOS'!$AR582="Menor"),CONCATENATE("R",'MAPA DE RIESGOS'!$H582,"C",'MAPA DE RIESGOS'!$AF582),"")</f>
        <v/>
      </c>
      <c r="AM69" s="346" t="str">
        <f>IF(AND('MAPA DE RIESGOS'!$AP583="Alta",'MAPA DE RIESGOS'!$AR583="Menor"),CONCATENATE("R",'MAPA DE RIESGOS'!$H583,"C",'MAPA DE RIESGOS'!$AF583),"")</f>
        <v/>
      </c>
      <c r="AN69" s="346" t="str">
        <f>IF(AND('MAPA DE RIESGOS'!$AP584="Alta",'MAPA DE RIESGOS'!$AR584="Menor"),CONCATENATE("R",'MAPA DE RIESGOS'!$H584,"C",'MAPA DE RIESGOS'!$AF584),"")</f>
        <v/>
      </c>
      <c r="AO69" s="346" t="str">
        <f>IF(AND('MAPA DE RIESGOS'!$AP585="Alta",'MAPA DE RIESGOS'!$AR585="Menor"),CONCATENATE("R",'MAPA DE RIESGOS'!$H585,"C",'MAPA DE RIESGOS'!$AF585),"")</f>
        <v/>
      </c>
      <c r="AP69" s="346" t="str">
        <f>IF(AND('MAPA DE RIESGOS'!$AP586="Alta",'MAPA DE RIESGOS'!$AR586="Menor"),CONCATENATE("R",'MAPA DE RIESGOS'!$H586,"C",'MAPA DE RIESGOS'!$AF586),"")</f>
        <v/>
      </c>
      <c r="AQ69" s="346" t="str">
        <f>IF(AND('MAPA DE RIESGOS'!$AP587="Alta",'MAPA DE RIESGOS'!$AR587="Menor"),CONCATENATE("R",'MAPA DE RIESGOS'!$H587,"C",'MAPA DE RIESGOS'!$AF587),"")</f>
        <v/>
      </c>
      <c r="AR69" s="346" t="str">
        <f>IF(AND('MAPA DE RIESGOS'!$AP588="Alta",'MAPA DE RIESGOS'!$AR588="Menor"),CONCATENATE("R",'MAPA DE RIESGOS'!$H588,"C",'MAPA DE RIESGOS'!$AF588),"")</f>
        <v/>
      </c>
      <c r="AS69" s="347" t="str">
        <f>IF(AND('MAPA DE RIESGOS'!$AP589="Alta",'MAPA DE RIESGOS'!$AR589="Menor"),CONCATENATE("R",'MAPA DE RIESGOS'!$H589,"C",'MAPA DE RIESGOS'!$AF589),"")</f>
        <v/>
      </c>
      <c r="AT69" s="333" t="str">
        <f>IF(AND('MAPA DE RIESGOS'!$AP572="Alta",'MAPA DE RIESGOS'!$AR572="Moderado"),CONCATENATE("R",'MAPA DE RIESGOS'!$H572,"C",'MAPA DE RIESGOS'!$AF572),"")</f>
        <v/>
      </c>
      <c r="AU69" s="333" t="str">
        <f>IF(AND('MAPA DE RIESGOS'!$AP573="Alta",'MAPA DE RIESGOS'!$AR573="Moderado"),CONCATENATE("R",'MAPA DE RIESGOS'!$H573,"C",'MAPA DE RIESGOS'!$AF573),"")</f>
        <v/>
      </c>
      <c r="AV69" s="333" t="str">
        <f>IF(AND('MAPA DE RIESGOS'!$AP574="Alta",'MAPA DE RIESGOS'!$AR574="Moderado"),CONCATENATE("R",'MAPA DE RIESGOS'!$H574,"C",'MAPA DE RIESGOS'!$AF574),"")</f>
        <v/>
      </c>
      <c r="AW69" s="333" t="str">
        <f>IF(AND('MAPA DE RIESGOS'!$AP575="Alta",'MAPA DE RIESGOS'!$AR575="Moderado"),CONCATENATE("R",'MAPA DE RIESGOS'!$H575,"C",'MAPA DE RIESGOS'!$AF575),"")</f>
        <v/>
      </c>
      <c r="AX69" s="333" t="str">
        <f>IF(AND('MAPA DE RIESGOS'!$AP576="Alta",'MAPA DE RIESGOS'!$AR576="Moderado"),CONCATENATE("R",'MAPA DE RIESGOS'!$H576,"C",'MAPA DE RIESGOS'!$AF576),"")</f>
        <v/>
      </c>
      <c r="AY69" s="333" t="str">
        <f>IF(AND('MAPA DE RIESGOS'!$AP577="Alta",'MAPA DE RIESGOS'!$AR577="Moderado"),CONCATENATE("R",'MAPA DE RIESGOS'!$H577,"C",'MAPA DE RIESGOS'!$AF577),"")</f>
        <v/>
      </c>
      <c r="AZ69" s="333" t="str">
        <f>IF(AND('MAPA DE RIESGOS'!$AP578="Alta",'MAPA DE RIESGOS'!$AR578="Moderado"),CONCATENATE("R",'MAPA DE RIESGOS'!$H578,"C",'MAPA DE RIESGOS'!$AF578),"")</f>
        <v/>
      </c>
      <c r="BA69" s="333" t="str">
        <f>IF(AND('MAPA DE RIESGOS'!$AP579="Alta",'MAPA DE RIESGOS'!$AR579="Moderado"),CONCATENATE("R",'MAPA DE RIESGOS'!$H579,"C",'MAPA DE RIESGOS'!$AF579),"")</f>
        <v/>
      </c>
      <c r="BB69" s="333" t="str">
        <f>IF(AND('MAPA DE RIESGOS'!$AP580="Alta",'MAPA DE RIESGOS'!$AR580="Moderado"),CONCATENATE("R",'MAPA DE RIESGOS'!$H580,"C",'MAPA DE RIESGOS'!$AF580),"")</f>
        <v/>
      </c>
      <c r="BC69" s="333" t="str">
        <f>IF(AND('MAPA DE RIESGOS'!$AP581="Alta",'MAPA DE RIESGOS'!$AR581="Moderado"),CONCATENATE("R",'MAPA DE RIESGOS'!$H581,"C",'MAPA DE RIESGOS'!$AF581),"")</f>
        <v/>
      </c>
      <c r="BD69" s="333" t="str">
        <f>IF(AND('MAPA DE RIESGOS'!$AP582="Alta",'MAPA DE RIESGOS'!$AR582="Moderado"),CONCATENATE("R",'MAPA DE RIESGOS'!$H582,"C",'MAPA DE RIESGOS'!$AF582),"")</f>
        <v/>
      </c>
      <c r="BE69" s="333" t="str">
        <f>IF(AND('MAPA DE RIESGOS'!$AP583="Alta",'MAPA DE RIESGOS'!$AR583="Moderado"),CONCATENATE("R",'MAPA DE RIESGOS'!$H583,"C",'MAPA DE RIESGOS'!$AF583),"")</f>
        <v/>
      </c>
      <c r="BF69" s="333" t="str">
        <f>IF(AND('MAPA DE RIESGOS'!$AP584="Alta",'MAPA DE RIESGOS'!$AR584="Moderado"),CONCATENATE("R",'MAPA DE RIESGOS'!$H584,"C",'MAPA DE RIESGOS'!$AF584),"")</f>
        <v/>
      </c>
      <c r="BG69" s="333" t="str">
        <f>IF(AND('MAPA DE RIESGOS'!$AP585="Alta",'MAPA DE RIESGOS'!$AR585="Moderado"),CONCATENATE("R",'MAPA DE RIESGOS'!$H585,"C",'MAPA DE RIESGOS'!$AF585),"")</f>
        <v/>
      </c>
      <c r="BH69" s="333" t="str">
        <f>IF(AND('MAPA DE RIESGOS'!$AP586="Alta",'MAPA DE RIESGOS'!$AR586="Moderado"),CONCATENATE("R",'MAPA DE RIESGOS'!$H586,"C",'MAPA DE RIESGOS'!$AF586),"")</f>
        <v/>
      </c>
      <c r="BI69" s="333" t="str">
        <f>IF(AND('MAPA DE RIESGOS'!$AP587="Alta",'MAPA DE RIESGOS'!$AR587="Moderado"),CONCATENATE("R",'MAPA DE RIESGOS'!$H587,"C",'MAPA DE RIESGOS'!$AF587),"")</f>
        <v/>
      </c>
      <c r="BJ69" s="333" t="str">
        <f>IF(AND('MAPA DE RIESGOS'!$AP588="Alta",'MAPA DE RIESGOS'!$AR588="Moderado"),CONCATENATE("R",'MAPA DE RIESGOS'!$H588,"C",'MAPA DE RIESGOS'!$AF588),"")</f>
        <v/>
      </c>
      <c r="BK69" s="334" t="str">
        <f>IF(AND('MAPA DE RIESGOS'!$AP589="Alta",'MAPA DE RIESGOS'!$AR589="Moderado"),CONCATENATE("R",'MAPA DE RIESGOS'!$H589,"C",'MAPA DE RIESGOS'!$AF589),"")</f>
        <v/>
      </c>
      <c r="BL69" s="333" t="str">
        <f>IF(AND('MAPA DE RIESGOS'!$AP572="Alta",'MAPA DE RIESGOS'!$AR572="Mayor"),CONCATENATE("R",'MAPA DE RIESGOS'!$H572,"C",'MAPA DE RIESGOS'!$AF572),"")</f>
        <v/>
      </c>
      <c r="BM69" s="333" t="str">
        <f>IF(AND('MAPA DE RIESGOS'!$AP573="Alta",'MAPA DE RIESGOS'!$AR573="Mayor"),CONCATENATE("R",'MAPA DE RIESGOS'!$H573,"C",'MAPA DE RIESGOS'!$AF573),"")</f>
        <v/>
      </c>
      <c r="BN69" s="333" t="str">
        <f>IF(AND('MAPA DE RIESGOS'!$AP574="Alta",'MAPA DE RIESGOS'!$AR574="Mayor"),CONCATENATE("R",'MAPA DE RIESGOS'!$H574,"C",'MAPA DE RIESGOS'!$AF574),"")</f>
        <v/>
      </c>
      <c r="BO69" s="333" t="str">
        <f>IF(AND('MAPA DE RIESGOS'!$AP575="Alta",'MAPA DE RIESGOS'!$AR575="Mayor"),CONCATENATE("R",'MAPA DE RIESGOS'!$H575,"C",'MAPA DE RIESGOS'!$AF575),"")</f>
        <v/>
      </c>
      <c r="BP69" s="333" t="str">
        <f>IF(AND('MAPA DE RIESGOS'!$AP576="Alta",'MAPA DE RIESGOS'!$AR576="Mayor"),CONCATENATE("R",'MAPA DE RIESGOS'!$H576,"C",'MAPA DE RIESGOS'!$AF576),"")</f>
        <v/>
      </c>
      <c r="BQ69" s="333" t="str">
        <f>IF(AND('MAPA DE RIESGOS'!$AP577="Alta",'MAPA DE RIESGOS'!$AR577="Mayor"),CONCATENATE("R",'MAPA DE RIESGOS'!$H577,"C",'MAPA DE RIESGOS'!$AF577),"")</f>
        <v/>
      </c>
      <c r="BR69" s="333" t="str">
        <f>IF(AND('MAPA DE RIESGOS'!$AP578="Alta",'MAPA DE RIESGOS'!$AR578="Mayor"),CONCATENATE("R",'MAPA DE RIESGOS'!$H578,"C",'MAPA DE RIESGOS'!$AF578),"")</f>
        <v/>
      </c>
      <c r="BS69" s="333" t="str">
        <f>IF(AND('MAPA DE RIESGOS'!$AP579="Alta",'MAPA DE RIESGOS'!$AR579="Mayor"),CONCATENATE("R",'MAPA DE RIESGOS'!$H579,"C",'MAPA DE RIESGOS'!$AF579),"")</f>
        <v/>
      </c>
      <c r="BT69" s="333" t="str">
        <f>IF(AND('MAPA DE RIESGOS'!$AP580="Alta",'MAPA DE RIESGOS'!$AR580="Mayor"),CONCATENATE("R",'MAPA DE RIESGOS'!$H580,"C",'MAPA DE RIESGOS'!$AF580),"")</f>
        <v/>
      </c>
      <c r="BU69" s="333" t="str">
        <f>IF(AND('MAPA DE RIESGOS'!$AP581="Alta",'MAPA DE RIESGOS'!$AR581="Mayor"),CONCATENATE("R",'MAPA DE RIESGOS'!$H581,"C",'MAPA DE RIESGOS'!$AF581),"")</f>
        <v/>
      </c>
      <c r="BV69" s="333" t="str">
        <f>IF(AND('MAPA DE RIESGOS'!$AP582="Alta",'MAPA DE RIESGOS'!$AR582="Mayor"),CONCATENATE("R",'MAPA DE RIESGOS'!$H582,"C",'MAPA DE RIESGOS'!$AF582),"")</f>
        <v/>
      </c>
      <c r="BW69" s="333" t="str">
        <f>IF(AND('MAPA DE RIESGOS'!$AP583="Alta",'MAPA DE RIESGOS'!$AR583="Mayor"),CONCATENATE("R",'MAPA DE RIESGOS'!$H583,"C",'MAPA DE RIESGOS'!$AF583),"")</f>
        <v/>
      </c>
      <c r="BX69" s="333" t="str">
        <f>IF(AND('MAPA DE RIESGOS'!$AP584="Alta",'MAPA DE RIESGOS'!$AR584="Mayor"),CONCATENATE("R",'MAPA DE RIESGOS'!$H584,"C",'MAPA DE RIESGOS'!$AF584),"")</f>
        <v/>
      </c>
      <c r="BY69" s="333" t="str">
        <f>IF(AND('MAPA DE RIESGOS'!$AP585="Alta",'MAPA DE RIESGOS'!$AR585="Mayor"),CONCATENATE("R",'MAPA DE RIESGOS'!$H585,"C",'MAPA DE RIESGOS'!$AF585),"")</f>
        <v/>
      </c>
      <c r="BZ69" s="333" t="str">
        <f>IF(AND('MAPA DE RIESGOS'!$AP586="Alta",'MAPA DE RIESGOS'!$AR586="Mayor"),CONCATENATE("R",'MAPA DE RIESGOS'!$H586,"C",'MAPA DE RIESGOS'!$AF586),"")</f>
        <v/>
      </c>
      <c r="CA69" s="333" t="str">
        <f>IF(AND('MAPA DE RIESGOS'!$AP587="Alta",'MAPA DE RIESGOS'!$AR587="Mayor"),CONCATENATE("R",'MAPA DE RIESGOS'!$H587,"C",'MAPA DE RIESGOS'!$AF587),"")</f>
        <v/>
      </c>
      <c r="CB69" s="333" t="str">
        <f>IF(AND('MAPA DE RIESGOS'!$AP588="Alta",'MAPA DE RIESGOS'!$AR588="Mayor"),CONCATENATE("R",'MAPA DE RIESGOS'!$H588,"C",'MAPA DE RIESGOS'!$AF588),"")</f>
        <v/>
      </c>
      <c r="CC69" s="334" t="str">
        <f>IF(AND('MAPA DE RIESGOS'!$AP589="Alta",'MAPA DE RIESGOS'!$AR589="Mayor"),CONCATENATE("R",'MAPA DE RIESGOS'!$H589,"C",'MAPA DE RIESGOS'!$AF589),"")</f>
        <v/>
      </c>
      <c r="CD69" s="335" t="str">
        <f>IF(AND('MAPA DE RIESGOS'!$AP572="Alta",'MAPA DE RIESGOS'!$AR572="Catastrófico"),CONCATENATE("R",'MAPA DE RIESGOS'!$H572,"C",'MAPA DE RIESGOS'!$AF572),"")</f>
        <v/>
      </c>
      <c r="CE69" s="335" t="str">
        <f>IF(AND('MAPA DE RIESGOS'!$AP573="Alta",'MAPA DE RIESGOS'!$AR573="Catastrófico"),CONCATENATE("R",'MAPA DE RIESGOS'!$H573,"C",'MAPA DE RIESGOS'!$AF573),"")</f>
        <v/>
      </c>
      <c r="CF69" s="335" t="str">
        <f>IF(AND('MAPA DE RIESGOS'!$AP574="Alta",'MAPA DE RIESGOS'!$AR574="Catastrófico"),CONCATENATE("R",'MAPA DE RIESGOS'!$H574,"C",'MAPA DE RIESGOS'!$AF574),"")</f>
        <v/>
      </c>
      <c r="CG69" s="335" t="str">
        <f>IF(AND('MAPA DE RIESGOS'!$AP575="Alta",'MAPA DE RIESGOS'!$AR575="Catastrófico"),CONCATENATE("R",'MAPA DE RIESGOS'!$H575,"C",'MAPA DE RIESGOS'!$AF575),"")</f>
        <v/>
      </c>
      <c r="CH69" s="335" t="str">
        <f>IF(AND('MAPA DE RIESGOS'!$AP576="Alta",'MAPA DE RIESGOS'!$AR576="Catastrófico"),CONCATENATE("R",'MAPA DE RIESGOS'!$H576,"C",'MAPA DE RIESGOS'!$AF576),"")</f>
        <v/>
      </c>
      <c r="CI69" s="335" t="str">
        <f>IF(AND('MAPA DE RIESGOS'!$AP577="Alta",'MAPA DE RIESGOS'!$AR577="Catastrófico"),CONCATENATE("R",'MAPA DE RIESGOS'!$H577,"C",'MAPA DE RIESGOS'!$AF577),"")</f>
        <v/>
      </c>
      <c r="CJ69" s="335" t="str">
        <f>IF(AND('MAPA DE RIESGOS'!$AP578="Alta",'MAPA DE RIESGOS'!$AR578="Catastrófico"),CONCATENATE("R",'MAPA DE RIESGOS'!$H578,"C",'MAPA DE RIESGOS'!$AF578),"")</f>
        <v/>
      </c>
      <c r="CK69" s="335" t="str">
        <f>IF(AND('MAPA DE RIESGOS'!$AP579="Alta",'MAPA DE RIESGOS'!$AR579="Catastrófico"),CONCATENATE("R",'MAPA DE RIESGOS'!$H579,"C",'MAPA DE RIESGOS'!$AF579),"")</f>
        <v/>
      </c>
      <c r="CL69" s="335" t="str">
        <f>IF(AND('MAPA DE RIESGOS'!$AP580="Alta",'MAPA DE RIESGOS'!$AR580="Catastrófico"),CONCATENATE("R",'MAPA DE RIESGOS'!$H580,"C",'MAPA DE RIESGOS'!$AF580),"")</f>
        <v/>
      </c>
      <c r="CM69" s="335" t="str">
        <f>IF(AND('MAPA DE RIESGOS'!$AP581="Alta",'MAPA DE RIESGOS'!$AR581="Catastrófico"),CONCATENATE("R",'MAPA DE RIESGOS'!$H581,"C",'MAPA DE RIESGOS'!$AF581),"")</f>
        <v/>
      </c>
      <c r="CN69" s="335" t="str">
        <f>IF(AND('MAPA DE RIESGOS'!$AP582="Alta",'MAPA DE RIESGOS'!$AR582="Catastrófico"),CONCATENATE("R",'MAPA DE RIESGOS'!$H582,"C",'MAPA DE RIESGOS'!$AF582),"")</f>
        <v/>
      </c>
      <c r="CO69" s="335" t="str">
        <f>IF(AND('MAPA DE RIESGOS'!$AP583="Alta",'MAPA DE RIESGOS'!$AR583="Catastrófico"),CONCATENATE("R",'MAPA DE RIESGOS'!$H583,"C",'MAPA DE RIESGOS'!$AF583),"")</f>
        <v/>
      </c>
      <c r="CP69" s="335" t="str">
        <f>IF(AND('MAPA DE RIESGOS'!$AP584="Alta",'MAPA DE RIESGOS'!$AR584="Catastrófico"),CONCATENATE("R",'MAPA DE RIESGOS'!$H584,"C",'MAPA DE RIESGOS'!$AF584),"")</f>
        <v/>
      </c>
      <c r="CQ69" s="335" t="str">
        <f>IF(AND('MAPA DE RIESGOS'!$AP585="Alta",'MAPA DE RIESGOS'!$AR585="Catastrófico"),CONCATENATE("R",'MAPA DE RIESGOS'!$H585,"C",'MAPA DE RIESGOS'!$AF585),"")</f>
        <v/>
      </c>
      <c r="CR69" s="335" t="str">
        <f>IF(AND('MAPA DE RIESGOS'!$AP586="Alta",'MAPA DE RIESGOS'!$AR586="Catastrófico"),CONCATENATE("R",'MAPA DE RIESGOS'!$H586,"C",'MAPA DE RIESGOS'!$AF586),"")</f>
        <v/>
      </c>
      <c r="CS69" s="335" t="str">
        <f>IF(AND('MAPA DE RIESGOS'!$AP587="Alta",'MAPA DE RIESGOS'!$AR587="Catastrófico"),CONCATENATE("R",'MAPA DE RIESGOS'!$H587,"C",'MAPA DE RIESGOS'!$AF587),"")</f>
        <v/>
      </c>
      <c r="CT69" s="335" t="str">
        <f>IF(AND('MAPA DE RIESGOS'!$AP588="Alta",'MAPA DE RIESGOS'!$AR588="Catastrófico"),CONCATENATE("R",'MAPA DE RIESGOS'!$H588,"C",'MAPA DE RIESGOS'!$AF588),"")</f>
        <v/>
      </c>
      <c r="CU69" s="336" t="str">
        <f>IF(AND('MAPA DE RIESGOS'!$AP589="Alta",'MAPA DE RIESGOS'!$AR589="Catastrófico"),CONCATENATE("R",'MAPA DE RIESGOS'!$H589,"C",'MAPA DE RIESGOS'!$AF589),"")</f>
        <v/>
      </c>
      <c r="CV69" s="67"/>
      <c r="CW69" s="988"/>
      <c r="CX69" s="989"/>
      <c r="CY69" s="989"/>
      <c r="CZ69" s="989"/>
      <c r="DA69" s="989"/>
      <c r="DB69" s="990"/>
    </row>
    <row r="70" spans="2:106" ht="32.450000000000003" customHeight="1">
      <c r="B70" s="966"/>
      <c r="C70" s="966"/>
      <c r="D70" s="967"/>
      <c r="E70" s="955"/>
      <c r="F70" s="956"/>
      <c r="G70" s="956"/>
      <c r="H70" s="956"/>
      <c r="I70" s="956"/>
      <c r="J70" s="345" t="str">
        <f>IF(AND('MAPA DE RIESGOS'!$AP590="Alta",'MAPA DE RIESGOS'!$AR590="Leve"),CONCATENATE("R",'MAPA DE RIESGOS'!$H590,"C",'MAPA DE RIESGOS'!$AF590),"")</f>
        <v/>
      </c>
      <c r="K70" s="346" t="str">
        <f>IF(AND('MAPA DE RIESGOS'!$AP591="Alta",'MAPA DE RIESGOS'!$AR591="Leve"),CONCATENATE("R",'MAPA DE RIESGOS'!$H591,"C",'MAPA DE RIESGOS'!$AF591),"")</f>
        <v/>
      </c>
      <c r="L70" s="346" t="str">
        <f>IF(AND('MAPA DE RIESGOS'!$AP592="Alta",'MAPA DE RIESGOS'!$AR592="Leve"),CONCATENATE("R",'MAPA DE RIESGOS'!$H592,"C",'MAPA DE RIESGOS'!$AF592),"")</f>
        <v/>
      </c>
      <c r="M70" s="346" t="str">
        <f>IF(AND('MAPA DE RIESGOS'!$AP593="Alta",'MAPA DE RIESGOS'!$AR593="Leve"),CONCATENATE("R",'MAPA DE RIESGOS'!$H593,"C",'MAPA DE RIESGOS'!$AF593),"")</f>
        <v/>
      </c>
      <c r="N70" s="346" t="str">
        <f>IF(AND('MAPA DE RIESGOS'!$AP594="Alta",'MAPA DE RIESGOS'!$AR594="Leve"),CONCATENATE("R",'MAPA DE RIESGOS'!$H594,"C",'MAPA DE RIESGOS'!$AF594),"")</f>
        <v/>
      </c>
      <c r="O70" s="346" t="str">
        <f>IF(AND('MAPA DE RIESGOS'!$AP595="Alta",'MAPA DE RIESGOS'!$AR595="Leve"),CONCATENATE("R",'MAPA DE RIESGOS'!$H595,"C",'MAPA DE RIESGOS'!$AF595),"")</f>
        <v/>
      </c>
      <c r="P70" s="346" t="str">
        <f>IF(AND('MAPA DE RIESGOS'!$AP596="Alta",'MAPA DE RIESGOS'!$AR596="Leve"),CONCATENATE("R",'MAPA DE RIESGOS'!$H596,"C",'MAPA DE RIESGOS'!$AF596),"")</f>
        <v/>
      </c>
      <c r="Q70" s="346" t="str">
        <f>IF(AND('MAPA DE RIESGOS'!$AP597="Alta",'MAPA DE RIESGOS'!$AR597="Leve"),CONCATENATE("R",'MAPA DE RIESGOS'!$H597,"C",'MAPA DE RIESGOS'!$AF597),"")</f>
        <v/>
      </c>
      <c r="R70" s="346" t="str">
        <f>IF(AND('MAPA DE RIESGOS'!$AP598="Alta",'MAPA DE RIESGOS'!$AR598="Leve"),CONCATENATE("R",'MAPA DE RIESGOS'!$H598,"C",'MAPA DE RIESGOS'!$AF598),"")</f>
        <v/>
      </c>
      <c r="S70" s="346" t="str">
        <f>IF(AND('MAPA DE RIESGOS'!$AP599="Alta",'MAPA DE RIESGOS'!$AR599="Leve"),CONCATENATE("R",'MAPA DE RIESGOS'!$H599,"C",'MAPA DE RIESGOS'!$AF599),"")</f>
        <v/>
      </c>
      <c r="T70" s="346" t="str">
        <f>IF(AND('MAPA DE RIESGOS'!$AP600="Alta",'MAPA DE RIESGOS'!$AR600="Leve"),CONCATENATE("R",'MAPA DE RIESGOS'!$H600,"C",'MAPA DE RIESGOS'!$AF600),"")</f>
        <v/>
      </c>
      <c r="U70" s="346" t="str">
        <f>IF(AND('MAPA DE RIESGOS'!$AP601="Alta",'MAPA DE RIESGOS'!$AR601="Leve"),CONCATENATE("R",'MAPA DE RIESGOS'!$H601,"C",'MAPA DE RIESGOS'!$AF601),"")</f>
        <v/>
      </c>
      <c r="V70" s="346" t="str">
        <f>IF(AND('MAPA DE RIESGOS'!$AP602="Alta",'MAPA DE RIESGOS'!$AR602="Leve"),CONCATENATE("R",'MAPA DE RIESGOS'!$H602,"C",'MAPA DE RIESGOS'!$AF602),"")</f>
        <v/>
      </c>
      <c r="W70" s="346" t="str">
        <f>IF(AND('MAPA DE RIESGOS'!$AP603="Alta",'MAPA DE RIESGOS'!$AR603="Leve"),CONCATENATE("R",'MAPA DE RIESGOS'!$H603,"C",'MAPA DE RIESGOS'!$AF603),"")</f>
        <v/>
      </c>
      <c r="X70" s="346" t="str">
        <f>IF(AND('MAPA DE RIESGOS'!$AP604="Alta",'MAPA DE RIESGOS'!$AR604="Leve"),CONCATENATE("R",'MAPA DE RIESGOS'!$H604,"C",'MAPA DE RIESGOS'!$AF604),"")</f>
        <v/>
      </c>
      <c r="Y70" s="346" t="str">
        <f>IF(AND('MAPA DE RIESGOS'!$AP605="Alta",'MAPA DE RIESGOS'!$AR605="Leve"),CONCATENATE("R",'MAPA DE RIESGOS'!$H605,"C",'MAPA DE RIESGOS'!$AF605),"")</f>
        <v/>
      </c>
      <c r="Z70" s="346" t="str">
        <f>IF(AND('MAPA DE RIESGOS'!$AP606="Alta",'MAPA DE RIESGOS'!$AR606="Leve"),CONCATENATE("R",'MAPA DE RIESGOS'!$H606,"C",'MAPA DE RIESGOS'!$AF606),"")</f>
        <v/>
      </c>
      <c r="AA70" s="346" t="str">
        <f>IF(AND('MAPA DE RIESGOS'!$AP607="Alta",'MAPA DE RIESGOS'!$AR607="Leve"),CONCATENATE("R",'MAPA DE RIESGOS'!$H607,"C",'MAPA DE RIESGOS'!$AF607),"")</f>
        <v/>
      </c>
      <c r="AB70" s="345" t="str">
        <f>IF(AND('MAPA DE RIESGOS'!$AP590="Alta",'MAPA DE RIESGOS'!$AR590="Menor"),CONCATENATE("R",'MAPA DE RIESGOS'!$H590,"C",'MAPA DE RIESGOS'!$AF590),"")</f>
        <v/>
      </c>
      <c r="AC70" s="346" t="str">
        <f>IF(AND('MAPA DE RIESGOS'!$AP591="Alta",'MAPA DE RIESGOS'!$AR591="Menor"),CONCATENATE("R",'MAPA DE RIESGOS'!$H591,"C",'MAPA DE RIESGOS'!$AF591),"")</f>
        <v/>
      </c>
      <c r="AD70" s="346" t="str">
        <f>IF(AND('MAPA DE RIESGOS'!$AP592="Alta",'MAPA DE RIESGOS'!$AR592="Menor"),CONCATENATE("R",'MAPA DE RIESGOS'!$H592,"C",'MAPA DE RIESGOS'!$AF592),"")</f>
        <v/>
      </c>
      <c r="AE70" s="346" t="str">
        <f>IF(AND('MAPA DE RIESGOS'!$AP593="Alta",'MAPA DE RIESGOS'!$AR593="Menor"),CONCATENATE("R",'MAPA DE RIESGOS'!$H593,"C",'MAPA DE RIESGOS'!$AF593),"")</f>
        <v/>
      </c>
      <c r="AF70" s="346" t="str">
        <f>IF(AND('MAPA DE RIESGOS'!$AP594="Alta",'MAPA DE RIESGOS'!$AR594="Menor"),CONCATENATE("R",'MAPA DE RIESGOS'!$H594,"C",'MAPA DE RIESGOS'!$AF594),"")</f>
        <v/>
      </c>
      <c r="AG70" s="346" t="str">
        <f>IF(AND('MAPA DE RIESGOS'!$AP595="Alta",'MAPA DE RIESGOS'!$AR595="Menor"),CONCATENATE("R",'MAPA DE RIESGOS'!$H595,"C",'MAPA DE RIESGOS'!$AF595),"")</f>
        <v/>
      </c>
      <c r="AH70" s="346" t="str">
        <f>IF(AND('MAPA DE RIESGOS'!$AP596="Alta",'MAPA DE RIESGOS'!$AR596="Menor"),CONCATENATE("R",'MAPA DE RIESGOS'!$H596,"C",'MAPA DE RIESGOS'!$AF596),"")</f>
        <v/>
      </c>
      <c r="AI70" s="346" t="str">
        <f>IF(AND('MAPA DE RIESGOS'!$AP597="Alta",'MAPA DE RIESGOS'!$AR597="Menor"),CONCATENATE("R",'MAPA DE RIESGOS'!$H597,"C",'MAPA DE RIESGOS'!$AF597),"")</f>
        <v/>
      </c>
      <c r="AJ70" s="346" t="str">
        <f>IF(AND('MAPA DE RIESGOS'!$AP598="Alta",'MAPA DE RIESGOS'!$AR598="Menor"),CONCATENATE("R",'MAPA DE RIESGOS'!$H598,"C",'MAPA DE RIESGOS'!$AF598),"")</f>
        <v/>
      </c>
      <c r="AK70" s="346" t="str">
        <f>IF(AND('MAPA DE RIESGOS'!$AP599="Alta",'MAPA DE RIESGOS'!$AR599="Menor"),CONCATENATE("R",'MAPA DE RIESGOS'!$H599,"C",'MAPA DE RIESGOS'!$AF599),"")</f>
        <v/>
      </c>
      <c r="AL70" s="346" t="str">
        <f>IF(AND('MAPA DE RIESGOS'!$AP600="Alta",'MAPA DE RIESGOS'!$AR600="Menor"),CONCATENATE("R",'MAPA DE RIESGOS'!$H600,"C",'MAPA DE RIESGOS'!$AF600),"")</f>
        <v/>
      </c>
      <c r="AM70" s="346" t="str">
        <f>IF(AND('MAPA DE RIESGOS'!$AP601="Alta",'MAPA DE RIESGOS'!$AR601="Menor"),CONCATENATE("R",'MAPA DE RIESGOS'!$H601,"C",'MAPA DE RIESGOS'!$AF601),"")</f>
        <v/>
      </c>
      <c r="AN70" s="346" t="str">
        <f>IF(AND('MAPA DE RIESGOS'!$AP602="Alta",'MAPA DE RIESGOS'!$AR602="Menor"),CONCATENATE("R",'MAPA DE RIESGOS'!$H602,"C",'MAPA DE RIESGOS'!$AF602),"")</f>
        <v/>
      </c>
      <c r="AO70" s="346" t="str">
        <f>IF(AND('MAPA DE RIESGOS'!$AP603="Alta",'MAPA DE RIESGOS'!$AR603="Menor"),CONCATENATE("R",'MAPA DE RIESGOS'!$H603,"C",'MAPA DE RIESGOS'!$AF603),"")</f>
        <v/>
      </c>
      <c r="AP70" s="346" t="str">
        <f>IF(AND('MAPA DE RIESGOS'!$AP604="Alta",'MAPA DE RIESGOS'!$AR604="Menor"),CONCATENATE("R",'MAPA DE RIESGOS'!$H604,"C",'MAPA DE RIESGOS'!$AF604),"")</f>
        <v/>
      </c>
      <c r="AQ70" s="346" t="str">
        <f>IF(AND('MAPA DE RIESGOS'!$AP605="Alta",'MAPA DE RIESGOS'!$AR605="Menor"),CONCATENATE("R",'MAPA DE RIESGOS'!$H605,"C",'MAPA DE RIESGOS'!$AF605),"")</f>
        <v/>
      </c>
      <c r="AR70" s="346" t="str">
        <f>IF(AND('MAPA DE RIESGOS'!$AP606="Alta",'MAPA DE RIESGOS'!$AR606="Menor"),CONCATENATE("R",'MAPA DE RIESGOS'!$H606,"C",'MAPA DE RIESGOS'!$AF606),"")</f>
        <v/>
      </c>
      <c r="AS70" s="347" t="str">
        <f>IF(AND('MAPA DE RIESGOS'!$AP607="Alta",'MAPA DE RIESGOS'!$AR607="Menor"),CONCATENATE("R",'MAPA DE RIESGOS'!$H607,"C",'MAPA DE RIESGOS'!$AF607),"")</f>
        <v/>
      </c>
      <c r="AT70" s="333" t="str">
        <f>IF(AND('MAPA DE RIESGOS'!$AP590="Alta",'MAPA DE RIESGOS'!$AR590="Moderado"),CONCATENATE("R",'MAPA DE RIESGOS'!$H590,"C",'MAPA DE RIESGOS'!$AF590),"")</f>
        <v/>
      </c>
      <c r="AU70" s="333" t="str">
        <f>IF(AND('MAPA DE RIESGOS'!$AP591="Alta",'MAPA DE RIESGOS'!$AR591="Moderado"),CONCATENATE("R",'MAPA DE RIESGOS'!$H591,"C",'MAPA DE RIESGOS'!$AF591),"")</f>
        <v/>
      </c>
      <c r="AV70" s="333" t="str">
        <f>IF(AND('MAPA DE RIESGOS'!$AP592="Alta",'MAPA DE RIESGOS'!$AR592="Moderado"),CONCATENATE("R",'MAPA DE RIESGOS'!$H592,"C",'MAPA DE RIESGOS'!$AF592),"")</f>
        <v/>
      </c>
      <c r="AW70" s="333" t="str">
        <f>IF(AND('MAPA DE RIESGOS'!$AP593="Alta",'MAPA DE RIESGOS'!$AR593="Moderado"),CONCATENATE("R",'MAPA DE RIESGOS'!$H593,"C",'MAPA DE RIESGOS'!$AF593),"")</f>
        <v/>
      </c>
      <c r="AX70" s="333" t="str">
        <f>IF(AND('MAPA DE RIESGOS'!$AP594="Alta",'MAPA DE RIESGOS'!$AR594="Moderado"),CONCATENATE("R",'MAPA DE RIESGOS'!$H594,"C",'MAPA DE RIESGOS'!$AF594),"")</f>
        <v/>
      </c>
      <c r="AY70" s="333" t="str">
        <f>IF(AND('MAPA DE RIESGOS'!$AP595="Alta",'MAPA DE RIESGOS'!$AR595="Moderado"),CONCATENATE("R",'MAPA DE RIESGOS'!$H595,"C",'MAPA DE RIESGOS'!$AF595),"")</f>
        <v/>
      </c>
      <c r="AZ70" s="333" t="str">
        <f>IF(AND('MAPA DE RIESGOS'!$AP596="Alta",'MAPA DE RIESGOS'!$AR596="Moderado"),CONCATENATE("R",'MAPA DE RIESGOS'!$H596,"C",'MAPA DE RIESGOS'!$AF596),"")</f>
        <v/>
      </c>
      <c r="BA70" s="333" t="str">
        <f>IF(AND('MAPA DE RIESGOS'!$AP597="Alta",'MAPA DE RIESGOS'!$AR597="Moderado"),CONCATENATE("R",'MAPA DE RIESGOS'!$H597,"C",'MAPA DE RIESGOS'!$AF597),"")</f>
        <v/>
      </c>
      <c r="BB70" s="333" t="str">
        <f>IF(AND('MAPA DE RIESGOS'!$AP598="Alta",'MAPA DE RIESGOS'!$AR598="Moderado"),CONCATENATE("R",'MAPA DE RIESGOS'!$H598,"C",'MAPA DE RIESGOS'!$AF598),"")</f>
        <v/>
      </c>
      <c r="BC70" s="333" t="str">
        <f>IF(AND('MAPA DE RIESGOS'!$AP599="Alta",'MAPA DE RIESGOS'!$AR599="Moderado"),CONCATENATE("R",'MAPA DE RIESGOS'!$H599,"C",'MAPA DE RIESGOS'!$AF599),"")</f>
        <v/>
      </c>
      <c r="BD70" s="333" t="str">
        <f>IF(AND('MAPA DE RIESGOS'!$AP600="Alta",'MAPA DE RIESGOS'!$AR600="Moderado"),CONCATENATE("R",'MAPA DE RIESGOS'!$H600,"C",'MAPA DE RIESGOS'!$AF600),"")</f>
        <v/>
      </c>
      <c r="BE70" s="333" t="str">
        <f>IF(AND('MAPA DE RIESGOS'!$AP601="Alta",'MAPA DE RIESGOS'!$AR601="Moderado"),CONCATENATE("R",'MAPA DE RIESGOS'!$H601,"C",'MAPA DE RIESGOS'!$AF601),"")</f>
        <v/>
      </c>
      <c r="BF70" s="333" t="str">
        <f>IF(AND('MAPA DE RIESGOS'!$AP602="Alta",'MAPA DE RIESGOS'!$AR602="Moderado"),CONCATENATE("R",'MAPA DE RIESGOS'!$H602,"C",'MAPA DE RIESGOS'!$AF602),"")</f>
        <v/>
      </c>
      <c r="BG70" s="333" t="str">
        <f>IF(AND('MAPA DE RIESGOS'!$AP603="Alta",'MAPA DE RIESGOS'!$AR603="Moderado"),CONCATENATE("R",'MAPA DE RIESGOS'!$H603,"C",'MAPA DE RIESGOS'!$AF603),"")</f>
        <v/>
      </c>
      <c r="BH70" s="333" t="str">
        <f>IF(AND('MAPA DE RIESGOS'!$AP604="Alta",'MAPA DE RIESGOS'!$AR604="Moderado"),CONCATENATE("R",'MAPA DE RIESGOS'!$H604,"C",'MAPA DE RIESGOS'!$AF604),"")</f>
        <v/>
      </c>
      <c r="BI70" s="333" t="str">
        <f>IF(AND('MAPA DE RIESGOS'!$AP605="Alta",'MAPA DE RIESGOS'!$AR605="Moderado"),CONCATENATE("R",'MAPA DE RIESGOS'!$H605,"C",'MAPA DE RIESGOS'!$AF605),"")</f>
        <v/>
      </c>
      <c r="BJ70" s="333" t="str">
        <f>IF(AND('MAPA DE RIESGOS'!$AP606="Alta",'MAPA DE RIESGOS'!$AR606="Moderado"),CONCATENATE("R",'MAPA DE RIESGOS'!$H606,"C",'MAPA DE RIESGOS'!$AF606),"")</f>
        <v/>
      </c>
      <c r="BK70" s="334" t="str">
        <f>IF(AND('MAPA DE RIESGOS'!$AP607="Alta",'MAPA DE RIESGOS'!$AR607="Moderado"),CONCATENATE("R",'MAPA DE RIESGOS'!$H607,"C",'MAPA DE RIESGOS'!$AF607),"")</f>
        <v/>
      </c>
      <c r="BL70" s="333" t="str">
        <f>IF(AND('MAPA DE RIESGOS'!$AP590="Alta",'MAPA DE RIESGOS'!$AR590="Mayor"),CONCATENATE("R",'MAPA DE RIESGOS'!$H590,"C",'MAPA DE RIESGOS'!$AF590),"")</f>
        <v/>
      </c>
      <c r="BM70" s="333" t="str">
        <f>IF(AND('MAPA DE RIESGOS'!$AP591="Alta",'MAPA DE RIESGOS'!$AR591="Mayor"),CONCATENATE("R",'MAPA DE RIESGOS'!$H591,"C",'MAPA DE RIESGOS'!$AF591),"")</f>
        <v/>
      </c>
      <c r="BN70" s="333" t="str">
        <f>IF(AND('MAPA DE RIESGOS'!$AP592="Alta",'MAPA DE RIESGOS'!$AR592="Mayor"),CONCATENATE("R",'MAPA DE RIESGOS'!$H592,"C",'MAPA DE RIESGOS'!$AF592),"")</f>
        <v/>
      </c>
      <c r="BO70" s="333" t="str">
        <f>IF(AND('MAPA DE RIESGOS'!$AP593="Alta",'MAPA DE RIESGOS'!$AR593="Mayor"),CONCATENATE("R",'MAPA DE RIESGOS'!$H593,"C",'MAPA DE RIESGOS'!$AF593),"")</f>
        <v/>
      </c>
      <c r="BP70" s="333" t="str">
        <f>IF(AND('MAPA DE RIESGOS'!$AP594="Alta",'MAPA DE RIESGOS'!$AR594="Mayor"),CONCATENATE("R",'MAPA DE RIESGOS'!$H594,"C",'MAPA DE RIESGOS'!$AF594),"")</f>
        <v/>
      </c>
      <c r="BQ70" s="333" t="str">
        <f>IF(AND('MAPA DE RIESGOS'!$AP595="Alta",'MAPA DE RIESGOS'!$AR595="Mayor"),CONCATENATE("R",'MAPA DE RIESGOS'!$H595,"C",'MAPA DE RIESGOS'!$AF595),"")</f>
        <v/>
      </c>
      <c r="BR70" s="333" t="str">
        <f>IF(AND('MAPA DE RIESGOS'!$AP596="Alta",'MAPA DE RIESGOS'!$AR596="Mayor"),CONCATENATE("R",'MAPA DE RIESGOS'!$H596,"C",'MAPA DE RIESGOS'!$AF596),"")</f>
        <v/>
      </c>
      <c r="BS70" s="333" t="str">
        <f>IF(AND('MAPA DE RIESGOS'!$AP597="Alta",'MAPA DE RIESGOS'!$AR597="Mayor"),CONCATENATE("R",'MAPA DE RIESGOS'!$H597,"C",'MAPA DE RIESGOS'!$AF597),"")</f>
        <v/>
      </c>
      <c r="BT70" s="333" t="str">
        <f>IF(AND('MAPA DE RIESGOS'!$AP598="Alta",'MAPA DE RIESGOS'!$AR598="Mayor"),CONCATENATE("R",'MAPA DE RIESGOS'!$H598,"C",'MAPA DE RIESGOS'!$AF598),"")</f>
        <v/>
      </c>
      <c r="BU70" s="333" t="str">
        <f>IF(AND('MAPA DE RIESGOS'!$AP599="Alta",'MAPA DE RIESGOS'!$AR599="Mayor"),CONCATENATE("R",'MAPA DE RIESGOS'!$H599,"C",'MAPA DE RIESGOS'!$AF599),"")</f>
        <v/>
      </c>
      <c r="BV70" s="333" t="str">
        <f>IF(AND('MAPA DE RIESGOS'!$AP600="Alta",'MAPA DE RIESGOS'!$AR600="Mayor"),CONCATENATE("R",'MAPA DE RIESGOS'!$H600,"C",'MAPA DE RIESGOS'!$AF600),"")</f>
        <v/>
      </c>
      <c r="BW70" s="333" t="str">
        <f>IF(AND('MAPA DE RIESGOS'!$AP601="Alta",'MAPA DE RIESGOS'!$AR601="Mayor"),CONCATENATE("R",'MAPA DE RIESGOS'!$H601,"C",'MAPA DE RIESGOS'!$AF601),"")</f>
        <v/>
      </c>
      <c r="BX70" s="333" t="str">
        <f>IF(AND('MAPA DE RIESGOS'!$AP602="Alta",'MAPA DE RIESGOS'!$AR602="Mayor"),CONCATENATE("R",'MAPA DE RIESGOS'!$H602,"C",'MAPA DE RIESGOS'!$AF602),"")</f>
        <v/>
      </c>
      <c r="BY70" s="333" t="str">
        <f>IF(AND('MAPA DE RIESGOS'!$AP603="Alta",'MAPA DE RIESGOS'!$AR603="Mayor"),CONCATENATE("R",'MAPA DE RIESGOS'!$H603,"C",'MAPA DE RIESGOS'!$AF603),"")</f>
        <v/>
      </c>
      <c r="BZ70" s="333" t="str">
        <f>IF(AND('MAPA DE RIESGOS'!$AP604="Alta",'MAPA DE RIESGOS'!$AR604="Mayor"),CONCATENATE("R",'MAPA DE RIESGOS'!$H604,"C",'MAPA DE RIESGOS'!$AF604),"")</f>
        <v/>
      </c>
      <c r="CA70" s="333" t="str">
        <f>IF(AND('MAPA DE RIESGOS'!$AP605="Alta",'MAPA DE RIESGOS'!$AR605="Mayor"),CONCATENATE("R",'MAPA DE RIESGOS'!$H605,"C",'MAPA DE RIESGOS'!$AF605),"")</f>
        <v/>
      </c>
      <c r="CB70" s="333" t="str">
        <f>IF(AND('MAPA DE RIESGOS'!$AP606="Alta",'MAPA DE RIESGOS'!$AR606="Mayor"),CONCATENATE("R",'MAPA DE RIESGOS'!$H606,"C",'MAPA DE RIESGOS'!$AF606),"")</f>
        <v/>
      </c>
      <c r="CC70" s="334" t="str">
        <f>IF(AND('MAPA DE RIESGOS'!$AP607="Alta",'MAPA DE RIESGOS'!$AR607="Mayor"),CONCATENATE("R",'MAPA DE RIESGOS'!$H607,"C",'MAPA DE RIESGOS'!$AF607),"")</f>
        <v/>
      </c>
      <c r="CD70" s="335" t="str">
        <f>IF(AND('MAPA DE RIESGOS'!$AP590="Alta",'MAPA DE RIESGOS'!$AR590="Catastrófico"),CONCATENATE("R",'MAPA DE RIESGOS'!$H590,"C",'MAPA DE RIESGOS'!$AF590),"")</f>
        <v/>
      </c>
      <c r="CE70" s="335" t="str">
        <f>IF(AND('MAPA DE RIESGOS'!$AP591="Alta",'MAPA DE RIESGOS'!$AR591="Catastrófico"),CONCATENATE("R",'MAPA DE RIESGOS'!$H591,"C",'MAPA DE RIESGOS'!$AF591),"")</f>
        <v/>
      </c>
      <c r="CF70" s="335" t="str">
        <f>IF(AND('MAPA DE RIESGOS'!$AP592="Alta",'MAPA DE RIESGOS'!$AR592="Catastrófico"),CONCATENATE("R",'MAPA DE RIESGOS'!$H592,"C",'MAPA DE RIESGOS'!$AF592),"")</f>
        <v/>
      </c>
      <c r="CG70" s="335" t="str">
        <f>IF(AND('MAPA DE RIESGOS'!$AP593="Alta",'MAPA DE RIESGOS'!$AR593="Catastrófico"),CONCATENATE("R",'MAPA DE RIESGOS'!$H593,"C",'MAPA DE RIESGOS'!$AF593),"")</f>
        <v/>
      </c>
      <c r="CH70" s="335" t="str">
        <f>IF(AND('MAPA DE RIESGOS'!$AP594="Alta",'MAPA DE RIESGOS'!$AR594="Catastrófico"),CONCATENATE("R",'MAPA DE RIESGOS'!$H594,"C",'MAPA DE RIESGOS'!$AF594),"")</f>
        <v/>
      </c>
      <c r="CI70" s="335" t="str">
        <f>IF(AND('MAPA DE RIESGOS'!$AP595="Alta",'MAPA DE RIESGOS'!$AR595="Catastrófico"),CONCATENATE("R",'MAPA DE RIESGOS'!$H595,"C",'MAPA DE RIESGOS'!$AF595),"")</f>
        <v/>
      </c>
      <c r="CJ70" s="335" t="str">
        <f>IF(AND('MAPA DE RIESGOS'!$AP596="Alta",'MAPA DE RIESGOS'!$AR596="Catastrófico"),CONCATENATE("R",'MAPA DE RIESGOS'!$H596,"C",'MAPA DE RIESGOS'!$AF596),"")</f>
        <v/>
      </c>
      <c r="CK70" s="335" t="str">
        <f>IF(AND('MAPA DE RIESGOS'!$AP597="Alta",'MAPA DE RIESGOS'!$AR597="Catastrófico"),CONCATENATE("R",'MAPA DE RIESGOS'!$H597,"C",'MAPA DE RIESGOS'!$AF597),"")</f>
        <v/>
      </c>
      <c r="CL70" s="335" t="str">
        <f>IF(AND('MAPA DE RIESGOS'!$AP598="Alta",'MAPA DE RIESGOS'!$AR598="Catastrófico"),CONCATENATE("R",'MAPA DE RIESGOS'!$H598,"C",'MAPA DE RIESGOS'!$AF598),"")</f>
        <v/>
      </c>
      <c r="CM70" s="335" t="str">
        <f>IF(AND('MAPA DE RIESGOS'!$AP599="Alta",'MAPA DE RIESGOS'!$AR599="Catastrófico"),CONCATENATE("R",'MAPA DE RIESGOS'!$H599,"C",'MAPA DE RIESGOS'!$AF599),"")</f>
        <v/>
      </c>
      <c r="CN70" s="335" t="str">
        <f>IF(AND('MAPA DE RIESGOS'!$AP600="Alta",'MAPA DE RIESGOS'!$AR600="Catastrófico"),CONCATENATE("R",'MAPA DE RIESGOS'!$H600,"C",'MAPA DE RIESGOS'!$AF600),"")</f>
        <v/>
      </c>
      <c r="CO70" s="335" t="str">
        <f>IF(AND('MAPA DE RIESGOS'!$AP601="Alta",'MAPA DE RIESGOS'!$AR601="Catastrófico"),CONCATENATE("R",'MAPA DE RIESGOS'!$H601,"C",'MAPA DE RIESGOS'!$AF601),"")</f>
        <v/>
      </c>
      <c r="CP70" s="335" t="str">
        <f>IF(AND('MAPA DE RIESGOS'!$AP602="Alta",'MAPA DE RIESGOS'!$AR602="Catastrófico"),CONCATENATE("R",'MAPA DE RIESGOS'!$H602,"C",'MAPA DE RIESGOS'!$AF602),"")</f>
        <v/>
      </c>
      <c r="CQ70" s="335" t="str">
        <f>IF(AND('MAPA DE RIESGOS'!$AP603="Alta",'MAPA DE RIESGOS'!$AR603="Catastrófico"),CONCATENATE("R",'MAPA DE RIESGOS'!$H603,"C",'MAPA DE RIESGOS'!$AF603),"")</f>
        <v/>
      </c>
      <c r="CR70" s="335" t="str">
        <f>IF(AND('MAPA DE RIESGOS'!$AP604="Alta",'MAPA DE RIESGOS'!$AR604="Catastrófico"),CONCATENATE("R",'MAPA DE RIESGOS'!$H604,"C",'MAPA DE RIESGOS'!$AF604),"")</f>
        <v/>
      </c>
      <c r="CS70" s="335" t="str">
        <f>IF(AND('MAPA DE RIESGOS'!$AP605="Alta",'MAPA DE RIESGOS'!$AR605="Catastrófico"),CONCATENATE("R",'MAPA DE RIESGOS'!$H605,"C",'MAPA DE RIESGOS'!$AF605),"")</f>
        <v/>
      </c>
      <c r="CT70" s="335" t="str">
        <f>IF(AND('MAPA DE RIESGOS'!$AP606="Alta",'MAPA DE RIESGOS'!$AR606="Catastrófico"),CONCATENATE("R",'MAPA DE RIESGOS'!$H606,"C",'MAPA DE RIESGOS'!$AF606),"")</f>
        <v/>
      </c>
      <c r="CU70" s="336" t="str">
        <f>IF(AND('MAPA DE RIESGOS'!$AP607="Alta",'MAPA DE RIESGOS'!$AR607="Catastrófico"),CONCATENATE("R",'MAPA DE RIESGOS'!$H607,"C",'MAPA DE RIESGOS'!$AF607),"")</f>
        <v/>
      </c>
      <c r="CV70" s="67"/>
      <c r="CW70" s="988"/>
      <c r="CX70" s="989"/>
      <c r="CY70" s="989"/>
      <c r="CZ70" s="989"/>
      <c r="DA70" s="989"/>
      <c r="DB70" s="990"/>
    </row>
    <row r="71" spans="2:106" ht="32.450000000000003" customHeight="1">
      <c r="B71" s="966"/>
      <c r="C71" s="966"/>
      <c r="D71" s="967"/>
      <c r="E71" s="955"/>
      <c r="F71" s="956"/>
      <c r="G71" s="956"/>
      <c r="H71" s="956"/>
      <c r="I71" s="956"/>
      <c r="J71" s="345" t="str">
        <f>IF(AND('MAPA DE RIESGOS'!$AP608="Alta",'MAPA DE RIESGOS'!$AR608="Leve"),CONCATENATE("R",'MAPA DE RIESGOS'!$H608,"C",'MAPA DE RIESGOS'!$AF608),"")</f>
        <v/>
      </c>
      <c r="K71" s="346" t="str">
        <f>IF(AND('MAPA DE RIESGOS'!$AP609="Alta",'MAPA DE RIESGOS'!$AR609="Leve"),CONCATENATE("R",'MAPA DE RIESGOS'!$H609,"C",'MAPA DE RIESGOS'!$AF609),"")</f>
        <v/>
      </c>
      <c r="L71" s="346" t="str">
        <f>IF(AND('MAPA DE RIESGOS'!$AP610="Alta",'MAPA DE RIESGOS'!$AR610="Leve"),CONCATENATE("R",'MAPA DE RIESGOS'!$H610,"C",'MAPA DE RIESGOS'!$AF610),"")</f>
        <v/>
      </c>
      <c r="M71" s="346" t="str">
        <f>IF(AND('MAPA DE RIESGOS'!$AP611="Alta",'MAPA DE RIESGOS'!$AR611="Leve"),CONCATENATE("R",'MAPA DE RIESGOS'!$H611,"C",'MAPA DE RIESGOS'!$AF611),"")</f>
        <v/>
      </c>
      <c r="N71" s="346" t="str">
        <f>IF(AND('MAPA DE RIESGOS'!$AP612="Alta",'MAPA DE RIESGOS'!$AR612="Leve"),CONCATENATE("R",'MAPA DE RIESGOS'!$H612,"C",'MAPA DE RIESGOS'!$AF612),"")</f>
        <v/>
      </c>
      <c r="O71" s="346" t="str">
        <f>IF(AND('MAPA DE RIESGOS'!$AP613="Alta",'MAPA DE RIESGOS'!$AR613="Leve"),CONCATENATE("R",'MAPA DE RIESGOS'!$H613,"C",'MAPA DE RIESGOS'!$AF613),"")</f>
        <v/>
      </c>
      <c r="P71" s="346" t="str">
        <f>IF(AND('MAPA DE RIESGOS'!$AP614="Alta",'MAPA DE RIESGOS'!$AR614="Leve"),CONCATENATE("R",'MAPA DE RIESGOS'!$H614,"C",'MAPA DE RIESGOS'!$AF614),"")</f>
        <v/>
      </c>
      <c r="Q71" s="346" t="str">
        <f>IF(AND('MAPA DE RIESGOS'!$AP615="Alta",'MAPA DE RIESGOS'!$AR615="Leve"),CONCATENATE("R",'MAPA DE RIESGOS'!$H615,"C",'MAPA DE RIESGOS'!$AF615),"")</f>
        <v/>
      </c>
      <c r="R71" s="346" t="str">
        <f>IF(AND('MAPA DE RIESGOS'!$AP616="Alta",'MAPA DE RIESGOS'!$AR616="Leve"),CONCATENATE("R",'MAPA DE RIESGOS'!$H616,"C",'MAPA DE RIESGOS'!$AF616),"")</f>
        <v/>
      </c>
      <c r="S71" s="346" t="str">
        <f>IF(AND('MAPA DE RIESGOS'!$AP617="Alta",'MAPA DE RIESGOS'!$AR617="Leve"),CONCATENATE("R",'MAPA DE RIESGOS'!$H617,"C",'MAPA DE RIESGOS'!$AF617),"")</f>
        <v/>
      </c>
      <c r="T71" s="346" t="str">
        <f>IF(AND('MAPA DE RIESGOS'!$AP618="Alta",'MAPA DE RIESGOS'!$AR618="Leve"),CONCATENATE("R",'MAPA DE RIESGOS'!$H618,"C",'MAPA DE RIESGOS'!$AF618),"")</f>
        <v/>
      </c>
      <c r="U71" s="346" t="str">
        <f>IF(AND('MAPA DE RIESGOS'!$AP619="Alta",'MAPA DE RIESGOS'!$AR619="Leve"),CONCATENATE("R",'MAPA DE RIESGOS'!$H619,"C",'MAPA DE RIESGOS'!$AF619),"")</f>
        <v/>
      </c>
      <c r="V71" s="346" t="str">
        <f>IF(AND('MAPA DE RIESGOS'!$AP620="Alta",'MAPA DE RIESGOS'!$AR620="Leve"),CONCATENATE("R",'MAPA DE RIESGOS'!$H620,"C",'MAPA DE RIESGOS'!$AF620),"")</f>
        <v/>
      </c>
      <c r="W71" s="346" t="str">
        <f>IF(AND('MAPA DE RIESGOS'!$AP621="Alta",'MAPA DE RIESGOS'!$AR621="Leve"),CONCATENATE("R",'MAPA DE RIESGOS'!$H621,"C",'MAPA DE RIESGOS'!$AF621),"")</f>
        <v/>
      </c>
      <c r="X71" s="346" t="str">
        <f>IF(AND('MAPA DE RIESGOS'!$AP622="Alta",'MAPA DE RIESGOS'!$AR622="Leve"),CONCATENATE("R",'MAPA DE RIESGOS'!$H622,"C",'MAPA DE RIESGOS'!$AF622),"")</f>
        <v/>
      </c>
      <c r="Y71" s="346" t="str">
        <f>IF(AND('MAPA DE RIESGOS'!$AP623="Alta",'MAPA DE RIESGOS'!$AR623="Leve"),CONCATENATE("R",'MAPA DE RIESGOS'!$H623,"C",'MAPA DE RIESGOS'!$AF623),"")</f>
        <v/>
      </c>
      <c r="Z71" s="346" t="str">
        <f>IF(AND('MAPA DE RIESGOS'!$AP624="Alta",'MAPA DE RIESGOS'!$AR624="Leve"),CONCATENATE("R",'MAPA DE RIESGOS'!$H624,"C",'MAPA DE RIESGOS'!$AF624),"")</f>
        <v/>
      </c>
      <c r="AA71" s="346" t="str">
        <f>IF(AND('MAPA DE RIESGOS'!$AP625="Alta",'MAPA DE RIESGOS'!$AR625="Leve"),CONCATENATE("R",'MAPA DE RIESGOS'!$H625,"C",'MAPA DE RIESGOS'!$AF625),"")</f>
        <v/>
      </c>
      <c r="AB71" s="345" t="str">
        <f>IF(AND('MAPA DE RIESGOS'!$AP608="Alta",'MAPA DE RIESGOS'!$AR608="Menor"),CONCATENATE("R",'MAPA DE RIESGOS'!$H608,"C",'MAPA DE RIESGOS'!$AF608),"")</f>
        <v/>
      </c>
      <c r="AC71" s="346" t="str">
        <f>IF(AND('MAPA DE RIESGOS'!$AP609="Alta",'MAPA DE RIESGOS'!$AR609="Menor"),CONCATENATE("R",'MAPA DE RIESGOS'!$H609,"C",'MAPA DE RIESGOS'!$AF609),"")</f>
        <v/>
      </c>
      <c r="AD71" s="346" t="str">
        <f>IF(AND('MAPA DE RIESGOS'!$AP610="Alta",'MAPA DE RIESGOS'!$AR610="Menor"),CONCATENATE("R",'MAPA DE RIESGOS'!$H610,"C",'MAPA DE RIESGOS'!$AF610),"")</f>
        <v/>
      </c>
      <c r="AE71" s="346" t="str">
        <f>IF(AND('MAPA DE RIESGOS'!$AP611="Alta",'MAPA DE RIESGOS'!$AR611="Menor"),CONCATENATE("R",'MAPA DE RIESGOS'!$H611,"C",'MAPA DE RIESGOS'!$AF611),"")</f>
        <v/>
      </c>
      <c r="AF71" s="346" t="str">
        <f>IF(AND('MAPA DE RIESGOS'!$AP612="Alta",'MAPA DE RIESGOS'!$AR612="Menor"),CONCATENATE("R",'MAPA DE RIESGOS'!$H612,"C",'MAPA DE RIESGOS'!$AF612),"")</f>
        <v/>
      </c>
      <c r="AG71" s="346" t="str">
        <f>IF(AND('MAPA DE RIESGOS'!$AP613="Alta",'MAPA DE RIESGOS'!$AR613="Menor"),CONCATENATE("R",'MAPA DE RIESGOS'!$H613,"C",'MAPA DE RIESGOS'!$AF613),"")</f>
        <v/>
      </c>
      <c r="AH71" s="346" t="str">
        <f>IF(AND('MAPA DE RIESGOS'!$AP614="Alta",'MAPA DE RIESGOS'!$AR614="Menor"),CONCATENATE("R",'MAPA DE RIESGOS'!$H614,"C",'MAPA DE RIESGOS'!$AF614),"")</f>
        <v/>
      </c>
      <c r="AI71" s="346" t="str">
        <f>IF(AND('MAPA DE RIESGOS'!$AP615="Alta",'MAPA DE RIESGOS'!$AR615="Menor"),CONCATENATE("R",'MAPA DE RIESGOS'!$H615,"C",'MAPA DE RIESGOS'!$AF615),"")</f>
        <v/>
      </c>
      <c r="AJ71" s="346" t="str">
        <f>IF(AND('MAPA DE RIESGOS'!$AP616="Alta",'MAPA DE RIESGOS'!$AR616="Menor"),CONCATENATE("R",'MAPA DE RIESGOS'!$H616,"C",'MAPA DE RIESGOS'!$AF616),"")</f>
        <v/>
      </c>
      <c r="AK71" s="346" t="str">
        <f>IF(AND('MAPA DE RIESGOS'!$AP617="Alta",'MAPA DE RIESGOS'!$AR617="Menor"),CONCATENATE("R",'MAPA DE RIESGOS'!$H617,"C",'MAPA DE RIESGOS'!$AF617),"")</f>
        <v/>
      </c>
      <c r="AL71" s="346" t="str">
        <f>IF(AND('MAPA DE RIESGOS'!$AP618="Alta",'MAPA DE RIESGOS'!$AR618="Menor"),CONCATENATE("R",'MAPA DE RIESGOS'!$H618,"C",'MAPA DE RIESGOS'!$AF618),"")</f>
        <v/>
      </c>
      <c r="AM71" s="346" t="str">
        <f>IF(AND('MAPA DE RIESGOS'!$AP619="Alta",'MAPA DE RIESGOS'!$AR619="Menor"),CONCATENATE("R",'MAPA DE RIESGOS'!$H619,"C",'MAPA DE RIESGOS'!$AF619),"")</f>
        <v/>
      </c>
      <c r="AN71" s="346" t="str">
        <f>IF(AND('MAPA DE RIESGOS'!$AP620="Alta",'MAPA DE RIESGOS'!$AR620="Menor"),CONCATENATE("R",'MAPA DE RIESGOS'!$H620,"C",'MAPA DE RIESGOS'!$AF620),"")</f>
        <v/>
      </c>
      <c r="AO71" s="346" t="str">
        <f>IF(AND('MAPA DE RIESGOS'!$AP621="Alta",'MAPA DE RIESGOS'!$AR621="Menor"),CONCATENATE("R",'MAPA DE RIESGOS'!$H621,"C",'MAPA DE RIESGOS'!$AF621),"")</f>
        <v/>
      </c>
      <c r="AP71" s="346" t="str">
        <f>IF(AND('MAPA DE RIESGOS'!$AP622="Alta",'MAPA DE RIESGOS'!$AR622="Menor"),CONCATENATE("R",'MAPA DE RIESGOS'!$H622,"C",'MAPA DE RIESGOS'!$AF622),"")</f>
        <v/>
      </c>
      <c r="AQ71" s="346" t="str">
        <f>IF(AND('MAPA DE RIESGOS'!$AP623="Alta",'MAPA DE RIESGOS'!$AR623="Menor"),CONCATENATE("R",'MAPA DE RIESGOS'!$H623,"C",'MAPA DE RIESGOS'!$AF623),"")</f>
        <v/>
      </c>
      <c r="AR71" s="346" t="str">
        <f>IF(AND('MAPA DE RIESGOS'!$AP624="Alta",'MAPA DE RIESGOS'!$AR624="Menor"),CONCATENATE("R",'MAPA DE RIESGOS'!$H624,"C",'MAPA DE RIESGOS'!$AF624),"")</f>
        <v/>
      </c>
      <c r="AS71" s="347" t="str">
        <f>IF(AND('MAPA DE RIESGOS'!$AP625="Alta",'MAPA DE RIESGOS'!$AR625="Menor"),CONCATENATE("R",'MAPA DE RIESGOS'!$H625,"C",'MAPA DE RIESGOS'!$AF625),"")</f>
        <v/>
      </c>
      <c r="AT71" s="333" t="str">
        <f>IF(AND('MAPA DE RIESGOS'!$AP608="Alta",'MAPA DE RIESGOS'!$AR608="Moderado"),CONCATENATE("R",'MAPA DE RIESGOS'!$H608,"C",'MAPA DE RIESGOS'!$AF608),"")</f>
        <v/>
      </c>
      <c r="AU71" s="333" t="str">
        <f>IF(AND('MAPA DE RIESGOS'!$AP609="Alta",'MAPA DE RIESGOS'!$AR609="Moderado"),CONCATENATE("R",'MAPA DE RIESGOS'!$H609,"C",'MAPA DE RIESGOS'!$AF609),"")</f>
        <v/>
      </c>
      <c r="AV71" s="333" t="str">
        <f>IF(AND('MAPA DE RIESGOS'!$AP610="Alta",'MAPA DE RIESGOS'!$AR610="Moderado"),CONCATENATE("R",'MAPA DE RIESGOS'!$H610,"C",'MAPA DE RIESGOS'!$AF610),"")</f>
        <v/>
      </c>
      <c r="AW71" s="333" t="str">
        <f>IF(AND('MAPA DE RIESGOS'!$AP611="Alta",'MAPA DE RIESGOS'!$AR611="Moderado"),CONCATENATE("R",'MAPA DE RIESGOS'!$H611,"C",'MAPA DE RIESGOS'!$AF611),"")</f>
        <v/>
      </c>
      <c r="AX71" s="333" t="str">
        <f>IF(AND('MAPA DE RIESGOS'!$AP612="Alta",'MAPA DE RIESGOS'!$AR612="Moderado"),CONCATENATE("R",'MAPA DE RIESGOS'!$H612,"C",'MAPA DE RIESGOS'!$AF612),"")</f>
        <v/>
      </c>
      <c r="AY71" s="333" t="str">
        <f>IF(AND('MAPA DE RIESGOS'!$AP613="Alta",'MAPA DE RIESGOS'!$AR613="Moderado"),CONCATENATE("R",'MAPA DE RIESGOS'!$H613,"C",'MAPA DE RIESGOS'!$AF613),"")</f>
        <v/>
      </c>
      <c r="AZ71" s="333" t="str">
        <f>IF(AND('MAPA DE RIESGOS'!$AP614="Alta",'MAPA DE RIESGOS'!$AR614="Moderado"),CONCATENATE("R",'MAPA DE RIESGOS'!$H614,"C",'MAPA DE RIESGOS'!$AF614),"")</f>
        <v/>
      </c>
      <c r="BA71" s="333" t="str">
        <f>IF(AND('MAPA DE RIESGOS'!$AP615="Alta",'MAPA DE RIESGOS'!$AR615="Moderado"),CONCATENATE("R",'MAPA DE RIESGOS'!$H615,"C",'MAPA DE RIESGOS'!$AF615),"")</f>
        <v/>
      </c>
      <c r="BB71" s="333" t="str">
        <f>IF(AND('MAPA DE RIESGOS'!$AP616="Alta",'MAPA DE RIESGOS'!$AR616="Moderado"),CONCATENATE("R",'MAPA DE RIESGOS'!$H616,"C",'MAPA DE RIESGOS'!$AF616),"")</f>
        <v/>
      </c>
      <c r="BC71" s="333" t="str">
        <f>IF(AND('MAPA DE RIESGOS'!$AP617="Alta",'MAPA DE RIESGOS'!$AR617="Moderado"),CONCATENATE("R",'MAPA DE RIESGOS'!$H617,"C",'MAPA DE RIESGOS'!$AF617),"")</f>
        <v/>
      </c>
      <c r="BD71" s="333" t="str">
        <f>IF(AND('MAPA DE RIESGOS'!$AP618="Alta",'MAPA DE RIESGOS'!$AR618="Moderado"),CONCATENATE("R",'MAPA DE RIESGOS'!$H618,"C",'MAPA DE RIESGOS'!$AF618),"")</f>
        <v/>
      </c>
      <c r="BE71" s="333" t="str">
        <f>IF(AND('MAPA DE RIESGOS'!$AP619="Alta",'MAPA DE RIESGOS'!$AR619="Moderado"),CONCATENATE("R",'MAPA DE RIESGOS'!$H619,"C",'MAPA DE RIESGOS'!$AF619),"")</f>
        <v/>
      </c>
      <c r="BF71" s="333" t="str">
        <f>IF(AND('MAPA DE RIESGOS'!$AP620="Alta",'MAPA DE RIESGOS'!$AR620="Moderado"),CONCATENATE("R",'MAPA DE RIESGOS'!$H620,"C",'MAPA DE RIESGOS'!$AF620),"")</f>
        <v/>
      </c>
      <c r="BG71" s="333" t="str">
        <f>IF(AND('MAPA DE RIESGOS'!$AP621="Alta",'MAPA DE RIESGOS'!$AR621="Moderado"),CONCATENATE("R",'MAPA DE RIESGOS'!$H621,"C",'MAPA DE RIESGOS'!$AF621),"")</f>
        <v/>
      </c>
      <c r="BH71" s="333" t="str">
        <f>IF(AND('MAPA DE RIESGOS'!$AP622="Alta",'MAPA DE RIESGOS'!$AR622="Moderado"),CONCATENATE("R",'MAPA DE RIESGOS'!$H622,"C",'MAPA DE RIESGOS'!$AF622),"")</f>
        <v/>
      </c>
      <c r="BI71" s="333" t="str">
        <f>IF(AND('MAPA DE RIESGOS'!$AP623="Alta",'MAPA DE RIESGOS'!$AR623="Moderado"),CONCATENATE("R",'MAPA DE RIESGOS'!$H623,"C",'MAPA DE RIESGOS'!$AF623),"")</f>
        <v/>
      </c>
      <c r="BJ71" s="333" t="str">
        <f>IF(AND('MAPA DE RIESGOS'!$AP624="Alta",'MAPA DE RIESGOS'!$AR624="Moderado"),CONCATENATE("R",'MAPA DE RIESGOS'!$H624,"C",'MAPA DE RIESGOS'!$AF624),"")</f>
        <v/>
      </c>
      <c r="BK71" s="334" t="str">
        <f>IF(AND('MAPA DE RIESGOS'!$AP625="Alta",'MAPA DE RIESGOS'!$AR625="Moderado"),CONCATENATE("R",'MAPA DE RIESGOS'!$H625,"C",'MAPA DE RIESGOS'!$AF625),"")</f>
        <v/>
      </c>
      <c r="BL71" s="333" t="str">
        <f>IF(AND('MAPA DE RIESGOS'!$AP608="Alta",'MAPA DE RIESGOS'!$AR608="Mayor"),CONCATENATE("R",'MAPA DE RIESGOS'!$H608,"C",'MAPA DE RIESGOS'!$AF608),"")</f>
        <v/>
      </c>
      <c r="BM71" s="333" t="str">
        <f>IF(AND('MAPA DE RIESGOS'!$AP609="Alta",'MAPA DE RIESGOS'!$AR609="Mayor"),CONCATENATE("R",'MAPA DE RIESGOS'!$H609,"C",'MAPA DE RIESGOS'!$AF609),"")</f>
        <v/>
      </c>
      <c r="BN71" s="333" t="str">
        <f>IF(AND('MAPA DE RIESGOS'!$AP610="Alta",'MAPA DE RIESGOS'!$AR610="Mayor"),CONCATENATE("R",'MAPA DE RIESGOS'!$H610,"C",'MAPA DE RIESGOS'!$AF610),"")</f>
        <v/>
      </c>
      <c r="BO71" s="333" t="str">
        <f>IF(AND('MAPA DE RIESGOS'!$AP611="Alta",'MAPA DE RIESGOS'!$AR611="Mayor"),CONCATENATE("R",'MAPA DE RIESGOS'!$H611,"C",'MAPA DE RIESGOS'!$AF611),"")</f>
        <v/>
      </c>
      <c r="BP71" s="333" t="str">
        <f>IF(AND('MAPA DE RIESGOS'!$AP612="Alta",'MAPA DE RIESGOS'!$AR612="Mayor"),CONCATENATE("R",'MAPA DE RIESGOS'!$H612,"C",'MAPA DE RIESGOS'!$AF612),"")</f>
        <v/>
      </c>
      <c r="BQ71" s="333" t="str">
        <f>IF(AND('MAPA DE RIESGOS'!$AP613="Alta",'MAPA DE RIESGOS'!$AR613="Mayor"),CONCATENATE("R",'MAPA DE RIESGOS'!$H613,"C",'MAPA DE RIESGOS'!$AF613),"")</f>
        <v/>
      </c>
      <c r="BR71" s="333" t="str">
        <f>IF(AND('MAPA DE RIESGOS'!$AP614="Alta",'MAPA DE RIESGOS'!$AR614="Mayor"),CONCATENATE("R",'MAPA DE RIESGOS'!$H614,"C",'MAPA DE RIESGOS'!$AF614),"")</f>
        <v/>
      </c>
      <c r="BS71" s="333" t="str">
        <f>IF(AND('MAPA DE RIESGOS'!$AP615="Alta",'MAPA DE RIESGOS'!$AR615="Mayor"),CONCATENATE("R",'MAPA DE RIESGOS'!$H615,"C",'MAPA DE RIESGOS'!$AF615),"")</f>
        <v/>
      </c>
      <c r="BT71" s="333" t="str">
        <f>IF(AND('MAPA DE RIESGOS'!$AP616="Alta",'MAPA DE RIESGOS'!$AR616="Mayor"),CONCATENATE("R",'MAPA DE RIESGOS'!$H616,"C",'MAPA DE RIESGOS'!$AF616),"")</f>
        <v/>
      </c>
      <c r="BU71" s="333" t="str">
        <f>IF(AND('MAPA DE RIESGOS'!$AP617="Alta",'MAPA DE RIESGOS'!$AR617="Mayor"),CONCATENATE("R",'MAPA DE RIESGOS'!$H617,"C",'MAPA DE RIESGOS'!$AF617),"")</f>
        <v/>
      </c>
      <c r="BV71" s="333" t="str">
        <f>IF(AND('MAPA DE RIESGOS'!$AP618="Alta",'MAPA DE RIESGOS'!$AR618="Mayor"),CONCATENATE("R",'MAPA DE RIESGOS'!$H618,"C",'MAPA DE RIESGOS'!$AF618),"")</f>
        <v/>
      </c>
      <c r="BW71" s="333" t="str">
        <f>IF(AND('MAPA DE RIESGOS'!$AP619="Alta",'MAPA DE RIESGOS'!$AR619="Mayor"),CONCATENATE("R",'MAPA DE RIESGOS'!$H619,"C",'MAPA DE RIESGOS'!$AF619),"")</f>
        <v/>
      </c>
      <c r="BX71" s="333" t="str">
        <f>IF(AND('MAPA DE RIESGOS'!$AP620="Alta",'MAPA DE RIESGOS'!$AR620="Mayor"),CONCATENATE("R",'MAPA DE RIESGOS'!$H620,"C",'MAPA DE RIESGOS'!$AF620),"")</f>
        <v/>
      </c>
      <c r="BY71" s="333" t="str">
        <f>IF(AND('MAPA DE RIESGOS'!$AP621="Alta",'MAPA DE RIESGOS'!$AR621="Mayor"),CONCATENATE("R",'MAPA DE RIESGOS'!$H621,"C",'MAPA DE RIESGOS'!$AF621),"")</f>
        <v/>
      </c>
      <c r="BZ71" s="333" t="str">
        <f>IF(AND('MAPA DE RIESGOS'!$AP622="Alta",'MAPA DE RIESGOS'!$AR622="Mayor"),CONCATENATE("R",'MAPA DE RIESGOS'!$H622,"C",'MAPA DE RIESGOS'!$AF622),"")</f>
        <v/>
      </c>
      <c r="CA71" s="333" t="str">
        <f>IF(AND('MAPA DE RIESGOS'!$AP623="Alta",'MAPA DE RIESGOS'!$AR623="Mayor"),CONCATENATE("R",'MAPA DE RIESGOS'!$H623,"C",'MAPA DE RIESGOS'!$AF623),"")</f>
        <v/>
      </c>
      <c r="CB71" s="333" t="str">
        <f>IF(AND('MAPA DE RIESGOS'!$AP624="Alta",'MAPA DE RIESGOS'!$AR624="Mayor"),CONCATENATE("R",'MAPA DE RIESGOS'!$H624,"C",'MAPA DE RIESGOS'!$AF624),"")</f>
        <v/>
      </c>
      <c r="CC71" s="334" t="str">
        <f>IF(AND('MAPA DE RIESGOS'!$AP625="Alta",'MAPA DE RIESGOS'!$AR625="Mayor"),CONCATENATE("R",'MAPA DE RIESGOS'!$H625,"C",'MAPA DE RIESGOS'!$AF625),"")</f>
        <v/>
      </c>
      <c r="CD71" s="335" t="str">
        <f>IF(AND('MAPA DE RIESGOS'!$AP608="Alta",'MAPA DE RIESGOS'!$AR608="Catastrófico"),CONCATENATE("R",'MAPA DE RIESGOS'!$H608,"C",'MAPA DE RIESGOS'!$AF608),"")</f>
        <v/>
      </c>
      <c r="CE71" s="335" t="str">
        <f>IF(AND('MAPA DE RIESGOS'!$AP609="Alta",'MAPA DE RIESGOS'!$AR609="Catastrófico"),CONCATENATE("R",'MAPA DE RIESGOS'!$H609,"C",'MAPA DE RIESGOS'!$AF609),"")</f>
        <v/>
      </c>
      <c r="CF71" s="335" t="str">
        <f>IF(AND('MAPA DE RIESGOS'!$AP610="Alta",'MAPA DE RIESGOS'!$AR610="Catastrófico"),CONCATENATE("R",'MAPA DE RIESGOS'!$H610,"C",'MAPA DE RIESGOS'!$AF610),"")</f>
        <v/>
      </c>
      <c r="CG71" s="335" t="str">
        <f>IF(AND('MAPA DE RIESGOS'!$AP611="Alta",'MAPA DE RIESGOS'!$AR611="Catastrófico"),CONCATENATE("R",'MAPA DE RIESGOS'!$H611,"C",'MAPA DE RIESGOS'!$AF611),"")</f>
        <v/>
      </c>
      <c r="CH71" s="335" t="str">
        <f>IF(AND('MAPA DE RIESGOS'!$AP612="Alta",'MAPA DE RIESGOS'!$AR612="Catastrófico"),CONCATENATE("R",'MAPA DE RIESGOS'!$H612,"C",'MAPA DE RIESGOS'!$AF612),"")</f>
        <v/>
      </c>
      <c r="CI71" s="335" t="str">
        <f>IF(AND('MAPA DE RIESGOS'!$AP613="Alta",'MAPA DE RIESGOS'!$AR613="Catastrófico"),CONCATENATE("R",'MAPA DE RIESGOS'!$H613,"C",'MAPA DE RIESGOS'!$AF613),"")</f>
        <v/>
      </c>
      <c r="CJ71" s="335" t="str">
        <f>IF(AND('MAPA DE RIESGOS'!$AP614="Alta",'MAPA DE RIESGOS'!$AR614="Catastrófico"),CONCATENATE("R",'MAPA DE RIESGOS'!$H614,"C",'MAPA DE RIESGOS'!$AF614),"")</f>
        <v/>
      </c>
      <c r="CK71" s="335" t="str">
        <f>IF(AND('MAPA DE RIESGOS'!$AP615="Alta",'MAPA DE RIESGOS'!$AR615="Catastrófico"),CONCATENATE("R",'MAPA DE RIESGOS'!$H615,"C",'MAPA DE RIESGOS'!$AF615),"")</f>
        <v/>
      </c>
      <c r="CL71" s="335" t="str">
        <f>IF(AND('MAPA DE RIESGOS'!$AP616="Alta",'MAPA DE RIESGOS'!$AR616="Catastrófico"),CONCATENATE("R",'MAPA DE RIESGOS'!$H616,"C",'MAPA DE RIESGOS'!$AF616),"")</f>
        <v/>
      </c>
      <c r="CM71" s="335" t="str">
        <f>IF(AND('MAPA DE RIESGOS'!$AP617="Alta",'MAPA DE RIESGOS'!$AR617="Catastrófico"),CONCATENATE("R",'MAPA DE RIESGOS'!$H617,"C",'MAPA DE RIESGOS'!$AF617),"")</f>
        <v/>
      </c>
      <c r="CN71" s="335" t="str">
        <f>IF(AND('MAPA DE RIESGOS'!$AP618="Alta",'MAPA DE RIESGOS'!$AR618="Catastrófico"),CONCATENATE("R",'MAPA DE RIESGOS'!$H618,"C",'MAPA DE RIESGOS'!$AF618),"")</f>
        <v/>
      </c>
      <c r="CO71" s="335" t="str">
        <f>IF(AND('MAPA DE RIESGOS'!$AP619="Alta",'MAPA DE RIESGOS'!$AR619="Catastrófico"),CONCATENATE("R",'MAPA DE RIESGOS'!$H619,"C",'MAPA DE RIESGOS'!$AF619),"")</f>
        <v/>
      </c>
      <c r="CP71" s="335" t="str">
        <f>IF(AND('MAPA DE RIESGOS'!$AP620="Alta",'MAPA DE RIESGOS'!$AR620="Catastrófico"),CONCATENATE("R",'MAPA DE RIESGOS'!$H620,"C",'MAPA DE RIESGOS'!$AF620),"")</f>
        <v/>
      </c>
      <c r="CQ71" s="335" t="str">
        <f>IF(AND('MAPA DE RIESGOS'!$AP621="Alta",'MAPA DE RIESGOS'!$AR621="Catastrófico"),CONCATENATE("R",'MAPA DE RIESGOS'!$H621,"C",'MAPA DE RIESGOS'!$AF621),"")</f>
        <v/>
      </c>
      <c r="CR71" s="335" t="str">
        <f>IF(AND('MAPA DE RIESGOS'!$AP622="Alta",'MAPA DE RIESGOS'!$AR622="Catastrófico"),CONCATENATE("R",'MAPA DE RIESGOS'!$H622,"C",'MAPA DE RIESGOS'!$AF622),"")</f>
        <v/>
      </c>
      <c r="CS71" s="335" t="str">
        <f>IF(AND('MAPA DE RIESGOS'!$AP623="Alta",'MAPA DE RIESGOS'!$AR623="Catastrófico"),CONCATENATE("R",'MAPA DE RIESGOS'!$H623,"C",'MAPA DE RIESGOS'!$AF623),"")</f>
        <v/>
      </c>
      <c r="CT71" s="335" t="str">
        <f>IF(AND('MAPA DE RIESGOS'!$AP624="Alta",'MAPA DE RIESGOS'!$AR624="Catastrófico"),CONCATENATE("R",'MAPA DE RIESGOS'!$H624,"C",'MAPA DE RIESGOS'!$AF624),"")</f>
        <v/>
      </c>
      <c r="CU71" s="336" t="str">
        <f>IF(AND('MAPA DE RIESGOS'!$AP625="Alta",'MAPA DE RIESGOS'!$AR625="Catastrófico"),CONCATENATE("R",'MAPA DE RIESGOS'!$H625,"C",'MAPA DE RIESGOS'!$AF625),"")</f>
        <v/>
      </c>
      <c r="CV71" s="67"/>
      <c r="CW71" s="988"/>
      <c r="CX71" s="989"/>
      <c r="CY71" s="989"/>
      <c r="CZ71" s="989"/>
      <c r="DA71" s="989"/>
      <c r="DB71" s="990"/>
    </row>
    <row r="72" spans="2:106" ht="32.450000000000003" customHeight="1">
      <c r="B72" s="966"/>
      <c r="C72" s="966"/>
      <c r="D72" s="967"/>
      <c r="E72" s="955"/>
      <c r="F72" s="956"/>
      <c r="G72" s="956"/>
      <c r="H72" s="956"/>
      <c r="I72" s="956"/>
      <c r="J72" s="345" t="str">
        <f>IF(AND('MAPA DE RIESGOS'!$AP626="Alta",'MAPA DE RIESGOS'!$AR626="Leve"),CONCATENATE("R",'MAPA DE RIESGOS'!$H626,"C",'MAPA DE RIESGOS'!$AF626),"")</f>
        <v/>
      </c>
      <c r="K72" s="346" t="str">
        <f>IF(AND('MAPA DE RIESGOS'!$AP627="Alta",'MAPA DE RIESGOS'!$AR627="Leve"),CONCATENATE("R",'MAPA DE RIESGOS'!$H627,"C",'MAPA DE RIESGOS'!$AF627),"")</f>
        <v/>
      </c>
      <c r="L72" s="346" t="str">
        <f>IF(AND('MAPA DE RIESGOS'!$AP628="Alta",'MAPA DE RIESGOS'!$AR628="Leve"),CONCATENATE("R",'MAPA DE RIESGOS'!$H628,"C",'MAPA DE RIESGOS'!$AF628),"")</f>
        <v/>
      </c>
      <c r="M72" s="346" t="str">
        <f>IF(AND('MAPA DE RIESGOS'!$AP629="Alta",'MAPA DE RIESGOS'!$AR629="Leve"),CONCATENATE("R",'MAPA DE RIESGOS'!$H629,"C",'MAPA DE RIESGOS'!$AF629),"")</f>
        <v/>
      </c>
      <c r="N72" s="346" t="str">
        <f>IF(AND('MAPA DE RIESGOS'!$AP630="Alta",'MAPA DE RIESGOS'!$AR630="Leve"),CONCATENATE("R",'MAPA DE RIESGOS'!$H630,"C",'MAPA DE RIESGOS'!$AF630),"")</f>
        <v/>
      </c>
      <c r="O72" s="346" t="str">
        <f>IF(AND('MAPA DE RIESGOS'!$AP631="Alta",'MAPA DE RIESGOS'!$AR631="Leve"),CONCATENATE("R",'MAPA DE RIESGOS'!$H631,"C",'MAPA DE RIESGOS'!$AF631),"")</f>
        <v/>
      </c>
      <c r="P72" s="346" t="str">
        <f>IF(AND('MAPA DE RIESGOS'!$AP632="Alta",'MAPA DE RIESGOS'!$AR632="Leve"),CONCATENATE("R",'MAPA DE RIESGOS'!$H632,"C",'MAPA DE RIESGOS'!$AF632),"")</f>
        <v/>
      </c>
      <c r="Q72" s="346" t="str">
        <f>IF(AND('MAPA DE RIESGOS'!$AP633="Alta",'MAPA DE RIESGOS'!$AR633="Leve"),CONCATENATE("R",'MAPA DE RIESGOS'!$H633,"C",'MAPA DE RIESGOS'!$AF633),"")</f>
        <v/>
      </c>
      <c r="R72" s="346" t="str">
        <f>IF(AND('MAPA DE RIESGOS'!$AP634="Alta",'MAPA DE RIESGOS'!$AR634="Leve"),CONCATENATE("R",'MAPA DE RIESGOS'!$H634,"C",'MAPA DE RIESGOS'!$AF634),"")</f>
        <v/>
      </c>
      <c r="S72" s="346" t="str">
        <f>IF(AND('MAPA DE RIESGOS'!$AP635="Alta",'MAPA DE RIESGOS'!$AR635="Leve"),CONCATENATE("R",'MAPA DE RIESGOS'!$H635,"C",'MAPA DE RIESGOS'!$AF635),"")</f>
        <v/>
      </c>
      <c r="T72" s="346" t="str">
        <f>IF(AND('MAPA DE RIESGOS'!$AP636="Alta",'MAPA DE RIESGOS'!$AR636="Leve"),CONCATENATE("R",'MAPA DE RIESGOS'!$H636,"C",'MAPA DE RIESGOS'!$AF636),"")</f>
        <v/>
      </c>
      <c r="U72" s="346" t="str">
        <f>IF(AND('MAPA DE RIESGOS'!$AP637="Alta",'MAPA DE RIESGOS'!$AR637="Leve"),CONCATENATE("R",'MAPA DE RIESGOS'!$H637,"C",'MAPA DE RIESGOS'!$AF637),"")</f>
        <v/>
      </c>
      <c r="V72" s="346" t="str">
        <f>IF(AND('MAPA DE RIESGOS'!$AP638="Alta",'MAPA DE RIESGOS'!$AR638="Leve"),CONCATENATE("R",'MAPA DE RIESGOS'!$H638,"C",'MAPA DE RIESGOS'!$AF638),"")</f>
        <v/>
      </c>
      <c r="W72" s="346" t="str">
        <f>IF(AND('MAPA DE RIESGOS'!$AP639="Alta",'MAPA DE RIESGOS'!$AR639="Leve"),CONCATENATE("R",'MAPA DE RIESGOS'!$H639,"C",'MAPA DE RIESGOS'!$AF639),"")</f>
        <v/>
      </c>
      <c r="X72" s="346" t="str">
        <f>IF(AND('MAPA DE RIESGOS'!$AP640="Alta",'MAPA DE RIESGOS'!$AR640="Leve"),CONCATENATE("R",'MAPA DE RIESGOS'!$H640,"C",'MAPA DE RIESGOS'!$AF640),"")</f>
        <v/>
      </c>
      <c r="Y72" s="346" t="str">
        <f>IF(AND('MAPA DE RIESGOS'!$AP641="Alta",'MAPA DE RIESGOS'!$AR641="Leve"),CONCATENATE("R",'MAPA DE RIESGOS'!$H641,"C",'MAPA DE RIESGOS'!$AF641),"")</f>
        <v/>
      </c>
      <c r="Z72" s="346" t="str">
        <f>IF(AND('MAPA DE RIESGOS'!$AP642="Alta",'MAPA DE RIESGOS'!$AR642="Leve"),CONCATENATE("R",'MAPA DE RIESGOS'!$H642,"C",'MAPA DE RIESGOS'!$AF642),"")</f>
        <v/>
      </c>
      <c r="AA72" s="346" t="str">
        <f>IF(AND('MAPA DE RIESGOS'!$AP643="Alta",'MAPA DE RIESGOS'!$AR643="Leve"),CONCATENATE("R",'MAPA DE RIESGOS'!$H643,"C",'MAPA DE RIESGOS'!$AF643),"")</f>
        <v/>
      </c>
      <c r="AB72" s="345" t="str">
        <f>IF(AND('MAPA DE RIESGOS'!$AP626="Alta",'MAPA DE RIESGOS'!$AR626="Menor"),CONCATENATE("R",'MAPA DE RIESGOS'!$H626,"C",'MAPA DE RIESGOS'!$AF626),"")</f>
        <v/>
      </c>
      <c r="AC72" s="346" t="str">
        <f>IF(AND('MAPA DE RIESGOS'!$AP627="Alta",'MAPA DE RIESGOS'!$AR627="Menor"),CONCATENATE("R",'MAPA DE RIESGOS'!$H627,"C",'MAPA DE RIESGOS'!$AF627),"")</f>
        <v/>
      </c>
      <c r="AD72" s="346" t="str">
        <f>IF(AND('MAPA DE RIESGOS'!$AP628="Alta",'MAPA DE RIESGOS'!$AR628="Menor"),CONCATENATE("R",'MAPA DE RIESGOS'!$H628,"C",'MAPA DE RIESGOS'!$AF628),"")</f>
        <v/>
      </c>
      <c r="AE72" s="346" t="str">
        <f>IF(AND('MAPA DE RIESGOS'!$AP629="Alta",'MAPA DE RIESGOS'!$AR629="Menor"),CONCATENATE("R",'MAPA DE RIESGOS'!$H629,"C",'MAPA DE RIESGOS'!$AF629),"")</f>
        <v/>
      </c>
      <c r="AF72" s="346" t="str">
        <f>IF(AND('MAPA DE RIESGOS'!$AP630="Alta",'MAPA DE RIESGOS'!$AR630="Menor"),CONCATENATE("R",'MAPA DE RIESGOS'!$H630,"C",'MAPA DE RIESGOS'!$AF630),"")</f>
        <v/>
      </c>
      <c r="AG72" s="346" t="str">
        <f>IF(AND('MAPA DE RIESGOS'!$AP631="Alta",'MAPA DE RIESGOS'!$AR631="Menor"),CONCATENATE("R",'MAPA DE RIESGOS'!$H631,"C",'MAPA DE RIESGOS'!$AF631),"")</f>
        <v/>
      </c>
      <c r="AH72" s="346" t="str">
        <f>IF(AND('MAPA DE RIESGOS'!$AP632="Alta",'MAPA DE RIESGOS'!$AR632="Menor"),CONCATENATE("R",'MAPA DE RIESGOS'!$H632,"C",'MAPA DE RIESGOS'!$AF632),"")</f>
        <v/>
      </c>
      <c r="AI72" s="346" t="str">
        <f>IF(AND('MAPA DE RIESGOS'!$AP633="Alta",'MAPA DE RIESGOS'!$AR633="Menor"),CONCATENATE("R",'MAPA DE RIESGOS'!$H633,"C",'MAPA DE RIESGOS'!$AF633),"")</f>
        <v/>
      </c>
      <c r="AJ72" s="346" t="str">
        <f>IF(AND('MAPA DE RIESGOS'!$AP634="Alta",'MAPA DE RIESGOS'!$AR634="Menor"),CONCATENATE("R",'MAPA DE RIESGOS'!$H634,"C",'MAPA DE RIESGOS'!$AF634),"")</f>
        <v/>
      </c>
      <c r="AK72" s="346" t="str">
        <f>IF(AND('MAPA DE RIESGOS'!$AP635="Alta",'MAPA DE RIESGOS'!$AR635="Menor"),CONCATENATE("R",'MAPA DE RIESGOS'!$H635,"C",'MAPA DE RIESGOS'!$AF635),"")</f>
        <v/>
      </c>
      <c r="AL72" s="346" t="str">
        <f>IF(AND('MAPA DE RIESGOS'!$AP636="Alta",'MAPA DE RIESGOS'!$AR636="Menor"),CONCATENATE("R",'MAPA DE RIESGOS'!$H636,"C",'MAPA DE RIESGOS'!$AF636),"")</f>
        <v/>
      </c>
      <c r="AM72" s="346" t="str">
        <f>IF(AND('MAPA DE RIESGOS'!$AP637="Alta",'MAPA DE RIESGOS'!$AR637="Menor"),CONCATENATE("R",'MAPA DE RIESGOS'!$H637,"C",'MAPA DE RIESGOS'!$AF637),"")</f>
        <v/>
      </c>
      <c r="AN72" s="346" t="str">
        <f>IF(AND('MAPA DE RIESGOS'!$AP638="Alta",'MAPA DE RIESGOS'!$AR638="Menor"),CONCATENATE("R",'MAPA DE RIESGOS'!$H638,"C",'MAPA DE RIESGOS'!$AF638),"")</f>
        <v/>
      </c>
      <c r="AO72" s="346" t="str">
        <f>IF(AND('MAPA DE RIESGOS'!$AP639="Alta",'MAPA DE RIESGOS'!$AR639="Menor"),CONCATENATE("R",'MAPA DE RIESGOS'!$H639,"C",'MAPA DE RIESGOS'!$AF639),"")</f>
        <v/>
      </c>
      <c r="AP72" s="346" t="str">
        <f>IF(AND('MAPA DE RIESGOS'!$AP640="Alta",'MAPA DE RIESGOS'!$AR640="Menor"),CONCATENATE("R",'MAPA DE RIESGOS'!$H640,"C",'MAPA DE RIESGOS'!$AF640),"")</f>
        <v/>
      </c>
      <c r="AQ72" s="346" t="str">
        <f>IF(AND('MAPA DE RIESGOS'!$AP641="Alta",'MAPA DE RIESGOS'!$AR641="Menor"),CONCATENATE("R",'MAPA DE RIESGOS'!$H641,"C",'MAPA DE RIESGOS'!$AF641),"")</f>
        <v/>
      </c>
      <c r="AR72" s="346" t="str">
        <f>IF(AND('MAPA DE RIESGOS'!$AP642="Alta",'MAPA DE RIESGOS'!$AR642="Menor"),CONCATENATE("R",'MAPA DE RIESGOS'!$H642,"C",'MAPA DE RIESGOS'!$AF642),"")</f>
        <v/>
      </c>
      <c r="AS72" s="347" t="str">
        <f>IF(AND('MAPA DE RIESGOS'!$AP643="Alta",'MAPA DE RIESGOS'!$AR643="Menor"),CONCATENATE("R",'MAPA DE RIESGOS'!$H643,"C",'MAPA DE RIESGOS'!$AF643),"")</f>
        <v/>
      </c>
      <c r="AT72" s="333" t="str">
        <f>IF(AND('MAPA DE RIESGOS'!$AP626="Alta",'MAPA DE RIESGOS'!$AR626="Moderado"),CONCATENATE("R",'MAPA DE RIESGOS'!$H626,"C",'MAPA DE RIESGOS'!$AF626),"")</f>
        <v/>
      </c>
      <c r="AU72" s="333" t="str">
        <f>IF(AND('MAPA DE RIESGOS'!$AP627="Alta",'MAPA DE RIESGOS'!$AR627="Moderado"),CONCATENATE("R",'MAPA DE RIESGOS'!$H627,"C",'MAPA DE RIESGOS'!$AF627),"")</f>
        <v/>
      </c>
      <c r="AV72" s="333" t="str">
        <f>IF(AND('MAPA DE RIESGOS'!$AP628="Alta",'MAPA DE RIESGOS'!$AR628="Moderado"),CONCATENATE("R",'MAPA DE RIESGOS'!$H628,"C",'MAPA DE RIESGOS'!$AF628),"")</f>
        <v/>
      </c>
      <c r="AW72" s="333" t="str">
        <f>IF(AND('MAPA DE RIESGOS'!$AP629="Alta",'MAPA DE RIESGOS'!$AR629="Moderado"),CONCATENATE("R",'MAPA DE RIESGOS'!$H629,"C",'MAPA DE RIESGOS'!$AF629),"")</f>
        <v/>
      </c>
      <c r="AX72" s="333" t="str">
        <f>IF(AND('MAPA DE RIESGOS'!$AP630="Alta",'MAPA DE RIESGOS'!$AR630="Moderado"),CONCATENATE("R",'MAPA DE RIESGOS'!$H630,"C",'MAPA DE RIESGOS'!$AF630),"")</f>
        <v/>
      </c>
      <c r="AY72" s="333" t="str">
        <f>IF(AND('MAPA DE RIESGOS'!$AP631="Alta",'MAPA DE RIESGOS'!$AR631="Moderado"),CONCATENATE("R",'MAPA DE RIESGOS'!$H631,"C",'MAPA DE RIESGOS'!$AF631),"")</f>
        <v/>
      </c>
      <c r="AZ72" s="333" t="str">
        <f>IF(AND('MAPA DE RIESGOS'!$AP632="Alta",'MAPA DE RIESGOS'!$AR632="Moderado"),CONCATENATE("R",'MAPA DE RIESGOS'!$H632,"C",'MAPA DE RIESGOS'!$AF632),"")</f>
        <v/>
      </c>
      <c r="BA72" s="333" t="str">
        <f>IF(AND('MAPA DE RIESGOS'!$AP633="Alta",'MAPA DE RIESGOS'!$AR633="Moderado"),CONCATENATE("R",'MAPA DE RIESGOS'!$H633,"C",'MAPA DE RIESGOS'!$AF633),"")</f>
        <v/>
      </c>
      <c r="BB72" s="333" t="str">
        <f>IF(AND('MAPA DE RIESGOS'!$AP634="Alta",'MAPA DE RIESGOS'!$AR634="Moderado"),CONCATENATE("R",'MAPA DE RIESGOS'!$H634,"C",'MAPA DE RIESGOS'!$AF634),"")</f>
        <v/>
      </c>
      <c r="BC72" s="333" t="str">
        <f>IF(AND('MAPA DE RIESGOS'!$AP635="Alta",'MAPA DE RIESGOS'!$AR635="Moderado"),CONCATENATE("R",'MAPA DE RIESGOS'!$H635,"C",'MAPA DE RIESGOS'!$AF635),"")</f>
        <v/>
      </c>
      <c r="BD72" s="333" t="str">
        <f>IF(AND('MAPA DE RIESGOS'!$AP636="Alta",'MAPA DE RIESGOS'!$AR636="Moderado"),CONCATENATE("R",'MAPA DE RIESGOS'!$H636,"C",'MAPA DE RIESGOS'!$AF636),"")</f>
        <v/>
      </c>
      <c r="BE72" s="333" t="str">
        <f>IF(AND('MAPA DE RIESGOS'!$AP637="Alta",'MAPA DE RIESGOS'!$AR637="Moderado"),CONCATENATE("R",'MAPA DE RIESGOS'!$H637,"C",'MAPA DE RIESGOS'!$AF637),"")</f>
        <v/>
      </c>
      <c r="BF72" s="333" t="str">
        <f>IF(AND('MAPA DE RIESGOS'!$AP638="Alta",'MAPA DE RIESGOS'!$AR638="Moderado"),CONCATENATE("R",'MAPA DE RIESGOS'!$H638,"C",'MAPA DE RIESGOS'!$AF638),"")</f>
        <v/>
      </c>
      <c r="BG72" s="333" t="str">
        <f>IF(AND('MAPA DE RIESGOS'!$AP639="Alta",'MAPA DE RIESGOS'!$AR639="Moderado"),CONCATENATE("R",'MAPA DE RIESGOS'!$H639,"C",'MAPA DE RIESGOS'!$AF639),"")</f>
        <v/>
      </c>
      <c r="BH72" s="333" t="str">
        <f>IF(AND('MAPA DE RIESGOS'!$AP640="Alta",'MAPA DE RIESGOS'!$AR640="Moderado"),CONCATENATE("R",'MAPA DE RIESGOS'!$H640,"C",'MAPA DE RIESGOS'!$AF640),"")</f>
        <v/>
      </c>
      <c r="BI72" s="333" t="str">
        <f>IF(AND('MAPA DE RIESGOS'!$AP641="Alta",'MAPA DE RIESGOS'!$AR641="Moderado"),CONCATENATE("R",'MAPA DE RIESGOS'!$H641,"C",'MAPA DE RIESGOS'!$AF641),"")</f>
        <v/>
      </c>
      <c r="BJ72" s="333" t="str">
        <f>IF(AND('MAPA DE RIESGOS'!$AP642="Alta",'MAPA DE RIESGOS'!$AR642="Moderado"),CONCATENATE("R",'MAPA DE RIESGOS'!$H642,"C",'MAPA DE RIESGOS'!$AF642),"")</f>
        <v/>
      </c>
      <c r="BK72" s="334" t="str">
        <f>IF(AND('MAPA DE RIESGOS'!$AP643="Alta",'MAPA DE RIESGOS'!$AR643="Moderado"),CONCATENATE("R",'MAPA DE RIESGOS'!$H643,"C",'MAPA DE RIESGOS'!$AF643),"")</f>
        <v/>
      </c>
      <c r="BL72" s="333" t="str">
        <f>IF(AND('MAPA DE RIESGOS'!$AP626="Alta",'MAPA DE RIESGOS'!$AR626="Mayor"),CONCATENATE("R",'MAPA DE RIESGOS'!$H626,"C",'MAPA DE RIESGOS'!$AF626),"")</f>
        <v/>
      </c>
      <c r="BM72" s="333" t="str">
        <f>IF(AND('MAPA DE RIESGOS'!$AP627="Alta",'MAPA DE RIESGOS'!$AR627="Mayor"),CONCATENATE("R",'MAPA DE RIESGOS'!$H627,"C",'MAPA DE RIESGOS'!$AF627),"")</f>
        <v/>
      </c>
      <c r="BN72" s="333" t="str">
        <f>IF(AND('MAPA DE RIESGOS'!$AP628="Alta",'MAPA DE RIESGOS'!$AR628="Mayor"),CONCATENATE("R",'MAPA DE RIESGOS'!$H628,"C",'MAPA DE RIESGOS'!$AF628),"")</f>
        <v/>
      </c>
      <c r="BO72" s="333" t="str">
        <f>IF(AND('MAPA DE RIESGOS'!$AP629="Alta",'MAPA DE RIESGOS'!$AR629="Mayor"),CONCATENATE("R",'MAPA DE RIESGOS'!$H629,"C",'MAPA DE RIESGOS'!$AF629),"")</f>
        <v/>
      </c>
      <c r="BP72" s="333" t="str">
        <f>IF(AND('MAPA DE RIESGOS'!$AP630="Alta",'MAPA DE RIESGOS'!$AR630="Mayor"),CONCATENATE("R",'MAPA DE RIESGOS'!$H630,"C",'MAPA DE RIESGOS'!$AF630),"")</f>
        <v/>
      </c>
      <c r="BQ72" s="333" t="str">
        <f>IF(AND('MAPA DE RIESGOS'!$AP631="Alta",'MAPA DE RIESGOS'!$AR631="Mayor"),CONCATENATE("R",'MAPA DE RIESGOS'!$H631,"C",'MAPA DE RIESGOS'!$AF631),"")</f>
        <v/>
      </c>
      <c r="BR72" s="333" t="str">
        <f>IF(AND('MAPA DE RIESGOS'!$AP632="Alta",'MAPA DE RIESGOS'!$AR632="Mayor"),CONCATENATE("R",'MAPA DE RIESGOS'!$H632,"C",'MAPA DE RIESGOS'!$AF632),"")</f>
        <v/>
      </c>
      <c r="BS72" s="333" t="str">
        <f>IF(AND('MAPA DE RIESGOS'!$AP633="Alta",'MAPA DE RIESGOS'!$AR633="Mayor"),CONCATENATE("R",'MAPA DE RIESGOS'!$H633,"C",'MAPA DE RIESGOS'!$AF633),"")</f>
        <v/>
      </c>
      <c r="BT72" s="333" t="str">
        <f>IF(AND('MAPA DE RIESGOS'!$AP634="Alta",'MAPA DE RIESGOS'!$AR634="Mayor"),CONCATENATE("R",'MAPA DE RIESGOS'!$H634,"C",'MAPA DE RIESGOS'!$AF634),"")</f>
        <v/>
      </c>
      <c r="BU72" s="333" t="str">
        <f>IF(AND('MAPA DE RIESGOS'!$AP635="Alta",'MAPA DE RIESGOS'!$AR635="Mayor"),CONCATENATE("R",'MAPA DE RIESGOS'!$H635,"C",'MAPA DE RIESGOS'!$AF635),"")</f>
        <v/>
      </c>
      <c r="BV72" s="333" t="str">
        <f>IF(AND('MAPA DE RIESGOS'!$AP636="Alta",'MAPA DE RIESGOS'!$AR636="Mayor"),CONCATENATE("R",'MAPA DE RIESGOS'!$H636,"C",'MAPA DE RIESGOS'!$AF636),"")</f>
        <v/>
      </c>
      <c r="BW72" s="333" t="str">
        <f>IF(AND('MAPA DE RIESGOS'!$AP637="Alta",'MAPA DE RIESGOS'!$AR637="Mayor"),CONCATENATE("R",'MAPA DE RIESGOS'!$H637,"C",'MAPA DE RIESGOS'!$AF637),"")</f>
        <v/>
      </c>
      <c r="BX72" s="333" t="str">
        <f>IF(AND('MAPA DE RIESGOS'!$AP638="Alta",'MAPA DE RIESGOS'!$AR638="Mayor"),CONCATENATE("R",'MAPA DE RIESGOS'!$H638,"C",'MAPA DE RIESGOS'!$AF638),"")</f>
        <v/>
      </c>
      <c r="BY72" s="333" t="str">
        <f>IF(AND('MAPA DE RIESGOS'!$AP639="Alta",'MAPA DE RIESGOS'!$AR639="Mayor"),CONCATENATE("R",'MAPA DE RIESGOS'!$H639,"C",'MAPA DE RIESGOS'!$AF639),"")</f>
        <v/>
      </c>
      <c r="BZ72" s="333" t="str">
        <f>IF(AND('MAPA DE RIESGOS'!$AP640="Alta",'MAPA DE RIESGOS'!$AR640="Mayor"),CONCATENATE("R",'MAPA DE RIESGOS'!$H640,"C",'MAPA DE RIESGOS'!$AF640),"")</f>
        <v/>
      </c>
      <c r="CA72" s="333" t="str">
        <f>IF(AND('MAPA DE RIESGOS'!$AP641="Alta",'MAPA DE RIESGOS'!$AR641="Mayor"),CONCATENATE("R",'MAPA DE RIESGOS'!$H641,"C",'MAPA DE RIESGOS'!$AF641),"")</f>
        <v/>
      </c>
      <c r="CB72" s="333" t="str">
        <f>IF(AND('MAPA DE RIESGOS'!$AP642="Alta",'MAPA DE RIESGOS'!$AR642="Mayor"),CONCATENATE("R",'MAPA DE RIESGOS'!$H642,"C",'MAPA DE RIESGOS'!$AF642),"")</f>
        <v/>
      </c>
      <c r="CC72" s="334" t="str">
        <f>IF(AND('MAPA DE RIESGOS'!$AP643="Alta",'MAPA DE RIESGOS'!$AR643="Mayor"),CONCATENATE("R",'MAPA DE RIESGOS'!$H643,"C",'MAPA DE RIESGOS'!$AF643),"")</f>
        <v/>
      </c>
      <c r="CD72" s="335" t="str">
        <f>IF(AND('MAPA DE RIESGOS'!$AP626="Alta",'MAPA DE RIESGOS'!$AR626="Catastrófico"),CONCATENATE("R",'MAPA DE RIESGOS'!$H626,"C",'MAPA DE RIESGOS'!$AF626),"")</f>
        <v/>
      </c>
      <c r="CE72" s="335" t="str">
        <f>IF(AND('MAPA DE RIESGOS'!$AP627="Alta",'MAPA DE RIESGOS'!$AR627="Catastrófico"),CONCATENATE("R",'MAPA DE RIESGOS'!$H627,"C",'MAPA DE RIESGOS'!$AF627),"")</f>
        <v/>
      </c>
      <c r="CF72" s="335" t="str">
        <f>IF(AND('MAPA DE RIESGOS'!$AP628="Alta",'MAPA DE RIESGOS'!$AR628="Catastrófico"),CONCATENATE("R",'MAPA DE RIESGOS'!$H628,"C",'MAPA DE RIESGOS'!$AF628),"")</f>
        <v/>
      </c>
      <c r="CG72" s="335" t="str">
        <f>IF(AND('MAPA DE RIESGOS'!$AP629="Alta",'MAPA DE RIESGOS'!$AR629="Catastrófico"),CONCATENATE("R",'MAPA DE RIESGOS'!$H629,"C",'MAPA DE RIESGOS'!$AF629),"")</f>
        <v/>
      </c>
      <c r="CH72" s="335" t="str">
        <f>IF(AND('MAPA DE RIESGOS'!$AP630="Alta",'MAPA DE RIESGOS'!$AR630="Catastrófico"),CONCATENATE("R",'MAPA DE RIESGOS'!$H630,"C",'MAPA DE RIESGOS'!$AF630),"")</f>
        <v/>
      </c>
      <c r="CI72" s="335" t="str">
        <f>IF(AND('MAPA DE RIESGOS'!$AP631="Alta",'MAPA DE RIESGOS'!$AR631="Catastrófico"),CONCATENATE("R",'MAPA DE RIESGOS'!$H631,"C",'MAPA DE RIESGOS'!$AF631),"")</f>
        <v/>
      </c>
      <c r="CJ72" s="335" t="str">
        <f>IF(AND('MAPA DE RIESGOS'!$AP632="Alta",'MAPA DE RIESGOS'!$AR632="Catastrófico"),CONCATENATE("R",'MAPA DE RIESGOS'!$H632,"C",'MAPA DE RIESGOS'!$AF632),"")</f>
        <v/>
      </c>
      <c r="CK72" s="335" t="str">
        <f>IF(AND('MAPA DE RIESGOS'!$AP633="Alta",'MAPA DE RIESGOS'!$AR633="Catastrófico"),CONCATENATE("R",'MAPA DE RIESGOS'!$H633,"C",'MAPA DE RIESGOS'!$AF633),"")</f>
        <v/>
      </c>
      <c r="CL72" s="335" t="str">
        <f>IF(AND('MAPA DE RIESGOS'!$AP634="Alta",'MAPA DE RIESGOS'!$AR634="Catastrófico"),CONCATENATE("R",'MAPA DE RIESGOS'!$H634,"C",'MAPA DE RIESGOS'!$AF634),"")</f>
        <v/>
      </c>
      <c r="CM72" s="335" t="str">
        <f>IF(AND('MAPA DE RIESGOS'!$AP635="Alta",'MAPA DE RIESGOS'!$AR635="Catastrófico"),CONCATENATE("R",'MAPA DE RIESGOS'!$H635,"C",'MAPA DE RIESGOS'!$AF635),"")</f>
        <v/>
      </c>
      <c r="CN72" s="335" t="str">
        <f>IF(AND('MAPA DE RIESGOS'!$AP636="Alta",'MAPA DE RIESGOS'!$AR636="Catastrófico"),CONCATENATE("R",'MAPA DE RIESGOS'!$H636,"C",'MAPA DE RIESGOS'!$AF636),"")</f>
        <v/>
      </c>
      <c r="CO72" s="335" t="str">
        <f>IF(AND('MAPA DE RIESGOS'!$AP637="Alta",'MAPA DE RIESGOS'!$AR637="Catastrófico"),CONCATENATE("R",'MAPA DE RIESGOS'!$H637,"C",'MAPA DE RIESGOS'!$AF637),"")</f>
        <v/>
      </c>
      <c r="CP72" s="335" t="str">
        <f>IF(AND('MAPA DE RIESGOS'!$AP638="Alta",'MAPA DE RIESGOS'!$AR638="Catastrófico"),CONCATENATE("R",'MAPA DE RIESGOS'!$H638,"C",'MAPA DE RIESGOS'!$AF638),"")</f>
        <v/>
      </c>
      <c r="CQ72" s="335" t="str">
        <f>IF(AND('MAPA DE RIESGOS'!$AP639="Alta",'MAPA DE RIESGOS'!$AR639="Catastrófico"),CONCATENATE("R",'MAPA DE RIESGOS'!$H639,"C",'MAPA DE RIESGOS'!$AF639),"")</f>
        <v/>
      </c>
      <c r="CR72" s="335" t="str">
        <f>IF(AND('MAPA DE RIESGOS'!$AP640="Alta",'MAPA DE RIESGOS'!$AR640="Catastrófico"),CONCATENATE("R",'MAPA DE RIESGOS'!$H640,"C",'MAPA DE RIESGOS'!$AF640),"")</f>
        <v/>
      </c>
      <c r="CS72" s="335" t="str">
        <f>IF(AND('MAPA DE RIESGOS'!$AP641="Alta",'MAPA DE RIESGOS'!$AR641="Catastrófico"),CONCATENATE("R",'MAPA DE RIESGOS'!$H641,"C",'MAPA DE RIESGOS'!$AF641),"")</f>
        <v/>
      </c>
      <c r="CT72" s="335" t="str">
        <f>IF(AND('MAPA DE RIESGOS'!$AP642="Alta",'MAPA DE RIESGOS'!$AR642="Catastrófico"),CONCATENATE("R",'MAPA DE RIESGOS'!$H642,"C",'MAPA DE RIESGOS'!$AF642),"")</f>
        <v/>
      </c>
      <c r="CU72" s="336" t="str">
        <f>IF(AND('MAPA DE RIESGOS'!$AP643="Alta",'MAPA DE RIESGOS'!$AR643="Catastrófico"),CONCATENATE("R",'MAPA DE RIESGOS'!$H643,"C",'MAPA DE RIESGOS'!$AF643),"")</f>
        <v/>
      </c>
      <c r="CV72" s="67"/>
      <c r="CW72" s="988"/>
      <c r="CX72" s="989"/>
      <c r="CY72" s="989"/>
      <c r="CZ72" s="989"/>
      <c r="DA72" s="989"/>
      <c r="DB72" s="990"/>
    </row>
    <row r="73" spans="2:106" ht="32.450000000000003" customHeight="1" thickBot="1">
      <c r="B73" s="966"/>
      <c r="C73" s="966"/>
      <c r="D73" s="967"/>
      <c r="E73" s="958"/>
      <c r="F73" s="959"/>
      <c r="G73" s="959"/>
      <c r="H73" s="959"/>
      <c r="I73" s="959"/>
      <c r="J73" s="348" t="str">
        <f>IF(AND('MAPA DE RIESGOS'!$AP644="Alta",'MAPA DE RIESGOS'!$AR644="Leve"),CONCATENATE("R",'MAPA DE RIESGOS'!$H644,"C",'MAPA DE RIESGOS'!$AF644),"")</f>
        <v/>
      </c>
      <c r="K73" s="349" t="str">
        <f>IF(AND('MAPA DE RIESGOS'!$AP645="Alta",'MAPA DE RIESGOS'!$AR645="Leve"),CONCATENATE("R",'MAPA DE RIESGOS'!$H645,"C",'MAPA DE RIESGOS'!$AF645),"")</f>
        <v/>
      </c>
      <c r="L73" s="349" t="str">
        <f>IF(AND('MAPA DE RIESGOS'!$AP646="Alta",'MAPA DE RIESGOS'!$AR646="Leve"),CONCATENATE("R",'MAPA DE RIESGOS'!$H646,"C",'MAPA DE RIESGOS'!$AF646),"")</f>
        <v/>
      </c>
      <c r="M73" s="349" t="str">
        <f>IF(AND('MAPA DE RIESGOS'!$AP647="Alta",'MAPA DE RIESGOS'!$AR647="Leve"),CONCATENATE("R",'MAPA DE RIESGOS'!$H647,"C",'MAPA DE RIESGOS'!$AF647),"")</f>
        <v/>
      </c>
      <c r="N73" s="349" t="str">
        <f>IF(AND('MAPA DE RIESGOS'!$AP648="Alta",'MAPA DE RIESGOS'!$AR648="Leve"),CONCATENATE("R",'MAPA DE RIESGOS'!$H648,"C",'MAPA DE RIESGOS'!$AF648),"")</f>
        <v/>
      </c>
      <c r="O73" s="349" t="str">
        <f>IF(AND('MAPA DE RIESGOS'!$AP649="Alta",'MAPA DE RIESGOS'!$AR649="Leve"),CONCATENATE("R",'MAPA DE RIESGOS'!$H649,"C",'MAPA DE RIESGOS'!$AF649),"")</f>
        <v/>
      </c>
      <c r="P73" s="349"/>
      <c r="Q73" s="349"/>
      <c r="R73" s="349"/>
      <c r="S73" s="349"/>
      <c r="T73" s="349"/>
      <c r="U73" s="349"/>
      <c r="V73" s="349"/>
      <c r="W73" s="349"/>
      <c r="X73" s="349"/>
      <c r="Y73" s="349"/>
      <c r="Z73" s="349"/>
      <c r="AA73" s="349"/>
      <c r="AB73" s="348" t="str">
        <f>IF(AND('MAPA DE RIESGOS'!$AP644="Alta",'MAPA DE RIESGOS'!$AR644="Menor"),CONCATENATE("R",'MAPA DE RIESGOS'!$H644,"C",'MAPA DE RIESGOS'!$AF644),"")</f>
        <v/>
      </c>
      <c r="AC73" s="349" t="str">
        <f>IF(AND('MAPA DE RIESGOS'!$AP645="Alta",'MAPA DE RIESGOS'!$AR645="Menor"),CONCATENATE("R",'MAPA DE RIESGOS'!$H645,"C",'MAPA DE RIESGOS'!$AF645),"")</f>
        <v/>
      </c>
      <c r="AD73" s="349" t="str">
        <f>IF(AND('MAPA DE RIESGOS'!$AP646="Alta",'MAPA DE RIESGOS'!$AR646="Menor"),CONCATENATE("R",'MAPA DE RIESGOS'!$H646,"C",'MAPA DE RIESGOS'!$AF646),"")</f>
        <v/>
      </c>
      <c r="AE73" s="349" t="str">
        <f>IF(AND('MAPA DE RIESGOS'!$AP647="Alta",'MAPA DE RIESGOS'!$AR647="Menor"),CONCATENATE("R",'MAPA DE RIESGOS'!$H647,"C",'MAPA DE RIESGOS'!$AF647),"")</f>
        <v/>
      </c>
      <c r="AF73" s="349" t="str">
        <f>IF(AND('MAPA DE RIESGOS'!$AP648="Alta",'MAPA DE RIESGOS'!$AR648="Menor"),CONCATENATE("R",'MAPA DE RIESGOS'!$H648,"C",'MAPA DE RIESGOS'!$AF648),"")</f>
        <v/>
      </c>
      <c r="AG73" s="349" t="str">
        <f>IF(AND('MAPA DE RIESGOS'!$AP649="Alta",'MAPA DE RIESGOS'!$AR649="Menor"),CONCATENATE("R",'MAPA DE RIESGOS'!$H649,"C",'MAPA DE RIESGOS'!$AF649),"")</f>
        <v/>
      </c>
      <c r="AH73" s="349"/>
      <c r="AI73" s="349"/>
      <c r="AJ73" s="349"/>
      <c r="AK73" s="349"/>
      <c r="AL73" s="349"/>
      <c r="AM73" s="349"/>
      <c r="AN73" s="349"/>
      <c r="AO73" s="349"/>
      <c r="AP73" s="349"/>
      <c r="AQ73" s="349"/>
      <c r="AR73" s="349"/>
      <c r="AS73" s="350"/>
      <c r="AT73" s="333" t="str">
        <f>IF(AND('MAPA DE RIESGOS'!$AP644="Alta",'MAPA DE RIESGOS'!$AR644="Moderado"),CONCATENATE("R",'MAPA DE RIESGOS'!$H644,"C",'MAPA DE RIESGOS'!$AF644),"")</f>
        <v/>
      </c>
      <c r="AU73" s="333" t="str">
        <f>IF(AND('MAPA DE RIESGOS'!$AP645="Alta",'MAPA DE RIESGOS'!$AR645="Moderado"),CONCATENATE("R",'MAPA DE RIESGOS'!$H645,"C",'MAPA DE RIESGOS'!$AF645),"")</f>
        <v/>
      </c>
      <c r="AV73" s="333" t="str">
        <f>IF(AND('MAPA DE RIESGOS'!$AP646="Alta",'MAPA DE RIESGOS'!$AR646="Moderado"),CONCATENATE("R",'MAPA DE RIESGOS'!$H646,"C",'MAPA DE RIESGOS'!$AF646),"")</f>
        <v/>
      </c>
      <c r="AW73" s="333" t="str">
        <f>IF(AND('MAPA DE RIESGOS'!$AP647="Alta",'MAPA DE RIESGOS'!$AR647="Moderado"),CONCATENATE("R",'MAPA DE RIESGOS'!$H647,"C",'MAPA DE RIESGOS'!$AF647),"")</f>
        <v/>
      </c>
      <c r="AX73" s="333" t="str">
        <f>IF(AND('MAPA DE RIESGOS'!$AP648="Alta",'MAPA DE RIESGOS'!$AR648="Moderado"),CONCATENATE("R",'MAPA DE RIESGOS'!$H648,"C",'MAPA DE RIESGOS'!$AF648),"")</f>
        <v/>
      </c>
      <c r="AY73" s="333" t="str">
        <f>IF(AND('MAPA DE RIESGOS'!$AP649="Alta",'MAPA DE RIESGOS'!$AR649="Moderado"),CONCATENATE("R",'MAPA DE RIESGOS'!$H649,"C",'MAPA DE RIESGOS'!$AF649),"")</f>
        <v/>
      </c>
      <c r="AZ73" s="333"/>
      <c r="BA73" s="333"/>
      <c r="BB73" s="333"/>
      <c r="BC73" s="333"/>
      <c r="BD73" s="333"/>
      <c r="BE73" s="333"/>
      <c r="BF73" s="333"/>
      <c r="BG73" s="333"/>
      <c r="BH73" s="333"/>
      <c r="BI73" s="333"/>
      <c r="BJ73" s="333"/>
      <c r="BK73" s="334"/>
      <c r="BL73" s="333" t="str">
        <f>IF(AND('MAPA DE RIESGOS'!$AP644="Alta",'MAPA DE RIESGOS'!$AR644="Mayor"),CONCATENATE("R",'MAPA DE RIESGOS'!$H644,"C",'MAPA DE RIESGOS'!$AF644),"")</f>
        <v/>
      </c>
      <c r="BM73" s="333" t="str">
        <f>IF(AND('MAPA DE RIESGOS'!$AP645="Alta",'MAPA DE RIESGOS'!$AR645="Mayor"),CONCATENATE("R",'MAPA DE RIESGOS'!$H645,"C",'MAPA DE RIESGOS'!$AF645),"")</f>
        <v/>
      </c>
      <c r="BN73" s="333" t="str">
        <f>IF(AND('MAPA DE RIESGOS'!$AP646="Alta",'MAPA DE RIESGOS'!$AR646="Mayor"),CONCATENATE("R",'MAPA DE RIESGOS'!$H646,"C",'MAPA DE RIESGOS'!$AF646),"")</f>
        <v/>
      </c>
      <c r="BO73" s="333" t="str">
        <f>IF(AND('MAPA DE RIESGOS'!$AP647="Alta",'MAPA DE RIESGOS'!$AR647="Mayor"),CONCATENATE("R",'MAPA DE RIESGOS'!$H647,"C",'MAPA DE RIESGOS'!$AF647),"")</f>
        <v/>
      </c>
      <c r="BP73" s="333" t="str">
        <f>IF(AND('MAPA DE RIESGOS'!$AP648="Alta",'MAPA DE RIESGOS'!$AR648="Mayor"),CONCATENATE("R",'MAPA DE RIESGOS'!$H648,"C",'MAPA DE RIESGOS'!$AF648),"")</f>
        <v/>
      </c>
      <c r="BQ73" s="333" t="str">
        <f>IF(AND('MAPA DE RIESGOS'!$AP649="Alta",'MAPA DE RIESGOS'!$AR649="Mayor"),CONCATENATE("R",'MAPA DE RIESGOS'!$H649,"C",'MAPA DE RIESGOS'!$AF649),"")</f>
        <v/>
      </c>
      <c r="BR73" s="333"/>
      <c r="BS73" s="333"/>
      <c r="BT73" s="333"/>
      <c r="BU73" s="333"/>
      <c r="BV73" s="333"/>
      <c r="BW73" s="333"/>
      <c r="BX73" s="333"/>
      <c r="BY73" s="333"/>
      <c r="BZ73" s="333"/>
      <c r="CA73" s="333"/>
      <c r="CB73" s="333"/>
      <c r="CC73" s="334"/>
      <c r="CD73" s="335" t="str">
        <f>IF(AND('MAPA DE RIESGOS'!$AP644="Alta",'MAPA DE RIESGOS'!$AR644="Catastrófico"),CONCATENATE("R",'MAPA DE RIESGOS'!$H644,"C",'MAPA DE RIESGOS'!$AF644),"")</f>
        <v/>
      </c>
      <c r="CE73" s="335" t="str">
        <f>IF(AND('MAPA DE RIESGOS'!$AP645="Alta",'MAPA DE RIESGOS'!$AR645="Catastrófico"),CONCATENATE("R",'MAPA DE RIESGOS'!$H645,"C",'MAPA DE RIESGOS'!$AF645),"")</f>
        <v/>
      </c>
      <c r="CF73" s="335" t="str">
        <f>IF(AND('MAPA DE RIESGOS'!$AP646="Alta",'MAPA DE RIESGOS'!$AR646="Catastrófico"),CONCATENATE("R",'MAPA DE RIESGOS'!$H646,"C",'MAPA DE RIESGOS'!$AF646),"")</f>
        <v/>
      </c>
      <c r="CG73" s="335" t="str">
        <f>IF(AND('MAPA DE RIESGOS'!$AP647="Alta",'MAPA DE RIESGOS'!$AR647="Catastrófico"),CONCATENATE("R",'MAPA DE RIESGOS'!$H647,"C",'MAPA DE RIESGOS'!$AF647),"")</f>
        <v/>
      </c>
      <c r="CH73" s="335" t="str">
        <f>IF(AND('MAPA DE RIESGOS'!$AP648="Alta",'MAPA DE RIESGOS'!$AR648="Catastrófico"),CONCATENATE("R",'MAPA DE RIESGOS'!$H648,"C",'MAPA DE RIESGOS'!$AF648),"")</f>
        <v/>
      </c>
      <c r="CI73" s="335" t="str">
        <f>IF(AND('MAPA DE RIESGOS'!$AP649="Alta",'MAPA DE RIESGOS'!$AR649="Catastrófico"),CONCATENATE("R",'MAPA DE RIESGOS'!$H649,"C",'MAPA DE RIESGOS'!$AF649),"")</f>
        <v/>
      </c>
      <c r="CJ73" s="335"/>
      <c r="CK73" s="335"/>
      <c r="CL73" s="335"/>
      <c r="CM73" s="335"/>
      <c r="CN73" s="335"/>
      <c r="CO73" s="335"/>
      <c r="CP73" s="335"/>
      <c r="CQ73" s="335"/>
      <c r="CR73" s="335"/>
      <c r="CS73" s="335"/>
      <c r="CT73" s="335"/>
      <c r="CU73" s="336"/>
      <c r="CV73" s="67"/>
      <c r="CW73" s="988"/>
      <c r="CX73" s="989"/>
      <c r="CY73" s="989"/>
      <c r="CZ73" s="989"/>
      <c r="DA73" s="989"/>
      <c r="DB73" s="990"/>
    </row>
    <row r="74" spans="2:106" ht="32.450000000000003" customHeight="1">
      <c r="B74" s="966"/>
      <c r="C74" s="966"/>
      <c r="D74" s="967"/>
      <c r="E74" s="961" t="s">
        <v>282</v>
      </c>
      <c r="F74" s="962"/>
      <c r="G74" s="962"/>
      <c r="H74" s="962"/>
      <c r="I74" s="963"/>
      <c r="J74" s="342" t="str">
        <f>IF(AND('MAPA DE RIESGOS'!$AP78="Media",'MAPA DE RIESGOS'!$AR78="Leve"),CONCATENATE("R",'MAPA DE RIESGOS'!$H78,"C",'MAPA DE RIESGOS'!$AF78),"")</f>
        <v/>
      </c>
      <c r="K74" s="343" t="str">
        <f>IF(AND('MAPA DE RIESGOS'!$AP79="Media",'MAPA DE RIESGOS'!$AR79="Leve"),CONCATENATE("R",'MAPA DE RIESGOS'!$H79,"C",'MAPA DE RIESGOS'!$AF79),"")</f>
        <v/>
      </c>
      <c r="L74" s="343" t="str">
        <f>IF(AND('MAPA DE RIESGOS'!$AP80="Media",'MAPA DE RIESGOS'!$AR80="Leve"),CONCATENATE("R",'MAPA DE RIESGOS'!$H80,"C",'MAPA DE RIESGOS'!$AF80),"")</f>
        <v/>
      </c>
      <c r="M74" s="343" t="str">
        <f>IF(AND('MAPA DE RIESGOS'!$AP81="Media",'MAPA DE RIESGOS'!$AR81="Leve"),CONCATENATE("R",'MAPA DE RIESGOS'!$H81,"C",'MAPA DE RIESGOS'!$AF81),"")</f>
        <v/>
      </c>
      <c r="N74" s="343" t="str">
        <f>IF(AND('MAPA DE RIESGOS'!$AP82="Media",'MAPA DE RIESGOS'!$AR82="Leve"),CONCATENATE("R",'MAPA DE RIESGOS'!$H82,"C",'MAPA DE RIESGOS'!$AF82),"")</f>
        <v/>
      </c>
      <c r="O74" s="343" t="str">
        <f>IF(AND('MAPA DE RIESGOS'!$AP83="Media",'MAPA DE RIESGOS'!$AR83="Leve"),CONCATENATE("R",'MAPA DE RIESGOS'!$H83,"C",'MAPA DE RIESGOS'!$AF83),"")</f>
        <v/>
      </c>
      <c r="P74" s="343" t="str">
        <f>IF(AND('MAPA DE RIESGOS'!$AP84="Media",'MAPA DE RIESGOS'!$AR84="Leve"),CONCATENATE("R",'MAPA DE RIESGOS'!$H84,"C",'MAPA DE RIESGOS'!$AF84),"")</f>
        <v/>
      </c>
      <c r="Q74" s="343" t="str">
        <f>IF(AND('MAPA DE RIESGOS'!$AP85="Media",'MAPA DE RIESGOS'!$AR85="Leve"),CONCATENATE("R",'MAPA DE RIESGOS'!$H85,"C",'MAPA DE RIESGOS'!$AF85),"")</f>
        <v/>
      </c>
      <c r="R74" s="343" t="str">
        <f>IF(AND('MAPA DE RIESGOS'!$AP86="Media",'MAPA DE RIESGOS'!$AR86="Leve"),CONCATENATE("R",'MAPA DE RIESGOS'!$H86,"C",'MAPA DE RIESGOS'!$AF86),"")</f>
        <v/>
      </c>
      <c r="S74" s="343" t="str">
        <f>IF(AND('MAPA DE RIESGOS'!$AP87="Media",'MAPA DE RIESGOS'!$AR87="Leve"),CONCATENATE("R",'MAPA DE RIESGOS'!$H87,"C",'MAPA DE RIESGOS'!$AF87),"")</f>
        <v/>
      </c>
      <c r="T74" s="343" t="str">
        <f>IF(AND('MAPA DE RIESGOS'!$AP88="Media",'MAPA DE RIESGOS'!$AR88="Leve"),CONCATENATE("R",'MAPA DE RIESGOS'!$H88,"C",'MAPA DE RIESGOS'!$AF88),"")</f>
        <v/>
      </c>
      <c r="U74" s="343" t="str">
        <f>IF(AND('MAPA DE RIESGOS'!$AP89="Media",'MAPA DE RIESGOS'!$AR89="Leve"),CONCATENATE("R",'MAPA DE RIESGOS'!$H89,"C",'MAPA DE RIESGOS'!$AF89),"")</f>
        <v/>
      </c>
      <c r="V74" s="343" t="str">
        <f>IF(AND('MAPA DE RIESGOS'!$AP90="Media",'MAPA DE RIESGOS'!$AR90="Leve"),CONCATENATE("R",'MAPA DE RIESGOS'!$H90,"C",'MAPA DE RIESGOS'!$AF90),"")</f>
        <v/>
      </c>
      <c r="W74" s="343" t="str">
        <f>IF(AND('MAPA DE RIESGOS'!$AP91="Media",'MAPA DE RIESGOS'!$AR91="Leve"),CONCATENATE("R",'MAPA DE RIESGOS'!$H91,"C",'MAPA DE RIESGOS'!$AF91),"")</f>
        <v/>
      </c>
      <c r="X74" s="343" t="str">
        <f>IF(AND('MAPA DE RIESGOS'!$AP92="Media",'MAPA DE RIESGOS'!$AR92="Leve"),CONCATENATE("R",'MAPA DE RIESGOS'!$H92,"C",'MAPA DE RIESGOS'!$AF92),"")</f>
        <v/>
      </c>
      <c r="Y74" s="343" t="str">
        <f>IF(AND('MAPA DE RIESGOS'!$AP93="Media",'MAPA DE RIESGOS'!$AR93="Leve"),CONCATENATE("R",'MAPA DE RIESGOS'!$H93,"C",'MAPA DE RIESGOS'!$AF93),"")</f>
        <v/>
      </c>
      <c r="Z74" s="343" t="str">
        <f>IF(AND('MAPA DE RIESGOS'!$AP94="Media",'MAPA DE RIESGOS'!$AR94="Leve"),CONCATENATE("R",'MAPA DE RIESGOS'!$H94,"C",'MAPA DE RIESGOS'!$AF94),"")</f>
        <v/>
      </c>
      <c r="AA74" s="343" t="str">
        <f>IF(AND('MAPA DE RIESGOS'!$AP95="Media",'MAPA DE RIESGOS'!$AR95="Leve"),CONCATENATE("R",'MAPA DE RIESGOS'!$H95,"C",'MAPA DE RIESGOS'!$AF95),"")</f>
        <v/>
      </c>
      <c r="AB74" s="342" t="str">
        <f>IF(AND('MAPA DE RIESGOS'!$AP78="Media",'MAPA DE RIESGOS'!$AR78="Menor"),CONCATENATE("R",'MAPA DE RIESGOS'!$H78,"C",'MAPA DE RIESGOS'!$AF78),"")</f>
        <v/>
      </c>
      <c r="AC74" s="343" t="str">
        <f>IF(AND('MAPA DE RIESGOS'!$AP79="Media",'MAPA DE RIESGOS'!$AR79="Menor"),CONCATENATE("R",'MAPA DE RIESGOS'!$H79,"C",'MAPA DE RIESGOS'!$AF79),"")</f>
        <v/>
      </c>
      <c r="AD74" s="343" t="str">
        <f>IF(AND('MAPA DE RIESGOS'!$AP80="Media",'MAPA DE RIESGOS'!$AR80="Menor"),CONCATENATE("R",'MAPA DE RIESGOS'!$H80,"C",'MAPA DE RIESGOS'!$AF80),"")</f>
        <v/>
      </c>
      <c r="AE74" s="343" t="str">
        <f>IF(AND('MAPA DE RIESGOS'!$AP81="Media",'MAPA DE RIESGOS'!$AR81="Menor"),CONCATENATE("R",'MAPA DE RIESGOS'!$H81,"C",'MAPA DE RIESGOS'!$AF81),"")</f>
        <v/>
      </c>
      <c r="AF74" s="343" t="str">
        <f>IF(AND('MAPA DE RIESGOS'!$AP82="Media",'MAPA DE RIESGOS'!$AR82="Menor"),CONCATENATE("R",'MAPA DE RIESGOS'!$H82,"C",'MAPA DE RIESGOS'!$AF82),"")</f>
        <v/>
      </c>
      <c r="AG74" s="343" t="str">
        <f>IF(AND('MAPA DE RIESGOS'!$AP83="Media",'MAPA DE RIESGOS'!$AR83="Menor"),CONCATENATE("R",'MAPA DE RIESGOS'!$H83,"C",'MAPA DE RIESGOS'!$AF83),"")</f>
        <v/>
      </c>
      <c r="AH74" s="343" t="str">
        <f>IF(AND('MAPA DE RIESGOS'!$AP84="Media",'MAPA DE RIESGOS'!$AR84="Menor"),CONCATENATE("R",'MAPA DE RIESGOS'!$H84,"C",'MAPA DE RIESGOS'!$AF84),"")</f>
        <v/>
      </c>
      <c r="AI74" s="343" t="str">
        <f>IF(AND('MAPA DE RIESGOS'!$AP85="Media",'MAPA DE RIESGOS'!$AR85="Menor"),CONCATENATE("R",'MAPA DE RIESGOS'!$H85,"C",'MAPA DE RIESGOS'!$AF85),"")</f>
        <v/>
      </c>
      <c r="AJ74" s="343" t="str">
        <f>IF(AND('MAPA DE RIESGOS'!$AP86="Media",'MAPA DE RIESGOS'!$AR86="Menor"),CONCATENATE("R",'MAPA DE RIESGOS'!$H86,"C",'MAPA DE RIESGOS'!$AF86),"")</f>
        <v/>
      </c>
      <c r="AK74" s="343" t="str">
        <f>IF(AND('MAPA DE RIESGOS'!$AP87="Media",'MAPA DE RIESGOS'!$AR87="Menor"),CONCATENATE("R",'MAPA DE RIESGOS'!$H87,"C",'MAPA DE RIESGOS'!$AF87),"")</f>
        <v/>
      </c>
      <c r="AL74" s="343" t="str">
        <f>IF(AND('MAPA DE RIESGOS'!$AP88="Media",'MAPA DE RIESGOS'!$AR88="Menor"),CONCATENATE("R",'MAPA DE RIESGOS'!$H88,"C",'MAPA DE RIESGOS'!$AF88),"")</f>
        <v/>
      </c>
      <c r="AM74" s="343" t="str">
        <f>IF(AND('MAPA DE RIESGOS'!$AP89="Media",'MAPA DE RIESGOS'!$AR89="Menor"),CONCATENATE("R",'MAPA DE RIESGOS'!$H89,"C",'MAPA DE RIESGOS'!$AF89),"")</f>
        <v/>
      </c>
      <c r="AN74" s="343" t="str">
        <f>IF(AND('MAPA DE RIESGOS'!$AP90="Media",'MAPA DE RIESGOS'!$AR90="Menor"),CONCATENATE("R",'MAPA DE RIESGOS'!$H90,"C",'MAPA DE RIESGOS'!$AF90),"")</f>
        <v/>
      </c>
      <c r="AO74" s="343" t="str">
        <f>IF(AND('MAPA DE RIESGOS'!$AP91="Media",'MAPA DE RIESGOS'!$AR91="Menor"),CONCATENATE("R",'MAPA DE RIESGOS'!$H91,"C",'MAPA DE RIESGOS'!$AF91),"")</f>
        <v/>
      </c>
      <c r="AP74" s="343" t="str">
        <f>IF(AND('MAPA DE RIESGOS'!$AP92="Media",'MAPA DE RIESGOS'!$AR92="Menor"),CONCATENATE("R",'MAPA DE RIESGOS'!$H92,"C",'MAPA DE RIESGOS'!$AF92),"")</f>
        <v/>
      </c>
      <c r="AQ74" s="343" t="str">
        <f>IF(AND('MAPA DE RIESGOS'!$AP93="Media",'MAPA DE RIESGOS'!$AR93="Menor"),CONCATENATE("R",'MAPA DE RIESGOS'!$H93,"C",'MAPA DE RIESGOS'!$AF93),"")</f>
        <v/>
      </c>
      <c r="AR74" s="343" t="str">
        <f>IF(AND('MAPA DE RIESGOS'!$AP94="Media",'MAPA DE RIESGOS'!$AR94="Menor"),CONCATENATE("R",'MAPA DE RIESGOS'!$H94,"C",'MAPA DE RIESGOS'!$AF94),"")</f>
        <v/>
      </c>
      <c r="AS74" s="343" t="str">
        <f>IF(AND('MAPA DE RIESGOS'!$AP95="Media",'MAPA DE RIESGOS'!$AR95="Menor"),CONCATENATE("R",'MAPA DE RIESGOS'!$H95,"C",'MAPA DE RIESGOS'!$AF95),"")</f>
        <v/>
      </c>
      <c r="AT74" s="342" t="str">
        <f>IF(AND('MAPA DE RIESGOS'!$AP78="Media",'MAPA DE RIESGOS'!$AR78="Moderado"),CONCATENATE("R",'MAPA DE RIESGOS'!$H78,"C",'MAPA DE RIESGOS'!$AF78),"")</f>
        <v/>
      </c>
      <c r="AU74" s="343" t="str">
        <f>IF(AND('MAPA DE RIESGOS'!$AP79="Media",'MAPA DE RIESGOS'!$AR79="Moderado"),CONCATENATE("R",'MAPA DE RIESGOS'!$H79,"C",'MAPA DE RIESGOS'!$AF79),"")</f>
        <v/>
      </c>
      <c r="AV74" s="343" t="str">
        <f>IF(AND('MAPA DE RIESGOS'!$AP80="Media",'MAPA DE RIESGOS'!$AR80="Moderado"),CONCATENATE("R",'MAPA DE RIESGOS'!$H80,"C",'MAPA DE RIESGOS'!$AF80),"")</f>
        <v/>
      </c>
      <c r="AW74" s="343" t="str">
        <f>IF(AND('MAPA DE RIESGOS'!$AP81="Media",'MAPA DE RIESGOS'!$AR81="Moderado"),CONCATENATE("R",'MAPA DE RIESGOS'!$H81,"C",'MAPA DE RIESGOS'!$AF81),"")</f>
        <v/>
      </c>
      <c r="AX74" s="343" t="str">
        <f>IF(AND('MAPA DE RIESGOS'!$AP82="Media",'MAPA DE RIESGOS'!$AR82="Moderado"),CONCATENATE("R",'MAPA DE RIESGOS'!$H82,"C",'MAPA DE RIESGOS'!$AF82),"")</f>
        <v/>
      </c>
      <c r="AY74" s="343" t="str">
        <f>IF(AND('MAPA DE RIESGOS'!$AP83="Media",'MAPA DE RIESGOS'!$AR83="Moderado"),CONCATENATE("R",'MAPA DE RIESGOS'!$H83,"C",'MAPA DE RIESGOS'!$AF83),"")</f>
        <v/>
      </c>
      <c r="AZ74" s="343" t="str">
        <f>IF(AND('MAPA DE RIESGOS'!$AP84="Media",'MAPA DE RIESGOS'!$AR84="Moderado"),CONCATENATE("R",'MAPA DE RIESGOS'!$H84,"C",'MAPA DE RIESGOS'!$AF84),"")</f>
        <v/>
      </c>
      <c r="BA74" s="343" t="str">
        <f>IF(AND('MAPA DE RIESGOS'!$AP85="Media",'MAPA DE RIESGOS'!$AR85="Moderado"),CONCATENATE("R",'MAPA DE RIESGOS'!$H85,"C",'MAPA DE RIESGOS'!$AF85),"")</f>
        <v/>
      </c>
      <c r="BB74" s="343" t="str">
        <f>IF(AND('MAPA DE RIESGOS'!$AP86="Media",'MAPA DE RIESGOS'!$AR86="Moderado"),CONCATENATE("R",'MAPA DE RIESGOS'!$H86,"C",'MAPA DE RIESGOS'!$AF86),"")</f>
        <v/>
      </c>
      <c r="BC74" s="343" t="str">
        <f>IF(AND('MAPA DE RIESGOS'!$AP87="Media",'MAPA DE RIESGOS'!$AR87="Moderado"),CONCATENATE("R",'MAPA DE RIESGOS'!$H87,"C",'MAPA DE RIESGOS'!$AF87),"")</f>
        <v/>
      </c>
      <c r="BD74" s="343" t="str">
        <f>IF(AND('MAPA DE RIESGOS'!$AP88="Media",'MAPA DE RIESGOS'!$AR88="Moderado"),CONCATENATE("R",'MAPA DE RIESGOS'!$H88,"C",'MAPA DE RIESGOS'!$AF88),"")</f>
        <v/>
      </c>
      <c r="BE74" s="343" t="str">
        <f>IF(AND('MAPA DE RIESGOS'!$AP89="Media",'MAPA DE RIESGOS'!$AR89="Moderado"),CONCATENATE("R",'MAPA DE RIESGOS'!$H89,"C",'MAPA DE RIESGOS'!$AF89),"")</f>
        <v/>
      </c>
      <c r="BF74" s="343" t="str">
        <f>IF(AND('MAPA DE RIESGOS'!$AP90="Media",'MAPA DE RIESGOS'!$AR90="Moderado"),CONCATENATE("R",'MAPA DE RIESGOS'!$H90,"C",'MAPA DE RIESGOS'!$AF90),"")</f>
        <v/>
      </c>
      <c r="BG74" s="343" t="str">
        <f>IF(AND('MAPA DE RIESGOS'!$AP91="Media",'MAPA DE RIESGOS'!$AR91="Moderado"),CONCATENATE("R",'MAPA DE RIESGOS'!$H91,"C",'MAPA DE RIESGOS'!$AF91),"")</f>
        <v/>
      </c>
      <c r="BH74" s="343" t="str">
        <f>IF(AND('MAPA DE RIESGOS'!$AP92="Media",'MAPA DE RIESGOS'!$AR92="Moderado"),CONCATENATE("R",'MAPA DE RIESGOS'!$H92,"C",'MAPA DE RIESGOS'!$AF92),"")</f>
        <v/>
      </c>
      <c r="BI74" s="343" t="str">
        <f>IF(AND('MAPA DE RIESGOS'!$AP93="Media",'MAPA DE RIESGOS'!$AR93="Moderado"),CONCATENATE("R",'MAPA DE RIESGOS'!$H93,"C",'MAPA DE RIESGOS'!$AF93),"")</f>
        <v/>
      </c>
      <c r="BJ74" s="343" t="str">
        <f>IF(AND('MAPA DE RIESGOS'!$AP94="Media",'MAPA DE RIESGOS'!$AR94="Moderado"),CONCATENATE("R",'MAPA DE RIESGOS'!$H94,"C",'MAPA DE RIESGOS'!$AF94),"")</f>
        <v/>
      </c>
      <c r="BK74" s="344" t="str">
        <f>IF(AND('MAPA DE RIESGOS'!$AP95="Media",'MAPA DE RIESGOS'!$AR95="Moderado"),CONCATENATE("R",'MAPA DE RIESGOS'!$H95,"C",'MAPA DE RIESGOS'!$AF95),"")</f>
        <v/>
      </c>
      <c r="BL74" s="328" t="str">
        <f>IF(AND('MAPA DE RIESGOS'!$AP78="Media",'MAPA DE RIESGOS'!$AR78="Mayor"),CONCATENATE("R",'MAPA DE RIESGOS'!$H78,"C",'MAPA DE RIESGOS'!$AF78),"")</f>
        <v/>
      </c>
      <c r="BM74" s="328" t="str">
        <f>IF(AND('MAPA DE RIESGOS'!$AP79="Media",'MAPA DE RIESGOS'!$AR79="Mayor"),CONCATENATE("R",'MAPA DE RIESGOS'!$H79,"C",'MAPA DE RIESGOS'!$AF79),"")</f>
        <v/>
      </c>
      <c r="BN74" s="328" t="str">
        <f>IF(AND('MAPA DE RIESGOS'!$AP80="Media",'MAPA DE RIESGOS'!$AR80="Mayor"),CONCATENATE("R",'MAPA DE RIESGOS'!$H80,"C",'MAPA DE RIESGOS'!$AF80),"")</f>
        <v/>
      </c>
      <c r="BO74" s="328" t="str">
        <f>IF(AND('MAPA DE RIESGOS'!$AP81="Media",'MAPA DE RIESGOS'!$AR81="Mayor"),CONCATENATE("R",'MAPA DE RIESGOS'!$H81,"C",'MAPA DE RIESGOS'!$AF81),"")</f>
        <v/>
      </c>
      <c r="BP74" s="328" t="str">
        <f>IF(AND('MAPA DE RIESGOS'!$AP82="Media",'MAPA DE RIESGOS'!$AR82="Mayor"),CONCATENATE("R",'MAPA DE RIESGOS'!$H82,"C",'MAPA DE RIESGOS'!$AF82),"")</f>
        <v/>
      </c>
      <c r="BQ74" s="328" t="str">
        <f>IF(AND('MAPA DE RIESGOS'!$AP83="Media",'MAPA DE RIESGOS'!$AR83="Mayor"),CONCATENATE("R",'MAPA DE RIESGOS'!$H83,"C",'MAPA DE RIESGOS'!$AF83),"")</f>
        <v/>
      </c>
      <c r="BR74" s="328" t="str">
        <f>IF(AND('MAPA DE RIESGOS'!$AP84="Media",'MAPA DE RIESGOS'!$AR84="Mayor"),CONCATENATE("R",'MAPA DE RIESGOS'!$H84,"C",'MAPA DE RIESGOS'!$AF84),"")</f>
        <v/>
      </c>
      <c r="BS74" s="328" t="str">
        <f>IF(AND('MAPA DE RIESGOS'!$AP85="Media",'MAPA DE RIESGOS'!$AR85="Mayor"),CONCATENATE("R",'MAPA DE RIESGOS'!$H85,"C",'MAPA DE RIESGOS'!$AF85),"")</f>
        <v/>
      </c>
      <c r="BT74" s="328" t="str">
        <f>IF(AND('MAPA DE RIESGOS'!$AP86="Media",'MAPA DE RIESGOS'!$AR86="Mayor"),CONCATENATE("R",'MAPA DE RIESGOS'!$H86,"C",'MAPA DE RIESGOS'!$AF86),"")</f>
        <v/>
      </c>
      <c r="BU74" s="328" t="str">
        <f>IF(AND('MAPA DE RIESGOS'!$AP87="Media",'MAPA DE RIESGOS'!$AR87="Mayor"),CONCATENATE("R",'MAPA DE RIESGOS'!$H87,"C",'MAPA DE RIESGOS'!$AF87),"")</f>
        <v/>
      </c>
      <c r="BV74" s="328" t="str">
        <f>IF(AND('MAPA DE RIESGOS'!$AP88="Media",'MAPA DE RIESGOS'!$AR88="Mayor"),CONCATENATE("R",'MAPA DE RIESGOS'!$H88,"C",'MAPA DE RIESGOS'!$AF88),"")</f>
        <v/>
      </c>
      <c r="BW74" s="328" t="str">
        <f>IF(AND('MAPA DE RIESGOS'!$AP89="Media",'MAPA DE RIESGOS'!$AR89="Mayor"),CONCATENATE("R",'MAPA DE RIESGOS'!$H89,"C",'MAPA DE RIESGOS'!$AF89),"")</f>
        <v/>
      </c>
      <c r="BX74" s="328" t="str">
        <f>IF(AND('MAPA DE RIESGOS'!$AP90="Media",'MAPA DE RIESGOS'!$AR90="Mayor"),CONCATENATE("R",'MAPA DE RIESGOS'!$H90,"C",'MAPA DE RIESGOS'!$AF90),"")</f>
        <v/>
      </c>
      <c r="BY74" s="328" t="str">
        <f>IF(AND('MAPA DE RIESGOS'!$AP91="Media",'MAPA DE RIESGOS'!$AR91="Mayor"),CONCATENATE("R",'MAPA DE RIESGOS'!$H91,"C",'MAPA DE RIESGOS'!$AF91),"")</f>
        <v/>
      </c>
      <c r="BZ74" s="328" t="str">
        <f>IF(AND('MAPA DE RIESGOS'!$AP92="Media",'MAPA DE RIESGOS'!$AR92="Mayor"),CONCATENATE("R",'MAPA DE RIESGOS'!$H92,"C",'MAPA DE RIESGOS'!$AF92),"")</f>
        <v/>
      </c>
      <c r="CA74" s="328" t="str">
        <f>IF(AND('MAPA DE RIESGOS'!$AP93="Media",'MAPA DE RIESGOS'!$AR93="Mayor"),CONCATENATE("R",'MAPA DE RIESGOS'!$H93,"C",'MAPA DE RIESGOS'!$AF93),"")</f>
        <v/>
      </c>
      <c r="CB74" s="328" t="str">
        <f>IF(AND('MAPA DE RIESGOS'!$AP94="Media",'MAPA DE RIESGOS'!$AR94="Mayor"),CONCATENATE("R",'MAPA DE RIESGOS'!$H94,"C",'MAPA DE RIESGOS'!$AF94),"")</f>
        <v/>
      </c>
      <c r="CC74" s="329" t="str">
        <f>IF(AND('MAPA DE RIESGOS'!$AP95="Media",'MAPA DE RIESGOS'!$AR95="Mayor"),CONCATENATE("R",'MAPA DE RIESGOS'!$H95,"C",'MAPA DE RIESGOS'!$AF95),"")</f>
        <v/>
      </c>
      <c r="CD74" s="330" t="str">
        <f>IF(AND('MAPA DE RIESGOS'!$AP78="Media",'MAPA DE RIESGOS'!$AR78="Catastrófico"),CONCATENATE("R",'MAPA DE RIESGOS'!$H78,"C",'MAPA DE RIESGOS'!$AF78),"")</f>
        <v/>
      </c>
      <c r="CE74" s="330" t="str">
        <f>IF(AND('MAPA DE RIESGOS'!$AP79="Media",'MAPA DE RIESGOS'!$AR79="Catastrófico"),CONCATENATE("R",'MAPA DE RIESGOS'!$H79,"C",'MAPA DE RIESGOS'!$AF79),"")</f>
        <v/>
      </c>
      <c r="CF74" s="330" t="str">
        <f>IF(AND('MAPA DE RIESGOS'!$AP80="Media",'MAPA DE RIESGOS'!$AR80="Catastrófico"),CONCATENATE("R",'MAPA DE RIESGOS'!$H80,"C",'MAPA DE RIESGOS'!$AF80),"")</f>
        <v/>
      </c>
      <c r="CG74" s="330" t="str">
        <f>IF(AND('MAPA DE RIESGOS'!$AP81="Media",'MAPA DE RIESGOS'!$AR81="Catastrófico"),CONCATENATE("R",'MAPA DE RIESGOS'!$H81,"C",'MAPA DE RIESGOS'!$AF81),"")</f>
        <v/>
      </c>
      <c r="CH74" s="330" t="str">
        <f>IF(AND('MAPA DE RIESGOS'!$AP82="Media",'MAPA DE RIESGOS'!$AR82="Catastrófico"),CONCATENATE("R",'MAPA DE RIESGOS'!$H82,"C",'MAPA DE RIESGOS'!$AF82),"")</f>
        <v/>
      </c>
      <c r="CI74" s="330" t="str">
        <f>IF(AND('MAPA DE RIESGOS'!$AP83="Media",'MAPA DE RIESGOS'!$AR83="Catastrófico"),CONCATENATE("R",'MAPA DE RIESGOS'!$H83,"C",'MAPA DE RIESGOS'!$AF83),"")</f>
        <v/>
      </c>
      <c r="CJ74" s="330" t="str">
        <f>IF(AND('MAPA DE RIESGOS'!$AP84="Media",'MAPA DE RIESGOS'!$AR84="Catastrófico"),CONCATENATE("R",'MAPA DE RIESGOS'!$H84,"C",'MAPA DE RIESGOS'!$AF84),"")</f>
        <v/>
      </c>
      <c r="CK74" s="330" t="str">
        <f>IF(AND('MAPA DE RIESGOS'!$AP85="Media",'MAPA DE RIESGOS'!$AR85="Catastrófico"),CONCATENATE("R",'MAPA DE RIESGOS'!$H85,"C",'MAPA DE RIESGOS'!$AF85),"")</f>
        <v/>
      </c>
      <c r="CL74" s="330" t="str">
        <f>IF(AND('MAPA DE RIESGOS'!$AP86="Media",'MAPA DE RIESGOS'!$AR86="Catastrófico"),CONCATENATE("R",'MAPA DE RIESGOS'!$H86,"C",'MAPA DE RIESGOS'!$AF86),"")</f>
        <v/>
      </c>
      <c r="CM74" s="330" t="str">
        <f>IF(AND('MAPA DE RIESGOS'!$AP87="Media",'MAPA DE RIESGOS'!$AR87="Catastrófico"),CONCATENATE("R",'MAPA DE RIESGOS'!$H87,"C",'MAPA DE RIESGOS'!$AF87),"")</f>
        <v/>
      </c>
      <c r="CN74" s="330" t="str">
        <f>IF(AND('MAPA DE RIESGOS'!$AP88="Media",'MAPA DE RIESGOS'!$AR88="Catastrófico"),CONCATENATE("R",'MAPA DE RIESGOS'!$H88,"C",'MAPA DE RIESGOS'!$AF88),"")</f>
        <v/>
      </c>
      <c r="CO74" s="330" t="str">
        <f>IF(AND('MAPA DE RIESGOS'!$AP89="Media",'MAPA DE RIESGOS'!$AR89="Catastrófico"),CONCATENATE("R",'MAPA DE RIESGOS'!$H89,"C",'MAPA DE RIESGOS'!$AF89),"")</f>
        <v/>
      </c>
      <c r="CP74" s="330" t="str">
        <f>IF(AND('MAPA DE RIESGOS'!$AP90="Media",'MAPA DE RIESGOS'!$AR90="Catastrófico"),CONCATENATE("R",'MAPA DE RIESGOS'!$H90,"C",'MAPA DE RIESGOS'!$AF90),"")</f>
        <v/>
      </c>
      <c r="CQ74" s="330" t="str">
        <f>IF(AND('MAPA DE RIESGOS'!$AP91="Media",'MAPA DE RIESGOS'!$AR91="Catastrófico"),CONCATENATE("R",'MAPA DE RIESGOS'!$H91,"C",'MAPA DE RIESGOS'!$AF91),"")</f>
        <v/>
      </c>
      <c r="CR74" s="330" t="str">
        <f>IF(AND('MAPA DE RIESGOS'!$AP92="Media",'MAPA DE RIESGOS'!$AR92="Catastrófico"),CONCATENATE("R",'MAPA DE RIESGOS'!$H92,"C",'MAPA DE RIESGOS'!$AF92),"")</f>
        <v/>
      </c>
      <c r="CS74" s="330" t="str">
        <f>IF(AND('MAPA DE RIESGOS'!$AP93="Media",'MAPA DE RIESGOS'!$AR93="Catastrófico"),CONCATENATE("R",'MAPA DE RIESGOS'!$H93,"C",'MAPA DE RIESGOS'!$AF93),"")</f>
        <v/>
      </c>
      <c r="CT74" s="330" t="str">
        <f>IF(AND('MAPA DE RIESGOS'!$AP94="Media",'MAPA DE RIESGOS'!$AR94="Catastrófico"),CONCATENATE("R",'MAPA DE RIESGOS'!$H94,"C",'MAPA DE RIESGOS'!$AF94),"")</f>
        <v/>
      </c>
      <c r="CU74" s="331" t="str">
        <f>IF(AND('MAPA DE RIESGOS'!$AP95="Media",'MAPA DE RIESGOS'!$AR95="Catastrófico"),CONCATENATE("R",'MAPA DE RIESGOS'!$H95,"C",'MAPA DE RIESGOS'!$AF95),"")</f>
        <v/>
      </c>
      <c r="CV74" s="67"/>
      <c r="CW74" s="979" t="s">
        <v>12</v>
      </c>
      <c r="CX74" s="980"/>
      <c r="CY74" s="980"/>
      <c r="CZ74" s="980"/>
      <c r="DA74" s="980"/>
      <c r="DB74" s="981"/>
    </row>
    <row r="75" spans="2:106" ht="32.450000000000003" customHeight="1">
      <c r="B75" s="966"/>
      <c r="C75" s="966"/>
      <c r="D75" s="967"/>
      <c r="E75" s="955"/>
      <c r="F75" s="956"/>
      <c r="G75" s="956"/>
      <c r="H75" s="956"/>
      <c r="I75" s="957"/>
      <c r="J75" s="345" t="str">
        <f>IF(AND('MAPA DE RIESGOS'!$AP96="Media",'MAPA DE RIESGOS'!$AR96="Leve"),CONCATENATE("R",'MAPA DE RIESGOS'!$H96,"C",'MAPA DE RIESGOS'!$AF96),"")</f>
        <v/>
      </c>
      <c r="K75" s="346" t="str">
        <f>IF(AND('MAPA DE RIESGOS'!$AP97="Media",'MAPA DE RIESGOS'!$AR97="Leve"),CONCATENATE("R",'MAPA DE RIESGOS'!$H97,"C",'MAPA DE RIESGOS'!$AF97),"")</f>
        <v/>
      </c>
      <c r="L75" s="346" t="str">
        <f>IF(AND('MAPA DE RIESGOS'!$AP98="Media",'MAPA DE RIESGOS'!$AR98="Leve"),CONCATENATE("R",'MAPA DE RIESGOS'!$H98,"C",'MAPA DE RIESGOS'!$AF98),"")</f>
        <v/>
      </c>
      <c r="M75" s="346" t="str">
        <f>IF(AND('MAPA DE RIESGOS'!$AP99="Media",'MAPA DE RIESGOS'!$AR99="Leve"),CONCATENATE("R",'MAPA DE RIESGOS'!$H99,"C",'MAPA DE RIESGOS'!$AF99),"")</f>
        <v/>
      </c>
      <c r="N75" s="346" t="str">
        <f>IF(AND('MAPA DE RIESGOS'!$AP100="Media",'MAPA DE RIESGOS'!$AR100="Leve"),CONCATENATE("R",'MAPA DE RIESGOS'!$H100,"C",'MAPA DE RIESGOS'!$AF100),"")</f>
        <v/>
      </c>
      <c r="O75" s="346" t="str">
        <f>IF(AND('MAPA DE RIESGOS'!$AP101="Media",'MAPA DE RIESGOS'!$AR101="Leve"),CONCATENATE("R",'MAPA DE RIESGOS'!$H101,"C",'MAPA DE RIESGOS'!$AF101),"")</f>
        <v/>
      </c>
      <c r="P75" s="346" t="str">
        <f>IF(AND('MAPA DE RIESGOS'!$AP102="Media",'MAPA DE RIESGOS'!$AR102="Leve"),CONCATENATE("R",'MAPA DE RIESGOS'!$H102,"C",'MAPA DE RIESGOS'!$AF102),"")</f>
        <v/>
      </c>
      <c r="Q75" s="346" t="str">
        <f>IF(AND('MAPA DE RIESGOS'!$AP103="Media",'MAPA DE RIESGOS'!$AR103="Leve"),CONCATENATE("R",'MAPA DE RIESGOS'!$H103,"C",'MAPA DE RIESGOS'!$AF103),"")</f>
        <v/>
      </c>
      <c r="R75" s="346" t="str">
        <f>IF(AND('MAPA DE RIESGOS'!$AP104="Media",'MAPA DE RIESGOS'!$AR104="Leve"),CONCATENATE("R",'MAPA DE RIESGOS'!$H104,"C",'MAPA DE RIESGOS'!$AF104),"")</f>
        <v/>
      </c>
      <c r="S75" s="346" t="str">
        <f>IF(AND('MAPA DE RIESGOS'!$AP105="Media",'MAPA DE RIESGOS'!$AR105="Leve"),CONCATENATE("R",'MAPA DE RIESGOS'!$H105,"C",'MAPA DE RIESGOS'!$AF105),"")</f>
        <v/>
      </c>
      <c r="T75" s="346" t="str">
        <f>IF(AND('MAPA DE RIESGOS'!$AP106="Media",'MAPA DE RIESGOS'!$AR106="Leve"),CONCATENATE("R",'MAPA DE RIESGOS'!$H106,"C",'MAPA DE RIESGOS'!$AF106),"")</f>
        <v/>
      </c>
      <c r="U75" s="346" t="str">
        <f>IF(AND('MAPA DE RIESGOS'!$AP107="Media",'MAPA DE RIESGOS'!$AR107="Leve"),CONCATENATE("R",'MAPA DE RIESGOS'!$H107,"C",'MAPA DE RIESGOS'!$AF107),"")</f>
        <v/>
      </c>
      <c r="V75" s="346" t="str">
        <f>IF(AND('MAPA DE RIESGOS'!$AP108="Media",'MAPA DE RIESGOS'!$AR108="Leve"),CONCATENATE("R",'MAPA DE RIESGOS'!$H108,"C",'MAPA DE RIESGOS'!$AF108),"")</f>
        <v/>
      </c>
      <c r="W75" s="346" t="str">
        <f>IF(AND('MAPA DE RIESGOS'!$AP109="Media",'MAPA DE RIESGOS'!$AR109="Leve"),CONCATENATE("R",'MAPA DE RIESGOS'!$H109,"C",'MAPA DE RIESGOS'!$AF109),"")</f>
        <v/>
      </c>
      <c r="X75" s="346" t="str">
        <f>IF(AND('MAPA DE RIESGOS'!$AP110="Media",'MAPA DE RIESGOS'!$AR110="Leve"),CONCATENATE("R",'MAPA DE RIESGOS'!$H110,"C",'MAPA DE RIESGOS'!$AF110),"")</f>
        <v/>
      </c>
      <c r="Y75" s="346" t="str">
        <f>IF(AND('MAPA DE RIESGOS'!$AP111="Media",'MAPA DE RIESGOS'!$AR111="Leve"),CONCATENATE("R",'MAPA DE RIESGOS'!$H111,"C",'MAPA DE RIESGOS'!$AF111),"")</f>
        <v/>
      </c>
      <c r="Z75" s="346" t="str">
        <f>IF(AND('MAPA DE RIESGOS'!$AP112="Media",'MAPA DE RIESGOS'!$AR112="Leve"),CONCATENATE("R",'MAPA DE RIESGOS'!$H112,"C",'MAPA DE RIESGOS'!$AF112),"")</f>
        <v/>
      </c>
      <c r="AA75" s="346" t="str">
        <f>IF(AND('MAPA DE RIESGOS'!$AP113="Media",'MAPA DE RIESGOS'!$AR113="Leve"),CONCATENATE("R",'MAPA DE RIESGOS'!$H113,"C",'MAPA DE RIESGOS'!$AF113),"")</f>
        <v/>
      </c>
      <c r="AB75" s="345" t="str">
        <f>IF(AND('MAPA DE RIESGOS'!$AP96="Media",'MAPA DE RIESGOS'!$AR96="Menor"),CONCATENATE("R",'MAPA DE RIESGOS'!$H96,"C",'MAPA DE RIESGOS'!$AF96),"")</f>
        <v/>
      </c>
      <c r="AC75" s="346" t="str">
        <f>IF(AND('MAPA DE RIESGOS'!$AP97="Media",'MAPA DE RIESGOS'!$AR97="Menor"),CONCATENATE("R",'MAPA DE RIESGOS'!$H97,"C",'MAPA DE RIESGOS'!$AF97),"")</f>
        <v/>
      </c>
      <c r="AD75" s="346" t="str">
        <f>IF(AND('MAPA DE RIESGOS'!$AP98="Media",'MAPA DE RIESGOS'!$AR98="Menor"),CONCATENATE("R",'MAPA DE RIESGOS'!$H98,"C",'MAPA DE RIESGOS'!$AF98),"")</f>
        <v/>
      </c>
      <c r="AE75" s="346" t="str">
        <f>IF(AND('MAPA DE RIESGOS'!$AP99="Media",'MAPA DE RIESGOS'!$AR99="Menor"),CONCATENATE("R",'MAPA DE RIESGOS'!$H99,"C",'MAPA DE RIESGOS'!$AF99),"")</f>
        <v/>
      </c>
      <c r="AF75" s="346" t="str">
        <f>IF(AND('MAPA DE RIESGOS'!$AP100="Media",'MAPA DE RIESGOS'!$AR100="Menor"),CONCATENATE("R",'MAPA DE RIESGOS'!$H100,"C",'MAPA DE RIESGOS'!$AF100),"")</f>
        <v/>
      </c>
      <c r="AG75" s="346" t="str">
        <f>IF(AND('MAPA DE RIESGOS'!$AP101="Media",'MAPA DE RIESGOS'!$AR101="Menor"),CONCATENATE("R",'MAPA DE RIESGOS'!$H101,"C",'MAPA DE RIESGOS'!$AF101),"")</f>
        <v/>
      </c>
      <c r="AH75" s="346" t="str">
        <f>IF(AND('MAPA DE RIESGOS'!$AP102="Media",'MAPA DE RIESGOS'!$AR102="Menor"),CONCATENATE("R",'MAPA DE RIESGOS'!$H102,"C",'MAPA DE RIESGOS'!$AF102),"")</f>
        <v/>
      </c>
      <c r="AI75" s="346" t="str">
        <f>IF(AND('MAPA DE RIESGOS'!$AP103="Media",'MAPA DE RIESGOS'!$AR103="Menor"),CONCATENATE("R",'MAPA DE RIESGOS'!$H103,"C",'MAPA DE RIESGOS'!$AF103),"")</f>
        <v/>
      </c>
      <c r="AJ75" s="346" t="str">
        <f>IF(AND('MAPA DE RIESGOS'!$AP104="Media",'MAPA DE RIESGOS'!$AR104="Menor"),CONCATENATE("R",'MAPA DE RIESGOS'!$H104,"C",'MAPA DE RIESGOS'!$AF104),"")</f>
        <v/>
      </c>
      <c r="AK75" s="346" t="str">
        <f>IF(AND('MAPA DE RIESGOS'!$AP105="Media",'MAPA DE RIESGOS'!$AR105="Menor"),CONCATENATE("R",'MAPA DE RIESGOS'!$H105,"C",'MAPA DE RIESGOS'!$AF105),"")</f>
        <v/>
      </c>
      <c r="AL75" s="346" t="str">
        <f>IF(AND('MAPA DE RIESGOS'!$AP106="Media",'MAPA DE RIESGOS'!$AR106="Menor"),CONCATENATE("R",'MAPA DE RIESGOS'!$H106,"C",'MAPA DE RIESGOS'!$AF106),"")</f>
        <v/>
      </c>
      <c r="AM75" s="346" t="str">
        <f>IF(AND('MAPA DE RIESGOS'!$AP107="Media",'MAPA DE RIESGOS'!$AR107="Menor"),CONCATENATE("R",'MAPA DE RIESGOS'!$H107,"C",'MAPA DE RIESGOS'!$AF107),"")</f>
        <v/>
      </c>
      <c r="AN75" s="346" t="str">
        <f>IF(AND('MAPA DE RIESGOS'!$AP108="Media",'MAPA DE RIESGOS'!$AR108="Menor"),CONCATENATE("R",'MAPA DE RIESGOS'!$H108,"C",'MAPA DE RIESGOS'!$AF108),"")</f>
        <v/>
      </c>
      <c r="AO75" s="346" t="str">
        <f>IF(AND('MAPA DE RIESGOS'!$AP109="Media",'MAPA DE RIESGOS'!$AR109="Menor"),CONCATENATE("R",'MAPA DE RIESGOS'!$H109,"C",'MAPA DE RIESGOS'!$AF109),"")</f>
        <v/>
      </c>
      <c r="AP75" s="346" t="str">
        <f>IF(AND('MAPA DE RIESGOS'!$AP110="Media",'MAPA DE RIESGOS'!$AR110="Menor"),CONCATENATE("R",'MAPA DE RIESGOS'!$H110,"C",'MAPA DE RIESGOS'!$AF110),"")</f>
        <v/>
      </c>
      <c r="AQ75" s="346" t="str">
        <f>IF(AND('MAPA DE RIESGOS'!$AP111="Media",'MAPA DE RIESGOS'!$AR111="Menor"),CONCATENATE("R",'MAPA DE RIESGOS'!$H111,"C",'MAPA DE RIESGOS'!$AF111),"")</f>
        <v/>
      </c>
      <c r="AR75" s="346" t="str">
        <f>IF(AND('MAPA DE RIESGOS'!$AP112="Media",'MAPA DE RIESGOS'!$AR112="Menor"),CONCATENATE("R",'MAPA DE RIESGOS'!$H112,"C",'MAPA DE RIESGOS'!$AF112),"")</f>
        <v/>
      </c>
      <c r="AS75" s="346" t="str">
        <f>IF(AND('MAPA DE RIESGOS'!$AP113="Media",'MAPA DE RIESGOS'!$AR113="Menor"),CONCATENATE("R",'MAPA DE RIESGOS'!$H113,"C",'MAPA DE RIESGOS'!$AF113),"")</f>
        <v/>
      </c>
      <c r="AT75" s="345" t="str">
        <f>IF(AND('MAPA DE RIESGOS'!$AP96="Media",'MAPA DE RIESGOS'!$AR96="Moderado"),CONCATENATE("R",'MAPA DE RIESGOS'!$H96,"C",'MAPA DE RIESGOS'!$AF96),"")</f>
        <v/>
      </c>
      <c r="AU75" s="346" t="str">
        <f>IF(AND('MAPA DE RIESGOS'!$AP97="Media",'MAPA DE RIESGOS'!$AR97="Moderado"),CONCATENATE("R",'MAPA DE RIESGOS'!$H97,"C",'MAPA DE RIESGOS'!$AF97),"")</f>
        <v/>
      </c>
      <c r="AV75" s="346" t="str">
        <f>IF(AND('MAPA DE RIESGOS'!$AP98="Media",'MAPA DE RIESGOS'!$AR98="Moderado"),CONCATENATE("R",'MAPA DE RIESGOS'!$H98,"C",'MAPA DE RIESGOS'!$AF98),"")</f>
        <v/>
      </c>
      <c r="AW75" s="346" t="str">
        <f>IF(AND('MAPA DE RIESGOS'!$AP99="Media",'MAPA DE RIESGOS'!$AR99="Moderado"),CONCATENATE("R",'MAPA DE RIESGOS'!$H99,"C",'MAPA DE RIESGOS'!$AF99),"")</f>
        <v/>
      </c>
      <c r="AX75" s="346" t="str">
        <f>IF(AND('MAPA DE RIESGOS'!$AP100="Media",'MAPA DE RIESGOS'!$AR100="Moderado"),CONCATENATE("R",'MAPA DE RIESGOS'!$H100,"C",'MAPA DE RIESGOS'!$AF100),"")</f>
        <v/>
      </c>
      <c r="AY75" s="346" t="str">
        <f>IF(AND('MAPA DE RIESGOS'!$AP101="Media",'MAPA DE RIESGOS'!$AR101="Moderado"),CONCATENATE("R",'MAPA DE RIESGOS'!$H101,"C",'MAPA DE RIESGOS'!$AF101),"")</f>
        <v/>
      </c>
      <c r="AZ75" s="346" t="str">
        <f>IF(AND('MAPA DE RIESGOS'!$AP102="Media",'MAPA DE RIESGOS'!$AR102="Moderado"),CONCATENATE("R",'MAPA DE RIESGOS'!$H102,"C",'MAPA DE RIESGOS'!$AF102),"")</f>
        <v/>
      </c>
      <c r="BA75" s="346" t="str">
        <f>IF(AND('MAPA DE RIESGOS'!$AP103="Media",'MAPA DE RIESGOS'!$AR103="Moderado"),CONCATENATE("R",'MAPA DE RIESGOS'!$H103,"C",'MAPA DE RIESGOS'!$AF103),"")</f>
        <v/>
      </c>
      <c r="BB75" s="346" t="str">
        <f>IF(AND('MAPA DE RIESGOS'!$AP104="Media",'MAPA DE RIESGOS'!$AR104="Moderado"),CONCATENATE("R",'MAPA DE RIESGOS'!$H104,"C",'MAPA DE RIESGOS'!$AF104),"")</f>
        <v/>
      </c>
      <c r="BC75" s="346" t="str">
        <f>IF(AND('MAPA DE RIESGOS'!$AP105="Media",'MAPA DE RIESGOS'!$AR105="Moderado"),CONCATENATE("R",'MAPA DE RIESGOS'!$H105,"C",'MAPA DE RIESGOS'!$AF105),"")</f>
        <v/>
      </c>
      <c r="BD75" s="346" t="str">
        <f>IF(AND('MAPA DE RIESGOS'!$AP106="Media",'MAPA DE RIESGOS'!$AR106="Moderado"),CONCATENATE("R",'MAPA DE RIESGOS'!$H106,"C",'MAPA DE RIESGOS'!$AF106),"")</f>
        <v/>
      </c>
      <c r="BE75" s="346" t="str">
        <f>IF(AND('MAPA DE RIESGOS'!$AP107="Media",'MAPA DE RIESGOS'!$AR107="Moderado"),CONCATENATE("R",'MAPA DE RIESGOS'!$H107,"C",'MAPA DE RIESGOS'!$AF107),"")</f>
        <v/>
      </c>
      <c r="BF75" s="346" t="str">
        <f>IF(AND('MAPA DE RIESGOS'!$AP108="Media",'MAPA DE RIESGOS'!$AR108="Moderado"),CONCATENATE("R",'MAPA DE RIESGOS'!$H108,"C",'MAPA DE RIESGOS'!$AF108),"")</f>
        <v/>
      </c>
      <c r="BG75" s="346" t="str">
        <f>IF(AND('MAPA DE RIESGOS'!$AP109="Media",'MAPA DE RIESGOS'!$AR109="Moderado"),CONCATENATE("R",'MAPA DE RIESGOS'!$H109,"C",'MAPA DE RIESGOS'!$AF109),"")</f>
        <v/>
      </c>
      <c r="BH75" s="346" t="str">
        <f>IF(AND('MAPA DE RIESGOS'!$AP110="Media",'MAPA DE RIESGOS'!$AR110="Moderado"),CONCATENATE("R",'MAPA DE RIESGOS'!$H110,"C",'MAPA DE RIESGOS'!$AF110),"")</f>
        <v/>
      </c>
      <c r="BI75" s="346" t="str">
        <f>IF(AND('MAPA DE RIESGOS'!$AP111="Media",'MAPA DE RIESGOS'!$AR111="Moderado"),CONCATENATE("R",'MAPA DE RIESGOS'!$H111,"C",'MAPA DE RIESGOS'!$AF111),"")</f>
        <v/>
      </c>
      <c r="BJ75" s="346" t="str">
        <f>IF(AND('MAPA DE RIESGOS'!$AP112="Media",'MAPA DE RIESGOS'!$AR112="Moderado"),CONCATENATE("R",'MAPA DE RIESGOS'!$H112,"C",'MAPA DE RIESGOS'!$AF112),"")</f>
        <v/>
      </c>
      <c r="BK75" s="347" t="str">
        <f>IF(AND('MAPA DE RIESGOS'!$AP113="Media",'MAPA DE RIESGOS'!$AR113="Moderado"),CONCATENATE("R",'MAPA DE RIESGOS'!$H113,"C",'MAPA DE RIESGOS'!$AF113),"")</f>
        <v/>
      </c>
      <c r="BL75" s="333" t="str">
        <f>IF(AND('MAPA DE RIESGOS'!$AP96="Media",'MAPA DE RIESGOS'!$AR96="Mayor"),CONCATENATE("R",'MAPA DE RIESGOS'!$H96,"C",'MAPA DE RIESGOS'!$AF96),"")</f>
        <v/>
      </c>
      <c r="BM75" s="333" t="str">
        <f>IF(AND('MAPA DE RIESGOS'!$AP97="Media",'MAPA DE RIESGOS'!$AR97="Mayor"),CONCATENATE("R",'MAPA DE RIESGOS'!$H97,"C",'MAPA DE RIESGOS'!$AF97),"")</f>
        <v/>
      </c>
      <c r="BN75" s="333" t="str">
        <f>IF(AND('MAPA DE RIESGOS'!$AP98="Media",'MAPA DE RIESGOS'!$AR98="Mayor"),CONCATENATE("R",'MAPA DE RIESGOS'!$H98,"C",'MAPA DE RIESGOS'!$AF98),"")</f>
        <v/>
      </c>
      <c r="BO75" s="333" t="str">
        <f>IF(AND('MAPA DE RIESGOS'!$AP99="Media",'MAPA DE RIESGOS'!$AR99="Mayor"),CONCATENATE("R",'MAPA DE RIESGOS'!$H99,"C",'MAPA DE RIESGOS'!$AF99),"")</f>
        <v/>
      </c>
      <c r="BP75" s="333" t="str">
        <f>IF(AND('MAPA DE RIESGOS'!$AP100="Media",'MAPA DE RIESGOS'!$AR100="Mayor"),CONCATENATE("R",'MAPA DE RIESGOS'!$H100,"C",'MAPA DE RIESGOS'!$AF100),"")</f>
        <v/>
      </c>
      <c r="BQ75" s="333" t="str">
        <f>IF(AND('MAPA DE RIESGOS'!$AP101="Media",'MAPA DE RIESGOS'!$AR101="Mayor"),CONCATENATE("R",'MAPA DE RIESGOS'!$H101,"C",'MAPA DE RIESGOS'!$AF101),"")</f>
        <v/>
      </c>
      <c r="BR75" s="333" t="str">
        <f>IF(AND('MAPA DE RIESGOS'!$AP102="Media",'MAPA DE RIESGOS'!$AR102="Mayor"),CONCATENATE("R",'MAPA DE RIESGOS'!$H102,"C",'MAPA DE RIESGOS'!$AF102),"")</f>
        <v/>
      </c>
      <c r="BS75" s="333" t="str">
        <f>IF(AND('MAPA DE RIESGOS'!$AP103="Media",'MAPA DE RIESGOS'!$AR103="Mayor"),CONCATENATE("R",'MAPA DE RIESGOS'!$H103,"C",'MAPA DE RIESGOS'!$AF103),"")</f>
        <v/>
      </c>
      <c r="BT75" s="333" t="str">
        <f>IF(AND('MAPA DE RIESGOS'!$AP104="Media",'MAPA DE RIESGOS'!$AR104="Mayor"),CONCATENATE("R",'MAPA DE RIESGOS'!$H104,"C",'MAPA DE RIESGOS'!$AF104),"")</f>
        <v/>
      </c>
      <c r="BU75" s="333" t="str">
        <f>IF(AND('MAPA DE RIESGOS'!$AP105="Media",'MAPA DE RIESGOS'!$AR105="Mayor"),CONCATENATE("R",'MAPA DE RIESGOS'!$H105,"C",'MAPA DE RIESGOS'!$AF105),"")</f>
        <v/>
      </c>
      <c r="BV75" s="333" t="str">
        <f>IF(AND('MAPA DE RIESGOS'!$AP106="Media",'MAPA DE RIESGOS'!$AR106="Mayor"),CONCATENATE("R",'MAPA DE RIESGOS'!$H106,"C",'MAPA DE RIESGOS'!$AF106),"")</f>
        <v/>
      </c>
      <c r="BW75" s="333" t="str">
        <f>IF(AND('MAPA DE RIESGOS'!$AP107="Media",'MAPA DE RIESGOS'!$AR107="Mayor"),CONCATENATE("R",'MAPA DE RIESGOS'!$H107,"C",'MAPA DE RIESGOS'!$AF107),"")</f>
        <v/>
      </c>
      <c r="BX75" s="333" t="str">
        <f>IF(AND('MAPA DE RIESGOS'!$AP108="Media",'MAPA DE RIESGOS'!$AR108="Mayor"),CONCATENATE("R",'MAPA DE RIESGOS'!$H108,"C",'MAPA DE RIESGOS'!$AF108),"")</f>
        <v/>
      </c>
      <c r="BY75" s="333" t="str">
        <f>IF(AND('MAPA DE RIESGOS'!$AP109="Media",'MAPA DE RIESGOS'!$AR109="Mayor"),CONCATENATE("R",'MAPA DE RIESGOS'!$H109,"C",'MAPA DE RIESGOS'!$AF109),"")</f>
        <v/>
      </c>
      <c r="BZ75" s="333" t="str">
        <f>IF(AND('MAPA DE RIESGOS'!$AP110="Media",'MAPA DE RIESGOS'!$AR110="Mayor"),CONCATENATE("R",'MAPA DE RIESGOS'!$H110,"C",'MAPA DE RIESGOS'!$AF110),"")</f>
        <v/>
      </c>
      <c r="CA75" s="333" t="str">
        <f>IF(AND('MAPA DE RIESGOS'!$AP111="Media",'MAPA DE RIESGOS'!$AR111="Mayor"),CONCATENATE("R",'MAPA DE RIESGOS'!$H111,"C",'MAPA DE RIESGOS'!$AF111),"")</f>
        <v/>
      </c>
      <c r="CB75" s="333" t="str">
        <f>IF(AND('MAPA DE RIESGOS'!$AP112="Media",'MAPA DE RIESGOS'!$AR112="Mayor"),CONCATENATE("R",'MAPA DE RIESGOS'!$H112,"C",'MAPA DE RIESGOS'!$AF112),"")</f>
        <v/>
      </c>
      <c r="CC75" s="334" t="str">
        <f>IF(AND('MAPA DE RIESGOS'!$AP113="Media",'MAPA DE RIESGOS'!$AR113="Mayor"),CONCATENATE("R",'MAPA DE RIESGOS'!$H113,"C",'MAPA DE RIESGOS'!$AF113),"")</f>
        <v/>
      </c>
      <c r="CD75" s="335" t="str">
        <f>IF(AND('MAPA DE RIESGOS'!$AP96="Media",'MAPA DE RIESGOS'!$AR96="Catastrófico"),CONCATENATE("R",'MAPA DE RIESGOS'!$H96,"C",'MAPA DE RIESGOS'!$AF96),"")</f>
        <v/>
      </c>
      <c r="CE75" s="335" t="str">
        <f>IF(AND('MAPA DE RIESGOS'!$AP97="Media",'MAPA DE RIESGOS'!$AR97="Catastrófico"),CONCATENATE("R",'MAPA DE RIESGOS'!$H97,"C",'MAPA DE RIESGOS'!$AF97),"")</f>
        <v/>
      </c>
      <c r="CF75" s="335" t="str">
        <f>IF(AND('MAPA DE RIESGOS'!$AP98="Media",'MAPA DE RIESGOS'!$AR98="Catastrófico"),CONCATENATE("R",'MAPA DE RIESGOS'!$H98,"C",'MAPA DE RIESGOS'!$AF98),"")</f>
        <v/>
      </c>
      <c r="CG75" s="335" t="str">
        <f>IF(AND('MAPA DE RIESGOS'!$AP99="Media",'MAPA DE RIESGOS'!$AR99="Catastrófico"),CONCATENATE("R",'MAPA DE RIESGOS'!$H99,"C",'MAPA DE RIESGOS'!$AF99),"")</f>
        <v/>
      </c>
      <c r="CH75" s="335" t="str">
        <f>IF(AND('MAPA DE RIESGOS'!$AP100="Media",'MAPA DE RIESGOS'!$AR100="Catastrófico"),CONCATENATE("R",'MAPA DE RIESGOS'!$H100,"C",'MAPA DE RIESGOS'!$AF100),"")</f>
        <v/>
      </c>
      <c r="CI75" s="335" t="str">
        <f>IF(AND('MAPA DE RIESGOS'!$AP101="Media",'MAPA DE RIESGOS'!$AR101="Catastrófico"),CONCATENATE("R",'MAPA DE RIESGOS'!$H101,"C",'MAPA DE RIESGOS'!$AF101),"")</f>
        <v/>
      </c>
      <c r="CJ75" s="335" t="str">
        <f>IF(AND('MAPA DE RIESGOS'!$AP102="Media",'MAPA DE RIESGOS'!$AR102="Catastrófico"),CONCATENATE("R",'MAPA DE RIESGOS'!$H102,"C",'MAPA DE RIESGOS'!$AF102),"")</f>
        <v/>
      </c>
      <c r="CK75" s="335" t="str">
        <f>IF(AND('MAPA DE RIESGOS'!$AP103="Media",'MAPA DE RIESGOS'!$AR103="Catastrófico"),CONCATENATE("R",'MAPA DE RIESGOS'!$H103,"C",'MAPA DE RIESGOS'!$AF103),"")</f>
        <v/>
      </c>
      <c r="CL75" s="335" t="str">
        <f>IF(AND('MAPA DE RIESGOS'!$AP104="Media",'MAPA DE RIESGOS'!$AR104="Catastrófico"),CONCATENATE("R",'MAPA DE RIESGOS'!$H104,"C",'MAPA DE RIESGOS'!$AF104),"")</f>
        <v/>
      </c>
      <c r="CM75" s="335" t="str">
        <f>IF(AND('MAPA DE RIESGOS'!$AP105="Media",'MAPA DE RIESGOS'!$AR105="Catastrófico"),CONCATENATE("R",'MAPA DE RIESGOS'!$H105,"C",'MAPA DE RIESGOS'!$AF105),"")</f>
        <v/>
      </c>
      <c r="CN75" s="335" t="str">
        <f>IF(AND('MAPA DE RIESGOS'!$AP106="Media",'MAPA DE RIESGOS'!$AR106="Catastrófico"),CONCATENATE("R",'MAPA DE RIESGOS'!$H106,"C",'MAPA DE RIESGOS'!$AF106),"")</f>
        <v/>
      </c>
      <c r="CO75" s="335" t="str">
        <f>IF(AND('MAPA DE RIESGOS'!$AP107="Media",'MAPA DE RIESGOS'!$AR107="Catastrófico"),CONCATENATE("R",'MAPA DE RIESGOS'!$H107,"C",'MAPA DE RIESGOS'!$AF107),"")</f>
        <v/>
      </c>
      <c r="CP75" s="335" t="str">
        <f>IF(AND('MAPA DE RIESGOS'!$AP108="Media",'MAPA DE RIESGOS'!$AR108="Catastrófico"),CONCATENATE("R",'MAPA DE RIESGOS'!$H108,"C",'MAPA DE RIESGOS'!$AF108),"")</f>
        <v/>
      </c>
      <c r="CQ75" s="335" t="str">
        <f>IF(AND('MAPA DE RIESGOS'!$AP109="Media",'MAPA DE RIESGOS'!$AR109="Catastrófico"),CONCATENATE("R",'MAPA DE RIESGOS'!$H109,"C",'MAPA DE RIESGOS'!$AF109),"")</f>
        <v/>
      </c>
      <c r="CR75" s="335" t="str">
        <f>IF(AND('MAPA DE RIESGOS'!$AP110="Media",'MAPA DE RIESGOS'!$AR110="Catastrófico"),CONCATENATE("R",'MAPA DE RIESGOS'!$H110,"C",'MAPA DE RIESGOS'!$AF110),"")</f>
        <v/>
      </c>
      <c r="CS75" s="335" t="str">
        <f>IF(AND('MAPA DE RIESGOS'!$AP111="Media",'MAPA DE RIESGOS'!$AR111="Catastrófico"),CONCATENATE("R",'MAPA DE RIESGOS'!$H111,"C",'MAPA DE RIESGOS'!$AF111),"")</f>
        <v/>
      </c>
      <c r="CT75" s="335" t="str">
        <f>IF(AND('MAPA DE RIESGOS'!$AP112="Media",'MAPA DE RIESGOS'!$AR112="Catastrófico"),CONCATENATE("R",'MAPA DE RIESGOS'!$H112,"C",'MAPA DE RIESGOS'!$AF112),"")</f>
        <v/>
      </c>
      <c r="CU75" s="336" t="str">
        <f>IF(AND('MAPA DE RIESGOS'!$AP113="Media",'MAPA DE RIESGOS'!$AR113="Catastrófico"),CONCATENATE("R",'MAPA DE RIESGOS'!$H113,"C",'MAPA DE RIESGOS'!$AF113),"")</f>
        <v/>
      </c>
      <c r="CV75" s="67"/>
      <c r="CW75" s="979"/>
      <c r="CX75" s="980"/>
      <c r="CY75" s="980"/>
      <c r="CZ75" s="980"/>
      <c r="DA75" s="980"/>
      <c r="DB75" s="981"/>
    </row>
    <row r="76" spans="2:106" ht="32.450000000000003" customHeight="1">
      <c r="B76" s="966"/>
      <c r="C76" s="966"/>
      <c r="D76" s="967"/>
      <c r="E76" s="955"/>
      <c r="F76" s="956"/>
      <c r="G76" s="956"/>
      <c r="H76" s="956"/>
      <c r="I76" s="957"/>
      <c r="J76" s="345" t="str">
        <f>IF(AND('MAPA DE RIESGOS'!$AP114="Media",'MAPA DE RIESGOS'!$AR114="Leve"),CONCATENATE("R",'MAPA DE RIESGOS'!$H114,"C",'MAPA DE RIESGOS'!$AF114),"")</f>
        <v/>
      </c>
      <c r="K76" s="346" t="str">
        <f>IF(AND('MAPA DE RIESGOS'!$AP115="Media",'MAPA DE RIESGOS'!$AR115="Leve"),CONCATENATE("R",'MAPA DE RIESGOS'!$H115,"C",'MAPA DE RIESGOS'!$AF115),"")</f>
        <v/>
      </c>
      <c r="L76" s="346" t="str">
        <f>IF(AND('MAPA DE RIESGOS'!$AP116="Media",'MAPA DE RIESGOS'!$AR116="Leve"),CONCATENATE("R",'MAPA DE RIESGOS'!$H116,"C",'MAPA DE RIESGOS'!$AF116),"")</f>
        <v/>
      </c>
      <c r="M76" s="346" t="str">
        <f>IF(AND('MAPA DE RIESGOS'!$AP117="Media",'MAPA DE RIESGOS'!$AR117="Leve"),CONCATENATE("R",'MAPA DE RIESGOS'!$H117,"C",'MAPA DE RIESGOS'!$AF117),"")</f>
        <v/>
      </c>
      <c r="N76" s="346" t="str">
        <f>IF(AND('MAPA DE RIESGOS'!$AP118="Media",'MAPA DE RIESGOS'!$AR118="Leve"),CONCATENATE("R",'MAPA DE RIESGOS'!$H118,"C",'MAPA DE RIESGOS'!$AF118),"")</f>
        <v/>
      </c>
      <c r="O76" s="346" t="str">
        <f>IF(AND('MAPA DE RIESGOS'!$AP119="Media",'MAPA DE RIESGOS'!$AR119="Leve"),CONCATENATE("R",'MAPA DE RIESGOS'!$H119,"C",'MAPA DE RIESGOS'!$AF119),"")</f>
        <v/>
      </c>
      <c r="P76" s="346" t="str">
        <f>IF(AND('MAPA DE RIESGOS'!$AP120="Media",'MAPA DE RIESGOS'!$AR120="Leve"),CONCATENATE("R",'MAPA DE RIESGOS'!$H120,"C",'MAPA DE RIESGOS'!$AF120),"")</f>
        <v/>
      </c>
      <c r="Q76" s="346" t="str">
        <f>IF(AND('MAPA DE RIESGOS'!$AP121="Media",'MAPA DE RIESGOS'!$AR121="Leve"),CONCATENATE("R",'MAPA DE RIESGOS'!$H121,"C",'MAPA DE RIESGOS'!$AF121),"")</f>
        <v/>
      </c>
      <c r="R76" s="346" t="str">
        <f>IF(AND('MAPA DE RIESGOS'!$AP122="Media",'MAPA DE RIESGOS'!$AR122="Leve"),CONCATENATE("R",'MAPA DE RIESGOS'!$H122,"C",'MAPA DE RIESGOS'!$AF122),"")</f>
        <v/>
      </c>
      <c r="S76" s="346" t="str">
        <f>IF(AND('MAPA DE RIESGOS'!$AP123="Media",'MAPA DE RIESGOS'!$AR123="Leve"),CONCATENATE("R",'MAPA DE RIESGOS'!$H123,"C",'MAPA DE RIESGOS'!$AF123),"")</f>
        <v/>
      </c>
      <c r="T76" s="346" t="str">
        <f>IF(AND('MAPA DE RIESGOS'!$AP124="Media",'MAPA DE RIESGOS'!$AR124="Leve"),CONCATENATE("R",'MAPA DE RIESGOS'!$H124,"C",'MAPA DE RIESGOS'!$AF124),"")</f>
        <v/>
      </c>
      <c r="U76" s="346" t="str">
        <f>IF(AND('MAPA DE RIESGOS'!$AP125="Media",'MAPA DE RIESGOS'!$AR125="Leve"),CONCATENATE("R",'MAPA DE RIESGOS'!$H125,"C",'MAPA DE RIESGOS'!$AF125),"")</f>
        <v/>
      </c>
      <c r="V76" s="346" t="str">
        <f>IF(AND('MAPA DE RIESGOS'!$AP126="Media",'MAPA DE RIESGOS'!$AR126="Leve"),CONCATENATE("R",'MAPA DE RIESGOS'!$H126,"C",'MAPA DE RIESGOS'!$AF126),"")</f>
        <v/>
      </c>
      <c r="W76" s="346" t="str">
        <f>IF(AND('MAPA DE RIESGOS'!$AP127="Media",'MAPA DE RIESGOS'!$AR127="Leve"),CONCATENATE("R",'MAPA DE RIESGOS'!$H127,"C",'MAPA DE RIESGOS'!$AF127),"")</f>
        <v/>
      </c>
      <c r="X76" s="346" t="str">
        <f>IF(AND('MAPA DE RIESGOS'!$AP128="Media",'MAPA DE RIESGOS'!$AR128="Leve"),CONCATENATE("R",'MAPA DE RIESGOS'!$H128,"C",'MAPA DE RIESGOS'!$AF128),"")</f>
        <v/>
      </c>
      <c r="Y76" s="346" t="str">
        <f>IF(AND('MAPA DE RIESGOS'!$AP129="Media",'MAPA DE RIESGOS'!$AR129="Leve"),CONCATENATE("R",'MAPA DE RIESGOS'!$H129,"C",'MAPA DE RIESGOS'!$AF129),"")</f>
        <v/>
      </c>
      <c r="Z76" s="346" t="str">
        <f>IF(AND('MAPA DE RIESGOS'!$AP136="Media",'MAPA DE RIESGOS'!$AR136="Leve"),CONCATENATE("R",'MAPA DE RIESGOS'!$H136,"C",'MAPA DE RIESGOS'!$AF136),"")</f>
        <v/>
      </c>
      <c r="AA76" s="346" t="str">
        <f>IF(AND('MAPA DE RIESGOS'!$AP137="Media",'MAPA DE RIESGOS'!$AR137="Leve"),CONCATENATE("R",'MAPA DE RIESGOS'!$H137,"C",'MAPA DE RIESGOS'!$AF137),"")</f>
        <v/>
      </c>
      <c r="AB76" s="345" t="str">
        <f>IF(AND('MAPA DE RIESGOS'!$AP114="Media",'MAPA DE RIESGOS'!$AR114="Menor"),CONCATENATE("R",'MAPA DE RIESGOS'!$H114,"C",'MAPA DE RIESGOS'!$AF114),"")</f>
        <v/>
      </c>
      <c r="AC76" s="346" t="str">
        <f>IF(AND('MAPA DE RIESGOS'!$AP115="Media",'MAPA DE RIESGOS'!$AR115="Menor"),CONCATENATE("R",'MAPA DE RIESGOS'!$H115,"C",'MAPA DE RIESGOS'!$AF115),"")</f>
        <v/>
      </c>
      <c r="AD76" s="346" t="str">
        <f>IF(AND('MAPA DE RIESGOS'!$AP116="Media",'MAPA DE RIESGOS'!$AR116="Menor"),CONCATENATE("R",'MAPA DE RIESGOS'!$H116,"C",'MAPA DE RIESGOS'!$AF116),"")</f>
        <v/>
      </c>
      <c r="AE76" s="346" t="str">
        <f>IF(AND('MAPA DE RIESGOS'!$AP117="Media",'MAPA DE RIESGOS'!$AR117="Menor"),CONCATENATE("R",'MAPA DE RIESGOS'!$H117,"C",'MAPA DE RIESGOS'!$AF117),"")</f>
        <v/>
      </c>
      <c r="AF76" s="346" t="str">
        <f>IF(AND('MAPA DE RIESGOS'!$AP118="Media",'MAPA DE RIESGOS'!$AR118="Menor"),CONCATENATE("R",'MAPA DE RIESGOS'!$H118,"C",'MAPA DE RIESGOS'!$AF118),"")</f>
        <v/>
      </c>
      <c r="AG76" s="346" t="str">
        <f>IF(AND('MAPA DE RIESGOS'!$AP119="Media",'MAPA DE RIESGOS'!$AR119="Menor"),CONCATENATE("R",'MAPA DE RIESGOS'!$H119,"C",'MAPA DE RIESGOS'!$AF119),"")</f>
        <v/>
      </c>
      <c r="AH76" s="346" t="str">
        <f>IF(AND('MAPA DE RIESGOS'!$AP120="Media",'MAPA DE RIESGOS'!$AR120="Menor"),CONCATENATE("R",'MAPA DE RIESGOS'!$H120,"C",'MAPA DE RIESGOS'!$AF120),"")</f>
        <v/>
      </c>
      <c r="AI76" s="346" t="str">
        <f>IF(AND('MAPA DE RIESGOS'!$AP121="Media",'MAPA DE RIESGOS'!$AR121="Menor"),CONCATENATE("R",'MAPA DE RIESGOS'!$H121,"C",'MAPA DE RIESGOS'!$AF121),"")</f>
        <v/>
      </c>
      <c r="AJ76" s="346" t="str">
        <f>IF(AND('MAPA DE RIESGOS'!$AP122="Media",'MAPA DE RIESGOS'!$AR122="Menor"),CONCATENATE("R",'MAPA DE RIESGOS'!$H122,"C",'MAPA DE RIESGOS'!$AF122),"")</f>
        <v/>
      </c>
      <c r="AK76" s="346" t="str">
        <f>IF(AND('MAPA DE RIESGOS'!$AP123="Media",'MAPA DE RIESGOS'!$AR123="Menor"),CONCATENATE("R",'MAPA DE RIESGOS'!$H123,"C",'MAPA DE RIESGOS'!$AF123),"")</f>
        <v/>
      </c>
      <c r="AL76" s="346" t="str">
        <f>IF(AND('MAPA DE RIESGOS'!$AP124="Media",'MAPA DE RIESGOS'!$AR124="Menor"),CONCATENATE("R",'MAPA DE RIESGOS'!$H124,"C",'MAPA DE RIESGOS'!$AF124),"")</f>
        <v/>
      </c>
      <c r="AM76" s="346" t="str">
        <f>IF(AND('MAPA DE RIESGOS'!$AP125="Media",'MAPA DE RIESGOS'!$AR125="Menor"),CONCATENATE("R",'MAPA DE RIESGOS'!$H125,"C",'MAPA DE RIESGOS'!$AF125),"")</f>
        <v/>
      </c>
      <c r="AN76" s="346" t="str">
        <f>IF(AND('MAPA DE RIESGOS'!$AP126="Media",'MAPA DE RIESGOS'!$AR126="Menor"),CONCATENATE("R",'MAPA DE RIESGOS'!$H126,"C",'MAPA DE RIESGOS'!$AF126),"")</f>
        <v/>
      </c>
      <c r="AO76" s="346" t="str">
        <f>IF(AND('MAPA DE RIESGOS'!$AP127="Media",'MAPA DE RIESGOS'!$AR127="Menor"),CONCATENATE("R",'MAPA DE RIESGOS'!$H127,"C",'MAPA DE RIESGOS'!$AF127),"")</f>
        <v/>
      </c>
      <c r="AP76" s="346" t="str">
        <f>IF(AND('MAPA DE RIESGOS'!$AP128="Media",'MAPA DE RIESGOS'!$AR128="Menor"),CONCATENATE("R",'MAPA DE RIESGOS'!$H128,"C",'MAPA DE RIESGOS'!$AF128),"")</f>
        <v/>
      </c>
      <c r="AQ76" s="346" t="str">
        <f>IF(AND('MAPA DE RIESGOS'!$AP129="Media",'MAPA DE RIESGOS'!$AR129="Menor"),CONCATENATE("R",'MAPA DE RIESGOS'!$H129,"C",'MAPA DE RIESGOS'!$AF129),"")</f>
        <v/>
      </c>
      <c r="AR76" s="346" t="str">
        <f>IF(AND('MAPA DE RIESGOS'!$AP136="Media",'MAPA DE RIESGOS'!$AR136="Menor"),CONCATENATE("R",'MAPA DE RIESGOS'!$H136,"C",'MAPA DE RIESGOS'!$AF136),"")</f>
        <v/>
      </c>
      <c r="AS76" s="346" t="str">
        <f>IF(AND('MAPA DE RIESGOS'!$AP137="Media",'MAPA DE RIESGOS'!$AR137="Menor"),CONCATENATE("R",'MAPA DE RIESGOS'!$H137,"C",'MAPA DE RIESGOS'!$AF137),"")</f>
        <v/>
      </c>
      <c r="AT76" s="345" t="str">
        <f>IF(AND('MAPA DE RIESGOS'!$AP114="Media",'MAPA DE RIESGOS'!$AR114="Moderado"),CONCATENATE("R",'MAPA DE RIESGOS'!$H114,"C",'MAPA DE RIESGOS'!$AF114),"")</f>
        <v/>
      </c>
      <c r="AU76" s="346" t="str">
        <f>IF(AND('MAPA DE RIESGOS'!$AP115="Media",'MAPA DE RIESGOS'!$AR115="Moderado"),CONCATENATE("R",'MAPA DE RIESGOS'!$H115,"C",'MAPA DE RIESGOS'!$AF115),"")</f>
        <v/>
      </c>
      <c r="AV76" s="346" t="str">
        <f>IF(AND('MAPA DE RIESGOS'!$AP116="Media",'MAPA DE RIESGOS'!$AR116="Moderado"),CONCATENATE("R",'MAPA DE RIESGOS'!$H116,"C",'MAPA DE RIESGOS'!$AF116),"")</f>
        <v/>
      </c>
      <c r="AW76" s="346" t="str">
        <f>IF(AND('MAPA DE RIESGOS'!$AP117="Media",'MAPA DE RIESGOS'!$AR117="Moderado"),CONCATENATE("R",'MAPA DE RIESGOS'!$H117,"C",'MAPA DE RIESGOS'!$AF117),"")</f>
        <v/>
      </c>
      <c r="AX76" s="346" t="str">
        <f>IF(AND('MAPA DE RIESGOS'!$AP118="Media",'MAPA DE RIESGOS'!$AR118="Moderado"),CONCATENATE("R",'MAPA DE RIESGOS'!$H118,"C",'MAPA DE RIESGOS'!$AF118),"")</f>
        <v/>
      </c>
      <c r="AY76" s="346" t="str">
        <f>IF(AND('MAPA DE RIESGOS'!$AP119="Media",'MAPA DE RIESGOS'!$AR119="Moderado"),CONCATENATE("R",'MAPA DE RIESGOS'!$H119,"C",'MAPA DE RIESGOS'!$AF119),"")</f>
        <v/>
      </c>
      <c r="AZ76" s="346" t="str">
        <f>IF(AND('MAPA DE RIESGOS'!$AP120="Media",'MAPA DE RIESGOS'!$AR120="Moderado"),CONCATENATE("R",'MAPA DE RIESGOS'!$H120,"C",'MAPA DE RIESGOS'!$AF120),"")</f>
        <v/>
      </c>
      <c r="BA76" s="346" t="str">
        <f>IF(AND('MAPA DE RIESGOS'!$AP121="Media",'MAPA DE RIESGOS'!$AR121="Moderado"),CONCATENATE("R",'MAPA DE RIESGOS'!$H121,"C",'MAPA DE RIESGOS'!$AF121),"")</f>
        <v/>
      </c>
      <c r="BB76" s="346" t="str">
        <f>IF(AND('MAPA DE RIESGOS'!$AP122="Media",'MAPA DE RIESGOS'!$AR122="Moderado"),CONCATENATE("R",'MAPA DE RIESGOS'!$H122,"C",'MAPA DE RIESGOS'!$AF122),"")</f>
        <v/>
      </c>
      <c r="BC76" s="346" t="str">
        <f>IF(AND('MAPA DE RIESGOS'!$AP123="Media",'MAPA DE RIESGOS'!$AR123="Moderado"),CONCATENATE("R",'MAPA DE RIESGOS'!$H123,"C",'MAPA DE RIESGOS'!$AF123),"")</f>
        <v/>
      </c>
      <c r="BD76" s="346" t="str">
        <f>IF(AND('MAPA DE RIESGOS'!$AP124="Media",'MAPA DE RIESGOS'!$AR124="Moderado"),CONCATENATE("R",'MAPA DE RIESGOS'!$H124,"C",'MAPA DE RIESGOS'!$AF124),"")</f>
        <v/>
      </c>
      <c r="BE76" s="346" t="str">
        <f>IF(AND('MAPA DE RIESGOS'!$AP125="Media",'MAPA DE RIESGOS'!$AR125="Moderado"),CONCATENATE("R",'MAPA DE RIESGOS'!$H125,"C",'MAPA DE RIESGOS'!$AF125),"")</f>
        <v/>
      </c>
      <c r="BF76" s="346" t="str">
        <f>IF(AND('MAPA DE RIESGOS'!$AP126="Media",'MAPA DE RIESGOS'!$AR126="Moderado"),CONCATENATE("R",'MAPA DE RIESGOS'!$H126,"C",'MAPA DE RIESGOS'!$AF126),"")</f>
        <v/>
      </c>
      <c r="BG76" s="346" t="str">
        <f>IF(AND('MAPA DE RIESGOS'!$AP127="Media",'MAPA DE RIESGOS'!$AR127="Moderado"),CONCATENATE("R",'MAPA DE RIESGOS'!$H127,"C",'MAPA DE RIESGOS'!$AF127),"")</f>
        <v/>
      </c>
      <c r="BH76" s="346" t="str">
        <f>IF(AND('MAPA DE RIESGOS'!$AP128="Media",'MAPA DE RIESGOS'!$AR128="Moderado"),CONCATENATE("R",'MAPA DE RIESGOS'!$H128,"C",'MAPA DE RIESGOS'!$AF128),"")</f>
        <v/>
      </c>
      <c r="BI76" s="346" t="str">
        <f>IF(AND('MAPA DE RIESGOS'!$AP129="Media",'MAPA DE RIESGOS'!$AR129="Moderado"),CONCATENATE("R",'MAPA DE RIESGOS'!$H129,"C",'MAPA DE RIESGOS'!$AF129),"")</f>
        <v/>
      </c>
      <c r="BJ76" s="346" t="str">
        <f>IF(AND('MAPA DE RIESGOS'!$AP136="Media",'MAPA DE RIESGOS'!$AR136="Moderado"),CONCATENATE("R",'MAPA DE RIESGOS'!$H136,"C",'MAPA DE RIESGOS'!$AF136),"")</f>
        <v/>
      </c>
      <c r="BK76" s="347" t="str">
        <f>IF(AND('MAPA DE RIESGOS'!$AP137="Media",'MAPA DE RIESGOS'!$AR137="Moderado"),CONCATENATE("R",'MAPA DE RIESGOS'!$H137,"C",'MAPA DE RIESGOS'!$AF137),"")</f>
        <v/>
      </c>
      <c r="BL76" s="333" t="str">
        <f>IF(AND('MAPA DE RIESGOS'!$AP114="Media",'MAPA DE RIESGOS'!$AR114="Mayor"),CONCATENATE("R",'MAPA DE RIESGOS'!$H114,"C",'MAPA DE RIESGOS'!$AF114),"")</f>
        <v/>
      </c>
      <c r="BM76" s="333" t="str">
        <f>IF(AND('MAPA DE RIESGOS'!$AP115="Media",'MAPA DE RIESGOS'!$AR115="Mayor"),CONCATENATE("R",'MAPA DE RIESGOS'!$H115,"C",'MAPA DE RIESGOS'!$AF115),"")</f>
        <v/>
      </c>
      <c r="BN76" s="333" t="str">
        <f>IF(AND('MAPA DE RIESGOS'!$AP116="Media",'MAPA DE RIESGOS'!$AR116="Mayor"),CONCATENATE("R",'MAPA DE RIESGOS'!$H116,"C",'MAPA DE RIESGOS'!$AF116),"")</f>
        <v/>
      </c>
      <c r="BO76" s="333" t="str">
        <f>IF(AND('MAPA DE RIESGOS'!$AP117="Media",'MAPA DE RIESGOS'!$AR117="Mayor"),CONCATENATE("R",'MAPA DE RIESGOS'!$H117,"C",'MAPA DE RIESGOS'!$AF117),"")</f>
        <v/>
      </c>
      <c r="BP76" s="333" t="str">
        <f>IF(AND('MAPA DE RIESGOS'!$AP118="Media",'MAPA DE RIESGOS'!$AR118="Mayor"),CONCATENATE("R",'MAPA DE RIESGOS'!$H118,"C",'MAPA DE RIESGOS'!$AF118),"")</f>
        <v/>
      </c>
      <c r="BQ76" s="333" t="str">
        <f>IF(AND('MAPA DE RIESGOS'!$AP119="Media",'MAPA DE RIESGOS'!$AR119="Mayor"),CONCATENATE("R",'MAPA DE RIESGOS'!$H119,"C",'MAPA DE RIESGOS'!$AF119),"")</f>
        <v/>
      </c>
      <c r="BR76" s="333" t="str">
        <f>IF(AND('MAPA DE RIESGOS'!$AP120="Media",'MAPA DE RIESGOS'!$AR120="Mayor"),CONCATENATE("R",'MAPA DE RIESGOS'!$H120,"C",'MAPA DE RIESGOS'!$AF120),"")</f>
        <v/>
      </c>
      <c r="BS76" s="333" t="str">
        <f>IF(AND('MAPA DE RIESGOS'!$AP121="Media",'MAPA DE RIESGOS'!$AR121="Mayor"),CONCATENATE("R",'MAPA DE RIESGOS'!$H121,"C",'MAPA DE RIESGOS'!$AF121),"")</f>
        <v/>
      </c>
      <c r="BT76" s="333" t="str">
        <f>IF(AND('MAPA DE RIESGOS'!$AP122="Media",'MAPA DE RIESGOS'!$AR122="Mayor"),CONCATENATE("R",'MAPA DE RIESGOS'!$H122,"C",'MAPA DE RIESGOS'!$AF122),"")</f>
        <v/>
      </c>
      <c r="BU76" s="333" t="str">
        <f>IF(AND('MAPA DE RIESGOS'!$AP123="Media",'MAPA DE RIESGOS'!$AR123="Mayor"),CONCATENATE("R",'MAPA DE RIESGOS'!$H123,"C",'MAPA DE RIESGOS'!$AF123),"")</f>
        <v/>
      </c>
      <c r="BV76" s="333" t="str">
        <f>IF(AND('MAPA DE RIESGOS'!$AP124="Media",'MAPA DE RIESGOS'!$AR124="Mayor"),CONCATENATE("R",'MAPA DE RIESGOS'!$H124,"C",'MAPA DE RIESGOS'!$AF124),"")</f>
        <v/>
      </c>
      <c r="BW76" s="333" t="str">
        <f>IF(AND('MAPA DE RIESGOS'!$AP125="Media",'MAPA DE RIESGOS'!$AR125="Mayor"),CONCATENATE("R",'MAPA DE RIESGOS'!$H125,"C",'MAPA DE RIESGOS'!$AF125),"")</f>
        <v/>
      </c>
      <c r="BX76" s="333" t="str">
        <f>IF(AND('MAPA DE RIESGOS'!$AP126="Media",'MAPA DE RIESGOS'!$AR126="Mayor"),CONCATENATE("R",'MAPA DE RIESGOS'!$H126,"C",'MAPA DE RIESGOS'!$AF126),"")</f>
        <v/>
      </c>
      <c r="BY76" s="333" t="str">
        <f>IF(AND('MAPA DE RIESGOS'!$AP127="Media",'MAPA DE RIESGOS'!$AR127="Mayor"),CONCATENATE("R",'MAPA DE RIESGOS'!$H127,"C",'MAPA DE RIESGOS'!$AF127),"")</f>
        <v/>
      </c>
      <c r="BZ76" s="333" t="str">
        <f>IF(AND('MAPA DE RIESGOS'!$AP128="Media",'MAPA DE RIESGOS'!$AR128="Mayor"),CONCATENATE("R",'MAPA DE RIESGOS'!$H128,"C",'MAPA DE RIESGOS'!$AF128),"")</f>
        <v/>
      </c>
      <c r="CA76" s="333" t="str">
        <f>IF(AND('MAPA DE RIESGOS'!$AP129="Media",'MAPA DE RIESGOS'!$AR129="Mayor"),CONCATENATE("R",'MAPA DE RIESGOS'!$H129,"C",'MAPA DE RIESGOS'!$AF129),"")</f>
        <v/>
      </c>
      <c r="CB76" s="333" t="str">
        <f>IF(AND('MAPA DE RIESGOS'!$AP136="Media",'MAPA DE RIESGOS'!$AR136="Mayor"),CONCATENATE("R",'MAPA DE RIESGOS'!$H136,"C",'MAPA DE RIESGOS'!$AF136),"")</f>
        <v/>
      </c>
      <c r="CC76" s="334" t="str">
        <f>IF(AND('MAPA DE RIESGOS'!$AP137="Media",'MAPA DE RIESGOS'!$AR137="Mayor"),CONCATENATE("R",'MAPA DE RIESGOS'!$H137,"C",'MAPA DE RIESGOS'!$AF137),"")</f>
        <v/>
      </c>
      <c r="CD76" s="335" t="str">
        <f>IF(AND('MAPA DE RIESGOS'!$AP114="Media",'MAPA DE RIESGOS'!$AR114="Catastrófico"),CONCATENATE("R",'MAPA DE RIESGOS'!$H114,"C",'MAPA DE RIESGOS'!$AF114),"")</f>
        <v/>
      </c>
      <c r="CE76" s="335" t="str">
        <f>IF(AND('MAPA DE RIESGOS'!$AP115="Media",'MAPA DE RIESGOS'!$AR115="Catastrófico"),CONCATENATE("R",'MAPA DE RIESGOS'!$H115,"C",'MAPA DE RIESGOS'!$AF115),"")</f>
        <v/>
      </c>
      <c r="CF76" s="335" t="str">
        <f>IF(AND('MAPA DE RIESGOS'!$AP116="Media",'MAPA DE RIESGOS'!$AR116="Catastrófico"),CONCATENATE("R",'MAPA DE RIESGOS'!$H116,"C",'MAPA DE RIESGOS'!$AF116),"")</f>
        <v/>
      </c>
      <c r="CG76" s="335" t="str">
        <f>IF(AND('MAPA DE RIESGOS'!$AP117="Media",'MAPA DE RIESGOS'!$AR117="Catastrófico"),CONCATENATE("R",'MAPA DE RIESGOS'!$H117,"C",'MAPA DE RIESGOS'!$AF117),"")</f>
        <v/>
      </c>
      <c r="CH76" s="335" t="str">
        <f>IF(AND('MAPA DE RIESGOS'!$AP118="Media",'MAPA DE RIESGOS'!$AR118="Catastrófico"),CONCATENATE("R",'MAPA DE RIESGOS'!$H118,"C",'MAPA DE RIESGOS'!$AF118),"")</f>
        <v/>
      </c>
      <c r="CI76" s="335" t="str">
        <f>IF(AND('MAPA DE RIESGOS'!$AP119="Media",'MAPA DE RIESGOS'!$AR119="Catastrófico"),CONCATENATE("R",'MAPA DE RIESGOS'!$H119,"C",'MAPA DE RIESGOS'!$AF119),"")</f>
        <v/>
      </c>
      <c r="CJ76" s="335" t="str">
        <f>IF(AND('MAPA DE RIESGOS'!$AP120="Media",'MAPA DE RIESGOS'!$AR120="Catastrófico"),CONCATENATE("R",'MAPA DE RIESGOS'!$H120,"C",'MAPA DE RIESGOS'!$AF120),"")</f>
        <v/>
      </c>
      <c r="CK76" s="335" t="str">
        <f>IF(AND('MAPA DE RIESGOS'!$AP121="Media",'MAPA DE RIESGOS'!$AR121="Catastrófico"),CONCATENATE("R",'MAPA DE RIESGOS'!$H121,"C",'MAPA DE RIESGOS'!$AF121),"")</f>
        <v/>
      </c>
      <c r="CL76" s="335" t="str">
        <f>IF(AND('MAPA DE RIESGOS'!$AP122="Media",'MAPA DE RIESGOS'!$AR122="Catastrófico"),CONCATENATE("R",'MAPA DE RIESGOS'!$H122,"C",'MAPA DE RIESGOS'!$AF122),"")</f>
        <v/>
      </c>
      <c r="CM76" s="335" t="str">
        <f>IF(AND('MAPA DE RIESGOS'!$AP123="Media",'MAPA DE RIESGOS'!$AR123="Catastrófico"),CONCATENATE("R",'MAPA DE RIESGOS'!$H123,"C",'MAPA DE RIESGOS'!$AF123),"")</f>
        <v/>
      </c>
      <c r="CN76" s="335" t="str">
        <f>IF(AND('MAPA DE RIESGOS'!$AP124="Media",'MAPA DE RIESGOS'!$AR124="Catastrófico"),CONCATENATE("R",'MAPA DE RIESGOS'!$H124,"C",'MAPA DE RIESGOS'!$AF124),"")</f>
        <v/>
      </c>
      <c r="CO76" s="335" t="str">
        <f>IF(AND('MAPA DE RIESGOS'!$AP125="Media",'MAPA DE RIESGOS'!$AR125="Catastrófico"),CONCATENATE("R",'MAPA DE RIESGOS'!$H125,"C",'MAPA DE RIESGOS'!$AF125),"")</f>
        <v/>
      </c>
      <c r="CP76" s="335" t="str">
        <f>IF(AND('MAPA DE RIESGOS'!$AP126="Media",'MAPA DE RIESGOS'!$AR126="Catastrófico"),CONCATENATE("R",'MAPA DE RIESGOS'!$H126,"C",'MAPA DE RIESGOS'!$AF126),"")</f>
        <v/>
      </c>
      <c r="CQ76" s="335" t="str">
        <f>IF(AND('MAPA DE RIESGOS'!$AP127="Media",'MAPA DE RIESGOS'!$AR127="Catastrófico"),CONCATENATE("R",'MAPA DE RIESGOS'!$H127,"C",'MAPA DE RIESGOS'!$AF127),"")</f>
        <v/>
      </c>
      <c r="CR76" s="335" t="str">
        <f>IF(AND('MAPA DE RIESGOS'!$AP128="Media",'MAPA DE RIESGOS'!$AR128="Catastrófico"),CONCATENATE("R",'MAPA DE RIESGOS'!$H128,"C",'MAPA DE RIESGOS'!$AF128),"")</f>
        <v/>
      </c>
      <c r="CS76" s="335" t="str">
        <f>IF(AND('MAPA DE RIESGOS'!$AP129="Media",'MAPA DE RIESGOS'!$AR129="Catastrófico"),CONCATENATE("R",'MAPA DE RIESGOS'!$H129,"C",'MAPA DE RIESGOS'!$AF129),"")</f>
        <v/>
      </c>
      <c r="CT76" s="335" t="str">
        <f>IF(AND('MAPA DE RIESGOS'!$AP136="Media",'MAPA DE RIESGOS'!$AR136="Catastrófico"),CONCATENATE("R",'MAPA DE RIESGOS'!$H136,"C",'MAPA DE RIESGOS'!$AF136),"")</f>
        <v/>
      </c>
      <c r="CU76" s="336" t="str">
        <f>IF(AND('MAPA DE RIESGOS'!$AP137="Media",'MAPA DE RIESGOS'!$AR137="Catastrófico"),CONCATENATE("R",'MAPA DE RIESGOS'!$H137,"C",'MAPA DE RIESGOS'!$AF137),"")</f>
        <v/>
      </c>
      <c r="CV76" s="67"/>
      <c r="CW76" s="979"/>
      <c r="CX76" s="980"/>
      <c r="CY76" s="980"/>
      <c r="CZ76" s="980"/>
      <c r="DA76" s="980"/>
      <c r="DB76" s="981"/>
    </row>
    <row r="77" spans="2:106" ht="32.450000000000003" customHeight="1">
      <c r="B77" s="966"/>
      <c r="C77" s="966"/>
      <c r="D77" s="967"/>
      <c r="E77" s="955"/>
      <c r="F77" s="956"/>
      <c r="G77" s="956"/>
      <c r="H77" s="956"/>
      <c r="I77" s="957"/>
      <c r="J77" s="345" t="str">
        <f>IF(AND('MAPA DE RIESGOS'!$AP138="Media",'MAPA DE RIESGOS'!$AR138="Leve"),CONCATENATE("R",'MAPA DE RIESGOS'!$H138,"C",'MAPA DE RIESGOS'!$AF138),"")</f>
        <v/>
      </c>
      <c r="K77" s="346" t="str">
        <f>IF(AND('MAPA DE RIESGOS'!$AP139="Media",'MAPA DE RIESGOS'!$AR139="Leve"),CONCATENATE("R",'MAPA DE RIESGOS'!$H139,"C",'MAPA DE RIESGOS'!$AF139),"")</f>
        <v/>
      </c>
      <c r="L77" s="346" t="str">
        <f>IF(AND('MAPA DE RIESGOS'!$AP140="Media",'MAPA DE RIESGOS'!$AR140="Leve"),CONCATENATE("R",'MAPA DE RIESGOS'!$H140,"C",'MAPA DE RIESGOS'!$AF140),"")</f>
        <v/>
      </c>
      <c r="M77" s="346" t="str">
        <f>IF(AND('MAPA DE RIESGOS'!$AP141="Media",'MAPA DE RIESGOS'!$AR141="Leve"),CONCATENATE("R",'MAPA DE RIESGOS'!$H141,"C",'MAPA DE RIESGOS'!$AF141),"")</f>
        <v/>
      </c>
      <c r="N77" s="346" t="str">
        <f>IF(AND('MAPA DE RIESGOS'!$AP142="Media",'MAPA DE RIESGOS'!$AR142="Leve"),CONCATENATE("R",'MAPA DE RIESGOS'!$H142,"C",'MAPA DE RIESGOS'!$AF142),"")</f>
        <v/>
      </c>
      <c r="O77" s="346" t="str">
        <f>IF(AND('MAPA DE RIESGOS'!$AP143="Media",'MAPA DE RIESGOS'!$AR143="Leve"),CONCATENATE("R",'MAPA DE RIESGOS'!$H143,"C",'MAPA DE RIESGOS'!$AF143),"")</f>
        <v/>
      </c>
      <c r="P77" s="346" t="str">
        <f>IF(AND('MAPA DE RIESGOS'!$AP144="Media",'MAPA DE RIESGOS'!$AR144="Leve"),CONCATENATE("R",'MAPA DE RIESGOS'!$H144,"C",'MAPA DE RIESGOS'!$AF144),"")</f>
        <v/>
      </c>
      <c r="Q77" s="346" t="str">
        <f>IF(AND('MAPA DE RIESGOS'!$AP145="Media",'MAPA DE RIESGOS'!$AR145="Leve"),CONCATENATE("R",'MAPA DE RIESGOS'!$H145,"C",'MAPA DE RIESGOS'!$AF145),"")</f>
        <v/>
      </c>
      <c r="R77" s="346" t="str">
        <f>IF(AND('MAPA DE RIESGOS'!$AP146="Media",'MAPA DE RIESGOS'!$AR146="Leve"),CONCATENATE("R",'MAPA DE RIESGOS'!$H146,"C",'MAPA DE RIESGOS'!$AF146),"")</f>
        <v/>
      </c>
      <c r="S77" s="346" t="str">
        <f>IF(AND('MAPA DE RIESGOS'!$AP147="Media",'MAPA DE RIESGOS'!$AR147="Leve"),CONCATENATE("R",'MAPA DE RIESGOS'!$H147,"C",'MAPA DE RIESGOS'!$AF147),"")</f>
        <v/>
      </c>
      <c r="T77" s="346" t="str">
        <f>IF(AND('MAPA DE RIESGOS'!$AP148="Media",'MAPA DE RIESGOS'!$AR148="Leve"),CONCATENATE("R",'MAPA DE RIESGOS'!$H148,"C",'MAPA DE RIESGOS'!$AF148),"")</f>
        <v/>
      </c>
      <c r="U77" s="346" t="str">
        <f>IF(AND('MAPA DE RIESGOS'!$AP149="Media",'MAPA DE RIESGOS'!$AR149="Leve"),CONCATENATE("R",'MAPA DE RIESGOS'!$H149,"C",'MAPA DE RIESGOS'!$AF149),"")</f>
        <v/>
      </c>
      <c r="V77" s="346" t="str">
        <f>IF(AND('MAPA DE RIESGOS'!$AP150="Media",'MAPA DE RIESGOS'!$AR150="Leve"),CONCATENATE("R",'MAPA DE RIESGOS'!$H150,"C",'MAPA DE RIESGOS'!$AF150),"")</f>
        <v/>
      </c>
      <c r="W77" s="346" t="str">
        <f>IF(AND('MAPA DE RIESGOS'!$AP151="Media",'MAPA DE RIESGOS'!$AR151="Leve"),CONCATENATE("R",'MAPA DE RIESGOS'!$H151,"C",'MAPA DE RIESGOS'!$AF151),"")</f>
        <v/>
      </c>
      <c r="X77" s="346" t="str">
        <f>IF(AND('MAPA DE RIESGOS'!$AP152="Media",'MAPA DE RIESGOS'!$AR152="Leve"),CONCATENATE("R",'MAPA DE RIESGOS'!$H152,"C",'MAPA DE RIESGOS'!$AF152),"")</f>
        <v/>
      </c>
      <c r="Y77" s="346" t="str">
        <f>IF(AND('MAPA DE RIESGOS'!$AP153="Media",'MAPA DE RIESGOS'!$AR153="Leve"),CONCATENATE("R",'MAPA DE RIESGOS'!$H153,"C",'MAPA DE RIESGOS'!$AF153),"")</f>
        <v/>
      </c>
      <c r="Z77" s="346" t="str">
        <f>IF(AND('MAPA DE RIESGOS'!$AP154="Media",'MAPA DE RIESGOS'!$AR154="Leve"),CONCATENATE("R",'MAPA DE RIESGOS'!$H154,"C",'MAPA DE RIESGOS'!$AF154),"")</f>
        <v/>
      </c>
      <c r="AA77" s="346" t="str">
        <f>IF(AND('MAPA DE RIESGOS'!$AP155="Media",'MAPA DE RIESGOS'!$AR155="Leve"),CONCATENATE("R",'MAPA DE RIESGOS'!$H155,"C",'MAPA DE RIESGOS'!$AF155),"")</f>
        <v/>
      </c>
      <c r="AB77" s="345" t="str">
        <f>IF(AND('MAPA DE RIESGOS'!$AP138="Media",'MAPA DE RIESGOS'!$AR138="Menor"),CONCATENATE("R",'MAPA DE RIESGOS'!$H138,"C",'MAPA DE RIESGOS'!$AF138),"")</f>
        <v/>
      </c>
      <c r="AC77" s="346" t="str">
        <f>IF(AND('MAPA DE RIESGOS'!$AP139="Media",'MAPA DE RIESGOS'!$AR139="Menor"),CONCATENATE("R",'MAPA DE RIESGOS'!$H139,"C",'MAPA DE RIESGOS'!$AF139),"")</f>
        <v/>
      </c>
      <c r="AD77" s="346" t="str">
        <f>IF(AND('MAPA DE RIESGOS'!$AP140="Media",'MAPA DE RIESGOS'!$AR140="Menor"),CONCATENATE("R",'MAPA DE RIESGOS'!$H140,"C",'MAPA DE RIESGOS'!$AF140),"")</f>
        <v/>
      </c>
      <c r="AE77" s="346" t="str">
        <f>IF(AND('MAPA DE RIESGOS'!$AP141="Media",'MAPA DE RIESGOS'!$AR141="Menor"),CONCATENATE("R",'MAPA DE RIESGOS'!$H141,"C",'MAPA DE RIESGOS'!$AF141),"")</f>
        <v/>
      </c>
      <c r="AF77" s="346" t="str">
        <f>IF(AND('MAPA DE RIESGOS'!$AP142="Media",'MAPA DE RIESGOS'!$AR142="Menor"),CONCATENATE("R",'MAPA DE RIESGOS'!$H142,"C",'MAPA DE RIESGOS'!$AF142),"")</f>
        <v/>
      </c>
      <c r="AG77" s="346" t="str">
        <f>IF(AND('MAPA DE RIESGOS'!$AP143="Media",'MAPA DE RIESGOS'!$AR143="Menor"),CONCATENATE("R",'MAPA DE RIESGOS'!$H143,"C",'MAPA DE RIESGOS'!$AF143),"")</f>
        <v/>
      </c>
      <c r="AH77" s="346" t="str">
        <f>IF(AND('MAPA DE RIESGOS'!$AP144="Media",'MAPA DE RIESGOS'!$AR144="Menor"),CONCATENATE("R",'MAPA DE RIESGOS'!$H144,"C",'MAPA DE RIESGOS'!$AF144),"")</f>
        <v/>
      </c>
      <c r="AI77" s="346" t="str">
        <f>IF(AND('MAPA DE RIESGOS'!$AP145="Media",'MAPA DE RIESGOS'!$AR145="Menor"),CONCATENATE("R",'MAPA DE RIESGOS'!$H145,"C",'MAPA DE RIESGOS'!$AF145),"")</f>
        <v/>
      </c>
      <c r="AJ77" s="346" t="str">
        <f>IF(AND('MAPA DE RIESGOS'!$AP146="Media",'MAPA DE RIESGOS'!$AR146="Menor"),CONCATENATE("R",'MAPA DE RIESGOS'!$H146,"C",'MAPA DE RIESGOS'!$AF146),"")</f>
        <v/>
      </c>
      <c r="AK77" s="346" t="str">
        <f>IF(AND('MAPA DE RIESGOS'!$AP147="Media",'MAPA DE RIESGOS'!$AR147="Menor"),CONCATENATE("R",'MAPA DE RIESGOS'!$H147,"C",'MAPA DE RIESGOS'!$AF147),"")</f>
        <v/>
      </c>
      <c r="AL77" s="346" t="str">
        <f>IF(AND('MAPA DE RIESGOS'!$AP148="Media",'MAPA DE RIESGOS'!$AR148="Menor"),CONCATENATE("R",'MAPA DE RIESGOS'!$H148,"C",'MAPA DE RIESGOS'!$AF148),"")</f>
        <v/>
      </c>
      <c r="AM77" s="346" t="str">
        <f>IF(AND('MAPA DE RIESGOS'!$AP149="Media",'MAPA DE RIESGOS'!$AR149="Menor"),CONCATENATE("R",'MAPA DE RIESGOS'!$H149,"C",'MAPA DE RIESGOS'!$AF149),"")</f>
        <v/>
      </c>
      <c r="AN77" s="346" t="str">
        <f>IF(AND('MAPA DE RIESGOS'!$AP150="Media",'MAPA DE RIESGOS'!$AR150="Menor"),CONCATENATE("R",'MAPA DE RIESGOS'!$H150,"C",'MAPA DE RIESGOS'!$AF150),"")</f>
        <v/>
      </c>
      <c r="AO77" s="346" t="str">
        <f>IF(AND('MAPA DE RIESGOS'!$AP151="Media",'MAPA DE RIESGOS'!$AR151="Menor"),CONCATENATE("R",'MAPA DE RIESGOS'!$H151,"C",'MAPA DE RIESGOS'!$AF151),"")</f>
        <v/>
      </c>
      <c r="AP77" s="346" t="str">
        <f>IF(AND('MAPA DE RIESGOS'!$AP152="Media",'MAPA DE RIESGOS'!$AR152="Menor"),CONCATENATE("R",'MAPA DE RIESGOS'!$H152,"C",'MAPA DE RIESGOS'!$AF152),"")</f>
        <v/>
      </c>
      <c r="AQ77" s="346" t="str">
        <f>IF(AND('MAPA DE RIESGOS'!$AP153="Media",'MAPA DE RIESGOS'!$AR153="Menor"),CONCATENATE("R",'MAPA DE RIESGOS'!$H153,"C",'MAPA DE RIESGOS'!$AF153),"")</f>
        <v/>
      </c>
      <c r="AR77" s="346" t="str">
        <f>IF(AND('MAPA DE RIESGOS'!$AP154="Media",'MAPA DE RIESGOS'!$AR154="Menor"),CONCATENATE("R",'MAPA DE RIESGOS'!$H154,"C",'MAPA DE RIESGOS'!$AF154),"")</f>
        <v/>
      </c>
      <c r="AS77" s="346" t="str">
        <f>IF(AND('MAPA DE RIESGOS'!$AP155="Media",'MAPA DE RIESGOS'!$AR155="Menor"),CONCATENATE("R",'MAPA DE RIESGOS'!$H155,"C",'MAPA DE RIESGOS'!$AF155),"")</f>
        <v/>
      </c>
      <c r="AT77" s="345" t="str">
        <f>IF(AND('MAPA DE RIESGOS'!$AP138="Media",'MAPA DE RIESGOS'!$AR138="Moderado"),CONCATENATE("R",'MAPA DE RIESGOS'!$H138,"C",'MAPA DE RIESGOS'!$AF138),"")</f>
        <v/>
      </c>
      <c r="AU77" s="346" t="str">
        <f>IF(AND('MAPA DE RIESGOS'!$AP139="Media",'MAPA DE RIESGOS'!$AR139="Moderado"),CONCATENATE("R",'MAPA DE RIESGOS'!$H139,"C",'MAPA DE RIESGOS'!$AF139),"")</f>
        <v/>
      </c>
      <c r="AV77" s="346" t="str">
        <f>IF(AND('MAPA DE RIESGOS'!$AP140="Media",'MAPA DE RIESGOS'!$AR140="Moderado"),CONCATENATE("R",'MAPA DE RIESGOS'!$H140,"C",'MAPA DE RIESGOS'!$AF140),"")</f>
        <v/>
      </c>
      <c r="AW77" s="346" t="str">
        <f>IF(AND('MAPA DE RIESGOS'!$AP141="Media",'MAPA DE RIESGOS'!$AR141="Moderado"),CONCATENATE("R",'MAPA DE RIESGOS'!$H141,"C",'MAPA DE RIESGOS'!$AF141),"")</f>
        <v/>
      </c>
      <c r="AX77" s="346" t="str">
        <f>IF(AND('MAPA DE RIESGOS'!$AP142="Media",'MAPA DE RIESGOS'!$AR142="Moderado"),CONCATENATE("R",'MAPA DE RIESGOS'!$H142,"C",'MAPA DE RIESGOS'!$AF142),"")</f>
        <v/>
      </c>
      <c r="AY77" s="346" t="str">
        <f>IF(AND('MAPA DE RIESGOS'!$AP143="Media",'MAPA DE RIESGOS'!$AR143="Moderado"),CONCATENATE("R",'MAPA DE RIESGOS'!$H143,"C",'MAPA DE RIESGOS'!$AF143),"")</f>
        <v/>
      </c>
      <c r="AZ77" s="346" t="str">
        <f>IF(AND('MAPA DE RIESGOS'!$AP144="Media",'MAPA DE RIESGOS'!$AR144="Moderado"),CONCATENATE("R",'MAPA DE RIESGOS'!$H144,"C",'MAPA DE RIESGOS'!$AF144),"")</f>
        <v/>
      </c>
      <c r="BA77" s="346" t="str">
        <f>IF(AND('MAPA DE RIESGOS'!$AP145="Media",'MAPA DE RIESGOS'!$AR145="Moderado"),CONCATENATE("R",'MAPA DE RIESGOS'!$H145,"C",'MAPA DE RIESGOS'!$AF145),"")</f>
        <v/>
      </c>
      <c r="BB77" s="346" t="str">
        <f>IF(AND('MAPA DE RIESGOS'!$AP146="Media",'MAPA DE RIESGOS'!$AR146="Moderado"),CONCATENATE("R",'MAPA DE RIESGOS'!$H146,"C",'MAPA DE RIESGOS'!$AF146),"")</f>
        <v/>
      </c>
      <c r="BC77" s="346" t="str">
        <f>IF(AND('MAPA DE RIESGOS'!$AP147="Media",'MAPA DE RIESGOS'!$AR147="Moderado"),CONCATENATE("R",'MAPA DE RIESGOS'!$H147,"C",'MAPA DE RIESGOS'!$AF147),"")</f>
        <v/>
      </c>
      <c r="BD77" s="346" t="str">
        <f>IF(AND('MAPA DE RIESGOS'!$AP148="Media",'MAPA DE RIESGOS'!$AR148="Moderado"),CONCATENATE("R",'MAPA DE RIESGOS'!$H148,"C",'MAPA DE RIESGOS'!$AF148),"")</f>
        <v/>
      </c>
      <c r="BE77" s="346" t="str">
        <f>IF(AND('MAPA DE RIESGOS'!$AP149="Media",'MAPA DE RIESGOS'!$AR149="Moderado"),CONCATENATE("R",'MAPA DE RIESGOS'!$H149,"C",'MAPA DE RIESGOS'!$AF149),"")</f>
        <v/>
      </c>
      <c r="BF77" s="346" t="str">
        <f>IF(AND('MAPA DE RIESGOS'!$AP150="Media",'MAPA DE RIESGOS'!$AR150="Moderado"),CONCATENATE("R",'MAPA DE RIESGOS'!$H150,"C",'MAPA DE RIESGOS'!$AF150),"")</f>
        <v/>
      </c>
      <c r="BG77" s="346" t="str">
        <f>IF(AND('MAPA DE RIESGOS'!$AP151="Media",'MAPA DE RIESGOS'!$AR151="Moderado"),CONCATENATE("R",'MAPA DE RIESGOS'!$H151,"C",'MAPA DE RIESGOS'!$AF151),"")</f>
        <v/>
      </c>
      <c r="BH77" s="346" t="str">
        <f>IF(AND('MAPA DE RIESGOS'!$AP152="Media",'MAPA DE RIESGOS'!$AR152="Moderado"),CONCATENATE("R",'MAPA DE RIESGOS'!$H152,"C",'MAPA DE RIESGOS'!$AF152),"")</f>
        <v/>
      </c>
      <c r="BI77" s="346" t="str">
        <f>IF(AND('MAPA DE RIESGOS'!$AP153="Media",'MAPA DE RIESGOS'!$AR153="Moderado"),CONCATENATE("R",'MAPA DE RIESGOS'!$H153,"C",'MAPA DE RIESGOS'!$AF153),"")</f>
        <v/>
      </c>
      <c r="BJ77" s="346" t="str">
        <f>IF(AND('MAPA DE RIESGOS'!$AP154="Media",'MAPA DE RIESGOS'!$AR154="Moderado"),CONCATENATE("R",'MAPA DE RIESGOS'!$H154,"C",'MAPA DE RIESGOS'!$AF154),"")</f>
        <v/>
      </c>
      <c r="BK77" s="347" t="str">
        <f>IF(AND('MAPA DE RIESGOS'!$AP155="Media",'MAPA DE RIESGOS'!$AR155="Moderado"),CONCATENATE("R",'MAPA DE RIESGOS'!$H155,"C",'MAPA DE RIESGOS'!$AF155),"")</f>
        <v/>
      </c>
      <c r="BL77" s="333" t="str">
        <f>IF(AND('MAPA DE RIESGOS'!$AP138="Media",'MAPA DE RIESGOS'!$AR138="Mayor"),CONCATENATE("R",'MAPA DE RIESGOS'!$H138,"C",'MAPA DE RIESGOS'!$AF138),"")</f>
        <v/>
      </c>
      <c r="BM77" s="333" t="str">
        <f>IF(AND('MAPA DE RIESGOS'!$AP139="Media",'MAPA DE RIESGOS'!$AR139="Mayor"),CONCATENATE("R",'MAPA DE RIESGOS'!$H139,"C",'MAPA DE RIESGOS'!$AF139),"")</f>
        <v/>
      </c>
      <c r="BN77" s="333" t="str">
        <f>IF(AND('MAPA DE RIESGOS'!$AP140="Media",'MAPA DE RIESGOS'!$AR140="Mayor"),CONCATENATE("R",'MAPA DE RIESGOS'!$H140,"C",'MAPA DE RIESGOS'!$AF140),"")</f>
        <v/>
      </c>
      <c r="BO77" s="333" t="str">
        <f>IF(AND('MAPA DE RIESGOS'!$AP141="Media",'MAPA DE RIESGOS'!$AR141="Mayor"),CONCATENATE("R",'MAPA DE RIESGOS'!$H141,"C",'MAPA DE RIESGOS'!$AF141),"")</f>
        <v/>
      </c>
      <c r="BP77" s="333" t="str">
        <f>IF(AND('MAPA DE RIESGOS'!$AP142="Media",'MAPA DE RIESGOS'!$AR142="Mayor"),CONCATENATE("R",'MAPA DE RIESGOS'!$H142,"C",'MAPA DE RIESGOS'!$AF142),"")</f>
        <v/>
      </c>
      <c r="BQ77" s="333" t="str">
        <f>IF(AND('MAPA DE RIESGOS'!$AP143="Media",'MAPA DE RIESGOS'!$AR143="Mayor"),CONCATENATE("R",'MAPA DE RIESGOS'!$H143,"C",'MAPA DE RIESGOS'!$AF143),"")</f>
        <v/>
      </c>
      <c r="BR77" s="333" t="str">
        <f>IF(AND('MAPA DE RIESGOS'!$AP144="Media",'MAPA DE RIESGOS'!$AR144="Mayor"),CONCATENATE("R",'MAPA DE RIESGOS'!$H144,"C",'MAPA DE RIESGOS'!$AF144),"")</f>
        <v/>
      </c>
      <c r="BS77" s="333" t="str">
        <f>IF(AND('MAPA DE RIESGOS'!$AP145="Media",'MAPA DE RIESGOS'!$AR145="Mayor"),CONCATENATE("R",'MAPA DE RIESGOS'!$H145,"C",'MAPA DE RIESGOS'!$AF145),"")</f>
        <v/>
      </c>
      <c r="BT77" s="333" t="str">
        <f>IF(AND('MAPA DE RIESGOS'!$AP146="Media",'MAPA DE RIESGOS'!$AR146="Mayor"),CONCATENATE("R",'MAPA DE RIESGOS'!$H146,"C",'MAPA DE RIESGOS'!$AF146),"")</f>
        <v/>
      </c>
      <c r="BU77" s="333" t="str">
        <f>IF(AND('MAPA DE RIESGOS'!$AP147="Media",'MAPA DE RIESGOS'!$AR147="Mayor"),CONCATENATE("R",'MAPA DE RIESGOS'!$H147,"C",'MAPA DE RIESGOS'!$AF147),"")</f>
        <v/>
      </c>
      <c r="BV77" s="333" t="str">
        <f>IF(AND('MAPA DE RIESGOS'!$AP148="Media",'MAPA DE RIESGOS'!$AR148="Mayor"),CONCATENATE("R",'MAPA DE RIESGOS'!$H148,"C",'MAPA DE RIESGOS'!$AF148),"")</f>
        <v/>
      </c>
      <c r="BW77" s="333" t="str">
        <f>IF(AND('MAPA DE RIESGOS'!$AP149="Media",'MAPA DE RIESGOS'!$AR149="Mayor"),CONCATENATE("R",'MAPA DE RIESGOS'!$H149,"C",'MAPA DE RIESGOS'!$AF149),"")</f>
        <v/>
      </c>
      <c r="BX77" s="333" t="str">
        <f>IF(AND('MAPA DE RIESGOS'!$AP150="Media",'MAPA DE RIESGOS'!$AR150="Mayor"),CONCATENATE("R",'MAPA DE RIESGOS'!$H150,"C",'MAPA DE RIESGOS'!$AF150),"")</f>
        <v/>
      </c>
      <c r="BY77" s="333" t="str">
        <f>IF(AND('MAPA DE RIESGOS'!$AP151="Media",'MAPA DE RIESGOS'!$AR151="Mayor"),CONCATENATE("R",'MAPA DE RIESGOS'!$H151,"C",'MAPA DE RIESGOS'!$AF151),"")</f>
        <v/>
      </c>
      <c r="BZ77" s="333" t="str">
        <f>IF(AND('MAPA DE RIESGOS'!$AP152="Media",'MAPA DE RIESGOS'!$AR152="Mayor"),CONCATENATE("R",'MAPA DE RIESGOS'!$H152,"C",'MAPA DE RIESGOS'!$AF152),"")</f>
        <v/>
      </c>
      <c r="CA77" s="333" t="str">
        <f>IF(AND('MAPA DE RIESGOS'!$AP153="Media",'MAPA DE RIESGOS'!$AR153="Mayor"),CONCATENATE("R",'MAPA DE RIESGOS'!$H153,"C",'MAPA DE RIESGOS'!$AF153),"")</f>
        <v/>
      </c>
      <c r="CB77" s="333" t="str">
        <f>IF(AND('MAPA DE RIESGOS'!$AP154="Media",'MAPA DE RIESGOS'!$AR154="Mayor"),CONCATENATE("R",'MAPA DE RIESGOS'!$H154,"C",'MAPA DE RIESGOS'!$AF154),"")</f>
        <v/>
      </c>
      <c r="CC77" s="334" t="str">
        <f>IF(AND('MAPA DE RIESGOS'!$AP155="Media",'MAPA DE RIESGOS'!$AR155="Mayor"),CONCATENATE("R",'MAPA DE RIESGOS'!$H155,"C",'MAPA DE RIESGOS'!$AF155),"")</f>
        <v/>
      </c>
      <c r="CD77" s="335" t="str">
        <f>IF(AND('MAPA DE RIESGOS'!$AP138="Media",'MAPA DE RIESGOS'!$AR138="Catastrófico"),CONCATENATE("R",'MAPA DE RIESGOS'!$H138,"C",'MAPA DE RIESGOS'!$AF138),"")</f>
        <v/>
      </c>
      <c r="CE77" s="335" t="str">
        <f>IF(AND('MAPA DE RIESGOS'!$AP139="Media",'MAPA DE RIESGOS'!$AR139="Catastrófico"),CONCATENATE("R",'MAPA DE RIESGOS'!$H139,"C",'MAPA DE RIESGOS'!$AF139),"")</f>
        <v/>
      </c>
      <c r="CF77" s="335" t="str">
        <f>IF(AND('MAPA DE RIESGOS'!$AP140="Media",'MAPA DE RIESGOS'!$AR140="Catastrófico"),CONCATENATE("R",'MAPA DE RIESGOS'!$H140,"C",'MAPA DE RIESGOS'!$AF140),"")</f>
        <v/>
      </c>
      <c r="CG77" s="335" t="str">
        <f>IF(AND('MAPA DE RIESGOS'!$AP141="Media",'MAPA DE RIESGOS'!$AR141="Catastrófico"),CONCATENATE("R",'MAPA DE RIESGOS'!$H141,"C",'MAPA DE RIESGOS'!$AF141),"")</f>
        <v/>
      </c>
      <c r="CH77" s="335" t="str">
        <f>IF(AND('MAPA DE RIESGOS'!$AP142="Media",'MAPA DE RIESGOS'!$AR142="Catastrófico"),CONCATENATE("R",'MAPA DE RIESGOS'!$H142,"C",'MAPA DE RIESGOS'!$AF142),"")</f>
        <v/>
      </c>
      <c r="CI77" s="335" t="str">
        <f>IF(AND('MAPA DE RIESGOS'!$AP143="Media",'MAPA DE RIESGOS'!$AR143="Catastrófico"),CONCATENATE("R",'MAPA DE RIESGOS'!$H143,"C",'MAPA DE RIESGOS'!$AF143),"")</f>
        <v/>
      </c>
      <c r="CJ77" s="335" t="str">
        <f>IF(AND('MAPA DE RIESGOS'!$AP144="Media",'MAPA DE RIESGOS'!$AR144="Catastrófico"),CONCATENATE("R",'MAPA DE RIESGOS'!$H144,"C",'MAPA DE RIESGOS'!$AF144),"")</f>
        <v/>
      </c>
      <c r="CK77" s="335" t="str">
        <f>IF(AND('MAPA DE RIESGOS'!$AP145="Media",'MAPA DE RIESGOS'!$AR145="Catastrófico"),CONCATENATE("R",'MAPA DE RIESGOS'!$H145,"C",'MAPA DE RIESGOS'!$AF145),"")</f>
        <v/>
      </c>
      <c r="CL77" s="335" t="str">
        <f>IF(AND('MAPA DE RIESGOS'!$AP146="Media",'MAPA DE RIESGOS'!$AR146="Catastrófico"),CONCATENATE("R",'MAPA DE RIESGOS'!$H146,"C",'MAPA DE RIESGOS'!$AF146),"")</f>
        <v/>
      </c>
      <c r="CM77" s="335" t="str">
        <f>IF(AND('MAPA DE RIESGOS'!$AP147="Media",'MAPA DE RIESGOS'!$AR147="Catastrófico"),CONCATENATE("R",'MAPA DE RIESGOS'!$H147,"C",'MAPA DE RIESGOS'!$AF147),"")</f>
        <v/>
      </c>
      <c r="CN77" s="335" t="str">
        <f>IF(AND('MAPA DE RIESGOS'!$AP148="Media",'MAPA DE RIESGOS'!$AR148="Catastrófico"),CONCATENATE("R",'MAPA DE RIESGOS'!$H148,"C",'MAPA DE RIESGOS'!$AF148),"")</f>
        <v/>
      </c>
      <c r="CO77" s="335" t="str">
        <f>IF(AND('MAPA DE RIESGOS'!$AP149="Media",'MAPA DE RIESGOS'!$AR149="Catastrófico"),CONCATENATE("R",'MAPA DE RIESGOS'!$H149,"C",'MAPA DE RIESGOS'!$AF149),"")</f>
        <v/>
      </c>
      <c r="CP77" s="335" t="str">
        <f>IF(AND('MAPA DE RIESGOS'!$AP150="Media",'MAPA DE RIESGOS'!$AR150="Catastrófico"),CONCATENATE("R",'MAPA DE RIESGOS'!$H150,"C",'MAPA DE RIESGOS'!$AF150),"")</f>
        <v/>
      </c>
      <c r="CQ77" s="335" t="str">
        <f>IF(AND('MAPA DE RIESGOS'!$AP151="Media",'MAPA DE RIESGOS'!$AR151="Catastrófico"),CONCATENATE("R",'MAPA DE RIESGOS'!$H151,"C",'MAPA DE RIESGOS'!$AF151),"")</f>
        <v/>
      </c>
      <c r="CR77" s="335" t="str">
        <f>IF(AND('MAPA DE RIESGOS'!$AP152="Media",'MAPA DE RIESGOS'!$AR152="Catastrófico"),CONCATENATE("R",'MAPA DE RIESGOS'!$H152,"C",'MAPA DE RIESGOS'!$AF152),"")</f>
        <v/>
      </c>
      <c r="CS77" s="335" t="str">
        <f>IF(AND('MAPA DE RIESGOS'!$AP153="Media",'MAPA DE RIESGOS'!$AR153="Catastrófico"),CONCATENATE("R",'MAPA DE RIESGOS'!$H153,"C",'MAPA DE RIESGOS'!$AF153),"")</f>
        <v/>
      </c>
      <c r="CT77" s="335" t="str">
        <f>IF(AND('MAPA DE RIESGOS'!$AP154="Media",'MAPA DE RIESGOS'!$AR154="Catastrófico"),CONCATENATE("R",'MAPA DE RIESGOS'!$H154,"C",'MAPA DE RIESGOS'!$AF154),"")</f>
        <v/>
      </c>
      <c r="CU77" s="336" t="str">
        <f>IF(AND('MAPA DE RIESGOS'!$AP155="Media",'MAPA DE RIESGOS'!$AR155="Catastrófico"),CONCATENATE("R",'MAPA DE RIESGOS'!$H155,"C",'MAPA DE RIESGOS'!$AF155),"")</f>
        <v/>
      </c>
      <c r="CV77" s="67"/>
      <c r="CW77" s="979"/>
      <c r="CX77" s="980"/>
      <c r="CY77" s="980"/>
      <c r="CZ77" s="980"/>
      <c r="DA77" s="980"/>
      <c r="DB77" s="981"/>
    </row>
    <row r="78" spans="2:106" ht="32.450000000000003" customHeight="1">
      <c r="B78" s="966"/>
      <c r="C78" s="966"/>
      <c r="D78" s="967"/>
      <c r="E78" s="955"/>
      <c r="F78" s="956"/>
      <c r="G78" s="956"/>
      <c r="H78" s="956"/>
      <c r="I78" s="957"/>
      <c r="J78" s="345" t="str">
        <f>IF(AND('MAPA DE RIESGOS'!$AP156="Media",'MAPA DE RIESGOS'!$AR156="Leve"),CONCATENATE("R",'MAPA DE RIESGOS'!$H156,"C",'MAPA DE RIESGOS'!$AF156),"")</f>
        <v/>
      </c>
      <c r="K78" s="346" t="str">
        <f>IF(AND('MAPA DE RIESGOS'!$AP157="Media",'MAPA DE RIESGOS'!$AR157="Leve"),CONCATENATE("R",'MAPA DE RIESGOS'!$H157,"C",'MAPA DE RIESGOS'!$AF157),"")</f>
        <v/>
      </c>
      <c r="L78" s="346" t="str">
        <f>IF(AND('MAPA DE RIESGOS'!$AP158="Media",'MAPA DE RIESGOS'!$AR158="Leve"),CONCATENATE("R",'MAPA DE RIESGOS'!$H158,"C",'MAPA DE RIESGOS'!$AF158),"")</f>
        <v/>
      </c>
      <c r="M78" s="346" t="str">
        <f>IF(AND('MAPA DE RIESGOS'!$AP159="Media",'MAPA DE RIESGOS'!$AR159="Leve"),CONCATENATE("R",'MAPA DE RIESGOS'!$H159,"C",'MAPA DE RIESGOS'!$AF159),"")</f>
        <v/>
      </c>
      <c r="N78" s="346" t="str">
        <f>IF(AND('MAPA DE RIESGOS'!$AP160="Media",'MAPA DE RIESGOS'!$AR160="Leve"),CONCATENATE("R",'MAPA DE RIESGOS'!$H160,"C",'MAPA DE RIESGOS'!$AF160),"")</f>
        <v/>
      </c>
      <c r="O78" s="346" t="str">
        <f>IF(AND('MAPA DE RIESGOS'!$AP161="Media",'MAPA DE RIESGOS'!$AR161="Leve"),CONCATENATE("R",'MAPA DE RIESGOS'!$H161,"C",'MAPA DE RIESGOS'!$AF161),"")</f>
        <v/>
      </c>
      <c r="P78" s="346" t="str">
        <f>IF(AND('MAPA DE RIESGOS'!$AP162="Media",'MAPA DE RIESGOS'!$AR162="Leve"),CONCATENATE("R",'MAPA DE RIESGOS'!$H162,"C",'MAPA DE RIESGOS'!$AF162),"")</f>
        <v/>
      </c>
      <c r="Q78" s="346" t="str">
        <f>IF(AND('MAPA DE RIESGOS'!$AP163="Media",'MAPA DE RIESGOS'!$AR163="Leve"),CONCATENATE("R",'MAPA DE RIESGOS'!$H163,"C",'MAPA DE RIESGOS'!$AF163),"")</f>
        <v/>
      </c>
      <c r="R78" s="346" t="str">
        <f>IF(AND('MAPA DE RIESGOS'!$AP164="Media",'MAPA DE RIESGOS'!$AR164="Leve"),CONCATENATE("R",'MAPA DE RIESGOS'!$H164,"C",'MAPA DE RIESGOS'!$AF164),"")</f>
        <v/>
      </c>
      <c r="S78" s="346" t="str">
        <f>IF(AND('MAPA DE RIESGOS'!$AP165="Media",'MAPA DE RIESGOS'!$AR165="Leve"),CONCATENATE("R",'MAPA DE RIESGOS'!$H165,"C",'MAPA DE RIESGOS'!$AF165),"")</f>
        <v/>
      </c>
      <c r="T78" s="346" t="str">
        <f>IF(AND('MAPA DE RIESGOS'!$AP166="Media",'MAPA DE RIESGOS'!$AR166="Leve"),CONCATENATE("R",'MAPA DE RIESGOS'!$H166,"C",'MAPA DE RIESGOS'!$AF166),"")</f>
        <v/>
      </c>
      <c r="U78" s="346" t="str">
        <f>IF(AND('MAPA DE RIESGOS'!$AP167="Media",'MAPA DE RIESGOS'!$AR167="Leve"),CONCATENATE("R",'MAPA DE RIESGOS'!$H167,"C",'MAPA DE RIESGOS'!$AF167),"")</f>
        <v/>
      </c>
      <c r="V78" s="346" t="str">
        <f>IF(AND('MAPA DE RIESGOS'!$AP168="Media",'MAPA DE RIESGOS'!$AR168="Leve"),CONCATENATE("R",'MAPA DE RIESGOS'!$H168,"C",'MAPA DE RIESGOS'!$AF168),"")</f>
        <v/>
      </c>
      <c r="W78" s="346" t="str">
        <f>IF(AND('MAPA DE RIESGOS'!$AP169="Media",'MAPA DE RIESGOS'!$AR169="Leve"),CONCATENATE("R",'MAPA DE RIESGOS'!$H169,"C",'MAPA DE RIESGOS'!$AF169),"")</f>
        <v/>
      </c>
      <c r="X78" s="346" t="str">
        <f>IF(AND('MAPA DE RIESGOS'!$AP170="Media",'MAPA DE RIESGOS'!$AR170="Leve"),CONCATENATE("R",'MAPA DE RIESGOS'!$H170,"C",'MAPA DE RIESGOS'!$AF170),"")</f>
        <v/>
      </c>
      <c r="Y78" s="346" t="str">
        <f>IF(AND('MAPA DE RIESGOS'!$AP171="Media",'MAPA DE RIESGOS'!$AR171="Leve"),CONCATENATE("R",'MAPA DE RIESGOS'!$H171,"C",'MAPA DE RIESGOS'!$AF171),"")</f>
        <v/>
      </c>
      <c r="Z78" s="346" t="str">
        <f>IF(AND('MAPA DE RIESGOS'!$AP172="Media",'MAPA DE RIESGOS'!$AR172="Leve"),CONCATENATE("R",'MAPA DE RIESGOS'!$H172,"C",'MAPA DE RIESGOS'!$AF172),"")</f>
        <v/>
      </c>
      <c r="AA78" s="346" t="str">
        <f>IF(AND('MAPA DE RIESGOS'!$AP173="Media",'MAPA DE RIESGOS'!$AR173="Leve"),CONCATENATE("R",'MAPA DE RIESGOS'!$H173,"C",'MAPA DE RIESGOS'!$AF173),"")</f>
        <v/>
      </c>
      <c r="AB78" s="345" t="str">
        <f>IF(AND('MAPA DE RIESGOS'!$AP156="Media",'MAPA DE RIESGOS'!$AR156="Menor"),CONCATENATE("R",'MAPA DE RIESGOS'!$H156,"C",'MAPA DE RIESGOS'!$AF156),"")</f>
        <v/>
      </c>
      <c r="AC78" s="346" t="str">
        <f>IF(AND('MAPA DE RIESGOS'!$AP157="Media",'MAPA DE RIESGOS'!$AR157="Menor"),CONCATENATE("R",'MAPA DE RIESGOS'!$H157,"C",'MAPA DE RIESGOS'!$AF157),"")</f>
        <v/>
      </c>
      <c r="AD78" s="346" t="str">
        <f>IF(AND('MAPA DE RIESGOS'!$AP158="Media",'MAPA DE RIESGOS'!$AR158="Menor"),CONCATENATE("R",'MAPA DE RIESGOS'!$H158,"C",'MAPA DE RIESGOS'!$AF158),"")</f>
        <v/>
      </c>
      <c r="AE78" s="346" t="str">
        <f>IF(AND('MAPA DE RIESGOS'!$AP159="Media",'MAPA DE RIESGOS'!$AR159="Menor"),CONCATENATE("R",'MAPA DE RIESGOS'!$H159,"C",'MAPA DE RIESGOS'!$AF159),"")</f>
        <v/>
      </c>
      <c r="AF78" s="346" t="str">
        <f>IF(AND('MAPA DE RIESGOS'!$AP160="Media",'MAPA DE RIESGOS'!$AR160="Menor"),CONCATENATE("R",'MAPA DE RIESGOS'!$H160,"C",'MAPA DE RIESGOS'!$AF160),"")</f>
        <v/>
      </c>
      <c r="AG78" s="346" t="str">
        <f>IF(AND('MAPA DE RIESGOS'!$AP161="Media",'MAPA DE RIESGOS'!$AR161="Menor"),CONCATENATE("R",'MAPA DE RIESGOS'!$H161,"C",'MAPA DE RIESGOS'!$AF161),"")</f>
        <v/>
      </c>
      <c r="AH78" s="346" t="str">
        <f>IF(AND('MAPA DE RIESGOS'!$AP162="Media",'MAPA DE RIESGOS'!$AR162="Menor"),CONCATENATE("R",'MAPA DE RIESGOS'!$H162,"C",'MAPA DE RIESGOS'!$AF162),"")</f>
        <v/>
      </c>
      <c r="AI78" s="346" t="str">
        <f>IF(AND('MAPA DE RIESGOS'!$AP163="Media",'MAPA DE RIESGOS'!$AR163="Menor"),CONCATENATE("R",'MAPA DE RIESGOS'!$H163,"C",'MAPA DE RIESGOS'!$AF163),"")</f>
        <v/>
      </c>
      <c r="AJ78" s="346" t="str">
        <f>IF(AND('MAPA DE RIESGOS'!$AP164="Media",'MAPA DE RIESGOS'!$AR164="Menor"),CONCATENATE("R",'MAPA DE RIESGOS'!$H164,"C",'MAPA DE RIESGOS'!$AF164),"")</f>
        <v/>
      </c>
      <c r="AK78" s="346" t="str">
        <f>IF(AND('MAPA DE RIESGOS'!$AP165="Media",'MAPA DE RIESGOS'!$AR165="Menor"),CONCATENATE("R",'MAPA DE RIESGOS'!$H165,"C",'MAPA DE RIESGOS'!$AF165),"")</f>
        <v/>
      </c>
      <c r="AL78" s="346" t="str">
        <f>IF(AND('MAPA DE RIESGOS'!$AP166="Media",'MAPA DE RIESGOS'!$AR166="Menor"),CONCATENATE("R",'MAPA DE RIESGOS'!$H166,"C",'MAPA DE RIESGOS'!$AF166),"")</f>
        <v/>
      </c>
      <c r="AM78" s="346" t="str">
        <f>IF(AND('MAPA DE RIESGOS'!$AP167="Media",'MAPA DE RIESGOS'!$AR167="Menor"),CONCATENATE("R",'MAPA DE RIESGOS'!$H167,"C",'MAPA DE RIESGOS'!$AF167),"")</f>
        <v/>
      </c>
      <c r="AN78" s="346" t="str">
        <f>IF(AND('MAPA DE RIESGOS'!$AP168="Media",'MAPA DE RIESGOS'!$AR168="Menor"),CONCATENATE("R",'MAPA DE RIESGOS'!$H168,"C",'MAPA DE RIESGOS'!$AF168),"")</f>
        <v/>
      </c>
      <c r="AO78" s="346" t="str">
        <f>IF(AND('MAPA DE RIESGOS'!$AP169="Media",'MAPA DE RIESGOS'!$AR169="Menor"),CONCATENATE("R",'MAPA DE RIESGOS'!$H169,"C",'MAPA DE RIESGOS'!$AF169),"")</f>
        <v/>
      </c>
      <c r="AP78" s="346" t="str">
        <f>IF(AND('MAPA DE RIESGOS'!$AP170="Media",'MAPA DE RIESGOS'!$AR170="Menor"),CONCATENATE("R",'MAPA DE RIESGOS'!$H170,"C",'MAPA DE RIESGOS'!$AF170),"")</f>
        <v/>
      </c>
      <c r="AQ78" s="346" t="str">
        <f>IF(AND('MAPA DE RIESGOS'!$AP171="Media",'MAPA DE RIESGOS'!$AR171="Menor"),CONCATENATE("R",'MAPA DE RIESGOS'!$H171,"C",'MAPA DE RIESGOS'!$AF171),"")</f>
        <v/>
      </c>
      <c r="AR78" s="346" t="str">
        <f>IF(AND('MAPA DE RIESGOS'!$AP172="Media",'MAPA DE RIESGOS'!$AR172="Menor"),CONCATENATE("R",'MAPA DE RIESGOS'!$H172,"C",'MAPA DE RIESGOS'!$AF172),"")</f>
        <v/>
      </c>
      <c r="AS78" s="346" t="str">
        <f>IF(AND('MAPA DE RIESGOS'!$AP173="Media",'MAPA DE RIESGOS'!$AR173="Menor"),CONCATENATE("R",'MAPA DE RIESGOS'!$H173,"C",'MAPA DE RIESGOS'!$AF173),"")</f>
        <v/>
      </c>
      <c r="AT78" s="345" t="str">
        <f>IF(AND('MAPA DE RIESGOS'!$AP156="Media",'MAPA DE RIESGOS'!$AR156="Moderado"),CONCATENATE("R",'MAPA DE RIESGOS'!$H156,"C",'MAPA DE RIESGOS'!$AF156),"")</f>
        <v/>
      </c>
      <c r="AU78" s="346" t="str">
        <f>IF(AND('MAPA DE RIESGOS'!$AP157="Media",'MAPA DE RIESGOS'!$AR157="Moderado"),CONCATENATE("R",'MAPA DE RIESGOS'!$H157,"C",'MAPA DE RIESGOS'!$AF157),"")</f>
        <v/>
      </c>
      <c r="AV78" s="346" t="str">
        <f>IF(AND('MAPA DE RIESGOS'!$AP158="Media",'MAPA DE RIESGOS'!$AR158="Moderado"),CONCATENATE("R",'MAPA DE RIESGOS'!$H158,"C",'MAPA DE RIESGOS'!$AF158),"")</f>
        <v/>
      </c>
      <c r="AW78" s="346" t="str">
        <f>IF(AND('MAPA DE RIESGOS'!$AP159="Media",'MAPA DE RIESGOS'!$AR159="Moderado"),CONCATENATE("R",'MAPA DE RIESGOS'!$H159,"C",'MAPA DE RIESGOS'!$AF159),"")</f>
        <v/>
      </c>
      <c r="AX78" s="346" t="str">
        <f>IF(AND('MAPA DE RIESGOS'!$AP160="Media",'MAPA DE RIESGOS'!$AR160="Moderado"),CONCATENATE("R",'MAPA DE RIESGOS'!$H160,"C",'MAPA DE RIESGOS'!$AF160),"")</f>
        <v/>
      </c>
      <c r="AY78" s="346" t="str">
        <f>IF(AND('MAPA DE RIESGOS'!$AP161="Media",'MAPA DE RIESGOS'!$AR161="Moderado"),CONCATENATE("R",'MAPA DE RIESGOS'!$H161,"C",'MAPA DE RIESGOS'!$AF161),"")</f>
        <v/>
      </c>
      <c r="AZ78" s="346" t="str">
        <f>IF(AND('MAPA DE RIESGOS'!$AP162="Media",'MAPA DE RIESGOS'!$AR162="Moderado"),CONCATENATE("R",'MAPA DE RIESGOS'!$H162,"C",'MAPA DE RIESGOS'!$AF162),"")</f>
        <v/>
      </c>
      <c r="BA78" s="346" t="str">
        <f>IF(AND('MAPA DE RIESGOS'!$AP163="Media",'MAPA DE RIESGOS'!$AR163="Moderado"),CONCATENATE("R",'MAPA DE RIESGOS'!$H163,"C",'MAPA DE RIESGOS'!$AF163),"")</f>
        <v/>
      </c>
      <c r="BB78" s="346" t="str">
        <f>IF(AND('MAPA DE RIESGOS'!$AP164="Media",'MAPA DE RIESGOS'!$AR164="Moderado"),CONCATENATE("R",'MAPA DE RIESGOS'!$H164,"C",'MAPA DE RIESGOS'!$AF164),"")</f>
        <v/>
      </c>
      <c r="BC78" s="346" t="str">
        <f>IF(AND('MAPA DE RIESGOS'!$AP165="Media",'MAPA DE RIESGOS'!$AR165="Moderado"),CONCATENATE("R",'MAPA DE RIESGOS'!$H165,"C",'MAPA DE RIESGOS'!$AF165),"")</f>
        <v/>
      </c>
      <c r="BD78" s="346" t="str">
        <f>IF(AND('MAPA DE RIESGOS'!$AP166="Media",'MAPA DE RIESGOS'!$AR166="Moderado"),CONCATENATE("R",'MAPA DE RIESGOS'!$H166,"C",'MAPA DE RIESGOS'!$AF166),"")</f>
        <v/>
      </c>
      <c r="BE78" s="346" t="str">
        <f>IF(AND('MAPA DE RIESGOS'!$AP167="Media",'MAPA DE RIESGOS'!$AR167="Moderado"),CONCATENATE("R",'MAPA DE RIESGOS'!$H167,"C",'MAPA DE RIESGOS'!$AF167),"")</f>
        <v/>
      </c>
      <c r="BF78" s="346" t="str">
        <f>IF(AND('MAPA DE RIESGOS'!$AP168="Media",'MAPA DE RIESGOS'!$AR168="Moderado"),CONCATENATE("R",'MAPA DE RIESGOS'!$H168,"C",'MAPA DE RIESGOS'!$AF168),"")</f>
        <v/>
      </c>
      <c r="BG78" s="346" t="str">
        <f>IF(AND('MAPA DE RIESGOS'!$AP169="Media",'MAPA DE RIESGOS'!$AR169="Moderado"),CONCATENATE("R",'MAPA DE RIESGOS'!$H169,"C",'MAPA DE RIESGOS'!$AF169),"")</f>
        <v/>
      </c>
      <c r="BH78" s="346" t="str">
        <f>IF(AND('MAPA DE RIESGOS'!$AP170="Media",'MAPA DE RIESGOS'!$AR170="Moderado"),CONCATENATE("R",'MAPA DE RIESGOS'!$H170,"C",'MAPA DE RIESGOS'!$AF170),"")</f>
        <v/>
      </c>
      <c r="BI78" s="346" t="str">
        <f>IF(AND('MAPA DE RIESGOS'!$AP171="Media",'MAPA DE RIESGOS'!$AR171="Moderado"),CONCATENATE("R",'MAPA DE RIESGOS'!$H171,"C",'MAPA DE RIESGOS'!$AF171),"")</f>
        <v/>
      </c>
      <c r="BJ78" s="346" t="str">
        <f>IF(AND('MAPA DE RIESGOS'!$AP172="Media",'MAPA DE RIESGOS'!$AR172="Moderado"),CONCATENATE("R",'MAPA DE RIESGOS'!$H172,"C",'MAPA DE RIESGOS'!$AF172),"")</f>
        <v/>
      </c>
      <c r="BK78" s="347" t="str">
        <f>IF(AND('MAPA DE RIESGOS'!$AP173="Media",'MAPA DE RIESGOS'!$AR173="Moderado"),CONCATENATE("R",'MAPA DE RIESGOS'!$H173,"C",'MAPA DE RIESGOS'!$AF173),"")</f>
        <v/>
      </c>
      <c r="BL78" s="333" t="str">
        <f>IF(AND('MAPA DE RIESGOS'!$AP156="Media",'MAPA DE RIESGOS'!$AR156="Mayor"),CONCATENATE("R",'MAPA DE RIESGOS'!$H156,"C",'MAPA DE RIESGOS'!$AF156),"")</f>
        <v/>
      </c>
      <c r="BM78" s="333" t="str">
        <f>IF(AND('MAPA DE RIESGOS'!$AP157="Media",'MAPA DE RIESGOS'!$AR157="Mayor"),CONCATENATE("R",'MAPA DE RIESGOS'!$H157,"C",'MAPA DE RIESGOS'!$AF157),"")</f>
        <v/>
      </c>
      <c r="BN78" s="333" t="str">
        <f>IF(AND('MAPA DE RIESGOS'!$AP158="Media",'MAPA DE RIESGOS'!$AR158="Mayor"),CONCATENATE("R",'MAPA DE RIESGOS'!$H158,"C",'MAPA DE RIESGOS'!$AF158),"")</f>
        <v/>
      </c>
      <c r="BO78" s="333" t="str">
        <f>IF(AND('MAPA DE RIESGOS'!$AP159="Media",'MAPA DE RIESGOS'!$AR159="Mayor"),CONCATENATE("R",'MAPA DE RIESGOS'!$H159,"C",'MAPA DE RIESGOS'!$AF159),"")</f>
        <v/>
      </c>
      <c r="BP78" s="333" t="str">
        <f>IF(AND('MAPA DE RIESGOS'!$AP160="Media",'MAPA DE RIESGOS'!$AR160="Mayor"),CONCATENATE("R",'MAPA DE RIESGOS'!$H160,"C",'MAPA DE RIESGOS'!$AF160),"")</f>
        <v/>
      </c>
      <c r="BQ78" s="333" t="str">
        <f>IF(AND('MAPA DE RIESGOS'!$AP161="Media",'MAPA DE RIESGOS'!$AR161="Mayor"),CONCATENATE("R",'MAPA DE RIESGOS'!$H161,"C",'MAPA DE RIESGOS'!$AF161),"")</f>
        <v/>
      </c>
      <c r="BR78" s="333" t="str">
        <f>IF(AND('MAPA DE RIESGOS'!$AP162="Media",'MAPA DE RIESGOS'!$AR162="Mayor"),CONCATENATE("R",'MAPA DE RIESGOS'!$H162,"C",'MAPA DE RIESGOS'!$AF162),"")</f>
        <v/>
      </c>
      <c r="BS78" s="333" t="str">
        <f>IF(AND('MAPA DE RIESGOS'!$AP163="Media",'MAPA DE RIESGOS'!$AR163="Mayor"),CONCATENATE("R",'MAPA DE RIESGOS'!$H163,"C",'MAPA DE RIESGOS'!$AF163),"")</f>
        <v/>
      </c>
      <c r="BT78" s="333" t="str">
        <f>IF(AND('MAPA DE RIESGOS'!$AP164="Media",'MAPA DE RIESGOS'!$AR164="Mayor"),CONCATENATE("R",'MAPA DE RIESGOS'!$H164,"C",'MAPA DE RIESGOS'!$AF164),"")</f>
        <v/>
      </c>
      <c r="BU78" s="333" t="str">
        <f>IF(AND('MAPA DE RIESGOS'!$AP165="Media",'MAPA DE RIESGOS'!$AR165="Mayor"),CONCATENATE("R",'MAPA DE RIESGOS'!$H165,"C",'MAPA DE RIESGOS'!$AF165),"")</f>
        <v/>
      </c>
      <c r="BV78" s="333" t="str">
        <f>IF(AND('MAPA DE RIESGOS'!$AP166="Media",'MAPA DE RIESGOS'!$AR166="Mayor"),CONCATENATE("R",'MAPA DE RIESGOS'!$H166,"C",'MAPA DE RIESGOS'!$AF166),"")</f>
        <v/>
      </c>
      <c r="BW78" s="333" t="str">
        <f>IF(AND('MAPA DE RIESGOS'!$AP167="Media",'MAPA DE RIESGOS'!$AR167="Mayor"),CONCATENATE("R",'MAPA DE RIESGOS'!$H167,"C",'MAPA DE RIESGOS'!$AF167),"")</f>
        <v/>
      </c>
      <c r="BX78" s="333" t="str">
        <f>IF(AND('MAPA DE RIESGOS'!$AP168="Media",'MAPA DE RIESGOS'!$AR168="Mayor"),CONCATENATE("R",'MAPA DE RIESGOS'!$H168,"C",'MAPA DE RIESGOS'!$AF168),"")</f>
        <v/>
      </c>
      <c r="BY78" s="333" t="str">
        <f>IF(AND('MAPA DE RIESGOS'!$AP169="Media",'MAPA DE RIESGOS'!$AR169="Mayor"),CONCATENATE("R",'MAPA DE RIESGOS'!$H169,"C",'MAPA DE RIESGOS'!$AF169),"")</f>
        <v/>
      </c>
      <c r="BZ78" s="333" t="str">
        <f>IF(AND('MAPA DE RIESGOS'!$AP170="Media",'MAPA DE RIESGOS'!$AR170="Mayor"),CONCATENATE("R",'MAPA DE RIESGOS'!$H170,"C",'MAPA DE RIESGOS'!$AF170),"")</f>
        <v/>
      </c>
      <c r="CA78" s="333" t="str">
        <f>IF(AND('MAPA DE RIESGOS'!$AP171="Media",'MAPA DE RIESGOS'!$AR171="Mayor"),CONCATENATE("R",'MAPA DE RIESGOS'!$H171,"C",'MAPA DE RIESGOS'!$AF171),"")</f>
        <v/>
      </c>
      <c r="CB78" s="333" t="str">
        <f>IF(AND('MAPA DE RIESGOS'!$AP172="Media",'MAPA DE RIESGOS'!$AR172="Mayor"),CONCATENATE("R",'MAPA DE RIESGOS'!$H172,"C",'MAPA DE RIESGOS'!$AF172),"")</f>
        <v/>
      </c>
      <c r="CC78" s="334" t="str">
        <f>IF(AND('MAPA DE RIESGOS'!$AP173="Media",'MAPA DE RIESGOS'!$AR173="Mayor"),CONCATENATE("R",'MAPA DE RIESGOS'!$H173,"C",'MAPA DE RIESGOS'!$AF173),"")</f>
        <v/>
      </c>
      <c r="CD78" s="335" t="str">
        <f>IF(AND('MAPA DE RIESGOS'!$AP156="Media",'MAPA DE RIESGOS'!$AR156="Catastrófico"),CONCATENATE("R",'MAPA DE RIESGOS'!$H156,"C",'MAPA DE RIESGOS'!$AF156),"")</f>
        <v/>
      </c>
      <c r="CE78" s="335" t="str">
        <f>IF(AND('MAPA DE RIESGOS'!$AP157="Media",'MAPA DE RIESGOS'!$AR157="Catastrófico"),CONCATENATE("R",'MAPA DE RIESGOS'!$H157,"C",'MAPA DE RIESGOS'!$AF157),"")</f>
        <v/>
      </c>
      <c r="CF78" s="335" t="str">
        <f>IF(AND('MAPA DE RIESGOS'!$AP158="Media",'MAPA DE RIESGOS'!$AR158="Catastrófico"),CONCATENATE("R",'MAPA DE RIESGOS'!$H158,"C",'MAPA DE RIESGOS'!$AF158),"")</f>
        <v/>
      </c>
      <c r="CG78" s="335" t="str">
        <f>IF(AND('MAPA DE RIESGOS'!$AP159="Media",'MAPA DE RIESGOS'!$AR159="Catastrófico"),CONCATENATE("R",'MAPA DE RIESGOS'!$H159,"C",'MAPA DE RIESGOS'!$AF159),"")</f>
        <v/>
      </c>
      <c r="CH78" s="335" t="str">
        <f>IF(AND('MAPA DE RIESGOS'!$AP160="Media",'MAPA DE RIESGOS'!$AR160="Catastrófico"),CONCATENATE("R",'MAPA DE RIESGOS'!$H160,"C",'MAPA DE RIESGOS'!$AF160),"")</f>
        <v/>
      </c>
      <c r="CI78" s="335" t="str">
        <f>IF(AND('MAPA DE RIESGOS'!$AP161="Media",'MAPA DE RIESGOS'!$AR161="Catastrófico"),CONCATENATE("R",'MAPA DE RIESGOS'!$H161,"C",'MAPA DE RIESGOS'!$AF161),"")</f>
        <v/>
      </c>
      <c r="CJ78" s="335" t="str">
        <f>IF(AND('MAPA DE RIESGOS'!$AP162="Media",'MAPA DE RIESGOS'!$AR162="Catastrófico"),CONCATENATE("R",'MAPA DE RIESGOS'!$H162,"C",'MAPA DE RIESGOS'!$AF162),"")</f>
        <v/>
      </c>
      <c r="CK78" s="335" t="str">
        <f>IF(AND('MAPA DE RIESGOS'!$AP163="Media",'MAPA DE RIESGOS'!$AR163="Catastrófico"),CONCATENATE("R",'MAPA DE RIESGOS'!$H163,"C",'MAPA DE RIESGOS'!$AF163),"")</f>
        <v/>
      </c>
      <c r="CL78" s="335" t="str">
        <f>IF(AND('MAPA DE RIESGOS'!$AP164="Media",'MAPA DE RIESGOS'!$AR164="Catastrófico"),CONCATENATE("R",'MAPA DE RIESGOS'!$H164,"C",'MAPA DE RIESGOS'!$AF164),"")</f>
        <v/>
      </c>
      <c r="CM78" s="335" t="str">
        <f>IF(AND('MAPA DE RIESGOS'!$AP165="Media",'MAPA DE RIESGOS'!$AR165="Catastrófico"),CONCATENATE("R",'MAPA DE RIESGOS'!$H165,"C",'MAPA DE RIESGOS'!$AF165),"")</f>
        <v/>
      </c>
      <c r="CN78" s="335" t="str">
        <f>IF(AND('MAPA DE RIESGOS'!$AP166="Media",'MAPA DE RIESGOS'!$AR166="Catastrófico"),CONCATENATE("R",'MAPA DE RIESGOS'!$H166,"C",'MAPA DE RIESGOS'!$AF166),"")</f>
        <v/>
      </c>
      <c r="CO78" s="335" t="str">
        <f>IF(AND('MAPA DE RIESGOS'!$AP167="Media",'MAPA DE RIESGOS'!$AR167="Catastrófico"),CONCATENATE("R",'MAPA DE RIESGOS'!$H167,"C",'MAPA DE RIESGOS'!$AF167),"")</f>
        <v/>
      </c>
      <c r="CP78" s="335" t="str">
        <f>IF(AND('MAPA DE RIESGOS'!$AP168="Media",'MAPA DE RIESGOS'!$AR168="Catastrófico"),CONCATENATE("R",'MAPA DE RIESGOS'!$H168,"C",'MAPA DE RIESGOS'!$AF168),"")</f>
        <v/>
      </c>
      <c r="CQ78" s="335" t="str">
        <f>IF(AND('MAPA DE RIESGOS'!$AP169="Media",'MAPA DE RIESGOS'!$AR169="Catastrófico"),CONCATENATE("R",'MAPA DE RIESGOS'!$H169,"C",'MAPA DE RIESGOS'!$AF169),"")</f>
        <v/>
      </c>
      <c r="CR78" s="335" t="str">
        <f>IF(AND('MAPA DE RIESGOS'!$AP170="Media",'MAPA DE RIESGOS'!$AR170="Catastrófico"),CONCATENATE("R",'MAPA DE RIESGOS'!$H170,"C",'MAPA DE RIESGOS'!$AF170),"")</f>
        <v/>
      </c>
      <c r="CS78" s="335" t="str">
        <f>IF(AND('MAPA DE RIESGOS'!$AP171="Media",'MAPA DE RIESGOS'!$AR171="Catastrófico"),CONCATENATE("R",'MAPA DE RIESGOS'!$H171,"C",'MAPA DE RIESGOS'!$AF171),"")</f>
        <v/>
      </c>
      <c r="CT78" s="335" t="str">
        <f>IF(AND('MAPA DE RIESGOS'!$AP172="Media",'MAPA DE RIESGOS'!$AR172="Catastrófico"),CONCATENATE("R",'MAPA DE RIESGOS'!$H172,"C",'MAPA DE RIESGOS'!$AF172),"")</f>
        <v/>
      </c>
      <c r="CU78" s="336" t="str">
        <f>IF(AND('MAPA DE RIESGOS'!$AP173="Media",'MAPA DE RIESGOS'!$AR173="Catastrófico"),CONCATENATE("R",'MAPA DE RIESGOS'!$H173,"C",'MAPA DE RIESGOS'!$AF173),"")</f>
        <v/>
      </c>
      <c r="CV78" s="67"/>
      <c r="CW78" s="979"/>
      <c r="CX78" s="980"/>
      <c r="CY78" s="980"/>
      <c r="CZ78" s="980"/>
      <c r="DA78" s="980"/>
      <c r="DB78" s="981"/>
    </row>
    <row r="79" spans="2:106" ht="32.450000000000003" customHeight="1">
      <c r="B79" s="966"/>
      <c r="C79" s="966"/>
      <c r="D79" s="967"/>
      <c r="E79" s="955"/>
      <c r="F79" s="956"/>
      <c r="G79" s="956"/>
      <c r="H79" s="956"/>
      <c r="I79" s="957"/>
      <c r="J79" s="345" t="str">
        <f>IF(AND('MAPA DE RIESGOS'!$AP174="Media",'MAPA DE RIESGOS'!$AR174="Leve"),CONCATENATE("R",'MAPA DE RIESGOS'!$H174,"C",'MAPA DE RIESGOS'!$AF174),"")</f>
        <v/>
      </c>
      <c r="K79" s="346" t="str">
        <f>IF(AND('MAPA DE RIESGOS'!$AP175="Media",'MAPA DE RIESGOS'!$AR175="Leve"),CONCATENATE("R",'MAPA DE RIESGOS'!$H175,"C",'MAPA DE RIESGOS'!$AF175),"")</f>
        <v/>
      </c>
      <c r="L79" s="346" t="str">
        <f>IF(AND('MAPA DE RIESGOS'!$AP176="Media",'MAPA DE RIESGOS'!$AR176="Leve"),CONCATENATE("R",'MAPA DE RIESGOS'!$H176,"C",'MAPA DE RIESGOS'!$AF176),"")</f>
        <v/>
      </c>
      <c r="M79" s="346" t="str">
        <f>IF(AND('MAPA DE RIESGOS'!$AP177="Media",'MAPA DE RIESGOS'!$AR177="Leve"),CONCATENATE("R",'MAPA DE RIESGOS'!$H177,"C",'MAPA DE RIESGOS'!$AF177),"")</f>
        <v/>
      </c>
      <c r="N79" s="346" t="str">
        <f>IF(AND('MAPA DE RIESGOS'!$AP178="Media",'MAPA DE RIESGOS'!$AR178="Leve"),CONCATENATE("R",'MAPA DE RIESGOS'!$H178,"C",'MAPA DE RIESGOS'!$AF178),"")</f>
        <v/>
      </c>
      <c r="O79" s="346" t="str">
        <f>IF(AND('MAPA DE RIESGOS'!$AP179="Media",'MAPA DE RIESGOS'!$AR179="Leve"),CONCATENATE("R",'MAPA DE RIESGOS'!$H179,"C",'MAPA DE RIESGOS'!$AF179),"")</f>
        <v/>
      </c>
      <c r="P79" s="346" t="str">
        <f>IF(AND('MAPA DE RIESGOS'!$AP180="Media",'MAPA DE RIESGOS'!$AR180="Leve"),CONCATENATE("R",'MAPA DE RIESGOS'!$H180,"C",'MAPA DE RIESGOS'!$AF180),"")</f>
        <v/>
      </c>
      <c r="Q79" s="346" t="str">
        <f>IF(AND('MAPA DE RIESGOS'!$AP181="Media",'MAPA DE RIESGOS'!$AR181="Leve"),CONCATENATE("R",'MAPA DE RIESGOS'!$H181,"C",'MAPA DE RIESGOS'!$AF181),"")</f>
        <v/>
      </c>
      <c r="R79" s="346" t="str">
        <f>IF(AND('MAPA DE RIESGOS'!$AP182="Media",'MAPA DE RIESGOS'!$AR182="Leve"),CONCATENATE("R",'MAPA DE RIESGOS'!$H182,"C",'MAPA DE RIESGOS'!$AF182),"")</f>
        <v/>
      </c>
      <c r="S79" s="346" t="str">
        <f>IF(AND('MAPA DE RIESGOS'!$AP183="Media",'MAPA DE RIESGOS'!$AR183="Leve"),CONCATENATE("R",'MAPA DE RIESGOS'!$H183,"C",'MAPA DE RIESGOS'!$AF183),"")</f>
        <v/>
      </c>
      <c r="T79" s="346" t="str">
        <f>IF(AND('MAPA DE RIESGOS'!$AP184="Media",'MAPA DE RIESGOS'!$AR184="Leve"),CONCATENATE("R",'MAPA DE RIESGOS'!$H184,"C",'MAPA DE RIESGOS'!$AF184),"")</f>
        <v/>
      </c>
      <c r="U79" s="346" t="str">
        <f>IF(AND('MAPA DE RIESGOS'!$AP185="Media",'MAPA DE RIESGOS'!$AR185="Leve"),CONCATENATE("R",'MAPA DE RIESGOS'!$H185,"C",'MAPA DE RIESGOS'!$AF185),"")</f>
        <v/>
      </c>
      <c r="V79" s="346" t="str">
        <f>IF(AND('MAPA DE RIESGOS'!$AP186="Media",'MAPA DE RIESGOS'!$AR186="Leve"),CONCATENATE("R",'MAPA DE RIESGOS'!$H186,"C",'MAPA DE RIESGOS'!$AF186),"")</f>
        <v/>
      </c>
      <c r="W79" s="346" t="str">
        <f>IF(AND('MAPA DE RIESGOS'!$AP187="Media",'MAPA DE RIESGOS'!$AR187="Leve"),CONCATENATE("R",'MAPA DE RIESGOS'!$H187,"C",'MAPA DE RIESGOS'!$AF187),"")</f>
        <v/>
      </c>
      <c r="X79" s="346" t="str">
        <f>IF(AND('MAPA DE RIESGOS'!$AP188="Media",'MAPA DE RIESGOS'!$AR188="Leve"),CONCATENATE("R",'MAPA DE RIESGOS'!$H188,"C",'MAPA DE RIESGOS'!$AF188),"")</f>
        <v/>
      </c>
      <c r="Y79" s="346" t="str">
        <f>IF(AND('MAPA DE RIESGOS'!$AP189="Media",'MAPA DE RIESGOS'!$AR189="Leve"),CONCATENATE("R",'MAPA DE RIESGOS'!$H189,"C",'MAPA DE RIESGOS'!$AF189),"")</f>
        <v/>
      </c>
      <c r="Z79" s="346" t="str">
        <f>IF(AND('MAPA DE RIESGOS'!$AP190="Media",'MAPA DE RIESGOS'!$AR190="Leve"),CONCATENATE("R",'MAPA DE RIESGOS'!$H190,"C",'MAPA DE RIESGOS'!$AF190),"")</f>
        <v/>
      </c>
      <c r="AA79" s="346" t="str">
        <f>IF(AND('MAPA DE RIESGOS'!$AP191="Media",'MAPA DE RIESGOS'!$AR191="Leve"),CONCATENATE("R",'MAPA DE RIESGOS'!$H191,"C",'MAPA DE RIESGOS'!$AF191),"")</f>
        <v/>
      </c>
      <c r="AB79" s="345" t="str">
        <f>IF(AND('MAPA DE RIESGOS'!$AP174="Media",'MAPA DE RIESGOS'!$AR174="Menor"),CONCATENATE("R",'MAPA DE RIESGOS'!$H174,"C",'MAPA DE RIESGOS'!$AF174),"")</f>
        <v/>
      </c>
      <c r="AC79" s="346" t="str">
        <f>IF(AND('MAPA DE RIESGOS'!$AP175="Media",'MAPA DE RIESGOS'!$AR175="Menor"),CONCATENATE("R",'MAPA DE RIESGOS'!$H175,"C",'MAPA DE RIESGOS'!$AF175),"")</f>
        <v/>
      </c>
      <c r="AD79" s="346" t="str">
        <f>IF(AND('MAPA DE RIESGOS'!$AP176="Media",'MAPA DE RIESGOS'!$AR176="Menor"),CONCATENATE("R",'MAPA DE RIESGOS'!$H176,"C",'MAPA DE RIESGOS'!$AF176),"")</f>
        <v/>
      </c>
      <c r="AE79" s="346" t="str">
        <f>IF(AND('MAPA DE RIESGOS'!$AP177="Media",'MAPA DE RIESGOS'!$AR177="Menor"),CONCATENATE("R",'MAPA DE RIESGOS'!$H177,"C",'MAPA DE RIESGOS'!$AF177),"")</f>
        <v/>
      </c>
      <c r="AF79" s="346" t="str">
        <f>IF(AND('MAPA DE RIESGOS'!$AP178="Media",'MAPA DE RIESGOS'!$AR178="Menor"),CONCATENATE("R",'MAPA DE RIESGOS'!$H178,"C",'MAPA DE RIESGOS'!$AF178),"")</f>
        <v/>
      </c>
      <c r="AG79" s="346" t="str">
        <f>IF(AND('MAPA DE RIESGOS'!$AP179="Media",'MAPA DE RIESGOS'!$AR179="Menor"),CONCATENATE("R",'MAPA DE RIESGOS'!$H179,"C",'MAPA DE RIESGOS'!$AF179),"")</f>
        <v/>
      </c>
      <c r="AH79" s="346" t="str">
        <f>IF(AND('MAPA DE RIESGOS'!$AP180="Media",'MAPA DE RIESGOS'!$AR180="Menor"),CONCATENATE("R",'MAPA DE RIESGOS'!$H180,"C",'MAPA DE RIESGOS'!$AF180),"")</f>
        <v/>
      </c>
      <c r="AI79" s="346" t="str">
        <f>IF(AND('MAPA DE RIESGOS'!$AP181="Media",'MAPA DE RIESGOS'!$AR181="Menor"),CONCATENATE("R",'MAPA DE RIESGOS'!$H181,"C",'MAPA DE RIESGOS'!$AF181),"")</f>
        <v/>
      </c>
      <c r="AJ79" s="346" t="str">
        <f>IF(AND('MAPA DE RIESGOS'!$AP182="Media",'MAPA DE RIESGOS'!$AR182="Menor"),CONCATENATE("R",'MAPA DE RIESGOS'!$H182,"C",'MAPA DE RIESGOS'!$AF182),"")</f>
        <v/>
      </c>
      <c r="AK79" s="346" t="str">
        <f>IF(AND('MAPA DE RIESGOS'!$AP183="Media",'MAPA DE RIESGOS'!$AR183="Menor"),CONCATENATE("R",'MAPA DE RIESGOS'!$H183,"C",'MAPA DE RIESGOS'!$AF183),"")</f>
        <v/>
      </c>
      <c r="AL79" s="346" t="str">
        <f>IF(AND('MAPA DE RIESGOS'!$AP184="Media",'MAPA DE RIESGOS'!$AR184="Menor"),CONCATENATE("R",'MAPA DE RIESGOS'!$H184,"C",'MAPA DE RIESGOS'!$AF184),"")</f>
        <v/>
      </c>
      <c r="AM79" s="346" t="str">
        <f>IF(AND('MAPA DE RIESGOS'!$AP185="Media",'MAPA DE RIESGOS'!$AR185="Menor"),CONCATENATE("R",'MAPA DE RIESGOS'!$H185,"C",'MAPA DE RIESGOS'!$AF185),"")</f>
        <v/>
      </c>
      <c r="AN79" s="346" t="str">
        <f>IF(AND('MAPA DE RIESGOS'!$AP186="Media",'MAPA DE RIESGOS'!$AR186="Menor"),CONCATENATE("R",'MAPA DE RIESGOS'!$H186,"C",'MAPA DE RIESGOS'!$AF186),"")</f>
        <v/>
      </c>
      <c r="AO79" s="346" t="str">
        <f>IF(AND('MAPA DE RIESGOS'!$AP187="Media",'MAPA DE RIESGOS'!$AR187="Menor"),CONCATENATE("R",'MAPA DE RIESGOS'!$H187,"C",'MAPA DE RIESGOS'!$AF187),"")</f>
        <v/>
      </c>
      <c r="AP79" s="346" t="str">
        <f>IF(AND('MAPA DE RIESGOS'!$AP188="Media",'MAPA DE RIESGOS'!$AR188="Menor"),CONCATENATE("R",'MAPA DE RIESGOS'!$H188,"C",'MAPA DE RIESGOS'!$AF188),"")</f>
        <v/>
      </c>
      <c r="AQ79" s="346" t="str">
        <f>IF(AND('MAPA DE RIESGOS'!$AP189="Media",'MAPA DE RIESGOS'!$AR189="Menor"),CONCATENATE("R",'MAPA DE RIESGOS'!$H189,"C",'MAPA DE RIESGOS'!$AF189),"")</f>
        <v/>
      </c>
      <c r="AR79" s="346" t="str">
        <f>IF(AND('MAPA DE RIESGOS'!$AP190="Media",'MAPA DE RIESGOS'!$AR190="Menor"),CONCATENATE("R",'MAPA DE RIESGOS'!$H190,"C",'MAPA DE RIESGOS'!$AF190),"")</f>
        <v/>
      </c>
      <c r="AS79" s="346" t="str">
        <f>IF(AND('MAPA DE RIESGOS'!$AP191="Media",'MAPA DE RIESGOS'!$AR191="Menor"),CONCATENATE("R",'MAPA DE RIESGOS'!$H191,"C",'MAPA DE RIESGOS'!$AF191),"")</f>
        <v/>
      </c>
      <c r="AT79" s="345" t="str">
        <f>IF(AND('MAPA DE RIESGOS'!$AP174="Media",'MAPA DE RIESGOS'!$AR174="Moderado"),CONCATENATE("R",'MAPA DE RIESGOS'!$H174,"C",'MAPA DE RIESGOS'!$AF174),"")</f>
        <v/>
      </c>
      <c r="AU79" s="346" t="str">
        <f>IF(AND('MAPA DE RIESGOS'!$AP175="Media",'MAPA DE RIESGOS'!$AR175="Moderado"),CONCATENATE("R",'MAPA DE RIESGOS'!$H175,"C",'MAPA DE RIESGOS'!$AF175),"")</f>
        <v/>
      </c>
      <c r="AV79" s="346" t="str">
        <f>IF(AND('MAPA DE RIESGOS'!$AP176="Media",'MAPA DE RIESGOS'!$AR176="Moderado"),CONCATENATE("R",'MAPA DE RIESGOS'!$H176,"C",'MAPA DE RIESGOS'!$AF176),"")</f>
        <v/>
      </c>
      <c r="AW79" s="346" t="str">
        <f>IF(AND('MAPA DE RIESGOS'!$AP177="Media",'MAPA DE RIESGOS'!$AR177="Moderado"),CONCATENATE("R",'MAPA DE RIESGOS'!$H177,"C",'MAPA DE RIESGOS'!$AF177),"")</f>
        <v/>
      </c>
      <c r="AX79" s="346" t="str">
        <f>IF(AND('MAPA DE RIESGOS'!$AP178="Media",'MAPA DE RIESGOS'!$AR178="Moderado"),CONCATENATE("R",'MAPA DE RIESGOS'!$H178,"C",'MAPA DE RIESGOS'!$AF178),"")</f>
        <v/>
      </c>
      <c r="AY79" s="346" t="str">
        <f>IF(AND('MAPA DE RIESGOS'!$AP179="Media",'MAPA DE RIESGOS'!$AR179="Moderado"),CONCATENATE("R",'MAPA DE RIESGOS'!$H179,"C",'MAPA DE RIESGOS'!$AF179),"")</f>
        <v/>
      </c>
      <c r="AZ79" s="346" t="str">
        <f>IF(AND('MAPA DE RIESGOS'!$AP180="Media",'MAPA DE RIESGOS'!$AR180="Moderado"),CONCATENATE("R",'MAPA DE RIESGOS'!$H180,"C",'MAPA DE RIESGOS'!$AF180),"")</f>
        <v/>
      </c>
      <c r="BA79" s="346" t="str">
        <f>IF(AND('MAPA DE RIESGOS'!$AP181="Media",'MAPA DE RIESGOS'!$AR181="Moderado"),CONCATENATE("R",'MAPA DE RIESGOS'!$H181,"C",'MAPA DE RIESGOS'!$AF181),"")</f>
        <v/>
      </c>
      <c r="BB79" s="346" t="str">
        <f>IF(AND('MAPA DE RIESGOS'!$AP182="Media",'MAPA DE RIESGOS'!$AR182="Moderado"),CONCATENATE("R",'MAPA DE RIESGOS'!$H182,"C",'MAPA DE RIESGOS'!$AF182),"")</f>
        <v/>
      </c>
      <c r="BC79" s="346" t="str">
        <f>IF(AND('MAPA DE RIESGOS'!$AP183="Media",'MAPA DE RIESGOS'!$AR183="Moderado"),CONCATENATE("R",'MAPA DE RIESGOS'!$H183,"C",'MAPA DE RIESGOS'!$AF183),"")</f>
        <v/>
      </c>
      <c r="BD79" s="346" t="str">
        <f>IF(AND('MAPA DE RIESGOS'!$AP184="Media",'MAPA DE RIESGOS'!$AR184="Moderado"),CONCATENATE("R",'MAPA DE RIESGOS'!$H184,"C",'MAPA DE RIESGOS'!$AF184),"")</f>
        <v/>
      </c>
      <c r="BE79" s="346" t="str">
        <f>IF(AND('MAPA DE RIESGOS'!$AP185="Media",'MAPA DE RIESGOS'!$AR185="Moderado"),CONCATENATE("R",'MAPA DE RIESGOS'!$H185,"C",'MAPA DE RIESGOS'!$AF185),"")</f>
        <v/>
      </c>
      <c r="BF79" s="346" t="str">
        <f>IF(AND('MAPA DE RIESGOS'!$AP186="Media",'MAPA DE RIESGOS'!$AR186="Moderado"),CONCATENATE("R",'MAPA DE RIESGOS'!$H186,"C",'MAPA DE RIESGOS'!$AF186),"")</f>
        <v/>
      </c>
      <c r="BG79" s="346" t="str">
        <f>IF(AND('MAPA DE RIESGOS'!$AP187="Media",'MAPA DE RIESGOS'!$AR187="Moderado"),CONCATENATE("R",'MAPA DE RIESGOS'!$H187,"C",'MAPA DE RIESGOS'!$AF187),"")</f>
        <v/>
      </c>
      <c r="BH79" s="346" t="str">
        <f>IF(AND('MAPA DE RIESGOS'!$AP188="Media",'MAPA DE RIESGOS'!$AR188="Moderado"),CONCATENATE("R",'MAPA DE RIESGOS'!$H188,"C",'MAPA DE RIESGOS'!$AF188),"")</f>
        <v/>
      </c>
      <c r="BI79" s="346" t="str">
        <f>IF(AND('MAPA DE RIESGOS'!$AP189="Media",'MAPA DE RIESGOS'!$AR189="Moderado"),CONCATENATE("R",'MAPA DE RIESGOS'!$H189,"C",'MAPA DE RIESGOS'!$AF189),"")</f>
        <v/>
      </c>
      <c r="BJ79" s="346" t="str">
        <f>IF(AND('MAPA DE RIESGOS'!$AP190="Media",'MAPA DE RIESGOS'!$AR190="Moderado"),CONCATENATE("R",'MAPA DE RIESGOS'!$H190,"C",'MAPA DE RIESGOS'!$AF190),"")</f>
        <v/>
      </c>
      <c r="BK79" s="347" t="str">
        <f>IF(AND('MAPA DE RIESGOS'!$AP191="Media",'MAPA DE RIESGOS'!$AR191="Moderado"),CONCATENATE("R",'MAPA DE RIESGOS'!$H191,"C",'MAPA DE RIESGOS'!$AF191),"")</f>
        <v/>
      </c>
      <c r="BL79" s="333" t="str">
        <f>IF(AND('MAPA DE RIESGOS'!$AP174="Media",'MAPA DE RIESGOS'!$AR174="Mayor"),CONCATENATE("R",'MAPA DE RIESGOS'!$H174,"C",'MAPA DE RIESGOS'!$AF174),"")</f>
        <v/>
      </c>
      <c r="BM79" s="333" t="str">
        <f>IF(AND('MAPA DE RIESGOS'!$AP175="Media",'MAPA DE RIESGOS'!$AR175="Mayor"),CONCATENATE("R",'MAPA DE RIESGOS'!$H175,"C",'MAPA DE RIESGOS'!$AF175),"")</f>
        <v/>
      </c>
      <c r="BN79" s="333" t="str">
        <f>IF(AND('MAPA DE RIESGOS'!$AP176="Media",'MAPA DE RIESGOS'!$AR176="Mayor"),CONCATENATE("R",'MAPA DE RIESGOS'!$H176,"C",'MAPA DE RIESGOS'!$AF176),"")</f>
        <v/>
      </c>
      <c r="BO79" s="333" t="str">
        <f>IF(AND('MAPA DE RIESGOS'!$AP177="Media",'MAPA DE RIESGOS'!$AR177="Mayor"),CONCATENATE("R",'MAPA DE RIESGOS'!$H177,"C",'MAPA DE RIESGOS'!$AF177),"")</f>
        <v/>
      </c>
      <c r="BP79" s="333" t="str">
        <f>IF(AND('MAPA DE RIESGOS'!$AP178="Media",'MAPA DE RIESGOS'!$AR178="Mayor"),CONCATENATE("R",'MAPA DE RIESGOS'!$H178,"C",'MAPA DE RIESGOS'!$AF178),"")</f>
        <v/>
      </c>
      <c r="BQ79" s="333" t="str">
        <f>IF(AND('MAPA DE RIESGOS'!$AP179="Media",'MAPA DE RIESGOS'!$AR179="Mayor"),CONCATENATE("R",'MAPA DE RIESGOS'!$H179,"C",'MAPA DE RIESGOS'!$AF179),"")</f>
        <v/>
      </c>
      <c r="BR79" s="333" t="str">
        <f>IF(AND('MAPA DE RIESGOS'!$AP180="Media",'MAPA DE RIESGOS'!$AR180="Mayor"),CONCATENATE("R",'MAPA DE RIESGOS'!$H180,"C",'MAPA DE RIESGOS'!$AF180),"")</f>
        <v/>
      </c>
      <c r="BS79" s="333" t="str">
        <f>IF(AND('MAPA DE RIESGOS'!$AP181="Media",'MAPA DE RIESGOS'!$AR181="Mayor"),CONCATENATE("R",'MAPA DE RIESGOS'!$H181,"C",'MAPA DE RIESGOS'!$AF181),"")</f>
        <v/>
      </c>
      <c r="BT79" s="333" t="str">
        <f>IF(AND('MAPA DE RIESGOS'!$AP182="Media",'MAPA DE RIESGOS'!$AR182="Mayor"),CONCATENATE("R",'MAPA DE RIESGOS'!$H182,"C",'MAPA DE RIESGOS'!$AF182),"")</f>
        <v/>
      </c>
      <c r="BU79" s="333" t="str">
        <f>IF(AND('MAPA DE RIESGOS'!$AP183="Media",'MAPA DE RIESGOS'!$AR183="Mayor"),CONCATENATE("R",'MAPA DE RIESGOS'!$H183,"C",'MAPA DE RIESGOS'!$AF183),"")</f>
        <v/>
      </c>
      <c r="BV79" s="333" t="str">
        <f>IF(AND('MAPA DE RIESGOS'!$AP184="Media",'MAPA DE RIESGOS'!$AR184="Mayor"),CONCATENATE("R",'MAPA DE RIESGOS'!$H184,"C",'MAPA DE RIESGOS'!$AF184),"")</f>
        <v/>
      </c>
      <c r="BW79" s="333" t="str">
        <f>IF(AND('MAPA DE RIESGOS'!$AP185="Media",'MAPA DE RIESGOS'!$AR185="Mayor"),CONCATENATE("R",'MAPA DE RIESGOS'!$H185,"C",'MAPA DE RIESGOS'!$AF185),"")</f>
        <v/>
      </c>
      <c r="BX79" s="333" t="str">
        <f>IF(AND('MAPA DE RIESGOS'!$AP186="Media",'MAPA DE RIESGOS'!$AR186="Mayor"),CONCATENATE("R",'MAPA DE RIESGOS'!$H186,"C",'MAPA DE RIESGOS'!$AF186),"")</f>
        <v/>
      </c>
      <c r="BY79" s="333" t="str">
        <f>IF(AND('MAPA DE RIESGOS'!$AP187="Media",'MAPA DE RIESGOS'!$AR187="Mayor"),CONCATENATE("R",'MAPA DE RIESGOS'!$H187,"C",'MAPA DE RIESGOS'!$AF187),"")</f>
        <v/>
      </c>
      <c r="BZ79" s="333" t="str">
        <f>IF(AND('MAPA DE RIESGOS'!$AP188="Media",'MAPA DE RIESGOS'!$AR188="Mayor"),CONCATENATE("R",'MAPA DE RIESGOS'!$H188,"C",'MAPA DE RIESGOS'!$AF188),"")</f>
        <v/>
      </c>
      <c r="CA79" s="333" t="str">
        <f>IF(AND('MAPA DE RIESGOS'!$AP189="Media",'MAPA DE RIESGOS'!$AR189="Mayor"),CONCATENATE("R",'MAPA DE RIESGOS'!$H189,"C",'MAPA DE RIESGOS'!$AF189),"")</f>
        <v/>
      </c>
      <c r="CB79" s="333" t="str">
        <f>IF(AND('MAPA DE RIESGOS'!$AP190="Media",'MAPA DE RIESGOS'!$AR190="Mayor"),CONCATENATE("R",'MAPA DE RIESGOS'!$H190,"C",'MAPA DE RIESGOS'!$AF190),"")</f>
        <v/>
      </c>
      <c r="CC79" s="334" t="str">
        <f>IF(AND('MAPA DE RIESGOS'!$AP191="Media",'MAPA DE RIESGOS'!$AR191="Mayor"),CONCATENATE("R",'MAPA DE RIESGOS'!$H191,"C",'MAPA DE RIESGOS'!$AF191),"")</f>
        <v/>
      </c>
      <c r="CD79" s="335" t="str">
        <f>IF(AND('MAPA DE RIESGOS'!$AP174="Media",'MAPA DE RIESGOS'!$AR174="Catastrófico"),CONCATENATE("R",'MAPA DE RIESGOS'!$H174,"C",'MAPA DE RIESGOS'!$AF174),"")</f>
        <v/>
      </c>
      <c r="CE79" s="335" t="str">
        <f>IF(AND('MAPA DE RIESGOS'!$AP175="Media",'MAPA DE RIESGOS'!$AR175="Catastrófico"),CONCATENATE("R",'MAPA DE RIESGOS'!$H175,"C",'MAPA DE RIESGOS'!$AF175),"")</f>
        <v/>
      </c>
      <c r="CF79" s="335" t="str">
        <f>IF(AND('MAPA DE RIESGOS'!$AP176="Media",'MAPA DE RIESGOS'!$AR176="Catastrófico"),CONCATENATE("R",'MAPA DE RIESGOS'!$H176,"C",'MAPA DE RIESGOS'!$AF176),"")</f>
        <v/>
      </c>
      <c r="CG79" s="335" t="str">
        <f>IF(AND('MAPA DE RIESGOS'!$AP177="Media",'MAPA DE RIESGOS'!$AR177="Catastrófico"),CONCATENATE("R",'MAPA DE RIESGOS'!$H177,"C",'MAPA DE RIESGOS'!$AF177),"")</f>
        <v/>
      </c>
      <c r="CH79" s="335" t="str">
        <f>IF(AND('MAPA DE RIESGOS'!$AP178="Media",'MAPA DE RIESGOS'!$AR178="Catastrófico"),CONCATENATE("R",'MAPA DE RIESGOS'!$H178,"C",'MAPA DE RIESGOS'!$AF178),"")</f>
        <v/>
      </c>
      <c r="CI79" s="335" t="str">
        <f>IF(AND('MAPA DE RIESGOS'!$AP179="Media",'MAPA DE RIESGOS'!$AR179="Catastrófico"),CONCATENATE("R",'MAPA DE RIESGOS'!$H179,"C",'MAPA DE RIESGOS'!$AF179),"")</f>
        <v/>
      </c>
      <c r="CJ79" s="335" t="str">
        <f>IF(AND('MAPA DE RIESGOS'!$AP180="Media",'MAPA DE RIESGOS'!$AR180="Catastrófico"),CONCATENATE("R",'MAPA DE RIESGOS'!$H180,"C",'MAPA DE RIESGOS'!$AF180),"")</f>
        <v/>
      </c>
      <c r="CK79" s="335" t="str">
        <f>IF(AND('MAPA DE RIESGOS'!$AP181="Media",'MAPA DE RIESGOS'!$AR181="Catastrófico"),CONCATENATE("R",'MAPA DE RIESGOS'!$H181,"C",'MAPA DE RIESGOS'!$AF181),"")</f>
        <v/>
      </c>
      <c r="CL79" s="335" t="str">
        <f>IF(AND('MAPA DE RIESGOS'!$AP182="Media",'MAPA DE RIESGOS'!$AR182="Catastrófico"),CONCATENATE("R",'MAPA DE RIESGOS'!$H182,"C",'MAPA DE RIESGOS'!$AF182),"")</f>
        <v/>
      </c>
      <c r="CM79" s="335" t="str">
        <f>IF(AND('MAPA DE RIESGOS'!$AP183="Media",'MAPA DE RIESGOS'!$AR183="Catastrófico"),CONCATENATE("R",'MAPA DE RIESGOS'!$H183,"C",'MAPA DE RIESGOS'!$AF183),"")</f>
        <v/>
      </c>
      <c r="CN79" s="335" t="str">
        <f>IF(AND('MAPA DE RIESGOS'!$AP184="Media",'MAPA DE RIESGOS'!$AR184="Catastrófico"),CONCATENATE("R",'MAPA DE RIESGOS'!$H184,"C",'MAPA DE RIESGOS'!$AF184),"")</f>
        <v/>
      </c>
      <c r="CO79" s="335" t="str">
        <f>IF(AND('MAPA DE RIESGOS'!$AP185="Media",'MAPA DE RIESGOS'!$AR185="Catastrófico"),CONCATENATE("R",'MAPA DE RIESGOS'!$H185,"C",'MAPA DE RIESGOS'!$AF185),"")</f>
        <v/>
      </c>
      <c r="CP79" s="335" t="str">
        <f>IF(AND('MAPA DE RIESGOS'!$AP186="Media",'MAPA DE RIESGOS'!$AR186="Catastrófico"),CONCATENATE("R",'MAPA DE RIESGOS'!$H186,"C",'MAPA DE RIESGOS'!$AF186),"")</f>
        <v/>
      </c>
      <c r="CQ79" s="335" t="str">
        <f>IF(AND('MAPA DE RIESGOS'!$AP187="Media",'MAPA DE RIESGOS'!$AR187="Catastrófico"),CONCATENATE("R",'MAPA DE RIESGOS'!$H187,"C",'MAPA DE RIESGOS'!$AF187),"")</f>
        <v/>
      </c>
      <c r="CR79" s="335" t="str">
        <f>IF(AND('MAPA DE RIESGOS'!$AP188="Media",'MAPA DE RIESGOS'!$AR188="Catastrófico"),CONCATENATE("R",'MAPA DE RIESGOS'!$H188,"C",'MAPA DE RIESGOS'!$AF188),"")</f>
        <v/>
      </c>
      <c r="CS79" s="335" t="str">
        <f>IF(AND('MAPA DE RIESGOS'!$AP189="Media",'MAPA DE RIESGOS'!$AR189="Catastrófico"),CONCATENATE("R",'MAPA DE RIESGOS'!$H189,"C",'MAPA DE RIESGOS'!$AF189),"")</f>
        <v/>
      </c>
      <c r="CT79" s="335" t="str">
        <f>IF(AND('MAPA DE RIESGOS'!$AP190="Media",'MAPA DE RIESGOS'!$AR190="Catastrófico"),CONCATENATE("R",'MAPA DE RIESGOS'!$H190,"C",'MAPA DE RIESGOS'!$AF190),"")</f>
        <v/>
      </c>
      <c r="CU79" s="336" t="str">
        <f>IF(AND('MAPA DE RIESGOS'!$AP191="Media",'MAPA DE RIESGOS'!$AR191="Catastrófico"),CONCATENATE("R",'MAPA DE RIESGOS'!$H191,"C",'MAPA DE RIESGOS'!$AF191),"")</f>
        <v/>
      </c>
      <c r="CV79" s="67"/>
      <c r="CW79" s="979"/>
      <c r="CX79" s="980"/>
      <c r="CY79" s="980"/>
      <c r="CZ79" s="980"/>
      <c r="DA79" s="980"/>
      <c r="DB79" s="981"/>
    </row>
    <row r="80" spans="2:106" ht="32.450000000000003" customHeight="1">
      <c r="B80" s="966"/>
      <c r="C80" s="966"/>
      <c r="D80" s="967"/>
      <c r="E80" s="955"/>
      <c r="F80" s="956"/>
      <c r="G80" s="956"/>
      <c r="H80" s="956"/>
      <c r="I80" s="957"/>
      <c r="J80" s="345" t="str">
        <f>IF(AND('MAPA DE RIESGOS'!$AP192="Media",'MAPA DE RIESGOS'!$AR192="Leve"),CONCATENATE("R",'MAPA DE RIESGOS'!$H192,"C",'MAPA DE RIESGOS'!$AF192),"")</f>
        <v/>
      </c>
      <c r="K80" s="346" t="str">
        <f>IF(AND('MAPA DE RIESGOS'!$AP193="Media",'MAPA DE RIESGOS'!$AR193="Leve"),CONCATENATE("R",'MAPA DE RIESGOS'!$H193,"C",'MAPA DE RIESGOS'!$AF193),"")</f>
        <v/>
      </c>
      <c r="L80" s="346" t="str">
        <f>IF(AND('MAPA DE RIESGOS'!$AP194="Media",'MAPA DE RIESGOS'!$AR194="Leve"),CONCATENATE("R",'MAPA DE RIESGOS'!$H194,"C",'MAPA DE RIESGOS'!$AF194),"")</f>
        <v/>
      </c>
      <c r="M80" s="346" t="str">
        <f>IF(AND('MAPA DE RIESGOS'!$AP195="Media",'MAPA DE RIESGOS'!$AR195="Leve"),CONCATENATE("R",'MAPA DE RIESGOS'!$H195,"C",'MAPA DE RIESGOS'!$AF195),"")</f>
        <v/>
      </c>
      <c r="N80" s="346" t="str">
        <f>IF(AND('MAPA DE RIESGOS'!$AP196="Media",'MAPA DE RIESGOS'!$AR196="Leve"),CONCATENATE("R",'MAPA DE RIESGOS'!$H196,"C",'MAPA DE RIESGOS'!$AF196),"")</f>
        <v/>
      </c>
      <c r="O80" s="346" t="str">
        <f>IF(AND('MAPA DE RIESGOS'!$AP197="Media",'MAPA DE RIESGOS'!$AR197="Leve"),CONCATENATE("R",'MAPA DE RIESGOS'!$H197,"C",'MAPA DE RIESGOS'!$AF197),"")</f>
        <v/>
      </c>
      <c r="P80" s="346" t="str">
        <f>IF(AND('MAPA DE RIESGOS'!$AP198="Media",'MAPA DE RIESGOS'!$AR198="Leve"),CONCATENATE("R",'MAPA DE RIESGOS'!$H198,"C",'MAPA DE RIESGOS'!$AF198),"")</f>
        <v/>
      </c>
      <c r="Q80" s="346" t="str">
        <f>IF(AND('MAPA DE RIESGOS'!$AP199="Media",'MAPA DE RIESGOS'!$AR199="Leve"),CONCATENATE("R",'MAPA DE RIESGOS'!$H199,"C",'MAPA DE RIESGOS'!$AF199),"")</f>
        <v/>
      </c>
      <c r="R80" s="346" t="str">
        <f>IF(AND('MAPA DE RIESGOS'!$AP200="Media",'MAPA DE RIESGOS'!$AR200="Leve"),CONCATENATE("R",'MAPA DE RIESGOS'!$H200,"C",'MAPA DE RIESGOS'!$AF200),"")</f>
        <v/>
      </c>
      <c r="S80" s="346" t="str">
        <f>IF(AND('MAPA DE RIESGOS'!$AP201="Media",'MAPA DE RIESGOS'!$AR201="Leve"),CONCATENATE("R",'MAPA DE RIESGOS'!$H201,"C",'MAPA DE RIESGOS'!$AF201),"")</f>
        <v/>
      </c>
      <c r="T80" s="346" t="str">
        <f>IF(AND('MAPA DE RIESGOS'!$AP202="Media",'MAPA DE RIESGOS'!$AR202="Leve"),CONCATENATE("R",'MAPA DE RIESGOS'!$H202,"C",'MAPA DE RIESGOS'!$AF202),"")</f>
        <v/>
      </c>
      <c r="U80" s="346" t="str">
        <f>IF(AND('MAPA DE RIESGOS'!$AP203="Media",'MAPA DE RIESGOS'!$AR203="Leve"),CONCATENATE("R",'MAPA DE RIESGOS'!$H203,"C",'MAPA DE RIESGOS'!$AF203),"")</f>
        <v/>
      </c>
      <c r="V80" s="346" t="str">
        <f>IF(AND('MAPA DE RIESGOS'!$AP204="Media",'MAPA DE RIESGOS'!$AR204="Leve"),CONCATENATE("R",'MAPA DE RIESGOS'!$H204,"C",'MAPA DE RIESGOS'!$AF204),"")</f>
        <v/>
      </c>
      <c r="W80" s="346" t="str">
        <f>IF(AND('MAPA DE RIESGOS'!$AP205="Media",'MAPA DE RIESGOS'!$AR205="Leve"),CONCATENATE("R",'MAPA DE RIESGOS'!$H205,"C",'MAPA DE RIESGOS'!$AF205),"")</f>
        <v/>
      </c>
      <c r="X80" s="346" t="str">
        <f>IF(AND('MAPA DE RIESGOS'!$AP206="Media",'MAPA DE RIESGOS'!$AR206="Leve"),CONCATENATE("R",'MAPA DE RIESGOS'!$H206,"C",'MAPA DE RIESGOS'!$AF206),"")</f>
        <v/>
      </c>
      <c r="Y80" s="346" t="str">
        <f>IF(AND('MAPA DE RIESGOS'!$AP207="Media",'MAPA DE RIESGOS'!$AR207="Leve"),CONCATENATE("R",'MAPA DE RIESGOS'!$H207,"C",'MAPA DE RIESGOS'!$AF207),"")</f>
        <v/>
      </c>
      <c r="Z80" s="346" t="str">
        <f>IF(AND('MAPA DE RIESGOS'!$AP208="Media",'MAPA DE RIESGOS'!$AR208="Leve"),CONCATENATE("R",'MAPA DE RIESGOS'!$H208,"C",'MAPA DE RIESGOS'!$AF208),"")</f>
        <v/>
      </c>
      <c r="AA80" s="346" t="str">
        <f>IF(AND('MAPA DE RIESGOS'!$AP209="Media",'MAPA DE RIESGOS'!$AR209="Leve"),CONCATENATE("R",'MAPA DE RIESGOS'!$H209,"C",'MAPA DE RIESGOS'!$AF209),"")</f>
        <v/>
      </c>
      <c r="AB80" s="345" t="str">
        <f>IF(AND('MAPA DE RIESGOS'!$AP192="Media",'MAPA DE RIESGOS'!$AR192="Menor"),CONCATENATE("R",'MAPA DE RIESGOS'!$H192,"C",'MAPA DE RIESGOS'!$AF192),"")</f>
        <v/>
      </c>
      <c r="AC80" s="346" t="str">
        <f>IF(AND('MAPA DE RIESGOS'!$AP193="Media",'MAPA DE RIESGOS'!$AR193="Menor"),CONCATENATE("R",'MAPA DE RIESGOS'!$H193,"C",'MAPA DE RIESGOS'!$AF193),"")</f>
        <v/>
      </c>
      <c r="AD80" s="346" t="str">
        <f>IF(AND('MAPA DE RIESGOS'!$AP194="Media",'MAPA DE RIESGOS'!$AR194="Menor"),CONCATENATE("R",'MAPA DE RIESGOS'!$H194,"C",'MAPA DE RIESGOS'!$AF194),"")</f>
        <v/>
      </c>
      <c r="AE80" s="346" t="str">
        <f>IF(AND('MAPA DE RIESGOS'!$AP195="Media",'MAPA DE RIESGOS'!$AR195="Menor"),CONCATENATE("R",'MAPA DE RIESGOS'!$H195,"C",'MAPA DE RIESGOS'!$AF195),"")</f>
        <v/>
      </c>
      <c r="AF80" s="346" t="str">
        <f>IF(AND('MAPA DE RIESGOS'!$AP196="Media",'MAPA DE RIESGOS'!$AR196="Menor"),CONCATENATE("R",'MAPA DE RIESGOS'!$H196,"C",'MAPA DE RIESGOS'!$AF196),"")</f>
        <v/>
      </c>
      <c r="AG80" s="346" t="str">
        <f>IF(AND('MAPA DE RIESGOS'!$AP197="Media",'MAPA DE RIESGOS'!$AR197="Menor"),CONCATENATE("R",'MAPA DE RIESGOS'!$H197,"C",'MAPA DE RIESGOS'!$AF197),"")</f>
        <v/>
      </c>
      <c r="AH80" s="346" t="str">
        <f>IF(AND('MAPA DE RIESGOS'!$AP198="Media",'MAPA DE RIESGOS'!$AR198="Menor"),CONCATENATE("R",'MAPA DE RIESGOS'!$H198,"C",'MAPA DE RIESGOS'!$AF198),"")</f>
        <v/>
      </c>
      <c r="AI80" s="346" t="str">
        <f>IF(AND('MAPA DE RIESGOS'!$AP199="Media",'MAPA DE RIESGOS'!$AR199="Menor"),CONCATENATE("R",'MAPA DE RIESGOS'!$H199,"C",'MAPA DE RIESGOS'!$AF199),"")</f>
        <v/>
      </c>
      <c r="AJ80" s="346" t="str">
        <f>IF(AND('MAPA DE RIESGOS'!$AP200="Media",'MAPA DE RIESGOS'!$AR200="Menor"),CONCATENATE("R",'MAPA DE RIESGOS'!$H200,"C",'MAPA DE RIESGOS'!$AF200),"")</f>
        <v/>
      </c>
      <c r="AK80" s="346" t="str">
        <f>IF(AND('MAPA DE RIESGOS'!$AP201="Media",'MAPA DE RIESGOS'!$AR201="Menor"),CONCATENATE("R",'MAPA DE RIESGOS'!$H201,"C",'MAPA DE RIESGOS'!$AF201),"")</f>
        <v/>
      </c>
      <c r="AL80" s="346" t="str">
        <f>IF(AND('MAPA DE RIESGOS'!$AP202="Media",'MAPA DE RIESGOS'!$AR202="Menor"),CONCATENATE("R",'MAPA DE RIESGOS'!$H202,"C",'MAPA DE RIESGOS'!$AF202),"")</f>
        <v/>
      </c>
      <c r="AM80" s="346" t="str">
        <f>IF(AND('MAPA DE RIESGOS'!$AP203="Media",'MAPA DE RIESGOS'!$AR203="Menor"),CONCATENATE("R",'MAPA DE RIESGOS'!$H203,"C",'MAPA DE RIESGOS'!$AF203),"")</f>
        <v/>
      </c>
      <c r="AN80" s="346" t="str">
        <f>IF(AND('MAPA DE RIESGOS'!$AP204="Media",'MAPA DE RIESGOS'!$AR204="Menor"),CONCATENATE("R",'MAPA DE RIESGOS'!$H204,"C",'MAPA DE RIESGOS'!$AF204),"")</f>
        <v/>
      </c>
      <c r="AO80" s="346" t="str">
        <f>IF(AND('MAPA DE RIESGOS'!$AP205="Media",'MAPA DE RIESGOS'!$AR205="Menor"),CONCATENATE("R",'MAPA DE RIESGOS'!$H205,"C",'MAPA DE RIESGOS'!$AF205),"")</f>
        <v/>
      </c>
      <c r="AP80" s="346" t="str">
        <f>IF(AND('MAPA DE RIESGOS'!$AP206="Media",'MAPA DE RIESGOS'!$AR206="Menor"),CONCATENATE("R",'MAPA DE RIESGOS'!$H206,"C",'MAPA DE RIESGOS'!$AF206),"")</f>
        <v/>
      </c>
      <c r="AQ80" s="346" t="str">
        <f>IF(AND('MAPA DE RIESGOS'!$AP207="Media",'MAPA DE RIESGOS'!$AR207="Menor"),CONCATENATE("R",'MAPA DE RIESGOS'!$H207,"C",'MAPA DE RIESGOS'!$AF207),"")</f>
        <v/>
      </c>
      <c r="AR80" s="346" t="str">
        <f>IF(AND('MAPA DE RIESGOS'!$AP208="Media",'MAPA DE RIESGOS'!$AR208="Menor"),CONCATENATE("R",'MAPA DE RIESGOS'!$H208,"C",'MAPA DE RIESGOS'!$AF208),"")</f>
        <v/>
      </c>
      <c r="AS80" s="346" t="str">
        <f>IF(AND('MAPA DE RIESGOS'!$AP209="Media",'MAPA DE RIESGOS'!$AR209="Menor"),CONCATENATE("R",'MAPA DE RIESGOS'!$H209,"C",'MAPA DE RIESGOS'!$AF209),"")</f>
        <v/>
      </c>
      <c r="AT80" s="345" t="str">
        <f>IF(AND('MAPA DE RIESGOS'!$AP192="Media",'MAPA DE RIESGOS'!$AR192="Moderado"),CONCATENATE("R",'MAPA DE RIESGOS'!$H192,"C",'MAPA DE RIESGOS'!$AF192),"")</f>
        <v/>
      </c>
      <c r="AU80" s="346" t="str">
        <f>IF(AND('MAPA DE RIESGOS'!$AP193="Media",'MAPA DE RIESGOS'!$AR193="Moderado"),CONCATENATE("R",'MAPA DE RIESGOS'!$H193,"C",'MAPA DE RIESGOS'!$AF193),"")</f>
        <v/>
      </c>
      <c r="AV80" s="346" t="str">
        <f>IF(AND('MAPA DE RIESGOS'!$AP194="Media",'MAPA DE RIESGOS'!$AR194="Moderado"),CONCATENATE("R",'MAPA DE RIESGOS'!$H194,"C",'MAPA DE RIESGOS'!$AF194),"")</f>
        <v/>
      </c>
      <c r="AW80" s="346" t="str">
        <f>IF(AND('MAPA DE RIESGOS'!$AP195="Media",'MAPA DE RIESGOS'!$AR195="Moderado"),CONCATENATE("R",'MAPA DE RIESGOS'!$H195,"C",'MAPA DE RIESGOS'!$AF195),"")</f>
        <v/>
      </c>
      <c r="AX80" s="346" t="str">
        <f>IF(AND('MAPA DE RIESGOS'!$AP196="Media",'MAPA DE RIESGOS'!$AR196="Moderado"),CONCATENATE("R",'MAPA DE RIESGOS'!$H196,"C",'MAPA DE RIESGOS'!$AF196),"")</f>
        <v/>
      </c>
      <c r="AY80" s="346" t="str">
        <f>IF(AND('MAPA DE RIESGOS'!$AP197="Media",'MAPA DE RIESGOS'!$AR197="Moderado"),CONCATENATE("R",'MAPA DE RIESGOS'!$H197,"C",'MAPA DE RIESGOS'!$AF197),"")</f>
        <v/>
      </c>
      <c r="AZ80" s="346" t="str">
        <f>IF(AND('MAPA DE RIESGOS'!$AP198="Media",'MAPA DE RIESGOS'!$AR198="Moderado"),CONCATENATE("R",'MAPA DE RIESGOS'!$H198,"C",'MAPA DE RIESGOS'!$AF198),"")</f>
        <v/>
      </c>
      <c r="BA80" s="346" t="str">
        <f>IF(AND('MAPA DE RIESGOS'!$AP199="Media",'MAPA DE RIESGOS'!$AR199="Moderado"),CONCATENATE("R",'MAPA DE RIESGOS'!$H199,"C",'MAPA DE RIESGOS'!$AF199),"")</f>
        <v/>
      </c>
      <c r="BB80" s="346" t="str">
        <f>IF(AND('MAPA DE RIESGOS'!$AP200="Media",'MAPA DE RIESGOS'!$AR200="Moderado"),CONCATENATE("R",'MAPA DE RIESGOS'!$H200,"C",'MAPA DE RIESGOS'!$AF200),"")</f>
        <v/>
      </c>
      <c r="BC80" s="346" t="str">
        <f>IF(AND('MAPA DE RIESGOS'!$AP201="Media",'MAPA DE RIESGOS'!$AR201="Moderado"),CONCATENATE("R",'MAPA DE RIESGOS'!$H201,"C",'MAPA DE RIESGOS'!$AF201),"")</f>
        <v/>
      </c>
      <c r="BD80" s="346" t="str">
        <f>IF(AND('MAPA DE RIESGOS'!$AP202="Media",'MAPA DE RIESGOS'!$AR202="Moderado"),CONCATENATE("R",'MAPA DE RIESGOS'!$H202,"C",'MAPA DE RIESGOS'!$AF202),"")</f>
        <v/>
      </c>
      <c r="BE80" s="346" t="str">
        <f>IF(AND('MAPA DE RIESGOS'!$AP203="Media",'MAPA DE RIESGOS'!$AR203="Moderado"),CONCATENATE("R",'MAPA DE RIESGOS'!$H203,"C",'MAPA DE RIESGOS'!$AF203),"")</f>
        <v/>
      </c>
      <c r="BF80" s="346" t="str">
        <f>IF(AND('MAPA DE RIESGOS'!$AP204="Media",'MAPA DE RIESGOS'!$AR204="Moderado"),CONCATENATE("R",'MAPA DE RIESGOS'!$H204,"C",'MAPA DE RIESGOS'!$AF204),"")</f>
        <v/>
      </c>
      <c r="BG80" s="346" t="str">
        <f>IF(AND('MAPA DE RIESGOS'!$AP205="Media",'MAPA DE RIESGOS'!$AR205="Moderado"),CONCATENATE("R",'MAPA DE RIESGOS'!$H205,"C",'MAPA DE RIESGOS'!$AF205),"")</f>
        <v/>
      </c>
      <c r="BH80" s="346" t="str">
        <f>IF(AND('MAPA DE RIESGOS'!$AP206="Media",'MAPA DE RIESGOS'!$AR206="Moderado"),CONCATENATE("R",'MAPA DE RIESGOS'!$H206,"C",'MAPA DE RIESGOS'!$AF206),"")</f>
        <v/>
      </c>
      <c r="BI80" s="346" t="str">
        <f>IF(AND('MAPA DE RIESGOS'!$AP207="Media",'MAPA DE RIESGOS'!$AR207="Moderado"),CONCATENATE("R",'MAPA DE RIESGOS'!$H207,"C",'MAPA DE RIESGOS'!$AF207),"")</f>
        <v/>
      </c>
      <c r="BJ80" s="346" t="str">
        <f>IF(AND('MAPA DE RIESGOS'!$AP208="Media",'MAPA DE RIESGOS'!$AR208="Moderado"),CONCATENATE("R",'MAPA DE RIESGOS'!$H208,"C",'MAPA DE RIESGOS'!$AF208),"")</f>
        <v/>
      </c>
      <c r="BK80" s="347" t="str">
        <f>IF(AND('MAPA DE RIESGOS'!$AP209="Media",'MAPA DE RIESGOS'!$AR209="Moderado"),CONCATENATE("R",'MAPA DE RIESGOS'!$H209,"C",'MAPA DE RIESGOS'!$AF209),"")</f>
        <v/>
      </c>
      <c r="BL80" s="333" t="str">
        <f>IF(AND('MAPA DE RIESGOS'!$AP192="Media",'MAPA DE RIESGOS'!$AR192="Mayor"),CONCATENATE("R",'MAPA DE RIESGOS'!$H192,"C",'MAPA DE RIESGOS'!$AF192),"")</f>
        <v/>
      </c>
      <c r="BM80" s="333" t="str">
        <f>IF(AND('MAPA DE RIESGOS'!$AP193="Media",'MAPA DE RIESGOS'!$AR193="Mayor"),CONCATENATE("R",'MAPA DE RIESGOS'!$H193,"C",'MAPA DE RIESGOS'!$AF193),"")</f>
        <v/>
      </c>
      <c r="BN80" s="333" t="str">
        <f>IF(AND('MAPA DE RIESGOS'!$AP194="Media",'MAPA DE RIESGOS'!$AR194="Mayor"),CONCATENATE("R",'MAPA DE RIESGOS'!$H194,"C",'MAPA DE RIESGOS'!$AF194),"")</f>
        <v/>
      </c>
      <c r="BO80" s="333" t="str">
        <f>IF(AND('MAPA DE RIESGOS'!$AP195="Media",'MAPA DE RIESGOS'!$AR195="Mayor"),CONCATENATE("R",'MAPA DE RIESGOS'!$H195,"C",'MAPA DE RIESGOS'!$AF195),"")</f>
        <v/>
      </c>
      <c r="BP80" s="333" t="str">
        <f>IF(AND('MAPA DE RIESGOS'!$AP196="Media",'MAPA DE RIESGOS'!$AR196="Mayor"),CONCATENATE("R",'MAPA DE RIESGOS'!$H196,"C",'MAPA DE RIESGOS'!$AF196),"")</f>
        <v/>
      </c>
      <c r="BQ80" s="333" t="str">
        <f>IF(AND('MAPA DE RIESGOS'!$AP197="Media",'MAPA DE RIESGOS'!$AR197="Mayor"),CONCATENATE("R",'MAPA DE RIESGOS'!$H197,"C",'MAPA DE RIESGOS'!$AF197),"")</f>
        <v/>
      </c>
      <c r="BR80" s="333" t="str">
        <f>IF(AND('MAPA DE RIESGOS'!$AP198="Media",'MAPA DE RIESGOS'!$AR198="Mayor"),CONCATENATE("R",'MAPA DE RIESGOS'!$H198,"C",'MAPA DE RIESGOS'!$AF198),"")</f>
        <v/>
      </c>
      <c r="BS80" s="333" t="str">
        <f>IF(AND('MAPA DE RIESGOS'!$AP199="Media",'MAPA DE RIESGOS'!$AR199="Mayor"),CONCATENATE("R",'MAPA DE RIESGOS'!$H199,"C",'MAPA DE RIESGOS'!$AF199),"")</f>
        <v/>
      </c>
      <c r="BT80" s="333" t="str">
        <f>IF(AND('MAPA DE RIESGOS'!$AP200="Media",'MAPA DE RIESGOS'!$AR200="Mayor"),CONCATENATE("R",'MAPA DE RIESGOS'!$H200,"C",'MAPA DE RIESGOS'!$AF200),"")</f>
        <v/>
      </c>
      <c r="BU80" s="333" t="str">
        <f>IF(AND('MAPA DE RIESGOS'!$AP201="Media",'MAPA DE RIESGOS'!$AR201="Mayor"),CONCATENATE("R",'MAPA DE RIESGOS'!$H201,"C",'MAPA DE RIESGOS'!$AF201),"")</f>
        <v/>
      </c>
      <c r="BV80" s="333" t="str">
        <f>IF(AND('MAPA DE RIESGOS'!$AP202="Media",'MAPA DE RIESGOS'!$AR202="Mayor"),CONCATENATE("R",'MAPA DE RIESGOS'!$H202,"C",'MAPA DE RIESGOS'!$AF202),"")</f>
        <v/>
      </c>
      <c r="BW80" s="333" t="str">
        <f>IF(AND('MAPA DE RIESGOS'!$AP203="Media",'MAPA DE RIESGOS'!$AR203="Mayor"),CONCATENATE("R",'MAPA DE RIESGOS'!$H203,"C",'MAPA DE RIESGOS'!$AF203),"")</f>
        <v/>
      </c>
      <c r="BX80" s="333" t="str">
        <f>IF(AND('MAPA DE RIESGOS'!$AP204="Media",'MAPA DE RIESGOS'!$AR204="Mayor"),CONCATENATE("R",'MAPA DE RIESGOS'!$H204,"C",'MAPA DE RIESGOS'!$AF204),"")</f>
        <v/>
      </c>
      <c r="BY80" s="333" t="str">
        <f>IF(AND('MAPA DE RIESGOS'!$AP205="Media",'MAPA DE RIESGOS'!$AR205="Mayor"),CONCATENATE("R",'MAPA DE RIESGOS'!$H205,"C",'MAPA DE RIESGOS'!$AF205),"")</f>
        <v/>
      </c>
      <c r="BZ80" s="333" t="str">
        <f>IF(AND('MAPA DE RIESGOS'!$AP206="Media",'MAPA DE RIESGOS'!$AR206="Mayor"),CONCATENATE("R",'MAPA DE RIESGOS'!$H206,"C",'MAPA DE RIESGOS'!$AF206),"")</f>
        <v/>
      </c>
      <c r="CA80" s="333" t="str">
        <f>IF(AND('MAPA DE RIESGOS'!$AP207="Media",'MAPA DE RIESGOS'!$AR207="Mayor"),CONCATENATE("R",'MAPA DE RIESGOS'!$H207,"C",'MAPA DE RIESGOS'!$AF207),"")</f>
        <v/>
      </c>
      <c r="CB80" s="333" t="str">
        <f>IF(AND('MAPA DE RIESGOS'!$AP208="Media",'MAPA DE RIESGOS'!$AR208="Mayor"),CONCATENATE("R",'MAPA DE RIESGOS'!$H208,"C",'MAPA DE RIESGOS'!$AF208),"")</f>
        <v/>
      </c>
      <c r="CC80" s="334" t="str">
        <f>IF(AND('MAPA DE RIESGOS'!$AP209="Media",'MAPA DE RIESGOS'!$AR209="Mayor"),CONCATENATE("R",'MAPA DE RIESGOS'!$H209,"C",'MAPA DE RIESGOS'!$AF209),"")</f>
        <v/>
      </c>
      <c r="CD80" s="335" t="str">
        <f>IF(AND('MAPA DE RIESGOS'!$AP192="Media",'MAPA DE RIESGOS'!$AR192="Catastrófico"),CONCATENATE("R",'MAPA DE RIESGOS'!$H192,"C",'MAPA DE RIESGOS'!$AF192),"")</f>
        <v/>
      </c>
      <c r="CE80" s="335" t="str">
        <f>IF(AND('MAPA DE RIESGOS'!$AP193="Media",'MAPA DE RIESGOS'!$AR193="Catastrófico"),CONCATENATE("R",'MAPA DE RIESGOS'!$H193,"C",'MAPA DE RIESGOS'!$AF193),"")</f>
        <v/>
      </c>
      <c r="CF80" s="335" t="str">
        <f>IF(AND('MAPA DE RIESGOS'!$AP194="Media",'MAPA DE RIESGOS'!$AR194="Catastrófico"),CONCATENATE("R",'MAPA DE RIESGOS'!$H194,"C",'MAPA DE RIESGOS'!$AF194),"")</f>
        <v/>
      </c>
      <c r="CG80" s="335" t="str">
        <f>IF(AND('MAPA DE RIESGOS'!$AP195="Media",'MAPA DE RIESGOS'!$AR195="Catastrófico"),CONCATENATE("R",'MAPA DE RIESGOS'!$H195,"C",'MAPA DE RIESGOS'!$AF195),"")</f>
        <v/>
      </c>
      <c r="CH80" s="335" t="str">
        <f>IF(AND('MAPA DE RIESGOS'!$AP196="Media",'MAPA DE RIESGOS'!$AR196="Catastrófico"),CONCATENATE("R",'MAPA DE RIESGOS'!$H196,"C",'MAPA DE RIESGOS'!$AF196),"")</f>
        <v/>
      </c>
      <c r="CI80" s="335" t="str">
        <f>IF(AND('MAPA DE RIESGOS'!$AP197="Media",'MAPA DE RIESGOS'!$AR197="Catastrófico"),CONCATENATE("R",'MAPA DE RIESGOS'!$H197,"C",'MAPA DE RIESGOS'!$AF197),"")</f>
        <v/>
      </c>
      <c r="CJ80" s="335" t="str">
        <f>IF(AND('MAPA DE RIESGOS'!$AP198="Media",'MAPA DE RIESGOS'!$AR198="Catastrófico"),CONCATENATE("R",'MAPA DE RIESGOS'!$H198,"C",'MAPA DE RIESGOS'!$AF198),"")</f>
        <v/>
      </c>
      <c r="CK80" s="335" t="str">
        <f>IF(AND('MAPA DE RIESGOS'!$AP199="Media",'MAPA DE RIESGOS'!$AR199="Catastrófico"),CONCATENATE("R",'MAPA DE RIESGOS'!$H199,"C",'MAPA DE RIESGOS'!$AF199),"")</f>
        <v/>
      </c>
      <c r="CL80" s="335" t="str">
        <f>IF(AND('MAPA DE RIESGOS'!$AP200="Media",'MAPA DE RIESGOS'!$AR200="Catastrófico"),CONCATENATE("R",'MAPA DE RIESGOS'!$H200,"C",'MAPA DE RIESGOS'!$AF200),"")</f>
        <v/>
      </c>
      <c r="CM80" s="335" t="str">
        <f>IF(AND('MAPA DE RIESGOS'!$AP201="Media",'MAPA DE RIESGOS'!$AR201="Catastrófico"),CONCATENATE("R",'MAPA DE RIESGOS'!$H201,"C",'MAPA DE RIESGOS'!$AF201),"")</f>
        <v/>
      </c>
      <c r="CN80" s="335" t="str">
        <f>IF(AND('MAPA DE RIESGOS'!$AP202="Media",'MAPA DE RIESGOS'!$AR202="Catastrófico"),CONCATENATE("R",'MAPA DE RIESGOS'!$H202,"C",'MAPA DE RIESGOS'!$AF202),"")</f>
        <v/>
      </c>
      <c r="CO80" s="335" t="str">
        <f>IF(AND('MAPA DE RIESGOS'!$AP203="Media",'MAPA DE RIESGOS'!$AR203="Catastrófico"),CONCATENATE("R",'MAPA DE RIESGOS'!$H203,"C",'MAPA DE RIESGOS'!$AF203),"")</f>
        <v/>
      </c>
      <c r="CP80" s="335" t="str">
        <f>IF(AND('MAPA DE RIESGOS'!$AP204="Media",'MAPA DE RIESGOS'!$AR204="Catastrófico"),CONCATENATE("R",'MAPA DE RIESGOS'!$H204,"C",'MAPA DE RIESGOS'!$AF204),"")</f>
        <v/>
      </c>
      <c r="CQ80" s="335" t="str">
        <f>IF(AND('MAPA DE RIESGOS'!$AP205="Media",'MAPA DE RIESGOS'!$AR205="Catastrófico"),CONCATENATE("R",'MAPA DE RIESGOS'!$H205,"C",'MAPA DE RIESGOS'!$AF205),"")</f>
        <v/>
      </c>
      <c r="CR80" s="335" t="str">
        <f>IF(AND('MAPA DE RIESGOS'!$AP206="Media",'MAPA DE RIESGOS'!$AR206="Catastrófico"),CONCATENATE("R",'MAPA DE RIESGOS'!$H206,"C",'MAPA DE RIESGOS'!$AF206),"")</f>
        <v/>
      </c>
      <c r="CS80" s="335" t="str">
        <f>IF(AND('MAPA DE RIESGOS'!$AP207="Media",'MAPA DE RIESGOS'!$AR207="Catastrófico"),CONCATENATE("R",'MAPA DE RIESGOS'!$H207,"C",'MAPA DE RIESGOS'!$AF207),"")</f>
        <v/>
      </c>
      <c r="CT80" s="335" t="str">
        <f>IF(AND('MAPA DE RIESGOS'!$AP208="Media",'MAPA DE RIESGOS'!$AR208="Catastrófico"),CONCATENATE("R",'MAPA DE RIESGOS'!$H208,"C",'MAPA DE RIESGOS'!$AF208),"")</f>
        <v/>
      </c>
      <c r="CU80" s="336" t="str">
        <f>IF(AND('MAPA DE RIESGOS'!$AP209="Media",'MAPA DE RIESGOS'!$AR209="Catastrófico"),CONCATENATE("R",'MAPA DE RIESGOS'!$H209,"C",'MAPA DE RIESGOS'!$AF209),"")</f>
        <v/>
      </c>
      <c r="CV80" s="67"/>
      <c r="CW80" s="979"/>
      <c r="CX80" s="980"/>
      <c r="CY80" s="980"/>
      <c r="CZ80" s="980"/>
      <c r="DA80" s="980"/>
      <c r="DB80" s="981"/>
    </row>
    <row r="81" spans="2:106" ht="32.450000000000003" customHeight="1">
      <c r="B81" s="966"/>
      <c r="C81" s="966"/>
      <c r="D81" s="967"/>
      <c r="E81" s="955"/>
      <c r="F81" s="956"/>
      <c r="G81" s="956"/>
      <c r="H81" s="956"/>
      <c r="I81" s="957"/>
      <c r="J81" s="345" t="str">
        <f>IF(AND('MAPA DE RIESGOS'!$AP210="Media",'MAPA DE RIESGOS'!$AR210="Leve"),CONCATENATE("R",'MAPA DE RIESGOS'!$H210,"C",'MAPA DE RIESGOS'!$AF210),"")</f>
        <v/>
      </c>
      <c r="K81" s="346" t="str">
        <f>IF(AND('MAPA DE RIESGOS'!$AP211="Media",'MAPA DE RIESGOS'!$AR211="Leve"),CONCATENATE("R",'MAPA DE RIESGOS'!$H211,"C",'MAPA DE RIESGOS'!$AF211),"")</f>
        <v/>
      </c>
      <c r="L81" s="346" t="str">
        <f>IF(AND('MAPA DE RIESGOS'!$AP212="Media",'MAPA DE RIESGOS'!$AR212="Leve"),CONCATENATE("R",'MAPA DE RIESGOS'!$H212,"C",'MAPA DE RIESGOS'!$AF212),"")</f>
        <v/>
      </c>
      <c r="M81" s="346" t="str">
        <f>IF(AND('MAPA DE RIESGOS'!$AP213="Media",'MAPA DE RIESGOS'!$AR213="Leve"),CONCATENATE("R",'MAPA DE RIESGOS'!$H213,"C",'MAPA DE RIESGOS'!$AF213),"")</f>
        <v/>
      </c>
      <c r="N81" s="346" t="str">
        <f>IF(AND('MAPA DE RIESGOS'!$AP214="Media",'MAPA DE RIESGOS'!$AR214="Leve"),CONCATENATE("R",'MAPA DE RIESGOS'!$H214,"C",'MAPA DE RIESGOS'!$AF214),"")</f>
        <v/>
      </c>
      <c r="O81" s="346" t="str">
        <f>IF(AND('MAPA DE RIESGOS'!$AP215="Media",'MAPA DE RIESGOS'!$AR215="Leve"),CONCATENATE("R",'MAPA DE RIESGOS'!$H215,"C",'MAPA DE RIESGOS'!$AF215),"")</f>
        <v/>
      </c>
      <c r="P81" s="346" t="str">
        <f>IF(AND('MAPA DE RIESGOS'!$AP216="Media",'MAPA DE RIESGOS'!$AR216="Leve"),CONCATENATE("R",'MAPA DE RIESGOS'!$H216,"C",'MAPA DE RIESGOS'!$AF216),"")</f>
        <v/>
      </c>
      <c r="Q81" s="346" t="str">
        <f>IF(AND('MAPA DE RIESGOS'!$AP217="Media",'MAPA DE RIESGOS'!$AR217="Leve"),CONCATENATE("R",'MAPA DE RIESGOS'!$H217,"C",'MAPA DE RIESGOS'!$AF217),"")</f>
        <v/>
      </c>
      <c r="R81" s="346" t="str">
        <f>IF(AND('MAPA DE RIESGOS'!$AP218="Media",'MAPA DE RIESGOS'!$AR218="Leve"),CONCATENATE("R",'MAPA DE RIESGOS'!$H218,"C",'MAPA DE RIESGOS'!$AF218),"")</f>
        <v/>
      </c>
      <c r="S81" s="346" t="str">
        <f>IF(AND('MAPA DE RIESGOS'!$AP219="Media",'MAPA DE RIESGOS'!$AR219="Leve"),CONCATENATE("R",'MAPA DE RIESGOS'!$H219,"C",'MAPA DE RIESGOS'!$AF219),"")</f>
        <v/>
      </c>
      <c r="T81" s="346" t="str">
        <f>IF(AND('MAPA DE RIESGOS'!$AP220="Media",'MAPA DE RIESGOS'!$AR220="Leve"),CONCATENATE("R",'MAPA DE RIESGOS'!$H220,"C",'MAPA DE RIESGOS'!$AF220),"")</f>
        <v/>
      </c>
      <c r="U81" s="346" t="str">
        <f>IF(AND('MAPA DE RIESGOS'!$AP221="Media",'MAPA DE RIESGOS'!$AR221="Leve"),CONCATENATE("R",'MAPA DE RIESGOS'!$H221,"C",'MAPA DE RIESGOS'!$AF221),"")</f>
        <v/>
      </c>
      <c r="V81" s="346" t="str">
        <f>IF(AND('MAPA DE RIESGOS'!$AP222="Media",'MAPA DE RIESGOS'!$AR222="Leve"),CONCATENATE("R",'MAPA DE RIESGOS'!$H222,"C",'MAPA DE RIESGOS'!$AF222),"")</f>
        <v/>
      </c>
      <c r="W81" s="346" t="str">
        <f>IF(AND('MAPA DE RIESGOS'!$AP223="Media",'MAPA DE RIESGOS'!$AR223="Leve"),CONCATENATE("R",'MAPA DE RIESGOS'!$H223,"C",'MAPA DE RIESGOS'!$AF223),"")</f>
        <v/>
      </c>
      <c r="X81" s="346" t="str">
        <f>IF(AND('MAPA DE RIESGOS'!$AP224="Media",'MAPA DE RIESGOS'!$AR224="Leve"),CONCATENATE("R",'MAPA DE RIESGOS'!$H224,"C",'MAPA DE RIESGOS'!$AF224),"")</f>
        <v/>
      </c>
      <c r="Y81" s="346" t="str">
        <f>IF(AND('MAPA DE RIESGOS'!$AP225="Media",'MAPA DE RIESGOS'!$AR225="Leve"),CONCATENATE("R",'MAPA DE RIESGOS'!$H225,"C",'MAPA DE RIESGOS'!$AF225),"")</f>
        <v/>
      </c>
      <c r="Z81" s="346" t="str">
        <f>IF(AND('MAPA DE RIESGOS'!$AP226="Media",'MAPA DE RIESGOS'!$AR226="Leve"),CONCATENATE("R",'MAPA DE RIESGOS'!$H226,"C",'MAPA DE RIESGOS'!$AF226),"")</f>
        <v/>
      </c>
      <c r="AA81" s="346" t="str">
        <f>IF(AND('MAPA DE RIESGOS'!$AP227="Media",'MAPA DE RIESGOS'!$AR227="Leve"),CONCATENATE("R",'MAPA DE RIESGOS'!$H227,"C",'MAPA DE RIESGOS'!$AF227),"")</f>
        <v/>
      </c>
      <c r="AB81" s="345" t="str">
        <f>IF(AND('MAPA DE RIESGOS'!$AP210="Media",'MAPA DE RIESGOS'!$AR210="Menor"),CONCATENATE("R",'MAPA DE RIESGOS'!$H210,"C",'MAPA DE RIESGOS'!$AF210),"")</f>
        <v/>
      </c>
      <c r="AC81" s="346" t="str">
        <f>IF(AND('MAPA DE RIESGOS'!$AP211="Media",'MAPA DE RIESGOS'!$AR211="Menor"),CONCATENATE("R",'MAPA DE RIESGOS'!$H211,"C",'MAPA DE RIESGOS'!$AF211),"")</f>
        <v/>
      </c>
      <c r="AD81" s="346" t="str">
        <f>IF(AND('MAPA DE RIESGOS'!$AP212="Media",'MAPA DE RIESGOS'!$AR212="Menor"),CONCATENATE("R",'MAPA DE RIESGOS'!$H212,"C",'MAPA DE RIESGOS'!$AF212),"")</f>
        <v/>
      </c>
      <c r="AE81" s="346" t="str">
        <f>IF(AND('MAPA DE RIESGOS'!$AP213="Media",'MAPA DE RIESGOS'!$AR213="Menor"),CONCATENATE("R",'MAPA DE RIESGOS'!$H213,"C",'MAPA DE RIESGOS'!$AF213),"")</f>
        <v/>
      </c>
      <c r="AF81" s="346" t="str">
        <f>IF(AND('MAPA DE RIESGOS'!$AP214="Media",'MAPA DE RIESGOS'!$AR214="Menor"),CONCATENATE("R",'MAPA DE RIESGOS'!$H214,"C",'MAPA DE RIESGOS'!$AF214),"")</f>
        <v/>
      </c>
      <c r="AG81" s="346" t="str">
        <f>IF(AND('MAPA DE RIESGOS'!$AP215="Media",'MAPA DE RIESGOS'!$AR215="Menor"),CONCATENATE("R",'MAPA DE RIESGOS'!$H215,"C",'MAPA DE RIESGOS'!$AF215),"")</f>
        <v/>
      </c>
      <c r="AH81" s="346" t="str">
        <f>IF(AND('MAPA DE RIESGOS'!$AP216="Media",'MAPA DE RIESGOS'!$AR216="Menor"),CONCATENATE("R",'MAPA DE RIESGOS'!$H216,"C",'MAPA DE RIESGOS'!$AF216),"")</f>
        <v/>
      </c>
      <c r="AI81" s="346" t="str">
        <f>IF(AND('MAPA DE RIESGOS'!$AP217="Media",'MAPA DE RIESGOS'!$AR217="Menor"),CONCATENATE("R",'MAPA DE RIESGOS'!$H217,"C",'MAPA DE RIESGOS'!$AF217),"")</f>
        <v/>
      </c>
      <c r="AJ81" s="346" t="str">
        <f>IF(AND('MAPA DE RIESGOS'!$AP218="Media",'MAPA DE RIESGOS'!$AR218="Menor"),CONCATENATE("R",'MAPA DE RIESGOS'!$H218,"C",'MAPA DE RIESGOS'!$AF218),"")</f>
        <v/>
      </c>
      <c r="AK81" s="346" t="str">
        <f>IF(AND('MAPA DE RIESGOS'!$AP219="Media",'MAPA DE RIESGOS'!$AR219="Menor"),CONCATENATE("R",'MAPA DE RIESGOS'!$H219,"C",'MAPA DE RIESGOS'!$AF219),"")</f>
        <v/>
      </c>
      <c r="AL81" s="346" t="str">
        <f>IF(AND('MAPA DE RIESGOS'!$AP220="Media",'MAPA DE RIESGOS'!$AR220="Menor"),CONCATENATE("R",'MAPA DE RIESGOS'!$H220,"C",'MAPA DE RIESGOS'!$AF220),"")</f>
        <v/>
      </c>
      <c r="AM81" s="346" t="str">
        <f>IF(AND('MAPA DE RIESGOS'!$AP221="Media",'MAPA DE RIESGOS'!$AR221="Menor"),CONCATENATE("R",'MAPA DE RIESGOS'!$H221,"C",'MAPA DE RIESGOS'!$AF221),"")</f>
        <v/>
      </c>
      <c r="AN81" s="346" t="str">
        <f>IF(AND('MAPA DE RIESGOS'!$AP222="Media",'MAPA DE RIESGOS'!$AR222="Menor"),CONCATENATE("R",'MAPA DE RIESGOS'!$H222,"C",'MAPA DE RIESGOS'!$AF222),"")</f>
        <v/>
      </c>
      <c r="AO81" s="346" t="str">
        <f>IF(AND('MAPA DE RIESGOS'!$AP223="Media",'MAPA DE RIESGOS'!$AR223="Menor"),CONCATENATE("R",'MAPA DE RIESGOS'!$H223,"C",'MAPA DE RIESGOS'!$AF223),"")</f>
        <v/>
      </c>
      <c r="AP81" s="346" t="str">
        <f>IF(AND('MAPA DE RIESGOS'!$AP224="Media",'MAPA DE RIESGOS'!$AR224="Menor"),CONCATENATE("R",'MAPA DE RIESGOS'!$H224,"C",'MAPA DE RIESGOS'!$AF224),"")</f>
        <v/>
      </c>
      <c r="AQ81" s="346" t="str">
        <f>IF(AND('MAPA DE RIESGOS'!$AP225="Media",'MAPA DE RIESGOS'!$AR225="Menor"),CONCATENATE("R",'MAPA DE RIESGOS'!$H225,"C",'MAPA DE RIESGOS'!$AF225),"")</f>
        <v/>
      </c>
      <c r="AR81" s="346" t="str">
        <f>IF(AND('MAPA DE RIESGOS'!$AP226="Media",'MAPA DE RIESGOS'!$AR226="Menor"),CONCATENATE("R",'MAPA DE RIESGOS'!$H226,"C",'MAPA DE RIESGOS'!$AF226),"")</f>
        <v/>
      </c>
      <c r="AS81" s="346" t="str">
        <f>IF(AND('MAPA DE RIESGOS'!$AP227="Media",'MAPA DE RIESGOS'!$AR227="Menor"),CONCATENATE("R",'MAPA DE RIESGOS'!$H227,"C",'MAPA DE RIESGOS'!$AF227),"")</f>
        <v/>
      </c>
      <c r="AT81" s="345" t="str">
        <f>IF(AND('MAPA DE RIESGOS'!$AP210="Media",'MAPA DE RIESGOS'!$AR210="Moderado"),CONCATENATE("R",'MAPA DE RIESGOS'!$H210,"C",'MAPA DE RIESGOS'!$AF210),"")</f>
        <v/>
      </c>
      <c r="AU81" s="346" t="str">
        <f>IF(AND('MAPA DE RIESGOS'!$AP211="Media",'MAPA DE RIESGOS'!$AR211="Moderado"),CONCATENATE("R",'MAPA DE RIESGOS'!$H211,"C",'MAPA DE RIESGOS'!$AF211),"")</f>
        <v/>
      </c>
      <c r="AV81" s="346" t="str">
        <f>IF(AND('MAPA DE RIESGOS'!$AP212="Media",'MAPA DE RIESGOS'!$AR212="Moderado"),CONCATENATE("R",'MAPA DE RIESGOS'!$H212,"C",'MAPA DE RIESGOS'!$AF212),"")</f>
        <v/>
      </c>
      <c r="AW81" s="346" t="str">
        <f>IF(AND('MAPA DE RIESGOS'!$AP213="Media",'MAPA DE RIESGOS'!$AR213="Moderado"),CONCATENATE("R",'MAPA DE RIESGOS'!$H213,"C",'MAPA DE RIESGOS'!$AF213),"")</f>
        <v/>
      </c>
      <c r="AX81" s="346" t="str">
        <f>IF(AND('MAPA DE RIESGOS'!$AP214="Media",'MAPA DE RIESGOS'!$AR214="Moderado"),CONCATENATE("R",'MAPA DE RIESGOS'!$H214,"C",'MAPA DE RIESGOS'!$AF214),"")</f>
        <v/>
      </c>
      <c r="AY81" s="346" t="str">
        <f>IF(AND('MAPA DE RIESGOS'!$AP215="Media",'MAPA DE RIESGOS'!$AR215="Moderado"),CONCATENATE("R",'MAPA DE RIESGOS'!$H215,"C",'MAPA DE RIESGOS'!$AF215),"")</f>
        <v/>
      </c>
      <c r="AZ81" s="346" t="str">
        <f>IF(AND('MAPA DE RIESGOS'!$AP216="Media",'MAPA DE RIESGOS'!$AR216="Moderado"),CONCATENATE("R",'MAPA DE RIESGOS'!$H216,"C",'MAPA DE RIESGOS'!$AF216),"")</f>
        <v/>
      </c>
      <c r="BA81" s="346" t="str">
        <f>IF(AND('MAPA DE RIESGOS'!$AP217="Media",'MAPA DE RIESGOS'!$AR217="Moderado"),CONCATENATE("R",'MAPA DE RIESGOS'!$H217,"C",'MAPA DE RIESGOS'!$AF217),"")</f>
        <v/>
      </c>
      <c r="BB81" s="346" t="str">
        <f>IF(AND('MAPA DE RIESGOS'!$AP218="Media",'MAPA DE RIESGOS'!$AR218="Moderado"),CONCATENATE("R",'MAPA DE RIESGOS'!$H218,"C",'MAPA DE RIESGOS'!$AF218),"")</f>
        <v/>
      </c>
      <c r="BC81" s="346" t="str">
        <f>IF(AND('MAPA DE RIESGOS'!$AP219="Media",'MAPA DE RIESGOS'!$AR219="Moderado"),CONCATENATE("R",'MAPA DE RIESGOS'!$H219,"C",'MAPA DE RIESGOS'!$AF219),"")</f>
        <v/>
      </c>
      <c r="BD81" s="346" t="str">
        <f>IF(AND('MAPA DE RIESGOS'!$AP220="Media",'MAPA DE RIESGOS'!$AR220="Moderado"),CONCATENATE("R",'MAPA DE RIESGOS'!$H220,"C",'MAPA DE RIESGOS'!$AF220),"")</f>
        <v/>
      </c>
      <c r="BE81" s="346" t="str">
        <f>IF(AND('MAPA DE RIESGOS'!$AP221="Media",'MAPA DE RIESGOS'!$AR221="Moderado"),CONCATENATE("R",'MAPA DE RIESGOS'!$H221,"C",'MAPA DE RIESGOS'!$AF221),"")</f>
        <v/>
      </c>
      <c r="BF81" s="346" t="str">
        <f>IF(AND('MAPA DE RIESGOS'!$AP222="Media",'MAPA DE RIESGOS'!$AR222="Moderado"),CONCATENATE("R",'MAPA DE RIESGOS'!$H222,"C",'MAPA DE RIESGOS'!$AF222),"")</f>
        <v/>
      </c>
      <c r="BG81" s="346" t="str">
        <f>IF(AND('MAPA DE RIESGOS'!$AP223="Media",'MAPA DE RIESGOS'!$AR223="Moderado"),CONCATENATE("R",'MAPA DE RIESGOS'!$H223,"C",'MAPA DE RIESGOS'!$AF223),"")</f>
        <v/>
      </c>
      <c r="BH81" s="346" t="str">
        <f>IF(AND('MAPA DE RIESGOS'!$AP224="Media",'MAPA DE RIESGOS'!$AR224="Moderado"),CONCATENATE("R",'MAPA DE RIESGOS'!$H224,"C",'MAPA DE RIESGOS'!$AF224),"")</f>
        <v/>
      </c>
      <c r="BI81" s="346" t="str">
        <f>IF(AND('MAPA DE RIESGOS'!$AP225="Media",'MAPA DE RIESGOS'!$AR225="Moderado"),CONCATENATE("R",'MAPA DE RIESGOS'!$H225,"C",'MAPA DE RIESGOS'!$AF225),"")</f>
        <v/>
      </c>
      <c r="BJ81" s="346" t="str">
        <f>IF(AND('MAPA DE RIESGOS'!$AP226="Media",'MAPA DE RIESGOS'!$AR226="Moderado"),CONCATENATE("R",'MAPA DE RIESGOS'!$H226,"C",'MAPA DE RIESGOS'!$AF226),"")</f>
        <v/>
      </c>
      <c r="BK81" s="347" t="str">
        <f>IF(AND('MAPA DE RIESGOS'!$AP227="Media",'MAPA DE RIESGOS'!$AR227="Moderado"),CONCATENATE("R",'MAPA DE RIESGOS'!$H227,"C",'MAPA DE RIESGOS'!$AF227),"")</f>
        <v/>
      </c>
      <c r="BL81" s="333" t="str">
        <f>IF(AND('MAPA DE RIESGOS'!$AP210="Media",'MAPA DE RIESGOS'!$AR210="Mayor"),CONCATENATE("R",'MAPA DE RIESGOS'!$H210,"C",'MAPA DE RIESGOS'!$AF210),"")</f>
        <v/>
      </c>
      <c r="BM81" s="333" t="str">
        <f>IF(AND('MAPA DE RIESGOS'!$AP211="Media",'MAPA DE RIESGOS'!$AR211="Mayor"),CONCATENATE("R",'MAPA DE RIESGOS'!$H211,"C",'MAPA DE RIESGOS'!$AF211),"")</f>
        <v/>
      </c>
      <c r="BN81" s="333" t="str">
        <f>IF(AND('MAPA DE RIESGOS'!$AP212="Media",'MAPA DE RIESGOS'!$AR212="Mayor"),CONCATENATE("R",'MAPA DE RIESGOS'!$H212,"C",'MAPA DE RIESGOS'!$AF212),"")</f>
        <v/>
      </c>
      <c r="BO81" s="333" t="str">
        <f>IF(AND('MAPA DE RIESGOS'!$AP213="Media",'MAPA DE RIESGOS'!$AR213="Mayor"),CONCATENATE("R",'MAPA DE RIESGOS'!$H213,"C",'MAPA DE RIESGOS'!$AF213),"")</f>
        <v/>
      </c>
      <c r="BP81" s="333" t="str">
        <f>IF(AND('MAPA DE RIESGOS'!$AP214="Media",'MAPA DE RIESGOS'!$AR214="Mayor"),CONCATENATE("R",'MAPA DE RIESGOS'!$H214,"C",'MAPA DE RIESGOS'!$AF214),"")</f>
        <v/>
      </c>
      <c r="BQ81" s="333" t="str">
        <f>IF(AND('MAPA DE RIESGOS'!$AP215="Media",'MAPA DE RIESGOS'!$AR215="Mayor"),CONCATENATE("R",'MAPA DE RIESGOS'!$H215,"C",'MAPA DE RIESGOS'!$AF215),"")</f>
        <v/>
      </c>
      <c r="BR81" s="333" t="str">
        <f>IF(AND('MAPA DE RIESGOS'!$AP216="Media",'MAPA DE RIESGOS'!$AR216="Mayor"),CONCATENATE("R",'MAPA DE RIESGOS'!$H216,"C",'MAPA DE RIESGOS'!$AF216),"")</f>
        <v/>
      </c>
      <c r="BS81" s="333" t="str">
        <f>IF(AND('MAPA DE RIESGOS'!$AP217="Media",'MAPA DE RIESGOS'!$AR217="Mayor"),CONCATENATE("R",'MAPA DE RIESGOS'!$H217,"C",'MAPA DE RIESGOS'!$AF217),"")</f>
        <v/>
      </c>
      <c r="BT81" s="333" t="str">
        <f>IF(AND('MAPA DE RIESGOS'!$AP218="Media",'MAPA DE RIESGOS'!$AR218="Mayor"),CONCATENATE("R",'MAPA DE RIESGOS'!$H218,"C",'MAPA DE RIESGOS'!$AF218),"")</f>
        <v/>
      </c>
      <c r="BU81" s="333" t="str">
        <f>IF(AND('MAPA DE RIESGOS'!$AP219="Media",'MAPA DE RIESGOS'!$AR219="Mayor"),CONCATENATE("R",'MAPA DE RIESGOS'!$H219,"C",'MAPA DE RIESGOS'!$AF219),"")</f>
        <v/>
      </c>
      <c r="BV81" s="333" t="str">
        <f>IF(AND('MAPA DE RIESGOS'!$AP220="Media",'MAPA DE RIESGOS'!$AR220="Mayor"),CONCATENATE("R",'MAPA DE RIESGOS'!$H220,"C",'MAPA DE RIESGOS'!$AF220),"")</f>
        <v/>
      </c>
      <c r="BW81" s="333" t="str">
        <f>IF(AND('MAPA DE RIESGOS'!$AP221="Media",'MAPA DE RIESGOS'!$AR221="Mayor"),CONCATENATE("R",'MAPA DE RIESGOS'!$H221,"C",'MAPA DE RIESGOS'!$AF221),"")</f>
        <v/>
      </c>
      <c r="BX81" s="333" t="str">
        <f>IF(AND('MAPA DE RIESGOS'!$AP222="Media",'MAPA DE RIESGOS'!$AR222="Mayor"),CONCATENATE("R",'MAPA DE RIESGOS'!$H222,"C",'MAPA DE RIESGOS'!$AF222),"")</f>
        <v/>
      </c>
      <c r="BY81" s="333" t="str">
        <f>IF(AND('MAPA DE RIESGOS'!$AP223="Media",'MAPA DE RIESGOS'!$AR223="Mayor"),CONCATENATE("R",'MAPA DE RIESGOS'!$H223,"C",'MAPA DE RIESGOS'!$AF223),"")</f>
        <v/>
      </c>
      <c r="BZ81" s="333" t="str">
        <f>IF(AND('MAPA DE RIESGOS'!$AP224="Media",'MAPA DE RIESGOS'!$AR224="Mayor"),CONCATENATE("R",'MAPA DE RIESGOS'!$H224,"C",'MAPA DE RIESGOS'!$AF224),"")</f>
        <v/>
      </c>
      <c r="CA81" s="333" t="str">
        <f>IF(AND('MAPA DE RIESGOS'!$AP225="Media",'MAPA DE RIESGOS'!$AR225="Mayor"),CONCATENATE("R",'MAPA DE RIESGOS'!$H225,"C",'MAPA DE RIESGOS'!$AF225),"")</f>
        <v/>
      </c>
      <c r="CB81" s="333" t="str">
        <f>IF(AND('MAPA DE RIESGOS'!$AP226="Media",'MAPA DE RIESGOS'!$AR226="Mayor"),CONCATENATE("R",'MAPA DE RIESGOS'!$H226,"C",'MAPA DE RIESGOS'!$AF226),"")</f>
        <v/>
      </c>
      <c r="CC81" s="334" t="str">
        <f>IF(AND('MAPA DE RIESGOS'!$AP227="Media",'MAPA DE RIESGOS'!$AR227="Mayor"),CONCATENATE("R",'MAPA DE RIESGOS'!$H227,"C",'MAPA DE RIESGOS'!$AF227),"")</f>
        <v/>
      </c>
      <c r="CD81" s="335" t="str">
        <f>IF(AND('MAPA DE RIESGOS'!$AP210="Media",'MAPA DE RIESGOS'!$AR210="Catastrófico"),CONCATENATE("R",'MAPA DE RIESGOS'!$H210,"C",'MAPA DE RIESGOS'!$AF210),"")</f>
        <v/>
      </c>
      <c r="CE81" s="335" t="str">
        <f>IF(AND('MAPA DE RIESGOS'!$AP211="Media",'MAPA DE RIESGOS'!$AR211="Catastrófico"),CONCATENATE("R",'MAPA DE RIESGOS'!$H211,"C",'MAPA DE RIESGOS'!$AF211),"")</f>
        <v/>
      </c>
      <c r="CF81" s="335" t="str">
        <f>IF(AND('MAPA DE RIESGOS'!$AP212="Media",'MAPA DE RIESGOS'!$AR212="Catastrófico"),CONCATENATE("R",'MAPA DE RIESGOS'!$H212,"C",'MAPA DE RIESGOS'!$AF212),"")</f>
        <v/>
      </c>
      <c r="CG81" s="335" t="str">
        <f>IF(AND('MAPA DE RIESGOS'!$AP213="Media",'MAPA DE RIESGOS'!$AR213="Catastrófico"),CONCATENATE("R",'MAPA DE RIESGOS'!$H213,"C",'MAPA DE RIESGOS'!$AF213),"")</f>
        <v/>
      </c>
      <c r="CH81" s="335" t="str">
        <f>IF(AND('MAPA DE RIESGOS'!$AP214="Media",'MAPA DE RIESGOS'!$AR214="Catastrófico"),CONCATENATE("R",'MAPA DE RIESGOS'!$H214,"C",'MAPA DE RIESGOS'!$AF214),"")</f>
        <v/>
      </c>
      <c r="CI81" s="335" t="str">
        <f>IF(AND('MAPA DE RIESGOS'!$AP215="Media",'MAPA DE RIESGOS'!$AR215="Catastrófico"),CONCATENATE("R",'MAPA DE RIESGOS'!$H215,"C",'MAPA DE RIESGOS'!$AF215),"")</f>
        <v/>
      </c>
      <c r="CJ81" s="335" t="str">
        <f>IF(AND('MAPA DE RIESGOS'!$AP216="Media",'MAPA DE RIESGOS'!$AR216="Catastrófico"),CONCATENATE("R",'MAPA DE RIESGOS'!$H216,"C",'MAPA DE RIESGOS'!$AF216),"")</f>
        <v/>
      </c>
      <c r="CK81" s="335" t="str">
        <f>IF(AND('MAPA DE RIESGOS'!$AP217="Media",'MAPA DE RIESGOS'!$AR217="Catastrófico"),CONCATENATE("R",'MAPA DE RIESGOS'!$H217,"C",'MAPA DE RIESGOS'!$AF217),"")</f>
        <v/>
      </c>
      <c r="CL81" s="335" t="str">
        <f>IF(AND('MAPA DE RIESGOS'!$AP218="Media",'MAPA DE RIESGOS'!$AR218="Catastrófico"),CONCATENATE("R",'MAPA DE RIESGOS'!$H218,"C",'MAPA DE RIESGOS'!$AF218),"")</f>
        <v/>
      </c>
      <c r="CM81" s="335" t="str">
        <f>IF(AND('MAPA DE RIESGOS'!$AP219="Media",'MAPA DE RIESGOS'!$AR219="Catastrófico"),CONCATENATE("R",'MAPA DE RIESGOS'!$H219,"C",'MAPA DE RIESGOS'!$AF219),"")</f>
        <v/>
      </c>
      <c r="CN81" s="335" t="str">
        <f>IF(AND('MAPA DE RIESGOS'!$AP220="Media",'MAPA DE RIESGOS'!$AR220="Catastrófico"),CONCATENATE("R",'MAPA DE RIESGOS'!$H220,"C",'MAPA DE RIESGOS'!$AF220),"")</f>
        <v/>
      </c>
      <c r="CO81" s="335" t="str">
        <f>IF(AND('MAPA DE RIESGOS'!$AP221="Media",'MAPA DE RIESGOS'!$AR221="Catastrófico"),CONCATENATE("R",'MAPA DE RIESGOS'!$H221,"C",'MAPA DE RIESGOS'!$AF221),"")</f>
        <v/>
      </c>
      <c r="CP81" s="335" t="str">
        <f>IF(AND('MAPA DE RIESGOS'!$AP222="Media",'MAPA DE RIESGOS'!$AR222="Catastrófico"),CONCATENATE("R",'MAPA DE RIESGOS'!$H222,"C",'MAPA DE RIESGOS'!$AF222),"")</f>
        <v/>
      </c>
      <c r="CQ81" s="335" t="str">
        <f>IF(AND('MAPA DE RIESGOS'!$AP223="Media",'MAPA DE RIESGOS'!$AR223="Catastrófico"),CONCATENATE("R",'MAPA DE RIESGOS'!$H223,"C",'MAPA DE RIESGOS'!$AF223),"")</f>
        <v/>
      </c>
      <c r="CR81" s="335" t="str">
        <f>IF(AND('MAPA DE RIESGOS'!$AP224="Media",'MAPA DE RIESGOS'!$AR224="Catastrófico"),CONCATENATE("R",'MAPA DE RIESGOS'!$H224,"C",'MAPA DE RIESGOS'!$AF224),"")</f>
        <v/>
      </c>
      <c r="CS81" s="335" t="str">
        <f>IF(AND('MAPA DE RIESGOS'!$AP225="Media",'MAPA DE RIESGOS'!$AR225="Catastrófico"),CONCATENATE("R",'MAPA DE RIESGOS'!$H225,"C",'MAPA DE RIESGOS'!$AF225),"")</f>
        <v/>
      </c>
      <c r="CT81" s="335" t="str">
        <f>IF(AND('MAPA DE RIESGOS'!$AP226="Media",'MAPA DE RIESGOS'!$AR226="Catastrófico"),CONCATENATE("R",'MAPA DE RIESGOS'!$H226,"C",'MAPA DE RIESGOS'!$AF226),"")</f>
        <v/>
      </c>
      <c r="CU81" s="336" t="str">
        <f>IF(AND('MAPA DE RIESGOS'!$AP227="Media",'MAPA DE RIESGOS'!$AR227="Catastrófico"),CONCATENATE("R",'MAPA DE RIESGOS'!$H227,"C",'MAPA DE RIESGOS'!$AF227),"")</f>
        <v/>
      </c>
      <c r="CV81" s="67"/>
      <c r="CW81" s="979"/>
      <c r="CX81" s="980"/>
      <c r="CY81" s="980"/>
      <c r="CZ81" s="980"/>
      <c r="DA81" s="980"/>
      <c r="DB81" s="981"/>
    </row>
    <row r="82" spans="2:106" ht="32.450000000000003" customHeight="1">
      <c r="B82" s="966"/>
      <c r="C82" s="966"/>
      <c r="D82" s="967"/>
      <c r="E82" s="955"/>
      <c r="F82" s="956"/>
      <c r="G82" s="956"/>
      <c r="H82" s="956"/>
      <c r="I82" s="957"/>
      <c r="J82" s="345" t="str">
        <f>IF(AND('MAPA DE RIESGOS'!$AP228="Media",'MAPA DE RIESGOS'!$AR228="Leve"),CONCATENATE("R",'MAPA DE RIESGOS'!$H228,"C",'MAPA DE RIESGOS'!$AF228),"")</f>
        <v/>
      </c>
      <c r="K82" s="346" t="str">
        <f>IF(AND('MAPA DE RIESGOS'!$AP229="Media",'MAPA DE RIESGOS'!$AR229="Leve"),CONCATENATE("R",'MAPA DE RIESGOS'!$H229,"C",'MAPA DE RIESGOS'!$AF229),"")</f>
        <v/>
      </c>
      <c r="L82" s="346" t="str">
        <f>IF(AND('MAPA DE RIESGOS'!$AP230="Media",'MAPA DE RIESGOS'!$AR230="Leve"),CONCATENATE("R",'MAPA DE RIESGOS'!$H230,"C",'MAPA DE RIESGOS'!$AF230),"")</f>
        <v/>
      </c>
      <c r="M82" s="346" t="str">
        <f>IF(AND('MAPA DE RIESGOS'!$AP231="Media",'MAPA DE RIESGOS'!$AR231="Leve"),CONCATENATE("R",'MAPA DE RIESGOS'!$H231,"C",'MAPA DE RIESGOS'!$AF231),"")</f>
        <v/>
      </c>
      <c r="N82" s="346" t="str">
        <f>IF(AND('MAPA DE RIESGOS'!$AP232="Media",'MAPA DE RIESGOS'!$AR232="Leve"),CONCATENATE("R",'MAPA DE RIESGOS'!$H232,"C",'MAPA DE RIESGOS'!$AF232),"")</f>
        <v/>
      </c>
      <c r="O82" s="346" t="str">
        <f>IF(AND('MAPA DE RIESGOS'!$AP233="Media",'MAPA DE RIESGOS'!$AR233="Leve"),CONCATENATE("R",'MAPA DE RIESGOS'!$H233,"C",'MAPA DE RIESGOS'!$AF233),"")</f>
        <v/>
      </c>
      <c r="P82" s="346" t="str">
        <f>IF(AND('MAPA DE RIESGOS'!$AP234="Media",'MAPA DE RIESGOS'!$AR234="Leve"),CONCATENATE("R",'MAPA DE RIESGOS'!$H234,"C",'MAPA DE RIESGOS'!$AF234),"")</f>
        <v/>
      </c>
      <c r="Q82" s="346" t="str">
        <f>IF(AND('MAPA DE RIESGOS'!$AP235="Media",'MAPA DE RIESGOS'!$AR235="Leve"),CONCATENATE("R",'MAPA DE RIESGOS'!$H235,"C",'MAPA DE RIESGOS'!$AF235),"")</f>
        <v/>
      </c>
      <c r="R82" s="346" t="str">
        <f>IF(AND('MAPA DE RIESGOS'!$AP236="Media",'MAPA DE RIESGOS'!$AR236="Leve"),CONCATENATE("R",'MAPA DE RIESGOS'!$H236,"C",'MAPA DE RIESGOS'!$AF236),"")</f>
        <v/>
      </c>
      <c r="S82" s="346" t="str">
        <f>IF(AND('MAPA DE RIESGOS'!$AP237="Media",'MAPA DE RIESGOS'!$AR237="Leve"),CONCATENATE("R",'MAPA DE RIESGOS'!$H237,"C",'MAPA DE RIESGOS'!$AF237),"")</f>
        <v/>
      </c>
      <c r="T82" s="346" t="str">
        <f>IF(AND('MAPA DE RIESGOS'!$AP238="Media",'MAPA DE RIESGOS'!$AR238="Leve"),CONCATENATE("R",'MAPA DE RIESGOS'!$H238,"C",'MAPA DE RIESGOS'!$AF238),"")</f>
        <v/>
      </c>
      <c r="U82" s="346" t="str">
        <f>IF(AND('MAPA DE RIESGOS'!$AP239="Media",'MAPA DE RIESGOS'!$AR239="Leve"),CONCATENATE("R",'MAPA DE RIESGOS'!$H239,"C",'MAPA DE RIESGOS'!$AF239),"")</f>
        <v/>
      </c>
      <c r="V82" s="346" t="str">
        <f>IF(AND('MAPA DE RIESGOS'!$AP240="Media",'MAPA DE RIESGOS'!$AR240="Leve"),CONCATENATE("R",'MAPA DE RIESGOS'!$H240,"C",'MAPA DE RIESGOS'!$AF240),"")</f>
        <v/>
      </c>
      <c r="W82" s="346" t="str">
        <f>IF(AND('MAPA DE RIESGOS'!$AP241="Media",'MAPA DE RIESGOS'!$AR241="Leve"),CONCATENATE("R",'MAPA DE RIESGOS'!$H241,"C",'MAPA DE RIESGOS'!$AF241),"")</f>
        <v/>
      </c>
      <c r="X82" s="346" t="str">
        <f>IF(AND('MAPA DE RIESGOS'!$AP242="Media",'MAPA DE RIESGOS'!$AR242="Leve"),CONCATENATE("R",'MAPA DE RIESGOS'!$H242,"C",'MAPA DE RIESGOS'!$AF242),"")</f>
        <v/>
      </c>
      <c r="Y82" s="346" t="str">
        <f>IF(AND('MAPA DE RIESGOS'!$AP243="Media",'MAPA DE RIESGOS'!$AR243="Leve"),CONCATENATE("R",'MAPA DE RIESGOS'!$H243,"C",'MAPA DE RIESGOS'!$AF243),"")</f>
        <v/>
      </c>
      <c r="Z82" s="346" t="str">
        <f>IF(AND('MAPA DE RIESGOS'!$AP244="Media",'MAPA DE RIESGOS'!$AR244="Leve"),CONCATENATE("R",'MAPA DE RIESGOS'!$H244,"C",'MAPA DE RIESGOS'!$AF244),"")</f>
        <v/>
      </c>
      <c r="AA82" s="346" t="str">
        <f>IF(AND('MAPA DE RIESGOS'!$AP245="Media",'MAPA DE RIESGOS'!$AR245="Leve"),CONCATENATE("R",'MAPA DE RIESGOS'!$H245,"C",'MAPA DE RIESGOS'!$AF245),"")</f>
        <v/>
      </c>
      <c r="AB82" s="345" t="str">
        <f>IF(AND('MAPA DE RIESGOS'!$AP228="Media",'MAPA DE RIESGOS'!$AR228="Menor"),CONCATENATE("R",'MAPA DE RIESGOS'!$H228,"C",'MAPA DE RIESGOS'!$AF228),"")</f>
        <v/>
      </c>
      <c r="AC82" s="346" t="str">
        <f>IF(AND('MAPA DE RIESGOS'!$AP229="Media",'MAPA DE RIESGOS'!$AR229="Menor"),CONCATENATE("R",'MAPA DE RIESGOS'!$H229,"C",'MAPA DE RIESGOS'!$AF229),"")</f>
        <v/>
      </c>
      <c r="AD82" s="346" t="str">
        <f>IF(AND('MAPA DE RIESGOS'!$AP230="Media",'MAPA DE RIESGOS'!$AR230="Menor"),CONCATENATE("R",'MAPA DE RIESGOS'!$H230,"C",'MAPA DE RIESGOS'!$AF230),"")</f>
        <v/>
      </c>
      <c r="AE82" s="346" t="str">
        <f>IF(AND('MAPA DE RIESGOS'!$AP231="Media",'MAPA DE RIESGOS'!$AR231="Menor"),CONCATENATE("R",'MAPA DE RIESGOS'!$H231,"C",'MAPA DE RIESGOS'!$AF231),"")</f>
        <v/>
      </c>
      <c r="AF82" s="346" t="str">
        <f>IF(AND('MAPA DE RIESGOS'!$AP232="Media",'MAPA DE RIESGOS'!$AR232="Menor"),CONCATENATE("R",'MAPA DE RIESGOS'!$H232,"C",'MAPA DE RIESGOS'!$AF232),"")</f>
        <v/>
      </c>
      <c r="AG82" s="346" t="str">
        <f>IF(AND('MAPA DE RIESGOS'!$AP233="Media",'MAPA DE RIESGOS'!$AR233="Menor"),CONCATENATE("R",'MAPA DE RIESGOS'!$H233,"C",'MAPA DE RIESGOS'!$AF233),"")</f>
        <v/>
      </c>
      <c r="AH82" s="346" t="str">
        <f>IF(AND('MAPA DE RIESGOS'!$AP234="Media",'MAPA DE RIESGOS'!$AR234="Menor"),CONCATENATE("R",'MAPA DE RIESGOS'!$H234,"C",'MAPA DE RIESGOS'!$AF234),"")</f>
        <v/>
      </c>
      <c r="AI82" s="346" t="str">
        <f>IF(AND('MAPA DE RIESGOS'!$AP235="Media",'MAPA DE RIESGOS'!$AR235="Menor"),CONCATENATE("R",'MAPA DE RIESGOS'!$H235,"C",'MAPA DE RIESGOS'!$AF235),"")</f>
        <v/>
      </c>
      <c r="AJ82" s="346" t="str">
        <f>IF(AND('MAPA DE RIESGOS'!$AP236="Media",'MAPA DE RIESGOS'!$AR236="Menor"),CONCATENATE("R",'MAPA DE RIESGOS'!$H236,"C",'MAPA DE RIESGOS'!$AF236),"")</f>
        <v/>
      </c>
      <c r="AK82" s="346" t="str">
        <f>IF(AND('MAPA DE RIESGOS'!$AP237="Media",'MAPA DE RIESGOS'!$AR237="Menor"),CONCATENATE("R",'MAPA DE RIESGOS'!$H237,"C",'MAPA DE RIESGOS'!$AF237),"")</f>
        <v/>
      </c>
      <c r="AL82" s="346" t="str">
        <f>IF(AND('MAPA DE RIESGOS'!$AP238="Media",'MAPA DE RIESGOS'!$AR238="Menor"),CONCATENATE("R",'MAPA DE RIESGOS'!$H238,"C",'MAPA DE RIESGOS'!$AF238),"")</f>
        <v/>
      </c>
      <c r="AM82" s="346" t="str">
        <f>IF(AND('MAPA DE RIESGOS'!$AP239="Media",'MAPA DE RIESGOS'!$AR239="Menor"),CONCATENATE("R",'MAPA DE RIESGOS'!$H239,"C",'MAPA DE RIESGOS'!$AF239),"")</f>
        <v/>
      </c>
      <c r="AN82" s="346" t="str">
        <f>IF(AND('MAPA DE RIESGOS'!$AP240="Media",'MAPA DE RIESGOS'!$AR240="Menor"),CONCATENATE("R",'MAPA DE RIESGOS'!$H240,"C",'MAPA DE RIESGOS'!$AF240),"")</f>
        <v/>
      </c>
      <c r="AO82" s="346" t="str">
        <f>IF(AND('MAPA DE RIESGOS'!$AP241="Media",'MAPA DE RIESGOS'!$AR241="Menor"),CONCATENATE("R",'MAPA DE RIESGOS'!$H241,"C",'MAPA DE RIESGOS'!$AF241),"")</f>
        <v/>
      </c>
      <c r="AP82" s="346" t="str">
        <f>IF(AND('MAPA DE RIESGOS'!$AP242="Media",'MAPA DE RIESGOS'!$AR242="Menor"),CONCATENATE("R",'MAPA DE RIESGOS'!$H242,"C",'MAPA DE RIESGOS'!$AF242),"")</f>
        <v/>
      </c>
      <c r="AQ82" s="346" t="str">
        <f>IF(AND('MAPA DE RIESGOS'!$AP243="Media",'MAPA DE RIESGOS'!$AR243="Menor"),CONCATENATE("R",'MAPA DE RIESGOS'!$H243,"C",'MAPA DE RIESGOS'!$AF243),"")</f>
        <v/>
      </c>
      <c r="AR82" s="346" t="str">
        <f>IF(AND('MAPA DE RIESGOS'!$AP244="Media",'MAPA DE RIESGOS'!$AR244="Menor"),CONCATENATE("R",'MAPA DE RIESGOS'!$H244,"C",'MAPA DE RIESGOS'!$AF244),"")</f>
        <v/>
      </c>
      <c r="AS82" s="346" t="str">
        <f>IF(AND('MAPA DE RIESGOS'!$AP245="Media",'MAPA DE RIESGOS'!$AR245="Menor"),CONCATENATE("R",'MAPA DE RIESGOS'!$H245,"C",'MAPA DE RIESGOS'!$AF245),"")</f>
        <v/>
      </c>
      <c r="AT82" s="345" t="str">
        <f>IF(AND('MAPA DE RIESGOS'!$AP228="Media",'MAPA DE RIESGOS'!$AR228="Moderado"),CONCATENATE("R",'MAPA DE RIESGOS'!$H228,"C",'MAPA DE RIESGOS'!$AF228),"")</f>
        <v/>
      </c>
      <c r="AU82" s="346" t="str">
        <f>IF(AND('MAPA DE RIESGOS'!$AP229="Media",'MAPA DE RIESGOS'!$AR229="Moderado"),CONCATENATE("R",'MAPA DE RIESGOS'!$H229,"C",'MAPA DE RIESGOS'!$AF229),"")</f>
        <v/>
      </c>
      <c r="AV82" s="346" t="str">
        <f>IF(AND('MAPA DE RIESGOS'!$AP230="Media",'MAPA DE RIESGOS'!$AR230="Moderado"),CONCATENATE("R",'MAPA DE RIESGOS'!$H230,"C",'MAPA DE RIESGOS'!$AF230),"")</f>
        <v/>
      </c>
      <c r="AW82" s="346" t="str">
        <f>IF(AND('MAPA DE RIESGOS'!$AP231="Media",'MAPA DE RIESGOS'!$AR231="Moderado"),CONCATENATE("R",'MAPA DE RIESGOS'!$H231,"C",'MAPA DE RIESGOS'!$AF231),"")</f>
        <v/>
      </c>
      <c r="AX82" s="346" t="str">
        <f>IF(AND('MAPA DE RIESGOS'!$AP232="Media",'MAPA DE RIESGOS'!$AR232="Moderado"),CONCATENATE("R",'MAPA DE RIESGOS'!$H232,"C",'MAPA DE RIESGOS'!$AF232),"")</f>
        <v/>
      </c>
      <c r="AY82" s="346" t="str">
        <f>IF(AND('MAPA DE RIESGOS'!$AP233="Media",'MAPA DE RIESGOS'!$AR233="Moderado"),CONCATENATE("R",'MAPA DE RIESGOS'!$H233,"C",'MAPA DE RIESGOS'!$AF233),"")</f>
        <v/>
      </c>
      <c r="AZ82" s="346" t="str">
        <f>IF(AND('MAPA DE RIESGOS'!$AP234="Media",'MAPA DE RIESGOS'!$AR234="Moderado"),CONCATENATE("R",'MAPA DE RIESGOS'!$H234,"C",'MAPA DE RIESGOS'!$AF234),"")</f>
        <v/>
      </c>
      <c r="BA82" s="346" t="str">
        <f>IF(AND('MAPA DE RIESGOS'!$AP235="Media",'MAPA DE RIESGOS'!$AR235="Moderado"),CONCATENATE("R",'MAPA DE RIESGOS'!$H235,"C",'MAPA DE RIESGOS'!$AF235),"")</f>
        <v/>
      </c>
      <c r="BB82" s="346" t="str">
        <f>IF(AND('MAPA DE RIESGOS'!$AP236="Media",'MAPA DE RIESGOS'!$AR236="Moderado"),CONCATENATE("R",'MAPA DE RIESGOS'!$H236,"C",'MAPA DE RIESGOS'!$AF236),"")</f>
        <v/>
      </c>
      <c r="BC82" s="346" t="str">
        <f>IF(AND('MAPA DE RIESGOS'!$AP237="Media",'MAPA DE RIESGOS'!$AR237="Moderado"),CONCATENATE("R",'MAPA DE RIESGOS'!$H237,"C",'MAPA DE RIESGOS'!$AF237),"")</f>
        <v/>
      </c>
      <c r="BD82" s="346" t="str">
        <f>IF(AND('MAPA DE RIESGOS'!$AP238="Media",'MAPA DE RIESGOS'!$AR238="Moderado"),CONCATENATE("R",'MAPA DE RIESGOS'!$H238,"C",'MAPA DE RIESGOS'!$AF238),"")</f>
        <v/>
      </c>
      <c r="BE82" s="346" t="str">
        <f>IF(AND('MAPA DE RIESGOS'!$AP239="Media",'MAPA DE RIESGOS'!$AR239="Moderado"),CONCATENATE("R",'MAPA DE RIESGOS'!$H239,"C",'MAPA DE RIESGOS'!$AF239),"")</f>
        <v/>
      </c>
      <c r="BF82" s="346" t="str">
        <f>IF(AND('MAPA DE RIESGOS'!$AP240="Media",'MAPA DE RIESGOS'!$AR240="Moderado"),CONCATENATE("R",'MAPA DE RIESGOS'!$H240,"C",'MAPA DE RIESGOS'!$AF240),"")</f>
        <v/>
      </c>
      <c r="BG82" s="346" t="str">
        <f>IF(AND('MAPA DE RIESGOS'!$AP241="Media",'MAPA DE RIESGOS'!$AR241="Moderado"),CONCATENATE("R",'MAPA DE RIESGOS'!$H241,"C",'MAPA DE RIESGOS'!$AF241),"")</f>
        <v/>
      </c>
      <c r="BH82" s="346" t="str">
        <f>IF(AND('MAPA DE RIESGOS'!$AP242="Media",'MAPA DE RIESGOS'!$AR242="Moderado"),CONCATENATE("R",'MAPA DE RIESGOS'!$H242,"C",'MAPA DE RIESGOS'!$AF242),"")</f>
        <v/>
      </c>
      <c r="BI82" s="346" t="str">
        <f>IF(AND('MAPA DE RIESGOS'!$AP243="Media",'MAPA DE RIESGOS'!$AR243="Moderado"),CONCATENATE("R",'MAPA DE RIESGOS'!$H243,"C",'MAPA DE RIESGOS'!$AF243),"")</f>
        <v/>
      </c>
      <c r="BJ82" s="346" t="str">
        <f>IF(AND('MAPA DE RIESGOS'!$AP244="Media",'MAPA DE RIESGOS'!$AR244="Moderado"),CONCATENATE("R",'MAPA DE RIESGOS'!$H244,"C",'MAPA DE RIESGOS'!$AF244),"")</f>
        <v/>
      </c>
      <c r="BK82" s="347" t="str">
        <f>IF(AND('MAPA DE RIESGOS'!$AP245="Media",'MAPA DE RIESGOS'!$AR245="Moderado"),CONCATENATE("R",'MAPA DE RIESGOS'!$H245,"C",'MAPA DE RIESGOS'!$AF245),"")</f>
        <v/>
      </c>
      <c r="BL82" s="333" t="str">
        <f>IF(AND('MAPA DE RIESGOS'!$AP228="Media",'MAPA DE RIESGOS'!$AR228="Mayor"),CONCATENATE("R",'MAPA DE RIESGOS'!$H228,"C",'MAPA DE RIESGOS'!$AF228),"")</f>
        <v/>
      </c>
      <c r="BM82" s="333" t="str">
        <f>IF(AND('MAPA DE RIESGOS'!$AP229="Media",'MAPA DE RIESGOS'!$AR229="Mayor"),CONCATENATE("R",'MAPA DE RIESGOS'!$H229,"C",'MAPA DE RIESGOS'!$AF229),"")</f>
        <v/>
      </c>
      <c r="BN82" s="333" t="str">
        <f>IF(AND('MAPA DE RIESGOS'!$AP230="Media",'MAPA DE RIESGOS'!$AR230="Mayor"),CONCATENATE("R",'MAPA DE RIESGOS'!$H230,"C",'MAPA DE RIESGOS'!$AF230),"")</f>
        <v/>
      </c>
      <c r="BO82" s="333" t="str">
        <f>IF(AND('MAPA DE RIESGOS'!$AP231="Media",'MAPA DE RIESGOS'!$AR231="Mayor"),CONCATENATE("R",'MAPA DE RIESGOS'!$H231,"C",'MAPA DE RIESGOS'!$AF231),"")</f>
        <v/>
      </c>
      <c r="BP82" s="333" t="str">
        <f>IF(AND('MAPA DE RIESGOS'!$AP232="Media",'MAPA DE RIESGOS'!$AR232="Mayor"),CONCATENATE("R",'MAPA DE RIESGOS'!$H232,"C",'MAPA DE RIESGOS'!$AF232),"")</f>
        <v/>
      </c>
      <c r="BQ82" s="333" t="str">
        <f>IF(AND('MAPA DE RIESGOS'!$AP233="Media",'MAPA DE RIESGOS'!$AR233="Mayor"),CONCATENATE("R",'MAPA DE RIESGOS'!$H233,"C",'MAPA DE RIESGOS'!$AF233),"")</f>
        <v/>
      </c>
      <c r="BR82" s="333" t="str">
        <f>IF(AND('MAPA DE RIESGOS'!$AP234="Media",'MAPA DE RIESGOS'!$AR234="Mayor"),CONCATENATE("R",'MAPA DE RIESGOS'!$H234,"C",'MAPA DE RIESGOS'!$AF234),"")</f>
        <v/>
      </c>
      <c r="BS82" s="333" t="str">
        <f>IF(AND('MAPA DE RIESGOS'!$AP235="Media",'MAPA DE RIESGOS'!$AR235="Mayor"),CONCATENATE("R",'MAPA DE RIESGOS'!$H235,"C",'MAPA DE RIESGOS'!$AF235),"")</f>
        <v/>
      </c>
      <c r="BT82" s="333" t="str">
        <f>IF(AND('MAPA DE RIESGOS'!$AP236="Media",'MAPA DE RIESGOS'!$AR236="Mayor"),CONCATENATE("R",'MAPA DE RIESGOS'!$H236,"C",'MAPA DE RIESGOS'!$AF236),"")</f>
        <v/>
      </c>
      <c r="BU82" s="333" t="str">
        <f>IF(AND('MAPA DE RIESGOS'!$AP237="Media",'MAPA DE RIESGOS'!$AR237="Mayor"),CONCATENATE("R",'MAPA DE RIESGOS'!$H237,"C",'MAPA DE RIESGOS'!$AF237),"")</f>
        <v/>
      </c>
      <c r="BV82" s="333" t="str">
        <f>IF(AND('MAPA DE RIESGOS'!$AP238="Media",'MAPA DE RIESGOS'!$AR238="Mayor"),CONCATENATE("R",'MAPA DE RIESGOS'!$H238,"C",'MAPA DE RIESGOS'!$AF238),"")</f>
        <v/>
      </c>
      <c r="BW82" s="333" t="str">
        <f>IF(AND('MAPA DE RIESGOS'!$AP239="Media",'MAPA DE RIESGOS'!$AR239="Mayor"),CONCATENATE("R",'MAPA DE RIESGOS'!$H239,"C",'MAPA DE RIESGOS'!$AF239),"")</f>
        <v/>
      </c>
      <c r="BX82" s="333" t="str">
        <f>IF(AND('MAPA DE RIESGOS'!$AP240="Media",'MAPA DE RIESGOS'!$AR240="Mayor"),CONCATENATE("R",'MAPA DE RIESGOS'!$H240,"C",'MAPA DE RIESGOS'!$AF240),"")</f>
        <v/>
      </c>
      <c r="BY82" s="333" t="str">
        <f>IF(AND('MAPA DE RIESGOS'!$AP241="Media",'MAPA DE RIESGOS'!$AR241="Mayor"),CONCATENATE("R",'MAPA DE RIESGOS'!$H241,"C",'MAPA DE RIESGOS'!$AF241),"")</f>
        <v/>
      </c>
      <c r="BZ82" s="333" t="str">
        <f>IF(AND('MAPA DE RIESGOS'!$AP242="Media",'MAPA DE RIESGOS'!$AR242="Mayor"),CONCATENATE("R",'MAPA DE RIESGOS'!$H242,"C",'MAPA DE RIESGOS'!$AF242),"")</f>
        <v/>
      </c>
      <c r="CA82" s="333" t="str">
        <f>IF(AND('MAPA DE RIESGOS'!$AP243="Media",'MAPA DE RIESGOS'!$AR243="Mayor"),CONCATENATE("R",'MAPA DE RIESGOS'!$H243,"C",'MAPA DE RIESGOS'!$AF243),"")</f>
        <v/>
      </c>
      <c r="CB82" s="333" t="str">
        <f>IF(AND('MAPA DE RIESGOS'!$AP244="Media",'MAPA DE RIESGOS'!$AR244="Mayor"),CONCATENATE("R",'MAPA DE RIESGOS'!$H244,"C",'MAPA DE RIESGOS'!$AF244),"")</f>
        <v/>
      </c>
      <c r="CC82" s="334" t="str">
        <f>IF(AND('MAPA DE RIESGOS'!$AP245="Media",'MAPA DE RIESGOS'!$AR245="Mayor"),CONCATENATE("R",'MAPA DE RIESGOS'!$H245,"C",'MAPA DE RIESGOS'!$AF245),"")</f>
        <v/>
      </c>
      <c r="CD82" s="335" t="str">
        <f>IF(AND('MAPA DE RIESGOS'!$AP228="Media",'MAPA DE RIESGOS'!$AR228="Catastrófico"),CONCATENATE("R",'MAPA DE RIESGOS'!$H228,"C",'MAPA DE RIESGOS'!$AF228),"")</f>
        <v/>
      </c>
      <c r="CE82" s="335" t="str">
        <f>IF(AND('MAPA DE RIESGOS'!$AP229="Media",'MAPA DE RIESGOS'!$AR229="Catastrófico"),CONCATENATE("R",'MAPA DE RIESGOS'!$H229,"C",'MAPA DE RIESGOS'!$AF229),"")</f>
        <v/>
      </c>
      <c r="CF82" s="335" t="str">
        <f>IF(AND('MAPA DE RIESGOS'!$AP230="Media",'MAPA DE RIESGOS'!$AR230="Catastrófico"),CONCATENATE("R",'MAPA DE RIESGOS'!$H230,"C",'MAPA DE RIESGOS'!$AF230),"")</f>
        <v/>
      </c>
      <c r="CG82" s="335" t="str">
        <f>IF(AND('MAPA DE RIESGOS'!$AP231="Media",'MAPA DE RIESGOS'!$AR231="Catastrófico"),CONCATENATE("R",'MAPA DE RIESGOS'!$H231,"C",'MAPA DE RIESGOS'!$AF231),"")</f>
        <v/>
      </c>
      <c r="CH82" s="335" t="str">
        <f>IF(AND('MAPA DE RIESGOS'!$AP232="Media",'MAPA DE RIESGOS'!$AR232="Catastrófico"),CONCATENATE("R",'MAPA DE RIESGOS'!$H232,"C",'MAPA DE RIESGOS'!$AF232),"")</f>
        <v/>
      </c>
      <c r="CI82" s="335" t="str">
        <f>IF(AND('MAPA DE RIESGOS'!$AP233="Media",'MAPA DE RIESGOS'!$AR233="Catastrófico"),CONCATENATE("R",'MAPA DE RIESGOS'!$H233,"C",'MAPA DE RIESGOS'!$AF233),"")</f>
        <v/>
      </c>
      <c r="CJ82" s="335" t="str">
        <f>IF(AND('MAPA DE RIESGOS'!$AP234="Media",'MAPA DE RIESGOS'!$AR234="Catastrófico"),CONCATENATE("R",'MAPA DE RIESGOS'!$H234,"C",'MAPA DE RIESGOS'!$AF234),"")</f>
        <v/>
      </c>
      <c r="CK82" s="335" t="str">
        <f>IF(AND('MAPA DE RIESGOS'!$AP235="Media",'MAPA DE RIESGOS'!$AR235="Catastrófico"),CONCATENATE("R",'MAPA DE RIESGOS'!$H235,"C",'MAPA DE RIESGOS'!$AF235),"")</f>
        <v/>
      </c>
      <c r="CL82" s="335" t="str">
        <f>IF(AND('MAPA DE RIESGOS'!$AP236="Media",'MAPA DE RIESGOS'!$AR236="Catastrófico"),CONCATENATE("R",'MAPA DE RIESGOS'!$H236,"C",'MAPA DE RIESGOS'!$AF236),"")</f>
        <v/>
      </c>
      <c r="CM82" s="335" t="str">
        <f>IF(AND('MAPA DE RIESGOS'!$AP237="Media",'MAPA DE RIESGOS'!$AR237="Catastrófico"),CONCATENATE("R",'MAPA DE RIESGOS'!$H237,"C",'MAPA DE RIESGOS'!$AF237),"")</f>
        <v/>
      </c>
      <c r="CN82" s="335" t="str">
        <f>IF(AND('MAPA DE RIESGOS'!$AP238="Media",'MAPA DE RIESGOS'!$AR238="Catastrófico"),CONCATENATE("R",'MAPA DE RIESGOS'!$H238,"C",'MAPA DE RIESGOS'!$AF238),"")</f>
        <v/>
      </c>
      <c r="CO82" s="335" t="str">
        <f>IF(AND('MAPA DE RIESGOS'!$AP239="Media",'MAPA DE RIESGOS'!$AR239="Catastrófico"),CONCATENATE("R",'MAPA DE RIESGOS'!$H239,"C",'MAPA DE RIESGOS'!$AF239),"")</f>
        <v/>
      </c>
      <c r="CP82" s="335" t="str">
        <f>IF(AND('MAPA DE RIESGOS'!$AP240="Media",'MAPA DE RIESGOS'!$AR240="Catastrófico"),CONCATENATE("R",'MAPA DE RIESGOS'!$H240,"C",'MAPA DE RIESGOS'!$AF240),"")</f>
        <v/>
      </c>
      <c r="CQ82" s="335" t="str">
        <f>IF(AND('MAPA DE RIESGOS'!$AP241="Media",'MAPA DE RIESGOS'!$AR241="Catastrófico"),CONCATENATE("R",'MAPA DE RIESGOS'!$H241,"C",'MAPA DE RIESGOS'!$AF241),"")</f>
        <v/>
      </c>
      <c r="CR82" s="335" t="str">
        <f>IF(AND('MAPA DE RIESGOS'!$AP242="Media",'MAPA DE RIESGOS'!$AR242="Catastrófico"),CONCATENATE("R",'MAPA DE RIESGOS'!$H242,"C",'MAPA DE RIESGOS'!$AF242),"")</f>
        <v/>
      </c>
      <c r="CS82" s="335" t="str">
        <f>IF(AND('MAPA DE RIESGOS'!$AP243="Media",'MAPA DE RIESGOS'!$AR243="Catastrófico"),CONCATENATE("R",'MAPA DE RIESGOS'!$H243,"C",'MAPA DE RIESGOS'!$AF243),"")</f>
        <v/>
      </c>
      <c r="CT82" s="335" t="str">
        <f>IF(AND('MAPA DE RIESGOS'!$AP244="Media",'MAPA DE RIESGOS'!$AR244="Catastrófico"),CONCATENATE("R",'MAPA DE RIESGOS'!$H244,"C",'MAPA DE RIESGOS'!$AF244),"")</f>
        <v/>
      </c>
      <c r="CU82" s="336" t="str">
        <f>IF(AND('MAPA DE RIESGOS'!$AP245="Media",'MAPA DE RIESGOS'!$AR245="Catastrófico"),CONCATENATE("R",'MAPA DE RIESGOS'!$H245,"C",'MAPA DE RIESGOS'!$AF245),"")</f>
        <v/>
      </c>
      <c r="CV82" s="67"/>
      <c r="CW82" s="979"/>
      <c r="CX82" s="980"/>
      <c r="CY82" s="980"/>
      <c r="CZ82" s="980"/>
      <c r="DA82" s="980"/>
      <c r="DB82" s="981"/>
    </row>
    <row r="83" spans="2:106" ht="32.450000000000003" customHeight="1">
      <c r="B83" s="966"/>
      <c r="C83" s="966"/>
      <c r="D83" s="967"/>
      <c r="E83" s="955"/>
      <c r="F83" s="956"/>
      <c r="G83" s="956"/>
      <c r="H83" s="956"/>
      <c r="I83" s="957"/>
      <c r="J83" s="345" t="str">
        <f>IF(AND('MAPA DE RIESGOS'!$AP246="Media",'MAPA DE RIESGOS'!$AR246="Leve"),CONCATENATE("R",'MAPA DE RIESGOS'!$H246,"C",'MAPA DE RIESGOS'!$AF246),"")</f>
        <v/>
      </c>
      <c r="K83" s="346" t="str">
        <f>IF(AND('MAPA DE RIESGOS'!$AP247="Media",'MAPA DE RIESGOS'!$AR247="Leve"),CONCATENATE("R",'MAPA DE RIESGOS'!$H247,"C",'MAPA DE RIESGOS'!$AF247),"")</f>
        <v/>
      </c>
      <c r="L83" s="346" t="str">
        <f>IF(AND('MAPA DE RIESGOS'!$AP248="Media",'MAPA DE RIESGOS'!$AR248="Leve"),CONCATENATE("R",'MAPA DE RIESGOS'!$H248,"C",'MAPA DE RIESGOS'!$AF248),"")</f>
        <v/>
      </c>
      <c r="M83" s="346" t="str">
        <f>IF(AND('MAPA DE RIESGOS'!$AP249="Media",'MAPA DE RIESGOS'!$AR249="Leve"),CONCATENATE("R",'MAPA DE RIESGOS'!$H249,"C",'MAPA DE RIESGOS'!$AF249),"")</f>
        <v/>
      </c>
      <c r="N83" s="346" t="str">
        <f>IF(AND('MAPA DE RIESGOS'!$AP250="Media",'MAPA DE RIESGOS'!$AR250="Leve"),CONCATENATE("R",'MAPA DE RIESGOS'!$H250,"C",'MAPA DE RIESGOS'!$AF250),"")</f>
        <v/>
      </c>
      <c r="O83" s="346" t="str">
        <f>IF(AND('MAPA DE RIESGOS'!$AP251="Media",'MAPA DE RIESGOS'!$AR251="Leve"),CONCATENATE("R",'MAPA DE RIESGOS'!$H251,"C",'MAPA DE RIESGOS'!$AF251),"")</f>
        <v/>
      </c>
      <c r="P83" s="346" t="str">
        <f>IF(AND('MAPA DE RIESGOS'!$AP252="Media",'MAPA DE RIESGOS'!$AR252="Leve"),CONCATENATE("R",'MAPA DE RIESGOS'!$H252,"C",'MAPA DE RIESGOS'!$AF252),"")</f>
        <v/>
      </c>
      <c r="Q83" s="346" t="str">
        <f>IF(AND('MAPA DE RIESGOS'!$AP253="Media",'MAPA DE RIESGOS'!$AR253="Leve"),CONCATENATE("R",'MAPA DE RIESGOS'!$H253,"C",'MAPA DE RIESGOS'!$AF253),"")</f>
        <v/>
      </c>
      <c r="R83" s="346" t="str">
        <f>IF(AND('MAPA DE RIESGOS'!$AP254="Media",'MAPA DE RIESGOS'!$AR254="Leve"),CONCATENATE("R",'MAPA DE RIESGOS'!$H254,"C",'MAPA DE RIESGOS'!$AF254),"")</f>
        <v/>
      </c>
      <c r="S83" s="346" t="str">
        <f>IF(AND('MAPA DE RIESGOS'!$AP255="Media",'MAPA DE RIESGOS'!$AR255="Leve"),CONCATENATE("R",'MAPA DE RIESGOS'!$H255,"C",'MAPA DE RIESGOS'!$AF255),"")</f>
        <v/>
      </c>
      <c r="T83" s="346" t="str">
        <f>IF(AND('MAPA DE RIESGOS'!$AP256="Media",'MAPA DE RIESGOS'!$AR256="Leve"),CONCATENATE("R",'MAPA DE RIESGOS'!$H256,"C",'MAPA DE RIESGOS'!$AF256),"")</f>
        <v/>
      </c>
      <c r="U83" s="346" t="str">
        <f>IF(AND('MAPA DE RIESGOS'!$AP257="Media",'MAPA DE RIESGOS'!$AR257="Leve"),CONCATENATE("R",'MAPA DE RIESGOS'!$H257,"C",'MAPA DE RIESGOS'!$AF257),"")</f>
        <v/>
      </c>
      <c r="V83" s="346" t="str">
        <f>IF(AND('MAPA DE RIESGOS'!$AP258="Media",'MAPA DE RIESGOS'!$AR258="Leve"),CONCATENATE("R",'MAPA DE RIESGOS'!$H258,"C",'MAPA DE RIESGOS'!$AF258),"")</f>
        <v/>
      </c>
      <c r="W83" s="346" t="str">
        <f>IF(AND('MAPA DE RIESGOS'!$AP259="Media",'MAPA DE RIESGOS'!$AR259="Leve"),CONCATENATE("R",'MAPA DE RIESGOS'!$H259,"C",'MAPA DE RIESGOS'!$AF259),"")</f>
        <v/>
      </c>
      <c r="X83" s="346" t="str">
        <f>IF(AND('MAPA DE RIESGOS'!$AP260="Media",'MAPA DE RIESGOS'!$AR260="Leve"),CONCATENATE("R",'MAPA DE RIESGOS'!$H260,"C",'MAPA DE RIESGOS'!$AF260),"")</f>
        <v/>
      </c>
      <c r="Y83" s="346" t="str">
        <f>IF(AND('MAPA DE RIESGOS'!$AP261="Media",'MAPA DE RIESGOS'!$AR261="Leve"),CONCATENATE("R",'MAPA DE RIESGOS'!$H261,"C",'MAPA DE RIESGOS'!$AF261),"")</f>
        <v/>
      </c>
      <c r="Z83" s="346" t="str">
        <f>IF(AND('MAPA DE RIESGOS'!$AP262="Media",'MAPA DE RIESGOS'!$AR262="Leve"),CONCATENATE("R",'MAPA DE RIESGOS'!$H262,"C",'MAPA DE RIESGOS'!$AF262),"")</f>
        <v/>
      </c>
      <c r="AA83" s="346" t="str">
        <f>IF(AND('MAPA DE RIESGOS'!$AP263="Media",'MAPA DE RIESGOS'!$AR263="Leve"),CONCATENATE("R",'MAPA DE RIESGOS'!$H263,"C",'MAPA DE RIESGOS'!$AF263),"")</f>
        <v/>
      </c>
      <c r="AB83" s="345" t="str">
        <f>IF(AND('MAPA DE RIESGOS'!$AP246="Media",'MAPA DE RIESGOS'!$AR246="Menor"),CONCATENATE("R",'MAPA DE RIESGOS'!$H246,"C",'MAPA DE RIESGOS'!$AF246),"")</f>
        <v/>
      </c>
      <c r="AC83" s="346" t="str">
        <f>IF(AND('MAPA DE RIESGOS'!$AP247="Media",'MAPA DE RIESGOS'!$AR247="Menor"),CONCATENATE("R",'MAPA DE RIESGOS'!$H247,"C",'MAPA DE RIESGOS'!$AF247),"")</f>
        <v/>
      </c>
      <c r="AD83" s="346" t="str">
        <f>IF(AND('MAPA DE RIESGOS'!$AP248="Media",'MAPA DE RIESGOS'!$AR248="Menor"),CONCATENATE("R",'MAPA DE RIESGOS'!$H248,"C",'MAPA DE RIESGOS'!$AF248),"")</f>
        <v/>
      </c>
      <c r="AE83" s="346" t="str">
        <f>IF(AND('MAPA DE RIESGOS'!$AP249="Media",'MAPA DE RIESGOS'!$AR249="Menor"),CONCATENATE("R",'MAPA DE RIESGOS'!$H249,"C",'MAPA DE RIESGOS'!$AF249),"")</f>
        <v/>
      </c>
      <c r="AF83" s="346" t="str">
        <f>IF(AND('MAPA DE RIESGOS'!$AP250="Media",'MAPA DE RIESGOS'!$AR250="Menor"),CONCATENATE("R",'MAPA DE RIESGOS'!$H250,"C",'MAPA DE RIESGOS'!$AF250),"")</f>
        <v/>
      </c>
      <c r="AG83" s="346" t="str">
        <f>IF(AND('MAPA DE RIESGOS'!$AP251="Media",'MAPA DE RIESGOS'!$AR251="Menor"),CONCATENATE("R",'MAPA DE RIESGOS'!$H251,"C",'MAPA DE RIESGOS'!$AF251),"")</f>
        <v/>
      </c>
      <c r="AH83" s="346" t="str">
        <f>IF(AND('MAPA DE RIESGOS'!$AP252="Media",'MAPA DE RIESGOS'!$AR252="Menor"),CONCATENATE("R",'MAPA DE RIESGOS'!$H252,"C",'MAPA DE RIESGOS'!$AF252),"")</f>
        <v/>
      </c>
      <c r="AI83" s="346" t="str">
        <f>IF(AND('MAPA DE RIESGOS'!$AP253="Media",'MAPA DE RIESGOS'!$AR253="Menor"),CONCATENATE("R",'MAPA DE RIESGOS'!$H253,"C",'MAPA DE RIESGOS'!$AF253),"")</f>
        <v/>
      </c>
      <c r="AJ83" s="346" t="str">
        <f>IF(AND('MAPA DE RIESGOS'!$AP254="Media",'MAPA DE RIESGOS'!$AR254="Menor"),CONCATENATE("R",'MAPA DE RIESGOS'!$H254,"C",'MAPA DE RIESGOS'!$AF254),"")</f>
        <v/>
      </c>
      <c r="AK83" s="346" t="str">
        <f>IF(AND('MAPA DE RIESGOS'!$AP255="Media",'MAPA DE RIESGOS'!$AR255="Menor"),CONCATENATE("R",'MAPA DE RIESGOS'!$H255,"C",'MAPA DE RIESGOS'!$AF255),"")</f>
        <v/>
      </c>
      <c r="AL83" s="346" t="str">
        <f>IF(AND('MAPA DE RIESGOS'!$AP256="Media",'MAPA DE RIESGOS'!$AR256="Menor"),CONCATENATE("R",'MAPA DE RIESGOS'!$H256,"C",'MAPA DE RIESGOS'!$AF256),"")</f>
        <v/>
      </c>
      <c r="AM83" s="346" t="str">
        <f>IF(AND('MAPA DE RIESGOS'!$AP257="Media",'MAPA DE RIESGOS'!$AR257="Menor"),CONCATENATE("R",'MAPA DE RIESGOS'!$H257,"C",'MAPA DE RIESGOS'!$AF257),"")</f>
        <v/>
      </c>
      <c r="AN83" s="346" t="str">
        <f>IF(AND('MAPA DE RIESGOS'!$AP258="Media",'MAPA DE RIESGOS'!$AR258="Menor"),CONCATENATE("R",'MAPA DE RIESGOS'!$H258,"C",'MAPA DE RIESGOS'!$AF258),"")</f>
        <v/>
      </c>
      <c r="AO83" s="346" t="str">
        <f>IF(AND('MAPA DE RIESGOS'!$AP259="Media",'MAPA DE RIESGOS'!$AR259="Menor"),CONCATENATE("R",'MAPA DE RIESGOS'!$H259,"C",'MAPA DE RIESGOS'!$AF259),"")</f>
        <v/>
      </c>
      <c r="AP83" s="346" t="str">
        <f>IF(AND('MAPA DE RIESGOS'!$AP260="Media",'MAPA DE RIESGOS'!$AR260="Menor"),CONCATENATE("R",'MAPA DE RIESGOS'!$H260,"C",'MAPA DE RIESGOS'!$AF260),"")</f>
        <v/>
      </c>
      <c r="AQ83" s="346" t="str">
        <f>IF(AND('MAPA DE RIESGOS'!$AP261="Media",'MAPA DE RIESGOS'!$AR261="Menor"),CONCATENATE("R",'MAPA DE RIESGOS'!$H261,"C",'MAPA DE RIESGOS'!$AF261),"")</f>
        <v/>
      </c>
      <c r="AR83" s="346" t="str">
        <f>IF(AND('MAPA DE RIESGOS'!$AP262="Media",'MAPA DE RIESGOS'!$AR262="Menor"),CONCATENATE("R",'MAPA DE RIESGOS'!$H262,"C",'MAPA DE RIESGOS'!$AF262),"")</f>
        <v/>
      </c>
      <c r="AS83" s="346" t="str">
        <f>IF(AND('MAPA DE RIESGOS'!$AP263="Media",'MAPA DE RIESGOS'!$AR263="Menor"),CONCATENATE("R",'MAPA DE RIESGOS'!$H263,"C",'MAPA DE RIESGOS'!$AF263),"")</f>
        <v/>
      </c>
      <c r="AT83" s="345" t="str">
        <f>IF(AND('MAPA DE RIESGOS'!$AP246="Media",'MAPA DE RIESGOS'!$AR246="Moderado"),CONCATENATE("R",'MAPA DE RIESGOS'!$H246,"C",'MAPA DE RIESGOS'!$AF246),"")</f>
        <v/>
      </c>
      <c r="AU83" s="346" t="str">
        <f>IF(AND('MAPA DE RIESGOS'!$AP247="Media",'MAPA DE RIESGOS'!$AR247="Moderado"),CONCATENATE("R",'MAPA DE RIESGOS'!$H247,"C",'MAPA DE RIESGOS'!$AF247),"")</f>
        <v/>
      </c>
      <c r="AV83" s="346" t="str">
        <f>IF(AND('MAPA DE RIESGOS'!$AP248="Media",'MAPA DE RIESGOS'!$AR248="Moderado"),CONCATENATE("R",'MAPA DE RIESGOS'!$H248,"C",'MAPA DE RIESGOS'!$AF248),"")</f>
        <v/>
      </c>
      <c r="AW83" s="346" t="str">
        <f>IF(AND('MAPA DE RIESGOS'!$AP249="Media",'MAPA DE RIESGOS'!$AR249="Moderado"),CONCATENATE("R",'MAPA DE RIESGOS'!$H249,"C",'MAPA DE RIESGOS'!$AF249),"")</f>
        <v/>
      </c>
      <c r="AX83" s="346" t="str">
        <f>IF(AND('MAPA DE RIESGOS'!$AP250="Media",'MAPA DE RIESGOS'!$AR250="Moderado"),CONCATENATE("R",'MAPA DE RIESGOS'!$H250,"C",'MAPA DE RIESGOS'!$AF250),"")</f>
        <v/>
      </c>
      <c r="AY83" s="346" t="str">
        <f>IF(AND('MAPA DE RIESGOS'!$AP251="Media",'MAPA DE RIESGOS'!$AR251="Moderado"),CONCATENATE("R",'MAPA DE RIESGOS'!$H251,"C",'MAPA DE RIESGOS'!$AF251),"")</f>
        <v/>
      </c>
      <c r="AZ83" s="346" t="str">
        <f>IF(AND('MAPA DE RIESGOS'!$AP252="Media",'MAPA DE RIESGOS'!$AR252="Moderado"),CONCATENATE("R",'MAPA DE RIESGOS'!$H252,"C",'MAPA DE RIESGOS'!$AF252),"")</f>
        <v/>
      </c>
      <c r="BA83" s="346" t="str">
        <f>IF(AND('MAPA DE RIESGOS'!$AP253="Media",'MAPA DE RIESGOS'!$AR253="Moderado"),CONCATENATE("R",'MAPA DE RIESGOS'!$H253,"C",'MAPA DE RIESGOS'!$AF253),"")</f>
        <v/>
      </c>
      <c r="BB83" s="346" t="str">
        <f>IF(AND('MAPA DE RIESGOS'!$AP254="Media",'MAPA DE RIESGOS'!$AR254="Moderado"),CONCATENATE("R",'MAPA DE RIESGOS'!$H254,"C",'MAPA DE RIESGOS'!$AF254),"")</f>
        <v/>
      </c>
      <c r="BC83" s="346" t="str">
        <f>IF(AND('MAPA DE RIESGOS'!$AP255="Media",'MAPA DE RIESGOS'!$AR255="Moderado"),CONCATENATE("R",'MAPA DE RIESGOS'!$H255,"C",'MAPA DE RIESGOS'!$AF255),"")</f>
        <v/>
      </c>
      <c r="BD83" s="346" t="str">
        <f>IF(AND('MAPA DE RIESGOS'!$AP256="Media",'MAPA DE RIESGOS'!$AR256="Moderado"),CONCATENATE("R",'MAPA DE RIESGOS'!$H256,"C",'MAPA DE RIESGOS'!$AF256),"")</f>
        <v/>
      </c>
      <c r="BE83" s="346" t="str">
        <f>IF(AND('MAPA DE RIESGOS'!$AP257="Media",'MAPA DE RIESGOS'!$AR257="Moderado"),CONCATENATE("R",'MAPA DE RIESGOS'!$H257,"C",'MAPA DE RIESGOS'!$AF257),"")</f>
        <v/>
      </c>
      <c r="BF83" s="346" t="str">
        <f>IF(AND('MAPA DE RIESGOS'!$AP258="Media",'MAPA DE RIESGOS'!$AR258="Moderado"),CONCATENATE("R",'MAPA DE RIESGOS'!$H258,"C",'MAPA DE RIESGOS'!$AF258),"")</f>
        <v/>
      </c>
      <c r="BG83" s="346" t="str">
        <f>IF(AND('MAPA DE RIESGOS'!$AP259="Media",'MAPA DE RIESGOS'!$AR259="Moderado"),CONCATENATE("R",'MAPA DE RIESGOS'!$H259,"C",'MAPA DE RIESGOS'!$AF259),"")</f>
        <v/>
      </c>
      <c r="BH83" s="346" t="str">
        <f>IF(AND('MAPA DE RIESGOS'!$AP260="Media",'MAPA DE RIESGOS'!$AR260="Moderado"),CONCATENATE("R",'MAPA DE RIESGOS'!$H260,"C",'MAPA DE RIESGOS'!$AF260),"")</f>
        <v/>
      </c>
      <c r="BI83" s="346" t="str">
        <f>IF(AND('MAPA DE RIESGOS'!$AP261="Media",'MAPA DE RIESGOS'!$AR261="Moderado"),CONCATENATE("R",'MAPA DE RIESGOS'!$H261,"C",'MAPA DE RIESGOS'!$AF261),"")</f>
        <v/>
      </c>
      <c r="BJ83" s="346" t="str">
        <f>IF(AND('MAPA DE RIESGOS'!$AP262="Media",'MAPA DE RIESGOS'!$AR262="Moderado"),CONCATENATE("R",'MAPA DE RIESGOS'!$H262,"C",'MAPA DE RIESGOS'!$AF262),"")</f>
        <v/>
      </c>
      <c r="BK83" s="347" t="str">
        <f>IF(AND('MAPA DE RIESGOS'!$AP263="Media",'MAPA DE RIESGOS'!$AR263="Moderado"),CONCATENATE("R",'MAPA DE RIESGOS'!$H263,"C",'MAPA DE RIESGOS'!$AF263),"")</f>
        <v/>
      </c>
      <c r="BL83" s="333" t="str">
        <f>IF(AND('MAPA DE RIESGOS'!$AP246="Media",'MAPA DE RIESGOS'!$AR246="Mayor"),CONCATENATE("R",'MAPA DE RIESGOS'!$H246,"C",'MAPA DE RIESGOS'!$AF246),"")</f>
        <v/>
      </c>
      <c r="BM83" s="333" t="str">
        <f>IF(AND('MAPA DE RIESGOS'!$AP247="Media",'MAPA DE RIESGOS'!$AR247="Mayor"),CONCATENATE("R",'MAPA DE RIESGOS'!$H247,"C",'MAPA DE RIESGOS'!$AF247),"")</f>
        <v/>
      </c>
      <c r="BN83" s="333" t="str">
        <f>IF(AND('MAPA DE RIESGOS'!$AP248="Media",'MAPA DE RIESGOS'!$AR248="Mayor"),CONCATENATE("R",'MAPA DE RIESGOS'!$H248,"C",'MAPA DE RIESGOS'!$AF248),"")</f>
        <v/>
      </c>
      <c r="BO83" s="333" t="str">
        <f>IF(AND('MAPA DE RIESGOS'!$AP249="Media",'MAPA DE RIESGOS'!$AR249="Mayor"),CONCATENATE("R",'MAPA DE RIESGOS'!$H249,"C",'MAPA DE RIESGOS'!$AF249),"")</f>
        <v/>
      </c>
      <c r="BP83" s="333" t="str">
        <f>IF(AND('MAPA DE RIESGOS'!$AP250="Media",'MAPA DE RIESGOS'!$AR250="Mayor"),CONCATENATE("R",'MAPA DE RIESGOS'!$H250,"C",'MAPA DE RIESGOS'!$AF250),"")</f>
        <v/>
      </c>
      <c r="BQ83" s="333" t="str">
        <f>IF(AND('MAPA DE RIESGOS'!$AP251="Media",'MAPA DE RIESGOS'!$AR251="Mayor"),CONCATENATE("R",'MAPA DE RIESGOS'!$H251,"C",'MAPA DE RIESGOS'!$AF251),"")</f>
        <v/>
      </c>
      <c r="BR83" s="333" t="str">
        <f>IF(AND('MAPA DE RIESGOS'!$AP252="Media",'MAPA DE RIESGOS'!$AR252="Mayor"),CONCATENATE("R",'MAPA DE RIESGOS'!$H252,"C",'MAPA DE RIESGOS'!$AF252),"")</f>
        <v/>
      </c>
      <c r="BS83" s="333" t="str">
        <f>IF(AND('MAPA DE RIESGOS'!$AP253="Media",'MAPA DE RIESGOS'!$AR253="Mayor"),CONCATENATE("R",'MAPA DE RIESGOS'!$H253,"C",'MAPA DE RIESGOS'!$AF253),"")</f>
        <v/>
      </c>
      <c r="BT83" s="333" t="str">
        <f>IF(AND('MAPA DE RIESGOS'!$AP254="Media",'MAPA DE RIESGOS'!$AR254="Mayor"),CONCATENATE("R",'MAPA DE RIESGOS'!$H254,"C",'MAPA DE RIESGOS'!$AF254),"")</f>
        <v/>
      </c>
      <c r="BU83" s="333" t="str">
        <f>IF(AND('MAPA DE RIESGOS'!$AP255="Media",'MAPA DE RIESGOS'!$AR255="Mayor"),CONCATENATE("R",'MAPA DE RIESGOS'!$H255,"C",'MAPA DE RIESGOS'!$AF255),"")</f>
        <v/>
      </c>
      <c r="BV83" s="333" t="str">
        <f>IF(AND('MAPA DE RIESGOS'!$AP256="Media",'MAPA DE RIESGOS'!$AR256="Mayor"),CONCATENATE("R",'MAPA DE RIESGOS'!$H256,"C",'MAPA DE RIESGOS'!$AF256),"")</f>
        <v/>
      </c>
      <c r="BW83" s="333" t="str">
        <f>IF(AND('MAPA DE RIESGOS'!$AP257="Media",'MAPA DE RIESGOS'!$AR257="Mayor"),CONCATENATE("R",'MAPA DE RIESGOS'!$H257,"C",'MAPA DE RIESGOS'!$AF257),"")</f>
        <v/>
      </c>
      <c r="BX83" s="333" t="str">
        <f>IF(AND('MAPA DE RIESGOS'!$AP258="Media",'MAPA DE RIESGOS'!$AR258="Mayor"),CONCATENATE("R",'MAPA DE RIESGOS'!$H258,"C",'MAPA DE RIESGOS'!$AF258),"")</f>
        <v/>
      </c>
      <c r="BY83" s="333" t="str">
        <f>IF(AND('MAPA DE RIESGOS'!$AP259="Media",'MAPA DE RIESGOS'!$AR259="Mayor"),CONCATENATE("R",'MAPA DE RIESGOS'!$H259,"C",'MAPA DE RIESGOS'!$AF259),"")</f>
        <v/>
      </c>
      <c r="BZ83" s="333" t="str">
        <f>IF(AND('MAPA DE RIESGOS'!$AP260="Media",'MAPA DE RIESGOS'!$AR260="Mayor"),CONCATENATE("R",'MAPA DE RIESGOS'!$H260,"C",'MAPA DE RIESGOS'!$AF260),"")</f>
        <v/>
      </c>
      <c r="CA83" s="333" t="str">
        <f>IF(AND('MAPA DE RIESGOS'!$AP261="Media",'MAPA DE RIESGOS'!$AR261="Mayor"),CONCATENATE("R",'MAPA DE RIESGOS'!$H261,"C",'MAPA DE RIESGOS'!$AF261),"")</f>
        <v/>
      </c>
      <c r="CB83" s="333" t="str">
        <f>IF(AND('MAPA DE RIESGOS'!$AP262="Media",'MAPA DE RIESGOS'!$AR262="Mayor"),CONCATENATE("R",'MAPA DE RIESGOS'!$H262,"C",'MAPA DE RIESGOS'!$AF262),"")</f>
        <v/>
      </c>
      <c r="CC83" s="334" t="str">
        <f>IF(AND('MAPA DE RIESGOS'!$AP263="Media",'MAPA DE RIESGOS'!$AR263="Mayor"),CONCATENATE("R",'MAPA DE RIESGOS'!$H263,"C",'MAPA DE RIESGOS'!$AF263),"")</f>
        <v/>
      </c>
      <c r="CD83" s="335" t="str">
        <f>IF(AND('MAPA DE RIESGOS'!$AP246="Media",'MAPA DE RIESGOS'!$AR246="Catastrófico"),CONCATENATE("R",'MAPA DE RIESGOS'!$H246,"C",'MAPA DE RIESGOS'!$AF246),"")</f>
        <v/>
      </c>
      <c r="CE83" s="335" t="str">
        <f>IF(AND('MAPA DE RIESGOS'!$AP247="Media",'MAPA DE RIESGOS'!$AR247="Catastrófico"),CONCATENATE("R",'MAPA DE RIESGOS'!$H247,"C",'MAPA DE RIESGOS'!$AF247),"")</f>
        <v/>
      </c>
      <c r="CF83" s="335" t="str">
        <f>IF(AND('MAPA DE RIESGOS'!$AP248="Media",'MAPA DE RIESGOS'!$AR248="Catastrófico"),CONCATENATE("R",'MAPA DE RIESGOS'!$H248,"C",'MAPA DE RIESGOS'!$AF248),"")</f>
        <v/>
      </c>
      <c r="CG83" s="335" t="str">
        <f>IF(AND('MAPA DE RIESGOS'!$AP249="Media",'MAPA DE RIESGOS'!$AR249="Catastrófico"),CONCATENATE("R",'MAPA DE RIESGOS'!$H249,"C",'MAPA DE RIESGOS'!$AF249),"")</f>
        <v/>
      </c>
      <c r="CH83" s="335" t="str">
        <f>IF(AND('MAPA DE RIESGOS'!$AP250="Media",'MAPA DE RIESGOS'!$AR250="Catastrófico"),CONCATENATE("R",'MAPA DE RIESGOS'!$H250,"C",'MAPA DE RIESGOS'!$AF250),"")</f>
        <v/>
      </c>
      <c r="CI83" s="335" t="str">
        <f>IF(AND('MAPA DE RIESGOS'!$AP251="Media",'MAPA DE RIESGOS'!$AR251="Catastrófico"),CONCATENATE("R",'MAPA DE RIESGOS'!$H251,"C",'MAPA DE RIESGOS'!$AF251),"")</f>
        <v/>
      </c>
      <c r="CJ83" s="335" t="str">
        <f>IF(AND('MAPA DE RIESGOS'!$AP252="Media",'MAPA DE RIESGOS'!$AR252="Catastrófico"),CONCATENATE("R",'MAPA DE RIESGOS'!$H252,"C",'MAPA DE RIESGOS'!$AF252),"")</f>
        <v/>
      </c>
      <c r="CK83" s="335" t="str">
        <f>IF(AND('MAPA DE RIESGOS'!$AP253="Media",'MAPA DE RIESGOS'!$AR253="Catastrófico"),CONCATENATE("R",'MAPA DE RIESGOS'!$H253,"C",'MAPA DE RIESGOS'!$AF253),"")</f>
        <v/>
      </c>
      <c r="CL83" s="335" t="str">
        <f>IF(AND('MAPA DE RIESGOS'!$AP254="Media",'MAPA DE RIESGOS'!$AR254="Catastrófico"),CONCATENATE("R",'MAPA DE RIESGOS'!$H254,"C",'MAPA DE RIESGOS'!$AF254),"")</f>
        <v/>
      </c>
      <c r="CM83" s="335" t="str">
        <f>IF(AND('MAPA DE RIESGOS'!$AP255="Media",'MAPA DE RIESGOS'!$AR255="Catastrófico"),CONCATENATE("R",'MAPA DE RIESGOS'!$H255,"C",'MAPA DE RIESGOS'!$AF255),"")</f>
        <v/>
      </c>
      <c r="CN83" s="335" t="str">
        <f>IF(AND('MAPA DE RIESGOS'!$AP256="Media",'MAPA DE RIESGOS'!$AR256="Catastrófico"),CONCATENATE("R",'MAPA DE RIESGOS'!$H256,"C",'MAPA DE RIESGOS'!$AF256),"")</f>
        <v/>
      </c>
      <c r="CO83" s="335" t="str">
        <f>IF(AND('MAPA DE RIESGOS'!$AP257="Media",'MAPA DE RIESGOS'!$AR257="Catastrófico"),CONCATENATE("R",'MAPA DE RIESGOS'!$H257,"C",'MAPA DE RIESGOS'!$AF257),"")</f>
        <v/>
      </c>
      <c r="CP83" s="335" t="str">
        <f>IF(AND('MAPA DE RIESGOS'!$AP258="Media",'MAPA DE RIESGOS'!$AR258="Catastrófico"),CONCATENATE("R",'MAPA DE RIESGOS'!$H258,"C",'MAPA DE RIESGOS'!$AF258),"")</f>
        <v/>
      </c>
      <c r="CQ83" s="335" t="str">
        <f>IF(AND('MAPA DE RIESGOS'!$AP259="Media",'MAPA DE RIESGOS'!$AR259="Catastrófico"),CONCATENATE("R",'MAPA DE RIESGOS'!$H259,"C",'MAPA DE RIESGOS'!$AF259),"")</f>
        <v/>
      </c>
      <c r="CR83" s="335" t="str">
        <f>IF(AND('MAPA DE RIESGOS'!$AP260="Media",'MAPA DE RIESGOS'!$AR260="Catastrófico"),CONCATENATE("R",'MAPA DE RIESGOS'!$H260,"C",'MAPA DE RIESGOS'!$AF260),"")</f>
        <v/>
      </c>
      <c r="CS83" s="335" t="str">
        <f>IF(AND('MAPA DE RIESGOS'!$AP261="Media",'MAPA DE RIESGOS'!$AR261="Catastrófico"),CONCATENATE("R",'MAPA DE RIESGOS'!$H261,"C",'MAPA DE RIESGOS'!$AF261),"")</f>
        <v/>
      </c>
      <c r="CT83" s="335" t="str">
        <f>IF(AND('MAPA DE RIESGOS'!$AP262="Media",'MAPA DE RIESGOS'!$AR262="Catastrófico"),CONCATENATE("R",'MAPA DE RIESGOS'!$H262,"C",'MAPA DE RIESGOS'!$AF262),"")</f>
        <v/>
      </c>
      <c r="CU83" s="336" t="str">
        <f>IF(AND('MAPA DE RIESGOS'!$AP263="Media",'MAPA DE RIESGOS'!$AR263="Catastrófico"),CONCATENATE("R",'MAPA DE RIESGOS'!$H263,"C",'MAPA DE RIESGOS'!$AF263),"")</f>
        <v/>
      </c>
      <c r="CV83" s="67"/>
      <c r="CW83" s="979"/>
      <c r="CX83" s="980"/>
      <c r="CY83" s="980"/>
      <c r="CZ83" s="980"/>
      <c r="DA83" s="980"/>
      <c r="DB83" s="981"/>
    </row>
    <row r="84" spans="2:106" ht="32.450000000000003" customHeight="1">
      <c r="B84" s="966"/>
      <c r="C84" s="966"/>
      <c r="D84" s="967"/>
      <c r="E84" s="955"/>
      <c r="F84" s="956"/>
      <c r="G84" s="956"/>
      <c r="H84" s="956"/>
      <c r="I84" s="957"/>
      <c r="J84" s="345" t="str">
        <f>IF(AND('MAPA DE RIESGOS'!$AP264="Media",'MAPA DE RIESGOS'!$AR264="Leve"),CONCATENATE("R",'MAPA DE RIESGOS'!$H264,"C",'MAPA DE RIESGOS'!$AF264),"")</f>
        <v/>
      </c>
      <c r="K84" s="346" t="str">
        <f>IF(AND('MAPA DE RIESGOS'!$AP265="Media",'MAPA DE RIESGOS'!$AR265="Leve"),CONCATENATE("R",'MAPA DE RIESGOS'!$H265,"C",'MAPA DE RIESGOS'!$AF265),"")</f>
        <v/>
      </c>
      <c r="L84" s="346" t="str">
        <f>IF(AND('MAPA DE RIESGOS'!$AP266="Media",'MAPA DE RIESGOS'!$AR266="Leve"),CONCATENATE("R",'MAPA DE RIESGOS'!$H266,"C",'MAPA DE RIESGOS'!$AF266),"")</f>
        <v/>
      </c>
      <c r="M84" s="346" t="str">
        <f>IF(AND('MAPA DE RIESGOS'!$AP267="Media",'MAPA DE RIESGOS'!$AR267="Leve"),CONCATENATE("R",'MAPA DE RIESGOS'!$H267,"C",'MAPA DE RIESGOS'!$AF267),"")</f>
        <v/>
      </c>
      <c r="N84" s="346" t="str">
        <f>IF(AND('MAPA DE RIESGOS'!$AP268="Media",'MAPA DE RIESGOS'!$AR268="Leve"),CONCATENATE("R",'MAPA DE RIESGOS'!$H268,"C",'MAPA DE RIESGOS'!$AF268),"")</f>
        <v/>
      </c>
      <c r="O84" s="346" t="str">
        <f>IF(AND('MAPA DE RIESGOS'!$AP269="Media",'MAPA DE RIESGOS'!$AR269="Leve"),CONCATENATE("R",'MAPA DE RIESGOS'!$H269,"C",'MAPA DE RIESGOS'!$AF269),"")</f>
        <v/>
      </c>
      <c r="P84" s="346" t="str">
        <f>IF(AND('MAPA DE RIESGOS'!$AP270="Media",'MAPA DE RIESGOS'!$AR270="Leve"),CONCATENATE("R",'MAPA DE RIESGOS'!$H270,"C",'MAPA DE RIESGOS'!$AF270),"")</f>
        <v/>
      </c>
      <c r="Q84" s="346" t="str">
        <f>IF(AND('MAPA DE RIESGOS'!$AP271="Media",'MAPA DE RIESGOS'!$AR271="Leve"),CONCATENATE("R",'MAPA DE RIESGOS'!$H271,"C",'MAPA DE RIESGOS'!$AF271),"")</f>
        <v/>
      </c>
      <c r="R84" s="346" t="str">
        <f>IF(AND('MAPA DE RIESGOS'!$AP272="Media",'MAPA DE RIESGOS'!$AR272="Leve"),CONCATENATE("R",'MAPA DE RIESGOS'!$H272,"C",'MAPA DE RIESGOS'!$AF272),"")</f>
        <v/>
      </c>
      <c r="S84" s="346" t="str">
        <f>IF(AND('MAPA DE RIESGOS'!$AP273="Media",'MAPA DE RIESGOS'!$AR273="Leve"),CONCATENATE("R",'MAPA DE RIESGOS'!$H273,"C",'MAPA DE RIESGOS'!$AF273),"")</f>
        <v/>
      </c>
      <c r="T84" s="346" t="str">
        <f>IF(AND('MAPA DE RIESGOS'!$AP274="Media",'MAPA DE RIESGOS'!$AR274="Leve"),CONCATENATE("R",'MAPA DE RIESGOS'!$H274,"C",'MAPA DE RIESGOS'!$AF274),"")</f>
        <v/>
      </c>
      <c r="U84" s="346" t="str">
        <f>IF(AND('MAPA DE RIESGOS'!$AP275="Media",'MAPA DE RIESGOS'!$AR275="Leve"),CONCATENATE("R",'MAPA DE RIESGOS'!$H275,"C",'MAPA DE RIESGOS'!$AF275),"")</f>
        <v/>
      </c>
      <c r="V84" s="346" t="str">
        <f>IF(AND('MAPA DE RIESGOS'!$AP276="Media",'MAPA DE RIESGOS'!$AR276="Leve"),CONCATENATE("R",'MAPA DE RIESGOS'!$H276,"C",'MAPA DE RIESGOS'!$AF276),"")</f>
        <v/>
      </c>
      <c r="W84" s="346" t="str">
        <f>IF(AND('MAPA DE RIESGOS'!$AP277="Media",'MAPA DE RIESGOS'!$AR277="Leve"),CONCATENATE("R",'MAPA DE RIESGOS'!$H277,"C",'MAPA DE RIESGOS'!$AF277),"")</f>
        <v/>
      </c>
      <c r="X84" s="346" t="str">
        <f>IF(AND('MAPA DE RIESGOS'!$AP278="Media",'MAPA DE RIESGOS'!$AR278="Leve"),CONCATENATE("R",'MAPA DE RIESGOS'!$H278,"C",'MAPA DE RIESGOS'!$AF278),"")</f>
        <v/>
      </c>
      <c r="Y84" s="346" t="str">
        <f>IF(AND('MAPA DE RIESGOS'!$AP279="Media",'MAPA DE RIESGOS'!$AR279="Leve"),CONCATENATE("R",'MAPA DE RIESGOS'!$H279,"C",'MAPA DE RIESGOS'!$AF279),"")</f>
        <v/>
      </c>
      <c r="Z84" s="346" t="str">
        <f>IF(AND('MAPA DE RIESGOS'!$AP280="Media",'MAPA DE RIESGOS'!$AR280="Leve"),CONCATENATE("R",'MAPA DE RIESGOS'!$H280,"C",'MAPA DE RIESGOS'!$AF280),"")</f>
        <v/>
      </c>
      <c r="AA84" s="346" t="str">
        <f>IF(AND('MAPA DE RIESGOS'!$AP281="Media",'MAPA DE RIESGOS'!$AR281="Leve"),CONCATENATE("R",'MAPA DE RIESGOS'!$H281,"C",'MAPA DE RIESGOS'!$AF281),"")</f>
        <v/>
      </c>
      <c r="AB84" s="345" t="str">
        <f>IF(AND('MAPA DE RIESGOS'!$AP264="Media",'MAPA DE RIESGOS'!$AR264="Menor"),CONCATENATE("R",'MAPA DE RIESGOS'!$H264,"C",'MAPA DE RIESGOS'!$AF264),"")</f>
        <v/>
      </c>
      <c r="AC84" s="346" t="str">
        <f>IF(AND('MAPA DE RIESGOS'!$AP265="Media",'MAPA DE RIESGOS'!$AR265="Menor"),CONCATENATE("R",'MAPA DE RIESGOS'!$H265,"C",'MAPA DE RIESGOS'!$AF265),"")</f>
        <v/>
      </c>
      <c r="AD84" s="346" t="str">
        <f>IF(AND('MAPA DE RIESGOS'!$AP266="Media",'MAPA DE RIESGOS'!$AR266="Menor"),CONCATENATE("R",'MAPA DE RIESGOS'!$H266,"C",'MAPA DE RIESGOS'!$AF266),"")</f>
        <v/>
      </c>
      <c r="AE84" s="346" t="str">
        <f>IF(AND('MAPA DE RIESGOS'!$AP267="Media",'MAPA DE RIESGOS'!$AR267="Menor"),CONCATENATE("R",'MAPA DE RIESGOS'!$H267,"C",'MAPA DE RIESGOS'!$AF267),"")</f>
        <v/>
      </c>
      <c r="AF84" s="346" t="str">
        <f>IF(AND('MAPA DE RIESGOS'!$AP268="Media",'MAPA DE RIESGOS'!$AR268="Menor"),CONCATENATE("R",'MAPA DE RIESGOS'!$H268,"C",'MAPA DE RIESGOS'!$AF268),"")</f>
        <v/>
      </c>
      <c r="AG84" s="346" t="str">
        <f>IF(AND('MAPA DE RIESGOS'!$AP269="Media",'MAPA DE RIESGOS'!$AR269="Menor"),CONCATENATE("R",'MAPA DE RIESGOS'!$H269,"C",'MAPA DE RIESGOS'!$AF269),"")</f>
        <v/>
      </c>
      <c r="AH84" s="346" t="str">
        <f>IF(AND('MAPA DE RIESGOS'!$AP270="Media",'MAPA DE RIESGOS'!$AR270="Menor"),CONCATENATE("R",'MAPA DE RIESGOS'!$H270,"C",'MAPA DE RIESGOS'!$AF270),"")</f>
        <v/>
      </c>
      <c r="AI84" s="346" t="str">
        <f>IF(AND('MAPA DE RIESGOS'!$AP271="Media",'MAPA DE RIESGOS'!$AR271="Menor"),CONCATENATE("R",'MAPA DE RIESGOS'!$H271,"C",'MAPA DE RIESGOS'!$AF271),"")</f>
        <v/>
      </c>
      <c r="AJ84" s="346" t="str">
        <f>IF(AND('MAPA DE RIESGOS'!$AP272="Media",'MAPA DE RIESGOS'!$AR272="Menor"),CONCATENATE("R",'MAPA DE RIESGOS'!$H272,"C",'MAPA DE RIESGOS'!$AF272),"")</f>
        <v/>
      </c>
      <c r="AK84" s="346" t="str">
        <f>IF(AND('MAPA DE RIESGOS'!$AP273="Media",'MAPA DE RIESGOS'!$AR273="Menor"),CONCATENATE("R",'MAPA DE RIESGOS'!$H273,"C",'MAPA DE RIESGOS'!$AF273),"")</f>
        <v/>
      </c>
      <c r="AL84" s="346" t="str">
        <f>IF(AND('MAPA DE RIESGOS'!$AP274="Media",'MAPA DE RIESGOS'!$AR274="Menor"),CONCATENATE("R",'MAPA DE RIESGOS'!$H274,"C",'MAPA DE RIESGOS'!$AF274),"")</f>
        <v/>
      </c>
      <c r="AM84" s="346" t="str">
        <f>IF(AND('MAPA DE RIESGOS'!$AP275="Media",'MAPA DE RIESGOS'!$AR275="Menor"),CONCATENATE("R",'MAPA DE RIESGOS'!$H275,"C",'MAPA DE RIESGOS'!$AF275),"")</f>
        <v/>
      </c>
      <c r="AN84" s="346" t="str">
        <f>IF(AND('MAPA DE RIESGOS'!$AP276="Media",'MAPA DE RIESGOS'!$AR276="Menor"),CONCATENATE("R",'MAPA DE RIESGOS'!$H276,"C",'MAPA DE RIESGOS'!$AF276),"")</f>
        <v/>
      </c>
      <c r="AO84" s="346" t="str">
        <f>IF(AND('MAPA DE RIESGOS'!$AP277="Media",'MAPA DE RIESGOS'!$AR277="Menor"),CONCATENATE("R",'MAPA DE RIESGOS'!$H277,"C",'MAPA DE RIESGOS'!$AF277),"")</f>
        <v/>
      </c>
      <c r="AP84" s="346" t="str">
        <f>IF(AND('MAPA DE RIESGOS'!$AP278="Media",'MAPA DE RIESGOS'!$AR278="Menor"),CONCATENATE("R",'MAPA DE RIESGOS'!$H278,"C",'MAPA DE RIESGOS'!$AF278),"")</f>
        <v/>
      </c>
      <c r="AQ84" s="346" t="str">
        <f>IF(AND('MAPA DE RIESGOS'!$AP279="Media",'MAPA DE RIESGOS'!$AR279="Menor"),CONCATENATE("R",'MAPA DE RIESGOS'!$H279,"C",'MAPA DE RIESGOS'!$AF279),"")</f>
        <v/>
      </c>
      <c r="AR84" s="346" t="str">
        <f>IF(AND('MAPA DE RIESGOS'!$AP280="Media",'MAPA DE RIESGOS'!$AR280="Menor"),CONCATENATE("R",'MAPA DE RIESGOS'!$H280,"C",'MAPA DE RIESGOS'!$AF280),"")</f>
        <v/>
      </c>
      <c r="AS84" s="346" t="str">
        <f>IF(AND('MAPA DE RIESGOS'!$AP281="Media",'MAPA DE RIESGOS'!$AR281="Menor"),CONCATENATE("R",'MAPA DE RIESGOS'!$H281,"C",'MAPA DE RIESGOS'!$AF281),"")</f>
        <v/>
      </c>
      <c r="AT84" s="345" t="str">
        <f>IF(AND('MAPA DE RIESGOS'!$AP264="Media",'MAPA DE RIESGOS'!$AR264="Moderado"),CONCATENATE("R",'MAPA DE RIESGOS'!$H264,"C",'MAPA DE RIESGOS'!$AF264),"")</f>
        <v/>
      </c>
      <c r="AU84" s="346" t="str">
        <f>IF(AND('MAPA DE RIESGOS'!$AP265="Media",'MAPA DE RIESGOS'!$AR265="Moderado"),CONCATENATE("R",'MAPA DE RIESGOS'!$H265,"C",'MAPA DE RIESGOS'!$AF265),"")</f>
        <v/>
      </c>
      <c r="AV84" s="346" t="str">
        <f>IF(AND('MAPA DE RIESGOS'!$AP266="Media",'MAPA DE RIESGOS'!$AR266="Moderado"),CONCATENATE("R",'MAPA DE RIESGOS'!$H266,"C",'MAPA DE RIESGOS'!$AF266),"")</f>
        <v/>
      </c>
      <c r="AW84" s="346" t="str">
        <f>IF(AND('MAPA DE RIESGOS'!$AP267="Media",'MAPA DE RIESGOS'!$AR267="Moderado"),CONCATENATE("R",'MAPA DE RIESGOS'!$H267,"C",'MAPA DE RIESGOS'!$AF267),"")</f>
        <v/>
      </c>
      <c r="AX84" s="346" t="str">
        <f>IF(AND('MAPA DE RIESGOS'!$AP268="Media",'MAPA DE RIESGOS'!$AR268="Moderado"),CONCATENATE("R",'MAPA DE RIESGOS'!$H268,"C",'MAPA DE RIESGOS'!$AF268),"")</f>
        <v/>
      </c>
      <c r="AY84" s="346" t="str">
        <f>IF(AND('MAPA DE RIESGOS'!$AP269="Media",'MAPA DE RIESGOS'!$AR269="Moderado"),CONCATENATE("R",'MAPA DE RIESGOS'!$H269,"C",'MAPA DE RIESGOS'!$AF269),"")</f>
        <v/>
      </c>
      <c r="AZ84" s="346" t="str">
        <f>IF(AND('MAPA DE RIESGOS'!$AP270="Media",'MAPA DE RIESGOS'!$AR270="Moderado"),CONCATENATE("R",'MAPA DE RIESGOS'!$H270,"C",'MAPA DE RIESGOS'!$AF270),"")</f>
        <v/>
      </c>
      <c r="BA84" s="346" t="str">
        <f>IF(AND('MAPA DE RIESGOS'!$AP271="Media",'MAPA DE RIESGOS'!$AR271="Moderado"),CONCATENATE("R",'MAPA DE RIESGOS'!$H271,"C",'MAPA DE RIESGOS'!$AF271),"")</f>
        <v/>
      </c>
      <c r="BB84" s="346" t="str">
        <f>IF(AND('MAPA DE RIESGOS'!$AP272="Media",'MAPA DE RIESGOS'!$AR272="Moderado"),CONCATENATE("R",'MAPA DE RIESGOS'!$H272,"C",'MAPA DE RIESGOS'!$AF272),"")</f>
        <v/>
      </c>
      <c r="BC84" s="346" t="str">
        <f>IF(AND('MAPA DE RIESGOS'!$AP273="Media",'MAPA DE RIESGOS'!$AR273="Moderado"),CONCATENATE("R",'MAPA DE RIESGOS'!$H273,"C",'MAPA DE RIESGOS'!$AF273),"")</f>
        <v/>
      </c>
      <c r="BD84" s="346" t="str">
        <f>IF(AND('MAPA DE RIESGOS'!$AP274="Media",'MAPA DE RIESGOS'!$AR274="Moderado"),CONCATENATE("R",'MAPA DE RIESGOS'!$H274,"C",'MAPA DE RIESGOS'!$AF274),"")</f>
        <v/>
      </c>
      <c r="BE84" s="346" t="str">
        <f>IF(AND('MAPA DE RIESGOS'!$AP275="Media",'MAPA DE RIESGOS'!$AR275="Moderado"),CONCATENATE("R",'MAPA DE RIESGOS'!$H275,"C",'MAPA DE RIESGOS'!$AF275),"")</f>
        <v/>
      </c>
      <c r="BF84" s="346" t="str">
        <f>IF(AND('MAPA DE RIESGOS'!$AP276="Media",'MAPA DE RIESGOS'!$AR276="Moderado"),CONCATENATE("R",'MAPA DE RIESGOS'!$H276,"C",'MAPA DE RIESGOS'!$AF276),"")</f>
        <v/>
      </c>
      <c r="BG84" s="346" t="str">
        <f>IF(AND('MAPA DE RIESGOS'!$AP277="Media",'MAPA DE RIESGOS'!$AR277="Moderado"),CONCATENATE("R",'MAPA DE RIESGOS'!$H277,"C",'MAPA DE RIESGOS'!$AF277),"")</f>
        <v/>
      </c>
      <c r="BH84" s="346" t="str">
        <f>IF(AND('MAPA DE RIESGOS'!$AP278="Media",'MAPA DE RIESGOS'!$AR278="Moderado"),CONCATENATE("R",'MAPA DE RIESGOS'!$H278,"C",'MAPA DE RIESGOS'!$AF278),"")</f>
        <v/>
      </c>
      <c r="BI84" s="346" t="str">
        <f>IF(AND('MAPA DE RIESGOS'!$AP279="Media",'MAPA DE RIESGOS'!$AR279="Moderado"),CONCATENATE("R",'MAPA DE RIESGOS'!$H279,"C",'MAPA DE RIESGOS'!$AF279),"")</f>
        <v/>
      </c>
      <c r="BJ84" s="346" t="str">
        <f>IF(AND('MAPA DE RIESGOS'!$AP280="Media",'MAPA DE RIESGOS'!$AR280="Moderado"),CONCATENATE("R",'MAPA DE RIESGOS'!$H280,"C",'MAPA DE RIESGOS'!$AF280),"")</f>
        <v/>
      </c>
      <c r="BK84" s="347" t="str">
        <f>IF(AND('MAPA DE RIESGOS'!$AP281="Media",'MAPA DE RIESGOS'!$AR281="Moderado"),CONCATENATE("R",'MAPA DE RIESGOS'!$H281,"C",'MAPA DE RIESGOS'!$AF281),"")</f>
        <v/>
      </c>
      <c r="BL84" s="333" t="str">
        <f>IF(AND('MAPA DE RIESGOS'!$AP264="Media",'MAPA DE RIESGOS'!$AR264="Mayor"),CONCATENATE("R",'MAPA DE RIESGOS'!$H264,"C",'MAPA DE RIESGOS'!$AF264),"")</f>
        <v/>
      </c>
      <c r="BM84" s="333" t="str">
        <f>IF(AND('MAPA DE RIESGOS'!$AP265="Media",'MAPA DE RIESGOS'!$AR265="Mayor"),CONCATENATE("R",'MAPA DE RIESGOS'!$H265,"C",'MAPA DE RIESGOS'!$AF265),"")</f>
        <v/>
      </c>
      <c r="BN84" s="333" t="str">
        <f>IF(AND('MAPA DE RIESGOS'!$AP266="Media",'MAPA DE RIESGOS'!$AR266="Mayor"),CONCATENATE("R",'MAPA DE RIESGOS'!$H266,"C",'MAPA DE RIESGOS'!$AF266),"")</f>
        <v/>
      </c>
      <c r="BO84" s="333" t="str">
        <f>IF(AND('MAPA DE RIESGOS'!$AP267="Media",'MAPA DE RIESGOS'!$AR267="Mayor"),CONCATENATE("R",'MAPA DE RIESGOS'!$H267,"C",'MAPA DE RIESGOS'!$AF267),"")</f>
        <v/>
      </c>
      <c r="BP84" s="333" t="str">
        <f>IF(AND('MAPA DE RIESGOS'!$AP268="Media",'MAPA DE RIESGOS'!$AR268="Mayor"),CONCATENATE("R",'MAPA DE RIESGOS'!$H268,"C",'MAPA DE RIESGOS'!$AF268),"")</f>
        <v/>
      </c>
      <c r="BQ84" s="333" t="str">
        <f>IF(AND('MAPA DE RIESGOS'!$AP269="Media",'MAPA DE RIESGOS'!$AR269="Mayor"),CONCATENATE("R",'MAPA DE RIESGOS'!$H269,"C",'MAPA DE RIESGOS'!$AF269),"")</f>
        <v/>
      </c>
      <c r="BR84" s="333" t="str">
        <f>IF(AND('MAPA DE RIESGOS'!$AP270="Media",'MAPA DE RIESGOS'!$AR270="Mayor"),CONCATENATE("R",'MAPA DE RIESGOS'!$H270,"C",'MAPA DE RIESGOS'!$AF270),"")</f>
        <v/>
      </c>
      <c r="BS84" s="333" t="str">
        <f>IF(AND('MAPA DE RIESGOS'!$AP271="Media",'MAPA DE RIESGOS'!$AR271="Mayor"),CONCATENATE("R",'MAPA DE RIESGOS'!$H271,"C",'MAPA DE RIESGOS'!$AF271),"")</f>
        <v/>
      </c>
      <c r="BT84" s="333" t="str">
        <f>IF(AND('MAPA DE RIESGOS'!$AP272="Media",'MAPA DE RIESGOS'!$AR272="Mayor"),CONCATENATE("R",'MAPA DE RIESGOS'!$H272,"C",'MAPA DE RIESGOS'!$AF272),"")</f>
        <v/>
      </c>
      <c r="BU84" s="333" t="str">
        <f>IF(AND('MAPA DE RIESGOS'!$AP273="Media",'MAPA DE RIESGOS'!$AR273="Mayor"),CONCATENATE("R",'MAPA DE RIESGOS'!$H273,"C",'MAPA DE RIESGOS'!$AF273),"")</f>
        <v/>
      </c>
      <c r="BV84" s="333" t="str">
        <f>IF(AND('MAPA DE RIESGOS'!$AP274="Media",'MAPA DE RIESGOS'!$AR274="Mayor"),CONCATENATE("R",'MAPA DE RIESGOS'!$H274,"C",'MAPA DE RIESGOS'!$AF274),"")</f>
        <v/>
      </c>
      <c r="BW84" s="333" t="str">
        <f>IF(AND('MAPA DE RIESGOS'!$AP275="Media",'MAPA DE RIESGOS'!$AR275="Mayor"),CONCATENATE("R",'MAPA DE RIESGOS'!$H275,"C",'MAPA DE RIESGOS'!$AF275),"")</f>
        <v/>
      </c>
      <c r="BX84" s="333" t="str">
        <f>IF(AND('MAPA DE RIESGOS'!$AP276="Media",'MAPA DE RIESGOS'!$AR276="Mayor"),CONCATENATE("R",'MAPA DE RIESGOS'!$H276,"C",'MAPA DE RIESGOS'!$AF276),"")</f>
        <v/>
      </c>
      <c r="BY84" s="333" t="str">
        <f>IF(AND('MAPA DE RIESGOS'!$AP277="Media",'MAPA DE RIESGOS'!$AR277="Mayor"),CONCATENATE("R",'MAPA DE RIESGOS'!$H277,"C",'MAPA DE RIESGOS'!$AF277),"")</f>
        <v/>
      </c>
      <c r="BZ84" s="333" t="str">
        <f>IF(AND('MAPA DE RIESGOS'!$AP278="Media",'MAPA DE RIESGOS'!$AR278="Mayor"),CONCATENATE("R",'MAPA DE RIESGOS'!$H278,"C",'MAPA DE RIESGOS'!$AF278),"")</f>
        <v/>
      </c>
      <c r="CA84" s="333" t="str">
        <f>IF(AND('MAPA DE RIESGOS'!$AP279="Media",'MAPA DE RIESGOS'!$AR279="Mayor"),CONCATENATE("R",'MAPA DE RIESGOS'!$H279,"C",'MAPA DE RIESGOS'!$AF279),"")</f>
        <v/>
      </c>
      <c r="CB84" s="333" t="str">
        <f>IF(AND('MAPA DE RIESGOS'!$AP280="Media",'MAPA DE RIESGOS'!$AR280="Mayor"),CONCATENATE("R",'MAPA DE RIESGOS'!$H280,"C",'MAPA DE RIESGOS'!$AF280),"")</f>
        <v/>
      </c>
      <c r="CC84" s="334" t="str">
        <f>IF(AND('MAPA DE RIESGOS'!$AP281="Media",'MAPA DE RIESGOS'!$AR281="Mayor"),CONCATENATE("R",'MAPA DE RIESGOS'!$H281,"C",'MAPA DE RIESGOS'!$AF281),"")</f>
        <v/>
      </c>
      <c r="CD84" s="335" t="str">
        <f>IF(AND('MAPA DE RIESGOS'!$AP264="Media",'MAPA DE RIESGOS'!$AR264="Catastrófico"),CONCATENATE("R",'MAPA DE RIESGOS'!$H264,"C",'MAPA DE RIESGOS'!$AF264),"")</f>
        <v/>
      </c>
      <c r="CE84" s="335" t="str">
        <f>IF(AND('MAPA DE RIESGOS'!$AP265="Media",'MAPA DE RIESGOS'!$AR265="Catastrófico"),CONCATENATE("R",'MAPA DE RIESGOS'!$H265,"C",'MAPA DE RIESGOS'!$AF265),"")</f>
        <v/>
      </c>
      <c r="CF84" s="335" t="str">
        <f>IF(AND('MAPA DE RIESGOS'!$AP266="Media",'MAPA DE RIESGOS'!$AR266="Catastrófico"),CONCATENATE("R",'MAPA DE RIESGOS'!$H266,"C",'MAPA DE RIESGOS'!$AF266),"")</f>
        <v/>
      </c>
      <c r="CG84" s="335" t="str">
        <f>IF(AND('MAPA DE RIESGOS'!$AP267="Media",'MAPA DE RIESGOS'!$AR267="Catastrófico"),CONCATENATE("R",'MAPA DE RIESGOS'!$H267,"C",'MAPA DE RIESGOS'!$AF267),"")</f>
        <v/>
      </c>
      <c r="CH84" s="335" t="str">
        <f>IF(AND('MAPA DE RIESGOS'!$AP268="Media",'MAPA DE RIESGOS'!$AR268="Catastrófico"),CONCATENATE("R",'MAPA DE RIESGOS'!$H268,"C",'MAPA DE RIESGOS'!$AF268),"")</f>
        <v/>
      </c>
      <c r="CI84" s="335" t="str">
        <f>IF(AND('MAPA DE RIESGOS'!$AP269="Media",'MAPA DE RIESGOS'!$AR269="Catastrófico"),CONCATENATE("R",'MAPA DE RIESGOS'!$H269,"C",'MAPA DE RIESGOS'!$AF269),"")</f>
        <v/>
      </c>
      <c r="CJ84" s="335" t="str">
        <f>IF(AND('MAPA DE RIESGOS'!$AP270="Media",'MAPA DE RIESGOS'!$AR270="Catastrófico"),CONCATENATE("R",'MAPA DE RIESGOS'!$H270,"C",'MAPA DE RIESGOS'!$AF270),"")</f>
        <v/>
      </c>
      <c r="CK84" s="335" t="str">
        <f>IF(AND('MAPA DE RIESGOS'!$AP271="Media",'MAPA DE RIESGOS'!$AR271="Catastrófico"),CONCATENATE("R",'MAPA DE RIESGOS'!$H271,"C",'MAPA DE RIESGOS'!$AF271),"")</f>
        <v/>
      </c>
      <c r="CL84" s="335" t="str">
        <f>IF(AND('MAPA DE RIESGOS'!$AP272="Media",'MAPA DE RIESGOS'!$AR272="Catastrófico"),CONCATENATE("R",'MAPA DE RIESGOS'!$H272,"C",'MAPA DE RIESGOS'!$AF272),"")</f>
        <v/>
      </c>
      <c r="CM84" s="335" t="str">
        <f>IF(AND('MAPA DE RIESGOS'!$AP273="Media",'MAPA DE RIESGOS'!$AR273="Catastrófico"),CONCATENATE("R",'MAPA DE RIESGOS'!$H273,"C",'MAPA DE RIESGOS'!$AF273),"")</f>
        <v/>
      </c>
      <c r="CN84" s="335" t="str">
        <f>IF(AND('MAPA DE RIESGOS'!$AP274="Media",'MAPA DE RIESGOS'!$AR274="Catastrófico"),CONCATENATE("R",'MAPA DE RIESGOS'!$H274,"C",'MAPA DE RIESGOS'!$AF274),"")</f>
        <v/>
      </c>
      <c r="CO84" s="335" t="str">
        <f>IF(AND('MAPA DE RIESGOS'!$AP275="Media",'MAPA DE RIESGOS'!$AR275="Catastrófico"),CONCATENATE("R",'MAPA DE RIESGOS'!$H275,"C",'MAPA DE RIESGOS'!$AF275),"")</f>
        <v/>
      </c>
      <c r="CP84" s="335" t="str">
        <f>IF(AND('MAPA DE RIESGOS'!$AP276="Media",'MAPA DE RIESGOS'!$AR276="Catastrófico"),CONCATENATE("R",'MAPA DE RIESGOS'!$H276,"C",'MAPA DE RIESGOS'!$AF276),"")</f>
        <v/>
      </c>
      <c r="CQ84" s="335" t="str">
        <f>IF(AND('MAPA DE RIESGOS'!$AP277="Media",'MAPA DE RIESGOS'!$AR277="Catastrófico"),CONCATENATE("R",'MAPA DE RIESGOS'!$H277,"C",'MAPA DE RIESGOS'!$AF277),"")</f>
        <v/>
      </c>
      <c r="CR84" s="335" t="str">
        <f>IF(AND('MAPA DE RIESGOS'!$AP278="Media",'MAPA DE RIESGOS'!$AR278="Catastrófico"),CONCATENATE("R",'MAPA DE RIESGOS'!$H278,"C",'MAPA DE RIESGOS'!$AF278),"")</f>
        <v/>
      </c>
      <c r="CS84" s="335" t="str">
        <f>IF(AND('MAPA DE RIESGOS'!$AP279="Media",'MAPA DE RIESGOS'!$AR279="Catastrófico"),CONCATENATE("R",'MAPA DE RIESGOS'!$H279,"C",'MAPA DE RIESGOS'!$AF279),"")</f>
        <v/>
      </c>
      <c r="CT84" s="335" t="str">
        <f>IF(AND('MAPA DE RIESGOS'!$AP280="Media",'MAPA DE RIESGOS'!$AR280="Catastrófico"),CONCATENATE("R",'MAPA DE RIESGOS'!$H280,"C",'MAPA DE RIESGOS'!$AF280),"")</f>
        <v/>
      </c>
      <c r="CU84" s="336" t="str">
        <f>IF(AND('MAPA DE RIESGOS'!$AP281="Media",'MAPA DE RIESGOS'!$AR281="Catastrófico"),CONCATENATE("R",'MAPA DE RIESGOS'!$H281,"C",'MAPA DE RIESGOS'!$AF281),"")</f>
        <v/>
      </c>
      <c r="CV84" s="67"/>
      <c r="CW84" s="979"/>
      <c r="CX84" s="980"/>
      <c r="CY84" s="980"/>
      <c r="CZ84" s="980"/>
      <c r="DA84" s="980"/>
      <c r="DB84" s="981"/>
    </row>
    <row r="85" spans="2:106" ht="32.450000000000003" customHeight="1">
      <c r="B85" s="966"/>
      <c r="C85" s="966"/>
      <c r="D85" s="967"/>
      <c r="E85" s="955"/>
      <c r="F85" s="956"/>
      <c r="G85" s="956"/>
      <c r="H85" s="956"/>
      <c r="I85" s="957"/>
      <c r="J85" s="345" t="str">
        <f>IF(AND('MAPA DE RIESGOS'!$AP282="Media",'MAPA DE RIESGOS'!$AR282="Leve"),CONCATENATE("R",'MAPA DE RIESGOS'!$H282,"C",'MAPA DE RIESGOS'!$AF282),"")</f>
        <v/>
      </c>
      <c r="K85" s="346" t="str">
        <f>IF(AND('MAPA DE RIESGOS'!$AP283="Media",'MAPA DE RIESGOS'!$AR283="Leve"),CONCATENATE("R",'MAPA DE RIESGOS'!$H283,"C",'MAPA DE RIESGOS'!$AF283),"")</f>
        <v/>
      </c>
      <c r="L85" s="346" t="str">
        <f>IF(AND('MAPA DE RIESGOS'!$AP284="Media",'MAPA DE RIESGOS'!$AR284="Leve"),CONCATENATE("R",'MAPA DE RIESGOS'!$H284,"C",'MAPA DE RIESGOS'!$AF284),"")</f>
        <v/>
      </c>
      <c r="M85" s="346" t="str">
        <f>IF(AND('MAPA DE RIESGOS'!$AP285="Media",'MAPA DE RIESGOS'!$AR285="Leve"),CONCATENATE("R",'MAPA DE RIESGOS'!$H285,"C",'MAPA DE RIESGOS'!$AF285),"")</f>
        <v/>
      </c>
      <c r="N85" s="346" t="str">
        <f>IF(AND('MAPA DE RIESGOS'!$AP286="Media",'MAPA DE RIESGOS'!$AR286="Leve"),CONCATENATE("R",'MAPA DE RIESGOS'!$H286,"C",'MAPA DE RIESGOS'!$AF286),"")</f>
        <v/>
      </c>
      <c r="O85" s="346" t="str">
        <f>IF(AND('MAPA DE RIESGOS'!$AP287="Media",'MAPA DE RIESGOS'!$AR287="Leve"),CONCATENATE("R",'MAPA DE RIESGOS'!$H287,"C",'MAPA DE RIESGOS'!$AF287),"")</f>
        <v/>
      </c>
      <c r="P85" s="346" t="str">
        <f>IF(AND('MAPA DE RIESGOS'!$AP288="Media",'MAPA DE RIESGOS'!$AR288="Leve"),CONCATENATE("R",'MAPA DE RIESGOS'!$H288,"C",'MAPA DE RIESGOS'!$AF288),"")</f>
        <v/>
      </c>
      <c r="Q85" s="346" t="str">
        <f>IF(AND('MAPA DE RIESGOS'!$AP289="Media",'MAPA DE RIESGOS'!$AR289="Leve"),CONCATENATE("R",'MAPA DE RIESGOS'!$H289,"C",'MAPA DE RIESGOS'!$AF289),"")</f>
        <v/>
      </c>
      <c r="R85" s="346" t="str">
        <f>IF(AND('MAPA DE RIESGOS'!$AP290="Media",'MAPA DE RIESGOS'!$AR290="Leve"),CONCATENATE("R",'MAPA DE RIESGOS'!$H290,"C",'MAPA DE RIESGOS'!$AF290),"")</f>
        <v/>
      </c>
      <c r="S85" s="346" t="str">
        <f>IF(AND('MAPA DE RIESGOS'!$AP291="Media",'MAPA DE RIESGOS'!$AR291="Leve"),CONCATENATE("R",'MAPA DE RIESGOS'!$H291,"C",'MAPA DE RIESGOS'!$AF291),"")</f>
        <v/>
      </c>
      <c r="T85" s="346" t="str">
        <f>IF(AND('MAPA DE RIESGOS'!$AP292="Media",'MAPA DE RIESGOS'!$AR292="Leve"),CONCATENATE("R",'MAPA DE RIESGOS'!$H292,"C",'MAPA DE RIESGOS'!$AF292),"")</f>
        <v/>
      </c>
      <c r="U85" s="346" t="str">
        <f>IF(AND('MAPA DE RIESGOS'!$AP293="Media",'MAPA DE RIESGOS'!$AR293="Leve"),CONCATENATE("R",'MAPA DE RIESGOS'!$H293,"C",'MAPA DE RIESGOS'!$AF293),"")</f>
        <v/>
      </c>
      <c r="V85" s="346" t="str">
        <f>IF(AND('MAPA DE RIESGOS'!$AP294="Media",'MAPA DE RIESGOS'!$AR294="Leve"),CONCATENATE("R",'MAPA DE RIESGOS'!$H294,"C",'MAPA DE RIESGOS'!$AF294),"")</f>
        <v/>
      </c>
      <c r="W85" s="346" t="str">
        <f>IF(AND('MAPA DE RIESGOS'!$AP295="Media",'MAPA DE RIESGOS'!$AR295="Leve"),CONCATENATE("R",'MAPA DE RIESGOS'!$H295,"C",'MAPA DE RIESGOS'!$AF295),"")</f>
        <v/>
      </c>
      <c r="X85" s="346" t="str">
        <f>IF(AND('MAPA DE RIESGOS'!$AP296="Media",'MAPA DE RIESGOS'!$AR296="Leve"),CONCATENATE("R",'MAPA DE RIESGOS'!$H296,"C",'MAPA DE RIESGOS'!$AF296),"")</f>
        <v/>
      </c>
      <c r="Y85" s="346" t="str">
        <f>IF(AND('MAPA DE RIESGOS'!$AP297="Media",'MAPA DE RIESGOS'!$AR297="Leve"),CONCATENATE("R",'MAPA DE RIESGOS'!$H297,"C",'MAPA DE RIESGOS'!$AF297),"")</f>
        <v/>
      </c>
      <c r="Z85" s="346" t="str">
        <f>IF(AND('MAPA DE RIESGOS'!$AP298="Media",'MAPA DE RIESGOS'!$AR298="Leve"),CONCATENATE("R",'MAPA DE RIESGOS'!$H298,"C",'MAPA DE RIESGOS'!$AF298),"")</f>
        <v/>
      </c>
      <c r="AA85" s="346" t="str">
        <f>IF(AND('MAPA DE RIESGOS'!$AP299="Media",'MAPA DE RIESGOS'!$AR299="Leve"),CONCATENATE("R",'MAPA DE RIESGOS'!$H299,"C",'MAPA DE RIESGOS'!$AF299),"")</f>
        <v/>
      </c>
      <c r="AB85" s="345" t="str">
        <f>IF(AND('MAPA DE RIESGOS'!$AP282="Media",'MAPA DE RIESGOS'!$AR282="Menor"),CONCATENATE("R",'MAPA DE RIESGOS'!$H282,"C",'MAPA DE RIESGOS'!$AF282),"")</f>
        <v/>
      </c>
      <c r="AC85" s="346" t="str">
        <f>IF(AND('MAPA DE RIESGOS'!$AP283="Media",'MAPA DE RIESGOS'!$AR283="Menor"),CONCATENATE("R",'MAPA DE RIESGOS'!$H283,"C",'MAPA DE RIESGOS'!$AF283),"")</f>
        <v/>
      </c>
      <c r="AD85" s="346" t="str">
        <f>IF(AND('MAPA DE RIESGOS'!$AP284="Media",'MAPA DE RIESGOS'!$AR284="Menor"),CONCATENATE("R",'MAPA DE RIESGOS'!$H284,"C",'MAPA DE RIESGOS'!$AF284),"")</f>
        <v/>
      </c>
      <c r="AE85" s="346" t="str">
        <f>IF(AND('MAPA DE RIESGOS'!$AP285="Media",'MAPA DE RIESGOS'!$AR285="Menor"),CONCATENATE("R",'MAPA DE RIESGOS'!$H285,"C",'MAPA DE RIESGOS'!$AF285),"")</f>
        <v/>
      </c>
      <c r="AF85" s="346" t="str">
        <f>IF(AND('MAPA DE RIESGOS'!$AP286="Media",'MAPA DE RIESGOS'!$AR286="Menor"),CONCATENATE("R",'MAPA DE RIESGOS'!$H286,"C",'MAPA DE RIESGOS'!$AF286),"")</f>
        <v/>
      </c>
      <c r="AG85" s="346" t="str">
        <f>IF(AND('MAPA DE RIESGOS'!$AP287="Media",'MAPA DE RIESGOS'!$AR287="Menor"),CONCATENATE("R",'MAPA DE RIESGOS'!$H287,"C",'MAPA DE RIESGOS'!$AF287),"")</f>
        <v/>
      </c>
      <c r="AH85" s="346" t="str">
        <f>IF(AND('MAPA DE RIESGOS'!$AP288="Media",'MAPA DE RIESGOS'!$AR288="Menor"),CONCATENATE("R",'MAPA DE RIESGOS'!$H288,"C",'MAPA DE RIESGOS'!$AF288),"")</f>
        <v/>
      </c>
      <c r="AI85" s="346" t="str">
        <f>IF(AND('MAPA DE RIESGOS'!$AP289="Media",'MAPA DE RIESGOS'!$AR289="Menor"),CONCATENATE("R",'MAPA DE RIESGOS'!$H289,"C",'MAPA DE RIESGOS'!$AF289),"")</f>
        <v/>
      </c>
      <c r="AJ85" s="346" t="str">
        <f>IF(AND('MAPA DE RIESGOS'!$AP290="Media",'MAPA DE RIESGOS'!$AR290="Menor"),CONCATENATE("R",'MAPA DE RIESGOS'!$H290,"C",'MAPA DE RIESGOS'!$AF290),"")</f>
        <v/>
      </c>
      <c r="AK85" s="346" t="str">
        <f>IF(AND('MAPA DE RIESGOS'!$AP291="Media",'MAPA DE RIESGOS'!$AR291="Menor"),CONCATENATE("R",'MAPA DE RIESGOS'!$H291,"C",'MAPA DE RIESGOS'!$AF291),"")</f>
        <v/>
      </c>
      <c r="AL85" s="346" t="str">
        <f>IF(AND('MAPA DE RIESGOS'!$AP292="Media",'MAPA DE RIESGOS'!$AR292="Menor"),CONCATENATE("R",'MAPA DE RIESGOS'!$H292,"C",'MAPA DE RIESGOS'!$AF292),"")</f>
        <v/>
      </c>
      <c r="AM85" s="346" t="str">
        <f>IF(AND('MAPA DE RIESGOS'!$AP293="Media",'MAPA DE RIESGOS'!$AR293="Menor"),CONCATENATE("R",'MAPA DE RIESGOS'!$H293,"C",'MAPA DE RIESGOS'!$AF293),"")</f>
        <v/>
      </c>
      <c r="AN85" s="346" t="str">
        <f>IF(AND('MAPA DE RIESGOS'!$AP294="Media",'MAPA DE RIESGOS'!$AR294="Menor"),CONCATENATE("R",'MAPA DE RIESGOS'!$H294,"C",'MAPA DE RIESGOS'!$AF294),"")</f>
        <v/>
      </c>
      <c r="AO85" s="346" t="str">
        <f>IF(AND('MAPA DE RIESGOS'!$AP295="Media",'MAPA DE RIESGOS'!$AR295="Menor"),CONCATENATE("R",'MAPA DE RIESGOS'!$H295,"C",'MAPA DE RIESGOS'!$AF295),"")</f>
        <v/>
      </c>
      <c r="AP85" s="346" t="str">
        <f>IF(AND('MAPA DE RIESGOS'!$AP296="Media",'MAPA DE RIESGOS'!$AR296="Menor"),CONCATENATE("R",'MAPA DE RIESGOS'!$H296,"C",'MAPA DE RIESGOS'!$AF296),"")</f>
        <v/>
      </c>
      <c r="AQ85" s="346" t="str">
        <f>IF(AND('MAPA DE RIESGOS'!$AP297="Media",'MAPA DE RIESGOS'!$AR297="Menor"),CONCATENATE("R",'MAPA DE RIESGOS'!$H297,"C",'MAPA DE RIESGOS'!$AF297),"")</f>
        <v/>
      </c>
      <c r="AR85" s="346" t="str">
        <f>IF(AND('MAPA DE RIESGOS'!$AP298="Media",'MAPA DE RIESGOS'!$AR298="Menor"),CONCATENATE("R",'MAPA DE RIESGOS'!$H298,"C",'MAPA DE RIESGOS'!$AF298),"")</f>
        <v/>
      </c>
      <c r="AS85" s="346" t="str">
        <f>IF(AND('MAPA DE RIESGOS'!$AP299="Media",'MAPA DE RIESGOS'!$AR299="Menor"),CONCATENATE("R",'MAPA DE RIESGOS'!$H299,"C",'MAPA DE RIESGOS'!$AF299),"")</f>
        <v/>
      </c>
      <c r="AT85" s="345" t="str">
        <f>IF(AND('MAPA DE RIESGOS'!$AP282="Media",'MAPA DE RIESGOS'!$AR282="Moderado"),CONCATENATE("R",'MAPA DE RIESGOS'!$H282,"C",'MAPA DE RIESGOS'!$AF282),"")</f>
        <v/>
      </c>
      <c r="AU85" s="346" t="str">
        <f>IF(AND('MAPA DE RIESGOS'!$AP283="Media",'MAPA DE RIESGOS'!$AR283="Moderado"),CONCATENATE("R",'MAPA DE RIESGOS'!$H283,"C",'MAPA DE RIESGOS'!$AF283),"")</f>
        <v/>
      </c>
      <c r="AV85" s="346" t="str">
        <f>IF(AND('MAPA DE RIESGOS'!$AP284="Media",'MAPA DE RIESGOS'!$AR284="Moderado"),CONCATENATE("R",'MAPA DE RIESGOS'!$H284,"C",'MAPA DE RIESGOS'!$AF284),"")</f>
        <v/>
      </c>
      <c r="AW85" s="346" t="str">
        <f>IF(AND('MAPA DE RIESGOS'!$AP285="Media",'MAPA DE RIESGOS'!$AR285="Moderado"),CONCATENATE("R",'MAPA DE RIESGOS'!$H285,"C",'MAPA DE RIESGOS'!$AF285),"")</f>
        <v/>
      </c>
      <c r="AX85" s="346" t="str">
        <f>IF(AND('MAPA DE RIESGOS'!$AP286="Media",'MAPA DE RIESGOS'!$AR286="Moderado"),CONCATENATE("R",'MAPA DE RIESGOS'!$H286,"C",'MAPA DE RIESGOS'!$AF286),"")</f>
        <v/>
      </c>
      <c r="AY85" s="346" t="str">
        <f>IF(AND('MAPA DE RIESGOS'!$AP287="Media",'MAPA DE RIESGOS'!$AR287="Moderado"),CONCATENATE("R",'MAPA DE RIESGOS'!$H287,"C",'MAPA DE RIESGOS'!$AF287),"")</f>
        <v/>
      </c>
      <c r="AZ85" s="346" t="str">
        <f>IF(AND('MAPA DE RIESGOS'!$AP288="Media",'MAPA DE RIESGOS'!$AR288="Moderado"),CONCATENATE("R",'MAPA DE RIESGOS'!$H288,"C",'MAPA DE RIESGOS'!$AF288),"")</f>
        <v/>
      </c>
      <c r="BA85" s="346" t="str">
        <f>IF(AND('MAPA DE RIESGOS'!$AP289="Media",'MAPA DE RIESGOS'!$AR289="Moderado"),CONCATENATE("R",'MAPA DE RIESGOS'!$H289,"C",'MAPA DE RIESGOS'!$AF289),"")</f>
        <v/>
      </c>
      <c r="BB85" s="346" t="str">
        <f>IF(AND('MAPA DE RIESGOS'!$AP290="Media",'MAPA DE RIESGOS'!$AR290="Moderado"),CONCATENATE("R",'MAPA DE RIESGOS'!$H290,"C",'MAPA DE RIESGOS'!$AF290),"")</f>
        <v/>
      </c>
      <c r="BC85" s="346" t="str">
        <f>IF(AND('MAPA DE RIESGOS'!$AP291="Media",'MAPA DE RIESGOS'!$AR291="Moderado"),CONCATENATE("R",'MAPA DE RIESGOS'!$H291,"C",'MAPA DE RIESGOS'!$AF291),"")</f>
        <v/>
      </c>
      <c r="BD85" s="346" t="str">
        <f>IF(AND('MAPA DE RIESGOS'!$AP292="Media",'MAPA DE RIESGOS'!$AR292="Moderado"),CONCATENATE("R",'MAPA DE RIESGOS'!$H292,"C",'MAPA DE RIESGOS'!$AF292),"")</f>
        <v/>
      </c>
      <c r="BE85" s="346" t="str">
        <f>IF(AND('MAPA DE RIESGOS'!$AP293="Media",'MAPA DE RIESGOS'!$AR293="Moderado"),CONCATENATE("R",'MAPA DE RIESGOS'!$H293,"C",'MAPA DE RIESGOS'!$AF293),"")</f>
        <v/>
      </c>
      <c r="BF85" s="346" t="str">
        <f>IF(AND('MAPA DE RIESGOS'!$AP294="Media",'MAPA DE RIESGOS'!$AR294="Moderado"),CONCATENATE("R",'MAPA DE RIESGOS'!$H294,"C",'MAPA DE RIESGOS'!$AF294),"")</f>
        <v/>
      </c>
      <c r="BG85" s="346" t="str">
        <f>IF(AND('MAPA DE RIESGOS'!$AP295="Media",'MAPA DE RIESGOS'!$AR295="Moderado"),CONCATENATE("R",'MAPA DE RIESGOS'!$H295,"C",'MAPA DE RIESGOS'!$AF295),"")</f>
        <v/>
      </c>
      <c r="BH85" s="346" t="str">
        <f>IF(AND('MAPA DE RIESGOS'!$AP296="Media",'MAPA DE RIESGOS'!$AR296="Moderado"),CONCATENATE("R",'MAPA DE RIESGOS'!$H296,"C",'MAPA DE RIESGOS'!$AF296),"")</f>
        <v/>
      </c>
      <c r="BI85" s="346" t="str">
        <f>IF(AND('MAPA DE RIESGOS'!$AP297="Media",'MAPA DE RIESGOS'!$AR297="Moderado"),CONCATENATE("R",'MAPA DE RIESGOS'!$H297,"C",'MAPA DE RIESGOS'!$AF297),"")</f>
        <v/>
      </c>
      <c r="BJ85" s="346" t="str">
        <f>IF(AND('MAPA DE RIESGOS'!$AP298="Media",'MAPA DE RIESGOS'!$AR298="Moderado"),CONCATENATE("R",'MAPA DE RIESGOS'!$H298,"C",'MAPA DE RIESGOS'!$AF298),"")</f>
        <v/>
      </c>
      <c r="BK85" s="347" t="str">
        <f>IF(AND('MAPA DE RIESGOS'!$AP299="Media",'MAPA DE RIESGOS'!$AR299="Moderado"),CONCATENATE("R",'MAPA DE RIESGOS'!$H299,"C",'MAPA DE RIESGOS'!$AF299),"")</f>
        <v/>
      </c>
      <c r="BL85" s="333" t="str">
        <f>IF(AND('MAPA DE RIESGOS'!$AP282="Media",'MAPA DE RIESGOS'!$AR282="Mayor"),CONCATENATE("R",'MAPA DE RIESGOS'!$H282,"C",'MAPA DE RIESGOS'!$AF282),"")</f>
        <v/>
      </c>
      <c r="BM85" s="333" t="str">
        <f>IF(AND('MAPA DE RIESGOS'!$AP283="Media",'MAPA DE RIESGOS'!$AR283="Mayor"),CONCATENATE("R",'MAPA DE RIESGOS'!$H283,"C",'MAPA DE RIESGOS'!$AF283),"")</f>
        <v/>
      </c>
      <c r="BN85" s="333" t="str">
        <f>IF(AND('MAPA DE RIESGOS'!$AP284="Media",'MAPA DE RIESGOS'!$AR284="Mayor"),CONCATENATE("R",'MAPA DE RIESGOS'!$H284,"C",'MAPA DE RIESGOS'!$AF284),"")</f>
        <v/>
      </c>
      <c r="BO85" s="333" t="str">
        <f>IF(AND('MAPA DE RIESGOS'!$AP285="Media",'MAPA DE RIESGOS'!$AR285="Mayor"),CONCATENATE("R",'MAPA DE RIESGOS'!$H285,"C",'MAPA DE RIESGOS'!$AF285),"")</f>
        <v/>
      </c>
      <c r="BP85" s="333" t="str">
        <f>IF(AND('MAPA DE RIESGOS'!$AP286="Media",'MAPA DE RIESGOS'!$AR286="Mayor"),CONCATENATE("R",'MAPA DE RIESGOS'!$H286,"C",'MAPA DE RIESGOS'!$AF286),"")</f>
        <v/>
      </c>
      <c r="BQ85" s="333" t="str">
        <f>IF(AND('MAPA DE RIESGOS'!$AP287="Media",'MAPA DE RIESGOS'!$AR287="Mayor"),CONCATENATE("R",'MAPA DE RIESGOS'!$H287,"C",'MAPA DE RIESGOS'!$AF287),"")</f>
        <v/>
      </c>
      <c r="BR85" s="333" t="str">
        <f>IF(AND('MAPA DE RIESGOS'!$AP288="Media",'MAPA DE RIESGOS'!$AR288="Mayor"),CONCATENATE("R",'MAPA DE RIESGOS'!$H288,"C",'MAPA DE RIESGOS'!$AF288),"")</f>
        <v/>
      </c>
      <c r="BS85" s="333" t="str">
        <f>IF(AND('MAPA DE RIESGOS'!$AP289="Media",'MAPA DE RIESGOS'!$AR289="Mayor"),CONCATENATE("R",'MAPA DE RIESGOS'!$H289,"C",'MAPA DE RIESGOS'!$AF289),"")</f>
        <v/>
      </c>
      <c r="BT85" s="333" t="str">
        <f>IF(AND('MAPA DE RIESGOS'!$AP290="Media",'MAPA DE RIESGOS'!$AR290="Mayor"),CONCATENATE("R",'MAPA DE RIESGOS'!$H290,"C",'MAPA DE RIESGOS'!$AF290),"")</f>
        <v/>
      </c>
      <c r="BU85" s="333" t="str">
        <f>IF(AND('MAPA DE RIESGOS'!$AP291="Media",'MAPA DE RIESGOS'!$AR291="Mayor"),CONCATENATE("R",'MAPA DE RIESGOS'!$H291,"C",'MAPA DE RIESGOS'!$AF291),"")</f>
        <v/>
      </c>
      <c r="BV85" s="333" t="str">
        <f>IF(AND('MAPA DE RIESGOS'!$AP292="Media",'MAPA DE RIESGOS'!$AR292="Mayor"),CONCATENATE("R",'MAPA DE RIESGOS'!$H292,"C",'MAPA DE RIESGOS'!$AF292),"")</f>
        <v/>
      </c>
      <c r="BW85" s="333" t="str">
        <f>IF(AND('MAPA DE RIESGOS'!$AP293="Media",'MAPA DE RIESGOS'!$AR293="Mayor"),CONCATENATE("R",'MAPA DE RIESGOS'!$H293,"C",'MAPA DE RIESGOS'!$AF293),"")</f>
        <v/>
      </c>
      <c r="BX85" s="333" t="str">
        <f>IF(AND('MAPA DE RIESGOS'!$AP294="Media",'MAPA DE RIESGOS'!$AR294="Mayor"),CONCATENATE("R",'MAPA DE RIESGOS'!$H294,"C",'MAPA DE RIESGOS'!$AF294),"")</f>
        <v/>
      </c>
      <c r="BY85" s="333" t="str">
        <f>IF(AND('MAPA DE RIESGOS'!$AP295="Media",'MAPA DE RIESGOS'!$AR295="Mayor"),CONCATENATE("R",'MAPA DE RIESGOS'!$H295,"C",'MAPA DE RIESGOS'!$AF295),"")</f>
        <v/>
      </c>
      <c r="BZ85" s="333" t="str">
        <f>IF(AND('MAPA DE RIESGOS'!$AP296="Media",'MAPA DE RIESGOS'!$AR296="Mayor"),CONCATENATE("R",'MAPA DE RIESGOS'!$H296,"C",'MAPA DE RIESGOS'!$AF296),"")</f>
        <v/>
      </c>
      <c r="CA85" s="333" t="str">
        <f>IF(AND('MAPA DE RIESGOS'!$AP297="Media",'MAPA DE RIESGOS'!$AR297="Mayor"),CONCATENATE("R",'MAPA DE RIESGOS'!$H297,"C",'MAPA DE RIESGOS'!$AF297),"")</f>
        <v/>
      </c>
      <c r="CB85" s="333" t="str">
        <f>IF(AND('MAPA DE RIESGOS'!$AP298="Media",'MAPA DE RIESGOS'!$AR298="Mayor"),CONCATENATE("R",'MAPA DE RIESGOS'!$H298,"C",'MAPA DE RIESGOS'!$AF298),"")</f>
        <v/>
      </c>
      <c r="CC85" s="334" t="str">
        <f>IF(AND('MAPA DE RIESGOS'!$AP299="Media",'MAPA DE RIESGOS'!$AR299="Mayor"),CONCATENATE("R",'MAPA DE RIESGOS'!$H299,"C",'MAPA DE RIESGOS'!$AF299),"")</f>
        <v/>
      </c>
      <c r="CD85" s="335" t="str">
        <f>IF(AND('MAPA DE RIESGOS'!$AP282="Media",'MAPA DE RIESGOS'!$AR282="Catastrófico"),CONCATENATE("R",'MAPA DE RIESGOS'!$H282,"C",'MAPA DE RIESGOS'!$AF282),"")</f>
        <v/>
      </c>
      <c r="CE85" s="335" t="str">
        <f>IF(AND('MAPA DE RIESGOS'!$AP283="Media",'MAPA DE RIESGOS'!$AR283="Catastrófico"),CONCATENATE("R",'MAPA DE RIESGOS'!$H283,"C",'MAPA DE RIESGOS'!$AF283),"")</f>
        <v/>
      </c>
      <c r="CF85" s="335" t="str">
        <f>IF(AND('MAPA DE RIESGOS'!$AP284="Media",'MAPA DE RIESGOS'!$AR284="Catastrófico"),CONCATENATE("R",'MAPA DE RIESGOS'!$H284,"C",'MAPA DE RIESGOS'!$AF284),"")</f>
        <v/>
      </c>
      <c r="CG85" s="335" t="str">
        <f>IF(AND('MAPA DE RIESGOS'!$AP285="Media",'MAPA DE RIESGOS'!$AR285="Catastrófico"),CONCATENATE("R",'MAPA DE RIESGOS'!$H285,"C",'MAPA DE RIESGOS'!$AF285),"")</f>
        <v/>
      </c>
      <c r="CH85" s="335" t="str">
        <f>IF(AND('MAPA DE RIESGOS'!$AP286="Media",'MAPA DE RIESGOS'!$AR286="Catastrófico"),CONCATENATE("R",'MAPA DE RIESGOS'!$H286,"C",'MAPA DE RIESGOS'!$AF286),"")</f>
        <v/>
      </c>
      <c r="CI85" s="335" t="str">
        <f>IF(AND('MAPA DE RIESGOS'!$AP287="Media",'MAPA DE RIESGOS'!$AR287="Catastrófico"),CONCATENATE("R",'MAPA DE RIESGOS'!$H287,"C",'MAPA DE RIESGOS'!$AF287),"")</f>
        <v/>
      </c>
      <c r="CJ85" s="335" t="str">
        <f>IF(AND('MAPA DE RIESGOS'!$AP288="Media",'MAPA DE RIESGOS'!$AR288="Catastrófico"),CONCATENATE("R",'MAPA DE RIESGOS'!$H288,"C",'MAPA DE RIESGOS'!$AF288),"")</f>
        <v/>
      </c>
      <c r="CK85" s="335" t="str">
        <f>IF(AND('MAPA DE RIESGOS'!$AP289="Media",'MAPA DE RIESGOS'!$AR289="Catastrófico"),CONCATENATE("R",'MAPA DE RIESGOS'!$H289,"C",'MAPA DE RIESGOS'!$AF289),"")</f>
        <v/>
      </c>
      <c r="CL85" s="335" t="str">
        <f>IF(AND('MAPA DE RIESGOS'!$AP290="Media",'MAPA DE RIESGOS'!$AR290="Catastrófico"),CONCATENATE("R",'MAPA DE RIESGOS'!$H290,"C",'MAPA DE RIESGOS'!$AF290),"")</f>
        <v/>
      </c>
      <c r="CM85" s="335" t="str">
        <f>IF(AND('MAPA DE RIESGOS'!$AP291="Media",'MAPA DE RIESGOS'!$AR291="Catastrófico"),CONCATENATE("R",'MAPA DE RIESGOS'!$H291,"C",'MAPA DE RIESGOS'!$AF291),"")</f>
        <v/>
      </c>
      <c r="CN85" s="335" t="str">
        <f>IF(AND('MAPA DE RIESGOS'!$AP292="Media",'MAPA DE RIESGOS'!$AR292="Catastrófico"),CONCATENATE("R",'MAPA DE RIESGOS'!$H292,"C",'MAPA DE RIESGOS'!$AF292),"")</f>
        <v/>
      </c>
      <c r="CO85" s="335" t="str">
        <f>IF(AND('MAPA DE RIESGOS'!$AP293="Media",'MAPA DE RIESGOS'!$AR293="Catastrófico"),CONCATENATE("R",'MAPA DE RIESGOS'!$H293,"C",'MAPA DE RIESGOS'!$AF293),"")</f>
        <v/>
      </c>
      <c r="CP85" s="335" t="str">
        <f>IF(AND('MAPA DE RIESGOS'!$AP294="Media",'MAPA DE RIESGOS'!$AR294="Catastrófico"),CONCATENATE("R",'MAPA DE RIESGOS'!$H294,"C",'MAPA DE RIESGOS'!$AF294),"")</f>
        <v/>
      </c>
      <c r="CQ85" s="335" t="str">
        <f>IF(AND('MAPA DE RIESGOS'!$AP295="Media",'MAPA DE RIESGOS'!$AR295="Catastrófico"),CONCATENATE("R",'MAPA DE RIESGOS'!$H295,"C",'MAPA DE RIESGOS'!$AF295),"")</f>
        <v/>
      </c>
      <c r="CR85" s="335" t="str">
        <f>IF(AND('MAPA DE RIESGOS'!$AP296="Media",'MAPA DE RIESGOS'!$AR296="Catastrófico"),CONCATENATE("R",'MAPA DE RIESGOS'!$H296,"C",'MAPA DE RIESGOS'!$AF296),"")</f>
        <v/>
      </c>
      <c r="CS85" s="335" t="str">
        <f>IF(AND('MAPA DE RIESGOS'!$AP297="Media",'MAPA DE RIESGOS'!$AR297="Catastrófico"),CONCATENATE("R",'MAPA DE RIESGOS'!$H297,"C",'MAPA DE RIESGOS'!$AF297),"")</f>
        <v/>
      </c>
      <c r="CT85" s="335" t="str">
        <f>IF(AND('MAPA DE RIESGOS'!$AP298="Media",'MAPA DE RIESGOS'!$AR298="Catastrófico"),CONCATENATE("R",'MAPA DE RIESGOS'!$H298,"C",'MAPA DE RIESGOS'!$AF298),"")</f>
        <v/>
      </c>
      <c r="CU85" s="336" t="str">
        <f>IF(AND('MAPA DE RIESGOS'!$AP299="Media",'MAPA DE RIESGOS'!$AR299="Catastrófico"),CONCATENATE("R",'MAPA DE RIESGOS'!$H299,"C",'MAPA DE RIESGOS'!$AF299),"")</f>
        <v/>
      </c>
      <c r="CV85" s="67"/>
      <c r="CW85" s="979"/>
      <c r="CX85" s="980"/>
      <c r="CY85" s="980"/>
      <c r="CZ85" s="980"/>
      <c r="DA85" s="980"/>
      <c r="DB85" s="981"/>
    </row>
    <row r="86" spans="2:106" ht="32.450000000000003" customHeight="1">
      <c r="B86" s="966"/>
      <c r="C86" s="966"/>
      <c r="D86" s="967"/>
      <c r="E86" s="955"/>
      <c r="F86" s="956"/>
      <c r="G86" s="956"/>
      <c r="H86" s="956"/>
      <c r="I86" s="957"/>
      <c r="J86" s="345" t="str">
        <f>IF(AND('MAPA DE RIESGOS'!$AP300="Media",'MAPA DE RIESGOS'!$AR300="Leve"),CONCATENATE("R",'MAPA DE RIESGOS'!$H300,"C",'MAPA DE RIESGOS'!$AF300),"")</f>
        <v/>
      </c>
      <c r="K86" s="346" t="str">
        <f>IF(AND('MAPA DE RIESGOS'!$AP301="Media",'MAPA DE RIESGOS'!$AR301="Leve"),CONCATENATE("R",'MAPA DE RIESGOS'!$H301,"C",'MAPA DE RIESGOS'!$AF301),"")</f>
        <v/>
      </c>
      <c r="L86" s="346" t="str">
        <f>IF(AND('MAPA DE RIESGOS'!$AP302="Media",'MAPA DE RIESGOS'!$AR302="Leve"),CONCATENATE("R",'MAPA DE RIESGOS'!$H302,"C",'MAPA DE RIESGOS'!$AF302),"")</f>
        <v/>
      </c>
      <c r="M86" s="346" t="str">
        <f>IF(AND('MAPA DE RIESGOS'!$AP303="Media",'MAPA DE RIESGOS'!$AR303="Leve"),CONCATENATE("R",'MAPA DE RIESGOS'!$H303,"C",'MAPA DE RIESGOS'!$AF303),"")</f>
        <v/>
      </c>
      <c r="N86" s="346" t="str">
        <f>IF(AND('MAPA DE RIESGOS'!$AP304="Media",'MAPA DE RIESGOS'!$AR304="Leve"),CONCATENATE("R",'MAPA DE RIESGOS'!$H304,"C",'MAPA DE RIESGOS'!$AF304),"")</f>
        <v/>
      </c>
      <c r="O86" s="346" t="str">
        <f>IF(AND('MAPA DE RIESGOS'!$AP305="Media",'MAPA DE RIESGOS'!$AR305="Leve"),CONCATENATE("R",'MAPA DE RIESGOS'!$H305,"C",'MAPA DE RIESGOS'!$AF305),"")</f>
        <v/>
      </c>
      <c r="P86" s="346" t="str">
        <f>IF(AND('MAPA DE RIESGOS'!$AP306="Media",'MAPA DE RIESGOS'!$AR306="Leve"),CONCATENATE("R",'MAPA DE RIESGOS'!$H306,"C",'MAPA DE RIESGOS'!$AF306),"")</f>
        <v/>
      </c>
      <c r="Q86" s="346" t="str">
        <f>IF(AND('MAPA DE RIESGOS'!$AP307="Media",'MAPA DE RIESGOS'!$AR307="Leve"),CONCATENATE("R",'MAPA DE RIESGOS'!$H307,"C",'MAPA DE RIESGOS'!$AF307),"")</f>
        <v/>
      </c>
      <c r="R86" s="346" t="str">
        <f>IF(AND('MAPA DE RIESGOS'!$AP308="Media",'MAPA DE RIESGOS'!$AR308="Leve"),CONCATENATE("R",'MAPA DE RIESGOS'!$H308,"C",'MAPA DE RIESGOS'!$AF308),"")</f>
        <v/>
      </c>
      <c r="S86" s="346" t="str">
        <f>IF(AND('MAPA DE RIESGOS'!$AP309="Media",'MAPA DE RIESGOS'!$AR309="Leve"),CONCATENATE("R",'MAPA DE RIESGOS'!$H309,"C",'MAPA DE RIESGOS'!$AF309),"")</f>
        <v/>
      </c>
      <c r="T86" s="346" t="str">
        <f>IF(AND('MAPA DE RIESGOS'!$AP310="Media",'MAPA DE RIESGOS'!$AR310="Leve"),CONCATENATE("R",'MAPA DE RIESGOS'!$H310,"C",'MAPA DE RIESGOS'!$AF310),"")</f>
        <v/>
      </c>
      <c r="U86" s="346" t="str">
        <f>IF(AND('MAPA DE RIESGOS'!$AP311="Media",'MAPA DE RIESGOS'!$AR311="Leve"),CONCATENATE("R",'MAPA DE RIESGOS'!$H311,"C",'MAPA DE RIESGOS'!$AF311),"")</f>
        <v/>
      </c>
      <c r="V86" s="346" t="str">
        <f>IF(AND('MAPA DE RIESGOS'!$AP312="Media",'MAPA DE RIESGOS'!$AR312="Leve"),CONCATENATE("R",'MAPA DE RIESGOS'!$H312,"C",'MAPA DE RIESGOS'!$AF312),"")</f>
        <v/>
      </c>
      <c r="W86" s="346" t="str">
        <f>IF(AND('MAPA DE RIESGOS'!$AP313="Media",'MAPA DE RIESGOS'!$AR313="Leve"),CONCATENATE("R",'MAPA DE RIESGOS'!$H313,"C",'MAPA DE RIESGOS'!$AF313),"")</f>
        <v/>
      </c>
      <c r="X86" s="346" t="str">
        <f>IF(AND('MAPA DE RIESGOS'!$AP314="Media",'MAPA DE RIESGOS'!$AR314="Leve"),CONCATENATE("R",'MAPA DE RIESGOS'!$H314,"C",'MAPA DE RIESGOS'!$AF314),"")</f>
        <v/>
      </c>
      <c r="Y86" s="346" t="str">
        <f>IF(AND('MAPA DE RIESGOS'!$AP315="Media",'MAPA DE RIESGOS'!$AR315="Leve"),CONCATENATE("R",'MAPA DE RIESGOS'!$H315,"C",'MAPA DE RIESGOS'!$AF315),"")</f>
        <v/>
      </c>
      <c r="Z86" s="346" t="str">
        <f>IF(AND('MAPA DE RIESGOS'!$AP316="Media",'MAPA DE RIESGOS'!$AR316="Leve"),CONCATENATE("R",'MAPA DE RIESGOS'!$H316,"C",'MAPA DE RIESGOS'!$AF316),"")</f>
        <v/>
      </c>
      <c r="AA86" s="346" t="str">
        <f>IF(AND('MAPA DE RIESGOS'!$AP317="Media",'MAPA DE RIESGOS'!$AR317="Leve"),CONCATENATE("R",'MAPA DE RIESGOS'!$H317,"C",'MAPA DE RIESGOS'!$AF317),"")</f>
        <v/>
      </c>
      <c r="AB86" s="345" t="str">
        <f>IF(AND('MAPA DE RIESGOS'!$AP300="Media",'MAPA DE RIESGOS'!$AR300="Menor"),CONCATENATE("R",'MAPA DE RIESGOS'!$H300,"C",'MAPA DE RIESGOS'!$AF300),"")</f>
        <v/>
      </c>
      <c r="AC86" s="346" t="str">
        <f>IF(AND('MAPA DE RIESGOS'!$AP301="Media",'MAPA DE RIESGOS'!$AR301="Menor"),CONCATENATE("R",'MAPA DE RIESGOS'!$H301,"C",'MAPA DE RIESGOS'!$AF301),"")</f>
        <v/>
      </c>
      <c r="AD86" s="346" t="str">
        <f>IF(AND('MAPA DE RIESGOS'!$AP302="Media",'MAPA DE RIESGOS'!$AR302="Menor"),CONCATENATE("R",'MAPA DE RIESGOS'!$H302,"C",'MAPA DE RIESGOS'!$AF302),"")</f>
        <v/>
      </c>
      <c r="AE86" s="346" t="str">
        <f>IF(AND('MAPA DE RIESGOS'!$AP303="Media",'MAPA DE RIESGOS'!$AR303="Menor"),CONCATENATE("R",'MAPA DE RIESGOS'!$H303,"C",'MAPA DE RIESGOS'!$AF303),"")</f>
        <v/>
      </c>
      <c r="AF86" s="346" t="str">
        <f>IF(AND('MAPA DE RIESGOS'!$AP304="Media",'MAPA DE RIESGOS'!$AR304="Menor"),CONCATENATE("R",'MAPA DE RIESGOS'!$H304,"C",'MAPA DE RIESGOS'!$AF304),"")</f>
        <v/>
      </c>
      <c r="AG86" s="346" t="str">
        <f>IF(AND('MAPA DE RIESGOS'!$AP305="Media",'MAPA DE RIESGOS'!$AR305="Menor"),CONCATENATE("R",'MAPA DE RIESGOS'!$H305,"C",'MAPA DE RIESGOS'!$AF305),"")</f>
        <v/>
      </c>
      <c r="AH86" s="346" t="str">
        <f>IF(AND('MAPA DE RIESGOS'!$AP306="Media",'MAPA DE RIESGOS'!$AR306="Menor"),CONCATENATE("R",'MAPA DE RIESGOS'!$H306,"C",'MAPA DE RIESGOS'!$AF306),"")</f>
        <v/>
      </c>
      <c r="AI86" s="346" t="str">
        <f>IF(AND('MAPA DE RIESGOS'!$AP307="Media",'MAPA DE RIESGOS'!$AR307="Menor"),CONCATENATE("R",'MAPA DE RIESGOS'!$H307,"C",'MAPA DE RIESGOS'!$AF307),"")</f>
        <v/>
      </c>
      <c r="AJ86" s="346" t="str">
        <f>IF(AND('MAPA DE RIESGOS'!$AP308="Media",'MAPA DE RIESGOS'!$AR308="Menor"),CONCATENATE("R",'MAPA DE RIESGOS'!$H308,"C",'MAPA DE RIESGOS'!$AF308),"")</f>
        <v/>
      </c>
      <c r="AK86" s="346" t="str">
        <f>IF(AND('MAPA DE RIESGOS'!$AP309="Media",'MAPA DE RIESGOS'!$AR309="Menor"),CONCATENATE("R",'MAPA DE RIESGOS'!$H309,"C",'MAPA DE RIESGOS'!$AF309),"")</f>
        <v/>
      </c>
      <c r="AL86" s="346" t="str">
        <f>IF(AND('MAPA DE RIESGOS'!$AP310="Media",'MAPA DE RIESGOS'!$AR310="Menor"),CONCATENATE("R",'MAPA DE RIESGOS'!$H310,"C",'MAPA DE RIESGOS'!$AF310),"")</f>
        <v/>
      </c>
      <c r="AM86" s="346" t="str">
        <f>IF(AND('MAPA DE RIESGOS'!$AP311="Media",'MAPA DE RIESGOS'!$AR311="Menor"),CONCATENATE("R",'MAPA DE RIESGOS'!$H311,"C",'MAPA DE RIESGOS'!$AF311),"")</f>
        <v/>
      </c>
      <c r="AN86" s="346" t="str">
        <f>IF(AND('MAPA DE RIESGOS'!$AP312="Media",'MAPA DE RIESGOS'!$AR312="Menor"),CONCATENATE("R",'MAPA DE RIESGOS'!$H312,"C",'MAPA DE RIESGOS'!$AF312),"")</f>
        <v/>
      </c>
      <c r="AO86" s="346" t="str">
        <f>IF(AND('MAPA DE RIESGOS'!$AP313="Media",'MAPA DE RIESGOS'!$AR313="Menor"),CONCATENATE("R",'MAPA DE RIESGOS'!$H313,"C",'MAPA DE RIESGOS'!$AF313),"")</f>
        <v/>
      </c>
      <c r="AP86" s="346" t="str">
        <f>IF(AND('MAPA DE RIESGOS'!$AP314="Media",'MAPA DE RIESGOS'!$AR314="Menor"),CONCATENATE("R",'MAPA DE RIESGOS'!$H314,"C",'MAPA DE RIESGOS'!$AF314),"")</f>
        <v/>
      </c>
      <c r="AQ86" s="346" t="str">
        <f>IF(AND('MAPA DE RIESGOS'!$AP315="Media",'MAPA DE RIESGOS'!$AR315="Menor"),CONCATENATE("R",'MAPA DE RIESGOS'!$H315,"C",'MAPA DE RIESGOS'!$AF315),"")</f>
        <v/>
      </c>
      <c r="AR86" s="346" t="str">
        <f>IF(AND('MAPA DE RIESGOS'!$AP316="Media",'MAPA DE RIESGOS'!$AR316="Menor"),CONCATENATE("R",'MAPA DE RIESGOS'!$H316,"C",'MAPA DE RIESGOS'!$AF316),"")</f>
        <v/>
      </c>
      <c r="AS86" s="346" t="str">
        <f>IF(AND('MAPA DE RIESGOS'!$AP317="Media",'MAPA DE RIESGOS'!$AR317="Menor"),CONCATENATE("R",'MAPA DE RIESGOS'!$H317,"C",'MAPA DE RIESGOS'!$AF317),"")</f>
        <v/>
      </c>
      <c r="AT86" s="345" t="str">
        <f>IF(AND('MAPA DE RIESGOS'!$AP300="Media",'MAPA DE RIESGOS'!$AR300="Moderado"),CONCATENATE("R",'MAPA DE RIESGOS'!$H300,"C",'MAPA DE RIESGOS'!$AF300),"")</f>
        <v/>
      </c>
      <c r="AU86" s="346" t="str">
        <f>IF(AND('MAPA DE RIESGOS'!$AP301="Media",'MAPA DE RIESGOS'!$AR301="Moderado"),CONCATENATE("R",'MAPA DE RIESGOS'!$H301,"C",'MAPA DE RIESGOS'!$AF301),"")</f>
        <v/>
      </c>
      <c r="AV86" s="346" t="str">
        <f>IF(AND('MAPA DE RIESGOS'!$AP302="Media",'MAPA DE RIESGOS'!$AR302="Moderado"),CONCATENATE("R",'MAPA DE RIESGOS'!$H302,"C",'MAPA DE RIESGOS'!$AF302),"")</f>
        <v/>
      </c>
      <c r="AW86" s="346" t="str">
        <f>IF(AND('MAPA DE RIESGOS'!$AP303="Media",'MAPA DE RIESGOS'!$AR303="Moderado"),CONCATENATE("R",'MAPA DE RIESGOS'!$H303,"C",'MAPA DE RIESGOS'!$AF303),"")</f>
        <v/>
      </c>
      <c r="AX86" s="346" t="str">
        <f>IF(AND('MAPA DE RIESGOS'!$AP304="Media",'MAPA DE RIESGOS'!$AR304="Moderado"),CONCATENATE("R",'MAPA DE RIESGOS'!$H304,"C",'MAPA DE RIESGOS'!$AF304),"")</f>
        <v/>
      </c>
      <c r="AY86" s="346" t="str">
        <f>IF(AND('MAPA DE RIESGOS'!$AP305="Media",'MAPA DE RIESGOS'!$AR305="Moderado"),CONCATENATE("R",'MAPA DE RIESGOS'!$H305,"C",'MAPA DE RIESGOS'!$AF305),"")</f>
        <v/>
      </c>
      <c r="AZ86" s="346" t="str">
        <f>IF(AND('MAPA DE RIESGOS'!$AP306="Media",'MAPA DE RIESGOS'!$AR306="Moderado"),CONCATENATE("R",'MAPA DE RIESGOS'!$H306,"C",'MAPA DE RIESGOS'!$AF306),"")</f>
        <v/>
      </c>
      <c r="BA86" s="346" t="str">
        <f>IF(AND('MAPA DE RIESGOS'!$AP307="Media",'MAPA DE RIESGOS'!$AR307="Moderado"),CONCATENATE("R",'MAPA DE RIESGOS'!$H307,"C",'MAPA DE RIESGOS'!$AF307),"")</f>
        <v/>
      </c>
      <c r="BB86" s="346" t="str">
        <f>IF(AND('MAPA DE RIESGOS'!$AP308="Media",'MAPA DE RIESGOS'!$AR308="Moderado"),CONCATENATE("R",'MAPA DE RIESGOS'!$H308,"C",'MAPA DE RIESGOS'!$AF308),"")</f>
        <v/>
      </c>
      <c r="BC86" s="346" t="str">
        <f>IF(AND('MAPA DE RIESGOS'!$AP309="Media",'MAPA DE RIESGOS'!$AR309="Moderado"),CONCATENATE("R",'MAPA DE RIESGOS'!$H309,"C",'MAPA DE RIESGOS'!$AF309),"")</f>
        <v/>
      </c>
      <c r="BD86" s="346" t="str">
        <f>IF(AND('MAPA DE RIESGOS'!$AP310="Media",'MAPA DE RIESGOS'!$AR310="Moderado"),CONCATENATE("R",'MAPA DE RIESGOS'!$H310,"C",'MAPA DE RIESGOS'!$AF310),"")</f>
        <v/>
      </c>
      <c r="BE86" s="346" t="str">
        <f>IF(AND('MAPA DE RIESGOS'!$AP311="Media",'MAPA DE RIESGOS'!$AR311="Moderado"),CONCATENATE("R",'MAPA DE RIESGOS'!$H311,"C",'MAPA DE RIESGOS'!$AF311),"")</f>
        <v/>
      </c>
      <c r="BF86" s="346" t="str">
        <f>IF(AND('MAPA DE RIESGOS'!$AP312="Media",'MAPA DE RIESGOS'!$AR312="Moderado"),CONCATENATE("R",'MAPA DE RIESGOS'!$H312,"C",'MAPA DE RIESGOS'!$AF312),"")</f>
        <v/>
      </c>
      <c r="BG86" s="346" t="str">
        <f>IF(AND('MAPA DE RIESGOS'!$AP313="Media",'MAPA DE RIESGOS'!$AR313="Moderado"),CONCATENATE("R",'MAPA DE RIESGOS'!$H313,"C",'MAPA DE RIESGOS'!$AF313),"")</f>
        <v/>
      </c>
      <c r="BH86" s="346" t="str">
        <f>IF(AND('MAPA DE RIESGOS'!$AP314="Media",'MAPA DE RIESGOS'!$AR314="Moderado"),CONCATENATE("R",'MAPA DE RIESGOS'!$H314,"C",'MAPA DE RIESGOS'!$AF314),"")</f>
        <v/>
      </c>
      <c r="BI86" s="346" t="str">
        <f>IF(AND('MAPA DE RIESGOS'!$AP315="Media",'MAPA DE RIESGOS'!$AR315="Moderado"),CONCATENATE("R",'MAPA DE RIESGOS'!$H315,"C",'MAPA DE RIESGOS'!$AF315),"")</f>
        <v/>
      </c>
      <c r="BJ86" s="346" t="str">
        <f>IF(AND('MAPA DE RIESGOS'!$AP316="Media",'MAPA DE RIESGOS'!$AR316="Moderado"),CONCATENATE("R",'MAPA DE RIESGOS'!$H316,"C",'MAPA DE RIESGOS'!$AF316),"")</f>
        <v/>
      </c>
      <c r="BK86" s="347" t="str">
        <f>IF(AND('MAPA DE RIESGOS'!$AP317="Media",'MAPA DE RIESGOS'!$AR317="Moderado"),CONCATENATE("R",'MAPA DE RIESGOS'!$H317,"C",'MAPA DE RIESGOS'!$AF317),"")</f>
        <v/>
      </c>
      <c r="BL86" s="333" t="str">
        <f>IF(AND('MAPA DE RIESGOS'!$AP300="Media",'MAPA DE RIESGOS'!$AR300="Mayor"),CONCATENATE("R",'MAPA DE RIESGOS'!$H300,"C",'MAPA DE RIESGOS'!$AF300),"")</f>
        <v/>
      </c>
      <c r="BM86" s="333" t="str">
        <f>IF(AND('MAPA DE RIESGOS'!$AP301="Media",'MAPA DE RIESGOS'!$AR301="Mayor"),CONCATENATE("R",'MAPA DE RIESGOS'!$H301,"C",'MAPA DE RIESGOS'!$AF301),"")</f>
        <v/>
      </c>
      <c r="BN86" s="333" t="str">
        <f>IF(AND('MAPA DE RIESGOS'!$AP302="Media",'MAPA DE RIESGOS'!$AR302="Mayor"),CONCATENATE("R",'MAPA DE RIESGOS'!$H302,"C",'MAPA DE RIESGOS'!$AF302),"")</f>
        <v/>
      </c>
      <c r="BO86" s="333" t="str">
        <f>IF(AND('MAPA DE RIESGOS'!$AP303="Media",'MAPA DE RIESGOS'!$AR303="Mayor"),CONCATENATE("R",'MAPA DE RIESGOS'!$H303,"C",'MAPA DE RIESGOS'!$AF303),"")</f>
        <v/>
      </c>
      <c r="BP86" s="333" t="str">
        <f>IF(AND('MAPA DE RIESGOS'!$AP304="Media",'MAPA DE RIESGOS'!$AR304="Mayor"),CONCATENATE("R",'MAPA DE RIESGOS'!$H304,"C",'MAPA DE RIESGOS'!$AF304),"")</f>
        <v/>
      </c>
      <c r="BQ86" s="333" t="str">
        <f>IF(AND('MAPA DE RIESGOS'!$AP305="Media",'MAPA DE RIESGOS'!$AR305="Mayor"),CONCATENATE("R",'MAPA DE RIESGOS'!$H305,"C",'MAPA DE RIESGOS'!$AF305),"")</f>
        <v/>
      </c>
      <c r="BR86" s="333" t="str">
        <f>IF(AND('MAPA DE RIESGOS'!$AP306="Media",'MAPA DE RIESGOS'!$AR306="Mayor"),CONCATENATE("R",'MAPA DE RIESGOS'!$H306,"C",'MAPA DE RIESGOS'!$AF306),"")</f>
        <v/>
      </c>
      <c r="BS86" s="333" t="str">
        <f>IF(AND('MAPA DE RIESGOS'!$AP307="Media",'MAPA DE RIESGOS'!$AR307="Mayor"),CONCATENATE("R",'MAPA DE RIESGOS'!$H307,"C",'MAPA DE RIESGOS'!$AF307),"")</f>
        <v/>
      </c>
      <c r="BT86" s="333" t="str">
        <f>IF(AND('MAPA DE RIESGOS'!$AP308="Media",'MAPA DE RIESGOS'!$AR308="Mayor"),CONCATENATE("R",'MAPA DE RIESGOS'!$H308,"C",'MAPA DE RIESGOS'!$AF308),"")</f>
        <v/>
      </c>
      <c r="BU86" s="333" t="str">
        <f>IF(AND('MAPA DE RIESGOS'!$AP309="Media",'MAPA DE RIESGOS'!$AR309="Mayor"),CONCATENATE("R",'MAPA DE RIESGOS'!$H309,"C",'MAPA DE RIESGOS'!$AF309),"")</f>
        <v/>
      </c>
      <c r="BV86" s="333" t="str">
        <f>IF(AND('MAPA DE RIESGOS'!$AP310="Media",'MAPA DE RIESGOS'!$AR310="Mayor"),CONCATENATE("R",'MAPA DE RIESGOS'!$H310,"C",'MAPA DE RIESGOS'!$AF310),"")</f>
        <v/>
      </c>
      <c r="BW86" s="333" t="str">
        <f>IF(AND('MAPA DE RIESGOS'!$AP311="Media",'MAPA DE RIESGOS'!$AR311="Mayor"),CONCATENATE("R",'MAPA DE RIESGOS'!$H311,"C",'MAPA DE RIESGOS'!$AF311),"")</f>
        <v/>
      </c>
      <c r="BX86" s="333" t="str">
        <f>IF(AND('MAPA DE RIESGOS'!$AP312="Media",'MAPA DE RIESGOS'!$AR312="Mayor"),CONCATENATE("R",'MAPA DE RIESGOS'!$H312,"C",'MAPA DE RIESGOS'!$AF312),"")</f>
        <v/>
      </c>
      <c r="BY86" s="333" t="str">
        <f>IF(AND('MAPA DE RIESGOS'!$AP313="Media",'MAPA DE RIESGOS'!$AR313="Mayor"),CONCATENATE("R",'MAPA DE RIESGOS'!$H313,"C",'MAPA DE RIESGOS'!$AF313),"")</f>
        <v/>
      </c>
      <c r="BZ86" s="333" t="str">
        <f>IF(AND('MAPA DE RIESGOS'!$AP314="Media",'MAPA DE RIESGOS'!$AR314="Mayor"),CONCATENATE("R",'MAPA DE RIESGOS'!$H314,"C",'MAPA DE RIESGOS'!$AF314),"")</f>
        <v/>
      </c>
      <c r="CA86" s="333" t="str">
        <f>IF(AND('MAPA DE RIESGOS'!$AP315="Media",'MAPA DE RIESGOS'!$AR315="Mayor"),CONCATENATE("R",'MAPA DE RIESGOS'!$H315,"C",'MAPA DE RIESGOS'!$AF315),"")</f>
        <v/>
      </c>
      <c r="CB86" s="333" t="str">
        <f>IF(AND('MAPA DE RIESGOS'!$AP316="Media",'MAPA DE RIESGOS'!$AR316="Mayor"),CONCATENATE("R",'MAPA DE RIESGOS'!$H316,"C",'MAPA DE RIESGOS'!$AF316),"")</f>
        <v/>
      </c>
      <c r="CC86" s="334" t="str">
        <f>IF(AND('MAPA DE RIESGOS'!$AP317="Media",'MAPA DE RIESGOS'!$AR317="Mayor"),CONCATENATE("R",'MAPA DE RIESGOS'!$H317,"C",'MAPA DE RIESGOS'!$AF317),"")</f>
        <v/>
      </c>
      <c r="CD86" s="335" t="str">
        <f>IF(AND('MAPA DE RIESGOS'!$AP300="Media",'MAPA DE RIESGOS'!$AR300="Catastrófico"),CONCATENATE("R",'MAPA DE RIESGOS'!$H300,"C",'MAPA DE RIESGOS'!$AF300),"")</f>
        <v/>
      </c>
      <c r="CE86" s="335" t="str">
        <f>IF(AND('MAPA DE RIESGOS'!$AP301="Media",'MAPA DE RIESGOS'!$AR301="Catastrófico"),CONCATENATE("R",'MAPA DE RIESGOS'!$H301,"C",'MAPA DE RIESGOS'!$AF301),"")</f>
        <v/>
      </c>
      <c r="CF86" s="335" t="str">
        <f>IF(AND('MAPA DE RIESGOS'!$AP302="Media",'MAPA DE RIESGOS'!$AR302="Catastrófico"),CONCATENATE("R",'MAPA DE RIESGOS'!$H302,"C",'MAPA DE RIESGOS'!$AF302),"")</f>
        <v/>
      </c>
      <c r="CG86" s="335" t="str">
        <f>IF(AND('MAPA DE RIESGOS'!$AP303="Media",'MAPA DE RIESGOS'!$AR303="Catastrófico"),CONCATENATE("R",'MAPA DE RIESGOS'!$H303,"C",'MAPA DE RIESGOS'!$AF303),"")</f>
        <v/>
      </c>
      <c r="CH86" s="335" t="str">
        <f>IF(AND('MAPA DE RIESGOS'!$AP304="Media",'MAPA DE RIESGOS'!$AR304="Catastrófico"),CONCATENATE("R",'MAPA DE RIESGOS'!$H304,"C",'MAPA DE RIESGOS'!$AF304),"")</f>
        <v/>
      </c>
      <c r="CI86" s="335" t="str">
        <f>IF(AND('MAPA DE RIESGOS'!$AP305="Media",'MAPA DE RIESGOS'!$AR305="Catastrófico"),CONCATENATE("R",'MAPA DE RIESGOS'!$H305,"C",'MAPA DE RIESGOS'!$AF305),"")</f>
        <v/>
      </c>
      <c r="CJ86" s="335" t="str">
        <f>IF(AND('MAPA DE RIESGOS'!$AP306="Media",'MAPA DE RIESGOS'!$AR306="Catastrófico"),CONCATENATE("R",'MAPA DE RIESGOS'!$H306,"C",'MAPA DE RIESGOS'!$AF306),"")</f>
        <v/>
      </c>
      <c r="CK86" s="335" t="str">
        <f>IF(AND('MAPA DE RIESGOS'!$AP307="Media",'MAPA DE RIESGOS'!$AR307="Catastrófico"),CONCATENATE("R",'MAPA DE RIESGOS'!$H307,"C",'MAPA DE RIESGOS'!$AF307),"")</f>
        <v/>
      </c>
      <c r="CL86" s="335" t="str">
        <f>IF(AND('MAPA DE RIESGOS'!$AP308="Media",'MAPA DE RIESGOS'!$AR308="Catastrófico"),CONCATENATE("R",'MAPA DE RIESGOS'!$H308,"C",'MAPA DE RIESGOS'!$AF308),"")</f>
        <v/>
      </c>
      <c r="CM86" s="335" t="str">
        <f>IF(AND('MAPA DE RIESGOS'!$AP309="Media",'MAPA DE RIESGOS'!$AR309="Catastrófico"),CONCATENATE("R",'MAPA DE RIESGOS'!$H309,"C",'MAPA DE RIESGOS'!$AF309),"")</f>
        <v/>
      </c>
      <c r="CN86" s="335" t="str">
        <f>IF(AND('MAPA DE RIESGOS'!$AP310="Media",'MAPA DE RIESGOS'!$AR310="Catastrófico"),CONCATENATE("R",'MAPA DE RIESGOS'!$H310,"C",'MAPA DE RIESGOS'!$AF310),"")</f>
        <v/>
      </c>
      <c r="CO86" s="335" t="str">
        <f>IF(AND('MAPA DE RIESGOS'!$AP311="Media",'MAPA DE RIESGOS'!$AR311="Catastrófico"),CONCATENATE("R",'MAPA DE RIESGOS'!$H311,"C",'MAPA DE RIESGOS'!$AF311),"")</f>
        <v/>
      </c>
      <c r="CP86" s="335" t="str">
        <f>IF(AND('MAPA DE RIESGOS'!$AP312="Media",'MAPA DE RIESGOS'!$AR312="Catastrófico"),CONCATENATE("R",'MAPA DE RIESGOS'!$H312,"C",'MAPA DE RIESGOS'!$AF312),"")</f>
        <v/>
      </c>
      <c r="CQ86" s="335" t="str">
        <f>IF(AND('MAPA DE RIESGOS'!$AP313="Media",'MAPA DE RIESGOS'!$AR313="Catastrófico"),CONCATENATE("R",'MAPA DE RIESGOS'!$H313,"C",'MAPA DE RIESGOS'!$AF313),"")</f>
        <v/>
      </c>
      <c r="CR86" s="335" t="str">
        <f>IF(AND('MAPA DE RIESGOS'!$AP314="Media",'MAPA DE RIESGOS'!$AR314="Catastrófico"),CONCATENATE("R",'MAPA DE RIESGOS'!$H314,"C",'MAPA DE RIESGOS'!$AF314),"")</f>
        <v/>
      </c>
      <c r="CS86" s="335" t="str">
        <f>IF(AND('MAPA DE RIESGOS'!$AP315="Media",'MAPA DE RIESGOS'!$AR315="Catastrófico"),CONCATENATE("R",'MAPA DE RIESGOS'!$H315,"C",'MAPA DE RIESGOS'!$AF315),"")</f>
        <v/>
      </c>
      <c r="CT86" s="335" t="str">
        <f>IF(AND('MAPA DE RIESGOS'!$AP316="Media",'MAPA DE RIESGOS'!$AR316="Catastrófico"),CONCATENATE("R",'MAPA DE RIESGOS'!$H316,"C",'MAPA DE RIESGOS'!$AF316),"")</f>
        <v/>
      </c>
      <c r="CU86" s="336" t="str">
        <f>IF(AND('MAPA DE RIESGOS'!$AP317="Media",'MAPA DE RIESGOS'!$AR317="Catastrófico"),CONCATENATE("R",'MAPA DE RIESGOS'!$H317,"C",'MAPA DE RIESGOS'!$AF317),"")</f>
        <v/>
      </c>
      <c r="CV86" s="67"/>
      <c r="CW86" s="979"/>
      <c r="CX86" s="980"/>
      <c r="CY86" s="980"/>
      <c r="CZ86" s="980"/>
      <c r="DA86" s="980"/>
      <c r="DB86" s="981"/>
    </row>
    <row r="87" spans="2:106" ht="32.450000000000003" customHeight="1">
      <c r="B87" s="966"/>
      <c r="C87" s="966"/>
      <c r="D87" s="967"/>
      <c r="E87" s="955"/>
      <c r="F87" s="956"/>
      <c r="G87" s="956"/>
      <c r="H87" s="956"/>
      <c r="I87" s="957"/>
      <c r="J87" s="345" t="str">
        <f>IF(AND('MAPA DE RIESGOS'!$AP318="Media",'MAPA DE RIESGOS'!$AR318="Leve"),CONCATENATE("R",'MAPA DE RIESGOS'!$H318,"C",'MAPA DE RIESGOS'!$AF318),"")</f>
        <v/>
      </c>
      <c r="K87" s="346" t="str">
        <f>IF(AND('MAPA DE RIESGOS'!$AP319="Media",'MAPA DE RIESGOS'!$AR319="Leve"),CONCATENATE("R",'MAPA DE RIESGOS'!$H319,"C",'MAPA DE RIESGOS'!$AF319),"")</f>
        <v/>
      </c>
      <c r="L87" s="346" t="str">
        <f>IF(AND('MAPA DE RIESGOS'!$AP320="Media",'MAPA DE RIESGOS'!$AR320="Leve"),CONCATENATE("R",'MAPA DE RIESGOS'!$H320,"C",'MAPA DE RIESGOS'!$AF320),"")</f>
        <v/>
      </c>
      <c r="M87" s="346" t="str">
        <f>IF(AND('MAPA DE RIESGOS'!$AP321="Media",'MAPA DE RIESGOS'!$AR321="Leve"),CONCATENATE("R",'MAPA DE RIESGOS'!$H321,"C",'MAPA DE RIESGOS'!$AF321),"")</f>
        <v/>
      </c>
      <c r="N87" s="346" t="str">
        <f>IF(AND('MAPA DE RIESGOS'!$AP322="Media",'MAPA DE RIESGOS'!$AR322="Leve"),CONCATENATE("R",'MAPA DE RIESGOS'!$H322,"C",'MAPA DE RIESGOS'!$AF322),"")</f>
        <v/>
      </c>
      <c r="O87" s="346" t="str">
        <f>IF(AND('MAPA DE RIESGOS'!$AP323="Media",'MAPA DE RIESGOS'!$AR323="Leve"),CONCATENATE("R",'MAPA DE RIESGOS'!$H323,"C",'MAPA DE RIESGOS'!$AF323),"")</f>
        <v/>
      </c>
      <c r="P87" s="346" t="str">
        <f>IF(AND('MAPA DE RIESGOS'!$AP324="Media",'MAPA DE RIESGOS'!$AR324="Leve"),CONCATENATE("R",'MAPA DE RIESGOS'!$H324,"C",'MAPA DE RIESGOS'!$AF324),"")</f>
        <v/>
      </c>
      <c r="Q87" s="346" t="str">
        <f>IF(AND('MAPA DE RIESGOS'!$AP325="Media",'MAPA DE RIESGOS'!$AR325="Leve"),CONCATENATE("R",'MAPA DE RIESGOS'!$H325,"C",'MAPA DE RIESGOS'!$AF325),"")</f>
        <v/>
      </c>
      <c r="R87" s="346" t="str">
        <f>IF(AND('MAPA DE RIESGOS'!$AP326="Media",'MAPA DE RIESGOS'!$AR326="Leve"),CONCATENATE("R",'MAPA DE RIESGOS'!$H326,"C",'MAPA DE RIESGOS'!$AF326),"")</f>
        <v/>
      </c>
      <c r="S87" s="346" t="str">
        <f>IF(AND('MAPA DE RIESGOS'!$AP327="Media",'MAPA DE RIESGOS'!$AR327="Leve"),CONCATENATE("R",'MAPA DE RIESGOS'!$H327,"C",'MAPA DE RIESGOS'!$AF327),"")</f>
        <v/>
      </c>
      <c r="T87" s="346" t="str">
        <f>IF(AND('MAPA DE RIESGOS'!$AP328="Media",'MAPA DE RIESGOS'!$AR328="Leve"),CONCATENATE("R",'MAPA DE RIESGOS'!$H328,"C",'MAPA DE RIESGOS'!$AF328),"")</f>
        <v/>
      </c>
      <c r="U87" s="346" t="str">
        <f>IF(AND('MAPA DE RIESGOS'!$AP329="Media",'MAPA DE RIESGOS'!$AR329="Leve"),CONCATENATE("R",'MAPA DE RIESGOS'!$H329,"C",'MAPA DE RIESGOS'!$AF329),"")</f>
        <v/>
      </c>
      <c r="V87" s="346" t="str">
        <f>IF(AND('MAPA DE RIESGOS'!$AP330="Media",'MAPA DE RIESGOS'!$AR330="Leve"),CONCATENATE("R",'MAPA DE RIESGOS'!$H330,"C",'MAPA DE RIESGOS'!$AF330),"")</f>
        <v/>
      </c>
      <c r="W87" s="346" t="str">
        <f>IF(AND('MAPA DE RIESGOS'!$AP331="Media",'MAPA DE RIESGOS'!$AR331="Leve"),CONCATENATE("R",'MAPA DE RIESGOS'!$H331,"C",'MAPA DE RIESGOS'!$AF331),"")</f>
        <v/>
      </c>
      <c r="X87" s="346" t="str">
        <f>IF(AND('MAPA DE RIESGOS'!$AP332="Media",'MAPA DE RIESGOS'!$AR332="Leve"),CONCATENATE("R",'MAPA DE RIESGOS'!$H332,"C",'MAPA DE RIESGOS'!$AF332),"")</f>
        <v/>
      </c>
      <c r="Y87" s="346" t="str">
        <f>IF(AND('MAPA DE RIESGOS'!$AP333="Media",'MAPA DE RIESGOS'!$AR333="Leve"),CONCATENATE("R",'MAPA DE RIESGOS'!$H333,"C",'MAPA DE RIESGOS'!$AF333),"")</f>
        <v/>
      </c>
      <c r="Z87" s="346" t="str">
        <f>IF(AND('MAPA DE RIESGOS'!$AP334="Media",'MAPA DE RIESGOS'!$AR334="Leve"),CONCATENATE("R",'MAPA DE RIESGOS'!$H334,"C",'MAPA DE RIESGOS'!$AF334),"")</f>
        <v/>
      </c>
      <c r="AA87" s="346" t="str">
        <f>IF(AND('MAPA DE RIESGOS'!$AP335="Media",'MAPA DE RIESGOS'!$AR335="Leve"),CONCATENATE("R",'MAPA DE RIESGOS'!$H335,"C",'MAPA DE RIESGOS'!$AF335),"")</f>
        <v/>
      </c>
      <c r="AB87" s="345" t="str">
        <f>IF(AND('MAPA DE RIESGOS'!$AP318="Media",'MAPA DE RIESGOS'!$AR318="Menor"),CONCATENATE("R",'MAPA DE RIESGOS'!$H318,"C",'MAPA DE RIESGOS'!$AF318),"")</f>
        <v/>
      </c>
      <c r="AC87" s="346" t="str">
        <f>IF(AND('MAPA DE RIESGOS'!$AP319="Media",'MAPA DE RIESGOS'!$AR319="Menor"),CONCATENATE("R",'MAPA DE RIESGOS'!$H319,"C",'MAPA DE RIESGOS'!$AF319),"")</f>
        <v/>
      </c>
      <c r="AD87" s="346" t="str">
        <f>IF(AND('MAPA DE RIESGOS'!$AP320="Media",'MAPA DE RIESGOS'!$AR320="Menor"),CONCATENATE("R",'MAPA DE RIESGOS'!$H320,"C",'MAPA DE RIESGOS'!$AF320),"")</f>
        <v/>
      </c>
      <c r="AE87" s="346" t="str">
        <f>IF(AND('MAPA DE RIESGOS'!$AP321="Media",'MAPA DE RIESGOS'!$AR321="Menor"),CONCATENATE("R",'MAPA DE RIESGOS'!$H321,"C",'MAPA DE RIESGOS'!$AF321),"")</f>
        <v/>
      </c>
      <c r="AF87" s="346" t="str">
        <f>IF(AND('MAPA DE RIESGOS'!$AP322="Media",'MAPA DE RIESGOS'!$AR322="Menor"),CONCATENATE("R",'MAPA DE RIESGOS'!$H322,"C",'MAPA DE RIESGOS'!$AF322),"")</f>
        <v/>
      </c>
      <c r="AG87" s="346" t="str">
        <f>IF(AND('MAPA DE RIESGOS'!$AP323="Media",'MAPA DE RIESGOS'!$AR323="Menor"),CONCATENATE("R",'MAPA DE RIESGOS'!$H323,"C",'MAPA DE RIESGOS'!$AF323),"")</f>
        <v/>
      </c>
      <c r="AH87" s="346" t="str">
        <f>IF(AND('MAPA DE RIESGOS'!$AP324="Media",'MAPA DE RIESGOS'!$AR324="Menor"),CONCATENATE("R",'MAPA DE RIESGOS'!$H324,"C",'MAPA DE RIESGOS'!$AF324),"")</f>
        <v/>
      </c>
      <c r="AI87" s="346" t="str">
        <f>IF(AND('MAPA DE RIESGOS'!$AP325="Media",'MAPA DE RIESGOS'!$AR325="Menor"),CONCATENATE("R",'MAPA DE RIESGOS'!$H325,"C",'MAPA DE RIESGOS'!$AF325),"")</f>
        <v/>
      </c>
      <c r="AJ87" s="346" t="str">
        <f>IF(AND('MAPA DE RIESGOS'!$AP326="Media",'MAPA DE RIESGOS'!$AR326="Menor"),CONCATENATE("R",'MAPA DE RIESGOS'!$H326,"C",'MAPA DE RIESGOS'!$AF326),"")</f>
        <v/>
      </c>
      <c r="AK87" s="346" t="str">
        <f>IF(AND('MAPA DE RIESGOS'!$AP327="Media",'MAPA DE RIESGOS'!$AR327="Menor"),CONCATENATE("R",'MAPA DE RIESGOS'!$H327,"C",'MAPA DE RIESGOS'!$AF327),"")</f>
        <v/>
      </c>
      <c r="AL87" s="346" t="str">
        <f>IF(AND('MAPA DE RIESGOS'!$AP328="Media",'MAPA DE RIESGOS'!$AR328="Menor"),CONCATENATE("R",'MAPA DE RIESGOS'!$H328,"C",'MAPA DE RIESGOS'!$AF328),"")</f>
        <v/>
      </c>
      <c r="AM87" s="346" t="str">
        <f>IF(AND('MAPA DE RIESGOS'!$AP329="Media",'MAPA DE RIESGOS'!$AR329="Menor"),CONCATENATE("R",'MAPA DE RIESGOS'!$H329,"C",'MAPA DE RIESGOS'!$AF329),"")</f>
        <v/>
      </c>
      <c r="AN87" s="346" t="str">
        <f>IF(AND('MAPA DE RIESGOS'!$AP330="Media",'MAPA DE RIESGOS'!$AR330="Menor"),CONCATENATE("R",'MAPA DE RIESGOS'!$H330,"C",'MAPA DE RIESGOS'!$AF330),"")</f>
        <v/>
      </c>
      <c r="AO87" s="346" t="str">
        <f>IF(AND('MAPA DE RIESGOS'!$AP331="Media",'MAPA DE RIESGOS'!$AR331="Menor"),CONCATENATE("R",'MAPA DE RIESGOS'!$H331,"C",'MAPA DE RIESGOS'!$AF331),"")</f>
        <v/>
      </c>
      <c r="AP87" s="346" t="str">
        <f>IF(AND('MAPA DE RIESGOS'!$AP332="Media",'MAPA DE RIESGOS'!$AR332="Menor"),CONCATENATE("R",'MAPA DE RIESGOS'!$H332,"C",'MAPA DE RIESGOS'!$AF332),"")</f>
        <v/>
      </c>
      <c r="AQ87" s="346" t="str">
        <f>IF(AND('MAPA DE RIESGOS'!$AP333="Media",'MAPA DE RIESGOS'!$AR333="Menor"),CONCATENATE("R",'MAPA DE RIESGOS'!$H333,"C",'MAPA DE RIESGOS'!$AF333),"")</f>
        <v/>
      </c>
      <c r="AR87" s="346" t="str">
        <f>IF(AND('MAPA DE RIESGOS'!$AP334="Media",'MAPA DE RIESGOS'!$AR334="Menor"),CONCATENATE("R",'MAPA DE RIESGOS'!$H334,"C",'MAPA DE RIESGOS'!$AF334),"")</f>
        <v/>
      </c>
      <c r="AS87" s="346" t="str">
        <f>IF(AND('MAPA DE RIESGOS'!$AP335="Media",'MAPA DE RIESGOS'!$AR335="Menor"),CONCATENATE("R",'MAPA DE RIESGOS'!$H335,"C",'MAPA DE RIESGOS'!$AF335),"")</f>
        <v/>
      </c>
      <c r="AT87" s="345" t="str">
        <f>IF(AND('MAPA DE RIESGOS'!$AP318="Media",'MAPA DE RIESGOS'!$AR318="Moderado"),CONCATENATE("R",'MAPA DE RIESGOS'!$H318,"C",'MAPA DE RIESGOS'!$AF318),"")</f>
        <v/>
      </c>
      <c r="AU87" s="346" t="str">
        <f>IF(AND('MAPA DE RIESGOS'!$AP319="Media",'MAPA DE RIESGOS'!$AR319="Moderado"),CONCATENATE("R",'MAPA DE RIESGOS'!$H319,"C",'MAPA DE RIESGOS'!$AF319),"")</f>
        <v/>
      </c>
      <c r="AV87" s="346" t="str">
        <f>IF(AND('MAPA DE RIESGOS'!$AP320="Media",'MAPA DE RIESGOS'!$AR320="Moderado"),CONCATENATE("R",'MAPA DE RIESGOS'!$H320,"C",'MAPA DE RIESGOS'!$AF320),"")</f>
        <v/>
      </c>
      <c r="AW87" s="346" t="str">
        <f>IF(AND('MAPA DE RIESGOS'!$AP321="Media",'MAPA DE RIESGOS'!$AR321="Moderado"),CONCATENATE("R",'MAPA DE RIESGOS'!$H321,"C",'MAPA DE RIESGOS'!$AF321),"")</f>
        <v/>
      </c>
      <c r="AX87" s="346" t="str">
        <f>IF(AND('MAPA DE RIESGOS'!$AP322="Media",'MAPA DE RIESGOS'!$AR322="Moderado"),CONCATENATE("R",'MAPA DE RIESGOS'!$H322,"C",'MAPA DE RIESGOS'!$AF322),"")</f>
        <v/>
      </c>
      <c r="AY87" s="346" t="str">
        <f>IF(AND('MAPA DE RIESGOS'!$AP323="Media",'MAPA DE RIESGOS'!$AR323="Moderado"),CONCATENATE("R",'MAPA DE RIESGOS'!$H323,"C",'MAPA DE RIESGOS'!$AF323),"")</f>
        <v/>
      </c>
      <c r="AZ87" s="346" t="str">
        <f>IF(AND('MAPA DE RIESGOS'!$AP324="Media",'MAPA DE RIESGOS'!$AR324="Moderado"),CONCATENATE("R",'MAPA DE RIESGOS'!$H324,"C",'MAPA DE RIESGOS'!$AF324),"")</f>
        <v/>
      </c>
      <c r="BA87" s="346" t="str">
        <f>IF(AND('MAPA DE RIESGOS'!$AP325="Media",'MAPA DE RIESGOS'!$AR325="Moderado"),CONCATENATE("R",'MAPA DE RIESGOS'!$H325,"C",'MAPA DE RIESGOS'!$AF325),"")</f>
        <v/>
      </c>
      <c r="BB87" s="346" t="str">
        <f>IF(AND('MAPA DE RIESGOS'!$AP326="Media",'MAPA DE RIESGOS'!$AR326="Moderado"),CONCATENATE("R",'MAPA DE RIESGOS'!$H326,"C",'MAPA DE RIESGOS'!$AF326),"")</f>
        <v/>
      </c>
      <c r="BC87" s="346" t="str">
        <f>IF(AND('MAPA DE RIESGOS'!$AP327="Media",'MAPA DE RIESGOS'!$AR327="Moderado"),CONCATENATE("R",'MAPA DE RIESGOS'!$H327,"C",'MAPA DE RIESGOS'!$AF327),"")</f>
        <v/>
      </c>
      <c r="BD87" s="346" t="str">
        <f>IF(AND('MAPA DE RIESGOS'!$AP328="Media",'MAPA DE RIESGOS'!$AR328="Moderado"),CONCATENATE("R",'MAPA DE RIESGOS'!$H328,"C",'MAPA DE RIESGOS'!$AF328),"")</f>
        <v/>
      </c>
      <c r="BE87" s="346" t="str">
        <f>IF(AND('MAPA DE RIESGOS'!$AP329="Media",'MAPA DE RIESGOS'!$AR329="Moderado"),CONCATENATE("R",'MAPA DE RIESGOS'!$H329,"C",'MAPA DE RIESGOS'!$AF329),"")</f>
        <v/>
      </c>
      <c r="BF87" s="346" t="str">
        <f>IF(AND('MAPA DE RIESGOS'!$AP330="Media",'MAPA DE RIESGOS'!$AR330="Moderado"),CONCATENATE("R",'MAPA DE RIESGOS'!$H330,"C",'MAPA DE RIESGOS'!$AF330),"")</f>
        <v/>
      </c>
      <c r="BG87" s="346" t="str">
        <f>IF(AND('MAPA DE RIESGOS'!$AP331="Media",'MAPA DE RIESGOS'!$AR331="Moderado"),CONCATENATE("R",'MAPA DE RIESGOS'!$H331,"C",'MAPA DE RIESGOS'!$AF331),"")</f>
        <v/>
      </c>
      <c r="BH87" s="346" t="str">
        <f>IF(AND('MAPA DE RIESGOS'!$AP332="Media",'MAPA DE RIESGOS'!$AR332="Moderado"),CONCATENATE("R",'MAPA DE RIESGOS'!$H332,"C",'MAPA DE RIESGOS'!$AF332),"")</f>
        <v/>
      </c>
      <c r="BI87" s="346" t="str">
        <f>IF(AND('MAPA DE RIESGOS'!$AP333="Media",'MAPA DE RIESGOS'!$AR333="Moderado"),CONCATENATE("R",'MAPA DE RIESGOS'!$H333,"C",'MAPA DE RIESGOS'!$AF333),"")</f>
        <v/>
      </c>
      <c r="BJ87" s="346" t="str">
        <f>IF(AND('MAPA DE RIESGOS'!$AP334="Media",'MAPA DE RIESGOS'!$AR334="Moderado"),CONCATENATE("R",'MAPA DE RIESGOS'!$H334,"C",'MAPA DE RIESGOS'!$AF334),"")</f>
        <v/>
      </c>
      <c r="BK87" s="347" t="str">
        <f>IF(AND('MAPA DE RIESGOS'!$AP335="Media",'MAPA DE RIESGOS'!$AR335="Moderado"),CONCATENATE("R",'MAPA DE RIESGOS'!$H335,"C",'MAPA DE RIESGOS'!$AF335),"")</f>
        <v/>
      </c>
      <c r="BL87" s="333" t="str">
        <f>IF(AND('MAPA DE RIESGOS'!$AP318="Media",'MAPA DE RIESGOS'!$AR318="Mayor"),CONCATENATE("R",'MAPA DE RIESGOS'!$H318,"C",'MAPA DE RIESGOS'!$AF318),"")</f>
        <v/>
      </c>
      <c r="BM87" s="333" t="str">
        <f>IF(AND('MAPA DE RIESGOS'!$AP319="Media",'MAPA DE RIESGOS'!$AR319="Mayor"),CONCATENATE("R",'MAPA DE RIESGOS'!$H319,"C",'MAPA DE RIESGOS'!$AF319),"")</f>
        <v/>
      </c>
      <c r="BN87" s="333" t="str">
        <f>IF(AND('MAPA DE RIESGOS'!$AP320="Media",'MAPA DE RIESGOS'!$AR320="Mayor"),CONCATENATE("R",'MAPA DE RIESGOS'!$H320,"C",'MAPA DE RIESGOS'!$AF320),"")</f>
        <v/>
      </c>
      <c r="BO87" s="333" t="str">
        <f>IF(AND('MAPA DE RIESGOS'!$AP321="Media",'MAPA DE RIESGOS'!$AR321="Mayor"),CONCATENATE("R",'MAPA DE RIESGOS'!$H321,"C",'MAPA DE RIESGOS'!$AF321),"")</f>
        <v/>
      </c>
      <c r="BP87" s="333" t="str">
        <f>IF(AND('MAPA DE RIESGOS'!$AP322="Media",'MAPA DE RIESGOS'!$AR322="Mayor"),CONCATENATE("R",'MAPA DE RIESGOS'!$H322,"C",'MAPA DE RIESGOS'!$AF322),"")</f>
        <v/>
      </c>
      <c r="BQ87" s="333" t="str">
        <f>IF(AND('MAPA DE RIESGOS'!$AP323="Media",'MAPA DE RIESGOS'!$AR323="Mayor"),CONCATENATE("R",'MAPA DE RIESGOS'!$H323,"C",'MAPA DE RIESGOS'!$AF323),"")</f>
        <v/>
      </c>
      <c r="BR87" s="333" t="str">
        <f>IF(AND('MAPA DE RIESGOS'!$AP324="Media",'MAPA DE RIESGOS'!$AR324="Mayor"),CONCATENATE("R",'MAPA DE RIESGOS'!$H324,"C",'MAPA DE RIESGOS'!$AF324),"")</f>
        <v/>
      </c>
      <c r="BS87" s="333" t="str">
        <f>IF(AND('MAPA DE RIESGOS'!$AP325="Media",'MAPA DE RIESGOS'!$AR325="Mayor"),CONCATENATE("R",'MAPA DE RIESGOS'!$H325,"C",'MAPA DE RIESGOS'!$AF325),"")</f>
        <v/>
      </c>
      <c r="BT87" s="333" t="str">
        <f>IF(AND('MAPA DE RIESGOS'!$AP326="Media",'MAPA DE RIESGOS'!$AR326="Mayor"),CONCATENATE("R",'MAPA DE RIESGOS'!$H326,"C",'MAPA DE RIESGOS'!$AF326),"")</f>
        <v/>
      </c>
      <c r="BU87" s="333" t="str">
        <f>IF(AND('MAPA DE RIESGOS'!$AP327="Media",'MAPA DE RIESGOS'!$AR327="Mayor"),CONCATENATE("R",'MAPA DE RIESGOS'!$H327,"C",'MAPA DE RIESGOS'!$AF327),"")</f>
        <v/>
      </c>
      <c r="BV87" s="333" t="str">
        <f>IF(AND('MAPA DE RIESGOS'!$AP328="Media",'MAPA DE RIESGOS'!$AR328="Mayor"),CONCATENATE("R",'MAPA DE RIESGOS'!$H328,"C",'MAPA DE RIESGOS'!$AF328),"")</f>
        <v/>
      </c>
      <c r="BW87" s="333" t="str">
        <f>IF(AND('MAPA DE RIESGOS'!$AP329="Media",'MAPA DE RIESGOS'!$AR329="Mayor"),CONCATENATE("R",'MAPA DE RIESGOS'!$H329,"C",'MAPA DE RIESGOS'!$AF329),"")</f>
        <v/>
      </c>
      <c r="BX87" s="333" t="str">
        <f>IF(AND('MAPA DE RIESGOS'!$AP330="Media",'MAPA DE RIESGOS'!$AR330="Mayor"),CONCATENATE("R",'MAPA DE RIESGOS'!$H330,"C",'MAPA DE RIESGOS'!$AF330),"")</f>
        <v/>
      </c>
      <c r="BY87" s="333" t="str">
        <f>IF(AND('MAPA DE RIESGOS'!$AP331="Media",'MAPA DE RIESGOS'!$AR331="Mayor"),CONCATENATE("R",'MAPA DE RIESGOS'!$H331,"C",'MAPA DE RIESGOS'!$AF331),"")</f>
        <v/>
      </c>
      <c r="BZ87" s="333" t="str">
        <f>IF(AND('MAPA DE RIESGOS'!$AP332="Media",'MAPA DE RIESGOS'!$AR332="Mayor"),CONCATENATE("R",'MAPA DE RIESGOS'!$H332,"C",'MAPA DE RIESGOS'!$AF332),"")</f>
        <v/>
      </c>
      <c r="CA87" s="333" t="str">
        <f>IF(AND('MAPA DE RIESGOS'!$AP333="Media",'MAPA DE RIESGOS'!$AR333="Mayor"),CONCATENATE("R",'MAPA DE RIESGOS'!$H333,"C",'MAPA DE RIESGOS'!$AF333),"")</f>
        <v/>
      </c>
      <c r="CB87" s="333" t="str">
        <f>IF(AND('MAPA DE RIESGOS'!$AP334="Media",'MAPA DE RIESGOS'!$AR334="Mayor"),CONCATENATE("R",'MAPA DE RIESGOS'!$H334,"C",'MAPA DE RIESGOS'!$AF334),"")</f>
        <v/>
      </c>
      <c r="CC87" s="334" t="str">
        <f>IF(AND('MAPA DE RIESGOS'!$AP335="Media",'MAPA DE RIESGOS'!$AR335="Mayor"),CONCATENATE("R",'MAPA DE RIESGOS'!$H335,"C",'MAPA DE RIESGOS'!$AF335),"")</f>
        <v/>
      </c>
      <c r="CD87" s="335" t="str">
        <f>IF(AND('MAPA DE RIESGOS'!$AP318="Media",'MAPA DE RIESGOS'!$AR318="Catastrófico"),CONCATENATE("R",'MAPA DE RIESGOS'!$H318,"C",'MAPA DE RIESGOS'!$AF318),"")</f>
        <v/>
      </c>
      <c r="CE87" s="335" t="str">
        <f>IF(AND('MAPA DE RIESGOS'!$AP319="Media",'MAPA DE RIESGOS'!$AR319="Catastrófico"),CONCATENATE("R",'MAPA DE RIESGOS'!$H319,"C",'MAPA DE RIESGOS'!$AF319),"")</f>
        <v/>
      </c>
      <c r="CF87" s="335" t="str">
        <f>IF(AND('MAPA DE RIESGOS'!$AP320="Media",'MAPA DE RIESGOS'!$AR320="Catastrófico"),CONCATENATE("R",'MAPA DE RIESGOS'!$H320,"C",'MAPA DE RIESGOS'!$AF320),"")</f>
        <v/>
      </c>
      <c r="CG87" s="335" t="str">
        <f>IF(AND('MAPA DE RIESGOS'!$AP321="Media",'MAPA DE RIESGOS'!$AR321="Catastrófico"),CONCATENATE("R",'MAPA DE RIESGOS'!$H321,"C",'MAPA DE RIESGOS'!$AF321),"")</f>
        <v/>
      </c>
      <c r="CH87" s="335" t="str">
        <f>IF(AND('MAPA DE RIESGOS'!$AP322="Media",'MAPA DE RIESGOS'!$AR322="Catastrófico"),CONCATENATE("R",'MAPA DE RIESGOS'!$H322,"C",'MAPA DE RIESGOS'!$AF322),"")</f>
        <v/>
      </c>
      <c r="CI87" s="335" t="str">
        <f>IF(AND('MAPA DE RIESGOS'!$AP323="Media",'MAPA DE RIESGOS'!$AR323="Catastrófico"),CONCATENATE("R",'MAPA DE RIESGOS'!$H323,"C",'MAPA DE RIESGOS'!$AF323),"")</f>
        <v/>
      </c>
      <c r="CJ87" s="335" t="str">
        <f>IF(AND('MAPA DE RIESGOS'!$AP324="Media",'MAPA DE RIESGOS'!$AR324="Catastrófico"),CONCATENATE("R",'MAPA DE RIESGOS'!$H324,"C",'MAPA DE RIESGOS'!$AF324),"")</f>
        <v/>
      </c>
      <c r="CK87" s="335" t="str">
        <f>IF(AND('MAPA DE RIESGOS'!$AP325="Media",'MAPA DE RIESGOS'!$AR325="Catastrófico"),CONCATENATE("R",'MAPA DE RIESGOS'!$H325,"C",'MAPA DE RIESGOS'!$AF325),"")</f>
        <v/>
      </c>
      <c r="CL87" s="335" t="str">
        <f>IF(AND('MAPA DE RIESGOS'!$AP326="Media",'MAPA DE RIESGOS'!$AR326="Catastrófico"),CONCATENATE("R",'MAPA DE RIESGOS'!$H326,"C",'MAPA DE RIESGOS'!$AF326),"")</f>
        <v/>
      </c>
      <c r="CM87" s="335" t="str">
        <f>IF(AND('MAPA DE RIESGOS'!$AP327="Media",'MAPA DE RIESGOS'!$AR327="Catastrófico"),CONCATENATE("R",'MAPA DE RIESGOS'!$H327,"C",'MAPA DE RIESGOS'!$AF327),"")</f>
        <v/>
      </c>
      <c r="CN87" s="335" t="str">
        <f>IF(AND('MAPA DE RIESGOS'!$AP328="Media",'MAPA DE RIESGOS'!$AR328="Catastrófico"),CONCATENATE("R",'MAPA DE RIESGOS'!$H328,"C",'MAPA DE RIESGOS'!$AF328),"")</f>
        <v/>
      </c>
      <c r="CO87" s="335" t="str">
        <f>IF(AND('MAPA DE RIESGOS'!$AP329="Media",'MAPA DE RIESGOS'!$AR329="Catastrófico"),CONCATENATE("R",'MAPA DE RIESGOS'!$H329,"C",'MAPA DE RIESGOS'!$AF329),"")</f>
        <v/>
      </c>
      <c r="CP87" s="335" t="str">
        <f>IF(AND('MAPA DE RIESGOS'!$AP330="Media",'MAPA DE RIESGOS'!$AR330="Catastrófico"),CONCATENATE("R",'MAPA DE RIESGOS'!$H330,"C",'MAPA DE RIESGOS'!$AF330),"")</f>
        <v/>
      </c>
      <c r="CQ87" s="335" t="str">
        <f>IF(AND('MAPA DE RIESGOS'!$AP331="Media",'MAPA DE RIESGOS'!$AR331="Catastrófico"),CONCATENATE("R",'MAPA DE RIESGOS'!$H331,"C",'MAPA DE RIESGOS'!$AF331),"")</f>
        <v/>
      </c>
      <c r="CR87" s="335" t="str">
        <f>IF(AND('MAPA DE RIESGOS'!$AP332="Media",'MAPA DE RIESGOS'!$AR332="Catastrófico"),CONCATENATE("R",'MAPA DE RIESGOS'!$H332,"C",'MAPA DE RIESGOS'!$AF332),"")</f>
        <v/>
      </c>
      <c r="CS87" s="335" t="str">
        <f>IF(AND('MAPA DE RIESGOS'!$AP333="Media",'MAPA DE RIESGOS'!$AR333="Catastrófico"),CONCATENATE("R",'MAPA DE RIESGOS'!$H333,"C",'MAPA DE RIESGOS'!$AF333),"")</f>
        <v/>
      </c>
      <c r="CT87" s="335" t="str">
        <f>IF(AND('MAPA DE RIESGOS'!$AP334="Media",'MAPA DE RIESGOS'!$AR334="Catastrófico"),CONCATENATE("R",'MAPA DE RIESGOS'!$H334,"C",'MAPA DE RIESGOS'!$AF334),"")</f>
        <v/>
      </c>
      <c r="CU87" s="336" t="str">
        <f>IF(AND('MAPA DE RIESGOS'!$AP335="Media",'MAPA DE RIESGOS'!$AR335="Catastrófico"),CONCATENATE("R",'MAPA DE RIESGOS'!$H335,"C",'MAPA DE RIESGOS'!$AF335),"")</f>
        <v/>
      </c>
      <c r="CV87" s="67"/>
      <c r="CW87" s="979"/>
      <c r="CX87" s="980"/>
      <c r="CY87" s="980"/>
      <c r="CZ87" s="980"/>
      <c r="DA87" s="980"/>
      <c r="DB87" s="981"/>
    </row>
    <row r="88" spans="2:106" ht="32.450000000000003" customHeight="1">
      <c r="B88" s="966"/>
      <c r="C88" s="966"/>
      <c r="D88" s="967"/>
      <c r="E88" s="955"/>
      <c r="F88" s="956"/>
      <c r="G88" s="956"/>
      <c r="H88" s="956"/>
      <c r="I88" s="957"/>
      <c r="J88" s="345" t="str">
        <f>IF(AND('MAPA DE RIESGOS'!$AP336="Media",'MAPA DE RIESGOS'!$AR336="Leve"),CONCATENATE("R",'MAPA DE RIESGOS'!$H336,"C",'MAPA DE RIESGOS'!$AF336),"")</f>
        <v/>
      </c>
      <c r="K88" s="346" t="str">
        <f>IF(AND('MAPA DE RIESGOS'!$AP337="Media",'MAPA DE RIESGOS'!$AR337="Leve"),CONCATENATE("R",'MAPA DE RIESGOS'!$H337,"C",'MAPA DE RIESGOS'!$AF337),"")</f>
        <v/>
      </c>
      <c r="L88" s="346" t="str">
        <f>IF(AND('MAPA DE RIESGOS'!$AP338="Media",'MAPA DE RIESGOS'!$AR338="Leve"),CONCATENATE("R",'MAPA DE RIESGOS'!$H338,"C",'MAPA DE RIESGOS'!$AF338),"")</f>
        <v/>
      </c>
      <c r="M88" s="346" t="str">
        <f>IF(AND('MAPA DE RIESGOS'!$AP339="Media",'MAPA DE RIESGOS'!$AR339="Leve"),CONCATENATE("R",'MAPA DE RIESGOS'!$H339,"C",'MAPA DE RIESGOS'!$AF339),"")</f>
        <v/>
      </c>
      <c r="N88" s="346" t="str">
        <f>IF(AND('MAPA DE RIESGOS'!$AP340="Media",'MAPA DE RIESGOS'!$AR340="Leve"),CONCATENATE("R",'MAPA DE RIESGOS'!$H340,"C",'MAPA DE RIESGOS'!$AF340),"")</f>
        <v/>
      </c>
      <c r="O88" s="346" t="str">
        <f>IF(AND('MAPA DE RIESGOS'!$AP341="Media",'MAPA DE RIESGOS'!$AR341="Leve"),CONCATENATE("R",'MAPA DE RIESGOS'!$H341,"C",'MAPA DE RIESGOS'!$AF341),"")</f>
        <v/>
      </c>
      <c r="P88" s="346" t="str">
        <f>IF(AND('MAPA DE RIESGOS'!$AP342="Media",'MAPA DE RIESGOS'!$AR342="Leve"),CONCATENATE("R",'MAPA DE RIESGOS'!$H342,"C",'MAPA DE RIESGOS'!$AF342),"")</f>
        <v/>
      </c>
      <c r="Q88" s="346" t="str">
        <f>IF(AND('MAPA DE RIESGOS'!$AP343="Media",'MAPA DE RIESGOS'!$AR343="Leve"),CONCATENATE("R",'MAPA DE RIESGOS'!$H343,"C",'MAPA DE RIESGOS'!$AF343),"")</f>
        <v/>
      </c>
      <c r="R88" s="346" t="str">
        <f>IF(AND('MAPA DE RIESGOS'!$AP344="Media",'MAPA DE RIESGOS'!$AR344="Leve"),CONCATENATE("R",'MAPA DE RIESGOS'!$H344,"C",'MAPA DE RIESGOS'!$AF344),"")</f>
        <v/>
      </c>
      <c r="S88" s="346" t="str">
        <f>IF(AND('MAPA DE RIESGOS'!$AP345="Media",'MAPA DE RIESGOS'!$AR345="Leve"),CONCATENATE("R",'MAPA DE RIESGOS'!$H345,"C",'MAPA DE RIESGOS'!$AF345),"")</f>
        <v/>
      </c>
      <c r="T88" s="346" t="str">
        <f>IF(AND('MAPA DE RIESGOS'!$AP346="Media",'MAPA DE RIESGOS'!$AR346="Leve"),CONCATENATE("R",'MAPA DE RIESGOS'!$H346,"C",'MAPA DE RIESGOS'!$AF346),"")</f>
        <v/>
      </c>
      <c r="U88" s="346" t="str">
        <f>IF(AND('MAPA DE RIESGOS'!$AP347="Media",'MAPA DE RIESGOS'!$AR347="Leve"),CONCATENATE("R",'MAPA DE RIESGOS'!$H347,"C",'MAPA DE RIESGOS'!$AF347),"")</f>
        <v/>
      </c>
      <c r="V88" s="346" t="str">
        <f>IF(AND('MAPA DE RIESGOS'!$AP348="Media",'MAPA DE RIESGOS'!$AR348="Leve"),CONCATENATE("R",'MAPA DE RIESGOS'!$H348,"C",'MAPA DE RIESGOS'!$AF348),"")</f>
        <v/>
      </c>
      <c r="W88" s="346" t="str">
        <f>IF(AND('MAPA DE RIESGOS'!$AP349="Media",'MAPA DE RIESGOS'!$AR349="Leve"),CONCATENATE("R",'MAPA DE RIESGOS'!$H349,"C",'MAPA DE RIESGOS'!$AF349),"")</f>
        <v/>
      </c>
      <c r="X88" s="346" t="str">
        <f>IF(AND('MAPA DE RIESGOS'!$AP350="Media",'MAPA DE RIESGOS'!$AR350="Leve"),CONCATENATE("R",'MAPA DE RIESGOS'!$H350,"C",'MAPA DE RIESGOS'!$AF350),"")</f>
        <v/>
      </c>
      <c r="Y88" s="346" t="str">
        <f>IF(AND('MAPA DE RIESGOS'!$AP351="Media",'MAPA DE RIESGOS'!$AR351="Leve"),CONCATENATE("R",'MAPA DE RIESGOS'!$H351,"C",'MAPA DE RIESGOS'!$AF351),"")</f>
        <v/>
      </c>
      <c r="Z88" s="346" t="str">
        <f>IF(AND('MAPA DE RIESGOS'!$AP352="Media",'MAPA DE RIESGOS'!$AR352="Leve"),CONCATENATE("R",'MAPA DE RIESGOS'!$H352,"C",'MAPA DE RIESGOS'!$AF352),"")</f>
        <v/>
      </c>
      <c r="AA88" s="346" t="str">
        <f>IF(AND('MAPA DE RIESGOS'!$AP353="Media",'MAPA DE RIESGOS'!$AR353="Leve"),CONCATENATE("R",'MAPA DE RIESGOS'!$H353,"C",'MAPA DE RIESGOS'!$AF353),"")</f>
        <v/>
      </c>
      <c r="AB88" s="345" t="str">
        <f>IF(AND('MAPA DE RIESGOS'!$AP336="Media",'MAPA DE RIESGOS'!$AR336="Menor"),CONCATENATE("R",'MAPA DE RIESGOS'!$H336,"C",'MAPA DE RIESGOS'!$AF336),"")</f>
        <v/>
      </c>
      <c r="AC88" s="346" t="str">
        <f>IF(AND('MAPA DE RIESGOS'!$AP337="Media",'MAPA DE RIESGOS'!$AR337="Menor"),CONCATENATE("R",'MAPA DE RIESGOS'!$H337,"C",'MAPA DE RIESGOS'!$AF337),"")</f>
        <v/>
      </c>
      <c r="AD88" s="346" t="str">
        <f>IF(AND('MAPA DE RIESGOS'!$AP338="Media",'MAPA DE RIESGOS'!$AR338="Menor"),CONCATENATE("R",'MAPA DE RIESGOS'!$H338,"C",'MAPA DE RIESGOS'!$AF338),"")</f>
        <v/>
      </c>
      <c r="AE88" s="346" t="str">
        <f>IF(AND('MAPA DE RIESGOS'!$AP339="Media",'MAPA DE RIESGOS'!$AR339="Menor"),CONCATENATE("R",'MAPA DE RIESGOS'!$H339,"C",'MAPA DE RIESGOS'!$AF339),"")</f>
        <v/>
      </c>
      <c r="AF88" s="346" t="str">
        <f>IF(AND('MAPA DE RIESGOS'!$AP340="Media",'MAPA DE RIESGOS'!$AR340="Menor"),CONCATENATE("R",'MAPA DE RIESGOS'!$H340,"C",'MAPA DE RIESGOS'!$AF340),"")</f>
        <v/>
      </c>
      <c r="AG88" s="346" t="str">
        <f>IF(AND('MAPA DE RIESGOS'!$AP341="Media",'MAPA DE RIESGOS'!$AR341="Menor"),CONCATENATE("R",'MAPA DE RIESGOS'!$H341,"C",'MAPA DE RIESGOS'!$AF341),"")</f>
        <v/>
      </c>
      <c r="AH88" s="346" t="str">
        <f>IF(AND('MAPA DE RIESGOS'!$AP342="Media",'MAPA DE RIESGOS'!$AR342="Menor"),CONCATENATE("R",'MAPA DE RIESGOS'!$H342,"C",'MAPA DE RIESGOS'!$AF342),"")</f>
        <v/>
      </c>
      <c r="AI88" s="346" t="str">
        <f>IF(AND('MAPA DE RIESGOS'!$AP343="Media",'MAPA DE RIESGOS'!$AR343="Menor"),CONCATENATE("R",'MAPA DE RIESGOS'!$H343,"C",'MAPA DE RIESGOS'!$AF343),"")</f>
        <v/>
      </c>
      <c r="AJ88" s="346" t="str">
        <f>IF(AND('MAPA DE RIESGOS'!$AP344="Media",'MAPA DE RIESGOS'!$AR344="Menor"),CONCATENATE("R",'MAPA DE RIESGOS'!$H344,"C",'MAPA DE RIESGOS'!$AF344),"")</f>
        <v/>
      </c>
      <c r="AK88" s="346" t="str">
        <f>IF(AND('MAPA DE RIESGOS'!$AP345="Media",'MAPA DE RIESGOS'!$AR345="Menor"),CONCATENATE("R",'MAPA DE RIESGOS'!$H345,"C",'MAPA DE RIESGOS'!$AF345),"")</f>
        <v/>
      </c>
      <c r="AL88" s="346" t="str">
        <f>IF(AND('MAPA DE RIESGOS'!$AP346="Media",'MAPA DE RIESGOS'!$AR346="Menor"),CONCATENATE("R",'MAPA DE RIESGOS'!$H346,"C",'MAPA DE RIESGOS'!$AF346),"")</f>
        <v/>
      </c>
      <c r="AM88" s="346" t="str">
        <f>IF(AND('MAPA DE RIESGOS'!$AP347="Media",'MAPA DE RIESGOS'!$AR347="Menor"),CONCATENATE("R",'MAPA DE RIESGOS'!$H347,"C",'MAPA DE RIESGOS'!$AF347),"")</f>
        <v/>
      </c>
      <c r="AN88" s="346" t="str">
        <f>IF(AND('MAPA DE RIESGOS'!$AP348="Media",'MAPA DE RIESGOS'!$AR348="Menor"),CONCATENATE("R",'MAPA DE RIESGOS'!$H348,"C",'MAPA DE RIESGOS'!$AF348),"")</f>
        <v/>
      </c>
      <c r="AO88" s="346" t="str">
        <f>IF(AND('MAPA DE RIESGOS'!$AP349="Media",'MAPA DE RIESGOS'!$AR349="Menor"),CONCATENATE("R",'MAPA DE RIESGOS'!$H349,"C",'MAPA DE RIESGOS'!$AF349),"")</f>
        <v/>
      </c>
      <c r="AP88" s="346" t="str">
        <f>IF(AND('MAPA DE RIESGOS'!$AP350="Media",'MAPA DE RIESGOS'!$AR350="Menor"),CONCATENATE("R",'MAPA DE RIESGOS'!$H350,"C",'MAPA DE RIESGOS'!$AF350),"")</f>
        <v/>
      </c>
      <c r="AQ88" s="346" t="str">
        <f>IF(AND('MAPA DE RIESGOS'!$AP351="Media",'MAPA DE RIESGOS'!$AR351="Menor"),CONCATENATE("R",'MAPA DE RIESGOS'!$H351,"C",'MAPA DE RIESGOS'!$AF351),"")</f>
        <v/>
      </c>
      <c r="AR88" s="346" t="str">
        <f>IF(AND('MAPA DE RIESGOS'!$AP352="Media",'MAPA DE RIESGOS'!$AR352="Menor"),CONCATENATE("R",'MAPA DE RIESGOS'!$H352,"C",'MAPA DE RIESGOS'!$AF352),"")</f>
        <v/>
      </c>
      <c r="AS88" s="346" t="str">
        <f>IF(AND('MAPA DE RIESGOS'!$AP353="Media",'MAPA DE RIESGOS'!$AR353="Menor"),CONCATENATE("R",'MAPA DE RIESGOS'!$H353,"C",'MAPA DE RIESGOS'!$AF353),"")</f>
        <v/>
      </c>
      <c r="AT88" s="345" t="str">
        <f>IF(AND('MAPA DE RIESGOS'!$AP336="Media",'MAPA DE RIESGOS'!$AR336="Moderado"),CONCATENATE("R",'MAPA DE RIESGOS'!$H336,"C",'MAPA DE RIESGOS'!$AF336),"")</f>
        <v/>
      </c>
      <c r="AU88" s="346" t="str">
        <f>IF(AND('MAPA DE RIESGOS'!$AP337="Media",'MAPA DE RIESGOS'!$AR337="Moderado"),CONCATENATE("R",'MAPA DE RIESGOS'!$H337,"C",'MAPA DE RIESGOS'!$AF337),"")</f>
        <v/>
      </c>
      <c r="AV88" s="346" t="str">
        <f>IF(AND('MAPA DE RIESGOS'!$AP338="Media",'MAPA DE RIESGOS'!$AR338="Moderado"),CONCATENATE("R",'MAPA DE RIESGOS'!$H338,"C",'MAPA DE RIESGOS'!$AF338),"")</f>
        <v/>
      </c>
      <c r="AW88" s="346" t="str">
        <f>IF(AND('MAPA DE RIESGOS'!$AP339="Media",'MAPA DE RIESGOS'!$AR339="Moderado"),CONCATENATE("R",'MAPA DE RIESGOS'!$H339,"C",'MAPA DE RIESGOS'!$AF339),"")</f>
        <v/>
      </c>
      <c r="AX88" s="346" t="str">
        <f>IF(AND('MAPA DE RIESGOS'!$AP340="Media",'MAPA DE RIESGOS'!$AR340="Moderado"),CONCATENATE("R",'MAPA DE RIESGOS'!$H340,"C",'MAPA DE RIESGOS'!$AF340),"")</f>
        <v/>
      </c>
      <c r="AY88" s="346" t="str">
        <f>IF(AND('MAPA DE RIESGOS'!$AP341="Media",'MAPA DE RIESGOS'!$AR341="Moderado"),CONCATENATE("R",'MAPA DE RIESGOS'!$H341,"C",'MAPA DE RIESGOS'!$AF341),"")</f>
        <v/>
      </c>
      <c r="AZ88" s="346" t="str">
        <f>IF(AND('MAPA DE RIESGOS'!$AP342="Media",'MAPA DE RIESGOS'!$AR342="Moderado"),CONCATENATE("R",'MAPA DE RIESGOS'!$H342,"C",'MAPA DE RIESGOS'!$AF342),"")</f>
        <v/>
      </c>
      <c r="BA88" s="346" t="str">
        <f>IF(AND('MAPA DE RIESGOS'!$AP343="Media",'MAPA DE RIESGOS'!$AR343="Moderado"),CONCATENATE("R",'MAPA DE RIESGOS'!$H343,"C",'MAPA DE RIESGOS'!$AF343),"")</f>
        <v/>
      </c>
      <c r="BB88" s="346" t="str">
        <f>IF(AND('MAPA DE RIESGOS'!$AP344="Media",'MAPA DE RIESGOS'!$AR344="Moderado"),CONCATENATE("R",'MAPA DE RIESGOS'!$H344,"C",'MAPA DE RIESGOS'!$AF344),"")</f>
        <v/>
      </c>
      <c r="BC88" s="346" t="str">
        <f>IF(AND('MAPA DE RIESGOS'!$AP345="Media",'MAPA DE RIESGOS'!$AR345="Moderado"),CONCATENATE("R",'MAPA DE RIESGOS'!$H345,"C",'MAPA DE RIESGOS'!$AF345),"")</f>
        <v/>
      </c>
      <c r="BD88" s="346" t="str">
        <f>IF(AND('MAPA DE RIESGOS'!$AP346="Media",'MAPA DE RIESGOS'!$AR346="Moderado"),CONCATENATE("R",'MAPA DE RIESGOS'!$H346,"C",'MAPA DE RIESGOS'!$AF346),"")</f>
        <v/>
      </c>
      <c r="BE88" s="346" t="str">
        <f>IF(AND('MAPA DE RIESGOS'!$AP347="Media",'MAPA DE RIESGOS'!$AR347="Moderado"),CONCATENATE("R",'MAPA DE RIESGOS'!$H347,"C",'MAPA DE RIESGOS'!$AF347),"")</f>
        <v/>
      </c>
      <c r="BF88" s="346" t="str">
        <f>IF(AND('MAPA DE RIESGOS'!$AP348="Media",'MAPA DE RIESGOS'!$AR348="Moderado"),CONCATENATE("R",'MAPA DE RIESGOS'!$H348,"C",'MAPA DE RIESGOS'!$AF348),"")</f>
        <v/>
      </c>
      <c r="BG88" s="346" t="str">
        <f>IF(AND('MAPA DE RIESGOS'!$AP349="Media",'MAPA DE RIESGOS'!$AR349="Moderado"),CONCATENATE("R",'MAPA DE RIESGOS'!$H349,"C",'MAPA DE RIESGOS'!$AF349),"")</f>
        <v/>
      </c>
      <c r="BH88" s="346" t="str">
        <f>IF(AND('MAPA DE RIESGOS'!$AP350="Media",'MAPA DE RIESGOS'!$AR350="Moderado"),CONCATENATE("R",'MAPA DE RIESGOS'!$H350,"C",'MAPA DE RIESGOS'!$AF350),"")</f>
        <v/>
      </c>
      <c r="BI88" s="346" t="str">
        <f>IF(AND('MAPA DE RIESGOS'!$AP351="Media",'MAPA DE RIESGOS'!$AR351="Moderado"),CONCATENATE("R",'MAPA DE RIESGOS'!$H351,"C",'MAPA DE RIESGOS'!$AF351),"")</f>
        <v/>
      </c>
      <c r="BJ88" s="346" t="str">
        <f>IF(AND('MAPA DE RIESGOS'!$AP352="Media",'MAPA DE RIESGOS'!$AR352="Moderado"),CONCATENATE("R",'MAPA DE RIESGOS'!$H352,"C",'MAPA DE RIESGOS'!$AF352),"")</f>
        <v/>
      </c>
      <c r="BK88" s="347" t="str">
        <f>IF(AND('MAPA DE RIESGOS'!$AP353="Media",'MAPA DE RIESGOS'!$AR353="Moderado"),CONCATENATE("R",'MAPA DE RIESGOS'!$H353,"C",'MAPA DE RIESGOS'!$AF353),"")</f>
        <v/>
      </c>
      <c r="BL88" s="333" t="str">
        <f>IF(AND('MAPA DE RIESGOS'!$AP336="Media",'MAPA DE RIESGOS'!$AR336="Mayor"),CONCATENATE("R",'MAPA DE RIESGOS'!$H336,"C",'MAPA DE RIESGOS'!$AF336),"")</f>
        <v/>
      </c>
      <c r="BM88" s="333" t="str">
        <f>IF(AND('MAPA DE RIESGOS'!$AP337="Media",'MAPA DE RIESGOS'!$AR337="Mayor"),CONCATENATE("R",'MAPA DE RIESGOS'!$H337,"C",'MAPA DE RIESGOS'!$AF337),"")</f>
        <v/>
      </c>
      <c r="BN88" s="333" t="str">
        <f>IF(AND('MAPA DE RIESGOS'!$AP338="Media",'MAPA DE RIESGOS'!$AR338="Mayor"),CONCATENATE("R",'MAPA DE RIESGOS'!$H338,"C",'MAPA DE RIESGOS'!$AF338),"")</f>
        <v/>
      </c>
      <c r="BO88" s="333" t="str">
        <f>IF(AND('MAPA DE RIESGOS'!$AP339="Media",'MAPA DE RIESGOS'!$AR339="Mayor"),CONCATENATE("R",'MAPA DE RIESGOS'!$H339,"C",'MAPA DE RIESGOS'!$AF339),"")</f>
        <v/>
      </c>
      <c r="BP88" s="333" t="str">
        <f>IF(AND('MAPA DE RIESGOS'!$AP340="Media",'MAPA DE RIESGOS'!$AR340="Mayor"),CONCATENATE("R",'MAPA DE RIESGOS'!$H340,"C",'MAPA DE RIESGOS'!$AF340),"")</f>
        <v/>
      </c>
      <c r="BQ88" s="333" t="str">
        <f>IF(AND('MAPA DE RIESGOS'!$AP341="Media",'MAPA DE RIESGOS'!$AR341="Mayor"),CONCATENATE("R",'MAPA DE RIESGOS'!$H341,"C",'MAPA DE RIESGOS'!$AF341),"")</f>
        <v/>
      </c>
      <c r="BR88" s="333" t="str">
        <f>IF(AND('MAPA DE RIESGOS'!$AP342="Media",'MAPA DE RIESGOS'!$AR342="Mayor"),CONCATENATE("R",'MAPA DE RIESGOS'!$H342,"C",'MAPA DE RIESGOS'!$AF342),"")</f>
        <v/>
      </c>
      <c r="BS88" s="333" t="str">
        <f>IF(AND('MAPA DE RIESGOS'!$AP343="Media",'MAPA DE RIESGOS'!$AR343="Mayor"),CONCATENATE("R",'MAPA DE RIESGOS'!$H343,"C",'MAPA DE RIESGOS'!$AF343),"")</f>
        <v/>
      </c>
      <c r="BT88" s="333" t="str">
        <f>IF(AND('MAPA DE RIESGOS'!$AP344="Media",'MAPA DE RIESGOS'!$AR344="Mayor"),CONCATENATE("R",'MAPA DE RIESGOS'!$H344,"C",'MAPA DE RIESGOS'!$AF344),"")</f>
        <v/>
      </c>
      <c r="BU88" s="333" t="str">
        <f>IF(AND('MAPA DE RIESGOS'!$AP345="Media",'MAPA DE RIESGOS'!$AR345="Mayor"),CONCATENATE("R",'MAPA DE RIESGOS'!$H345,"C",'MAPA DE RIESGOS'!$AF345),"")</f>
        <v/>
      </c>
      <c r="BV88" s="333" t="str">
        <f>IF(AND('MAPA DE RIESGOS'!$AP346="Media",'MAPA DE RIESGOS'!$AR346="Mayor"),CONCATENATE("R",'MAPA DE RIESGOS'!$H346,"C",'MAPA DE RIESGOS'!$AF346),"")</f>
        <v/>
      </c>
      <c r="BW88" s="333" t="str">
        <f>IF(AND('MAPA DE RIESGOS'!$AP347="Media",'MAPA DE RIESGOS'!$AR347="Mayor"),CONCATENATE("R",'MAPA DE RIESGOS'!$H347,"C",'MAPA DE RIESGOS'!$AF347),"")</f>
        <v/>
      </c>
      <c r="BX88" s="333" t="str">
        <f>IF(AND('MAPA DE RIESGOS'!$AP348="Media",'MAPA DE RIESGOS'!$AR348="Mayor"),CONCATENATE("R",'MAPA DE RIESGOS'!$H348,"C",'MAPA DE RIESGOS'!$AF348),"")</f>
        <v/>
      </c>
      <c r="BY88" s="333" t="str">
        <f>IF(AND('MAPA DE RIESGOS'!$AP349="Media",'MAPA DE RIESGOS'!$AR349="Mayor"),CONCATENATE("R",'MAPA DE RIESGOS'!$H349,"C",'MAPA DE RIESGOS'!$AF349),"")</f>
        <v/>
      </c>
      <c r="BZ88" s="333" t="str">
        <f>IF(AND('MAPA DE RIESGOS'!$AP350="Media",'MAPA DE RIESGOS'!$AR350="Mayor"),CONCATENATE("R",'MAPA DE RIESGOS'!$H350,"C",'MAPA DE RIESGOS'!$AF350),"")</f>
        <v/>
      </c>
      <c r="CA88" s="333" t="str">
        <f>IF(AND('MAPA DE RIESGOS'!$AP351="Media",'MAPA DE RIESGOS'!$AR351="Mayor"),CONCATENATE("R",'MAPA DE RIESGOS'!$H351,"C",'MAPA DE RIESGOS'!$AF351),"")</f>
        <v/>
      </c>
      <c r="CB88" s="333" t="str">
        <f>IF(AND('MAPA DE RIESGOS'!$AP352="Media",'MAPA DE RIESGOS'!$AR352="Mayor"),CONCATENATE("R",'MAPA DE RIESGOS'!$H352,"C",'MAPA DE RIESGOS'!$AF352),"")</f>
        <v/>
      </c>
      <c r="CC88" s="334" t="str">
        <f>IF(AND('MAPA DE RIESGOS'!$AP353="Media",'MAPA DE RIESGOS'!$AR353="Mayor"),CONCATENATE("R",'MAPA DE RIESGOS'!$H353,"C",'MAPA DE RIESGOS'!$AF353),"")</f>
        <v/>
      </c>
      <c r="CD88" s="335" t="str">
        <f>IF(AND('MAPA DE RIESGOS'!$AP336="Media",'MAPA DE RIESGOS'!$AR336="Catastrófico"),CONCATENATE("R",'MAPA DE RIESGOS'!$H336,"C",'MAPA DE RIESGOS'!$AF336),"")</f>
        <v/>
      </c>
      <c r="CE88" s="335" t="str">
        <f>IF(AND('MAPA DE RIESGOS'!$AP337="Media",'MAPA DE RIESGOS'!$AR337="Catastrófico"),CONCATENATE("R",'MAPA DE RIESGOS'!$H337,"C",'MAPA DE RIESGOS'!$AF337),"")</f>
        <v/>
      </c>
      <c r="CF88" s="335" t="str">
        <f>IF(AND('MAPA DE RIESGOS'!$AP338="Media",'MAPA DE RIESGOS'!$AR338="Catastrófico"),CONCATENATE("R",'MAPA DE RIESGOS'!$H338,"C",'MAPA DE RIESGOS'!$AF338),"")</f>
        <v/>
      </c>
      <c r="CG88" s="335" t="str">
        <f>IF(AND('MAPA DE RIESGOS'!$AP339="Media",'MAPA DE RIESGOS'!$AR339="Catastrófico"),CONCATENATE("R",'MAPA DE RIESGOS'!$H339,"C",'MAPA DE RIESGOS'!$AF339),"")</f>
        <v/>
      </c>
      <c r="CH88" s="335" t="str">
        <f>IF(AND('MAPA DE RIESGOS'!$AP340="Media",'MAPA DE RIESGOS'!$AR340="Catastrófico"),CONCATENATE("R",'MAPA DE RIESGOS'!$H340,"C",'MAPA DE RIESGOS'!$AF340),"")</f>
        <v/>
      </c>
      <c r="CI88" s="335" t="str">
        <f>IF(AND('MAPA DE RIESGOS'!$AP341="Media",'MAPA DE RIESGOS'!$AR341="Catastrófico"),CONCATENATE("R",'MAPA DE RIESGOS'!$H341,"C",'MAPA DE RIESGOS'!$AF341),"")</f>
        <v/>
      </c>
      <c r="CJ88" s="335" t="str">
        <f>IF(AND('MAPA DE RIESGOS'!$AP342="Media",'MAPA DE RIESGOS'!$AR342="Catastrófico"),CONCATENATE("R",'MAPA DE RIESGOS'!$H342,"C",'MAPA DE RIESGOS'!$AF342),"")</f>
        <v/>
      </c>
      <c r="CK88" s="335" t="str">
        <f>IF(AND('MAPA DE RIESGOS'!$AP343="Media",'MAPA DE RIESGOS'!$AR343="Catastrófico"),CONCATENATE("R",'MAPA DE RIESGOS'!$H343,"C",'MAPA DE RIESGOS'!$AF343),"")</f>
        <v/>
      </c>
      <c r="CL88" s="335" t="str">
        <f>IF(AND('MAPA DE RIESGOS'!$AP344="Media",'MAPA DE RIESGOS'!$AR344="Catastrófico"),CONCATENATE("R",'MAPA DE RIESGOS'!$H344,"C",'MAPA DE RIESGOS'!$AF344),"")</f>
        <v/>
      </c>
      <c r="CM88" s="335" t="str">
        <f>IF(AND('MAPA DE RIESGOS'!$AP345="Media",'MAPA DE RIESGOS'!$AR345="Catastrófico"),CONCATENATE("R",'MAPA DE RIESGOS'!$H345,"C",'MAPA DE RIESGOS'!$AF345),"")</f>
        <v/>
      </c>
      <c r="CN88" s="335" t="str">
        <f>IF(AND('MAPA DE RIESGOS'!$AP346="Media",'MAPA DE RIESGOS'!$AR346="Catastrófico"),CONCATENATE("R",'MAPA DE RIESGOS'!$H346,"C",'MAPA DE RIESGOS'!$AF346),"")</f>
        <v/>
      </c>
      <c r="CO88" s="335" t="str">
        <f>IF(AND('MAPA DE RIESGOS'!$AP347="Media",'MAPA DE RIESGOS'!$AR347="Catastrófico"),CONCATENATE("R",'MAPA DE RIESGOS'!$H347,"C",'MAPA DE RIESGOS'!$AF347),"")</f>
        <v/>
      </c>
      <c r="CP88" s="335" t="str">
        <f>IF(AND('MAPA DE RIESGOS'!$AP348="Media",'MAPA DE RIESGOS'!$AR348="Catastrófico"),CONCATENATE("R",'MAPA DE RIESGOS'!$H348,"C",'MAPA DE RIESGOS'!$AF348),"")</f>
        <v/>
      </c>
      <c r="CQ88" s="335" t="str">
        <f>IF(AND('MAPA DE RIESGOS'!$AP349="Media",'MAPA DE RIESGOS'!$AR349="Catastrófico"),CONCATENATE("R",'MAPA DE RIESGOS'!$H349,"C",'MAPA DE RIESGOS'!$AF349),"")</f>
        <v/>
      </c>
      <c r="CR88" s="335" t="str">
        <f>IF(AND('MAPA DE RIESGOS'!$AP350="Media",'MAPA DE RIESGOS'!$AR350="Catastrófico"),CONCATENATE("R",'MAPA DE RIESGOS'!$H350,"C",'MAPA DE RIESGOS'!$AF350),"")</f>
        <v/>
      </c>
      <c r="CS88" s="335" t="str">
        <f>IF(AND('MAPA DE RIESGOS'!$AP351="Media",'MAPA DE RIESGOS'!$AR351="Catastrófico"),CONCATENATE("R",'MAPA DE RIESGOS'!$H351,"C",'MAPA DE RIESGOS'!$AF351),"")</f>
        <v/>
      </c>
      <c r="CT88" s="335" t="str">
        <f>IF(AND('MAPA DE RIESGOS'!$AP352="Media",'MAPA DE RIESGOS'!$AR352="Catastrófico"),CONCATENATE("R",'MAPA DE RIESGOS'!$H352,"C",'MAPA DE RIESGOS'!$AF352),"")</f>
        <v/>
      </c>
      <c r="CU88" s="336" t="str">
        <f>IF(AND('MAPA DE RIESGOS'!$AP353="Media",'MAPA DE RIESGOS'!$AR353="Catastrófico"),CONCATENATE("R",'MAPA DE RIESGOS'!$H353,"C",'MAPA DE RIESGOS'!$AF353),"")</f>
        <v/>
      </c>
      <c r="CV88" s="67"/>
      <c r="CW88" s="979"/>
      <c r="CX88" s="980"/>
      <c r="CY88" s="980"/>
      <c r="CZ88" s="980"/>
      <c r="DA88" s="980"/>
      <c r="DB88" s="981"/>
    </row>
    <row r="89" spans="2:106" ht="32.450000000000003" customHeight="1">
      <c r="B89" s="966"/>
      <c r="C89" s="966"/>
      <c r="D89" s="967"/>
      <c r="E89" s="955"/>
      <c r="F89" s="956"/>
      <c r="G89" s="956"/>
      <c r="H89" s="956"/>
      <c r="I89" s="957"/>
      <c r="J89" s="345" t="str">
        <f>IF(AND('MAPA DE RIESGOS'!$AP354="Media",'MAPA DE RIESGOS'!$AR354="Leve"),CONCATENATE("R",'MAPA DE RIESGOS'!$H354,"C",'MAPA DE RIESGOS'!$AF354),"")</f>
        <v/>
      </c>
      <c r="K89" s="346" t="str">
        <f>IF(AND('MAPA DE RIESGOS'!$AP355="Media",'MAPA DE RIESGOS'!$AR355="Leve"),CONCATENATE("R",'MAPA DE RIESGOS'!$H355,"C",'MAPA DE RIESGOS'!$AF355),"")</f>
        <v/>
      </c>
      <c r="L89" s="346" t="str">
        <f>IF(AND('MAPA DE RIESGOS'!$AP356="Media",'MAPA DE RIESGOS'!$AR356="Leve"),CONCATENATE("R",'MAPA DE RIESGOS'!$H356,"C",'MAPA DE RIESGOS'!$AF356),"")</f>
        <v/>
      </c>
      <c r="M89" s="346" t="str">
        <f>IF(AND('MAPA DE RIESGOS'!$AP357="Media",'MAPA DE RIESGOS'!$AR357="Leve"),CONCATENATE("R",'MAPA DE RIESGOS'!$H357,"C",'MAPA DE RIESGOS'!$AF357),"")</f>
        <v/>
      </c>
      <c r="N89" s="346" t="str">
        <f>IF(AND('MAPA DE RIESGOS'!$AP358="Media",'MAPA DE RIESGOS'!$AR358="Leve"),CONCATENATE("R",'MAPA DE RIESGOS'!$H358,"C",'MAPA DE RIESGOS'!$AF358),"")</f>
        <v/>
      </c>
      <c r="O89" s="346" t="str">
        <f>IF(AND('MAPA DE RIESGOS'!$AP359="Media",'MAPA DE RIESGOS'!$AR359="Leve"),CONCATENATE("R",'MAPA DE RIESGOS'!$H359,"C",'MAPA DE RIESGOS'!$AF359),"")</f>
        <v/>
      </c>
      <c r="P89" s="346" t="str">
        <f>IF(AND('MAPA DE RIESGOS'!$AP360="Media",'MAPA DE RIESGOS'!$AR360="Leve"),CONCATENATE("R",'MAPA DE RIESGOS'!$H360,"C",'MAPA DE RIESGOS'!$AF360),"")</f>
        <v/>
      </c>
      <c r="Q89" s="346" t="str">
        <f>IF(AND('MAPA DE RIESGOS'!$AP361="Media",'MAPA DE RIESGOS'!$AR361="Leve"),CONCATENATE("R",'MAPA DE RIESGOS'!$H361,"C",'MAPA DE RIESGOS'!$AF361),"")</f>
        <v/>
      </c>
      <c r="R89" s="346" t="str">
        <f>IF(AND('MAPA DE RIESGOS'!$AP362="Media",'MAPA DE RIESGOS'!$AR362="Leve"),CONCATENATE("R",'MAPA DE RIESGOS'!$H362,"C",'MAPA DE RIESGOS'!$AF362),"")</f>
        <v/>
      </c>
      <c r="S89" s="346" t="str">
        <f>IF(AND('MAPA DE RIESGOS'!$AP363="Media",'MAPA DE RIESGOS'!$AR363="Leve"),CONCATENATE("R",'MAPA DE RIESGOS'!$H363,"C",'MAPA DE RIESGOS'!$AF363),"")</f>
        <v/>
      </c>
      <c r="T89" s="346" t="str">
        <f>IF(AND('MAPA DE RIESGOS'!$AP364="Media",'MAPA DE RIESGOS'!$AR364="Leve"),CONCATENATE("R",'MAPA DE RIESGOS'!$H364,"C",'MAPA DE RIESGOS'!$AF364),"")</f>
        <v/>
      </c>
      <c r="U89" s="346" t="str">
        <f>IF(AND('MAPA DE RIESGOS'!$AP365="Media",'MAPA DE RIESGOS'!$AR365="Leve"),CONCATENATE("R",'MAPA DE RIESGOS'!$H365,"C",'MAPA DE RIESGOS'!$AF365),"")</f>
        <v/>
      </c>
      <c r="V89" s="346" t="str">
        <f>IF(AND('MAPA DE RIESGOS'!$AP366="Media",'MAPA DE RIESGOS'!$AR366="Leve"),CONCATENATE("R",'MAPA DE RIESGOS'!$H366,"C",'MAPA DE RIESGOS'!$AF366),"")</f>
        <v/>
      </c>
      <c r="W89" s="346" t="str">
        <f>IF(AND('MAPA DE RIESGOS'!$AP367="Media",'MAPA DE RIESGOS'!$AR367="Leve"),CONCATENATE("R",'MAPA DE RIESGOS'!$H367,"C",'MAPA DE RIESGOS'!$AF367),"")</f>
        <v/>
      </c>
      <c r="X89" s="346" t="str">
        <f>IF(AND('MAPA DE RIESGOS'!$AP368="Media",'MAPA DE RIESGOS'!$AR368="Leve"),CONCATENATE("R",'MAPA DE RIESGOS'!$H368,"C",'MAPA DE RIESGOS'!$AF368),"")</f>
        <v/>
      </c>
      <c r="Y89" s="346" t="str">
        <f>IF(AND('MAPA DE RIESGOS'!$AP369="Media",'MAPA DE RIESGOS'!$AR369="Leve"),CONCATENATE("R",'MAPA DE RIESGOS'!$H369,"C",'MAPA DE RIESGOS'!$AF369),"")</f>
        <v/>
      </c>
      <c r="Z89" s="346" t="str">
        <f>IF(AND('MAPA DE RIESGOS'!$AP370="Media",'MAPA DE RIESGOS'!$AR370="Leve"),CONCATENATE("R",'MAPA DE RIESGOS'!$H370,"C",'MAPA DE RIESGOS'!$AF370),"")</f>
        <v/>
      </c>
      <c r="AA89" s="346" t="str">
        <f>IF(AND('MAPA DE RIESGOS'!$AP371="Media",'MAPA DE RIESGOS'!$AR371="Leve"),CONCATENATE("R",'MAPA DE RIESGOS'!$H371,"C",'MAPA DE RIESGOS'!$AF371),"")</f>
        <v/>
      </c>
      <c r="AB89" s="345" t="str">
        <f>IF(AND('MAPA DE RIESGOS'!$AP354="Media",'MAPA DE RIESGOS'!$AR354="Menor"),CONCATENATE("R",'MAPA DE RIESGOS'!$H354,"C",'MAPA DE RIESGOS'!$AF354),"")</f>
        <v/>
      </c>
      <c r="AC89" s="346" t="str">
        <f>IF(AND('MAPA DE RIESGOS'!$AP355="Media",'MAPA DE RIESGOS'!$AR355="Menor"),CONCATENATE("R",'MAPA DE RIESGOS'!$H355,"C",'MAPA DE RIESGOS'!$AF355),"")</f>
        <v/>
      </c>
      <c r="AD89" s="346" t="str">
        <f>IF(AND('MAPA DE RIESGOS'!$AP356="Media",'MAPA DE RIESGOS'!$AR356="Menor"),CONCATENATE("R",'MAPA DE RIESGOS'!$H356,"C",'MAPA DE RIESGOS'!$AF356),"")</f>
        <v/>
      </c>
      <c r="AE89" s="346" t="str">
        <f>IF(AND('MAPA DE RIESGOS'!$AP357="Media",'MAPA DE RIESGOS'!$AR357="Menor"),CONCATENATE("R",'MAPA DE RIESGOS'!$H357,"C",'MAPA DE RIESGOS'!$AF357),"")</f>
        <v/>
      </c>
      <c r="AF89" s="346" t="str">
        <f>IF(AND('MAPA DE RIESGOS'!$AP358="Media",'MAPA DE RIESGOS'!$AR358="Menor"),CONCATENATE("R",'MAPA DE RIESGOS'!$H358,"C",'MAPA DE RIESGOS'!$AF358),"")</f>
        <v/>
      </c>
      <c r="AG89" s="346" t="str">
        <f>IF(AND('MAPA DE RIESGOS'!$AP359="Media",'MAPA DE RIESGOS'!$AR359="Menor"),CONCATENATE("R",'MAPA DE RIESGOS'!$H359,"C",'MAPA DE RIESGOS'!$AF359),"")</f>
        <v/>
      </c>
      <c r="AH89" s="346" t="str">
        <f>IF(AND('MAPA DE RIESGOS'!$AP360="Media",'MAPA DE RIESGOS'!$AR360="Menor"),CONCATENATE("R",'MAPA DE RIESGOS'!$H360,"C",'MAPA DE RIESGOS'!$AF360),"")</f>
        <v/>
      </c>
      <c r="AI89" s="346" t="str">
        <f>IF(AND('MAPA DE RIESGOS'!$AP361="Media",'MAPA DE RIESGOS'!$AR361="Menor"),CONCATENATE("R",'MAPA DE RIESGOS'!$H361,"C",'MAPA DE RIESGOS'!$AF361),"")</f>
        <v/>
      </c>
      <c r="AJ89" s="346" t="str">
        <f>IF(AND('MAPA DE RIESGOS'!$AP362="Media",'MAPA DE RIESGOS'!$AR362="Menor"),CONCATENATE("R",'MAPA DE RIESGOS'!$H362,"C",'MAPA DE RIESGOS'!$AF362),"")</f>
        <v/>
      </c>
      <c r="AK89" s="346" t="str">
        <f>IF(AND('MAPA DE RIESGOS'!$AP363="Media",'MAPA DE RIESGOS'!$AR363="Menor"),CONCATENATE("R",'MAPA DE RIESGOS'!$H363,"C",'MAPA DE RIESGOS'!$AF363),"")</f>
        <v/>
      </c>
      <c r="AL89" s="346" t="str">
        <f>IF(AND('MAPA DE RIESGOS'!$AP364="Media",'MAPA DE RIESGOS'!$AR364="Menor"),CONCATENATE("R",'MAPA DE RIESGOS'!$H364,"C",'MAPA DE RIESGOS'!$AF364),"")</f>
        <v/>
      </c>
      <c r="AM89" s="346" t="str">
        <f>IF(AND('MAPA DE RIESGOS'!$AP365="Media",'MAPA DE RIESGOS'!$AR365="Menor"),CONCATENATE("R",'MAPA DE RIESGOS'!$H365,"C",'MAPA DE RIESGOS'!$AF365),"")</f>
        <v/>
      </c>
      <c r="AN89" s="346" t="str">
        <f>IF(AND('MAPA DE RIESGOS'!$AP366="Media",'MAPA DE RIESGOS'!$AR366="Menor"),CONCATENATE("R",'MAPA DE RIESGOS'!$H366,"C",'MAPA DE RIESGOS'!$AF366),"")</f>
        <v/>
      </c>
      <c r="AO89" s="346" t="str">
        <f>IF(AND('MAPA DE RIESGOS'!$AP367="Media",'MAPA DE RIESGOS'!$AR367="Menor"),CONCATENATE("R",'MAPA DE RIESGOS'!$H367,"C",'MAPA DE RIESGOS'!$AF367),"")</f>
        <v/>
      </c>
      <c r="AP89" s="346" t="str">
        <f>IF(AND('MAPA DE RIESGOS'!$AP368="Media",'MAPA DE RIESGOS'!$AR368="Menor"),CONCATENATE("R",'MAPA DE RIESGOS'!$H368,"C",'MAPA DE RIESGOS'!$AF368),"")</f>
        <v/>
      </c>
      <c r="AQ89" s="346" t="str">
        <f>IF(AND('MAPA DE RIESGOS'!$AP369="Media",'MAPA DE RIESGOS'!$AR369="Menor"),CONCATENATE("R",'MAPA DE RIESGOS'!$H369,"C",'MAPA DE RIESGOS'!$AF369),"")</f>
        <v/>
      </c>
      <c r="AR89" s="346" t="str">
        <f>IF(AND('MAPA DE RIESGOS'!$AP370="Media",'MAPA DE RIESGOS'!$AR370="Menor"),CONCATENATE("R",'MAPA DE RIESGOS'!$H370,"C",'MAPA DE RIESGOS'!$AF370),"")</f>
        <v/>
      </c>
      <c r="AS89" s="346" t="str">
        <f>IF(AND('MAPA DE RIESGOS'!$AP371="Media",'MAPA DE RIESGOS'!$AR371="Menor"),CONCATENATE("R",'MAPA DE RIESGOS'!$H371,"C",'MAPA DE RIESGOS'!$AF371),"")</f>
        <v/>
      </c>
      <c r="AT89" s="345" t="str">
        <f>IF(AND('MAPA DE RIESGOS'!$AP354="Media",'MAPA DE RIESGOS'!$AR354="Moderado"),CONCATENATE("R",'MAPA DE RIESGOS'!$H354,"C",'MAPA DE RIESGOS'!$AF354),"")</f>
        <v/>
      </c>
      <c r="AU89" s="346" t="str">
        <f>IF(AND('MAPA DE RIESGOS'!$AP355="Media",'MAPA DE RIESGOS'!$AR355="Moderado"),CONCATENATE("R",'MAPA DE RIESGOS'!$H355,"C",'MAPA DE RIESGOS'!$AF355),"")</f>
        <v/>
      </c>
      <c r="AV89" s="346" t="str">
        <f>IF(AND('MAPA DE RIESGOS'!$AP356="Media",'MAPA DE RIESGOS'!$AR356="Moderado"),CONCATENATE("R",'MAPA DE RIESGOS'!$H356,"C",'MAPA DE RIESGOS'!$AF356),"")</f>
        <v/>
      </c>
      <c r="AW89" s="346" t="str">
        <f>IF(AND('MAPA DE RIESGOS'!$AP357="Media",'MAPA DE RIESGOS'!$AR357="Moderado"),CONCATENATE("R",'MAPA DE RIESGOS'!$H357,"C",'MAPA DE RIESGOS'!$AF357),"")</f>
        <v/>
      </c>
      <c r="AX89" s="346" t="str">
        <f>IF(AND('MAPA DE RIESGOS'!$AP358="Media",'MAPA DE RIESGOS'!$AR358="Moderado"),CONCATENATE("R",'MAPA DE RIESGOS'!$H358,"C",'MAPA DE RIESGOS'!$AF358),"")</f>
        <v/>
      </c>
      <c r="AY89" s="346" t="str">
        <f>IF(AND('MAPA DE RIESGOS'!$AP359="Media",'MAPA DE RIESGOS'!$AR359="Moderado"),CONCATENATE("R",'MAPA DE RIESGOS'!$H359,"C",'MAPA DE RIESGOS'!$AF359),"")</f>
        <v/>
      </c>
      <c r="AZ89" s="346" t="str">
        <f>IF(AND('MAPA DE RIESGOS'!$AP360="Media",'MAPA DE RIESGOS'!$AR360="Moderado"),CONCATENATE("R",'MAPA DE RIESGOS'!$H360,"C",'MAPA DE RIESGOS'!$AF360),"")</f>
        <v/>
      </c>
      <c r="BA89" s="346" t="str">
        <f>IF(AND('MAPA DE RIESGOS'!$AP361="Media",'MAPA DE RIESGOS'!$AR361="Moderado"),CONCATENATE("R",'MAPA DE RIESGOS'!$H361,"C",'MAPA DE RIESGOS'!$AF361),"")</f>
        <v/>
      </c>
      <c r="BB89" s="346" t="str">
        <f>IF(AND('MAPA DE RIESGOS'!$AP362="Media",'MAPA DE RIESGOS'!$AR362="Moderado"),CONCATENATE("R",'MAPA DE RIESGOS'!$H362,"C",'MAPA DE RIESGOS'!$AF362),"")</f>
        <v/>
      </c>
      <c r="BC89" s="346" t="str">
        <f>IF(AND('MAPA DE RIESGOS'!$AP363="Media",'MAPA DE RIESGOS'!$AR363="Moderado"),CONCATENATE("R",'MAPA DE RIESGOS'!$H363,"C",'MAPA DE RIESGOS'!$AF363),"")</f>
        <v/>
      </c>
      <c r="BD89" s="346" t="str">
        <f>IF(AND('MAPA DE RIESGOS'!$AP364="Media",'MAPA DE RIESGOS'!$AR364="Moderado"),CONCATENATE("R",'MAPA DE RIESGOS'!$H364,"C",'MAPA DE RIESGOS'!$AF364),"")</f>
        <v/>
      </c>
      <c r="BE89" s="346" t="str">
        <f>IF(AND('MAPA DE RIESGOS'!$AP365="Media",'MAPA DE RIESGOS'!$AR365="Moderado"),CONCATENATE("R",'MAPA DE RIESGOS'!$H365,"C",'MAPA DE RIESGOS'!$AF365),"")</f>
        <v/>
      </c>
      <c r="BF89" s="346" t="str">
        <f>IF(AND('MAPA DE RIESGOS'!$AP366="Media",'MAPA DE RIESGOS'!$AR366="Moderado"),CONCATENATE("R",'MAPA DE RIESGOS'!$H366,"C",'MAPA DE RIESGOS'!$AF366),"")</f>
        <v/>
      </c>
      <c r="BG89" s="346" t="str">
        <f>IF(AND('MAPA DE RIESGOS'!$AP367="Media",'MAPA DE RIESGOS'!$AR367="Moderado"),CONCATENATE("R",'MAPA DE RIESGOS'!$H367,"C",'MAPA DE RIESGOS'!$AF367),"")</f>
        <v/>
      </c>
      <c r="BH89" s="346" t="str">
        <f>IF(AND('MAPA DE RIESGOS'!$AP368="Media",'MAPA DE RIESGOS'!$AR368="Moderado"),CONCATENATE("R",'MAPA DE RIESGOS'!$H368,"C",'MAPA DE RIESGOS'!$AF368),"")</f>
        <v/>
      </c>
      <c r="BI89" s="346" t="str">
        <f>IF(AND('MAPA DE RIESGOS'!$AP369="Media",'MAPA DE RIESGOS'!$AR369="Moderado"),CONCATENATE("R",'MAPA DE RIESGOS'!$H369,"C",'MAPA DE RIESGOS'!$AF369),"")</f>
        <v/>
      </c>
      <c r="BJ89" s="346" t="str">
        <f>IF(AND('MAPA DE RIESGOS'!$AP370="Media",'MAPA DE RIESGOS'!$AR370="Moderado"),CONCATENATE("R",'MAPA DE RIESGOS'!$H370,"C",'MAPA DE RIESGOS'!$AF370),"")</f>
        <v/>
      </c>
      <c r="BK89" s="347" t="str">
        <f>IF(AND('MAPA DE RIESGOS'!$AP371="Media",'MAPA DE RIESGOS'!$AR371="Moderado"),CONCATENATE("R",'MAPA DE RIESGOS'!$H371,"C",'MAPA DE RIESGOS'!$AF371),"")</f>
        <v/>
      </c>
      <c r="BL89" s="333" t="str">
        <f>IF(AND('MAPA DE RIESGOS'!$AP354="Media",'MAPA DE RIESGOS'!$AR354="Mayor"),CONCATENATE("R",'MAPA DE RIESGOS'!$H354,"C",'MAPA DE RIESGOS'!$AF354),"")</f>
        <v/>
      </c>
      <c r="BM89" s="333" t="str">
        <f>IF(AND('MAPA DE RIESGOS'!$AP355="Media",'MAPA DE RIESGOS'!$AR355="Mayor"),CONCATENATE("R",'MAPA DE RIESGOS'!$H355,"C",'MAPA DE RIESGOS'!$AF355),"")</f>
        <v/>
      </c>
      <c r="BN89" s="333" t="str">
        <f>IF(AND('MAPA DE RIESGOS'!$AP356="Media",'MAPA DE RIESGOS'!$AR356="Mayor"),CONCATENATE("R",'MAPA DE RIESGOS'!$H356,"C",'MAPA DE RIESGOS'!$AF356),"")</f>
        <v/>
      </c>
      <c r="BO89" s="333" t="str">
        <f>IF(AND('MAPA DE RIESGOS'!$AP357="Media",'MAPA DE RIESGOS'!$AR357="Mayor"),CONCATENATE("R",'MAPA DE RIESGOS'!$H357,"C",'MAPA DE RIESGOS'!$AF357),"")</f>
        <v/>
      </c>
      <c r="BP89" s="333" t="str">
        <f>IF(AND('MAPA DE RIESGOS'!$AP358="Media",'MAPA DE RIESGOS'!$AR358="Mayor"),CONCATENATE("R",'MAPA DE RIESGOS'!$H358,"C",'MAPA DE RIESGOS'!$AF358),"")</f>
        <v/>
      </c>
      <c r="BQ89" s="333" t="str">
        <f>IF(AND('MAPA DE RIESGOS'!$AP359="Media",'MAPA DE RIESGOS'!$AR359="Mayor"),CONCATENATE("R",'MAPA DE RIESGOS'!$H359,"C",'MAPA DE RIESGOS'!$AF359),"")</f>
        <v/>
      </c>
      <c r="BR89" s="333" t="str">
        <f>IF(AND('MAPA DE RIESGOS'!$AP360="Media",'MAPA DE RIESGOS'!$AR360="Mayor"),CONCATENATE("R",'MAPA DE RIESGOS'!$H360,"C",'MAPA DE RIESGOS'!$AF360),"")</f>
        <v/>
      </c>
      <c r="BS89" s="333" t="str">
        <f>IF(AND('MAPA DE RIESGOS'!$AP361="Media",'MAPA DE RIESGOS'!$AR361="Mayor"),CONCATENATE("R",'MAPA DE RIESGOS'!$H361,"C",'MAPA DE RIESGOS'!$AF361),"")</f>
        <v/>
      </c>
      <c r="BT89" s="333" t="str">
        <f>IF(AND('MAPA DE RIESGOS'!$AP362="Media",'MAPA DE RIESGOS'!$AR362="Mayor"),CONCATENATE("R",'MAPA DE RIESGOS'!$H362,"C",'MAPA DE RIESGOS'!$AF362),"")</f>
        <v/>
      </c>
      <c r="BU89" s="333" t="str">
        <f>IF(AND('MAPA DE RIESGOS'!$AP363="Media",'MAPA DE RIESGOS'!$AR363="Mayor"),CONCATENATE("R",'MAPA DE RIESGOS'!$H363,"C",'MAPA DE RIESGOS'!$AF363),"")</f>
        <v/>
      </c>
      <c r="BV89" s="333" t="str">
        <f>IF(AND('MAPA DE RIESGOS'!$AP364="Media",'MAPA DE RIESGOS'!$AR364="Mayor"),CONCATENATE("R",'MAPA DE RIESGOS'!$H364,"C",'MAPA DE RIESGOS'!$AF364),"")</f>
        <v/>
      </c>
      <c r="BW89" s="333" t="str">
        <f>IF(AND('MAPA DE RIESGOS'!$AP365="Media",'MAPA DE RIESGOS'!$AR365="Mayor"),CONCATENATE("R",'MAPA DE RIESGOS'!$H365,"C",'MAPA DE RIESGOS'!$AF365),"")</f>
        <v/>
      </c>
      <c r="BX89" s="333" t="str">
        <f>IF(AND('MAPA DE RIESGOS'!$AP366="Media",'MAPA DE RIESGOS'!$AR366="Mayor"),CONCATENATE("R",'MAPA DE RIESGOS'!$H366,"C",'MAPA DE RIESGOS'!$AF366),"")</f>
        <v/>
      </c>
      <c r="BY89" s="333" t="str">
        <f>IF(AND('MAPA DE RIESGOS'!$AP367="Media",'MAPA DE RIESGOS'!$AR367="Mayor"),CONCATENATE("R",'MAPA DE RIESGOS'!$H367,"C",'MAPA DE RIESGOS'!$AF367),"")</f>
        <v/>
      </c>
      <c r="BZ89" s="333" t="str">
        <f>IF(AND('MAPA DE RIESGOS'!$AP368="Media",'MAPA DE RIESGOS'!$AR368="Mayor"),CONCATENATE("R",'MAPA DE RIESGOS'!$H368,"C",'MAPA DE RIESGOS'!$AF368),"")</f>
        <v/>
      </c>
      <c r="CA89" s="333" t="str">
        <f>IF(AND('MAPA DE RIESGOS'!$AP369="Media",'MAPA DE RIESGOS'!$AR369="Mayor"),CONCATENATE("R",'MAPA DE RIESGOS'!$H369,"C",'MAPA DE RIESGOS'!$AF369),"")</f>
        <v/>
      </c>
      <c r="CB89" s="333" t="str">
        <f>IF(AND('MAPA DE RIESGOS'!$AP370="Media",'MAPA DE RIESGOS'!$AR370="Mayor"),CONCATENATE("R",'MAPA DE RIESGOS'!$H370,"C",'MAPA DE RIESGOS'!$AF370),"")</f>
        <v/>
      </c>
      <c r="CC89" s="334" t="str">
        <f>IF(AND('MAPA DE RIESGOS'!$AP371="Media",'MAPA DE RIESGOS'!$AR371="Mayor"),CONCATENATE("R",'MAPA DE RIESGOS'!$H371,"C",'MAPA DE RIESGOS'!$AF371),"")</f>
        <v/>
      </c>
      <c r="CD89" s="335" t="str">
        <f>IF(AND('MAPA DE RIESGOS'!$AP354="Media",'MAPA DE RIESGOS'!$AR354="Catastrófico"),CONCATENATE("R",'MAPA DE RIESGOS'!$H354,"C",'MAPA DE RIESGOS'!$AF354),"")</f>
        <v/>
      </c>
      <c r="CE89" s="335" t="str">
        <f>IF(AND('MAPA DE RIESGOS'!$AP355="Media",'MAPA DE RIESGOS'!$AR355="Catastrófico"),CONCATENATE("R",'MAPA DE RIESGOS'!$H355,"C",'MAPA DE RIESGOS'!$AF355),"")</f>
        <v/>
      </c>
      <c r="CF89" s="335" t="str">
        <f>IF(AND('MAPA DE RIESGOS'!$AP356="Media",'MAPA DE RIESGOS'!$AR356="Catastrófico"),CONCATENATE("R",'MAPA DE RIESGOS'!$H356,"C",'MAPA DE RIESGOS'!$AF356),"")</f>
        <v/>
      </c>
      <c r="CG89" s="335" t="str">
        <f>IF(AND('MAPA DE RIESGOS'!$AP357="Media",'MAPA DE RIESGOS'!$AR357="Catastrófico"),CONCATENATE("R",'MAPA DE RIESGOS'!$H357,"C",'MAPA DE RIESGOS'!$AF357),"")</f>
        <v/>
      </c>
      <c r="CH89" s="335" t="str">
        <f>IF(AND('MAPA DE RIESGOS'!$AP358="Media",'MAPA DE RIESGOS'!$AR358="Catastrófico"),CONCATENATE("R",'MAPA DE RIESGOS'!$H358,"C",'MAPA DE RIESGOS'!$AF358),"")</f>
        <v/>
      </c>
      <c r="CI89" s="335" t="str">
        <f>IF(AND('MAPA DE RIESGOS'!$AP359="Media",'MAPA DE RIESGOS'!$AR359="Catastrófico"),CONCATENATE("R",'MAPA DE RIESGOS'!$H359,"C",'MAPA DE RIESGOS'!$AF359),"")</f>
        <v/>
      </c>
      <c r="CJ89" s="335" t="str">
        <f>IF(AND('MAPA DE RIESGOS'!$AP360="Media",'MAPA DE RIESGOS'!$AR360="Catastrófico"),CONCATENATE("R",'MAPA DE RIESGOS'!$H360,"C",'MAPA DE RIESGOS'!$AF360),"")</f>
        <v/>
      </c>
      <c r="CK89" s="335" t="str">
        <f>IF(AND('MAPA DE RIESGOS'!$AP361="Media",'MAPA DE RIESGOS'!$AR361="Catastrófico"),CONCATENATE("R",'MAPA DE RIESGOS'!$H361,"C",'MAPA DE RIESGOS'!$AF361),"")</f>
        <v/>
      </c>
      <c r="CL89" s="335" t="str">
        <f>IF(AND('MAPA DE RIESGOS'!$AP362="Media",'MAPA DE RIESGOS'!$AR362="Catastrófico"),CONCATENATE("R",'MAPA DE RIESGOS'!$H362,"C",'MAPA DE RIESGOS'!$AF362),"")</f>
        <v/>
      </c>
      <c r="CM89" s="335" t="str">
        <f>IF(AND('MAPA DE RIESGOS'!$AP363="Media",'MAPA DE RIESGOS'!$AR363="Catastrófico"),CONCATENATE("R",'MAPA DE RIESGOS'!$H363,"C",'MAPA DE RIESGOS'!$AF363),"")</f>
        <v/>
      </c>
      <c r="CN89" s="335" t="str">
        <f>IF(AND('MAPA DE RIESGOS'!$AP364="Media",'MAPA DE RIESGOS'!$AR364="Catastrófico"),CONCATENATE("R",'MAPA DE RIESGOS'!$H364,"C",'MAPA DE RIESGOS'!$AF364),"")</f>
        <v/>
      </c>
      <c r="CO89" s="335" t="str">
        <f>IF(AND('MAPA DE RIESGOS'!$AP365="Media",'MAPA DE RIESGOS'!$AR365="Catastrófico"),CONCATENATE("R",'MAPA DE RIESGOS'!$H365,"C",'MAPA DE RIESGOS'!$AF365),"")</f>
        <v/>
      </c>
      <c r="CP89" s="335" t="str">
        <f>IF(AND('MAPA DE RIESGOS'!$AP366="Media",'MAPA DE RIESGOS'!$AR366="Catastrófico"),CONCATENATE("R",'MAPA DE RIESGOS'!$H366,"C",'MAPA DE RIESGOS'!$AF366),"")</f>
        <v/>
      </c>
      <c r="CQ89" s="335" t="str">
        <f>IF(AND('MAPA DE RIESGOS'!$AP367="Media",'MAPA DE RIESGOS'!$AR367="Catastrófico"),CONCATENATE("R",'MAPA DE RIESGOS'!$H367,"C",'MAPA DE RIESGOS'!$AF367),"")</f>
        <v/>
      </c>
      <c r="CR89" s="335" t="str">
        <f>IF(AND('MAPA DE RIESGOS'!$AP368="Media",'MAPA DE RIESGOS'!$AR368="Catastrófico"),CONCATENATE("R",'MAPA DE RIESGOS'!$H368,"C",'MAPA DE RIESGOS'!$AF368),"")</f>
        <v/>
      </c>
      <c r="CS89" s="335" t="str">
        <f>IF(AND('MAPA DE RIESGOS'!$AP369="Media",'MAPA DE RIESGOS'!$AR369="Catastrófico"),CONCATENATE("R",'MAPA DE RIESGOS'!$H369,"C",'MAPA DE RIESGOS'!$AF369),"")</f>
        <v/>
      </c>
      <c r="CT89" s="335" t="str">
        <f>IF(AND('MAPA DE RIESGOS'!$AP370="Media",'MAPA DE RIESGOS'!$AR370="Catastrófico"),CONCATENATE("R",'MAPA DE RIESGOS'!$H370,"C",'MAPA DE RIESGOS'!$AF370),"")</f>
        <v/>
      </c>
      <c r="CU89" s="336" t="str">
        <f>IF(AND('MAPA DE RIESGOS'!$AP371="Media",'MAPA DE RIESGOS'!$AR371="Catastrófico"),CONCATENATE("R",'MAPA DE RIESGOS'!$H371,"C",'MAPA DE RIESGOS'!$AF371),"")</f>
        <v/>
      </c>
      <c r="CV89" s="67"/>
      <c r="CW89" s="979"/>
      <c r="CX89" s="980"/>
      <c r="CY89" s="980"/>
      <c r="CZ89" s="980"/>
      <c r="DA89" s="980"/>
      <c r="DB89" s="981"/>
    </row>
    <row r="90" spans="2:106" ht="32.450000000000003" customHeight="1">
      <c r="B90" s="966"/>
      <c r="C90" s="966"/>
      <c r="D90" s="967"/>
      <c r="E90" s="955"/>
      <c r="F90" s="956"/>
      <c r="G90" s="956"/>
      <c r="H90" s="956"/>
      <c r="I90" s="957"/>
      <c r="J90" s="345" t="str">
        <f>IF(AND('MAPA DE RIESGOS'!$AP372="Media",'MAPA DE RIESGOS'!$AR372="Leve"),CONCATENATE("R",'MAPA DE RIESGOS'!$H372,"C",'MAPA DE RIESGOS'!$AF372),"")</f>
        <v/>
      </c>
      <c r="K90" s="346" t="str">
        <f>IF(AND('MAPA DE RIESGOS'!$AP373="Media",'MAPA DE RIESGOS'!$AR373="Leve"),CONCATENATE("R",'MAPA DE RIESGOS'!$H373,"C",'MAPA DE RIESGOS'!$AF373),"")</f>
        <v/>
      </c>
      <c r="L90" s="346" t="str">
        <f>IF(AND('MAPA DE RIESGOS'!$AP374="Media",'MAPA DE RIESGOS'!$AR374="Leve"),CONCATENATE("R",'MAPA DE RIESGOS'!$H374,"C",'MAPA DE RIESGOS'!$AF374),"")</f>
        <v/>
      </c>
      <c r="M90" s="346" t="str">
        <f>IF(AND('MAPA DE RIESGOS'!$AP375="Media",'MAPA DE RIESGOS'!$AR375="Leve"),CONCATENATE("R",'MAPA DE RIESGOS'!$H375,"C",'MAPA DE RIESGOS'!$AF375),"")</f>
        <v/>
      </c>
      <c r="N90" s="346" t="str">
        <f>IF(AND('MAPA DE RIESGOS'!$AP376="Media",'MAPA DE RIESGOS'!$AR376="Leve"),CONCATENATE("R",'MAPA DE RIESGOS'!$H376,"C",'MAPA DE RIESGOS'!$AF376),"")</f>
        <v/>
      </c>
      <c r="O90" s="346" t="str">
        <f>IF(AND('MAPA DE RIESGOS'!$AP377="Media",'MAPA DE RIESGOS'!$AR377="Leve"),CONCATENATE("R",'MAPA DE RIESGOS'!$H377,"C",'MAPA DE RIESGOS'!$AF377),"")</f>
        <v/>
      </c>
      <c r="P90" s="346" t="str">
        <f>IF(AND('MAPA DE RIESGOS'!$AP378="Media",'MAPA DE RIESGOS'!$AR378="Leve"),CONCATENATE("R",'MAPA DE RIESGOS'!$H378,"C",'MAPA DE RIESGOS'!$AF378),"")</f>
        <v/>
      </c>
      <c r="Q90" s="346" t="str">
        <f>IF(AND('MAPA DE RIESGOS'!$AP379="Media",'MAPA DE RIESGOS'!$AR379="Leve"),CONCATENATE("R",'MAPA DE RIESGOS'!$H379,"C",'MAPA DE RIESGOS'!$AF379),"")</f>
        <v/>
      </c>
      <c r="R90" s="346" t="str">
        <f>IF(AND('MAPA DE RIESGOS'!$AP380="Media",'MAPA DE RIESGOS'!$AR380="Leve"),CONCATENATE("R",'MAPA DE RIESGOS'!$H380,"C",'MAPA DE RIESGOS'!$AF380),"")</f>
        <v/>
      </c>
      <c r="S90" s="346" t="str">
        <f>IF(AND('MAPA DE RIESGOS'!$AP381="Media",'MAPA DE RIESGOS'!$AR381="Leve"),CONCATENATE("R",'MAPA DE RIESGOS'!$H381,"C",'MAPA DE RIESGOS'!$AF381),"")</f>
        <v/>
      </c>
      <c r="T90" s="346" t="str">
        <f>IF(AND('MAPA DE RIESGOS'!$AP382="Media",'MAPA DE RIESGOS'!$AR382="Leve"),CONCATENATE("R",'MAPA DE RIESGOS'!$H382,"C",'MAPA DE RIESGOS'!$AF382),"")</f>
        <v/>
      </c>
      <c r="U90" s="346" t="str">
        <f>IF(AND('MAPA DE RIESGOS'!$AP383="Media",'MAPA DE RIESGOS'!$AR383="Leve"),CONCATENATE("R",'MAPA DE RIESGOS'!$H383,"C",'MAPA DE RIESGOS'!$AF383),"")</f>
        <v/>
      </c>
      <c r="V90" s="346" t="str">
        <f>IF(AND('MAPA DE RIESGOS'!$AP384="Media",'MAPA DE RIESGOS'!$AR384="Leve"),CONCATENATE("R",'MAPA DE RIESGOS'!$H384,"C",'MAPA DE RIESGOS'!$AF384),"")</f>
        <v/>
      </c>
      <c r="W90" s="346" t="str">
        <f>IF(AND('MAPA DE RIESGOS'!$AP385="Media",'MAPA DE RIESGOS'!$AR385="Leve"),CONCATENATE("R",'MAPA DE RIESGOS'!$H385,"C",'MAPA DE RIESGOS'!$AF385),"")</f>
        <v/>
      </c>
      <c r="X90" s="346" t="str">
        <f>IF(AND('MAPA DE RIESGOS'!$AP386="Media",'MAPA DE RIESGOS'!$AR386="Leve"),CONCATENATE("R",'MAPA DE RIESGOS'!$H386,"C",'MAPA DE RIESGOS'!$AF386),"")</f>
        <v/>
      </c>
      <c r="Y90" s="346" t="str">
        <f>IF(AND('MAPA DE RIESGOS'!$AP387="Media",'MAPA DE RIESGOS'!$AR387="Leve"),CONCATENATE("R",'MAPA DE RIESGOS'!$H387,"C",'MAPA DE RIESGOS'!$AF387),"")</f>
        <v/>
      </c>
      <c r="Z90" s="346" t="str">
        <f>IF(AND('MAPA DE RIESGOS'!$AP388="Media",'MAPA DE RIESGOS'!$AR388="Leve"),CONCATENATE("R",'MAPA DE RIESGOS'!$H388,"C",'MAPA DE RIESGOS'!$AF388),"")</f>
        <v/>
      </c>
      <c r="AA90" s="346" t="str">
        <f>IF(AND('MAPA DE RIESGOS'!$AP389="Media",'MAPA DE RIESGOS'!$AR389="Leve"),CONCATENATE("R",'MAPA DE RIESGOS'!$H389,"C",'MAPA DE RIESGOS'!$AF389),"")</f>
        <v/>
      </c>
      <c r="AB90" s="345" t="str">
        <f>IF(AND('MAPA DE RIESGOS'!$AP372="Media",'MAPA DE RIESGOS'!$AR372="Menor"),CONCATENATE("R",'MAPA DE RIESGOS'!$H372,"C",'MAPA DE RIESGOS'!$AF372),"")</f>
        <v/>
      </c>
      <c r="AC90" s="346" t="str">
        <f>IF(AND('MAPA DE RIESGOS'!$AP373="Media",'MAPA DE RIESGOS'!$AR373="Menor"),CONCATENATE("R",'MAPA DE RIESGOS'!$H373,"C",'MAPA DE RIESGOS'!$AF373),"")</f>
        <v/>
      </c>
      <c r="AD90" s="346" t="str">
        <f>IF(AND('MAPA DE RIESGOS'!$AP374="Media",'MAPA DE RIESGOS'!$AR374="Menor"),CONCATENATE("R",'MAPA DE RIESGOS'!$H374,"C",'MAPA DE RIESGOS'!$AF374),"")</f>
        <v/>
      </c>
      <c r="AE90" s="346" t="str">
        <f>IF(AND('MAPA DE RIESGOS'!$AP375="Media",'MAPA DE RIESGOS'!$AR375="Menor"),CONCATENATE("R",'MAPA DE RIESGOS'!$H375,"C",'MAPA DE RIESGOS'!$AF375),"")</f>
        <v/>
      </c>
      <c r="AF90" s="346" t="str">
        <f>IF(AND('MAPA DE RIESGOS'!$AP376="Media",'MAPA DE RIESGOS'!$AR376="Menor"),CONCATENATE("R",'MAPA DE RIESGOS'!$H376,"C",'MAPA DE RIESGOS'!$AF376),"")</f>
        <v/>
      </c>
      <c r="AG90" s="346" t="str">
        <f>IF(AND('MAPA DE RIESGOS'!$AP377="Media",'MAPA DE RIESGOS'!$AR377="Menor"),CONCATENATE("R",'MAPA DE RIESGOS'!$H377,"C",'MAPA DE RIESGOS'!$AF377),"")</f>
        <v/>
      </c>
      <c r="AH90" s="346" t="str">
        <f>IF(AND('MAPA DE RIESGOS'!$AP378="Media",'MAPA DE RIESGOS'!$AR378="Menor"),CONCATENATE("R",'MAPA DE RIESGOS'!$H378,"C",'MAPA DE RIESGOS'!$AF378),"")</f>
        <v/>
      </c>
      <c r="AI90" s="346" t="str">
        <f>IF(AND('MAPA DE RIESGOS'!$AP379="Media",'MAPA DE RIESGOS'!$AR379="Menor"),CONCATENATE("R",'MAPA DE RIESGOS'!$H379,"C",'MAPA DE RIESGOS'!$AF379),"")</f>
        <v/>
      </c>
      <c r="AJ90" s="346" t="str">
        <f>IF(AND('MAPA DE RIESGOS'!$AP380="Media",'MAPA DE RIESGOS'!$AR380="Menor"),CONCATENATE("R",'MAPA DE RIESGOS'!$H380,"C",'MAPA DE RIESGOS'!$AF380),"")</f>
        <v/>
      </c>
      <c r="AK90" s="346" t="str">
        <f>IF(AND('MAPA DE RIESGOS'!$AP381="Media",'MAPA DE RIESGOS'!$AR381="Menor"),CONCATENATE("R",'MAPA DE RIESGOS'!$H381,"C",'MAPA DE RIESGOS'!$AF381),"")</f>
        <v/>
      </c>
      <c r="AL90" s="346" t="str">
        <f>IF(AND('MAPA DE RIESGOS'!$AP382="Media",'MAPA DE RIESGOS'!$AR382="Menor"),CONCATENATE("R",'MAPA DE RIESGOS'!$H382,"C",'MAPA DE RIESGOS'!$AF382),"")</f>
        <v/>
      </c>
      <c r="AM90" s="346" t="str">
        <f>IF(AND('MAPA DE RIESGOS'!$AP383="Media",'MAPA DE RIESGOS'!$AR383="Menor"),CONCATENATE("R",'MAPA DE RIESGOS'!$H383,"C",'MAPA DE RIESGOS'!$AF383),"")</f>
        <v/>
      </c>
      <c r="AN90" s="346" t="str">
        <f>IF(AND('MAPA DE RIESGOS'!$AP384="Media",'MAPA DE RIESGOS'!$AR384="Menor"),CONCATENATE("R",'MAPA DE RIESGOS'!$H384,"C",'MAPA DE RIESGOS'!$AF384),"")</f>
        <v/>
      </c>
      <c r="AO90" s="346" t="str">
        <f>IF(AND('MAPA DE RIESGOS'!$AP385="Media",'MAPA DE RIESGOS'!$AR385="Menor"),CONCATENATE("R",'MAPA DE RIESGOS'!$H385,"C",'MAPA DE RIESGOS'!$AF385),"")</f>
        <v/>
      </c>
      <c r="AP90" s="346" t="str">
        <f>IF(AND('MAPA DE RIESGOS'!$AP386="Media",'MAPA DE RIESGOS'!$AR386="Menor"),CONCATENATE("R",'MAPA DE RIESGOS'!$H386,"C",'MAPA DE RIESGOS'!$AF386),"")</f>
        <v/>
      </c>
      <c r="AQ90" s="346" t="str">
        <f>IF(AND('MAPA DE RIESGOS'!$AP387="Media",'MAPA DE RIESGOS'!$AR387="Menor"),CONCATENATE("R",'MAPA DE RIESGOS'!$H387,"C",'MAPA DE RIESGOS'!$AF387),"")</f>
        <v/>
      </c>
      <c r="AR90" s="346" t="str">
        <f>IF(AND('MAPA DE RIESGOS'!$AP388="Media",'MAPA DE RIESGOS'!$AR388="Menor"),CONCATENATE("R",'MAPA DE RIESGOS'!$H388,"C",'MAPA DE RIESGOS'!$AF388),"")</f>
        <v/>
      </c>
      <c r="AS90" s="346" t="str">
        <f>IF(AND('MAPA DE RIESGOS'!$AP389="Media",'MAPA DE RIESGOS'!$AR389="Menor"),CONCATENATE("R",'MAPA DE RIESGOS'!$H389,"C",'MAPA DE RIESGOS'!$AF389),"")</f>
        <v/>
      </c>
      <c r="AT90" s="345" t="str">
        <f>IF(AND('MAPA DE RIESGOS'!$AP372="Media",'MAPA DE RIESGOS'!$AR372="Moderado"),CONCATENATE("R",'MAPA DE RIESGOS'!$H372,"C",'MAPA DE RIESGOS'!$AF372),"")</f>
        <v/>
      </c>
      <c r="AU90" s="346" t="str">
        <f>IF(AND('MAPA DE RIESGOS'!$AP373="Media",'MAPA DE RIESGOS'!$AR373="Moderado"),CONCATENATE("R",'MAPA DE RIESGOS'!$H373,"C",'MAPA DE RIESGOS'!$AF373),"")</f>
        <v/>
      </c>
      <c r="AV90" s="346" t="str">
        <f>IF(AND('MAPA DE RIESGOS'!$AP374="Media",'MAPA DE RIESGOS'!$AR374="Moderado"),CONCATENATE("R",'MAPA DE RIESGOS'!$H374,"C",'MAPA DE RIESGOS'!$AF374),"")</f>
        <v/>
      </c>
      <c r="AW90" s="346" t="str">
        <f>IF(AND('MAPA DE RIESGOS'!$AP375="Media",'MAPA DE RIESGOS'!$AR375="Moderado"),CONCATENATE("R",'MAPA DE RIESGOS'!$H375,"C",'MAPA DE RIESGOS'!$AF375),"")</f>
        <v/>
      </c>
      <c r="AX90" s="346" t="str">
        <f>IF(AND('MAPA DE RIESGOS'!$AP376="Media",'MAPA DE RIESGOS'!$AR376="Moderado"),CONCATENATE("R",'MAPA DE RIESGOS'!$H376,"C",'MAPA DE RIESGOS'!$AF376),"")</f>
        <v/>
      </c>
      <c r="AY90" s="346" t="str">
        <f>IF(AND('MAPA DE RIESGOS'!$AP377="Media",'MAPA DE RIESGOS'!$AR377="Moderado"),CONCATENATE("R",'MAPA DE RIESGOS'!$H377,"C",'MAPA DE RIESGOS'!$AF377),"")</f>
        <v/>
      </c>
      <c r="AZ90" s="346" t="str">
        <f>IF(AND('MAPA DE RIESGOS'!$AP378="Media",'MAPA DE RIESGOS'!$AR378="Moderado"),CONCATENATE("R",'MAPA DE RIESGOS'!$H378,"C",'MAPA DE RIESGOS'!$AF378),"")</f>
        <v/>
      </c>
      <c r="BA90" s="346" t="str">
        <f>IF(AND('MAPA DE RIESGOS'!$AP379="Media",'MAPA DE RIESGOS'!$AR379="Moderado"),CONCATENATE("R",'MAPA DE RIESGOS'!$H379,"C",'MAPA DE RIESGOS'!$AF379),"")</f>
        <v/>
      </c>
      <c r="BB90" s="346" t="str">
        <f>IF(AND('MAPA DE RIESGOS'!$AP380="Media",'MAPA DE RIESGOS'!$AR380="Moderado"),CONCATENATE("R",'MAPA DE RIESGOS'!$H380,"C",'MAPA DE RIESGOS'!$AF380),"")</f>
        <v/>
      </c>
      <c r="BC90" s="346" t="str">
        <f>IF(AND('MAPA DE RIESGOS'!$AP381="Media",'MAPA DE RIESGOS'!$AR381="Moderado"),CONCATENATE("R",'MAPA DE RIESGOS'!$H381,"C",'MAPA DE RIESGOS'!$AF381),"")</f>
        <v/>
      </c>
      <c r="BD90" s="346" t="str">
        <f>IF(AND('MAPA DE RIESGOS'!$AP382="Media",'MAPA DE RIESGOS'!$AR382="Moderado"),CONCATENATE("R",'MAPA DE RIESGOS'!$H382,"C",'MAPA DE RIESGOS'!$AF382),"")</f>
        <v/>
      </c>
      <c r="BE90" s="346" t="str">
        <f>IF(AND('MAPA DE RIESGOS'!$AP383="Media",'MAPA DE RIESGOS'!$AR383="Moderado"),CONCATENATE("R",'MAPA DE RIESGOS'!$H383,"C",'MAPA DE RIESGOS'!$AF383),"")</f>
        <v/>
      </c>
      <c r="BF90" s="346" t="str">
        <f>IF(AND('MAPA DE RIESGOS'!$AP384="Media",'MAPA DE RIESGOS'!$AR384="Moderado"),CONCATENATE("R",'MAPA DE RIESGOS'!$H384,"C",'MAPA DE RIESGOS'!$AF384),"")</f>
        <v/>
      </c>
      <c r="BG90" s="346" t="str">
        <f>IF(AND('MAPA DE RIESGOS'!$AP385="Media",'MAPA DE RIESGOS'!$AR385="Moderado"),CONCATENATE("R",'MAPA DE RIESGOS'!$H385,"C",'MAPA DE RIESGOS'!$AF385),"")</f>
        <v/>
      </c>
      <c r="BH90" s="346" t="str">
        <f>IF(AND('MAPA DE RIESGOS'!$AP386="Media",'MAPA DE RIESGOS'!$AR386="Moderado"),CONCATENATE("R",'MAPA DE RIESGOS'!$H386,"C",'MAPA DE RIESGOS'!$AF386),"")</f>
        <v/>
      </c>
      <c r="BI90" s="346" t="str">
        <f>IF(AND('MAPA DE RIESGOS'!$AP387="Media",'MAPA DE RIESGOS'!$AR387="Moderado"),CONCATENATE("R",'MAPA DE RIESGOS'!$H387,"C",'MAPA DE RIESGOS'!$AF387),"")</f>
        <v/>
      </c>
      <c r="BJ90" s="346" t="str">
        <f>IF(AND('MAPA DE RIESGOS'!$AP388="Media",'MAPA DE RIESGOS'!$AR388="Moderado"),CONCATENATE("R",'MAPA DE RIESGOS'!$H388,"C",'MAPA DE RIESGOS'!$AF388),"")</f>
        <v/>
      </c>
      <c r="BK90" s="347" t="str">
        <f>IF(AND('MAPA DE RIESGOS'!$AP389="Media",'MAPA DE RIESGOS'!$AR389="Moderado"),CONCATENATE("R",'MAPA DE RIESGOS'!$H389,"C",'MAPA DE RIESGOS'!$AF389),"")</f>
        <v/>
      </c>
      <c r="BL90" s="333" t="str">
        <f>IF(AND('MAPA DE RIESGOS'!$AP372="Media",'MAPA DE RIESGOS'!$AR372="Mayor"),CONCATENATE("R",'MAPA DE RIESGOS'!$H372,"C",'MAPA DE RIESGOS'!$AF372),"")</f>
        <v/>
      </c>
      <c r="BM90" s="333" t="str">
        <f>IF(AND('MAPA DE RIESGOS'!$AP373="Media",'MAPA DE RIESGOS'!$AR373="Mayor"),CONCATENATE("R",'MAPA DE RIESGOS'!$H373,"C",'MAPA DE RIESGOS'!$AF373),"")</f>
        <v/>
      </c>
      <c r="BN90" s="333" t="str">
        <f>IF(AND('MAPA DE RIESGOS'!$AP374="Media",'MAPA DE RIESGOS'!$AR374="Mayor"),CONCATENATE("R",'MAPA DE RIESGOS'!$H374,"C",'MAPA DE RIESGOS'!$AF374),"")</f>
        <v/>
      </c>
      <c r="BO90" s="333" t="str">
        <f>IF(AND('MAPA DE RIESGOS'!$AP375="Media",'MAPA DE RIESGOS'!$AR375="Mayor"),CONCATENATE("R",'MAPA DE RIESGOS'!$H375,"C",'MAPA DE RIESGOS'!$AF375),"")</f>
        <v/>
      </c>
      <c r="BP90" s="333" t="str">
        <f>IF(AND('MAPA DE RIESGOS'!$AP376="Media",'MAPA DE RIESGOS'!$AR376="Mayor"),CONCATENATE("R",'MAPA DE RIESGOS'!$H376,"C",'MAPA DE RIESGOS'!$AF376),"")</f>
        <v/>
      </c>
      <c r="BQ90" s="333" t="str">
        <f>IF(AND('MAPA DE RIESGOS'!$AP377="Media",'MAPA DE RIESGOS'!$AR377="Mayor"),CONCATENATE("R",'MAPA DE RIESGOS'!$H377,"C",'MAPA DE RIESGOS'!$AF377),"")</f>
        <v/>
      </c>
      <c r="BR90" s="333" t="str">
        <f>IF(AND('MAPA DE RIESGOS'!$AP378="Media",'MAPA DE RIESGOS'!$AR378="Mayor"),CONCATENATE("R",'MAPA DE RIESGOS'!$H378,"C",'MAPA DE RIESGOS'!$AF378),"")</f>
        <v/>
      </c>
      <c r="BS90" s="333" t="str">
        <f>IF(AND('MAPA DE RIESGOS'!$AP379="Media",'MAPA DE RIESGOS'!$AR379="Mayor"),CONCATENATE("R",'MAPA DE RIESGOS'!$H379,"C",'MAPA DE RIESGOS'!$AF379),"")</f>
        <v/>
      </c>
      <c r="BT90" s="333" t="str">
        <f>IF(AND('MAPA DE RIESGOS'!$AP380="Media",'MAPA DE RIESGOS'!$AR380="Mayor"),CONCATENATE("R",'MAPA DE RIESGOS'!$H380,"C",'MAPA DE RIESGOS'!$AF380),"")</f>
        <v/>
      </c>
      <c r="BU90" s="333" t="str">
        <f>IF(AND('MAPA DE RIESGOS'!$AP381="Media",'MAPA DE RIESGOS'!$AR381="Mayor"),CONCATENATE("R",'MAPA DE RIESGOS'!$H381,"C",'MAPA DE RIESGOS'!$AF381),"")</f>
        <v/>
      </c>
      <c r="BV90" s="333" t="str">
        <f>IF(AND('MAPA DE RIESGOS'!$AP382="Media",'MAPA DE RIESGOS'!$AR382="Mayor"),CONCATENATE("R",'MAPA DE RIESGOS'!$H382,"C",'MAPA DE RIESGOS'!$AF382),"")</f>
        <v/>
      </c>
      <c r="BW90" s="333" t="str">
        <f>IF(AND('MAPA DE RIESGOS'!$AP383="Media",'MAPA DE RIESGOS'!$AR383="Mayor"),CONCATENATE("R",'MAPA DE RIESGOS'!$H383,"C",'MAPA DE RIESGOS'!$AF383),"")</f>
        <v/>
      </c>
      <c r="BX90" s="333" t="str">
        <f>IF(AND('MAPA DE RIESGOS'!$AP384="Media",'MAPA DE RIESGOS'!$AR384="Mayor"),CONCATENATE("R",'MAPA DE RIESGOS'!$H384,"C",'MAPA DE RIESGOS'!$AF384),"")</f>
        <v/>
      </c>
      <c r="BY90" s="333" t="str">
        <f>IF(AND('MAPA DE RIESGOS'!$AP385="Media",'MAPA DE RIESGOS'!$AR385="Mayor"),CONCATENATE("R",'MAPA DE RIESGOS'!$H385,"C",'MAPA DE RIESGOS'!$AF385),"")</f>
        <v/>
      </c>
      <c r="BZ90" s="333" t="str">
        <f>IF(AND('MAPA DE RIESGOS'!$AP386="Media",'MAPA DE RIESGOS'!$AR386="Mayor"),CONCATENATE("R",'MAPA DE RIESGOS'!$H386,"C",'MAPA DE RIESGOS'!$AF386),"")</f>
        <v/>
      </c>
      <c r="CA90" s="333" t="str">
        <f>IF(AND('MAPA DE RIESGOS'!$AP387="Media",'MAPA DE RIESGOS'!$AR387="Mayor"),CONCATENATE("R",'MAPA DE RIESGOS'!$H387,"C",'MAPA DE RIESGOS'!$AF387),"")</f>
        <v/>
      </c>
      <c r="CB90" s="333" t="str">
        <f>IF(AND('MAPA DE RIESGOS'!$AP388="Media",'MAPA DE RIESGOS'!$AR388="Mayor"),CONCATENATE("R",'MAPA DE RIESGOS'!$H388,"C",'MAPA DE RIESGOS'!$AF388),"")</f>
        <v/>
      </c>
      <c r="CC90" s="334" t="str">
        <f>IF(AND('MAPA DE RIESGOS'!$AP389="Media",'MAPA DE RIESGOS'!$AR389="Mayor"),CONCATENATE("R",'MAPA DE RIESGOS'!$H389,"C",'MAPA DE RIESGOS'!$AF389),"")</f>
        <v/>
      </c>
      <c r="CD90" s="335" t="str">
        <f>IF(AND('MAPA DE RIESGOS'!$AP372="Media",'MAPA DE RIESGOS'!$AR372="Catastrófico"),CONCATENATE("R",'MAPA DE RIESGOS'!$H372,"C",'MAPA DE RIESGOS'!$AF372),"")</f>
        <v/>
      </c>
      <c r="CE90" s="335" t="str">
        <f>IF(AND('MAPA DE RIESGOS'!$AP373="Media",'MAPA DE RIESGOS'!$AR373="Catastrófico"),CONCATENATE("R",'MAPA DE RIESGOS'!$H373,"C",'MAPA DE RIESGOS'!$AF373),"")</f>
        <v/>
      </c>
      <c r="CF90" s="335" t="str">
        <f>IF(AND('MAPA DE RIESGOS'!$AP374="Media",'MAPA DE RIESGOS'!$AR374="Catastrófico"),CONCATENATE("R",'MAPA DE RIESGOS'!$H374,"C",'MAPA DE RIESGOS'!$AF374),"")</f>
        <v/>
      </c>
      <c r="CG90" s="335" t="str">
        <f>IF(AND('MAPA DE RIESGOS'!$AP375="Media",'MAPA DE RIESGOS'!$AR375="Catastrófico"),CONCATENATE("R",'MAPA DE RIESGOS'!$H375,"C",'MAPA DE RIESGOS'!$AF375),"")</f>
        <v/>
      </c>
      <c r="CH90" s="335" t="str">
        <f>IF(AND('MAPA DE RIESGOS'!$AP376="Media",'MAPA DE RIESGOS'!$AR376="Catastrófico"),CONCATENATE("R",'MAPA DE RIESGOS'!$H376,"C",'MAPA DE RIESGOS'!$AF376),"")</f>
        <v/>
      </c>
      <c r="CI90" s="335" t="str">
        <f>IF(AND('MAPA DE RIESGOS'!$AP377="Media",'MAPA DE RIESGOS'!$AR377="Catastrófico"),CONCATENATE("R",'MAPA DE RIESGOS'!$H377,"C",'MAPA DE RIESGOS'!$AF377),"")</f>
        <v/>
      </c>
      <c r="CJ90" s="335" t="str">
        <f>IF(AND('MAPA DE RIESGOS'!$AP378="Media",'MAPA DE RIESGOS'!$AR378="Catastrófico"),CONCATENATE("R",'MAPA DE RIESGOS'!$H378,"C",'MAPA DE RIESGOS'!$AF378),"")</f>
        <v/>
      </c>
      <c r="CK90" s="335" t="str">
        <f>IF(AND('MAPA DE RIESGOS'!$AP379="Media",'MAPA DE RIESGOS'!$AR379="Catastrófico"),CONCATENATE("R",'MAPA DE RIESGOS'!$H379,"C",'MAPA DE RIESGOS'!$AF379),"")</f>
        <v/>
      </c>
      <c r="CL90" s="335" t="str">
        <f>IF(AND('MAPA DE RIESGOS'!$AP380="Media",'MAPA DE RIESGOS'!$AR380="Catastrófico"),CONCATENATE("R",'MAPA DE RIESGOS'!$H380,"C",'MAPA DE RIESGOS'!$AF380),"")</f>
        <v/>
      </c>
      <c r="CM90" s="335" t="str">
        <f>IF(AND('MAPA DE RIESGOS'!$AP381="Media",'MAPA DE RIESGOS'!$AR381="Catastrófico"),CONCATENATE("R",'MAPA DE RIESGOS'!$H381,"C",'MAPA DE RIESGOS'!$AF381),"")</f>
        <v/>
      </c>
      <c r="CN90" s="335" t="str">
        <f>IF(AND('MAPA DE RIESGOS'!$AP382="Media",'MAPA DE RIESGOS'!$AR382="Catastrófico"),CONCATENATE("R",'MAPA DE RIESGOS'!$H382,"C",'MAPA DE RIESGOS'!$AF382),"")</f>
        <v/>
      </c>
      <c r="CO90" s="335" t="str">
        <f>IF(AND('MAPA DE RIESGOS'!$AP383="Media",'MAPA DE RIESGOS'!$AR383="Catastrófico"),CONCATENATE("R",'MAPA DE RIESGOS'!$H383,"C",'MAPA DE RIESGOS'!$AF383),"")</f>
        <v/>
      </c>
      <c r="CP90" s="335" t="str">
        <f>IF(AND('MAPA DE RIESGOS'!$AP384="Media",'MAPA DE RIESGOS'!$AR384="Catastrófico"),CONCATENATE("R",'MAPA DE RIESGOS'!$H384,"C",'MAPA DE RIESGOS'!$AF384),"")</f>
        <v/>
      </c>
      <c r="CQ90" s="335" t="str">
        <f>IF(AND('MAPA DE RIESGOS'!$AP385="Media",'MAPA DE RIESGOS'!$AR385="Catastrófico"),CONCATENATE("R",'MAPA DE RIESGOS'!$H385,"C",'MAPA DE RIESGOS'!$AF385),"")</f>
        <v/>
      </c>
      <c r="CR90" s="335" t="str">
        <f>IF(AND('MAPA DE RIESGOS'!$AP386="Media",'MAPA DE RIESGOS'!$AR386="Catastrófico"),CONCATENATE("R",'MAPA DE RIESGOS'!$H386,"C",'MAPA DE RIESGOS'!$AF386),"")</f>
        <v/>
      </c>
      <c r="CS90" s="335" t="str">
        <f>IF(AND('MAPA DE RIESGOS'!$AP387="Media",'MAPA DE RIESGOS'!$AR387="Catastrófico"),CONCATENATE("R",'MAPA DE RIESGOS'!$H387,"C",'MAPA DE RIESGOS'!$AF387),"")</f>
        <v/>
      </c>
      <c r="CT90" s="335" t="str">
        <f>IF(AND('MAPA DE RIESGOS'!$AP388="Media",'MAPA DE RIESGOS'!$AR388="Catastrófico"),CONCATENATE("R",'MAPA DE RIESGOS'!$H388,"C",'MAPA DE RIESGOS'!$AF388),"")</f>
        <v/>
      </c>
      <c r="CU90" s="336" t="str">
        <f>IF(AND('MAPA DE RIESGOS'!$AP389="Media",'MAPA DE RIESGOS'!$AR389="Catastrófico"),CONCATENATE("R",'MAPA DE RIESGOS'!$H389,"C",'MAPA DE RIESGOS'!$AF389),"")</f>
        <v/>
      </c>
      <c r="CV90" s="67"/>
      <c r="CW90" s="979"/>
      <c r="CX90" s="980"/>
      <c r="CY90" s="980"/>
      <c r="CZ90" s="980"/>
      <c r="DA90" s="980"/>
      <c r="DB90" s="981"/>
    </row>
    <row r="91" spans="2:106" ht="32.450000000000003" customHeight="1">
      <c r="B91" s="966"/>
      <c r="C91" s="966"/>
      <c r="D91" s="967"/>
      <c r="E91" s="955"/>
      <c r="F91" s="956"/>
      <c r="G91" s="956"/>
      <c r="H91" s="956"/>
      <c r="I91" s="957"/>
      <c r="J91" s="345" t="str">
        <f>IF(AND('MAPA DE RIESGOS'!$AP390="Media",'MAPA DE RIESGOS'!$AR390="Leve"),CONCATENATE("R",'MAPA DE RIESGOS'!$H390,"C",'MAPA DE RIESGOS'!$AF390),"")</f>
        <v/>
      </c>
      <c r="K91" s="346" t="str">
        <f>IF(AND('MAPA DE RIESGOS'!$AP391="Media",'MAPA DE RIESGOS'!$AR391="Leve"),CONCATENATE("R",'MAPA DE RIESGOS'!$H391,"C",'MAPA DE RIESGOS'!$AF391),"")</f>
        <v/>
      </c>
      <c r="L91" s="346" t="str">
        <f>IF(AND('MAPA DE RIESGOS'!$AP392="Media",'MAPA DE RIESGOS'!$AR392="Leve"),CONCATENATE("R",'MAPA DE RIESGOS'!$H392,"C",'MAPA DE RIESGOS'!$AF392),"")</f>
        <v/>
      </c>
      <c r="M91" s="346" t="str">
        <f>IF(AND('MAPA DE RIESGOS'!$AP393="Media",'MAPA DE RIESGOS'!$AR393="Leve"),CONCATENATE("R",'MAPA DE RIESGOS'!$H393,"C",'MAPA DE RIESGOS'!$AF393),"")</f>
        <v/>
      </c>
      <c r="N91" s="346" t="str">
        <f>IF(AND('MAPA DE RIESGOS'!$AP394="Media",'MAPA DE RIESGOS'!$AR394="Leve"),CONCATENATE("R",'MAPA DE RIESGOS'!$H394,"C",'MAPA DE RIESGOS'!$AF394),"")</f>
        <v/>
      </c>
      <c r="O91" s="346" t="str">
        <f>IF(AND('MAPA DE RIESGOS'!$AP395="Media",'MAPA DE RIESGOS'!$AR395="Leve"),CONCATENATE("R",'MAPA DE RIESGOS'!$H395,"C",'MAPA DE RIESGOS'!$AF395),"")</f>
        <v/>
      </c>
      <c r="P91" s="346" t="str">
        <f>IF(AND('MAPA DE RIESGOS'!$AP396="Media",'MAPA DE RIESGOS'!$AR396="Leve"),CONCATENATE("R",'MAPA DE RIESGOS'!$H396,"C",'MAPA DE RIESGOS'!$AF396),"")</f>
        <v/>
      </c>
      <c r="Q91" s="346" t="str">
        <f>IF(AND('MAPA DE RIESGOS'!$AP397="Media",'MAPA DE RIESGOS'!$AR397="Leve"),CONCATENATE("R",'MAPA DE RIESGOS'!$H397,"C",'MAPA DE RIESGOS'!$AF397),"")</f>
        <v/>
      </c>
      <c r="R91" s="346" t="str">
        <f>IF(AND('MAPA DE RIESGOS'!$AP398="Media",'MAPA DE RIESGOS'!$AR398="Leve"),CONCATENATE("R",'MAPA DE RIESGOS'!$H398,"C",'MAPA DE RIESGOS'!$AF398),"")</f>
        <v/>
      </c>
      <c r="S91" s="346" t="str">
        <f>IF(AND('MAPA DE RIESGOS'!$AP399="Media",'MAPA DE RIESGOS'!$AR399="Leve"),CONCATENATE("R",'MAPA DE RIESGOS'!$H399,"C",'MAPA DE RIESGOS'!$AF399),"")</f>
        <v/>
      </c>
      <c r="T91" s="346" t="str">
        <f>IF(AND('MAPA DE RIESGOS'!$AP400="Media",'MAPA DE RIESGOS'!$AR400="Leve"),CONCATENATE("R",'MAPA DE RIESGOS'!$H400,"C",'MAPA DE RIESGOS'!$AF400),"")</f>
        <v/>
      </c>
      <c r="U91" s="346" t="str">
        <f>IF(AND('MAPA DE RIESGOS'!$AP401="Media",'MAPA DE RIESGOS'!$AR401="Leve"),CONCATENATE("R",'MAPA DE RIESGOS'!$H401,"C",'MAPA DE RIESGOS'!$AF401),"")</f>
        <v/>
      </c>
      <c r="V91" s="346" t="str">
        <f>IF(AND('MAPA DE RIESGOS'!$AP402="Media",'MAPA DE RIESGOS'!$AR402="Leve"),CONCATENATE("R",'MAPA DE RIESGOS'!$H402,"C",'MAPA DE RIESGOS'!$AF402),"")</f>
        <v/>
      </c>
      <c r="W91" s="346" t="str">
        <f>IF(AND('MAPA DE RIESGOS'!$AP403="Media",'MAPA DE RIESGOS'!$AR403="Leve"),CONCATENATE("R",'MAPA DE RIESGOS'!$H403,"C",'MAPA DE RIESGOS'!$AF403),"")</f>
        <v/>
      </c>
      <c r="X91" s="346" t="str">
        <f>IF(AND('MAPA DE RIESGOS'!$AP404="Media",'MAPA DE RIESGOS'!$AR404="Leve"),CONCATENATE("R",'MAPA DE RIESGOS'!$H404,"C",'MAPA DE RIESGOS'!$AF404),"")</f>
        <v/>
      </c>
      <c r="Y91" s="346" t="str">
        <f>IF(AND('MAPA DE RIESGOS'!$AP405="Media",'MAPA DE RIESGOS'!$AR405="Leve"),CONCATENATE("R",'MAPA DE RIESGOS'!$H405,"C",'MAPA DE RIESGOS'!$AF405),"")</f>
        <v/>
      </c>
      <c r="Z91" s="346" t="str">
        <f>IF(AND('MAPA DE RIESGOS'!$AP406="Media",'MAPA DE RIESGOS'!$AR406="Leve"),CONCATENATE("R",'MAPA DE RIESGOS'!$H406,"C",'MAPA DE RIESGOS'!$AF406),"")</f>
        <v/>
      </c>
      <c r="AA91" s="346" t="str">
        <f>IF(AND('MAPA DE RIESGOS'!$AP407="Media",'MAPA DE RIESGOS'!$AR407="Leve"),CONCATENATE("R",'MAPA DE RIESGOS'!$H407,"C",'MAPA DE RIESGOS'!$AF407),"")</f>
        <v/>
      </c>
      <c r="AB91" s="345" t="str">
        <f>IF(AND('MAPA DE RIESGOS'!$AP390="Media",'MAPA DE RIESGOS'!$AR390="Menor"),CONCATENATE("R",'MAPA DE RIESGOS'!$H390,"C",'MAPA DE RIESGOS'!$AF390),"")</f>
        <v/>
      </c>
      <c r="AC91" s="346" t="str">
        <f>IF(AND('MAPA DE RIESGOS'!$AP391="Media",'MAPA DE RIESGOS'!$AR391="Menor"),CONCATENATE("R",'MAPA DE RIESGOS'!$H391,"C",'MAPA DE RIESGOS'!$AF391),"")</f>
        <v/>
      </c>
      <c r="AD91" s="346" t="str">
        <f>IF(AND('MAPA DE RIESGOS'!$AP392="Media",'MAPA DE RIESGOS'!$AR392="Menor"),CONCATENATE("R",'MAPA DE RIESGOS'!$H392,"C",'MAPA DE RIESGOS'!$AF392),"")</f>
        <v/>
      </c>
      <c r="AE91" s="346" t="str">
        <f>IF(AND('MAPA DE RIESGOS'!$AP393="Media",'MAPA DE RIESGOS'!$AR393="Menor"),CONCATENATE("R",'MAPA DE RIESGOS'!$H393,"C",'MAPA DE RIESGOS'!$AF393),"")</f>
        <v/>
      </c>
      <c r="AF91" s="346" t="str">
        <f>IF(AND('MAPA DE RIESGOS'!$AP394="Media",'MAPA DE RIESGOS'!$AR394="Menor"),CONCATENATE("R",'MAPA DE RIESGOS'!$H394,"C",'MAPA DE RIESGOS'!$AF394),"")</f>
        <v/>
      </c>
      <c r="AG91" s="346" t="str">
        <f>IF(AND('MAPA DE RIESGOS'!$AP395="Media",'MAPA DE RIESGOS'!$AR395="Menor"),CONCATENATE("R",'MAPA DE RIESGOS'!$H395,"C",'MAPA DE RIESGOS'!$AF395),"")</f>
        <v/>
      </c>
      <c r="AH91" s="346" t="str">
        <f>IF(AND('MAPA DE RIESGOS'!$AP396="Media",'MAPA DE RIESGOS'!$AR396="Menor"),CONCATENATE("R",'MAPA DE RIESGOS'!$H396,"C",'MAPA DE RIESGOS'!$AF396),"")</f>
        <v/>
      </c>
      <c r="AI91" s="346" t="str">
        <f>IF(AND('MAPA DE RIESGOS'!$AP397="Media",'MAPA DE RIESGOS'!$AR397="Menor"),CONCATENATE("R",'MAPA DE RIESGOS'!$H397,"C",'MAPA DE RIESGOS'!$AF397),"")</f>
        <v/>
      </c>
      <c r="AJ91" s="346" t="str">
        <f>IF(AND('MAPA DE RIESGOS'!$AP398="Media",'MAPA DE RIESGOS'!$AR398="Menor"),CONCATENATE("R",'MAPA DE RIESGOS'!$H398,"C",'MAPA DE RIESGOS'!$AF398),"")</f>
        <v/>
      </c>
      <c r="AK91" s="346" t="str">
        <f>IF(AND('MAPA DE RIESGOS'!$AP399="Media",'MAPA DE RIESGOS'!$AR399="Menor"),CONCATENATE("R",'MAPA DE RIESGOS'!$H399,"C",'MAPA DE RIESGOS'!$AF399),"")</f>
        <v/>
      </c>
      <c r="AL91" s="346" t="str">
        <f>IF(AND('MAPA DE RIESGOS'!$AP400="Media",'MAPA DE RIESGOS'!$AR400="Menor"),CONCATENATE("R",'MAPA DE RIESGOS'!$H400,"C",'MAPA DE RIESGOS'!$AF400),"")</f>
        <v/>
      </c>
      <c r="AM91" s="346" t="str">
        <f>IF(AND('MAPA DE RIESGOS'!$AP401="Media",'MAPA DE RIESGOS'!$AR401="Menor"),CONCATENATE("R",'MAPA DE RIESGOS'!$H401,"C",'MAPA DE RIESGOS'!$AF401),"")</f>
        <v/>
      </c>
      <c r="AN91" s="346" t="str">
        <f>IF(AND('MAPA DE RIESGOS'!$AP402="Media",'MAPA DE RIESGOS'!$AR402="Menor"),CONCATENATE("R",'MAPA DE RIESGOS'!$H402,"C",'MAPA DE RIESGOS'!$AF402),"")</f>
        <v/>
      </c>
      <c r="AO91" s="346" t="str">
        <f>IF(AND('MAPA DE RIESGOS'!$AP403="Media",'MAPA DE RIESGOS'!$AR403="Menor"),CONCATENATE("R",'MAPA DE RIESGOS'!$H403,"C",'MAPA DE RIESGOS'!$AF403),"")</f>
        <v/>
      </c>
      <c r="AP91" s="346" t="str">
        <f>IF(AND('MAPA DE RIESGOS'!$AP404="Media",'MAPA DE RIESGOS'!$AR404="Menor"),CONCATENATE("R",'MAPA DE RIESGOS'!$H404,"C",'MAPA DE RIESGOS'!$AF404),"")</f>
        <v/>
      </c>
      <c r="AQ91" s="346" t="str">
        <f>IF(AND('MAPA DE RIESGOS'!$AP405="Media",'MAPA DE RIESGOS'!$AR405="Menor"),CONCATENATE("R",'MAPA DE RIESGOS'!$H405,"C",'MAPA DE RIESGOS'!$AF405),"")</f>
        <v/>
      </c>
      <c r="AR91" s="346" t="str">
        <f>IF(AND('MAPA DE RIESGOS'!$AP406="Media",'MAPA DE RIESGOS'!$AR406="Menor"),CONCATENATE("R",'MAPA DE RIESGOS'!$H406,"C",'MAPA DE RIESGOS'!$AF406),"")</f>
        <v/>
      </c>
      <c r="AS91" s="346" t="str">
        <f>IF(AND('MAPA DE RIESGOS'!$AP407="Media",'MAPA DE RIESGOS'!$AR407="Menor"),CONCATENATE("R",'MAPA DE RIESGOS'!$H407,"C",'MAPA DE RIESGOS'!$AF407),"")</f>
        <v/>
      </c>
      <c r="AT91" s="345" t="str">
        <f>IF(AND('MAPA DE RIESGOS'!$AP390="Media",'MAPA DE RIESGOS'!$AR390="Moderado"),CONCATENATE("R",'MAPA DE RIESGOS'!$H390,"C",'MAPA DE RIESGOS'!$AF390),"")</f>
        <v/>
      </c>
      <c r="AU91" s="346" t="str">
        <f>IF(AND('MAPA DE RIESGOS'!$AP391="Media",'MAPA DE RIESGOS'!$AR391="Moderado"),CONCATENATE("R",'MAPA DE RIESGOS'!$H391,"C",'MAPA DE RIESGOS'!$AF391),"")</f>
        <v/>
      </c>
      <c r="AV91" s="346" t="str">
        <f>IF(AND('MAPA DE RIESGOS'!$AP392="Media",'MAPA DE RIESGOS'!$AR392="Moderado"),CONCATENATE("R",'MAPA DE RIESGOS'!$H392,"C",'MAPA DE RIESGOS'!$AF392),"")</f>
        <v/>
      </c>
      <c r="AW91" s="346" t="str">
        <f>IF(AND('MAPA DE RIESGOS'!$AP393="Media",'MAPA DE RIESGOS'!$AR393="Moderado"),CONCATENATE("R",'MAPA DE RIESGOS'!$H393,"C",'MAPA DE RIESGOS'!$AF393),"")</f>
        <v/>
      </c>
      <c r="AX91" s="346" t="str">
        <f>IF(AND('MAPA DE RIESGOS'!$AP394="Media",'MAPA DE RIESGOS'!$AR394="Moderado"),CONCATENATE("R",'MAPA DE RIESGOS'!$H394,"C",'MAPA DE RIESGOS'!$AF394),"")</f>
        <v/>
      </c>
      <c r="AY91" s="346" t="str">
        <f>IF(AND('MAPA DE RIESGOS'!$AP395="Media",'MAPA DE RIESGOS'!$AR395="Moderado"),CONCATENATE("R",'MAPA DE RIESGOS'!$H395,"C",'MAPA DE RIESGOS'!$AF395),"")</f>
        <v/>
      </c>
      <c r="AZ91" s="346" t="str">
        <f>IF(AND('MAPA DE RIESGOS'!$AP396="Media",'MAPA DE RIESGOS'!$AR396="Moderado"),CONCATENATE("R",'MAPA DE RIESGOS'!$H396,"C",'MAPA DE RIESGOS'!$AF396),"")</f>
        <v/>
      </c>
      <c r="BA91" s="346" t="str">
        <f>IF(AND('MAPA DE RIESGOS'!$AP397="Media",'MAPA DE RIESGOS'!$AR397="Moderado"),CONCATENATE("R",'MAPA DE RIESGOS'!$H397,"C",'MAPA DE RIESGOS'!$AF397),"")</f>
        <v/>
      </c>
      <c r="BB91" s="346" t="str">
        <f>IF(AND('MAPA DE RIESGOS'!$AP398="Media",'MAPA DE RIESGOS'!$AR398="Moderado"),CONCATENATE("R",'MAPA DE RIESGOS'!$H398,"C",'MAPA DE RIESGOS'!$AF398),"")</f>
        <v/>
      </c>
      <c r="BC91" s="346" t="str">
        <f>IF(AND('MAPA DE RIESGOS'!$AP399="Media",'MAPA DE RIESGOS'!$AR399="Moderado"),CONCATENATE("R",'MAPA DE RIESGOS'!$H399,"C",'MAPA DE RIESGOS'!$AF399),"")</f>
        <v/>
      </c>
      <c r="BD91" s="346" t="str">
        <f>IF(AND('MAPA DE RIESGOS'!$AP400="Media",'MAPA DE RIESGOS'!$AR400="Moderado"),CONCATENATE("R",'MAPA DE RIESGOS'!$H400,"C",'MAPA DE RIESGOS'!$AF400),"")</f>
        <v/>
      </c>
      <c r="BE91" s="346" t="str">
        <f>IF(AND('MAPA DE RIESGOS'!$AP401="Media",'MAPA DE RIESGOS'!$AR401="Moderado"),CONCATENATE("R",'MAPA DE RIESGOS'!$H401,"C",'MAPA DE RIESGOS'!$AF401),"")</f>
        <v/>
      </c>
      <c r="BF91" s="346" t="str">
        <f>IF(AND('MAPA DE RIESGOS'!$AP402="Media",'MAPA DE RIESGOS'!$AR402="Moderado"),CONCATENATE("R",'MAPA DE RIESGOS'!$H402,"C",'MAPA DE RIESGOS'!$AF402),"")</f>
        <v/>
      </c>
      <c r="BG91" s="346" t="str">
        <f>IF(AND('MAPA DE RIESGOS'!$AP403="Media",'MAPA DE RIESGOS'!$AR403="Moderado"),CONCATENATE("R",'MAPA DE RIESGOS'!$H403,"C",'MAPA DE RIESGOS'!$AF403),"")</f>
        <v/>
      </c>
      <c r="BH91" s="346" t="str">
        <f>IF(AND('MAPA DE RIESGOS'!$AP404="Media",'MAPA DE RIESGOS'!$AR404="Moderado"),CONCATENATE("R",'MAPA DE RIESGOS'!$H404,"C",'MAPA DE RIESGOS'!$AF404),"")</f>
        <v/>
      </c>
      <c r="BI91" s="346" t="str">
        <f>IF(AND('MAPA DE RIESGOS'!$AP405="Media",'MAPA DE RIESGOS'!$AR405="Moderado"),CONCATENATE("R",'MAPA DE RIESGOS'!$H405,"C",'MAPA DE RIESGOS'!$AF405),"")</f>
        <v/>
      </c>
      <c r="BJ91" s="346" t="str">
        <f>IF(AND('MAPA DE RIESGOS'!$AP406="Media",'MAPA DE RIESGOS'!$AR406="Moderado"),CONCATENATE("R",'MAPA DE RIESGOS'!$H406,"C",'MAPA DE RIESGOS'!$AF406),"")</f>
        <v/>
      </c>
      <c r="BK91" s="347" t="str">
        <f>IF(AND('MAPA DE RIESGOS'!$AP407="Media",'MAPA DE RIESGOS'!$AR407="Moderado"),CONCATENATE("R",'MAPA DE RIESGOS'!$H407,"C",'MAPA DE RIESGOS'!$AF407),"")</f>
        <v/>
      </c>
      <c r="BL91" s="333" t="str">
        <f>IF(AND('MAPA DE RIESGOS'!$AP390="Media",'MAPA DE RIESGOS'!$AR390="Mayor"),CONCATENATE("R",'MAPA DE RIESGOS'!$H390,"C",'MAPA DE RIESGOS'!$AF390),"")</f>
        <v/>
      </c>
      <c r="BM91" s="333" t="str">
        <f>IF(AND('MAPA DE RIESGOS'!$AP391="Media",'MAPA DE RIESGOS'!$AR391="Mayor"),CONCATENATE("R",'MAPA DE RIESGOS'!$H391,"C",'MAPA DE RIESGOS'!$AF391),"")</f>
        <v/>
      </c>
      <c r="BN91" s="333" t="str">
        <f>IF(AND('MAPA DE RIESGOS'!$AP392="Media",'MAPA DE RIESGOS'!$AR392="Mayor"),CONCATENATE("R",'MAPA DE RIESGOS'!$H392,"C",'MAPA DE RIESGOS'!$AF392),"")</f>
        <v/>
      </c>
      <c r="BO91" s="333" t="str">
        <f>IF(AND('MAPA DE RIESGOS'!$AP393="Media",'MAPA DE RIESGOS'!$AR393="Mayor"),CONCATENATE("R",'MAPA DE RIESGOS'!$H393,"C",'MAPA DE RIESGOS'!$AF393),"")</f>
        <v/>
      </c>
      <c r="BP91" s="333" t="str">
        <f>IF(AND('MAPA DE RIESGOS'!$AP394="Media",'MAPA DE RIESGOS'!$AR394="Mayor"),CONCATENATE("R",'MAPA DE RIESGOS'!$H394,"C",'MAPA DE RIESGOS'!$AF394),"")</f>
        <v/>
      </c>
      <c r="BQ91" s="333" t="str">
        <f>IF(AND('MAPA DE RIESGOS'!$AP395="Media",'MAPA DE RIESGOS'!$AR395="Mayor"),CONCATENATE("R",'MAPA DE RIESGOS'!$H395,"C",'MAPA DE RIESGOS'!$AF395),"")</f>
        <v/>
      </c>
      <c r="BR91" s="333" t="str">
        <f>IF(AND('MAPA DE RIESGOS'!$AP396="Media",'MAPA DE RIESGOS'!$AR396="Mayor"),CONCATENATE("R",'MAPA DE RIESGOS'!$H396,"C",'MAPA DE RIESGOS'!$AF396),"")</f>
        <v/>
      </c>
      <c r="BS91" s="333" t="str">
        <f>IF(AND('MAPA DE RIESGOS'!$AP397="Media",'MAPA DE RIESGOS'!$AR397="Mayor"),CONCATENATE("R",'MAPA DE RIESGOS'!$H397,"C",'MAPA DE RIESGOS'!$AF397),"")</f>
        <v/>
      </c>
      <c r="BT91" s="333" t="str">
        <f>IF(AND('MAPA DE RIESGOS'!$AP398="Media",'MAPA DE RIESGOS'!$AR398="Mayor"),CONCATENATE("R",'MAPA DE RIESGOS'!$H398,"C",'MAPA DE RIESGOS'!$AF398),"")</f>
        <v/>
      </c>
      <c r="BU91" s="333" t="str">
        <f>IF(AND('MAPA DE RIESGOS'!$AP399="Media",'MAPA DE RIESGOS'!$AR399="Mayor"),CONCATENATE("R",'MAPA DE RIESGOS'!$H399,"C",'MAPA DE RIESGOS'!$AF399),"")</f>
        <v/>
      </c>
      <c r="BV91" s="333" t="str">
        <f>IF(AND('MAPA DE RIESGOS'!$AP400="Media",'MAPA DE RIESGOS'!$AR400="Mayor"),CONCATENATE("R",'MAPA DE RIESGOS'!$H400,"C",'MAPA DE RIESGOS'!$AF400),"")</f>
        <v/>
      </c>
      <c r="BW91" s="333" t="str">
        <f>IF(AND('MAPA DE RIESGOS'!$AP401="Media",'MAPA DE RIESGOS'!$AR401="Mayor"),CONCATENATE("R",'MAPA DE RIESGOS'!$H401,"C",'MAPA DE RIESGOS'!$AF401),"")</f>
        <v/>
      </c>
      <c r="BX91" s="333" t="str">
        <f>IF(AND('MAPA DE RIESGOS'!$AP402="Media",'MAPA DE RIESGOS'!$AR402="Mayor"),CONCATENATE("R",'MAPA DE RIESGOS'!$H402,"C",'MAPA DE RIESGOS'!$AF402),"")</f>
        <v/>
      </c>
      <c r="BY91" s="333" t="str">
        <f>IF(AND('MAPA DE RIESGOS'!$AP403="Media",'MAPA DE RIESGOS'!$AR403="Mayor"),CONCATENATE("R",'MAPA DE RIESGOS'!$H403,"C",'MAPA DE RIESGOS'!$AF403),"")</f>
        <v/>
      </c>
      <c r="BZ91" s="333" t="str">
        <f>IF(AND('MAPA DE RIESGOS'!$AP404="Media",'MAPA DE RIESGOS'!$AR404="Mayor"),CONCATENATE("R",'MAPA DE RIESGOS'!$H404,"C",'MAPA DE RIESGOS'!$AF404),"")</f>
        <v/>
      </c>
      <c r="CA91" s="333" t="str">
        <f>IF(AND('MAPA DE RIESGOS'!$AP405="Media",'MAPA DE RIESGOS'!$AR405="Mayor"),CONCATENATE("R",'MAPA DE RIESGOS'!$H405,"C",'MAPA DE RIESGOS'!$AF405),"")</f>
        <v/>
      </c>
      <c r="CB91" s="333" t="str">
        <f>IF(AND('MAPA DE RIESGOS'!$AP406="Media",'MAPA DE RIESGOS'!$AR406="Mayor"),CONCATENATE("R",'MAPA DE RIESGOS'!$H406,"C",'MAPA DE RIESGOS'!$AF406),"")</f>
        <v/>
      </c>
      <c r="CC91" s="334" t="str">
        <f>IF(AND('MAPA DE RIESGOS'!$AP407="Media",'MAPA DE RIESGOS'!$AR407="Mayor"),CONCATENATE("R",'MAPA DE RIESGOS'!$H407,"C",'MAPA DE RIESGOS'!$AF407),"")</f>
        <v/>
      </c>
      <c r="CD91" s="335" t="str">
        <f>IF(AND('MAPA DE RIESGOS'!$AP390="Media",'MAPA DE RIESGOS'!$AR390="Catastrófico"),CONCATENATE("R",'MAPA DE RIESGOS'!$H390,"C",'MAPA DE RIESGOS'!$AF390),"")</f>
        <v/>
      </c>
      <c r="CE91" s="335" t="str">
        <f>IF(AND('MAPA DE RIESGOS'!$AP391="Media",'MAPA DE RIESGOS'!$AR391="Catastrófico"),CONCATENATE("R",'MAPA DE RIESGOS'!$H391,"C",'MAPA DE RIESGOS'!$AF391),"")</f>
        <v/>
      </c>
      <c r="CF91" s="335" t="str">
        <f>IF(AND('MAPA DE RIESGOS'!$AP392="Media",'MAPA DE RIESGOS'!$AR392="Catastrófico"),CONCATENATE("R",'MAPA DE RIESGOS'!$H392,"C",'MAPA DE RIESGOS'!$AF392),"")</f>
        <v/>
      </c>
      <c r="CG91" s="335" t="str">
        <f>IF(AND('MAPA DE RIESGOS'!$AP393="Media",'MAPA DE RIESGOS'!$AR393="Catastrófico"),CONCATENATE("R",'MAPA DE RIESGOS'!$H393,"C",'MAPA DE RIESGOS'!$AF393),"")</f>
        <v/>
      </c>
      <c r="CH91" s="335" t="str">
        <f>IF(AND('MAPA DE RIESGOS'!$AP394="Media",'MAPA DE RIESGOS'!$AR394="Catastrófico"),CONCATENATE("R",'MAPA DE RIESGOS'!$H394,"C",'MAPA DE RIESGOS'!$AF394),"")</f>
        <v/>
      </c>
      <c r="CI91" s="335" t="str">
        <f>IF(AND('MAPA DE RIESGOS'!$AP395="Media",'MAPA DE RIESGOS'!$AR395="Catastrófico"),CONCATENATE("R",'MAPA DE RIESGOS'!$H395,"C",'MAPA DE RIESGOS'!$AF395),"")</f>
        <v/>
      </c>
      <c r="CJ91" s="335" t="str">
        <f>IF(AND('MAPA DE RIESGOS'!$AP396="Media",'MAPA DE RIESGOS'!$AR396="Catastrófico"),CONCATENATE("R",'MAPA DE RIESGOS'!$H396,"C",'MAPA DE RIESGOS'!$AF396),"")</f>
        <v/>
      </c>
      <c r="CK91" s="335" t="str">
        <f>IF(AND('MAPA DE RIESGOS'!$AP397="Media",'MAPA DE RIESGOS'!$AR397="Catastrófico"),CONCATENATE("R",'MAPA DE RIESGOS'!$H397,"C",'MAPA DE RIESGOS'!$AF397),"")</f>
        <v/>
      </c>
      <c r="CL91" s="335" t="str">
        <f>IF(AND('MAPA DE RIESGOS'!$AP398="Media",'MAPA DE RIESGOS'!$AR398="Catastrófico"),CONCATENATE("R",'MAPA DE RIESGOS'!$H398,"C",'MAPA DE RIESGOS'!$AF398),"")</f>
        <v/>
      </c>
      <c r="CM91" s="335" t="str">
        <f>IF(AND('MAPA DE RIESGOS'!$AP399="Media",'MAPA DE RIESGOS'!$AR399="Catastrófico"),CONCATENATE("R",'MAPA DE RIESGOS'!$H399,"C",'MAPA DE RIESGOS'!$AF399),"")</f>
        <v/>
      </c>
      <c r="CN91" s="335" t="str">
        <f>IF(AND('MAPA DE RIESGOS'!$AP400="Media",'MAPA DE RIESGOS'!$AR400="Catastrófico"),CONCATENATE("R",'MAPA DE RIESGOS'!$H400,"C",'MAPA DE RIESGOS'!$AF400),"")</f>
        <v/>
      </c>
      <c r="CO91" s="335" t="str">
        <f>IF(AND('MAPA DE RIESGOS'!$AP401="Media",'MAPA DE RIESGOS'!$AR401="Catastrófico"),CONCATENATE("R",'MAPA DE RIESGOS'!$H401,"C",'MAPA DE RIESGOS'!$AF401),"")</f>
        <v/>
      </c>
      <c r="CP91" s="335" t="str">
        <f>IF(AND('MAPA DE RIESGOS'!$AP402="Media",'MAPA DE RIESGOS'!$AR402="Catastrófico"),CONCATENATE("R",'MAPA DE RIESGOS'!$H402,"C",'MAPA DE RIESGOS'!$AF402),"")</f>
        <v/>
      </c>
      <c r="CQ91" s="335" t="str">
        <f>IF(AND('MAPA DE RIESGOS'!$AP403="Media",'MAPA DE RIESGOS'!$AR403="Catastrófico"),CONCATENATE("R",'MAPA DE RIESGOS'!$H403,"C",'MAPA DE RIESGOS'!$AF403),"")</f>
        <v/>
      </c>
      <c r="CR91" s="335" t="str">
        <f>IF(AND('MAPA DE RIESGOS'!$AP404="Media",'MAPA DE RIESGOS'!$AR404="Catastrófico"),CONCATENATE("R",'MAPA DE RIESGOS'!$H404,"C",'MAPA DE RIESGOS'!$AF404),"")</f>
        <v/>
      </c>
      <c r="CS91" s="335" t="str">
        <f>IF(AND('MAPA DE RIESGOS'!$AP405="Media",'MAPA DE RIESGOS'!$AR405="Catastrófico"),CONCATENATE("R",'MAPA DE RIESGOS'!$H405,"C",'MAPA DE RIESGOS'!$AF405),"")</f>
        <v/>
      </c>
      <c r="CT91" s="335" t="str">
        <f>IF(AND('MAPA DE RIESGOS'!$AP406="Media",'MAPA DE RIESGOS'!$AR406="Catastrófico"),CONCATENATE("R",'MAPA DE RIESGOS'!$H406,"C",'MAPA DE RIESGOS'!$AF406),"")</f>
        <v/>
      </c>
      <c r="CU91" s="336" t="str">
        <f>IF(AND('MAPA DE RIESGOS'!$AP407="Media",'MAPA DE RIESGOS'!$AR407="Catastrófico"),CONCATENATE("R",'MAPA DE RIESGOS'!$H407,"C",'MAPA DE RIESGOS'!$AF407),"")</f>
        <v/>
      </c>
      <c r="CV91" s="67"/>
      <c r="CW91" s="979"/>
      <c r="CX91" s="980"/>
      <c r="CY91" s="980"/>
      <c r="CZ91" s="980"/>
      <c r="DA91" s="980"/>
      <c r="DB91" s="981"/>
    </row>
    <row r="92" spans="2:106" ht="32.450000000000003" customHeight="1">
      <c r="B92" s="966"/>
      <c r="C92" s="966"/>
      <c r="D92" s="967"/>
      <c r="E92" s="955"/>
      <c r="F92" s="956"/>
      <c r="G92" s="956"/>
      <c r="H92" s="956"/>
      <c r="I92" s="957"/>
      <c r="J92" s="345" t="str">
        <f>IF(AND('MAPA DE RIESGOS'!$AP408="Media",'MAPA DE RIESGOS'!$AR408="Leve"),CONCATENATE("R",'MAPA DE RIESGOS'!$H408,"C",'MAPA DE RIESGOS'!$AF408),"")</f>
        <v/>
      </c>
      <c r="K92" s="346" t="str">
        <f>IF(AND('MAPA DE RIESGOS'!$AP409="Media",'MAPA DE RIESGOS'!$AR409="Leve"),CONCATENATE("R",'MAPA DE RIESGOS'!$H409,"C",'MAPA DE RIESGOS'!$AF409),"")</f>
        <v/>
      </c>
      <c r="L92" s="346" t="str">
        <f>IF(AND('MAPA DE RIESGOS'!$AP410="Media",'MAPA DE RIESGOS'!$AR410="Leve"),CONCATENATE("R",'MAPA DE RIESGOS'!$H410,"C",'MAPA DE RIESGOS'!$AF410),"")</f>
        <v/>
      </c>
      <c r="M92" s="346" t="str">
        <f>IF(AND('MAPA DE RIESGOS'!$AP411="Media",'MAPA DE RIESGOS'!$AR411="Leve"),CONCATENATE("R",'MAPA DE RIESGOS'!$H411,"C",'MAPA DE RIESGOS'!$AF411),"")</f>
        <v/>
      </c>
      <c r="N92" s="346" t="str">
        <f>IF(AND('MAPA DE RIESGOS'!$AP412="Media",'MAPA DE RIESGOS'!$AR412="Leve"),CONCATENATE("R",'MAPA DE RIESGOS'!$H412,"C",'MAPA DE RIESGOS'!$AF412),"")</f>
        <v/>
      </c>
      <c r="O92" s="346" t="str">
        <f>IF(AND('MAPA DE RIESGOS'!$AP413="Media",'MAPA DE RIESGOS'!$AR413="Leve"),CONCATENATE("R",'MAPA DE RIESGOS'!$H413,"C",'MAPA DE RIESGOS'!$AF413),"")</f>
        <v/>
      </c>
      <c r="P92" s="346" t="str">
        <f>IF(AND('MAPA DE RIESGOS'!$AP414="Media",'MAPA DE RIESGOS'!$AR414="Leve"),CONCATENATE("R",'MAPA DE RIESGOS'!$H414,"C",'MAPA DE RIESGOS'!$AF414),"")</f>
        <v/>
      </c>
      <c r="Q92" s="346" t="str">
        <f>IF(AND('MAPA DE RIESGOS'!$AP415="Media",'MAPA DE RIESGOS'!$AR415="Leve"),CONCATENATE("R",'MAPA DE RIESGOS'!$H415,"C",'MAPA DE RIESGOS'!$AF415),"")</f>
        <v/>
      </c>
      <c r="R92" s="346" t="str">
        <f>IF(AND('MAPA DE RIESGOS'!$AP416="Media",'MAPA DE RIESGOS'!$AR416="Leve"),CONCATENATE("R",'MAPA DE RIESGOS'!$H416,"C",'MAPA DE RIESGOS'!$AF416),"")</f>
        <v/>
      </c>
      <c r="S92" s="346" t="str">
        <f>IF(AND('MAPA DE RIESGOS'!$AP417="Media",'MAPA DE RIESGOS'!$AR417="Leve"),CONCATENATE("R",'MAPA DE RIESGOS'!$H417,"C",'MAPA DE RIESGOS'!$AF417),"")</f>
        <v/>
      </c>
      <c r="T92" s="346" t="str">
        <f>IF(AND('MAPA DE RIESGOS'!$AP418="Media",'MAPA DE RIESGOS'!$AR418="Leve"),CONCATENATE("R",'MAPA DE RIESGOS'!$H418,"C",'MAPA DE RIESGOS'!$AF418),"")</f>
        <v/>
      </c>
      <c r="U92" s="346" t="str">
        <f>IF(AND('MAPA DE RIESGOS'!$AP419="Media",'MAPA DE RIESGOS'!$AR419="Leve"),CONCATENATE("R",'MAPA DE RIESGOS'!$H419,"C",'MAPA DE RIESGOS'!$AF419),"")</f>
        <v/>
      </c>
      <c r="V92" s="346" t="str">
        <f>IF(AND('MAPA DE RIESGOS'!$AP420="Media",'MAPA DE RIESGOS'!$AR420="Leve"),CONCATENATE("R",'MAPA DE RIESGOS'!$H420,"C",'MAPA DE RIESGOS'!$AF420),"")</f>
        <v/>
      </c>
      <c r="W92" s="346" t="str">
        <f>IF(AND('MAPA DE RIESGOS'!$AP421="Media",'MAPA DE RIESGOS'!$AR421="Leve"),CONCATENATE("R",'MAPA DE RIESGOS'!$H421,"C",'MAPA DE RIESGOS'!$AF421),"")</f>
        <v/>
      </c>
      <c r="X92" s="346" t="str">
        <f>IF(AND('MAPA DE RIESGOS'!$AP422="Media",'MAPA DE RIESGOS'!$AR422="Leve"),CONCATENATE("R",'MAPA DE RIESGOS'!$H422,"C",'MAPA DE RIESGOS'!$AF422),"")</f>
        <v/>
      </c>
      <c r="Y92" s="346" t="str">
        <f>IF(AND('MAPA DE RIESGOS'!$AP423="Media",'MAPA DE RIESGOS'!$AR423="Leve"),CONCATENATE("R",'MAPA DE RIESGOS'!$H423,"C",'MAPA DE RIESGOS'!$AF423),"")</f>
        <v/>
      </c>
      <c r="Z92" s="346" t="str">
        <f>IF(AND('MAPA DE RIESGOS'!$AP424="Media",'MAPA DE RIESGOS'!$AR424="Leve"),CONCATENATE("R",'MAPA DE RIESGOS'!$H424,"C",'MAPA DE RIESGOS'!$AF424),"")</f>
        <v/>
      </c>
      <c r="AA92" s="346" t="str">
        <f>IF(AND('MAPA DE RIESGOS'!$AP425="Media",'MAPA DE RIESGOS'!$AR425="Leve"),CONCATENATE("R",'MAPA DE RIESGOS'!$H425,"C",'MAPA DE RIESGOS'!$AF425),"")</f>
        <v/>
      </c>
      <c r="AB92" s="345" t="str">
        <f>IF(AND('MAPA DE RIESGOS'!$AP408="Media",'MAPA DE RIESGOS'!$AR408="Menor"),CONCATENATE("R",'MAPA DE RIESGOS'!$H408,"C",'MAPA DE RIESGOS'!$AF408),"")</f>
        <v/>
      </c>
      <c r="AC92" s="346" t="str">
        <f>IF(AND('MAPA DE RIESGOS'!$AP409="Media",'MAPA DE RIESGOS'!$AR409="Menor"),CONCATENATE("R",'MAPA DE RIESGOS'!$H409,"C",'MAPA DE RIESGOS'!$AF409),"")</f>
        <v/>
      </c>
      <c r="AD92" s="346" t="str">
        <f>IF(AND('MAPA DE RIESGOS'!$AP410="Media",'MAPA DE RIESGOS'!$AR410="Menor"),CONCATENATE("R",'MAPA DE RIESGOS'!$H410,"C",'MAPA DE RIESGOS'!$AF410),"")</f>
        <v/>
      </c>
      <c r="AE92" s="346" t="str">
        <f>IF(AND('MAPA DE RIESGOS'!$AP411="Media",'MAPA DE RIESGOS'!$AR411="Menor"),CONCATENATE("R",'MAPA DE RIESGOS'!$H411,"C",'MAPA DE RIESGOS'!$AF411),"")</f>
        <v/>
      </c>
      <c r="AF92" s="346" t="str">
        <f>IF(AND('MAPA DE RIESGOS'!$AP412="Media",'MAPA DE RIESGOS'!$AR412="Menor"),CONCATENATE("R",'MAPA DE RIESGOS'!$H412,"C",'MAPA DE RIESGOS'!$AF412),"")</f>
        <v/>
      </c>
      <c r="AG92" s="346" t="str">
        <f>IF(AND('MAPA DE RIESGOS'!$AP413="Media",'MAPA DE RIESGOS'!$AR413="Menor"),CONCATENATE("R",'MAPA DE RIESGOS'!$H413,"C",'MAPA DE RIESGOS'!$AF413),"")</f>
        <v/>
      </c>
      <c r="AH92" s="346" t="str">
        <f>IF(AND('MAPA DE RIESGOS'!$AP414="Media",'MAPA DE RIESGOS'!$AR414="Menor"),CONCATENATE("R",'MAPA DE RIESGOS'!$H414,"C",'MAPA DE RIESGOS'!$AF414),"")</f>
        <v/>
      </c>
      <c r="AI92" s="346" t="str">
        <f>IF(AND('MAPA DE RIESGOS'!$AP415="Media",'MAPA DE RIESGOS'!$AR415="Menor"),CONCATENATE("R",'MAPA DE RIESGOS'!$H415,"C",'MAPA DE RIESGOS'!$AF415),"")</f>
        <v/>
      </c>
      <c r="AJ92" s="346" t="str">
        <f>IF(AND('MAPA DE RIESGOS'!$AP416="Media",'MAPA DE RIESGOS'!$AR416="Menor"),CONCATENATE("R",'MAPA DE RIESGOS'!$H416,"C",'MAPA DE RIESGOS'!$AF416),"")</f>
        <v/>
      </c>
      <c r="AK92" s="346" t="str">
        <f>IF(AND('MAPA DE RIESGOS'!$AP417="Media",'MAPA DE RIESGOS'!$AR417="Menor"),CONCATENATE("R",'MAPA DE RIESGOS'!$H417,"C",'MAPA DE RIESGOS'!$AF417),"")</f>
        <v/>
      </c>
      <c r="AL92" s="346" t="str">
        <f>IF(AND('MAPA DE RIESGOS'!$AP418="Media",'MAPA DE RIESGOS'!$AR418="Menor"),CONCATENATE("R",'MAPA DE RIESGOS'!$H418,"C",'MAPA DE RIESGOS'!$AF418),"")</f>
        <v/>
      </c>
      <c r="AM92" s="346" t="str">
        <f>IF(AND('MAPA DE RIESGOS'!$AP419="Media",'MAPA DE RIESGOS'!$AR419="Menor"),CONCATENATE("R",'MAPA DE RIESGOS'!$H419,"C",'MAPA DE RIESGOS'!$AF419),"")</f>
        <v/>
      </c>
      <c r="AN92" s="346" t="str">
        <f>IF(AND('MAPA DE RIESGOS'!$AP420="Media",'MAPA DE RIESGOS'!$AR420="Menor"),CONCATENATE("R",'MAPA DE RIESGOS'!$H420,"C",'MAPA DE RIESGOS'!$AF420),"")</f>
        <v/>
      </c>
      <c r="AO92" s="346" t="str">
        <f>IF(AND('MAPA DE RIESGOS'!$AP421="Media",'MAPA DE RIESGOS'!$AR421="Menor"),CONCATENATE("R",'MAPA DE RIESGOS'!$H421,"C",'MAPA DE RIESGOS'!$AF421),"")</f>
        <v/>
      </c>
      <c r="AP92" s="346" t="str">
        <f>IF(AND('MAPA DE RIESGOS'!$AP422="Media",'MAPA DE RIESGOS'!$AR422="Menor"),CONCATENATE("R",'MAPA DE RIESGOS'!$H422,"C",'MAPA DE RIESGOS'!$AF422),"")</f>
        <v/>
      </c>
      <c r="AQ92" s="346" t="str">
        <f>IF(AND('MAPA DE RIESGOS'!$AP423="Media",'MAPA DE RIESGOS'!$AR423="Menor"),CONCATENATE("R",'MAPA DE RIESGOS'!$H423,"C",'MAPA DE RIESGOS'!$AF423),"")</f>
        <v/>
      </c>
      <c r="AR92" s="346" t="str">
        <f>IF(AND('MAPA DE RIESGOS'!$AP424="Media",'MAPA DE RIESGOS'!$AR424="Menor"),CONCATENATE("R",'MAPA DE RIESGOS'!$H424,"C",'MAPA DE RIESGOS'!$AF424),"")</f>
        <v/>
      </c>
      <c r="AS92" s="346" t="str">
        <f>IF(AND('MAPA DE RIESGOS'!$AP425="Media",'MAPA DE RIESGOS'!$AR425="Menor"),CONCATENATE("R",'MAPA DE RIESGOS'!$H425,"C",'MAPA DE RIESGOS'!$AF425),"")</f>
        <v/>
      </c>
      <c r="AT92" s="345" t="str">
        <f>IF(AND('MAPA DE RIESGOS'!$AP408="Media",'MAPA DE RIESGOS'!$AR408="Moderado"),CONCATENATE("R",'MAPA DE RIESGOS'!$H408,"C",'MAPA DE RIESGOS'!$AF408),"")</f>
        <v/>
      </c>
      <c r="AU92" s="346" t="str">
        <f>IF(AND('MAPA DE RIESGOS'!$AP409="Media",'MAPA DE RIESGOS'!$AR409="Moderado"),CONCATENATE("R",'MAPA DE RIESGOS'!$H409,"C",'MAPA DE RIESGOS'!$AF409),"")</f>
        <v/>
      </c>
      <c r="AV92" s="346" t="str">
        <f>IF(AND('MAPA DE RIESGOS'!$AP410="Media",'MAPA DE RIESGOS'!$AR410="Moderado"),CONCATENATE("R",'MAPA DE RIESGOS'!$H410,"C",'MAPA DE RIESGOS'!$AF410),"")</f>
        <v/>
      </c>
      <c r="AW92" s="346" t="str">
        <f>IF(AND('MAPA DE RIESGOS'!$AP411="Media",'MAPA DE RIESGOS'!$AR411="Moderado"),CONCATENATE("R",'MAPA DE RIESGOS'!$H411,"C",'MAPA DE RIESGOS'!$AF411),"")</f>
        <v/>
      </c>
      <c r="AX92" s="346" t="str">
        <f>IF(AND('MAPA DE RIESGOS'!$AP412="Media",'MAPA DE RIESGOS'!$AR412="Moderado"),CONCATENATE("R",'MAPA DE RIESGOS'!$H412,"C",'MAPA DE RIESGOS'!$AF412),"")</f>
        <v/>
      </c>
      <c r="AY92" s="346" t="str">
        <f>IF(AND('MAPA DE RIESGOS'!$AP413="Media",'MAPA DE RIESGOS'!$AR413="Moderado"),CONCATENATE("R",'MAPA DE RIESGOS'!$H413,"C",'MAPA DE RIESGOS'!$AF413),"")</f>
        <v/>
      </c>
      <c r="AZ92" s="346" t="str">
        <f>IF(AND('MAPA DE RIESGOS'!$AP414="Media",'MAPA DE RIESGOS'!$AR414="Moderado"),CONCATENATE("R",'MAPA DE RIESGOS'!$H414,"C",'MAPA DE RIESGOS'!$AF414),"")</f>
        <v/>
      </c>
      <c r="BA92" s="346" t="str">
        <f>IF(AND('MAPA DE RIESGOS'!$AP415="Media",'MAPA DE RIESGOS'!$AR415="Moderado"),CONCATENATE("R",'MAPA DE RIESGOS'!$H415,"C",'MAPA DE RIESGOS'!$AF415),"")</f>
        <v/>
      </c>
      <c r="BB92" s="346" t="str">
        <f>IF(AND('MAPA DE RIESGOS'!$AP416="Media",'MAPA DE RIESGOS'!$AR416="Moderado"),CONCATENATE("R",'MAPA DE RIESGOS'!$H416,"C",'MAPA DE RIESGOS'!$AF416),"")</f>
        <v/>
      </c>
      <c r="BC92" s="346" t="str">
        <f>IF(AND('MAPA DE RIESGOS'!$AP417="Media",'MAPA DE RIESGOS'!$AR417="Moderado"),CONCATENATE("R",'MAPA DE RIESGOS'!$H417,"C",'MAPA DE RIESGOS'!$AF417),"")</f>
        <v/>
      </c>
      <c r="BD92" s="346" t="str">
        <f>IF(AND('MAPA DE RIESGOS'!$AP418="Media",'MAPA DE RIESGOS'!$AR418="Moderado"),CONCATENATE("R",'MAPA DE RIESGOS'!$H418,"C",'MAPA DE RIESGOS'!$AF418),"")</f>
        <v/>
      </c>
      <c r="BE92" s="346" t="str">
        <f>IF(AND('MAPA DE RIESGOS'!$AP419="Media",'MAPA DE RIESGOS'!$AR419="Moderado"),CONCATENATE("R",'MAPA DE RIESGOS'!$H419,"C",'MAPA DE RIESGOS'!$AF419),"")</f>
        <v/>
      </c>
      <c r="BF92" s="346" t="str">
        <f>IF(AND('MAPA DE RIESGOS'!$AP420="Media",'MAPA DE RIESGOS'!$AR420="Moderado"),CONCATENATE("R",'MAPA DE RIESGOS'!$H420,"C",'MAPA DE RIESGOS'!$AF420),"")</f>
        <v/>
      </c>
      <c r="BG92" s="346" t="str">
        <f>IF(AND('MAPA DE RIESGOS'!$AP421="Media",'MAPA DE RIESGOS'!$AR421="Moderado"),CONCATENATE("R",'MAPA DE RIESGOS'!$H421,"C",'MAPA DE RIESGOS'!$AF421),"")</f>
        <v/>
      </c>
      <c r="BH92" s="346" t="str">
        <f>IF(AND('MAPA DE RIESGOS'!$AP422="Media",'MAPA DE RIESGOS'!$AR422="Moderado"),CONCATENATE("R",'MAPA DE RIESGOS'!$H422,"C",'MAPA DE RIESGOS'!$AF422),"")</f>
        <v/>
      </c>
      <c r="BI92" s="346" t="str">
        <f>IF(AND('MAPA DE RIESGOS'!$AP423="Media",'MAPA DE RIESGOS'!$AR423="Moderado"),CONCATENATE("R",'MAPA DE RIESGOS'!$H423,"C",'MAPA DE RIESGOS'!$AF423),"")</f>
        <v/>
      </c>
      <c r="BJ92" s="346" t="str">
        <f>IF(AND('MAPA DE RIESGOS'!$AP424="Media",'MAPA DE RIESGOS'!$AR424="Moderado"),CONCATENATE("R",'MAPA DE RIESGOS'!$H424,"C",'MAPA DE RIESGOS'!$AF424),"")</f>
        <v/>
      </c>
      <c r="BK92" s="347" t="str">
        <f>IF(AND('MAPA DE RIESGOS'!$AP425="Media",'MAPA DE RIESGOS'!$AR425="Moderado"),CONCATENATE("R",'MAPA DE RIESGOS'!$H425,"C",'MAPA DE RIESGOS'!$AF425),"")</f>
        <v/>
      </c>
      <c r="BL92" s="333" t="str">
        <f>IF(AND('MAPA DE RIESGOS'!$AP408="Media",'MAPA DE RIESGOS'!$AR408="Mayor"),CONCATENATE("R",'MAPA DE RIESGOS'!$H408,"C",'MAPA DE RIESGOS'!$AF408),"")</f>
        <v/>
      </c>
      <c r="BM92" s="333" t="str">
        <f>IF(AND('MAPA DE RIESGOS'!$AP409="Media",'MAPA DE RIESGOS'!$AR409="Mayor"),CONCATENATE("R",'MAPA DE RIESGOS'!$H409,"C",'MAPA DE RIESGOS'!$AF409),"")</f>
        <v/>
      </c>
      <c r="BN92" s="333" t="str">
        <f>IF(AND('MAPA DE RIESGOS'!$AP410="Media",'MAPA DE RIESGOS'!$AR410="Mayor"),CONCATENATE("R",'MAPA DE RIESGOS'!$H410,"C",'MAPA DE RIESGOS'!$AF410),"")</f>
        <v/>
      </c>
      <c r="BO92" s="333" t="str">
        <f>IF(AND('MAPA DE RIESGOS'!$AP411="Media",'MAPA DE RIESGOS'!$AR411="Mayor"),CONCATENATE("R",'MAPA DE RIESGOS'!$H411,"C",'MAPA DE RIESGOS'!$AF411),"")</f>
        <v/>
      </c>
      <c r="BP92" s="333" t="str">
        <f>IF(AND('MAPA DE RIESGOS'!$AP412="Media",'MAPA DE RIESGOS'!$AR412="Mayor"),CONCATENATE("R",'MAPA DE RIESGOS'!$H412,"C",'MAPA DE RIESGOS'!$AF412),"")</f>
        <v/>
      </c>
      <c r="BQ92" s="333" t="str">
        <f>IF(AND('MAPA DE RIESGOS'!$AP413="Media",'MAPA DE RIESGOS'!$AR413="Mayor"),CONCATENATE("R",'MAPA DE RIESGOS'!$H413,"C",'MAPA DE RIESGOS'!$AF413),"")</f>
        <v/>
      </c>
      <c r="BR92" s="333" t="str">
        <f>IF(AND('MAPA DE RIESGOS'!$AP414="Media",'MAPA DE RIESGOS'!$AR414="Mayor"),CONCATENATE("R",'MAPA DE RIESGOS'!$H414,"C",'MAPA DE RIESGOS'!$AF414),"")</f>
        <v/>
      </c>
      <c r="BS92" s="333" t="str">
        <f>IF(AND('MAPA DE RIESGOS'!$AP415="Media",'MAPA DE RIESGOS'!$AR415="Mayor"),CONCATENATE("R",'MAPA DE RIESGOS'!$H415,"C",'MAPA DE RIESGOS'!$AF415),"")</f>
        <v/>
      </c>
      <c r="BT92" s="333" t="str">
        <f>IF(AND('MAPA DE RIESGOS'!$AP416="Media",'MAPA DE RIESGOS'!$AR416="Mayor"),CONCATENATE("R",'MAPA DE RIESGOS'!$H416,"C",'MAPA DE RIESGOS'!$AF416),"")</f>
        <v/>
      </c>
      <c r="BU92" s="333" t="str">
        <f>IF(AND('MAPA DE RIESGOS'!$AP417="Media",'MAPA DE RIESGOS'!$AR417="Mayor"),CONCATENATE("R",'MAPA DE RIESGOS'!$H417,"C",'MAPA DE RIESGOS'!$AF417),"")</f>
        <v/>
      </c>
      <c r="BV92" s="333" t="str">
        <f>IF(AND('MAPA DE RIESGOS'!$AP418="Media",'MAPA DE RIESGOS'!$AR418="Mayor"),CONCATENATE("R",'MAPA DE RIESGOS'!$H418,"C",'MAPA DE RIESGOS'!$AF418),"")</f>
        <v/>
      </c>
      <c r="BW92" s="333" t="str">
        <f>IF(AND('MAPA DE RIESGOS'!$AP419="Media",'MAPA DE RIESGOS'!$AR419="Mayor"),CONCATENATE("R",'MAPA DE RIESGOS'!$H419,"C",'MAPA DE RIESGOS'!$AF419),"")</f>
        <v/>
      </c>
      <c r="BX92" s="333" t="str">
        <f>IF(AND('MAPA DE RIESGOS'!$AP420="Media",'MAPA DE RIESGOS'!$AR420="Mayor"),CONCATENATE("R",'MAPA DE RIESGOS'!$H420,"C",'MAPA DE RIESGOS'!$AF420),"")</f>
        <v/>
      </c>
      <c r="BY92" s="333" t="str">
        <f>IF(AND('MAPA DE RIESGOS'!$AP421="Media",'MAPA DE RIESGOS'!$AR421="Mayor"),CONCATENATE("R",'MAPA DE RIESGOS'!$H421,"C",'MAPA DE RIESGOS'!$AF421),"")</f>
        <v/>
      </c>
      <c r="BZ92" s="333" t="str">
        <f>IF(AND('MAPA DE RIESGOS'!$AP422="Media",'MAPA DE RIESGOS'!$AR422="Mayor"),CONCATENATE("R",'MAPA DE RIESGOS'!$H422,"C",'MAPA DE RIESGOS'!$AF422),"")</f>
        <v/>
      </c>
      <c r="CA92" s="333" t="str">
        <f>IF(AND('MAPA DE RIESGOS'!$AP423="Media",'MAPA DE RIESGOS'!$AR423="Mayor"),CONCATENATE("R",'MAPA DE RIESGOS'!$H423,"C",'MAPA DE RIESGOS'!$AF423),"")</f>
        <v/>
      </c>
      <c r="CB92" s="333" t="str">
        <f>IF(AND('MAPA DE RIESGOS'!$AP424="Media",'MAPA DE RIESGOS'!$AR424="Mayor"),CONCATENATE("R",'MAPA DE RIESGOS'!$H424,"C",'MAPA DE RIESGOS'!$AF424),"")</f>
        <v/>
      </c>
      <c r="CC92" s="334" t="str">
        <f>IF(AND('MAPA DE RIESGOS'!$AP425="Media",'MAPA DE RIESGOS'!$AR425="Mayor"),CONCATENATE("R",'MAPA DE RIESGOS'!$H425,"C",'MAPA DE RIESGOS'!$AF425),"")</f>
        <v/>
      </c>
      <c r="CD92" s="335" t="str">
        <f>IF(AND('MAPA DE RIESGOS'!$AP408="Media",'MAPA DE RIESGOS'!$AR408="Catastrófico"),CONCATENATE("R",'MAPA DE RIESGOS'!$H408,"C",'MAPA DE RIESGOS'!$AF408),"")</f>
        <v/>
      </c>
      <c r="CE92" s="335" t="str">
        <f>IF(AND('MAPA DE RIESGOS'!$AP409="Media",'MAPA DE RIESGOS'!$AR409="Catastrófico"),CONCATENATE("R",'MAPA DE RIESGOS'!$H409,"C",'MAPA DE RIESGOS'!$AF409),"")</f>
        <v/>
      </c>
      <c r="CF92" s="335" t="str">
        <f>IF(AND('MAPA DE RIESGOS'!$AP410="Media",'MAPA DE RIESGOS'!$AR410="Catastrófico"),CONCATENATE("R",'MAPA DE RIESGOS'!$H410,"C",'MAPA DE RIESGOS'!$AF410),"")</f>
        <v/>
      </c>
      <c r="CG92" s="335" t="str">
        <f>IF(AND('MAPA DE RIESGOS'!$AP411="Media",'MAPA DE RIESGOS'!$AR411="Catastrófico"),CONCATENATE("R",'MAPA DE RIESGOS'!$H411,"C",'MAPA DE RIESGOS'!$AF411),"")</f>
        <v/>
      </c>
      <c r="CH92" s="335" t="str">
        <f>IF(AND('MAPA DE RIESGOS'!$AP412="Media",'MAPA DE RIESGOS'!$AR412="Catastrófico"),CONCATENATE("R",'MAPA DE RIESGOS'!$H412,"C",'MAPA DE RIESGOS'!$AF412),"")</f>
        <v/>
      </c>
      <c r="CI92" s="335" t="str">
        <f>IF(AND('MAPA DE RIESGOS'!$AP413="Media",'MAPA DE RIESGOS'!$AR413="Catastrófico"),CONCATENATE("R",'MAPA DE RIESGOS'!$H413,"C",'MAPA DE RIESGOS'!$AF413),"")</f>
        <v/>
      </c>
      <c r="CJ92" s="335" t="str">
        <f>IF(AND('MAPA DE RIESGOS'!$AP414="Media",'MAPA DE RIESGOS'!$AR414="Catastrófico"),CONCATENATE("R",'MAPA DE RIESGOS'!$H414,"C",'MAPA DE RIESGOS'!$AF414),"")</f>
        <v/>
      </c>
      <c r="CK92" s="335" t="str">
        <f>IF(AND('MAPA DE RIESGOS'!$AP415="Media",'MAPA DE RIESGOS'!$AR415="Catastrófico"),CONCATENATE("R",'MAPA DE RIESGOS'!$H415,"C",'MAPA DE RIESGOS'!$AF415),"")</f>
        <v/>
      </c>
      <c r="CL92" s="335" t="str">
        <f>IF(AND('MAPA DE RIESGOS'!$AP416="Media",'MAPA DE RIESGOS'!$AR416="Catastrófico"),CONCATENATE("R",'MAPA DE RIESGOS'!$H416,"C",'MAPA DE RIESGOS'!$AF416),"")</f>
        <v/>
      </c>
      <c r="CM92" s="335" t="str">
        <f>IF(AND('MAPA DE RIESGOS'!$AP417="Media",'MAPA DE RIESGOS'!$AR417="Catastrófico"),CONCATENATE("R",'MAPA DE RIESGOS'!$H417,"C",'MAPA DE RIESGOS'!$AF417),"")</f>
        <v/>
      </c>
      <c r="CN92" s="335" t="str">
        <f>IF(AND('MAPA DE RIESGOS'!$AP418="Media",'MAPA DE RIESGOS'!$AR418="Catastrófico"),CONCATENATE("R",'MAPA DE RIESGOS'!$H418,"C",'MAPA DE RIESGOS'!$AF418),"")</f>
        <v/>
      </c>
      <c r="CO92" s="335" t="str">
        <f>IF(AND('MAPA DE RIESGOS'!$AP419="Media",'MAPA DE RIESGOS'!$AR419="Catastrófico"),CONCATENATE("R",'MAPA DE RIESGOS'!$H419,"C",'MAPA DE RIESGOS'!$AF419),"")</f>
        <v/>
      </c>
      <c r="CP92" s="335" t="str">
        <f>IF(AND('MAPA DE RIESGOS'!$AP420="Media",'MAPA DE RIESGOS'!$AR420="Catastrófico"),CONCATENATE("R",'MAPA DE RIESGOS'!$H420,"C",'MAPA DE RIESGOS'!$AF420),"")</f>
        <v/>
      </c>
      <c r="CQ92" s="335" t="str">
        <f>IF(AND('MAPA DE RIESGOS'!$AP421="Media",'MAPA DE RIESGOS'!$AR421="Catastrófico"),CONCATENATE("R",'MAPA DE RIESGOS'!$H421,"C",'MAPA DE RIESGOS'!$AF421),"")</f>
        <v/>
      </c>
      <c r="CR92" s="335" t="str">
        <f>IF(AND('MAPA DE RIESGOS'!$AP422="Media",'MAPA DE RIESGOS'!$AR422="Catastrófico"),CONCATENATE("R",'MAPA DE RIESGOS'!$H422,"C",'MAPA DE RIESGOS'!$AF422),"")</f>
        <v/>
      </c>
      <c r="CS92" s="335" t="str">
        <f>IF(AND('MAPA DE RIESGOS'!$AP423="Media",'MAPA DE RIESGOS'!$AR423="Catastrófico"),CONCATENATE("R",'MAPA DE RIESGOS'!$H423,"C",'MAPA DE RIESGOS'!$AF423),"")</f>
        <v/>
      </c>
      <c r="CT92" s="335" t="str">
        <f>IF(AND('MAPA DE RIESGOS'!$AP424="Media",'MAPA DE RIESGOS'!$AR424="Catastrófico"),CONCATENATE("R",'MAPA DE RIESGOS'!$H424,"C",'MAPA DE RIESGOS'!$AF424),"")</f>
        <v/>
      </c>
      <c r="CU92" s="336" t="str">
        <f>IF(AND('MAPA DE RIESGOS'!$AP425="Media",'MAPA DE RIESGOS'!$AR425="Catastrófico"),CONCATENATE("R",'MAPA DE RIESGOS'!$H425,"C",'MAPA DE RIESGOS'!$AF425),"")</f>
        <v/>
      </c>
      <c r="CV92" s="67"/>
      <c r="CW92" s="979"/>
      <c r="CX92" s="980"/>
      <c r="CY92" s="980"/>
      <c r="CZ92" s="980"/>
      <c r="DA92" s="980"/>
      <c r="DB92" s="981"/>
    </row>
    <row r="93" spans="2:106" ht="32.450000000000003" customHeight="1">
      <c r="B93" s="966"/>
      <c r="C93" s="966"/>
      <c r="D93" s="967"/>
      <c r="E93" s="955"/>
      <c r="F93" s="956"/>
      <c r="G93" s="956"/>
      <c r="H93" s="956"/>
      <c r="I93" s="957"/>
      <c r="J93" s="345" t="str">
        <f>IF(AND('MAPA DE RIESGOS'!$AP426="Media",'MAPA DE RIESGOS'!$AR426="Leve"),CONCATENATE("R",'MAPA DE RIESGOS'!$H426,"C",'MAPA DE RIESGOS'!$AF426),"")</f>
        <v/>
      </c>
      <c r="K93" s="346" t="str">
        <f>IF(AND('MAPA DE RIESGOS'!$AP427="Media",'MAPA DE RIESGOS'!$AR427="Leve"),CONCATENATE("R",'MAPA DE RIESGOS'!$H427,"C",'MAPA DE RIESGOS'!$AF427),"")</f>
        <v/>
      </c>
      <c r="L93" s="346" t="str">
        <f>IF(AND('MAPA DE RIESGOS'!$AP428="Media",'MAPA DE RIESGOS'!$AR428="Leve"),CONCATENATE("R",'MAPA DE RIESGOS'!$H428,"C",'MAPA DE RIESGOS'!$AF428),"")</f>
        <v/>
      </c>
      <c r="M93" s="346" t="str">
        <f>IF(AND('MAPA DE RIESGOS'!$AP429="Media",'MAPA DE RIESGOS'!$AR429="Leve"),CONCATENATE("R",'MAPA DE RIESGOS'!$H429,"C",'MAPA DE RIESGOS'!$AF429),"")</f>
        <v/>
      </c>
      <c r="N93" s="346" t="str">
        <f>IF(AND('MAPA DE RIESGOS'!$AP430="Media",'MAPA DE RIESGOS'!$AR430="Leve"),CONCATENATE("R",'MAPA DE RIESGOS'!$H430,"C",'MAPA DE RIESGOS'!$AF430),"")</f>
        <v/>
      </c>
      <c r="O93" s="346" t="str">
        <f>IF(AND('MAPA DE RIESGOS'!$AP431="Media",'MAPA DE RIESGOS'!$AR431="Leve"),CONCATENATE("R",'MAPA DE RIESGOS'!$H431,"C",'MAPA DE RIESGOS'!$AF431),"")</f>
        <v/>
      </c>
      <c r="P93" s="346" t="str">
        <f>IF(AND('MAPA DE RIESGOS'!$AP432="Media",'MAPA DE RIESGOS'!$AR432="Leve"),CONCATENATE("R",'MAPA DE RIESGOS'!$H432,"C",'MAPA DE RIESGOS'!$AF432),"")</f>
        <v/>
      </c>
      <c r="Q93" s="346" t="str">
        <f>IF(AND('MAPA DE RIESGOS'!$AP433="Media",'MAPA DE RIESGOS'!$AR433="Leve"),CONCATENATE("R",'MAPA DE RIESGOS'!$H433,"C",'MAPA DE RIESGOS'!$AF433),"")</f>
        <v/>
      </c>
      <c r="R93" s="346" t="str">
        <f>IF(AND('MAPA DE RIESGOS'!$AP434="Media",'MAPA DE RIESGOS'!$AR434="Leve"),CONCATENATE("R",'MAPA DE RIESGOS'!$H434,"C",'MAPA DE RIESGOS'!$AF434),"")</f>
        <v/>
      </c>
      <c r="S93" s="346" t="str">
        <f>IF(AND('MAPA DE RIESGOS'!$AP435="Media",'MAPA DE RIESGOS'!$AR435="Leve"),CONCATENATE("R",'MAPA DE RIESGOS'!$H435,"C",'MAPA DE RIESGOS'!$AF435),"")</f>
        <v/>
      </c>
      <c r="T93" s="346" t="str">
        <f>IF(AND('MAPA DE RIESGOS'!$AP436="Media",'MAPA DE RIESGOS'!$AR436="Leve"),CONCATENATE("R",'MAPA DE RIESGOS'!$H436,"C",'MAPA DE RIESGOS'!$AF436),"")</f>
        <v/>
      </c>
      <c r="U93" s="346" t="str">
        <f>IF(AND('MAPA DE RIESGOS'!$AP437="Media",'MAPA DE RIESGOS'!$AR437="Leve"),CONCATENATE("R",'MAPA DE RIESGOS'!$H437,"C",'MAPA DE RIESGOS'!$AF437),"")</f>
        <v/>
      </c>
      <c r="V93" s="346" t="str">
        <f>IF(AND('MAPA DE RIESGOS'!$AP438="Media",'MAPA DE RIESGOS'!$AR438="Leve"),CONCATENATE("R",'MAPA DE RIESGOS'!$H438,"C",'MAPA DE RIESGOS'!$AF438),"")</f>
        <v/>
      </c>
      <c r="W93" s="346" t="str">
        <f>IF(AND('MAPA DE RIESGOS'!$AP439="Media",'MAPA DE RIESGOS'!$AR439="Leve"),CONCATENATE("R",'MAPA DE RIESGOS'!$H439,"C",'MAPA DE RIESGOS'!$AF439),"")</f>
        <v/>
      </c>
      <c r="X93" s="346" t="str">
        <f>IF(AND('MAPA DE RIESGOS'!$AP440="Media",'MAPA DE RIESGOS'!$AR440="Leve"),CONCATENATE("R",'MAPA DE RIESGOS'!$H440,"C",'MAPA DE RIESGOS'!$AF440),"")</f>
        <v/>
      </c>
      <c r="Y93" s="346" t="str">
        <f>IF(AND('MAPA DE RIESGOS'!$AP441="Media",'MAPA DE RIESGOS'!$AR441="Leve"),CONCATENATE("R",'MAPA DE RIESGOS'!$H441,"C",'MAPA DE RIESGOS'!$AF441),"")</f>
        <v/>
      </c>
      <c r="Z93" s="346" t="str">
        <f>IF(AND('MAPA DE RIESGOS'!$AP442="Media",'MAPA DE RIESGOS'!$AR442="Leve"),CONCATENATE("R",'MAPA DE RIESGOS'!$H442,"C",'MAPA DE RIESGOS'!$AF442),"")</f>
        <v/>
      </c>
      <c r="AA93" s="346" t="str">
        <f>IF(AND('MAPA DE RIESGOS'!$AP443="Media",'MAPA DE RIESGOS'!$AR443="Leve"),CONCATENATE("R",'MAPA DE RIESGOS'!$H443,"C",'MAPA DE RIESGOS'!$AF443),"")</f>
        <v/>
      </c>
      <c r="AB93" s="345" t="str">
        <f>IF(AND('MAPA DE RIESGOS'!$AP426="Media",'MAPA DE RIESGOS'!$AR426="Menor"),CONCATENATE("R",'MAPA DE RIESGOS'!$H426,"C",'MAPA DE RIESGOS'!$AF426),"")</f>
        <v/>
      </c>
      <c r="AC93" s="346" t="str">
        <f>IF(AND('MAPA DE RIESGOS'!$AP427="Media",'MAPA DE RIESGOS'!$AR427="Menor"),CONCATENATE("R",'MAPA DE RIESGOS'!$H427,"C",'MAPA DE RIESGOS'!$AF427),"")</f>
        <v/>
      </c>
      <c r="AD93" s="346" t="str">
        <f>IF(AND('MAPA DE RIESGOS'!$AP428="Media",'MAPA DE RIESGOS'!$AR428="Menor"),CONCATENATE("R",'MAPA DE RIESGOS'!$H428,"C",'MAPA DE RIESGOS'!$AF428),"")</f>
        <v/>
      </c>
      <c r="AE93" s="346" t="str">
        <f>IF(AND('MAPA DE RIESGOS'!$AP429="Media",'MAPA DE RIESGOS'!$AR429="Menor"),CONCATENATE("R",'MAPA DE RIESGOS'!$H429,"C",'MAPA DE RIESGOS'!$AF429),"")</f>
        <v/>
      </c>
      <c r="AF93" s="346" t="str">
        <f>IF(AND('MAPA DE RIESGOS'!$AP430="Media",'MAPA DE RIESGOS'!$AR430="Menor"),CONCATENATE("R",'MAPA DE RIESGOS'!$H430,"C",'MAPA DE RIESGOS'!$AF430),"")</f>
        <v/>
      </c>
      <c r="AG93" s="346" t="str">
        <f>IF(AND('MAPA DE RIESGOS'!$AP431="Media",'MAPA DE RIESGOS'!$AR431="Menor"),CONCATENATE("R",'MAPA DE RIESGOS'!$H431,"C",'MAPA DE RIESGOS'!$AF431),"")</f>
        <v/>
      </c>
      <c r="AH93" s="346" t="str">
        <f>IF(AND('MAPA DE RIESGOS'!$AP432="Media",'MAPA DE RIESGOS'!$AR432="Menor"),CONCATENATE("R",'MAPA DE RIESGOS'!$H432,"C",'MAPA DE RIESGOS'!$AF432),"")</f>
        <v/>
      </c>
      <c r="AI93" s="346" t="str">
        <f>IF(AND('MAPA DE RIESGOS'!$AP433="Media",'MAPA DE RIESGOS'!$AR433="Menor"),CONCATENATE("R",'MAPA DE RIESGOS'!$H433,"C",'MAPA DE RIESGOS'!$AF433),"")</f>
        <v/>
      </c>
      <c r="AJ93" s="346" t="str">
        <f>IF(AND('MAPA DE RIESGOS'!$AP434="Media",'MAPA DE RIESGOS'!$AR434="Menor"),CONCATENATE("R",'MAPA DE RIESGOS'!$H434,"C",'MAPA DE RIESGOS'!$AF434),"")</f>
        <v/>
      </c>
      <c r="AK93" s="346" t="str">
        <f>IF(AND('MAPA DE RIESGOS'!$AP435="Media",'MAPA DE RIESGOS'!$AR435="Menor"),CONCATENATE("R",'MAPA DE RIESGOS'!$H435,"C",'MAPA DE RIESGOS'!$AF435),"")</f>
        <v/>
      </c>
      <c r="AL93" s="346" t="str">
        <f>IF(AND('MAPA DE RIESGOS'!$AP436="Media",'MAPA DE RIESGOS'!$AR436="Menor"),CONCATENATE("R",'MAPA DE RIESGOS'!$H436,"C",'MAPA DE RIESGOS'!$AF436),"")</f>
        <v/>
      </c>
      <c r="AM93" s="346" t="str">
        <f>IF(AND('MAPA DE RIESGOS'!$AP437="Media",'MAPA DE RIESGOS'!$AR437="Menor"),CONCATENATE("R",'MAPA DE RIESGOS'!$H437,"C",'MAPA DE RIESGOS'!$AF437),"")</f>
        <v/>
      </c>
      <c r="AN93" s="346" t="str">
        <f>IF(AND('MAPA DE RIESGOS'!$AP438="Media",'MAPA DE RIESGOS'!$AR438="Menor"),CONCATENATE("R",'MAPA DE RIESGOS'!$H438,"C",'MAPA DE RIESGOS'!$AF438),"")</f>
        <v/>
      </c>
      <c r="AO93" s="346" t="str">
        <f>IF(AND('MAPA DE RIESGOS'!$AP439="Media",'MAPA DE RIESGOS'!$AR439="Menor"),CONCATENATE("R",'MAPA DE RIESGOS'!$H439,"C",'MAPA DE RIESGOS'!$AF439),"")</f>
        <v/>
      </c>
      <c r="AP93" s="346" t="str">
        <f>IF(AND('MAPA DE RIESGOS'!$AP440="Media",'MAPA DE RIESGOS'!$AR440="Menor"),CONCATENATE("R",'MAPA DE RIESGOS'!$H440,"C",'MAPA DE RIESGOS'!$AF440),"")</f>
        <v/>
      </c>
      <c r="AQ93" s="346" t="str">
        <f>IF(AND('MAPA DE RIESGOS'!$AP441="Media",'MAPA DE RIESGOS'!$AR441="Menor"),CONCATENATE("R",'MAPA DE RIESGOS'!$H441,"C",'MAPA DE RIESGOS'!$AF441),"")</f>
        <v/>
      </c>
      <c r="AR93" s="346" t="str">
        <f>IF(AND('MAPA DE RIESGOS'!$AP442="Media",'MAPA DE RIESGOS'!$AR442="Menor"),CONCATENATE("R",'MAPA DE RIESGOS'!$H442,"C",'MAPA DE RIESGOS'!$AF442),"")</f>
        <v/>
      </c>
      <c r="AS93" s="346" t="str">
        <f>IF(AND('MAPA DE RIESGOS'!$AP443="Media",'MAPA DE RIESGOS'!$AR443="Menor"),CONCATENATE("R",'MAPA DE RIESGOS'!$H443,"C",'MAPA DE RIESGOS'!$AF443),"")</f>
        <v/>
      </c>
      <c r="AT93" s="345" t="str">
        <f>IF(AND('MAPA DE RIESGOS'!$AP426="Media",'MAPA DE RIESGOS'!$AR426="Moderado"),CONCATENATE("R",'MAPA DE RIESGOS'!$H426,"C",'MAPA DE RIESGOS'!$AF426),"")</f>
        <v/>
      </c>
      <c r="AU93" s="346" t="str">
        <f>IF(AND('MAPA DE RIESGOS'!$AP427="Media",'MAPA DE RIESGOS'!$AR427="Moderado"),CONCATENATE("R",'MAPA DE RIESGOS'!$H427,"C",'MAPA DE RIESGOS'!$AF427),"")</f>
        <v/>
      </c>
      <c r="AV93" s="346" t="str">
        <f>IF(AND('MAPA DE RIESGOS'!$AP428="Media",'MAPA DE RIESGOS'!$AR428="Moderado"),CONCATENATE("R",'MAPA DE RIESGOS'!$H428,"C",'MAPA DE RIESGOS'!$AF428),"")</f>
        <v/>
      </c>
      <c r="AW93" s="346" t="str">
        <f>IF(AND('MAPA DE RIESGOS'!$AP429="Media",'MAPA DE RIESGOS'!$AR429="Moderado"),CONCATENATE("R",'MAPA DE RIESGOS'!$H429,"C",'MAPA DE RIESGOS'!$AF429),"")</f>
        <v/>
      </c>
      <c r="AX93" s="346" t="str">
        <f>IF(AND('MAPA DE RIESGOS'!$AP430="Media",'MAPA DE RIESGOS'!$AR430="Moderado"),CONCATENATE("R",'MAPA DE RIESGOS'!$H430,"C",'MAPA DE RIESGOS'!$AF430),"")</f>
        <v/>
      </c>
      <c r="AY93" s="346" t="str">
        <f>IF(AND('MAPA DE RIESGOS'!$AP431="Media",'MAPA DE RIESGOS'!$AR431="Moderado"),CONCATENATE("R",'MAPA DE RIESGOS'!$H431,"C",'MAPA DE RIESGOS'!$AF431),"")</f>
        <v/>
      </c>
      <c r="AZ93" s="346" t="str">
        <f>IF(AND('MAPA DE RIESGOS'!$AP432="Media",'MAPA DE RIESGOS'!$AR432="Moderado"),CONCATENATE("R",'MAPA DE RIESGOS'!$H432,"C",'MAPA DE RIESGOS'!$AF432),"")</f>
        <v/>
      </c>
      <c r="BA93" s="346" t="str">
        <f>IF(AND('MAPA DE RIESGOS'!$AP433="Media",'MAPA DE RIESGOS'!$AR433="Moderado"),CONCATENATE("R",'MAPA DE RIESGOS'!$H433,"C",'MAPA DE RIESGOS'!$AF433),"")</f>
        <v/>
      </c>
      <c r="BB93" s="346" t="str">
        <f>IF(AND('MAPA DE RIESGOS'!$AP434="Media",'MAPA DE RIESGOS'!$AR434="Moderado"),CONCATENATE("R",'MAPA DE RIESGOS'!$H434,"C",'MAPA DE RIESGOS'!$AF434),"")</f>
        <v/>
      </c>
      <c r="BC93" s="346" t="str">
        <f>IF(AND('MAPA DE RIESGOS'!$AP435="Media",'MAPA DE RIESGOS'!$AR435="Moderado"),CONCATENATE("R",'MAPA DE RIESGOS'!$H435,"C",'MAPA DE RIESGOS'!$AF435),"")</f>
        <v/>
      </c>
      <c r="BD93" s="346" t="str">
        <f>IF(AND('MAPA DE RIESGOS'!$AP436="Media",'MAPA DE RIESGOS'!$AR436="Moderado"),CONCATENATE("R",'MAPA DE RIESGOS'!$H436,"C",'MAPA DE RIESGOS'!$AF436),"")</f>
        <v/>
      </c>
      <c r="BE93" s="346" t="str">
        <f>IF(AND('MAPA DE RIESGOS'!$AP437="Media",'MAPA DE RIESGOS'!$AR437="Moderado"),CONCATENATE("R",'MAPA DE RIESGOS'!$H437,"C",'MAPA DE RIESGOS'!$AF437),"")</f>
        <v/>
      </c>
      <c r="BF93" s="346" t="str">
        <f>IF(AND('MAPA DE RIESGOS'!$AP438="Media",'MAPA DE RIESGOS'!$AR438="Moderado"),CONCATENATE("R",'MAPA DE RIESGOS'!$H438,"C",'MAPA DE RIESGOS'!$AF438),"")</f>
        <v/>
      </c>
      <c r="BG93" s="346" t="str">
        <f>IF(AND('MAPA DE RIESGOS'!$AP439="Media",'MAPA DE RIESGOS'!$AR439="Moderado"),CONCATENATE("R",'MAPA DE RIESGOS'!$H439,"C",'MAPA DE RIESGOS'!$AF439),"")</f>
        <v/>
      </c>
      <c r="BH93" s="346" t="str">
        <f>IF(AND('MAPA DE RIESGOS'!$AP440="Media",'MAPA DE RIESGOS'!$AR440="Moderado"),CONCATENATE("R",'MAPA DE RIESGOS'!$H440,"C",'MAPA DE RIESGOS'!$AF440),"")</f>
        <v/>
      </c>
      <c r="BI93" s="346" t="str">
        <f>IF(AND('MAPA DE RIESGOS'!$AP441="Media",'MAPA DE RIESGOS'!$AR441="Moderado"),CONCATENATE("R",'MAPA DE RIESGOS'!$H441,"C",'MAPA DE RIESGOS'!$AF441),"")</f>
        <v/>
      </c>
      <c r="BJ93" s="346" t="str">
        <f>IF(AND('MAPA DE RIESGOS'!$AP442="Media",'MAPA DE RIESGOS'!$AR442="Moderado"),CONCATENATE("R",'MAPA DE RIESGOS'!$H442,"C",'MAPA DE RIESGOS'!$AF442),"")</f>
        <v/>
      </c>
      <c r="BK93" s="347" t="str">
        <f>IF(AND('MAPA DE RIESGOS'!$AP443="Media",'MAPA DE RIESGOS'!$AR443="Moderado"),CONCATENATE("R",'MAPA DE RIESGOS'!$H443,"C",'MAPA DE RIESGOS'!$AF443),"")</f>
        <v/>
      </c>
      <c r="BL93" s="333" t="str">
        <f>IF(AND('MAPA DE RIESGOS'!$AP426="Media",'MAPA DE RIESGOS'!$AR426="Mayor"),CONCATENATE("R",'MAPA DE RIESGOS'!$H426,"C",'MAPA DE RIESGOS'!$AF426),"")</f>
        <v/>
      </c>
      <c r="BM93" s="333" t="str">
        <f>IF(AND('MAPA DE RIESGOS'!$AP427="Media",'MAPA DE RIESGOS'!$AR427="Mayor"),CONCATENATE("R",'MAPA DE RIESGOS'!$H427,"C",'MAPA DE RIESGOS'!$AF427),"")</f>
        <v/>
      </c>
      <c r="BN93" s="333" t="str">
        <f>IF(AND('MAPA DE RIESGOS'!$AP428="Media",'MAPA DE RIESGOS'!$AR428="Mayor"),CONCATENATE("R",'MAPA DE RIESGOS'!$H428,"C",'MAPA DE RIESGOS'!$AF428),"")</f>
        <v/>
      </c>
      <c r="BO93" s="333" t="str">
        <f>IF(AND('MAPA DE RIESGOS'!$AP429="Media",'MAPA DE RIESGOS'!$AR429="Mayor"),CONCATENATE("R",'MAPA DE RIESGOS'!$H429,"C",'MAPA DE RIESGOS'!$AF429),"")</f>
        <v/>
      </c>
      <c r="BP93" s="333" t="str">
        <f>IF(AND('MAPA DE RIESGOS'!$AP430="Media",'MAPA DE RIESGOS'!$AR430="Mayor"),CONCATENATE("R",'MAPA DE RIESGOS'!$H430,"C",'MAPA DE RIESGOS'!$AF430),"")</f>
        <v/>
      </c>
      <c r="BQ93" s="333" t="str">
        <f>IF(AND('MAPA DE RIESGOS'!$AP431="Media",'MAPA DE RIESGOS'!$AR431="Mayor"),CONCATENATE("R",'MAPA DE RIESGOS'!$H431,"C",'MAPA DE RIESGOS'!$AF431),"")</f>
        <v/>
      </c>
      <c r="BR93" s="333" t="str">
        <f>IF(AND('MAPA DE RIESGOS'!$AP432="Media",'MAPA DE RIESGOS'!$AR432="Mayor"),CONCATENATE("R",'MAPA DE RIESGOS'!$H432,"C",'MAPA DE RIESGOS'!$AF432),"")</f>
        <v/>
      </c>
      <c r="BS93" s="333" t="str">
        <f>IF(AND('MAPA DE RIESGOS'!$AP433="Media",'MAPA DE RIESGOS'!$AR433="Mayor"),CONCATENATE("R",'MAPA DE RIESGOS'!$H433,"C",'MAPA DE RIESGOS'!$AF433),"")</f>
        <v/>
      </c>
      <c r="BT93" s="333" t="str">
        <f>IF(AND('MAPA DE RIESGOS'!$AP434="Media",'MAPA DE RIESGOS'!$AR434="Mayor"),CONCATENATE("R",'MAPA DE RIESGOS'!$H434,"C",'MAPA DE RIESGOS'!$AF434),"")</f>
        <v/>
      </c>
      <c r="BU93" s="333" t="str">
        <f>IF(AND('MAPA DE RIESGOS'!$AP435="Media",'MAPA DE RIESGOS'!$AR435="Mayor"),CONCATENATE("R",'MAPA DE RIESGOS'!$H435,"C",'MAPA DE RIESGOS'!$AF435),"")</f>
        <v/>
      </c>
      <c r="BV93" s="333" t="str">
        <f>IF(AND('MAPA DE RIESGOS'!$AP436="Media",'MAPA DE RIESGOS'!$AR436="Mayor"),CONCATENATE("R",'MAPA DE RIESGOS'!$H436,"C",'MAPA DE RIESGOS'!$AF436),"")</f>
        <v/>
      </c>
      <c r="BW93" s="333" t="str">
        <f>IF(AND('MAPA DE RIESGOS'!$AP437="Media",'MAPA DE RIESGOS'!$AR437="Mayor"),CONCATENATE("R",'MAPA DE RIESGOS'!$H437,"C",'MAPA DE RIESGOS'!$AF437),"")</f>
        <v/>
      </c>
      <c r="BX93" s="333" t="str">
        <f>IF(AND('MAPA DE RIESGOS'!$AP438="Media",'MAPA DE RIESGOS'!$AR438="Mayor"),CONCATENATE("R",'MAPA DE RIESGOS'!$H438,"C",'MAPA DE RIESGOS'!$AF438),"")</f>
        <v/>
      </c>
      <c r="BY93" s="333" t="str">
        <f>IF(AND('MAPA DE RIESGOS'!$AP439="Media",'MAPA DE RIESGOS'!$AR439="Mayor"),CONCATENATE("R",'MAPA DE RIESGOS'!$H439,"C",'MAPA DE RIESGOS'!$AF439),"")</f>
        <v/>
      </c>
      <c r="BZ93" s="333" t="str">
        <f>IF(AND('MAPA DE RIESGOS'!$AP440="Media",'MAPA DE RIESGOS'!$AR440="Mayor"),CONCATENATE("R",'MAPA DE RIESGOS'!$H440,"C",'MAPA DE RIESGOS'!$AF440),"")</f>
        <v/>
      </c>
      <c r="CA93" s="333" t="str">
        <f>IF(AND('MAPA DE RIESGOS'!$AP441="Media",'MAPA DE RIESGOS'!$AR441="Mayor"),CONCATENATE("R",'MAPA DE RIESGOS'!$H441,"C",'MAPA DE RIESGOS'!$AF441),"")</f>
        <v/>
      </c>
      <c r="CB93" s="333" t="str">
        <f>IF(AND('MAPA DE RIESGOS'!$AP442="Media",'MAPA DE RIESGOS'!$AR442="Mayor"),CONCATENATE("R",'MAPA DE RIESGOS'!$H442,"C",'MAPA DE RIESGOS'!$AF442),"")</f>
        <v/>
      </c>
      <c r="CC93" s="334" t="str">
        <f>IF(AND('MAPA DE RIESGOS'!$AP443="Media",'MAPA DE RIESGOS'!$AR443="Mayor"),CONCATENATE("R",'MAPA DE RIESGOS'!$H443,"C",'MAPA DE RIESGOS'!$AF443),"")</f>
        <v/>
      </c>
      <c r="CD93" s="335" t="str">
        <f>IF(AND('MAPA DE RIESGOS'!$AP426="Media",'MAPA DE RIESGOS'!$AR426="Catastrófico"),CONCATENATE("R",'MAPA DE RIESGOS'!$H426,"C",'MAPA DE RIESGOS'!$AF426),"")</f>
        <v/>
      </c>
      <c r="CE93" s="335" t="str">
        <f>IF(AND('MAPA DE RIESGOS'!$AP427="Media",'MAPA DE RIESGOS'!$AR427="Catastrófico"),CONCATENATE("R",'MAPA DE RIESGOS'!$H427,"C",'MAPA DE RIESGOS'!$AF427),"")</f>
        <v/>
      </c>
      <c r="CF93" s="335" t="str">
        <f>IF(AND('MAPA DE RIESGOS'!$AP428="Media",'MAPA DE RIESGOS'!$AR428="Catastrófico"),CONCATENATE("R",'MAPA DE RIESGOS'!$H428,"C",'MAPA DE RIESGOS'!$AF428),"")</f>
        <v/>
      </c>
      <c r="CG93" s="335" t="str">
        <f>IF(AND('MAPA DE RIESGOS'!$AP429="Media",'MAPA DE RIESGOS'!$AR429="Catastrófico"),CONCATENATE("R",'MAPA DE RIESGOS'!$H429,"C",'MAPA DE RIESGOS'!$AF429),"")</f>
        <v/>
      </c>
      <c r="CH93" s="335" t="str">
        <f>IF(AND('MAPA DE RIESGOS'!$AP430="Media",'MAPA DE RIESGOS'!$AR430="Catastrófico"),CONCATENATE("R",'MAPA DE RIESGOS'!$H430,"C",'MAPA DE RIESGOS'!$AF430),"")</f>
        <v/>
      </c>
      <c r="CI93" s="335" t="str">
        <f>IF(AND('MAPA DE RIESGOS'!$AP431="Media",'MAPA DE RIESGOS'!$AR431="Catastrófico"),CONCATENATE("R",'MAPA DE RIESGOS'!$H431,"C",'MAPA DE RIESGOS'!$AF431),"")</f>
        <v/>
      </c>
      <c r="CJ93" s="335" t="str">
        <f>IF(AND('MAPA DE RIESGOS'!$AP432="Media",'MAPA DE RIESGOS'!$AR432="Catastrófico"),CONCATENATE("R",'MAPA DE RIESGOS'!$H432,"C",'MAPA DE RIESGOS'!$AF432),"")</f>
        <v/>
      </c>
      <c r="CK93" s="335" t="str">
        <f>IF(AND('MAPA DE RIESGOS'!$AP433="Media",'MAPA DE RIESGOS'!$AR433="Catastrófico"),CONCATENATE("R",'MAPA DE RIESGOS'!$H433,"C",'MAPA DE RIESGOS'!$AF433),"")</f>
        <v/>
      </c>
      <c r="CL93" s="335" t="str">
        <f>IF(AND('MAPA DE RIESGOS'!$AP434="Media",'MAPA DE RIESGOS'!$AR434="Catastrófico"),CONCATENATE("R",'MAPA DE RIESGOS'!$H434,"C",'MAPA DE RIESGOS'!$AF434),"")</f>
        <v/>
      </c>
      <c r="CM93" s="335" t="str">
        <f>IF(AND('MAPA DE RIESGOS'!$AP435="Media",'MAPA DE RIESGOS'!$AR435="Catastrófico"),CONCATENATE("R",'MAPA DE RIESGOS'!$H435,"C",'MAPA DE RIESGOS'!$AF435),"")</f>
        <v/>
      </c>
      <c r="CN93" s="335" t="str">
        <f>IF(AND('MAPA DE RIESGOS'!$AP436="Media",'MAPA DE RIESGOS'!$AR436="Catastrófico"),CONCATENATE("R",'MAPA DE RIESGOS'!$H436,"C",'MAPA DE RIESGOS'!$AF436),"")</f>
        <v/>
      </c>
      <c r="CO93" s="335" t="str">
        <f>IF(AND('MAPA DE RIESGOS'!$AP437="Media",'MAPA DE RIESGOS'!$AR437="Catastrófico"),CONCATENATE("R",'MAPA DE RIESGOS'!$H437,"C",'MAPA DE RIESGOS'!$AF437),"")</f>
        <v/>
      </c>
      <c r="CP93" s="335" t="str">
        <f>IF(AND('MAPA DE RIESGOS'!$AP438="Media",'MAPA DE RIESGOS'!$AR438="Catastrófico"),CONCATENATE("R",'MAPA DE RIESGOS'!$H438,"C",'MAPA DE RIESGOS'!$AF438),"")</f>
        <v/>
      </c>
      <c r="CQ93" s="335" t="str">
        <f>IF(AND('MAPA DE RIESGOS'!$AP439="Media",'MAPA DE RIESGOS'!$AR439="Catastrófico"),CONCATENATE("R",'MAPA DE RIESGOS'!$H439,"C",'MAPA DE RIESGOS'!$AF439),"")</f>
        <v/>
      </c>
      <c r="CR93" s="335" t="str">
        <f>IF(AND('MAPA DE RIESGOS'!$AP440="Media",'MAPA DE RIESGOS'!$AR440="Catastrófico"),CONCATENATE("R",'MAPA DE RIESGOS'!$H440,"C",'MAPA DE RIESGOS'!$AF440),"")</f>
        <v/>
      </c>
      <c r="CS93" s="335" t="str">
        <f>IF(AND('MAPA DE RIESGOS'!$AP441="Media",'MAPA DE RIESGOS'!$AR441="Catastrófico"),CONCATENATE("R",'MAPA DE RIESGOS'!$H441,"C",'MAPA DE RIESGOS'!$AF441),"")</f>
        <v/>
      </c>
      <c r="CT93" s="335" t="str">
        <f>IF(AND('MAPA DE RIESGOS'!$AP442="Media",'MAPA DE RIESGOS'!$AR442="Catastrófico"),CONCATENATE("R",'MAPA DE RIESGOS'!$H442,"C",'MAPA DE RIESGOS'!$AF442),"")</f>
        <v/>
      </c>
      <c r="CU93" s="336" t="str">
        <f>IF(AND('MAPA DE RIESGOS'!$AP443="Media",'MAPA DE RIESGOS'!$AR443="Catastrófico"),CONCATENATE("R",'MAPA DE RIESGOS'!$H443,"C",'MAPA DE RIESGOS'!$AF443),"")</f>
        <v/>
      </c>
      <c r="CV93" s="67"/>
      <c r="CW93" s="979"/>
      <c r="CX93" s="980"/>
      <c r="CY93" s="980"/>
      <c r="CZ93" s="980"/>
      <c r="DA93" s="980"/>
      <c r="DB93" s="981"/>
    </row>
    <row r="94" spans="2:106" ht="32.450000000000003" customHeight="1">
      <c r="B94" s="966"/>
      <c r="C94" s="966"/>
      <c r="D94" s="967"/>
      <c r="E94" s="955"/>
      <c r="F94" s="956"/>
      <c r="G94" s="956"/>
      <c r="H94" s="956"/>
      <c r="I94" s="957"/>
      <c r="J94" s="345" t="str">
        <f>IF(AND('MAPA DE RIESGOS'!$AP444="Media",'MAPA DE RIESGOS'!$AR444="Leve"),CONCATENATE("R",'MAPA DE RIESGOS'!$H444,"C",'MAPA DE RIESGOS'!$AF444),"")</f>
        <v/>
      </c>
      <c r="K94" s="346" t="str">
        <f>IF(AND('MAPA DE RIESGOS'!$AP445="Media",'MAPA DE RIESGOS'!$AR445="Leve"),CONCATENATE("R",'MAPA DE RIESGOS'!$H445,"C",'MAPA DE RIESGOS'!$AF445),"")</f>
        <v/>
      </c>
      <c r="L94" s="346" t="str">
        <f>IF(AND('MAPA DE RIESGOS'!$AP446="Media",'MAPA DE RIESGOS'!$AR446="Leve"),CONCATENATE("R",'MAPA DE RIESGOS'!$H446,"C",'MAPA DE RIESGOS'!$AF446),"")</f>
        <v/>
      </c>
      <c r="M94" s="346" t="str">
        <f>IF(AND('MAPA DE RIESGOS'!$AP447="Media",'MAPA DE RIESGOS'!$AR447="Leve"),CONCATENATE("R",'MAPA DE RIESGOS'!$H447,"C",'MAPA DE RIESGOS'!$AF447),"")</f>
        <v/>
      </c>
      <c r="N94" s="346" t="str">
        <f>IF(AND('MAPA DE RIESGOS'!$AP448="Media",'MAPA DE RIESGOS'!$AR448="Leve"),CONCATENATE("R",'MAPA DE RIESGOS'!$H448,"C",'MAPA DE RIESGOS'!$AF448),"")</f>
        <v/>
      </c>
      <c r="O94" s="346" t="str">
        <f>IF(AND('MAPA DE RIESGOS'!$AP449="Media",'MAPA DE RIESGOS'!$AR449="Leve"),CONCATENATE("R",'MAPA DE RIESGOS'!$H449,"C",'MAPA DE RIESGOS'!$AF449),"")</f>
        <v/>
      </c>
      <c r="P94" s="346" t="str">
        <f>IF(AND('MAPA DE RIESGOS'!$AP450="Media",'MAPA DE RIESGOS'!$AR450="Leve"),CONCATENATE("R",'MAPA DE RIESGOS'!$H450,"C",'MAPA DE RIESGOS'!$AF450),"")</f>
        <v/>
      </c>
      <c r="Q94" s="346" t="str">
        <f>IF(AND('MAPA DE RIESGOS'!$AP451="Media",'MAPA DE RIESGOS'!$AR451="Leve"),CONCATENATE("R",'MAPA DE RIESGOS'!$H451,"C",'MAPA DE RIESGOS'!$AF451),"")</f>
        <v/>
      </c>
      <c r="R94" s="346" t="str">
        <f>IF(AND('MAPA DE RIESGOS'!$AP452="Media",'MAPA DE RIESGOS'!$AR452="Leve"),CONCATENATE("R",'MAPA DE RIESGOS'!$H452,"C",'MAPA DE RIESGOS'!$AF452),"")</f>
        <v/>
      </c>
      <c r="S94" s="346" t="str">
        <f>IF(AND('MAPA DE RIESGOS'!$AP453="Media",'MAPA DE RIESGOS'!$AR453="Leve"),CONCATENATE("R",'MAPA DE RIESGOS'!$H453,"C",'MAPA DE RIESGOS'!$AF453),"")</f>
        <v/>
      </c>
      <c r="T94" s="346" t="str">
        <f>IF(AND('MAPA DE RIESGOS'!$AP454="Media",'MAPA DE RIESGOS'!$AR454="Leve"),CONCATENATE("R",'MAPA DE RIESGOS'!$H454,"C",'MAPA DE RIESGOS'!$AF454),"")</f>
        <v/>
      </c>
      <c r="U94" s="346" t="str">
        <f>IF(AND('MAPA DE RIESGOS'!$AP455="Media",'MAPA DE RIESGOS'!$AR455="Leve"),CONCATENATE("R",'MAPA DE RIESGOS'!$H455,"C",'MAPA DE RIESGOS'!$AF455),"")</f>
        <v/>
      </c>
      <c r="V94" s="346" t="str">
        <f>IF(AND('MAPA DE RIESGOS'!$AP456="Media",'MAPA DE RIESGOS'!$AR456="Leve"),CONCATENATE("R",'MAPA DE RIESGOS'!$H456,"C",'MAPA DE RIESGOS'!$AF456),"")</f>
        <v/>
      </c>
      <c r="W94" s="346" t="str">
        <f>IF(AND('MAPA DE RIESGOS'!$AP457="Media",'MAPA DE RIESGOS'!$AR457="Leve"),CONCATENATE("R",'MAPA DE RIESGOS'!$H457,"C",'MAPA DE RIESGOS'!$AF457),"")</f>
        <v/>
      </c>
      <c r="X94" s="346" t="str">
        <f>IF(AND('MAPA DE RIESGOS'!$AP458="Media",'MAPA DE RIESGOS'!$AR458="Leve"),CONCATENATE("R",'MAPA DE RIESGOS'!$H458,"C",'MAPA DE RIESGOS'!$AF458),"")</f>
        <v/>
      </c>
      <c r="Y94" s="346" t="str">
        <f>IF(AND('MAPA DE RIESGOS'!$AP459="Media",'MAPA DE RIESGOS'!$AR459="Leve"),CONCATENATE("R",'MAPA DE RIESGOS'!$H459,"C",'MAPA DE RIESGOS'!$AF459),"")</f>
        <v/>
      </c>
      <c r="Z94" s="346" t="str">
        <f>IF(AND('MAPA DE RIESGOS'!$AP460="Media",'MAPA DE RIESGOS'!$AR460="Leve"),CONCATENATE("R",'MAPA DE RIESGOS'!$H460,"C",'MAPA DE RIESGOS'!$AF460),"")</f>
        <v/>
      </c>
      <c r="AA94" s="346" t="str">
        <f>IF(AND('MAPA DE RIESGOS'!$AP461="Media",'MAPA DE RIESGOS'!$AR461="Leve"),CONCATENATE("R",'MAPA DE RIESGOS'!$H461,"C",'MAPA DE RIESGOS'!$AF461),"")</f>
        <v/>
      </c>
      <c r="AB94" s="345" t="str">
        <f>IF(AND('MAPA DE RIESGOS'!$AP444="Media",'MAPA DE RIESGOS'!$AR444="Menor"),CONCATENATE("R",'MAPA DE RIESGOS'!$H444,"C",'MAPA DE RIESGOS'!$AF444),"")</f>
        <v/>
      </c>
      <c r="AC94" s="346" t="str">
        <f>IF(AND('MAPA DE RIESGOS'!$AP445="Media",'MAPA DE RIESGOS'!$AR445="Menor"),CONCATENATE("R",'MAPA DE RIESGOS'!$H445,"C",'MAPA DE RIESGOS'!$AF445),"")</f>
        <v/>
      </c>
      <c r="AD94" s="346" t="str">
        <f>IF(AND('MAPA DE RIESGOS'!$AP446="Media",'MAPA DE RIESGOS'!$AR446="Menor"),CONCATENATE("R",'MAPA DE RIESGOS'!$H446,"C",'MAPA DE RIESGOS'!$AF446),"")</f>
        <v/>
      </c>
      <c r="AE94" s="346" t="str">
        <f>IF(AND('MAPA DE RIESGOS'!$AP447="Media",'MAPA DE RIESGOS'!$AR447="Menor"),CONCATENATE("R",'MAPA DE RIESGOS'!$H447,"C",'MAPA DE RIESGOS'!$AF447),"")</f>
        <v/>
      </c>
      <c r="AF94" s="346" t="str">
        <f>IF(AND('MAPA DE RIESGOS'!$AP448="Media",'MAPA DE RIESGOS'!$AR448="Menor"),CONCATENATE("R",'MAPA DE RIESGOS'!$H448,"C",'MAPA DE RIESGOS'!$AF448),"")</f>
        <v/>
      </c>
      <c r="AG94" s="346" t="str">
        <f>IF(AND('MAPA DE RIESGOS'!$AP449="Media",'MAPA DE RIESGOS'!$AR449="Menor"),CONCATENATE("R",'MAPA DE RIESGOS'!$H449,"C",'MAPA DE RIESGOS'!$AF449),"")</f>
        <v/>
      </c>
      <c r="AH94" s="346" t="str">
        <f>IF(AND('MAPA DE RIESGOS'!$AP450="Media",'MAPA DE RIESGOS'!$AR450="Menor"),CONCATENATE("R",'MAPA DE RIESGOS'!$H450,"C",'MAPA DE RIESGOS'!$AF450),"")</f>
        <v/>
      </c>
      <c r="AI94" s="346" t="str">
        <f>IF(AND('MAPA DE RIESGOS'!$AP451="Media",'MAPA DE RIESGOS'!$AR451="Menor"),CONCATENATE("R",'MAPA DE RIESGOS'!$H451,"C",'MAPA DE RIESGOS'!$AF451),"")</f>
        <v/>
      </c>
      <c r="AJ94" s="346" t="str">
        <f>IF(AND('MAPA DE RIESGOS'!$AP452="Media",'MAPA DE RIESGOS'!$AR452="Menor"),CONCATENATE("R",'MAPA DE RIESGOS'!$H452,"C",'MAPA DE RIESGOS'!$AF452),"")</f>
        <v/>
      </c>
      <c r="AK94" s="346" t="str">
        <f>IF(AND('MAPA DE RIESGOS'!$AP453="Media",'MAPA DE RIESGOS'!$AR453="Menor"),CONCATENATE("R",'MAPA DE RIESGOS'!$H453,"C",'MAPA DE RIESGOS'!$AF453),"")</f>
        <v/>
      </c>
      <c r="AL94" s="346" t="str">
        <f>IF(AND('MAPA DE RIESGOS'!$AP454="Media",'MAPA DE RIESGOS'!$AR454="Menor"),CONCATENATE("R",'MAPA DE RIESGOS'!$H454,"C",'MAPA DE RIESGOS'!$AF454),"")</f>
        <v/>
      </c>
      <c r="AM94" s="346" t="str">
        <f>IF(AND('MAPA DE RIESGOS'!$AP455="Media",'MAPA DE RIESGOS'!$AR455="Menor"),CONCATENATE("R",'MAPA DE RIESGOS'!$H455,"C",'MAPA DE RIESGOS'!$AF455),"")</f>
        <v/>
      </c>
      <c r="AN94" s="346" t="str">
        <f>IF(AND('MAPA DE RIESGOS'!$AP456="Media",'MAPA DE RIESGOS'!$AR456="Menor"),CONCATENATE("R",'MAPA DE RIESGOS'!$H456,"C",'MAPA DE RIESGOS'!$AF456),"")</f>
        <v/>
      </c>
      <c r="AO94" s="346" t="str">
        <f>IF(AND('MAPA DE RIESGOS'!$AP457="Media",'MAPA DE RIESGOS'!$AR457="Menor"),CONCATENATE("R",'MAPA DE RIESGOS'!$H457,"C",'MAPA DE RIESGOS'!$AF457),"")</f>
        <v/>
      </c>
      <c r="AP94" s="346" t="str">
        <f>IF(AND('MAPA DE RIESGOS'!$AP458="Media",'MAPA DE RIESGOS'!$AR458="Menor"),CONCATENATE("R",'MAPA DE RIESGOS'!$H458,"C",'MAPA DE RIESGOS'!$AF458),"")</f>
        <v/>
      </c>
      <c r="AQ94" s="346" t="str">
        <f>IF(AND('MAPA DE RIESGOS'!$AP459="Media",'MAPA DE RIESGOS'!$AR459="Menor"),CONCATENATE("R",'MAPA DE RIESGOS'!$H459,"C",'MAPA DE RIESGOS'!$AF459),"")</f>
        <v/>
      </c>
      <c r="AR94" s="346" t="str">
        <f>IF(AND('MAPA DE RIESGOS'!$AP460="Media",'MAPA DE RIESGOS'!$AR460="Menor"),CONCATENATE("R",'MAPA DE RIESGOS'!$H460,"C",'MAPA DE RIESGOS'!$AF460),"")</f>
        <v/>
      </c>
      <c r="AS94" s="346" t="str">
        <f>IF(AND('MAPA DE RIESGOS'!$AP461="Media",'MAPA DE RIESGOS'!$AR461="Menor"),CONCATENATE("R",'MAPA DE RIESGOS'!$H461,"C",'MAPA DE RIESGOS'!$AF461),"")</f>
        <v/>
      </c>
      <c r="AT94" s="345" t="str">
        <f>IF(AND('MAPA DE RIESGOS'!$AP444="Media",'MAPA DE RIESGOS'!$AR444="Moderado"),CONCATENATE("R",'MAPA DE RIESGOS'!$H444,"C",'MAPA DE RIESGOS'!$AF444),"")</f>
        <v/>
      </c>
      <c r="AU94" s="346" t="str">
        <f>IF(AND('MAPA DE RIESGOS'!$AP445="Media",'MAPA DE RIESGOS'!$AR445="Moderado"),CONCATENATE("R",'MAPA DE RIESGOS'!$H445,"C",'MAPA DE RIESGOS'!$AF445),"")</f>
        <v/>
      </c>
      <c r="AV94" s="346" t="str">
        <f>IF(AND('MAPA DE RIESGOS'!$AP446="Media",'MAPA DE RIESGOS'!$AR446="Moderado"),CONCATENATE("R",'MAPA DE RIESGOS'!$H446,"C",'MAPA DE RIESGOS'!$AF446),"")</f>
        <v/>
      </c>
      <c r="AW94" s="346" t="str">
        <f>IF(AND('MAPA DE RIESGOS'!$AP447="Media",'MAPA DE RIESGOS'!$AR447="Moderado"),CONCATENATE("R",'MAPA DE RIESGOS'!$H447,"C",'MAPA DE RIESGOS'!$AF447),"")</f>
        <v/>
      </c>
      <c r="AX94" s="346" t="str">
        <f>IF(AND('MAPA DE RIESGOS'!$AP448="Media",'MAPA DE RIESGOS'!$AR448="Moderado"),CONCATENATE("R",'MAPA DE RIESGOS'!$H448,"C",'MAPA DE RIESGOS'!$AF448),"")</f>
        <v/>
      </c>
      <c r="AY94" s="346" t="str">
        <f>IF(AND('MAPA DE RIESGOS'!$AP449="Media",'MAPA DE RIESGOS'!$AR449="Moderado"),CONCATENATE("R",'MAPA DE RIESGOS'!$H449,"C",'MAPA DE RIESGOS'!$AF449),"")</f>
        <v/>
      </c>
      <c r="AZ94" s="346" t="str">
        <f>IF(AND('MAPA DE RIESGOS'!$AP450="Media",'MAPA DE RIESGOS'!$AR450="Moderado"),CONCATENATE("R",'MAPA DE RIESGOS'!$H450,"C",'MAPA DE RIESGOS'!$AF450),"")</f>
        <v/>
      </c>
      <c r="BA94" s="346" t="str">
        <f>IF(AND('MAPA DE RIESGOS'!$AP451="Media",'MAPA DE RIESGOS'!$AR451="Moderado"),CONCATENATE("R",'MAPA DE RIESGOS'!$H451,"C",'MAPA DE RIESGOS'!$AF451),"")</f>
        <v/>
      </c>
      <c r="BB94" s="346" t="str">
        <f>IF(AND('MAPA DE RIESGOS'!$AP452="Media",'MAPA DE RIESGOS'!$AR452="Moderado"),CONCATENATE("R",'MAPA DE RIESGOS'!$H452,"C",'MAPA DE RIESGOS'!$AF452),"")</f>
        <v/>
      </c>
      <c r="BC94" s="346" t="str">
        <f>IF(AND('MAPA DE RIESGOS'!$AP453="Media",'MAPA DE RIESGOS'!$AR453="Moderado"),CONCATENATE("R",'MAPA DE RIESGOS'!$H453,"C",'MAPA DE RIESGOS'!$AF453),"")</f>
        <v/>
      </c>
      <c r="BD94" s="346" t="str">
        <f>IF(AND('MAPA DE RIESGOS'!$AP454="Media",'MAPA DE RIESGOS'!$AR454="Moderado"),CONCATENATE("R",'MAPA DE RIESGOS'!$H454,"C",'MAPA DE RIESGOS'!$AF454),"")</f>
        <v/>
      </c>
      <c r="BE94" s="346" t="str">
        <f>IF(AND('MAPA DE RIESGOS'!$AP455="Media",'MAPA DE RIESGOS'!$AR455="Moderado"),CONCATENATE("R",'MAPA DE RIESGOS'!$H455,"C",'MAPA DE RIESGOS'!$AF455),"")</f>
        <v/>
      </c>
      <c r="BF94" s="346" t="str">
        <f>IF(AND('MAPA DE RIESGOS'!$AP456="Media",'MAPA DE RIESGOS'!$AR456="Moderado"),CONCATENATE("R",'MAPA DE RIESGOS'!$H456,"C",'MAPA DE RIESGOS'!$AF456),"")</f>
        <v/>
      </c>
      <c r="BG94" s="346" t="str">
        <f>IF(AND('MAPA DE RIESGOS'!$AP457="Media",'MAPA DE RIESGOS'!$AR457="Moderado"),CONCATENATE("R",'MAPA DE RIESGOS'!$H457,"C",'MAPA DE RIESGOS'!$AF457),"")</f>
        <v/>
      </c>
      <c r="BH94" s="346" t="str">
        <f>IF(AND('MAPA DE RIESGOS'!$AP458="Media",'MAPA DE RIESGOS'!$AR458="Moderado"),CONCATENATE("R",'MAPA DE RIESGOS'!$H458,"C",'MAPA DE RIESGOS'!$AF458),"")</f>
        <v/>
      </c>
      <c r="BI94" s="346" t="str">
        <f>IF(AND('MAPA DE RIESGOS'!$AP459="Media",'MAPA DE RIESGOS'!$AR459="Moderado"),CONCATENATE("R",'MAPA DE RIESGOS'!$H459,"C",'MAPA DE RIESGOS'!$AF459),"")</f>
        <v/>
      </c>
      <c r="BJ94" s="346" t="str">
        <f>IF(AND('MAPA DE RIESGOS'!$AP460="Media",'MAPA DE RIESGOS'!$AR460="Moderado"),CONCATENATE("R",'MAPA DE RIESGOS'!$H460,"C",'MAPA DE RIESGOS'!$AF460),"")</f>
        <v/>
      </c>
      <c r="BK94" s="347" t="str">
        <f>IF(AND('MAPA DE RIESGOS'!$AP461="Media",'MAPA DE RIESGOS'!$AR461="Moderado"),CONCATENATE("R",'MAPA DE RIESGOS'!$H461,"C",'MAPA DE RIESGOS'!$AF461),"")</f>
        <v/>
      </c>
      <c r="BL94" s="333" t="str">
        <f>IF(AND('MAPA DE RIESGOS'!$AP444="Media",'MAPA DE RIESGOS'!$AR444="Mayor"),CONCATENATE("R",'MAPA DE RIESGOS'!$H444,"C",'MAPA DE RIESGOS'!$AF444),"")</f>
        <v/>
      </c>
      <c r="BM94" s="333" t="str">
        <f>IF(AND('MAPA DE RIESGOS'!$AP445="Media",'MAPA DE RIESGOS'!$AR445="Mayor"),CONCATENATE("R",'MAPA DE RIESGOS'!$H445,"C",'MAPA DE RIESGOS'!$AF445),"")</f>
        <v/>
      </c>
      <c r="BN94" s="333" t="str">
        <f>IF(AND('MAPA DE RIESGOS'!$AP446="Media",'MAPA DE RIESGOS'!$AR446="Mayor"),CONCATENATE("R",'MAPA DE RIESGOS'!$H446,"C",'MAPA DE RIESGOS'!$AF446),"")</f>
        <v/>
      </c>
      <c r="BO94" s="333" t="str">
        <f>IF(AND('MAPA DE RIESGOS'!$AP447="Media",'MAPA DE RIESGOS'!$AR447="Mayor"),CONCATENATE("R",'MAPA DE RIESGOS'!$H447,"C",'MAPA DE RIESGOS'!$AF447),"")</f>
        <v/>
      </c>
      <c r="BP94" s="333" t="str">
        <f>IF(AND('MAPA DE RIESGOS'!$AP448="Media",'MAPA DE RIESGOS'!$AR448="Mayor"),CONCATENATE("R",'MAPA DE RIESGOS'!$H448,"C",'MAPA DE RIESGOS'!$AF448),"")</f>
        <v/>
      </c>
      <c r="BQ94" s="333" t="str">
        <f>IF(AND('MAPA DE RIESGOS'!$AP449="Media",'MAPA DE RIESGOS'!$AR449="Mayor"),CONCATENATE("R",'MAPA DE RIESGOS'!$H449,"C",'MAPA DE RIESGOS'!$AF449),"")</f>
        <v/>
      </c>
      <c r="BR94" s="333" t="str">
        <f>IF(AND('MAPA DE RIESGOS'!$AP450="Media",'MAPA DE RIESGOS'!$AR450="Mayor"),CONCATENATE("R",'MAPA DE RIESGOS'!$H450,"C",'MAPA DE RIESGOS'!$AF450),"")</f>
        <v/>
      </c>
      <c r="BS94" s="333" t="str">
        <f>IF(AND('MAPA DE RIESGOS'!$AP451="Media",'MAPA DE RIESGOS'!$AR451="Mayor"),CONCATENATE("R",'MAPA DE RIESGOS'!$H451,"C",'MAPA DE RIESGOS'!$AF451),"")</f>
        <v/>
      </c>
      <c r="BT94" s="333" t="str">
        <f>IF(AND('MAPA DE RIESGOS'!$AP452="Media",'MAPA DE RIESGOS'!$AR452="Mayor"),CONCATENATE("R",'MAPA DE RIESGOS'!$H452,"C",'MAPA DE RIESGOS'!$AF452),"")</f>
        <v/>
      </c>
      <c r="BU94" s="333" t="str">
        <f>IF(AND('MAPA DE RIESGOS'!$AP453="Media",'MAPA DE RIESGOS'!$AR453="Mayor"),CONCATENATE("R",'MAPA DE RIESGOS'!$H453,"C",'MAPA DE RIESGOS'!$AF453),"")</f>
        <v/>
      </c>
      <c r="BV94" s="333" t="str">
        <f>IF(AND('MAPA DE RIESGOS'!$AP454="Media",'MAPA DE RIESGOS'!$AR454="Mayor"),CONCATENATE("R",'MAPA DE RIESGOS'!$H454,"C",'MAPA DE RIESGOS'!$AF454),"")</f>
        <v/>
      </c>
      <c r="BW94" s="333" t="str">
        <f>IF(AND('MAPA DE RIESGOS'!$AP455="Media",'MAPA DE RIESGOS'!$AR455="Mayor"),CONCATENATE("R",'MAPA DE RIESGOS'!$H455,"C",'MAPA DE RIESGOS'!$AF455),"")</f>
        <v/>
      </c>
      <c r="BX94" s="333" t="str">
        <f>IF(AND('MAPA DE RIESGOS'!$AP456="Media",'MAPA DE RIESGOS'!$AR456="Mayor"),CONCATENATE("R",'MAPA DE RIESGOS'!$H456,"C",'MAPA DE RIESGOS'!$AF456),"")</f>
        <v/>
      </c>
      <c r="BY94" s="333" t="str">
        <f>IF(AND('MAPA DE RIESGOS'!$AP457="Media",'MAPA DE RIESGOS'!$AR457="Mayor"),CONCATENATE("R",'MAPA DE RIESGOS'!$H457,"C",'MAPA DE RIESGOS'!$AF457),"")</f>
        <v/>
      </c>
      <c r="BZ94" s="333" t="str">
        <f>IF(AND('MAPA DE RIESGOS'!$AP458="Media",'MAPA DE RIESGOS'!$AR458="Mayor"),CONCATENATE("R",'MAPA DE RIESGOS'!$H458,"C",'MAPA DE RIESGOS'!$AF458),"")</f>
        <v/>
      </c>
      <c r="CA94" s="333" t="str">
        <f>IF(AND('MAPA DE RIESGOS'!$AP459="Media",'MAPA DE RIESGOS'!$AR459="Mayor"),CONCATENATE("R",'MAPA DE RIESGOS'!$H459,"C",'MAPA DE RIESGOS'!$AF459),"")</f>
        <v/>
      </c>
      <c r="CB94" s="333" t="str">
        <f>IF(AND('MAPA DE RIESGOS'!$AP460="Media",'MAPA DE RIESGOS'!$AR460="Mayor"),CONCATENATE("R",'MAPA DE RIESGOS'!$H460,"C",'MAPA DE RIESGOS'!$AF460),"")</f>
        <v/>
      </c>
      <c r="CC94" s="334" t="str">
        <f>IF(AND('MAPA DE RIESGOS'!$AP461="Media",'MAPA DE RIESGOS'!$AR461="Mayor"),CONCATENATE("R",'MAPA DE RIESGOS'!$H461,"C",'MAPA DE RIESGOS'!$AF461),"")</f>
        <v/>
      </c>
      <c r="CD94" s="335" t="str">
        <f>IF(AND('MAPA DE RIESGOS'!$AP444="Media",'MAPA DE RIESGOS'!$AR444="Catastrófico"),CONCATENATE("R",'MAPA DE RIESGOS'!$H444,"C",'MAPA DE RIESGOS'!$AF444),"")</f>
        <v/>
      </c>
      <c r="CE94" s="335" t="str">
        <f>IF(AND('MAPA DE RIESGOS'!$AP445="Media",'MAPA DE RIESGOS'!$AR445="Catastrófico"),CONCATENATE("R",'MAPA DE RIESGOS'!$H445,"C",'MAPA DE RIESGOS'!$AF445),"")</f>
        <v/>
      </c>
      <c r="CF94" s="335" t="str">
        <f>IF(AND('MAPA DE RIESGOS'!$AP446="Media",'MAPA DE RIESGOS'!$AR446="Catastrófico"),CONCATENATE("R",'MAPA DE RIESGOS'!$H446,"C",'MAPA DE RIESGOS'!$AF446),"")</f>
        <v/>
      </c>
      <c r="CG94" s="335" t="str">
        <f>IF(AND('MAPA DE RIESGOS'!$AP447="Media",'MAPA DE RIESGOS'!$AR447="Catastrófico"),CONCATENATE("R",'MAPA DE RIESGOS'!$H447,"C",'MAPA DE RIESGOS'!$AF447),"")</f>
        <v/>
      </c>
      <c r="CH94" s="335" t="str">
        <f>IF(AND('MAPA DE RIESGOS'!$AP448="Media",'MAPA DE RIESGOS'!$AR448="Catastrófico"),CONCATENATE("R",'MAPA DE RIESGOS'!$H448,"C",'MAPA DE RIESGOS'!$AF448),"")</f>
        <v/>
      </c>
      <c r="CI94" s="335" t="str">
        <f>IF(AND('MAPA DE RIESGOS'!$AP449="Media",'MAPA DE RIESGOS'!$AR449="Catastrófico"),CONCATENATE("R",'MAPA DE RIESGOS'!$H449,"C",'MAPA DE RIESGOS'!$AF449),"")</f>
        <v/>
      </c>
      <c r="CJ94" s="335" t="str">
        <f>IF(AND('MAPA DE RIESGOS'!$AP450="Media",'MAPA DE RIESGOS'!$AR450="Catastrófico"),CONCATENATE("R",'MAPA DE RIESGOS'!$H450,"C",'MAPA DE RIESGOS'!$AF450),"")</f>
        <v/>
      </c>
      <c r="CK94" s="335" t="str">
        <f>IF(AND('MAPA DE RIESGOS'!$AP451="Media",'MAPA DE RIESGOS'!$AR451="Catastrófico"),CONCATENATE("R",'MAPA DE RIESGOS'!$H451,"C",'MAPA DE RIESGOS'!$AF451),"")</f>
        <v/>
      </c>
      <c r="CL94" s="335" t="str">
        <f>IF(AND('MAPA DE RIESGOS'!$AP452="Media",'MAPA DE RIESGOS'!$AR452="Catastrófico"),CONCATENATE("R",'MAPA DE RIESGOS'!$H452,"C",'MAPA DE RIESGOS'!$AF452),"")</f>
        <v/>
      </c>
      <c r="CM94" s="335" t="str">
        <f>IF(AND('MAPA DE RIESGOS'!$AP453="Media",'MAPA DE RIESGOS'!$AR453="Catastrófico"),CONCATENATE("R",'MAPA DE RIESGOS'!$H453,"C",'MAPA DE RIESGOS'!$AF453),"")</f>
        <v/>
      </c>
      <c r="CN94" s="335" t="str">
        <f>IF(AND('MAPA DE RIESGOS'!$AP454="Media",'MAPA DE RIESGOS'!$AR454="Catastrófico"),CONCATENATE("R",'MAPA DE RIESGOS'!$H454,"C",'MAPA DE RIESGOS'!$AF454),"")</f>
        <v/>
      </c>
      <c r="CO94" s="335" t="str">
        <f>IF(AND('MAPA DE RIESGOS'!$AP455="Media",'MAPA DE RIESGOS'!$AR455="Catastrófico"),CONCATENATE("R",'MAPA DE RIESGOS'!$H455,"C",'MAPA DE RIESGOS'!$AF455),"")</f>
        <v/>
      </c>
      <c r="CP94" s="335" t="str">
        <f>IF(AND('MAPA DE RIESGOS'!$AP456="Media",'MAPA DE RIESGOS'!$AR456="Catastrófico"),CONCATENATE("R",'MAPA DE RIESGOS'!$H456,"C",'MAPA DE RIESGOS'!$AF456),"")</f>
        <v/>
      </c>
      <c r="CQ94" s="335" t="str">
        <f>IF(AND('MAPA DE RIESGOS'!$AP457="Media",'MAPA DE RIESGOS'!$AR457="Catastrófico"),CONCATENATE("R",'MAPA DE RIESGOS'!$H457,"C",'MAPA DE RIESGOS'!$AF457),"")</f>
        <v/>
      </c>
      <c r="CR94" s="335" t="str">
        <f>IF(AND('MAPA DE RIESGOS'!$AP458="Media",'MAPA DE RIESGOS'!$AR458="Catastrófico"),CONCATENATE("R",'MAPA DE RIESGOS'!$H458,"C",'MAPA DE RIESGOS'!$AF458),"")</f>
        <v/>
      </c>
      <c r="CS94" s="335" t="str">
        <f>IF(AND('MAPA DE RIESGOS'!$AP459="Media",'MAPA DE RIESGOS'!$AR459="Catastrófico"),CONCATENATE("R",'MAPA DE RIESGOS'!$H459,"C",'MAPA DE RIESGOS'!$AF459),"")</f>
        <v/>
      </c>
      <c r="CT94" s="335" t="str">
        <f>IF(AND('MAPA DE RIESGOS'!$AP460="Media",'MAPA DE RIESGOS'!$AR460="Catastrófico"),CONCATENATE("R",'MAPA DE RIESGOS'!$H460,"C",'MAPA DE RIESGOS'!$AF460),"")</f>
        <v/>
      </c>
      <c r="CU94" s="336" t="str">
        <f>IF(AND('MAPA DE RIESGOS'!$AP461="Media",'MAPA DE RIESGOS'!$AR461="Catastrófico"),CONCATENATE("R",'MAPA DE RIESGOS'!$H461,"C",'MAPA DE RIESGOS'!$AF461),"")</f>
        <v/>
      </c>
      <c r="CV94" s="67"/>
      <c r="CW94" s="979"/>
      <c r="CX94" s="980"/>
      <c r="CY94" s="980"/>
      <c r="CZ94" s="980"/>
      <c r="DA94" s="980"/>
      <c r="DB94" s="981"/>
    </row>
    <row r="95" spans="2:106" ht="32.450000000000003" customHeight="1">
      <c r="B95" s="966"/>
      <c r="C95" s="966"/>
      <c r="D95" s="967"/>
      <c r="E95" s="955"/>
      <c r="F95" s="956"/>
      <c r="G95" s="956"/>
      <c r="H95" s="956"/>
      <c r="I95" s="957"/>
      <c r="J95" s="345" t="str">
        <f>IF(AND('MAPA DE RIESGOS'!$AP462="Media",'MAPA DE RIESGOS'!$AR462="Leve"),CONCATENATE("R",'MAPA DE RIESGOS'!$H462,"C",'MAPA DE RIESGOS'!$AF462),"")</f>
        <v/>
      </c>
      <c r="K95" s="346" t="str">
        <f>IF(AND('MAPA DE RIESGOS'!$AP463="Media",'MAPA DE RIESGOS'!$AR463="Leve"),CONCATENATE("R",'MAPA DE RIESGOS'!$H463,"C",'MAPA DE RIESGOS'!$AF463),"")</f>
        <v/>
      </c>
      <c r="L95" s="346" t="str">
        <f>IF(AND('MAPA DE RIESGOS'!$AP464="Media",'MAPA DE RIESGOS'!$AR464="Leve"),CONCATENATE("R",'MAPA DE RIESGOS'!$H464,"C",'MAPA DE RIESGOS'!$AF464),"")</f>
        <v/>
      </c>
      <c r="M95" s="346" t="str">
        <f>IF(AND('MAPA DE RIESGOS'!$AP465="Media",'MAPA DE RIESGOS'!$AR465="Leve"),CONCATENATE("R",'MAPA DE RIESGOS'!$H465,"C",'MAPA DE RIESGOS'!$AF465),"")</f>
        <v/>
      </c>
      <c r="N95" s="346" t="str">
        <f>IF(AND('MAPA DE RIESGOS'!$AP466="Media",'MAPA DE RIESGOS'!$AR466="Leve"),CONCATENATE("R",'MAPA DE RIESGOS'!$H466,"C",'MAPA DE RIESGOS'!$AF466),"")</f>
        <v/>
      </c>
      <c r="O95" s="346" t="str">
        <f>IF(AND('MAPA DE RIESGOS'!$AP467="Media",'MAPA DE RIESGOS'!$AR467="Leve"),CONCATENATE("R",'MAPA DE RIESGOS'!$H467,"C",'MAPA DE RIESGOS'!$AF467),"")</f>
        <v/>
      </c>
      <c r="P95" s="346" t="str">
        <f>IF(AND('MAPA DE RIESGOS'!$AP468="Media",'MAPA DE RIESGOS'!$AR468="Leve"),CONCATENATE("R",'MAPA DE RIESGOS'!$H468,"C",'MAPA DE RIESGOS'!$AF468),"")</f>
        <v/>
      </c>
      <c r="Q95" s="346" t="str">
        <f>IF(AND('MAPA DE RIESGOS'!$AP469="Media",'MAPA DE RIESGOS'!$AR469="Leve"),CONCATENATE("R",'MAPA DE RIESGOS'!$H469,"C",'MAPA DE RIESGOS'!$AF469),"")</f>
        <v/>
      </c>
      <c r="R95" s="346" t="str">
        <f>IF(AND('MAPA DE RIESGOS'!$AP470="Media",'MAPA DE RIESGOS'!$AR470="Leve"),CONCATENATE("R",'MAPA DE RIESGOS'!$H470,"C",'MAPA DE RIESGOS'!$AF470),"")</f>
        <v/>
      </c>
      <c r="S95" s="346" t="str">
        <f>IF(AND('MAPA DE RIESGOS'!$AP471="Media",'MAPA DE RIESGOS'!$AR471="Leve"),CONCATENATE("R",'MAPA DE RIESGOS'!$H471,"C",'MAPA DE RIESGOS'!$AF471),"")</f>
        <v/>
      </c>
      <c r="T95" s="346" t="str">
        <f>IF(AND('MAPA DE RIESGOS'!$AP472="Media",'MAPA DE RIESGOS'!$AR472="Leve"),CONCATENATE("R",'MAPA DE RIESGOS'!$H472,"C",'MAPA DE RIESGOS'!$AF472),"")</f>
        <v/>
      </c>
      <c r="U95" s="346" t="str">
        <f>IF(AND('MAPA DE RIESGOS'!$AP473="Media",'MAPA DE RIESGOS'!$AR473="Leve"),CONCATENATE("R",'MAPA DE RIESGOS'!$H473,"C",'MAPA DE RIESGOS'!$AF473),"")</f>
        <v/>
      </c>
      <c r="V95" s="346" t="str">
        <f>IF(AND('MAPA DE RIESGOS'!$AP474="Media",'MAPA DE RIESGOS'!$AR474="Leve"),CONCATENATE("R",'MAPA DE RIESGOS'!$H474,"C",'MAPA DE RIESGOS'!$AF474),"")</f>
        <v/>
      </c>
      <c r="W95" s="346" t="str">
        <f>IF(AND('MAPA DE RIESGOS'!$AP475="Media",'MAPA DE RIESGOS'!$AR475="Leve"),CONCATENATE("R",'MAPA DE RIESGOS'!$H475,"C",'MAPA DE RIESGOS'!$AF475),"")</f>
        <v/>
      </c>
      <c r="X95" s="346" t="str">
        <f>IF(AND('MAPA DE RIESGOS'!$AP476="Media",'MAPA DE RIESGOS'!$AR476="Leve"),CONCATENATE("R",'MAPA DE RIESGOS'!$H476,"C",'MAPA DE RIESGOS'!$AF476),"")</f>
        <v/>
      </c>
      <c r="Y95" s="346" t="str">
        <f>IF(AND('MAPA DE RIESGOS'!$AP477="Media",'MAPA DE RIESGOS'!$AR477="Leve"),CONCATENATE("R",'MAPA DE RIESGOS'!$H477,"C",'MAPA DE RIESGOS'!$AF477),"")</f>
        <v/>
      </c>
      <c r="Z95" s="346" t="str">
        <f>IF(AND('MAPA DE RIESGOS'!$AP478="Media",'MAPA DE RIESGOS'!$AR478="Leve"),CONCATENATE("R",'MAPA DE RIESGOS'!$H478,"C",'MAPA DE RIESGOS'!$AF478),"")</f>
        <v/>
      </c>
      <c r="AA95" s="346" t="str">
        <f>IF(AND('MAPA DE RIESGOS'!$AP479="Media",'MAPA DE RIESGOS'!$AR479="Leve"),CONCATENATE("R",'MAPA DE RIESGOS'!$H479,"C",'MAPA DE RIESGOS'!$AF479),"")</f>
        <v/>
      </c>
      <c r="AB95" s="345" t="str">
        <f>IF(AND('MAPA DE RIESGOS'!$AP462="Media",'MAPA DE RIESGOS'!$AR462="Menor"),CONCATENATE("R",'MAPA DE RIESGOS'!$H462,"C",'MAPA DE RIESGOS'!$AF462),"")</f>
        <v/>
      </c>
      <c r="AC95" s="346" t="str">
        <f>IF(AND('MAPA DE RIESGOS'!$AP463="Media",'MAPA DE RIESGOS'!$AR463="Menor"),CONCATENATE("R",'MAPA DE RIESGOS'!$H463,"C",'MAPA DE RIESGOS'!$AF463),"")</f>
        <v/>
      </c>
      <c r="AD95" s="346" t="str">
        <f>IF(AND('MAPA DE RIESGOS'!$AP464="Media",'MAPA DE RIESGOS'!$AR464="Menor"),CONCATENATE("R",'MAPA DE RIESGOS'!$H464,"C",'MAPA DE RIESGOS'!$AF464),"")</f>
        <v/>
      </c>
      <c r="AE95" s="346" t="str">
        <f>IF(AND('MAPA DE RIESGOS'!$AP465="Media",'MAPA DE RIESGOS'!$AR465="Menor"),CONCATENATE("R",'MAPA DE RIESGOS'!$H465,"C",'MAPA DE RIESGOS'!$AF465),"")</f>
        <v/>
      </c>
      <c r="AF95" s="346" t="str">
        <f>IF(AND('MAPA DE RIESGOS'!$AP466="Media",'MAPA DE RIESGOS'!$AR466="Menor"),CONCATENATE("R",'MAPA DE RIESGOS'!$H466,"C",'MAPA DE RIESGOS'!$AF466),"")</f>
        <v/>
      </c>
      <c r="AG95" s="346" t="str">
        <f>IF(AND('MAPA DE RIESGOS'!$AP467="Media",'MAPA DE RIESGOS'!$AR467="Menor"),CONCATENATE("R",'MAPA DE RIESGOS'!$H467,"C",'MAPA DE RIESGOS'!$AF467),"")</f>
        <v/>
      </c>
      <c r="AH95" s="346" t="str">
        <f>IF(AND('MAPA DE RIESGOS'!$AP468="Media",'MAPA DE RIESGOS'!$AR468="Menor"),CONCATENATE("R",'MAPA DE RIESGOS'!$H468,"C",'MAPA DE RIESGOS'!$AF468),"")</f>
        <v/>
      </c>
      <c r="AI95" s="346" t="str">
        <f>IF(AND('MAPA DE RIESGOS'!$AP469="Media",'MAPA DE RIESGOS'!$AR469="Menor"),CONCATENATE("R",'MAPA DE RIESGOS'!$H469,"C",'MAPA DE RIESGOS'!$AF469),"")</f>
        <v/>
      </c>
      <c r="AJ95" s="346" t="str">
        <f>IF(AND('MAPA DE RIESGOS'!$AP470="Media",'MAPA DE RIESGOS'!$AR470="Menor"),CONCATENATE("R",'MAPA DE RIESGOS'!$H470,"C",'MAPA DE RIESGOS'!$AF470),"")</f>
        <v/>
      </c>
      <c r="AK95" s="346" t="str">
        <f>IF(AND('MAPA DE RIESGOS'!$AP471="Media",'MAPA DE RIESGOS'!$AR471="Menor"),CONCATENATE("R",'MAPA DE RIESGOS'!$H471,"C",'MAPA DE RIESGOS'!$AF471),"")</f>
        <v/>
      </c>
      <c r="AL95" s="346" t="str">
        <f>IF(AND('MAPA DE RIESGOS'!$AP472="Media",'MAPA DE RIESGOS'!$AR472="Menor"),CONCATENATE("R",'MAPA DE RIESGOS'!$H472,"C",'MAPA DE RIESGOS'!$AF472),"")</f>
        <v/>
      </c>
      <c r="AM95" s="346" t="str">
        <f>IF(AND('MAPA DE RIESGOS'!$AP473="Media",'MAPA DE RIESGOS'!$AR473="Menor"),CONCATENATE("R",'MAPA DE RIESGOS'!$H473,"C",'MAPA DE RIESGOS'!$AF473),"")</f>
        <v/>
      </c>
      <c r="AN95" s="346" t="str">
        <f>IF(AND('MAPA DE RIESGOS'!$AP474="Media",'MAPA DE RIESGOS'!$AR474="Menor"),CONCATENATE("R",'MAPA DE RIESGOS'!$H474,"C",'MAPA DE RIESGOS'!$AF474),"")</f>
        <v/>
      </c>
      <c r="AO95" s="346" t="str">
        <f>IF(AND('MAPA DE RIESGOS'!$AP475="Media",'MAPA DE RIESGOS'!$AR475="Menor"),CONCATENATE("R",'MAPA DE RIESGOS'!$H475,"C",'MAPA DE RIESGOS'!$AF475),"")</f>
        <v/>
      </c>
      <c r="AP95" s="346" t="str">
        <f>IF(AND('MAPA DE RIESGOS'!$AP476="Media",'MAPA DE RIESGOS'!$AR476="Menor"),CONCATENATE("R",'MAPA DE RIESGOS'!$H476,"C",'MAPA DE RIESGOS'!$AF476),"")</f>
        <v/>
      </c>
      <c r="AQ95" s="346" t="str">
        <f>IF(AND('MAPA DE RIESGOS'!$AP477="Media",'MAPA DE RIESGOS'!$AR477="Menor"),CONCATENATE("R",'MAPA DE RIESGOS'!$H477,"C",'MAPA DE RIESGOS'!$AF477),"")</f>
        <v/>
      </c>
      <c r="AR95" s="346" t="str">
        <f>IF(AND('MAPA DE RIESGOS'!$AP478="Media",'MAPA DE RIESGOS'!$AR478="Menor"),CONCATENATE("R",'MAPA DE RIESGOS'!$H478,"C",'MAPA DE RIESGOS'!$AF478),"")</f>
        <v/>
      </c>
      <c r="AS95" s="346" t="str">
        <f>IF(AND('MAPA DE RIESGOS'!$AP479="Media",'MAPA DE RIESGOS'!$AR479="Menor"),CONCATENATE("R",'MAPA DE RIESGOS'!$H479,"C",'MAPA DE RIESGOS'!$AF479),"")</f>
        <v/>
      </c>
      <c r="AT95" s="345" t="str">
        <f>IF(AND('MAPA DE RIESGOS'!$AP462="Media",'MAPA DE RIESGOS'!$AR462="Moderado"),CONCATENATE("R",'MAPA DE RIESGOS'!$H462,"C",'MAPA DE RIESGOS'!$AF462),"")</f>
        <v/>
      </c>
      <c r="AU95" s="346" t="str">
        <f>IF(AND('MAPA DE RIESGOS'!$AP463="Media",'MAPA DE RIESGOS'!$AR463="Moderado"),CONCATENATE("R",'MAPA DE RIESGOS'!$H463,"C",'MAPA DE RIESGOS'!$AF463),"")</f>
        <v/>
      </c>
      <c r="AV95" s="346" t="str">
        <f>IF(AND('MAPA DE RIESGOS'!$AP464="Media",'MAPA DE RIESGOS'!$AR464="Moderado"),CONCATENATE("R",'MAPA DE RIESGOS'!$H464,"C",'MAPA DE RIESGOS'!$AF464),"")</f>
        <v/>
      </c>
      <c r="AW95" s="346" t="str">
        <f>IF(AND('MAPA DE RIESGOS'!$AP465="Media",'MAPA DE RIESGOS'!$AR465="Moderado"),CONCATENATE("R",'MAPA DE RIESGOS'!$H465,"C",'MAPA DE RIESGOS'!$AF465),"")</f>
        <v/>
      </c>
      <c r="AX95" s="346" t="str">
        <f>IF(AND('MAPA DE RIESGOS'!$AP466="Media",'MAPA DE RIESGOS'!$AR466="Moderado"),CONCATENATE("R",'MAPA DE RIESGOS'!$H466,"C",'MAPA DE RIESGOS'!$AF466),"")</f>
        <v/>
      </c>
      <c r="AY95" s="346" t="str">
        <f>IF(AND('MAPA DE RIESGOS'!$AP467="Media",'MAPA DE RIESGOS'!$AR467="Moderado"),CONCATENATE("R",'MAPA DE RIESGOS'!$H467,"C",'MAPA DE RIESGOS'!$AF467),"")</f>
        <v/>
      </c>
      <c r="AZ95" s="346" t="str">
        <f>IF(AND('MAPA DE RIESGOS'!$AP468="Media",'MAPA DE RIESGOS'!$AR468="Moderado"),CONCATENATE("R",'MAPA DE RIESGOS'!$H468,"C",'MAPA DE RIESGOS'!$AF468),"")</f>
        <v/>
      </c>
      <c r="BA95" s="346" t="str">
        <f>IF(AND('MAPA DE RIESGOS'!$AP469="Media",'MAPA DE RIESGOS'!$AR469="Moderado"),CONCATENATE("R",'MAPA DE RIESGOS'!$H469,"C",'MAPA DE RIESGOS'!$AF469),"")</f>
        <v/>
      </c>
      <c r="BB95" s="346" t="str">
        <f>IF(AND('MAPA DE RIESGOS'!$AP470="Media",'MAPA DE RIESGOS'!$AR470="Moderado"),CONCATENATE("R",'MAPA DE RIESGOS'!$H470,"C",'MAPA DE RIESGOS'!$AF470),"")</f>
        <v/>
      </c>
      <c r="BC95" s="346" t="str">
        <f>IF(AND('MAPA DE RIESGOS'!$AP471="Media",'MAPA DE RIESGOS'!$AR471="Moderado"),CONCATENATE("R",'MAPA DE RIESGOS'!$H471,"C",'MAPA DE RIESGOS'!$AF471),"")</f>
        <v/>
      </c>
      <c r="BD95" s="346" t="str">
        <f>IF(AND('MAPA DE RIESGOS'!$AP472="Media",'MAPA DE RIESGOS'!$AR472="Moderado"),CONCATENATE("R",'MAPA DE RIESGOS'!$H472,"C",'MAPA DE RIESGOS'!$AF472),"")</f>
        <v/>
      </c>
      <c r="BE95" s="346" t="str">
        <f>IF(AND('MAPA DE RIESGOS'!$AP473="Media",'MAPA DE RIESGOS'!$AR473="Moderado"),CONCATENATE("R",'MAPA DE RIESGOS'!$H473,"C",'MAPA DE RIESGOS'!$AF473),"")</f>
        <v/>
      </c>
      <c r="BF95" s="346" t="str">
        <f>IF(AND('MAPA DE RIESGOS'!$AP474="Media",'MAPA DE RIESGOS'!$AR474="Moderado"),CONCATENATE("R",'MAPA DE RIESGOS'!$H474,"C",'MAPA DE RIESGOS'!$AF474),"")</f>
        <v/>
      </c>
      <c r="BG95" s="346" t="str">
        <f>IF(AND('MAPA DE RIESGOS'!$AP475="Media",'MAPA DE RIESGOS'!$AR475="Moderado"),CONCATENATE("R",'MAPA DE RIESGOS'!$H475,"C",'MAPA DE RIESGOS'!$AF475),"")</f>
        <v/>
      </c>
      <c r="BH95" s="346" t="str">
        <f>IF(AND('MAPA DE RIESGOS'!$AP476="Media",'MAPA DE RIESGOS'!$AR476="Moderado"),CONCATENATE("R",'MAPA DE RIESGOS'!$H476,"C",'MAPA DE RIESGOS'!$AF476),"")</f>
        <v/>
      </c>
      <c r="BI95" s="346" t="str">
        <f>IF(AND('MAPA DE RIESGOS'!$AP477="Media",'MAPA DE RIESGOS'!$AR477="Moderado"),CONCATENATE("R",'MAPA DE RIESGOS'!$H477,"C",'MAPA DE RIESGOS'!$AF477),"")</f>
        <v/>
      </c>
      <c r="BJ95" s="346" t="str">
        <f>IF(AND('MAPA DE RIESGOS'!$AP478="Media",'MAPA DE RIESGOS'!$AR478="Moderado"),CONCATENATE("R",'MAPA DE RIESGOS'!$H478,"C",'MAPA DE RIESGOS'!$AF478),"")</f>
        <v/>
      </c>
      <c r="BK95" s="347" t="str">
        <f>IF(AND('MAPA DE RIESGOS'!$AP479="Media",'MAPA DE RIESGOS'!$AR479="Moderado"),CONCATENATE("R",'MAPA DE RIESGOS'!$H479,"C",'MAPA DE RIESGOS'!$AF479),"")</f>
        <v/>
      </c>
      <c r="BL95" s="333" t="str">
        <f>IF(AND('MAPA DE RIESGOS'!$AP462="Media",'MAPA DE RIESGOS'!$AR462="Mayor"),CONCATENATE("R",'MAPA DE RIESGOS'!$H462,"C",'MAPA DE RIESGOS'!$AF462),"")</f>
        <v/>
      </c>
      <c r="BM95" s="333" t="str">
        <f>IF(AND('MAPA DE RIESGOS'!$AP463="Media",'MAPA DE RIESGOS'!$AR463="Mayor"),CONCATENATE("R",'MAPA DE RIESGOS'!$H463,"C",'MAPA DE RIESGOS'!$AF463),"")</f>
        <v/>
      </c>
      <c r="BN95" s="333" t="str">
        <f>IF(AND('MAPA DE RIESGOS'!$AP464="Media",'MAPA DE RIESGOS'!$AR464="Mayor"),CONCATENATE("R",'MAPA DE RIESGOS'!$H464,"C",'MAPA DE RIESGOS'!$AF464),"")</f>
        <v/>
      </c>
      <c r="BO95" s="333" t="str">
        <f>IF(AND('MAPA DE RIESGOS'!$AP465="Media",'MAPA DE RIESGOS'!$AR465="Mayor"),CONCATENATE("R",'MAPA DE RIESGOS'!$H465,"C",'MAPA DE RIESGOS'!$AF465),"")</f>
        <v/>
      </c>
      <c r="BP95" s="333" t="str">
        <f>IF(AND('MAPA DE RIESGOS'!$AP466="Media",'MAPA DE RIESGOS'!$AR466="Mayor"),CONCATENATE("R",'MAPA DE RIESGOS'!$H466,"C",'MAPA DE RIESGOS'!$AF466),"")</f>
        <v/>
      </c>
      <c r="BQ95" s="333" t="str">
        <f>IF(AND('MAPA DE RIESGOS'!$AP467="Media",'MAPA DE RIESGOS'!$AR467="Mayor"),CONCATENATE("R",'MAPA DE RIESGOS'!$H467,"C",'MAPA DE RIESGOS'!$AF467),"")</f>
        <v/>
      </c>
      <c r="BR95" s="333" t="str">
        <f>IF(AND('MAPA DE RIESGOS'!$AP468="Media",'MAPA DE RIESGOS'!$AR468="Mayor"),CONCATENATE("R",'MAPA DE RIESGOS'!$H468,"C",'MAPA DE RIESGOS'!$AF468),"")</f>
        <v/>
      </c>
      <c r="BS95" s="333" t="str">
        <f>IF(AND('MAPA DE RIESGOS'!$AP469="Media",'MAPA DE RIESGOS'!$AR469="Mayor"),CONCATENATE("R",'MAPA DE RIESGOS'!$H469,"C",'MAPA DE RIESGOS'!$AF469),"")</f>
        <v/>
      </c>
      <c r="BT95" s="333" t="str">
        <f>IF(AND('MAPA DE RIESGOS'!$AP470="Media",'MAPA DE RIESGOS'!$AR470="Mayor"),CONCATENATE("R",'MAPA DE RIESGOS'!$H470,"C",'MAPA DE RIESGOS'!$AF470),"")</f>
        <v/>
      </c>
      <c r="BU95" s="333" t="str">
        <f>IF(AND('MAPA DE RIESGOS'!$AP471="Media",'MAPA DE RIESGOS'!$AR471="Mayor"),CONCATENATE("R",'MAPA DE RIESGOS'!$H471,"C",'MAPA DE RIESGOS'!$AF471),"")</f>
        <v/>
      </c>
      <c r="BV95" s="333" t="str">
        <f>IF(AND('MAPA DE RIESGOS'!$AP472="Media",'MAPA DE RIESGOS'!$AR472="Mayor"),CONCATENATE("R",'MAPA DE RIESGOS'!$H472,"C",'MAPA DE RIESGOS'!$AF472),"")</f>
        <v/>
      </c>
      <c r="BW95" s="333" t="str">
        <f>IF(AND('MAPA DE RIESGOS'!$AP473="Media",'MAPA DE RIESGOS'!$AR473="Mayor"),CONCATENATE("R",'MAPA DE RIESGOS'!$H473,"C",'MAPA DE RIESGOS'!$AF473),"")</f>
        <v/>
      </c>
      <c r="BX95" s="333" t="str">
        <f>IF(AND('MAPA DE RIESGOS'!$AP474="Media",'MAPA DE RIESGOS'!$AR474="Mayor"),CONCATENATE("R",'MAPA DE RIESGOS'!$H474,"C",'MAPA DE RIESGOS'!$AF474),"")</f>
        <v/>
      </c>
      <c r="BY95" s="333" t="str">
        <f>IF(AND('MAPA DE RIESGOS'!$AP475="Media",'MAPA DE RIESGOS'!$AR475="Mayor"),CONCATENATE("R",'MAPA DE RIESGOS'!$H475,"C",'MAPA DE RIESGOS'!$AF475),"")</f>
        <v/>
      </c>
      <c r="BZ95" s="333" t="str">
        <f>IF(AND('MAPA DE RIESGOS'!$AP476="Media",'MAPA DE RIESGOS'!$AR476="Mayor"),CONCATENATE("R",'MAPA DE RIESGOS'!$H476,"C",'MAPA DE RIESGOS'!$AF476),"")</f>
        <v/>
      </c>
      <c r="CA95" s="333" t="str">
        <f>IF(AND('MAPA DE RIESGOS'!$AP477="Media",'MAPA DE RIESGOS'!$AR477="Mayor"),CONCATENATE("R",'MAPA DE RIESGOS'!$H477,"C",'MAPA DE RIESGOS'!$AF477),"")</f>
        <v/>
      </c>
      <c r="CB95" s="333" t="str">
        <f>IF(AND('MAPA DE RIESGOS'!$AP478="Media",'MAPA DE RIESGOS'!$AR478="Mayor"),CONCATENATE("R",'MAPA DE RIESGOS'!$H478,"C",'MAPA DE RIESGOS'!$AF478),"")</f>
        <v/>
      </c>
      <c r="CC95" s="334" t="str">
        <f>IF(AND('MAPA DE RIESGOS'!$AP479="Media",'MAPA DE RIESGOS'!$AR479="Mayor"),CONCATENATE("R",'MAPA DE RIESGOS'!$H479,"C",'MAPA DE RIESGOS'!$AF479),"")</f>
        <v/>
      </c>
      <c r="CD95" s="335" t="str">
        <f>IF(AND('MAPA DE RIESGOS'!$AP462="Media",'MAPA DE RIESGOS'!$AR462="Catastrófico"),CONCATENATE("R",'MAPA DE RIESGOS'!$H462,"C",'MAPA DE RIESGOS'!$AF462),"")</f>
        <v/>
      </c>
      <c r="CE95" s="335" t="str">
        <f>IF(AND('MAPA DE RIESGOS'!$AP463="Media",'MAPA DE RIESGOS'!$AR463="Catastrófico"),CONCATENATE("R",'MAPA DE RIESGOS'!$H463,"C",'MAPA DE RIESGOS'!$AF463),"")</f>
        <v/>
      </c>
      <c r="CF95" s="335" t="str">
        <f>IF(AND('MAPA DE RIESGOS'!$AP464="Media",'MAPA DE RIESGOS'!$AR464="Catastrófico"),CONCATENATE("R",'MAPA DE RIESGOS'!$H464,"C",'MAPA DE RIESGOS'!$AF464),"")</f>
        <v/>
      </c>
      <c r="CG95" s="335" t="str">
        <f>IF(AND('MAPA DE RIESGOS'!$AP465="Media",'MAPA DE RIESGOS'!$AR465="Catastrófico"),CONCATENATE("R",'MAPA DE RIESGOS'!$H465,"C",'MAPA DE RIESGOS'!$AF465),"")</f>
        <v/>
      </c>
      <c r="CH95" s="335" t="str">
        <f>IF(AND('MAPA DE RIESGOS'!$AP466="Media",'MAPA DE RIESGOS'!$AR466="Catastrófico"),CONCATENATE("R",'MAPA DE RIESGOS'!$H466,"C",'MAPA DE RIESGOS'!$AF466),"")</f>
        <v/>
      </c>
      <c r="CI95" s="335" t="str">
        <f>IF(AND('MAPA DE RIESGOS'!$AP467="Media",'MAPA DE RIESGOS'!$AR467="Catastrófico"),CONCATENATE("R",'MAPA DE RIESGOS'!$H467,"C",'MAPA DE RIESGOS'!$AF467),"")</f>
        <v/>
      </c>
      <c r="CJ95" s="335" t="str">
        <f>IF(AND('MAPA DE RIESGOS'!$AP468="Media",'MAPA DE RIESGOS'!$AR468="Catastrófico"),CONCATENATE("R",'MAPA DE RIESGOS'!$H468,"C",'MAPA DE RIESGOS'!$AF468),"")</f>
        <v/>
      </c>
      <c r="CK95" s="335" t="str">
        <f>IF(AND('MAPA DE RIESGOS'!$AP469="Media",'MAPA DE RIESGOS'!$AR469="Catastrófico"),CONCATENATE("R",'MAPA DE RIESGOS'!$H469,"C",'MAPA DE RIESGOS'!$AF469),"")</f>
        <v/>
      </c>
      <c r="CL95" s="335" t="str">
        <f>IF(AND('MAPA DE RIESGOS'!$AP470="Media",'MAPA DE RIESGOS'!$AR470="Catastrófico"),CONCATENATE("R",'MAPA DE RIESGOS'!$H470,"C",'MAPA DE RIESGOS'!$AF470),"")</f>
        <v/>
      </c>
      <c r="CM95" s="335" t="str">
        <f>IF(AND('MAPA DE RIESGOS'!$AP471="Media",'MAPA DE RIESGOS'!$AR471="Catastrófico"),CONCATENATE("R",'MAPA DE RIESGOS'!$H471,"C",'MAPA DE RIESGOS'!$AF471),"")</f>
        <v/>
      </c>
      <c r="CN95" s="335" t="str">
        <f>IF(AND('MAPA DE RIESGOS'!$AP472="Media",'MAPA DE RIESGOS'!$AR472="Catastrófico"),CONCATENATE("R",'MAPA DE RIESGOS'!$H472,"C",'MAPA DE RIESGOS'!$AF472),"")</f>
        <v/>
      </c>
      <c r="CO95" s="335" t="str">
        <f>IF(AND('MAPA DE RIESGOS'!$AP473="Media",'MAPA DE RIESGOS'!$AR473="Catastrófico"),CONCATENATE("R",'MAPA DE RIESGOS'!$H473,"C",'MAPA DE RIESGOS'!$AF473),"")</f>
        <v/>
      </c>
      <c r="CP95" s="335" t="str">
        <f>IF(AND('MAPA DE RIESGOS'!$AP474="Media",'MAPA DE RIESGOS'!$AR474="Catastrófico"),CONCATENATE("R",'MAPA DE RIESGOS'!$H474,"C",'MAPA DE RIESGOS'!$AF474),"")</f>
        <v/>
      </c>
      <c r="CQ95" s="335" t="str">
        <f>IF(AND('MAPA DE RIESGOS'!$AP475="Media",'MAPA DE RIESGOS'!$AR475="Catastrófico"),CONCATENATE("R",'MAPA DE RIESGOS'!$H475,"C",'MAPA DE RIESGOS'!$AF475),"")</f>
        <v/>
      </c>
      <c r="CR95" s="335" t="str">
        <f>IF(AND('MAPA DE RIESGOS'!$AP476="Media",'MAPA DE RIESGOS'!$AR476="Catastrófico"),CONCATENATE("R",'MAPA DE RIESGOS'!$H476,"C",'MAPA DE RIESGOS'!$AF476),"")</f>
        <v/>
      </c>
      <c r="CS95" s="335" t="str">
        <f>IF(AND('MAPA DE RIESGOS'!$AP477="Media",'MAPA DE RIESGOS'!$AR477="Catastrófico"),CONCATENATE("R",'MAPA DE RIESGOS'!$H477,"C",'MAPA DE RIESGOS'!$AF477),"")</f>
        <v/>
      </c>
      <c r="CT95" s="335" t="str">
        <f>IF(AND('MAPA DE RIESGOS'!$AP478="Media",'MAPA DE RIESGOS'!$AR478="Catastrófico"),CONCATENATE("R",'MAPA DE RIESGOS'!$H478,"C",'MAPA DE RIESGOS'!$AF478),"")</f>
        <v/>
      </c>
      <c r="CU95" s="336" t="str">
        <f>IF(AND('MAPA DE RIESGOS'!$AP479="Media",'MAPA DE RIESGOS'!$AR479="Catastrófico"),CONCATENATE("R",'MAPA DE RIESGOS'!$H479,"C",'MAPA DE RIESGOS'!$AF479),"")</f>
        <v/>
      </c>
      <c r="CV95" s="67"/>
      <c r="CW95" s="979"/>
      <c r="CX95" s="980"/>
      <c r="CY95" s="980"/>
      <c r="CZ95" s="980"/>
      <c r="DA95" s="980"/>
      <c r="DB95" s="981"/>
    </row>
    <row r="96" spans="2:106" ht="32.450000000000003" customHeight="1">
      <c r="B96" s="966"/>
      <c r="C96" s="966"/>
      <c r="D96" s="967"/>
      <c r="E96" s="955"/>
      <c r="F96" s="956"/>
      <c r="G96" s="956"/>
      <c r="H96" s="956"/>
      <c r="I96" s="957"/>
      <c r="J96" s="345" t="str">
        <f>IF(AND('MAPA DE RIESGOS'!$AP480="Media",'MAPA DE RIESGOS'!$AR480="Leve"),CONCATENATE("R",'MAPA DE RIESGOS'!$H480,"C",'MAPA DE RIESGOS'!$AF480),"")</f>
        <v/>
      </c>
      <c r="K96" s="346" t="str">
        <f>IF(AND('MAPA DE RIESGOS'!$AP481="Media",'MAPA DE RIESGOS'!$AR481="Leve"),CONCATENATE("R",'MAPA DE RIESGOS'!$H481,"C",'MAPA DE RIESGOS'!$AF481),"")</f>
        <v/>
      </c>
      <c r="L96" s="346" t="str">
        <f>IF(AND('MAPA DE RIESGOS'!$AP482="Media",'MAPA DE RIESGOS'!$AR482="Leve"),CONCATENATE("R",'MAPA DE RIESGOS'!$H482,"C",'MAPA DE RIESGOS'!$AF482),"")</f>
        <v/>
      </c>
      <c r="M96" s="346" t="str">
        <f>IF(AND('MAPA DE RIESGOS'!$AP483="Media",'MAPA DE RIESGOS'!$AR483="Leve"),CONCATENATE("R",'MAPA DE RIESGOS'!$H483,"C",'MAPA DE RIESGOS'!$AF483),"")</f>
        <v/>
      </c>
      <c r="N96" s="346" t="str">
        <f>IF(AND('MAPA DE RIESGOS'!$AP484="Media",'MAPA DE RIESGOS'!$AR484="Leve"),CONCATENATE("R",'MAPA DE RIESGOS'!$H484,"C",'MAPA DE RIESGOS'!$AF484),"")</f>
        <v/>
      </c>
      <c r="O96" s="346" t="str">
        <f>IF(AND('MAPA DE RIESGOS'!$AP485="Media",'MAPA DE RIESGOS'!$AR485="Leve"),CONCATENATE("R",'MAPA DE RIESGOS'!$H485,"C",'MAPA DE RIESGOS'!$AF485),"")</f>
        <v/>
      </c>
      <c r="P96" s="346" t="str">
        <f>IF(AND('MAPA DE RIESGOS'!$AP486="Media",'MAPA DE RIESGOS'!$AR486="Leve"),CONCATENATE("R",'MAPA DE RIESGOS'!$H486,"C",'MAPA DE RIESGOS'!$AF486),"")</f>
        <v/>
      </c>
      <c r="Q96" s="346" t="str">
        <f>IF(AND('MAPA DE RIESGOS'!$AP487="Media",'MAPA DE RIESGOS'!$AR487="Leve"),CONCATENATE("R",'MAPA DE RIESGOS'!$H487,"C",'MAPA DE RIESGOS'!$AF487),"")</f>
        <v/>
      </c>
      <c r="R96" s="346" t="str">
        <f>IF(AND('MAPA DE RIESGOS'!$AP488="Media",'MAPA DE RIESGOS'!$AR488="Leve"),CONCATENATE("R",'MAPA DE RIESGOS'!$H488,"C",'MAPA DE RIESGOS'!$AF488),"")</f>
        <v/>
      </c>
      <c r="S96" s="346" t="str">
        <f>IF(AND('MAPA DE RIESGOS'!$AP489="Media",'MAPA DE RIESGOS'!$AR489="Leve"),CONCATENATE("R",'MAPA DE RIESGOS'!$H489,"C",'MAPA DE RIESGOS'!$AF489),"")</f>
        <v/>
      </c>
      <c r="T96" s="346" t="str">
        <f>IF(AND('MAPA DE RIESGOS'!$AP490="Media",'MAPA DE RIESGOS'!$AR490="Leve"),CONCATENATE("R",'MAPA DE RIESGOS'!$H490,"C",'MAPA DE RIESGOS'!$AF490),"")</f>
        <v/>
      </c>
      <c r="U96" s="346" t="str">
        <f>IF(AND('MAPA DE RIESGOS'!$AP491="Media",'MAPA DE RIESGOS'!$AR491="Leve"),CONCATENATE("R",'MAPA DE RIESGOS'!$H491,"C",'MAPA DE RIESGOS'!$AF491),"")</f>
        <v/>
      </c>
      <c r="V96" s="346" t="str">
        <f>IF(AND('MAPA DE RIESGOS'!$AP492="Media",'MAPA DE RIESGOS'!$AR492="Leve"),CONCATENATE("R",'MAPA DE RIESGOS'!$H492,"C",'MAPA DE RIESGOS'!$AF492),"")</f>
        <v/>
      </c>
      <c r="W96" s="346" t="str">
        <f>IF(AND('MAPA DE RIESGOS'!$AP493="Media",'MAPA DE RIESGOS'!$AR493="Leve"),CONCATENATE("R",'MAPA DE RIESGOS'!$H493,"C",'MAPA DE RIESGOS'!$AF493),"")</f>
        <v/>
      </c>
      <c r="X96" s="346" t="str">
        <f>IF(AND('MAPA DE RIESGOS'!$AP494="Media",'MAPA DE RIESGOS'!$AR494="Leve"),CONCATENATE("R",'MAPA DE RIESGOS'!$H494,"C",'MAPA DE RIESGOS'!$AF494),"")</f>
        <v/>
      </c>
      <c r="Y96" s="346" t="str">
        <f>IF(AND('MAPA DE RIESGOS'!$AP495="Media",'MAPA DE RIESGOS'!$AR495="Leve"),CONCATENATE("R",'MAPA DE RIESGOS'!$H495,"C",'MAPA DE RIESGOS'!$AF495),"")</f>
        <v/>
      </c>
      <c r="Z96" s="346" t="str">
        <f>IF(AND('MAPA DE RIESGOS'!$AP496="Media",'MAPA DE RIESGOS'!$AR496="Leve"),CONCATENATE("R",'MAPA DE RIESGOS'!$H496,"C",'MAPA DE RIESGOS'!$AF496),"")</f>
        <v/>
      </c>
      <c r="AA96" s="346" t="str">
        <f>IF(AND('MAPA DE RIESGOS'!$AP497="Media",'MAPA DE RIESGOS'!$AR497="Leve"),CONCATENATE("R",'MAPA DE RIESGOS'!$H497,"C",'MAPA DE RIESGOS'!$AF497),"")</f>
        <v/>
      </c>
      <c r="AB96" s="345" t="str">
        <f>IF(AND('MAPA DE RIESGOS'!$AP480="Media",'MAPA DE RIESGOS'!$AR480="Menor"),CONCATENATE("R",'MAPA DE RIESGOS'!$H480,"C",'MAPA DE RIESGOS'!$AF480),"")</f>
        <v/>
      </c>
      <c r="AC96" s="346" t="str">
        <f>IF(AND('MAPA DE RIESGOS'!$AP481="Media",'MAPA DE RIESGOS'!$AR481="Menor"),CONCATENATE("R",'MAPA DE RIESGOS'!$H481,"C",'MAPA DE RIESGOS'!$AF481),"")</f>
        <v/>
      </c>
      <c r="AD96" s="346" t="str">
        <f>IF(AND('MAPA DE RIESGOS'!$AP482="Media",'MAPA DE RIESGOS'!$AR482="Menor"),CONCATENATE("R",'MAPA DE RIESGOS'!$H482,"C",'MAPA DE RIESGOS'!$AF482),"")</f>
        <v/>
      </c>
      <c r="AE96" s="346" t="str">
        <f>IF(AND('MAPA DE RIESGOS'!$AP483="Media",'MAPA DE RIESGOS'!$AR483="Menor"),CONCATENATE("R",'MAPA DE RIESGOS'!$H483,"C",'MAPA DE RIESGOS'!$AF483),"")</f>
        <v/>
      </c>
      <c r="AF96" s="346" t="str">
        <f>IF(AND('MAPA DE RIESGOS'!$AP484="Media",'MAPA DE RIESGOS'!$AR484="Menor"),CONCATENATE("R",'MAPA DE RIESGOS'!$H484,"C",'MAPA DE RIESGOS'!$AF484),"")</f>
        <v/>
      </c>
      <c r="AG96" s="346" t="str">
        <f>IF(AND('MAPA DE RIESGOS'!$AP485="Media",'MAPA DE RIESGOS'!$AR485="Menor"),CONCATENATE("R",'MAPA DE RIESGOS'!$H485,"C",'MAPA DE RIESGOS'!$AF485),"")</f>
        <v/>
      </c>
      <c r="AH96" s="346" t="str">
        <f>IF(AND('MAPA DE RIESGOS'!$AP486="Media",'MAPA DE RIESGOS'!$AR486="Menor"),CONCATENATE("R",'MAPA DE RIESGOS'!$H486,"C",'MAPA DE RIESGOS'!$AF486),"")</f>
        <v/>
      </c>
      <c r="AI96" s="346" t="str">
        <f>IF(AND('MAPA DE RIESGOS'!$AP487="Media",'MAPA DE RIESGOS'!$AR487="Menor"),CONCATENATE("R",'MAPA DE RIESGOS'!$H487,"C",'MAPA DE RIESGOS'!$AF487),"")</f>
        <v/>
      </c>
      <c r="AJ96" s="346" t="str">
        <f>IF(AND('MAPA DE RIESGOS'!$AP488="Media",'MAPA DE RIESGOS'!$AR488="Menor"),CONCATENATE("R",'MAPA DE RIESGOS'!$H488,"C",'MAPA DE RIESGOS'!$AF488),"")</f>
        <v/>
      </c>
      <c r="AK96" s="346" t="str">
        <f>IF(AND('MAPA DE RIESGOS'!$AP489="Media",'MAPA DE RIESGOS'!$AR489="Menor"),CONCATENATE("R",'MAPA DE RIESGOS'!$H489,"C",'MAPA DE RIESGOS'!$AF489),"")</f>
        <v/>
      </c>
      <c r="AL96" s="346" t="str">
        <f>IF(AND('MAPA DE RIESGOS'!$AP490="Media",'MAPA DE RIESGOS'!$AR490="Menor"),CONCATENATE("R",'MAPA DE RIESGOS'!$H490,"C",'MAPA DE RIESGOS'!$AF490),"")</f>
        <v/>
      </c>
      <c r="AM96" s="346" t="str">
        <f>IF(AND('MAPA DE RIESGOS'!$AP491="Media",'MAPA DE RIESGOS'!$AR491="Menor"),CONCATENATE("R",'MAPA DE RIESGOS'!$H491,"C",'MAPA DE RIESGOS'!$AF491),"")</f>
        <v/>
      </c>
      <c r="AN96" s="346" t="str">
        <f>IF(AND('MAPA DE RIESGOS'!$AP492="Media",'MAPA DE RIESGOS'!$AR492="Menor"),CONCATENATE("R",'MAPA DE RIESGOS'!$H492,"C",'MAPA DE RIESGOS'!$AF492),"")</f>
        <v/>
      </c>
      <c r="AO96" s="346" t="str">
        <f>IF(AND('MAPA DE RIESGOS'!$AP493="Media",'MAPA DE RIESGOS'!$AR493="Menor"),CONCATENATE("R",'MAPA DE RIESGOS'!$H493,"C",'MAPA DE RIESGOS'!$AF493),"")</f>
        <v/>
      </c>
      <c r="AP96" s="346" t="str">
        <f>IF(AND('MAPA DE RIESGOS'!$AP494="Media",'MAPA DE RIESGOS'!$AR494="Menor"),CONCATENATE("R",'MAPA DE RIESGOS'!$H494,"C",'MAPA DE RIESGOS'!$AF494),"")</f>
        <v/>
      </c>
      <c r="AQ96" s="346" t="str">
        <f>IF(AND('MAPA DE RIESGOS'!$AP495="Media",'MAPA DE RIESGOS'!$AR495="Menor"),CONCATENATE("R",'MAPA DE RIESGOS'!$H495,"C",'MAPA DE RIESGOS'!$AF495),"")</f>
        <v/>
      </c>
      <c r="AR96" s="346" t="str">
        <f>IF(AND('MAPA DE RIESGOS'!$AP496="Media",'MAPA DE RIESGOS'!$AR496="Menor"),CONCATENATE("R",'MAPA DE RIESGOS'!$H496,"C",'MAPA DE RIESGOS'!$AF496),"")</f>
        <v/>
      </c>
      <c r="AS96" s="346" t="str">
        <f>IF(AND('MAPA DE RIESGOS'!$AP497="Media",'MAPA DE RIESGOS'!$AR497="Menor"),CONCATENATE("R",'MAPA DE RIESGOS'!$H497,"C",'MAPA DE RIESGOS'!$AF497),"")</f>
        <v/>
      </c>
      <c r="AT96" s="345" t="str">
        <f>IF(AND('MAPA DE RIESGOS'!$AP480="Media",'MAPA DE RIESGOS'!$AR480="Moderado"),CONCATENATE("R",'MAPA DE RIESGOS'!$H480,"C",'MAPA DE RIESGOS'!$AF480),"")</f>
        <v/>
      </c>
      <c r="AU96" s="346" t="str">
        <f>IF(AND('MAPA DE RIESGOS'!$AP481="Media",'MAPA DE RIESGOS'!$AR481="Moderado"),CONCATENATE("R",'MAPA DE RIESGOS'!$H481,"C",'MAPA DE RIESGOS'!$AF481),"")</f>
        <v/>
      </c>
      <c r="AV96" s="346" t="str">
        <f>IF(AND('MAPA DE RIESGOS'!$AP482="Media",'MAPA DE RIESGOS'!$AR482="Moderado"),CONCATENATE("R",'MAPA DE RIESGOS'!$H482,"C",'MAPA DE RIESGOS'!$AF482),"")</f>
        <v/>
      </c>
      <c r="AW96" s="346" t="str">
        <f>IF(AND('MAPA DE RIESGOS'!$AP483="Media",'MAPA DE RIESGOS'!$AR483="Moderado"),CONCATENATE("R",'MAPA DE RIESGOS'!$H483,"C",'MAPA DE RIESGOS'!$AF483),"")</f>
        <v/>
      </c>
      <c r="AX96" s="346" t="str">
        <f>IF(AND('MAPA DE RIESGOS'!$AP484="Media",'MAPA DE RIESGOS'!$AR484="Moderado"),CONCATENATE("R",'MAPA DE RIESGOS'!$H484,"C",'MAPA DE RIESGOS'!$AF484),"")</f>
        <v/>
      </c>
      <c r="AY96" s="346" t="str">
        <f>IF(AND('MAPA DE RIESGOS'!$AP485="Media",'MAPA DE RIESGOS'!$AR485="Moderado"),CONCATENATE("R",'MAPA DE RIESGOS'!$H485,"C",'MAPA DE RIESGOS'!$AF485),"")</f>
        <v/>
      </c>
      <c r="AZ96" s="346" t="str">
        <f>IF(AND('MAPA DE RIESGOS'!$AP486="Media",'MAPA DE RIESGOS'!$AR486="Moderado"),CONCATENATE("R",'MAPA DE RIESGOS'!$H486,"C",'MAPA DE RIESGOS'!$AF486),"")</f>
        <v/>
      </c>
      <c r="BA96" s="346" t="str">
        <f>IF(AND('MAPA DE RIESGOS'!$AP487="Media",'MAPA DE RIESGOS'!$AR487="Moderado"),CONCATENATE("R",'MAPA DE RIESGOS'!$H487,"C",'MAPA DE RIESGOS'!$AF487),"")</f>
        <v/>
      </c>
      <c r="BB96" s="346" t="str">
        <f>IF(AND('MAPA DE RIESGOS'!$AP488="Media",'MAPA DE RIESGOS'!$AR488="Moderado"),CONCATENATE("R",'MAPA DE RIESGOS'!$H488,"C",'MAPA DE RIESGOS'!$AF488),"")</f>
        <v/>
      </c>
      <c r="BC96" s="346" t="str">
        <f>IF(AND('MAPA DE RIESGOS'!$AP489="Media",'MAPA DE RIESGOS'!$AR489="Moderado"),CONCATENATE("R",'MAPA DE RIESGOS'!$H489,"C",'MAPA DE RIESGOS'!$AF489),"")</f>
        <v/>
      </c>
      <c r="BD96" s="346" t="str">
        <f>IF(AND('MAPA DE RIESGOS'!$AP490="Media",'MAPA DE RIESGOS'!$AR490="Moderado"),CONCATENATE("R",'MAPA DE RIESGOS'!$H490,"C",'MAPA DE RIESGOS'!$AF490),"")</f>
        <v/>
      </c>
      <c r="BE96" s="346" t="str">
        <f>IF(AND('MAPA DE RIESGOS'!$AP491="Media",'MAPA DE RIESGOS'!$AR491="Moderado"),CONCATENATE("R",'MAPA DE RIESGOS'!$H491,"C",'MAPA DE RIESGOS'!$AF491),"")</f>
        <v/>
      </c>
      <c r="BF96" s="346" t="str">
        <f>IF(AND('MAPA DE RIESGOS'!$AP492="Media",'MAPA DE RIESGOS'!$AR492="Moderado"),CONCATENATE("R",'MAPA DE RIESGOS'!$H492,"C",'MAPA DE RIESGOS'!$AF492),"")</f>
        <v/>
      </c>
      <c r="BG96" s="346" t="str">
        <f>IF(AND('MAPA DE RIESGOS'!$AP493="Media",'MAPA DE RIESGOS'!$AR493="Moderado"),CONCATENATE("R",'MAPA DE RIESGOS'!$H493,"C",'MAPA DE RIESGOS'!$AF493),"")</f>
        <v/>
      </c>
      <c r="BH96" s="346" t="str">
        <f>IF(AND('MAPA DE RIESGOS'!$AP494="Media",'MAPA DE RIESGOS'!$AR494="Moderado"),CONCATENATE("R",'MAPA DE RIESGOS'!$H494,"C",'MAPA DE RIESGOS'!$AF494),"")</f>
        <v/>
      </c>
      <c r="BI96" s="346" t="str">
        <f>IF(AND('MAPA DE RIESGOS'!$AP495="Media",'MAPA DE RIESGOS'!$AR495="Moderado"),CONCATENATE("R",'MAPA DE RIESGOS'!$H495,"C",'MAPA DE RIESGOS'!$AF495),"")</f>
        <v/>
      </c>
      <c r="BJ96" s="346" t="str">
        <f>IF(AND('MAPA DE RIESGOS'!$AP496="Media",'MAPA DE RIESGOS'!$AR496="Moderado"),CONCATENATE("R",'MAPA DE RIESGOS'!$H496,"C",'MAPA DE RIESGOS'!$AF496),"")</f>
        <v/>
      </c>
      <c r="BK96" s="347" t="str">
        <f>IF(AND('MAPA DE RIESGOS'!$AP497="Media",'MAPA DE RIESGOS'!$AR497="Moderado"),CONCATENATE("R",'MAPA DE RIESGOS'!$H497,"C",'MAPA DE RIESGOS'!$AF497),"")</f>
        <v/>
      </c>
      <c r="BL96" s="333" t="str">
        <f>IF(AND('MAPA DE RIESGOS'!$AP480="Media",'MAPA DE RIESGOS'!$AR480="Mayor"),CONCATENATE("R",'MAPA DE RIESGOS'!$H480,"C",'MAPA DE RIESGOS'!$AF480),"")</f>
        <v/>
      </c>
      <c r="BM96" s="333" t="str">
        <f>IF(AND('MAPA DE RIESGOS'!$AP481="Media",'MAPA DE RIESGOS'!$AR481="Mayor"),CONCATENATE("R",'MAPA DE RIESGOS'!$H481,"C",'MAPA DE RIESGOS'!$AF481),"")</f>
        <v/>
      </c>
      <c r="BN96" s="333" t="str">
        <f>IF(AND('MAPA DE RIESGOS'!$AP482="Media",'MAPA DE RIESGOS'!$AR482="Mayor"),CONCATENATE("R",'MAPA DE RIESGOS'!$H482,"C",'MAPA DE RIESGOS'!$AF482),"")</f>
        <v/>
      </c>
      <c r="BO96" s="333" t="str">
        <f>IF(AND('MAPA DE RIESGOS'!$AP483="Media",'MAPA DE RIESGOS'!$AR483="Mayor"),CONCATENATE("R",'MAPA DE RIESGOS'!$H483,"C",'MAPA DE RIESGOS'!$AF483),"")</f>
        <v/>
      </c>
      <c r="BP96" s="333" t="str">
        <f>IF(AND('MAPA DE RIESGOS'!$AP484="Media",'MAPA DE RIESGOS'!$AR484="Mayor"),CONCATENATE("R",'MAPA DE RIESGOS'!$H484,"C",'MAPA DE RIESGOS'!$AF484),"")</f>
        <v/>
      </c>
      <c r="BQ96" s="333" t="str">
        <f>IF(AND('MAPA DE RIESGOS'!$AP485="Media",'MAPA DE RIESGOS'!$AR485="Mayor"),CONCATENATE("R",'MAPA DE RIESGOS'!$H485,"C",'MAPA DE RIESGOS'!$AF485),"")</f>
        <v/>
      </c>
      <c r="BR96" s="333" t="str">
        <f>IF(AND('MAPA DE RIESGOS'!$AP486="Media",'MAPA DE RIESGOS'!$AR486="Mayor"),CONCATENATE("R",'MAPA DE RIESGOS'!$H486,"C",'MAPA DE RIESGOS'!$AF486),"")</f>
        <v/>
      </c>
      <c r="BS96" s="333" t="str">
        <f>IF(AND('MAPA DE RIESGOS'!$AP487="Media",'MAPA DE RIESGOS'!$AR487="Mayor"),CONCATENATE("R",'MAPA DE RIESGOS'!$H487,"C",'MAPA DE RIESGOS'!$AF487),"")</f>
        <v/>
      </c>
      <c r="BT96" s="333" t="str">
        <f>IF(AND('MAPA DE RIESGOS'!$AP488="Media",'MAPA DE RIESGOS'!$AR488="Mayor"),CONCATENATE("R",'MAPA DE RIESGOS'!$H488,"C",'MAPA DE RIESGOS'!$AF488),"")</f>
        <v/>
      </c>
      <c r="BU96" s="333" t="str">
        <f>IF(AND('MAPA DE RIESGOS'!$AP489="Media",'MAPA DE RIESGOS'!$AR489="Mayor"),CONCATENATE("R",'MAPA DE RIESGOS'!$H489,"C",'MAPA DE RIESGOS'!$AF489),"")</f>
        <v/>
      </c>
      <c r="BV96" s="333" t="str">
        <f>IF(AND('MAPA DE RIESGOS'!$AP490="Media",'MAPA DE RIESGOS'!$AR490="Mayor"),CONCATENATE("R",'MAPA DE RIESGOS'!$H490,"C",'MAPA DE RIESGOS'!$AF490),"")</f>
        <v/>
      </c>
      <c r="BW96" s="333" t="str">
        <f>IF(AND('MAPA DE RIESGOS'!$AP491="Media",'MAPA DE RIESGOS'!$AR491="Mayor"),CONCATENATE("R",'MAPA DE RIESGOS'!$H491,"C",'MAPA DE RIESGOS'!$AF491),"")</f>
        <v/>
      </c>
      <c r="BX96" s="333" t="str">
        <f>IF(AND('MAPA DE RIESGOS'!$AP492="Media",'MAPA DE RIESGOS'!$AR492="Mayor"),CONCATENATE("R",'MAPA DE RIESGOS'!$H492,"C",'MAPA DE RIESGOS'!$AF492),"")</f>
        <v/>
      </c>
      <c r="BY96" s="333" t="str">
        <f>IF(AND('MAPA DE RIESGOS'!$AP493="Media",'MAPA DE RIESGOS'!$AR493="Mayor"),CONCATENATE("R",'MAPA DE RIESGOS'!$H493,"C",'MAPA DE RIESGOS'!$AF493),"")</f>
        <v/>
      </c>
      <c r="BZ96" s="333" t="str">
        <f>IF(AND('MAPA DE RIESGOS'!$AP494="Media",'MAPA DE RIESGOS'!$AR494="Mayor"),CONCATENATE("R",'MAPA DE RIESGOS'!$H494,"C",'MAPA DE RIESGOS'!$AF494),"")</f>
        <v/>
      </c>
      <c r="CA96" s="333" t="str">
        <f>IF(AND('MAPA DE RIESGOS'!$AP495="Media",'MAPA DE RIESGOS'!$AR495="Mayor"),CONCATENATE("R",'MAPA DE RIESGOS'!$H495,"C",'MAPA DE RIESGOS'!$AF495),"")</f>
        <v/>
      </c>
      <c r="CB96" s="333" t="str">
        <f>IF(AND('MAPA DE RIESGOS'!$AP496="Media",'MAPA DE RIESGOS'!$AR496="Mayor"),CONCATENATE("R",'MAPA DE RIESGOS'!$H496,"C",'MAPA DE RIESGOS'!$AF496),"")</f>
        <v/>
      </c>
      <c r="CC96" s="334" t="str">
        <f>IF(AND('MAPA DE RIESGOS'!$AP497="Media",'MAPA DE RIESGOS'!$AR497="Mayor"),CONCATENATE("R",'MAPA DE RIESGOS'!$H497,"C",'MAPA DE RIESGOS'!$AF497),"")</f>
        <v/>
      </c>
      <c r="CD96" s="335" t="str">
        <f>IF(AND('MAPA DE RIESGOS'!$AP480="Media",'MAPA DE RIESGOS'!$AR480="Catastrófico"),CONCATENATE("R",'MAPA DE RIESGOS'!$H480,"C",'MAPA DE RIESGOS'!$AF480),"")</f>
        <v/>
      </c>
      <c r="CE96" s="335" t="str">
        <f>IF(AND('MAPA DE RIESGOS'!$AP481="Media",'MAPA DE RIESGOS'!$AR481="Catastrófico"),CONCATENATE("R",'MAPA DE RIESGOS'!$H481,"C",'MAPA DE RIESGOS'!$AF481),"")</f>
        <v/>
      </c>
      <c r="CF96" s="335" t="str">
        <f>IF(AND('MAPA DE RIESGOS'!$AP482="Media",'MAPA DE RIESGOS'!$AR482="Catastrófico"),CONCATENATE("R",'MAPA DE RIESGOS'!$H482,"C",'MAPA DE RIESGOS'!$AF482),"")</f>
        <v/>
      </c>
      <c r="CG96" s="335" t="str">
        <f>IF(AND('MAPA DE RIESGOS'!$AP483="Media",'MAPA DE RIESGOS'!$AR483="Catastrófico"),CONCATENATE("R",'MAPA DE RIESGOS'!$H483,"C",'MAPA DE RIESGOS'!$AF483),"")</f>
        <v/>
      </c>
      <c r="CH96" s="335" t="str">
        <f>IF(AND('MAPA DE RIESGOS'!$AP484="Media",'MAPA DE RIESGOS'!$AR484="Catastrófico"),CONCATENATE("R",'MAPA DE RIESGOS'!$H484,"C",'MAPA DE RIESGOS'!$AF484),"")</f>
        <v/>
      </c>
      <c r="CI96" s="335" t="str">
        <f>IF(AND('MAPA DE RIESGOS'!$AP485="Media",'MAPA DE RIESGOS'!$AR485="Catastrófico"),CONCATENATE("R",'MAPA DE RIESGOS'!$H485,"C",'MAPA DE RIESGOS'!$AF485),"")</f>
        <v/>
      </c>
      <c r="CJ96" s="335" t="str">
        <f>IF(AND('MAPA DE RIESGOS'!$AP486="Media",'MAPA DE RIESGOS'!$AR486="Catastrófico"),CONCATENATE("R",'MAPA DE RIESGOS'!$H486,"C",'MAPA DE RIESGOS'!$AF486),"")</f>
        <v/>
      </c>
      <c r="CK96" s="335" t="str">
        <f>IF(AND('MAPA DE RIESGOS'!$AP487="Media",'MAPA DE RIESGOS'!$AR487="Catastrófico"),CONCATENATE("R",'MAPA DE RIESGOS'!$H487,"C",'MAPA DE RIESGOS'!$AF487),"")</f>
        <v/>
      </c>
      <c r="CL96" s="335" t="str">
        <f>IF(AND('MAPA DE RIESGOS'!$AP488="Media",'MAPA DE RIESGOS'!$AR488="Catastrófico"),CONCATENATE("R",'MAPA DE RIESGOS'!$H488,"C",'MAPA DE RIESGOS'!$AF488),"")</f>
        <v/>
      </c>
      <c r="CM96" s="335" t="str">
        <f>IF(AND('MAPA DE RIESGOS'!$AP489="Media",'MAPA DE RIESGOS'!$AR489="Catastrófico"),CONCATENATE("R",'MAPA DE RIESGOS'!$H489,"C",'MAPA DE RIESGOS'!$AF489),"")</f>
        <v/>
      </c>
      <c r="CN96" s="335" t="str">
        <f>IF(AND('MAPA DE RIESGOS'!$AP490="Media",'MAPA DE RIESGOS'!$AR490="Catastrófico"),CONCATENATE("R",'MAPA DE RIESGOS'!$H490,"C",'MAPA DE RIESGOS'!$AF490),"")</f>
        <v/>
      </c>
      <c r="CO96" s="335" t="str">
        <f>IF(AND('MAPA DE RIESGOS'!$AP491="Media",'MAPA DE RIESGOS'!$AR491="Catastrófico"),CONCATENATE("R",'MAPA DE RIESGOS'!$H491,"C",'MAPA DE RIESGOS'!$AF491),"")</f>
        <v/>
      </c>
      <c r="CP96" s="335" t="str">
        <f>IF(AND('MAPA DE RIESGOS'!$AP492="Media",'MAPA DE RIESGOS'!$AR492="Catastrófico"),CONCATENATE("R",'MAPA DE RIESGOS'!$H492,"C",'MAPA DE RIESGOS'!$AF492),"")</f>
        <v/>
      </c>
      <c r="CQ96" s="335" t="str">
        <f>IF(AND('MAPA DE RIESGOS'!$AP493="Media",'MAPA DE RIESGOS'!$AR493="Catastrófico"),CONCATENATE("R",'MAPA DE RIESGOS'!$H493,"C",'MAPA DE RIESGOS'!$AF493),"")</f>
        <v/>
      </c>
      <c r="CR96" s="335" t="str">
        <f>IF(AND('MAPA DE RIESGOS'!$AP494="Media",'MAPA DE RIESGOS'!$AR494="Catastrófico"),CONCATENATE("R",'MAPA DE RIESGOS'!$H494,"C",'MAPA DE RIESGOS'!$AF494),"")</f>
        <v/>
      </c>
      <c r="CS96" s="335" t="str">
        <f>IF(AND('MAPA DE RIESGOS'!$AP495="Media",'MAPA DE RIESGOS'!$AR495="Catastrófico"),CONCATENATE("R",'MAPA DE RIESGOS'!$H495,"C",'MAPA DE RIESGOS'!$AF495),"")</f>
        <v/>
      </c>
      <c r="CT96" s="335" t="str">
        <f>IF(AND('MAPA DE RIESGOS'!$AP496="Media",'MAPA DE RIESGOS'!$AR496="Catastrófico"),CONCATENATE("R",'MAPA DE RIESGOS'!$H496,"C",'MAPA DE RIESGOS'!$AF496),"")</f>
        <v/>
      </c>
      <c r="CU96" s="336" t="str">
        <f>IF(AND('MAPA DE RIESGOS'!$AP497="Media",'MAPA DE RIESGOS'!$AR497="Catastrófico"),CONCATENATE("R",'MAPA DE RIESGOS'!$H497,"C",'MAPA DE RIESGOS'!$AF497),"")</f>
        <v/>
      </c>
      <c r="CV96" s="67"/>
      <c r="CW96" s="979"/>
      <c r="CX96" s="980"/>
      <c r="CY96" s="980"/>
      <c r="CZ96" s="980"/>
      <c r="DA96" s="980"/>
      <c r="DB96" s="981"/>
    </row>
    <row r="97" spans="2:106" ht="32.450000000000003" customHeight="1">
      <c r="B97" s="966"/>
      <c r="C97" s="966"/>
      <c r="D97" s="967"/>
      <c r="E97" s="955"/>
      <c r="F97" s="956"/>
      <c r="G97" s="956"/>
      <c r="H97" s="956"/>
      <c r="I97" s="957"/>
      <c r="J97" s="345" t="str">
        <f>IF(AND('MAPA DE RIESGOS'!$AP498="Media",'MAPA DE RIESGOS'!$AR498="Leve"),CONCATENATE("R",'MAPA DE RIESGOS'!$H498,"C",'MAPA DE RIESGOS'!$AF498),"")</f>
        <v/>
      </c>
      <c r="K97" s="346" t="str">
        <f>IF(AND('MAPA DE RIESGOS'!$AP499="Media",'MAPA DE RIESGOS'!$AR499="Leve"),CONCATENATE("R",'MAPA DE RIESGOS'!$H499,"C",'MAPA DE RIESGOS'!$AF499),"")</f>
        <v/>
      </c>
      <c r="L97" s="346" t="str">
        <f>IF(AND('MAPA DE RIESGOS'!$AP500="Media",'MAPA DE RIESGOS'!$AR500="Leve"),CONCATENATE("R",'MAPA DE RIESGOS'!$H500,"C",'MAPA DE RIESGOS'!$AF500),"")</f>
        <v/>
      </c>
      <c r="M97" s="346" t="str">
        <f>IF(AND('MAPA DE RIESGOS'!$AP501="Media",'MAPA DE RIESGOS'!$AR501="Leve"),CONCATENATE("R",'MAPA DE RIESGOS'!$H501,"C",'MAPA DE RIESGOS'!$AF501),"")</f>
        <v/>
      </c>
      <c r="N97" s="346" t="str">
        <f>IF(AND('MAPA DE RIESGOS'!$AP502="Media",'MAPA DE RIESGOS'!$AR502="Leve"),CONCATENATE("R",'MAPA DE RIESGOS'!$H502,"C",'MAPA DE RIESGOS'!$AF502),"")</f>
        <v/>
      </c>
      <c r="O97" s="346" t="str">
        <f>IF(AND('MAPA DE RIESGOS'!$AP503="Media",'MAPA DE RIESGOS'!$AR503="Leve"),CONCATENATE("R",'MAPA DE RIESGOS'!$H503,"C",'MAPA DE RIESGOS'!$AF503),"")</f>
        <v/>
      </c>
      <c r="P97" s="346" t="str">
        <f>IF(AND('MAPA DE RIESGOS'!$AP504="Media",'MAPA DE RIESGOS'!$AR504="Leve"),CONCATENATE("R",'MAPA DE RIESGOS'!$H504,"C",'MAPA DE RIESGOS'!$AF504),"")</f>
        <v/>
      </c>
      <c r="Q97" s="346" t="str">
        <f>IF(AND('MAPA DE RIESGOS'!$AP505="Media",'MAPA DE RIESGOS'!$AR505="Leve"),CONCATENATE("R",'MAPA DE RIESGOS'!$H505,"C",'MAPA DE RIESGOS'!$AF505),"")</f>
        <v/>
      </c>
      <c r="R97" s="346" t="str">
        <f>IF(AND('MAPA DE RIESGOS'!$AP506="Media",'MAPA DE RIESGOS'!$AR506="Leve"),CONCATENATE("R",'MAPA DE RIESGOS'!$H506,"C",'MAPA DE RIESGOS'!$AF506),"")</f>
        <v/>
      </c>
      <c r="S97" s="346" t="str">
        <f>IF(AND('MAPA DE RIESGOS'!$AP507="Media",'MAPA DE RIESGOS'!$AR507="Leve"),CONCATENATE("R",'MAPA DE RIESGOS'!$H507,"C",'MAPA DE RIESGOS'!$AF507),"")</f>
        <v/>
      </c>
      <c r="T97" s="346" t="str">
        <f>IF(AND('MAPA DE RIESGOS'!$AP508="Media",'MAPA DE RIESGOS'!$AR508="Leve"),CONCATENATE("R",'MAPA DE RIESGOS'!$H508,"C",'MAPA DE RIESGOS'!$AF508),"")</f>
        <v/>
      </c>
      <c r="U97" s="346" t="str">
        <f>IF(AND('MAPA DE RIESGOS'!$AP509="Media",'MAPA DE RIESGOS'!$AR509="Leve"),CONCATENATE("R",'MAPA DE RIESGOS'!$H509,"C",'MAPA DE RIESGOS'!$AF509),"")</f>
        <v/>
      </c>
      <c r="V97" s="346" t="str">
        <f>IF(AND('MAPA DE RIESGOS'!$AP510="Media",'MAPA DE RIESGOS'!$AR510="Leve"),CONCATENATE("R",'MAPA DE RIESGOS'!$H510,"C",'MAPA DE RIESGOS'!$AF510),"")</f>
        <v/>
      </c>
      <c r="W97" s="346" t="str">
        <f>IF(AND('MAPA DE RIESGOS'!$AP511="Media",'MAPA DE RIESGOS'!$AR511="Leve"),CONCATENATE("R",'MAPA DE RIESGOS'!$H511,"C",'MAPA DE RIESGOS'!$AF511),"")</f>
        <v/>
      </c>
      <c r="X97" s="346" t="str">
        <f>IF(AND('MAPA DE RIESGOS'!$AP512="Media",'MAPA DE RIESGOS'!$AR512="Leve"),CONCATENATE("R",'MAPA DE RIESGOS'!$H512,"C",'MAPA DE RIESGOS'!$AF512),"")</f>
        <v/>
      </c>
      <c r="Y97" s="346" t="str">
        <f>IF(AND('MAPA DE RIESGOS'!$AP513="Media",'MAPA DE RIESGOS'!$AR513="Leve"),CONCATENATE("R",'MAPA DE RIESGOS'!$H513,"C",'MAPA DE RIESGOS'!$AF513),"")</f>
        <v/>
      </c>
      <c r="Z97" s="346" t="str">
        <f>IF(AND('MAPA DE RIESGOS'!$AP514="Media",'MAPA DE RIESGOS'!$AR514="Leve"),CONCATENATE("R",'MAPA DE RIESGOS'!$H514,"C",'MAPA DE RIESGOS'!$AF514),"")</f>
        <v/>
      </c>
      <c r="AA97" s="346" t="str">
        <f>IF(AND('MAPA DE RIESGOS'!$AP515="Media",'MAPA DE RIESGOS'!$AR515="Leve"),CONCATENATE("R",'MAPA DE RIESGOS'!$H515,"C",'MAPA DE RIESGOS'!$AF515),"")</f>
        <v/>
      </c>
      <c r="AB97" s="345" t="str">
        <f>IF(AND('MAPA DE RIESGOS'!$AP498="Media",'MAPA DE RIESGOS'!$AR498="Menor"),CONCATENATE("R",'MAPA DE RIESGOS'!$H498,"C",'MAPA DE RIESGOS'!$AF498),"")</f>
        <v/>
      </c>
      <c r="AC97" s="346" t="str">
        <f>IF(AND('MAPA DE RIESGOS'!$AP499="Media",'MAPA DE RIESGOS'!$AR499="Menor"),CONCATENATE("R",'MAPA DE RIESGOS'!$H499,"C",'MAPA DE RIESGOS'!$AF499),"")</f>
        <v/>
      </c>
      <c r="AD97" s="346" t="str">
        <f>IF(AND('MAPA DE RIESGOS'!$AP500="Media",'MAPA DE RIESGOS'!$AR500="Menor"),CONCATENATE("R",'MAPA DE RIESGOS'!$H500,"C",'MAPA DE RIESGOS'!$AF500),"")</f>
        <v/>
      </c>
      <c r="AE97" s="346" t="str">
        <f>IF(AND('MAPA DE RIESGOS'!$AP501="Media",'MAPA DE RIESGOS'!$AR501="Menor"),CONCATENATE("R",'MAPA DE RIESGOS'!$H501,"C",'MAPA DE RIESGOS'!$AF501),"")</f>
        <v/>
      </c>
      <c r="AF97" s="346" t="str">
        <f>IF(AND('MAPA DE RIESGOS'!$AP502="Media",'MAPA DE RIESGOS'!$AR502="Menor"),CONCATENATE("R",'MAPA DE RIESGOS'!$H502,"C",'MAPA DE RIESGOS'!$AF502),"")</f>
        <v/>
      </c>
      <c r="AG97" s="346" t="str">
        <f>IF(AND('MAPA DE RIESGOS'!$AP503="Media",'MAPA DE RIESGOS'!$AR503="Menor"),CONCATENATE("R",'MAPA DE RIESGOS'!$H503,"C",'MAPA DE RIESGOS'!$AF503),"")</f>
        <v/>
      </c>
      <c r="AH97" s="346" t="str">
        <f>IF(AND('MAPA DE RIESGOS'!$AP504="Media",'MAPA DE RIESGOS'!$AR504="Menor"),CONCATENATE("R",'MAPA DE RIESGOS'!$H504,"C",'MAPA DE RIESGOS'!$AF504),"")</f>
        <v/>
      </c>
      <c r="AI97" s="346" t="str">
        <f>IF(AND('MAPA DE RIESGOS'!$AP505="Media",'MAPA DE RIESGOS'!$AR505="Menor"),CONCATENATE("R",'MAPA DE RIESGOS'!$H505,"C",'MAPA DE RIESGOS'!$AF505),"")</f>
        <v/>
      </c>
      <c r="AJ97" s="346" t="str">
        <f>IF(AND('MAPA DE RIESGOS'!$AP506="Media",'MAPA DE RIESGOS'!$AR506="Menor"),CONCATENATE("R",'MAPA DE RIESGOS'!$H506,"C",'MAPA DE RIESGOS'!$AF506),"")</f>
        <v/>
      </c>
      <c r="AK97" s="346" t="str">
        <f>IF(AND('MAPA DE RIESGOS'!$AP507="Media",'MAPA DE RIESGOS'!$AR507="Menor"),CONCATENATE("R",'MAPA DE RIESGOS'!$H507,"C",'MAPA DE RIESGOS'!$AF507),"")</f>
        <v/>
      </c>
      <c r="AL97" s="346" t="str">
        <f>IF(AND('MAPA DE RIESGOS'!$AP508="Media",'MAPA DE RIESGOS'!$AR508="Menor"),CONCATENATE("R",'MAPA DE RIESGOS'!$H508,"C",'MAPA DE RIESGOS'!$AF508),"")</f>
        <v/>
      </c>
      <c r="AM97" s="346" t="str">
        <f>IF(AND('MAPA DE RIESGOS'!$AP509="Media",'MAPA DE RIESGOS'!$AR509="Menor"),CONCATENATE("R",'MAPA DE RIESGOS'!$H509,"C",'MAPA DE RIESGOS'!$AF509),"")</f>
        <v/>
      </c>
      <c r="AN97" s="346" t="str">
        <f>IF(AND('MAPA DE RIESGOS'!$AP510="Media",'MAPA DE RIESGOS'!$AR510="Menor"),CONCATENATE("R",'MAPA DE RIESGOS'!$H510,"C",'MAPA DE RIESGOS'!$AF510),"")</f>
        <v/>
      </c>
      <c r="AO97" s="346" t="str">
        <f>IF(AND('MAPA DE RIESGOS'!$AP511="Media",'MAPA DE RIESGOS'!$AR511="Menor"),CONCATENATE("R",'MAPA DE RIESGOS'!$H511,"C",'MAPA DE RIESGOS'!$AF511),"")</f>
        <v/>
      </c>
      <c r="AP97" s="346" t="str">
        <f>IF(AND('MAPA DE RIESGOS'!$AP512="Media",'MAPA DE RIESGOS'!$AR512="Menor"),CONCATENATE("R",'MAPA DE RIESGOS'!$H512,"C",'MAPA DE RIESGOS'!$AF512),"")</f>
        <v/>
      </c>
      <c r="AQ97" s="346" t="str">
        <f>IF(AND('MAPA DE RIESGOS'!$AP513="Media",'MAPA DE RIESGOS'!$AR513="Menor"),CONCATENATE("R",'MAPA DE RIESGOS'!$H513,"C",'MAPA DE RIESGOS'!$AF513),"")</f>
        <v/>
      </c>
      <c r="AR97" s="346" t="str">
        <f>IF(AND('MAPA DE RIESGOS'!$AP514="Media",'MAPA DE RIESGOS'!$AR514="Menor"),CONCATENATE("R",'MAPA DE RIESGOS'!$H514,"C",'MAPA DE RIESGOS'!$AF514),"")</f>
        <v/>
      </c>
      <c r="AS97" s="346" t="str">
        <f>IF(AND('MAPA DE RIESGOS'!$AP515="Media",'MAPA DE RIESGOS'!$AR515="Menor"),CONCATENATE("R",'MAPA DE RIESGOS'!$H515,"C",'MAPA DE RIESGOS'!$AF515),"")</f>
        <v/>
      </c>
      <c r="AT97" s="345" t="str">
        <f>IF(AND('MAPA DE RIESGOS'!$AP498="Media",'MAPA DE RIESGOS'!$AR498="Moderado"),CONCATENATE("R",'MAPA DE RIESGOS'!$H498,"C",'MAPA DE RIESGOS'!$AF498),"")</f>
        <v/>
      </c>
      <c r="AU97" s="346" t="str">
        <f>IF(AND('MAPA DE RIESGOS'!$AP499="Media",'MAPA DE RIESGOS'!$AR499="Moderado"),CONCATENATE("R",'MAPA DE RIESGOS'!$H499,"C",'MAPA DE RIESGOS'!$AF499),"")</f>
        <v/>
      </c>
      <c r="AV97" s="346" t="str">
        <f>IF(AND('MAPA DE RIESGOS'!$AP500="Media",'MAPA DE RIESGOS'!$AR500="Moderado"),CONCATENATE("R",'MAPA DE RIESGOS'!$H500,"C",'MAPA DE RIESGOS'!$AF500),"")</f>
        <v/>
      </c>
      <c r="AW97" s="346" t="str">
        <f>IF(AND('MAPA DE RIESGOS'!$AP501="Media",'MAPA DE RIESGOS'!$AR501="Moderado"),CONCATENATE("R",'MAPA DE RIESGOS'!$H501,"C",'MAPA DE RIESGOS'!$AF501),"")</f>
        <v/>
      </c>
      <c r="AX97" s="346" t="str">
        <f>IF(AND('MAPA DE RIESGOS'!$AP502="Media",'MAPA DE RIESGOS'!$AR502="Moderado"),CONCATENATE("R",'MAPA DE RIESGOS'!$H502,"C",'MAPA DE RIESGOS'!$AF502),"")</f>
        <v/>
      </c>
      <c r="AY97" s="346" t="str">
        <f>IF(AND('MAPA DE RIESGOS'!$AP503="Media",'MAPA DE RIESGOS'!$AR503="Moderado"),CONCATENATE("R",'MAPA DE RIESGOS'!$H503,"C",'MAPA DE RIESGOS'!$AF503),"")</f>
        <v/>
      </c>
      <c r="AZ97" s="346" t="str">
        <f>IF(AND('MAPA DE RIESGOS'!$AP504="Media",'MAPA DE RIESGOS'!$AR504="Moderado"),CONCATENATE("R",'MAPA DE RIESGOS'!$H504,"C",'MAPA DE RIESGOS'!$AF504),"")</f>
        <v/>
      </c>
      <c r="BA97" s="346" t="str">
        <f>IF(AND('MAPA DE RIESGOS'!$AP505="Media",'MAPA DE RIESGOS'!$AR505="Moderado"),CONCATENATE("R",'MAPA DE RIESGOS'!$H505,"C",'MAPA DE RIESGOS'!$AF505),"")</f>
        <v/>
      </c>
      <c r="BB97" s="346" t="str">
        <f>IF(AND('MAPA DE RIESGOS'!$AP506="Media",'MAPA DE RIESGOS'!$AR506="Moderado"),CONCATENATE("R",'MAPA DE RIESGOS'!$H506,"C",'MAPA DE RIESGOS'!$AF506),"")</f>
        <v/>
      </c>
      <c r="BC97" s="346" t="str">
        <f>IF(AND('MAPA DE RIESGOS'!$AP507="Media",'MAPA DE RIESGOS'!$AR507="Moderado"),CONCATENATE("R",'MAPA DE RIESGOS'!$H507,"C",'MAPA DE RIESGOS'!$AF507),"")</f>
        <v/>
      </c>
      <c r="BD97" s="346" t="str">
        <f>IF(AND('MAPA DE RIESGOS'!$AP508="Media",'MAPA DE RIESGOS'!$AR508="Moderado"),CONCATENATE("R",'MAPA DE RIESGOS'!$H508,"C",'MAPA DE RIESGOS'!$AF508),"")</f>
        <v/>
      </c>
      <c r="BE97" s="346" t="str">
        <f>IF(AND('MAPA DE RIESGOS'!$AP509="Media",'MAPA DE RIESGOS'!$AR509="Moderado"),CONCATENATE("R",'MAPA DE RIESGOS'!$H509,"C",'MAPA DE RIESGOS'!$AF509),"")</f>
        <v/>
      </c>
      <c r="BF97" s="346" t="str">
        <f>IF(AND('MAPA DE RIESGOS'!$AP510="Media",'MAPA DE RIESGOS'!$AR510="Moderado"),CONCATENATE("R",'MAPA DE RIESGOS'!$H510,"C",'MAPA DE RIESGOS'!$AF510),"")</f>
        <v/>
      </c>
      <c r="BG97" s="346" t="str">
        <f>IF(AND('MAPA DE RIESGOS'!$AP511="Media",'MAPA DE RIESGOS'!$AR511="Moderado"),CONCATENATE("R",'MAPA DE RIESGOS'!$H511,"C",'MAPA DE RIESGOS'!$AF511),"")</f>
        <v/>
      </c>
      <c r="BH97" s="346" t="str">
        <f>IF(AND('MAPA DE RIESGOS'!$AP512="Media",'MAPA DE RIESGOS'!$AR512="Moderado"),CONCATENATE("R",'MAPA DE RIESGOS'!$H512,"C",'MAPA DE RIESGOS'!$AF512),"")</f>
        <v/>
      </c>
      <c r="BI97" s="346" t="str">
        <f>IF(AND('MAPA DE RIESGOS'!$AP513="Media",'MAPA DE RIESGOS'!$AR513="Moderado"),CONCATENATE("R",'MAPA DE RIESGOS'!$H513,"C",'MAPA DE RIESGOS'!$AF513),"")</f>
        <v/>
      </c>
      <c r="BJ97" s="346" t="str">
        <f>IF(AND('MAPA DE RIESGOS'!$AP514="Media",'MAPA DE RIESGOS'!$AR514="Moderado"),CONCATENATE("R",'MAPA DE RIESGOS'!$H514,"C",'MAPA DE RIESGOS'!$AF514),"")</f>
        <v/>
      </c>
      <c r="BK97" s="347" t="str">
        <f>IF(AND('MAPA DE RIESGOS'!$AP515="Media",'MAPA DE RIESGOS'!$AR515="Moderado"),CONCATENATE("R",'MAPA DE RIESGOS'!$H515,"C",'MAPA DE RIESGOS'!$AF515),"")</f>
        <v/>
      </c>
      <c r="BL97" s="333" t="str">
        <f>IF(AND('MAPA DE RIESGOS'!$AP498="Media",'MAPA DE RIESGOS'!$AR498="Mayor"),CONCATENATE("R",'MAPA DE RIESGOS'!$H498,"C",'MAPA DE RIESGOS'!$AF498),"")</f>
        <v/>
      </c>
      <c r="BM97" s="333" t="str">
        <f>IF(AND('MAPA DE RIESGOS'!$AP499="Media",'MAPA DE RIESGOS'!$AR499="Mayor"),CONCATENATE("R",'MAPA DE RIESGOS'!$H499,"C",'MAPA DE RIESGOS'!$AF499),"")</f>
        <v/>
      </c>
      <c r="BN97" s="333" t="str">
        <f>IF(AND('MAPA DE RIESGOS'!$AP500="Media",'MAPA DE RIESGOS'!$AR500="Mayor"),CONCATENATE("R",'MAPA DE RIESGOS'!$H500,"C",'MAPA DE RIESGOS'!$AF500),"")</f>
        <v/>
      </c>
      <c r="BO97" s="333" t="str">
        <f>IF(AND('MAPA DE RIESGOS'!$AP501="Media",'MAPA DE RIESGOS'!$AR501="Mayor"),CONCATENATE("R",'MAPA DE RIESGOS'!$H501,"C",'MAPA DE RIESGOS'!$AF501),"")</f>
        <v/>
      </c>
      <c r="BP97" s="333" t="str">
        <f>IF(AND('MAPA DE RIESGOS'!$AP502="Media",'MAPA DE RIESGOS'!$AR502="Mayor"),CONCATENATE("R",'MAPA DE RIESGOS'!$H502,"C",'MAPA DE RIESGOS'!$AF502),"")</f>
        <v/>
      </c>
      <c r="BQ97" s="333" t="str">
        <f>IF(AND('MAPA DE RIESGOS'!$AP503="Media",'MAPA DE RIESGOS'!$AR503="Mayor"),CONCATENATE("R",'MAPA DE RIESGOS'!$H503,"C",'MAPA DE RIESGOS'!$AF503),"")</f>
        <v/>
      </c>
      <c r="BR97" s="333" t="str">
        <f>IF(AND('MAPA DE RIESGOS'!$AP504="Media",'MAPA DE RIESGOS'!$AR504="Mayor"),CONCATENATE("R",'MAPA DE RIESGOS'!$H504,"C",'MAPA DE RIESGOS'!$AF504),"")</f>
        <v/>
      </c>
      <c r="BS97" s="333" t="str">
        <f>IF(AND('MAPA DE RIESGOS'!$AP505="Media",'MAPA DE RIESGOS'!$AR505="Mayor"),CONCATENATE("R",'MAPA DE RIESGOS'!$H505,"C",'MAPA DE RIESGOS'!$AF505),"")</f>
        <v/>
      </c>
      <c r="BT97" s="333" t="str">
        <f>IF(AND('MAPA DE RIESGOS'!$AP506="Media",'MAPA DE RIESGOS'!$AR506="Mayor"),CONCATENATE("R",'MAPA DE RIESGOS'!$H506,"C",'MAPA DE RIESGOS'!$AF506),"")</f>
        <v/>
      </c>
      <c r="BU97" s="333" t="str">
        <f>IF(AND('MAPA DE RIESGOS'!$AP507="Media",'MAPA DE RIESGOS'!$AR507="Mayor"),CONCATENATE("R",'MAPA DE RIESGOS'!$H507,"C",'MAPA DE RIESGOS'!$AF507),"")</f>
        <v/>
      </c>
      <c r="BV97" s="333" t="str">
        <f>IF(AND('MAPA DE RIESGOS'!$AP508="Media",'MAPA DE RIESGOS'!$AR508="Mayor"),CONCATENATE("R",'MAPA DE RIESGOS'!$H508,"C",'MAPA DE RIESGOS'!$AF508),"")</f>
        <v/>
      </c>
      <c r="BW97" s="333" t="str">
        <f>IF(AND('MAPA DE RIESGOS'!$AP509="Media",'MAPA DE RIESGOS'!$AR509="Mayor"),CONCATENATE("R",'MAPA DE RIESGOS'!$H509,"C",'MAPA DE RIESGOS'!$AF509),"")</f>
        <v/>
      </c>
      <c r="BX97" s="333" t="str">
        <f>IF(AND('MAPA DE RIESGOS'!$AP510="Media",'MAPA DE RIESGOS'!$AR510="Mayor"),CONCATENATE("R",'MAPA DE RIESGOS'!$H510,"C",'MAPA DE RIESGOS'!$AF510),"")</f>
        <v/>
      </c>
      <c r="BY97" s="333" t="str">
        <f>IF(AND('MAPA DE RIESGOS'!$AP511="Media",'MAPA DE RIESGOS'!$AR511="Mayor"),CONCATENATE("R",'MAPA DE RIESGOS'!$H511,"C",'MAPA DE RIESGOS'!$AF511),"")</f>
        <v/>
      </c>
      <c r="BZ97" s="333" t="str">
        <f>IF(AND('MAPA DE RIESGOS'!$AP512="Media",'MAPA DE RIESGOS'!$AR512="Mayor"),CONCATENATE("R",'MAPA DE RIESGOS'!$H512,"C",'MAPA DE RIESGOS'!$AF512),"")</f>
        <v/>
      </c>
      <c r="CA97" s="333" t="str">
        <f>IF(AND('MAPA DE RIESGOS'!$AP513="Media",'MAPA DE RIESGOS'!$AR513="Mayor"),CONCATENATE("R",'MAPA DE RIESGOS'!$H513,"C",'MAPA DE RIESGOS'!$AF513),"")</f>
        <v/>
      </c>
      <c r="CB97" s="333" t="str">
        <f>IF(AND('MAPA DE RIESGOS'!$AP514="Media",'MAPA DE RIESGOS'!$AR514="Mayor"),CONCATENATE("R",'MAPA DE RIESGOS'!$H514,"C",'MAPA DE RIESGOS'!$AF514),"")</f>
        <v/>
      </c>
      <c r="CC97" s="334" t="str">
        <f>IF(AND('MAPA DE RIESGOS'!$AP515="Media",'MAPA DE RIESGOS'!$AR515="Mayor"),CONCATENATE("R",'MAPA DE RIESGOS'!$H515,"C",'MAPA DE RIESGOS'!$AF515),"")</f>
        <v/>
      </c>
      <c r="CD97" s="335" t="str">
        <f>IF(AND('MAPA DE RIESGOS'!$AP498="Media",'MAPA DE RIESGOS'!$AR498="Catastrófico"),CONCATENATE("R",'MAPA DE RIESGOS'!$H498,"C",'MAPA DE RIESGOS'!$AF498),"")</f>
        <v/>
      </c>
      <c r="CE97" s="335" t="str">
        <f>IF(AND('MAPA DE RIESGOS'!$AP499="Media",'MAPA DE RIESGOS'!$AR499="Catastrófico"),CONCATENATE("R",'MAPA DE RIESGOS'!$H499,"C",'MAPA DE RIESGOS'!$AF499),"")</f>
        <v/>
      </c>
      <c r="CF97" s="335" t="str">
        <f>IF(AND('MAPA DE RIESGOS'!$AP500="Media",'MAPA DE RIESGOS'!$AR500="Catastrófico"),CONCATENATE("R",'MAPA DE RIESGOS'!$H500,"C",'MAPA DE RIESGOS'!$AF500),"")</f>
        <v/>
      </c>
      <c r="CG97" s="335" t="str">
        <f>IF(AND('MAPA DE RIESGOS'!$AP501="Media",'MAPA DE RIESGOS'!$AR501="Catastrófico"),CONCATENATE("R",'MAPA DE RIESGOS'!$H501,"C",'MAPA DE RIESGOS'!$AF501),"")</f>
        <v/>
      </c>
      <c r="CH97" s="335" t="str">
        <f>IF(AND('MAPA DE RIESGOS'!$AP502="Media",'MAPA DE RIESGOS'!$AR502="Catastrófico"),CONCATENATE("R",'MAPA DE RIESGOS'!$H502,"C",'MAPA DE RIESGOS'!$AF502),"")</f>
        <v/>
      </c>
      <c r="CI97" s="335" t="str">
        <f>IF(AND('MAPA DE RIESGOS'!$AP503="Media",'MAPA DE RIESGOS'!$AR503="Catastrófico"),CONCATENATE("R",'MAPA DE RIESGOS'!$H503,"C",'MAPA DE RIESGOS'!$AF503),"")</f>
        <v/>
      </c>
      <c r="CJ97" s="335" t="str">
        <f>IF(AND('MAPA DE RIESGOS'!$AP504="Media",'MAPA DE RIESGOS'!$AR504="Catastrófico"),CONCATENATE("R",'MAPA DE RIESGOS'!$H504,"C",'MAPA DE RIESGOS'!$AF504),"")</f>
        <v/>
      </c>
      <c r="CK97" s="335" t="str">
        <f>IF(AND('MAPA DE RIESGOS'!$AP505="Media",'MAPA DE RIESGOS'!$AR505="Catastrófico"),CONCATENATE("R",'MAPA DE RIESGOS'!$H505,"C",'MAPA DE RIESGOS'!$AF505),"")</f>
        <v/>
      </c>
      <c r="CL97" s="335" t="str">
        <f>IF(AND('MAPA DE RIESGOS'!$AP506="Media",'MAPA DE RIESGOS'!$AR506="Catastrófico"),CONCATENATE("R",'MAPA DE RIESGOS'!$H506,"C",'MAPA DE RIESGOS'!$AF506),"")</f>
        <v/>
      </c>
      <c r="CM97" s="335" t="str">
        <f>IF(AND('MAPA DE RIESGOS'!$AP507="Media",'MAPA DE RIESGOS'!$AR507="Catastrófico"),CONCATENATE("R",'MAPA DE RIESGOS'!$H507,"C",'MAPA DE RIESGOS'!$AF507),"")</f>
        <v/>
      </c>
      <c r="CN97" s="335" t="str">
        <f>IF(AND('MAPA DE RIESGOS'!$AP508="Media",'MAPA DE RIESGOS'!$AR508="Catastrófico"),CONCATENATE("R",'MAPA DE RIESGOS'!$H508,"C",'MAPA DE RIESGOS'!$AF508),"")</f>
        <v/>
      </c>
      <c r="CO97" s="335" t="str">
        <f>IF(AND('MAPA DE RIESGOS'!$AP509="Media",'MAPA DE RIESGOS'!$AR509="Catastrófico"),CONCATENATE("R",'MAPA DE RIESGOS'!$H509,"C",'MAPA DE RIESGOS'!$AF509),"")</f>
        <v/>
      </c>
      <c r="CP97" s="335" t="str">
        <f>IF(AND('MAPA DE RIESGOS'!$AP510="Media",'MAPA DE RIESGOS'!$AR510="Catastrófico"),CONCATENATE("R",'MAPA DE RIESGOS'!$H510,"C",'MAPA DE RIESGOS'!$AF510),"")</f>
        <v/>
      </c>
      <c r="CQ97" s="335" t="str">
        <f>IF(AND('MAPA DE RIESGOS'!$AP511="Media",'MAPA DE RIESGOS'!$AR511="Catastrófico"),CONCATENATE("R",'MAPA DE RIESGOS'!$H511,"C",'MAPA DE RIESGOS'!$AF511),"")</f>
        <v/>
      </c>
      <c r="CR97" s="335" t="str">
        <f>IF(AND('MAPA DE RIESGOS'!$AP512="Media",'MAPA DE RIESGOS'!$AR512="Catastrófico"),CONCATENATE("R",'MAPA DE RIESGOS'!$H512,"C",'MAPA DE RIESGOS'!$AF512),"")</f>
        <v/>
      </c>
      <c r="CS97" s="335" t="str">
        <f>IF(AND('MAPA DE RIESGOS'!$AP513="Media",'MAPA DE RIESGOS'!$AR513="Catastrófico"),CONCATENATE("R",'MAPA DE RIESGOS'!$H513,"C",'MAPA DE RIESGOS'!$AF513),"")</f>
        <v/>
      </c>
      <c r="CT97" s="335" t="str">
        <f>IF(AND('MAPA DE RIESGOS'!$AP514="Media",'MAPA DE RIESGOS'!$AR514="Catastrófico"),CONCATENATE("R",'MAPA DE RIESGOS'!$H514,"C",'MAPA DE RIESGOS'!$AF514),"")</f>
        <v/>
      </c>
      <c r="CU97" s="336" t="str">
        <f>IF(AND('MAPA DE RIESGOS'!$AP515="Media",'MAPA DE RIESGOS'!$AR515="Catastrófico"),CONCATENATE("R",'MAPA DE RIESGOS'!$H515,"C",'MAPA DE RIESGOS'!$AF515),"")</f>
        <v/>
      </c>
      <c r="CV97" s="67"/>
      <c r="CW97" s="979"/>
      <c r="CX97" s="980"/>
      <c r="CY97" s="980"/>
      <c r="CZ97" s="980"/>
      <c r="DA97" s="980"/>
      <c r="DB97" s="981"/>
    </row>
    <row r="98" spans="2:106" ht="32.450000000000003" customHeight="1">
      <c r="B98" s="966"/>
      <c r="C98" s="966"/>
      <c r="D98" s="967"/>
      <c r="E98" s="955"/>
      <c r="F98" s="956"/>
      <c r="G98" s="956"/>
      <c r="H98" s="956"/>
      <c r="I98" s="957"/>
      <c r="J98" s="345" t="str">
        <f>IF(AND('MAPA DE RIESGOS'!$AP516="Media",'MAPA DE RIESGOS'!$AR516="Leve"),CONCATENATE("R",'MAPA DE RIESGOS'!$H516,"C",'MAPA DE RIESGOS'!$AF516),"")</f>
        <v/>
      </c>
      <c r="K98" s="346" t="str">
        <f>IF(AND('MAPA DE RIESGOS'!$AP517="Media",'MAPA DE RIESGOS'!$AR517="Leve"),CONCATENATE("R",'MAPA DE RIESGOS'!$H517,"C",'MAPA DE RIESGOS'!$AF517),"")</f>
        <v/>
      </c>
      <c r="L98" s="346" t="str">
        <f>IF(AND('MAPA DE RIESGOS'!$AP518="Media",'MAPA DE RIESGOS'!$AR518="Leve"),CONCATENATE("R",'MAPA DE RIESGOS'!$H518,"C",'MAPA DE RIESGOS'!$AF518),"")</f>
        <v/>
      </c>
      <c r="M98" s="346" t="str">
        <f>IF(AND('MAPA DE RIESGOS'!$AP519="Media",'MAPA DE RIESGOS'!$AR519="Leve"),CONCATENATE("R",'MAPA DE RIESGOS'!$H519,"C",'MAPA DE RIESGOS'!$AF519),"")</f>
        <v/>
      </c>
      <c r="N98" s="346" t="str">
        <f>IF(AND('MAPA DE RIESGOS'!$AP520="Media",'MAPA DE RIESGOS'!$AR520="Leve"),CONCATENATE("R",'MAPA DE RIESGOS'!$H520,"C",'MAPA DE RIESGOS'!$AF520),"")</f>
        <v/>
      </c>
      <c r="O98" s="346" t="str">
        <f>IF(AND('MAPA DE RIESGOS'!$AP521="Media",'MAPA DE RIESGOS'!$AR521="Leve"),CONCATENATE("R",'MAPA DE RIESGOS'!$H521,"C",'MAPA DE RIESGOS'!$AF521),"")</f>
        <v/>
      </c>
      <c r="P98" s="346" t="str">
        <f>IF(AND('MAPA DE RIESGOS'!$AP522="Media",'MAPA DE RIESGOS'!$AR522="Leve"),CONCATENATE("R",'MAPA DE RIESGOS'!$H522,"C",'MAPA DE RIESGOS'!$AF522),"")</f>
        <v/>
      </c>
      <c r="Q98" s="346" t="str">
        <f>IF(AND('MAPA DE RIESGOS'!$AP523="Media",'MAPA DE RIESGOS'!$AR523="Leve"),CONCATENATE("R",'MAPA DE RIESGOS'!$H523,"C",'MAPA DE RIESGOS'!$AF523),"")</f>
        <v/>
      </c>
      <c r="R98" s="346" t="str">
        <f>IF(AND('MAPA DE RIESGOS'!$AP524="Media",'MAPA DE RIESGOS'!$AR524="Leve"),CONCATENATE("R",'MAPA DE RIESGOS'!$H524,"C",'MAPA DE RIESGOS'!$AF524),"")</f>
        <v/>
      </c>
      <c r="S98" s="346" t="str">
        <f>IF(AND('MAPA DE RIESGOS'!$AP525="Media",'MAPA DE RIESGOS'!$AR525="Leve"),CONCATENATE("R",'MAPA DE RIESGOS'!$H525,"C",'MAPA DE RIESGOS'!$AF525),"")</f>
        <v/>
      </c>
      <c r="T98" s="346" t="str">
        <f>IF(AND('MAPA DE RIESGOS'!$AP526="Media",'MAPA DE RIESGOS'!$AR526="Leve"),CONCATENATE("R",'MAPA DE RIESGOS'!$H526,"C",'MAPA DE RIESGOS'!$AF526),"")</f>
        <v/>
      </c>
      <c r="U98" s="346" t="str">
        <f>IF(AND('MAPA DE RIESGOS'!$AP527="Media",'MAPA DE RIESGOS'!$AR527="Leve"),CONCATENATE("R",'MAPA DE RIESGOS'!$H527,"C",'MAPA DE RIESGOS'!$AF527),"")</f>
        <v/>
      </c>
      <c r="V98" s="346" t="str">
        <f>IF(AND('MAPA DE RIESGOS'!$AP528="Media",'MAPA DE RIESGOS'!$AR528="Leve"),CONCATENATE("R",'MAPA DE RIESGOS'!$H528,"C",'MAPA DE RIESGOS'!$AF528),"")</f>
        <v/>
      </c>
      <c r="W98" s="346" t="str">
        <f>IF(AND('MAPA DE RIESGOS'!$AP529="Media",'MAPA DE RIESGOS'!$AR529="Leve"),CONCATENATE("R",'MAPA DE RIESGOS'!$H529,"C",'MAPA DE RIESGOS'!$AF529),"")</f>
        <v/>
      </c>
      <c r="X98" s="346" t="str">
        <f>IF(AND('MAPA DE RIESGOS'!$AP530="Media",'MAPA DE RIESGOS'!$AR530="Leve"),CONCATENATE("R",'MAPA DE RIESGOS'!$H530,"C",'MAPA DE RIESGOS'!$AF530),"")</f>
        <v/>
      </c>
      <c r="Y98" s="346" t="str">
        <f>IF(AND('MAPA DE RIESGOS'!$AP531="Media",'MAPA DE RIESGOS'!$AR531="Leve"),CONCATENATE("R",'MAPA DE RIESGOS'!$H531,"C",'MAPA DE RIESGOS'!$AF531),"")</f>
        <v/>
      </c>
      <c r="Z98" s="346" t="str">
        <f>IF(AND('MAPA DE RIESGOS'!$AP532="Media",'MAPA DE RIESGOS'!$AR532="Leve"),CONCATENATE("R",'MAPA DE RIESGOS'!$H532,"C",'MAPA DE RIESGOS'!$AF532),"")</f>
        <v/>
      </c>
      <c r="AA98" s="346" t="str">
        <f>IF(AND('MAPA DE RIESGOS'!$AP533="Media",'MAPA DE RIESGOS'!$AR533="Leve"),CONCATENATE("R",'MAPA DE RIESGOS'!$H533,"C",'MAPA DE RIESGOS'!$AF533),"")</f>
        <v/>
      </c>
      <c r="AB98" s="345" t="str">
        <f>IF(AND('MAPA DE RIESGOS'!$AP516="Media",'MAPA DE RIESGOS'!$AR516="Menor"),CONCATENATE("R",'MAPA DE RIESGOS'!$H516,"C",'MAPA DE RIESGOS'!$AF516),"")</f>
        <v/>
      </c>
      <c r="AC98" s="346" t="str">
        <f>IF(AND('MAPA DE RIESGOS'!$AP517="Media",'MAPA DE RIESGOS'!$AR517="Menor"),CONCATENATE("R",'MAPA DE RIESGOS'!$H517,"C",'MAPA DE RIESGOS'!$AF517),"")</f>
        <v/>
      </c>
      <c r="AD98" s="346" t="str">
        <f>IF(AND('MAPA DE RIESGOS'!$AP518="Media",'MAPA DE RIESGOS'!$AR518="Menor"),CONCATENATE("R",'MAPA DE RIESGOS'!$H518,"C",'MAPA DE RIESGOS'!$AF518),"")</f>
        <v/>
      </c>
      <c r="AE98" s="346" t="str">
        <f>IF(AND('MAPA DE RIESGOS'!$AP519="Media",'MAPA DE RIESGOS'!$AR519="Menor"),CONCATENATE("R",'MAPA DE RIESGOS'!$H519,"C",'MAPA DE RIESGOS'!$AF519),"")</f>
        <v/>
      </c>
      <c r="AF98" s="346" t="str">
        <f>IF(AND('MAPA DE RIESGOS'!$AP520="Media",'MAPA DE RIESGOS'!$AR520="Menor"),CONCATENATE("R",'MAPA DE RIESGOS'!$H520,"C",'MAPA DE RIESGOS'!$AF520),"")</f>
        <v/>
      </c>
      <c r="AG98" s="346" t="str">
        <f>IF(AND('MAPA DE RIESGOS'!$AP521="Media",'MAPA DE RIESGOS'!$AR521="Menor"),CONCATENATE("R",'MAPA DE RIESGOS'!$H521,"C",'MAPA DE RIESGOS'!$AF521),"")</f>
        <v/>
      </c>
      <c r="AH98" s="346" t="str">
        <f>IF(AND('MAPA DE RIESGOS'!$AP522="Media",'MAPA DE RIESGOS'!$AR522="Menor"),CONCATENATE("R",'MAPA DE RIESGOS'!$H522,"C",'MAPA DE RIESGOS'!$AF522),"")</f>
        <v/>
      </c>
      <c r="AI98" s="346" t="str">
        <f>IF(AND('MAPA DE RIESGOS'!$AP523="Media",'MAPA DE RIESGOS'!$AR523="Menor"),CONCATENATE("R",'MAPA DE RIESGOS'!$H523,"C",'MAPA DE RIESGOS'!$AF523),"")</f>
        <v/>
      </c>
      <c r="AJ98" s="346" t="str">
        <f>IF(AND('MAPA DE RIESGOS'!$AP524="Media",'MAPA DE RIESGOS'!$AR524="Menor"),CONCATENATE("R",'MAPA DE RIESGOS'!$H524,"C",'MAPA DE RIESGOS'!$AF524),"")</f>
        <v/>
      </c>
      <c r="AK98" s="346" t="str">
        <f>IF(AND('MAPA DE RIESGOS'!$AP525="Media",'MAPA DE RIESGOS'!$AR525="Menor"),CONCATENATE("R",'MAPA DE RIESGOS'!$H525,"C",'MAPA DE RIESGOS'!$AF525),"")</f>
        <v/>
      </c>
      <c r="AL98" s="346" t="str">
        <f>IF(AND('MAPA DE RIESGOS'!$AP526="Media",'MAPA DE RIESGOS'!$AR526="Menor"),CONCATENATE("R",'MAPA DE RIESGOS'!$H526,"C",'MAPA DE RIESGOS'!$AF526),"")</f>
        <v/>
      </c>
      <c r="AM98" s="346" t="str">
        <f>IF(AND('MAPA DE RIESGOS'!$AP527="Media",'MAPA DE RIESGOS'!$AR527="Menor"),CONCATENATE("R",'MAPA DE RIESGOS'!$H527,"C",'MAPA DE RIESGOS'!$AF527),"")</f>
        <v/>
      </c>
      <c r="AN98" s="346" t="str">
        <f>IF(AND('MAPA DE RIESGOS'!$AP528="Media",'MAPA DE RIESGOS'!$AR528="Menor"),CONCATENATE("R",'MAPA DE RIESGOS'!$H528,"C",'MAPA DE RIESGOS'!$AF528),"")</f>
        <v/>
      </c>
      <c r="AO98" s="346" t="str">
        <f>IF(AND('MAPA DE RIESGOS'!$AP529="Media",'MAPA DE RIESGOS'!$AR529="Menor"),CONCATENATE("R",'MAPA DE RIESGOS'!$H529,"C",'MAPA DE RIESGOS'!$AF529),"")</f>
        <v/>
      </c>
      <c r="AP98" s="346" t="str">
        <f>IF(AND('MAPA DE RIESGOS'!$AP530="Media",'MAPA DE RIESGOS'!$AR530="Menor"),CONCATENATE("R",'MAPA DE RIESGOS'!$H530,"C",'MAPA DE RIESGOS'!$AF530),"")</f>
        <v/>
      </c>
      <c r="AQ98" s="346" t="str">
        <f>IF(AND('MAPA DE RIESGOS'!$AP531="Media",'MAPA DE RIESGOS'!$AR531="Menor"),CONCATENATE("R",'MAPA DE RIESGOS'!$H531,"C",'MAPA DE RIESGOS'!$AF531),"")</f>
        <v/>
      </c>
      <c r="AR98" s="346" t="str">
        <f>IF(AND('MAPA DE RIESGOS'!$AP532="Media",'MAPA DE RIESGOS'!$AR532="Menor"),CONCATENATE("R",'MAPA DE RIESGOS'!$H532,"C",'MAPA DE RIESGOS'!$AF532),"")</f>
        <v/>
      </c>
      <c r="AS98" s="346" t="str">
        <f>IF(AND('MAPA DE RIESGOS'!$AP533="Media",'MAPA DE RIESGOS'!$AR533="Menor"),CONCATENATE("R",'MAPA DE RIESGOS'!$H533,"C",'MAPA DE RIESGOS'!$AF533),"")</f>
        <v/>
      </c>
      <c r="AT98" s="345" t="str">
        <f>IF(AND('MAPA DE RIESGOS'!$AP516="Media",'MAPA DE RIESGOS'!$AR516="Moderado"),CONCATENATE("R",'MAPA DE RIESGOS'!$H516,"C",'MAPA DE RIESGOS'!$AF516),"")</f>
        <v/>
      </c>
      <c r="AU98" s="346" t="str">
        <f>IF(AND('MAPA DE RIESGOS'!$AP517="Media",'MAPA DE RIESGOS'!$AR517="Moderado"),CONCATENATE("R",'MAPA DE RIESGOS'!$H517,"C",'MAPA DE RIESGOS'!$AF517),"")</f>
        <v/>
      </c>
      <c r="AV98" s="346" t="str">
        <f>IF(AND('MAPA DE RIESGOS'!$AP518="Media",'MAPA DE RIESGOS'!$AR518="Moderado"),CONCATENATE("R",'MAPA DE RIESGOS'!$H518,"C",'MAPA DE RIESGOS'!$AF518),"")</f>
        <v/>
      </c>
      <c r="AW98" s="346" t="str">
        <f>IF(AND('MAPA DE RIESGOS'!$AP519="Media",'MAPA DE RIESGOS'!$AR519="Moderado"),CONCATENATE("R",'MAPA DE RIESGOS'!$H519,"C",'MAPA DE RIESGOS'!$AF519),"")</f>
        <v/>
      </c>
      <c r="AX98" s="346" t="str">
        <f>IF(AND('MAPA DE RIESGOS'!$AP520="Media",'MAPA DE RIESGOS'!$AR520="Moderado"),CONCATENATE("R",'MAPA DE RIESGOS'!$H520,"C",'MAPA DE RIESGOS'!$AF520),"")</f>
        <v/>
      </c>
      <c r="AY98" s="346" t="str">
        <f>IF(AND('MAPA DE RIESGOS'!$AP521="Media",'MAPA DE RIESGOS'!$AR521="Moderado"),CONCATENATE("R",'MAPA DE RIESGOS'!$H521,"C",'MAPA DE RIESGOS'!$AF521),"")</f>
        <v/>
      </c>
      <c r="AZ98" s="346" t="str">
        <f>IF(AND('MAPA DE RIESGOS'!$AP522="Media",'MAPA DE RIESGOS'!$AR522="Moderado"),CONCATENATE("R",'MAPA DE RIESGOS'!$H522,"C",'MAPA DE RIESGOS'!$AF522),"")</f>
        <v/>
      </c>
      <c r="BA98" s="346" t="str">
        <f>IF(AND('MAPA DE RIESGOS'!$AP523="Media",'MAPA DE RIESGOS'!$AR523="Moderado"),CONCATENATE("R",'MAPA DE RIESGOS'!$H523,"C",'MAPA DE RIESGOS'!$AF523),"")</f>
        <v/>
      </c>
      <c r="BB98" s="346" t="str">
        <f>IF(AND('MAPA DE RIESGOS'!$AP524="Media",'MAPA DE RIESGOS'!$AR524="Moderado"),CONCATENATE("R",'MAPA DE RIESGOS'!$H524,"C",'MAPA DE RIESGOS'!$AF524),"")</f>
        <v/>
      </c>
      <c r="BC98" s="346" t="str">
        <f>IF(AND('MAPA DE RIESGOS'!$AP525="Media",'MAPA DE RIESGOS'!$AR525="Moderado"),CONCATENATE("R",'MAPA DE RIESGOS'!$H525,"C",'MAPA DE RIESGOS'!$AF525),"")</f>
        <v/>
      </c>
      <c r="BD98" s="346" t="str">
        <f>IF(AND('MAPA DE RIESGOS'!$AP526="Media",'MAPA DE RIESGOS'!$AR526="Moderado"),CONCATENATE("R",'MAPA DE RIESGOS'!$H526,"C",'MAPA DE RIESGOS'!$AF526),"")</f>
        <v/>
      </c>
      <c r="BE98" s="346" t="str">
        <f>IF(AND('MAPA DE RIESGOS'!$AP527="Media",'MAPA DE RIESGOS'!$AR527="Moderado"),CONCATENATE("R",'MAPA DE RIESGOS'!$H527,"C",'MAPA DE RIESGOS'!$AF527),"")</f>
        <v/>
      </c>
      <c r="BF98" s="346" t="str">
        <f>IF(AND('MAPA DE RIESGOS'!$AP528="Media",'MAPA DE RIESGOS'!$AR528="Moderado"),CONCATENATE("R",'MAPA DE RIESGOS'!$H528,"C",'MAPA DE RIESGOS'!$AF528),"")</f>
        <v/>
      </c>
      <c r="BG98" s="346" t="str">
        <f>IF(AND('MAPA DE RIESGOS'!$AP529="Media",'MAPA DE RIESGOS'!$AR529="Moderado"),CONCATENATE("R",'MAPA DE RIESGOS'!$H529,"C",'MAPA DE RIESGOS'!$AF529),"")</f>
        <v/>
      </c>
      <c r="BH98" s="346" t="str">
        <f>IF(AND('MAPA DE RIESGOS'!$AP530="Media",'MAPA DE RIESGOS'!$AR530="Moderado"),CONCATENATE("R",'MAPA DE RIESGOS'!$H530,"C",'MAPA DE RIESGOS'!$AF530),"")</f>
        <v/>
      </c>
      <c r="BI98" s="346" t="str">
        <f>IF(AND('MAPA DE RIESGOS'!$AP531="Media",'MAPA DE RIESGOS'!$AR531="Moderado"),CONCATENATE("R",'MAPA DE RIESGOS'!$H531,"C",'MAPA DE RIESGOS'!$AF531),"")</f>
        <v/>
      </c>
      <c r="BJ98" s="346" t="str">
        <f>IF(AND('MAPA DE RIESGOS'!$AP532="Media",'MAPA DE RIESGOS'!$AR532="Moderado"),CONCATENATE("R",'MAPA DE RIESGOS'!$H532,"C",'MAPA DE RIESGOS'!$AF532),"")</f>
        <v/>
      </c>
      <c r="BK98" s="347" t="str">
        <f>IF(AND('MAPA DE RIESGOS'!$AP533="Media",'MAPA DE RIESGOS'!$AR533="Moderado"),CONCATENATE("R",'MAPA DE RIESGOS'!$H533,"C",'MAPA DE RIESGOS'!$AF533),"")</f>
        <v/>
      </c>
      <c r="BL98" s="333" t="str">
        <f>IF(AND('MAPA DE RIESGOS'!$AP516="Media",'MAPA DE RIESGOS'!$AR516="Mayor"),CONCATENATE("R",'MAPA DE RIESGOS'!$H516,"C",'MAPA DE RIESGOS'!$AF516),"")</f>
        <v/>
      </c>
      <c r="BM98" s="333" t="str">
        <f>IF(AND('MAPA DE RIESGOS'!$AP517="Media",'MAPA DE RIESGOS'!$AR517="Mayor"),CONCATENATE("R",'MAPA DE RIESGOS'!$H517,"C",'MAPA DE RIESGOS'!$AF517),"")</f>
        <v/>
      </c>
      <c r="BN98" s="333" t="str">
        <f>IF(AND('MAPA DE RIESGOS'!$AP518="Media",'MAPA DE RIESGOS'!$AR518="Mayor"),CONCATENATE("R",'MAPA DE RIESGOS'!$H518,"C",'MAPA DE RIESGOS'!$AF518),"")</f>
        <v/>
      </c>
      <c r="BO98" s="333" t="str">
        <f>IF(AND('MAPA DE RIESGOS'!$AP519="Media",'MAPA DE RIESGOS'!$AR519="Mayor"),CONCATENATE("R",'MAPA DE RIESGOS'!$H519,"C",'MAPA DE RIESGOS'!$AF519),"")</f>
        <v/>
      </c>
      <c r="BP98" s="333" t="str">
        <f>IF(AND('MAPA DE RIESGOS'!$AP520="Media",'MAPA DE RIESGOS'!$AR520="Mayor"),CONCATENATE("R",'MAPA DE RIESGOS'!$H520,"C",'MAPA DE RIESGOS'!$AF520),"")</f>
        <v/>
      </c>
      <c r="BQ98" s="333" t="str">
        <f>IF(AND('MAPA DE RIESGOS'!$AP521="Media",'MAPA DE RIESGOS'!$AR521="Mayor"),CONCATENATE("R",'MAPA DE RIESGOS'!$H521,"C",'MAPA DE RIESGOS'!$AF521),"")</f>
        <v/>
      </c>
      <c r="BR98" s="333" t="str">
        <f>IF(AND('MAPA DE RIESGOS'!$AP522="Media",'MAPA DE RIESGOS'!$AR522="Mayor"),CONCATENATE("R",'MAPA DE RIESGOS'!$H522,"C",'MAPA DE RIESGOS'!$AF522),"")</f>
        <v/>
      </c>
      <c r="BS98" s="333" t="str">
        <f>IF(AND('MAPA DE RIESGOS'!$AP523="Media",'MAPA DE RIESGOS'!$AR523="Mayor"),CONCATENATE("R",'MAPA DE RIESGOS'!$H523,"C",'MAPA DE RIESGOS'!$AF523),"")</f>
        <v/>
      </c>
      <c r="BT98" s="333" t="str">
        <f>IF(AND('MAPA DE RIESGOS'!$AP524="Media",'MAPA DE RIESGOS'!$AR524="Mayor"),CONCATENATE("R",'MAPA DE RIESGOS'!$H524,"C",'MAPA DE RIESGOS'!$AF524),"")</f>
        <v/>
      </c>
      <c r="BU98" s="333" t="str">
        <f>IF(AND('MAPA DE RIESGOS'!$AP525="Media",'MAPA DE RIESGOS'!$AR525="Mayor"),CONCATENATE("R",'MAPA DE RIESGOS'!$H525,"C",'MAPA DE RIESGOS'!$AF525),"")</f>
        <v/>
      </c>
      <c r="BV98" s="333" t="str">
        <f>IF(AND('MAPA DE RIESGOS'!$AP526="Media",'MAPA DE RIESGOS'!$AR526="Mayor"),CONCATENATE("R",'MAPA DE RIESGOS'!$H526,"C",'MAPA DE RIESGOS'!$AF526),"")</f>
        <v/>
      </c>
      <c r="BW98" s="333" t="str">
        <f>IF(AND('MAPA DE RIESGOS'!$AP527="Media",'MAPA DE RIESGOS'!$AR527="Mayor"),CONCATENATE("R",'MAPA DE RIESGOS'!$H527,"C",'MAPA DE RIESGOS'!$AF527),"")</f>
        <v/>
      </c>
      <c r="BX98" s="333" t="str">
        <f>IF(AND('MAPA DE RIESGOS'!$AP528="Media",'MAPA DE RIESGOS'!$AR528="Mayor"),CONCATENATE("R",'MAPA DE RIESGOS'!$H528,"C",'MAPA DE RIESGOS'!$AF528),"")</f>
        <v/>
      </c>
      <c r="BY98" s="333" t="str">
        <f>IF(AND('MAPA DE RIESGOS'!$AP529="Media",'MAPA DE RIESGOS'!$AR529="Mayor"),CONCATENATE("R",'MAPA DE RIESGOS'!$H529,"C",'MAPA DE RIESGOS'!$AF529),"")</f>
        <v/>
      </c>
      <c r="BZ98" s="333" t="str">
        <f>IF(AND('MAPA DE RIESGOS'!$AP530="Media",'MAPA DE RIESGOS'!$AR530="Mayor"),CONCATENATE("R",'MAPA DE RIESGOS'!$H530,"C",'MAPA DE RIESGOS'!$AF530),"")</f>
        <v/>
      </c>
      <c r="CA98" s="333" t="str">
        <f>IF(AND('MAPA DE RIESGOS'!$AP531="Media",'MAPA DE RIESGOS'!$AR531="Mayor"),CONCATENATE("R",'MAPA DE RIESGOS'!$H531,"C",'MAPA DE RIESGOS'!$AF531),"")</f>
        <v/>
      </c>
      <c r="CB98" s="333" t="str">
        <f>IF(AND('MAPA DE RIESGOS'!$AP532="Media",'MAPA DE RIESGOS'!$AR532="Mayor"),CONCATENATE("R",'MAPA DE RIESGOS'!$H532,"C",'MAPA DE RIESGOS'!$AF532),"")</f>
        <v/>
      </c>
      <c r="CC98" s="334" t="str">
        <f>IF(AND('MAPA DE RIESGOS'!$AP533="Media",'MAPA DE RIESGOS'!$AR533="Mayor"),CONCATENATE("R",'MAPA DE RIESGOS'!$H533,"C",'MAPA DE RIESGOS'!$AF533),"")</f>
        <v/>
      </c>
      <c r="CD98" s="335" t="str">
        <f>IF(AND('MAPA DE RIESGOS'!$AP516="Media",'MAPA DE RIESGOS'!$AR516="Catastrófico"),CONCATENATE("R",'MAPA DE RIESGOS'!$H516,"C",'MAPA DE RIESGOS'!$AF516),"")</f>
        <v/>
      </c>
      <c r="CE98" s="335" t="str">
        <f>IF(AND('MAPA DE RIESGOS'!$AP517="Media",'MAPA DE RIESGOS'!$AR517="Catastrófico"),CONCATENATE("R",'MAPA DE RIESGOS'!$H517,"C",'MAPA DE RIESGOS'!$AF517),"")</f>
        <v/>
      </c>
      <c r="CF98" s="335" t="str">
        <f>IF(AND('MAPA DE RIESGOS'!$AP518="Media",'MAPA DE RIESGOS'!$AR518="Catastrófico"),CONCATENATE("R",'MAPA DE RIESGOS'!$H518,"C",'MAPA DE RIESGOS'!$AF518),"")</f>
        <v/>
      </c>
      <c r="CG98" s="335" t="str">
        <f>IF(AND('MAPA DE RIESGOS'!$AP519="Media",'MAPA DE RIESGOS'!$AR519="Catastrófico"),CONCATENATE("R",'MAPA DE RIESGOS'!$H519,"C",'MAPA DE RIESGOS'!$AF519),"")</f>
        <v/>
      </c>
      <c r="CH98" s="335" t="str">
        <f>IF(AND('MAPA DE RIESGOS'!$AP520="Media",'MAPA DE RIESGOS'!$AR520="Catastrófico"),CONCATENATE("R",'MAPA DE RIESGOS'!$H520,"C",'MAPA DE RIESGOS'!$AF520),"")</f>
        <v/>
      </c>
      <c r="CI98" s="335" t="str">
        <f>IF(AND('MAPA DE RIESGOS'!$AP521="Media",'MAPA DE RIESGOS'!$AR521="Catastrófico"),CONCATENATE("R",'MAPA DE RIESGOS'!$H521,"C",'MAPA DE RIESGOS'!$AF521),"")</f>
        <v/>
      </c>
      <c r="CJ98" s="335" t="str">
        <f>IF(AND('MAPA DE RIESGOS'!$AP522="Media",'MAPA DE RIESGOS'!$AR522="Catastrófico"),CONCATENATE("R",'MAPA DE RIESGOS'!$H522,"C",'MAPA DE RIESGOS'!$AF522),"")</f>
        <v/>
      </c>
      <c r="CK98" s="335" t="str">
        <f>IF(AND('MAPA DE RIESGOS'!$AP523="Media",'MAPA DE RIESGOS'!$AR523="Catastrófico"),CONCATENATE("R",'MAPA DE RIESGOS'!$H523,"C",'MAPA DE RIESGOS'!$AF523),"")</f>
        <v/>
      </c>
      <c r="CL98" s="335" t="str">
        <f>IF(AND('MAPA DE RIESGOS'!$AP524="Media",'MAPA DE RIESGOS'!$AR524="Catastrófico"),CONCATENATE("R",'MAPA DE RIESGOS'!$H524,"C",'MAPA DE RIESGOS'!$AF524),"")</f>
        <v/>
      </c>
      <c r="CM98" s="335" t="str">
        <f>IF(AND('MAPA DE RIESGOS'!$AP525="Media",'MAPA DE RIESGOS'!$AR525="Catastrófico"),CONCATENATE("R",'MAPA DE RIESGOS'!$H525,"C",'MAPA DE RIESGOS'!$AF525),"")</f>
        <v/>
      </c>
      <c r="CN98" s="335" t="str">
        <f>IF(AND('MAPA DE RIESGOS'!$AP526="Media",'MAPA DE RIESGOS'!$AR526="Catastrófico"),CONCATENATE("R",'MAPA DE RIESGOS'!$H526,"C",'MAPA DE RIESGOS'!$AF526),"")</f>
        <v/>
      </c>
      <c r="CO98" s="335" t="str">
        <f>IF(AND('MAPA DE RIESGOS'!$AP527="Media",'MAPA DE RIESGOS'!$AR527="Catastrófico"),CONCATENATE("R",'MAPA DE RIESGOS'!$H527,"C",'MAPA DE RIESGOS'!$AF527),"")</f>
        <v/>
      </c>
      <c r="CP98" s="335" t="str">
        <f>IF(AND('MAPA DE RIESGOS'!$AP528="Media",'MAPA DE RIESGOS'!$AR528="Catastrófico"),CONCATENATE("R",'MAPA DE RIESGOS'!$H528,"C",'MAPA DE RIESGOS'!$AF528),"")</f>
        <v/>
      </c>
      <c r="CQ98" s="335" t="str">
        <f>IF(AND('MAPA DE RIESGOS'!$AP529="Media",'MAPA DE RIESGOS'!$AR529="Catastrófico"),CONCATENATE("R",'MAPA DE RIESGOS'!$H529,"C",'MAPA DE RIESGOS'!$AF529),"")</f>
        <v/>
      </c>
      <c r="CR98" s="335" t="str">
        <f>IF(AND('MAPA DE RIESGOS'!$AP530="Media",'MAPA DE RIESGOS'!$AR530="Catastrófico"),CONCATENATE("R",'MAPA DE RIESGOS'!$H530,"C",'MAPA DE RIESGOS'!$AF530),"")</f>
        <v/>
      </c>
      <c r="CS98" s="335" t="str">
        <f>IF(AND('MAPA DE RIESGOS'!$AP531="Media",'MAPA DE RIESGOS'!$AR531="Catastrófico"),CONCATENATE("R",'MAPA DE RIESGOS'!$H531,"C",'MAPA DE RIESGOS'!$AF531),"")</f>
        <v/>
      </c>
      <c r="CT98" s="335" t="str">
        <f>IF(AND('MAPA DE RIESGOS'!$AP532="Media",'MAPA DE RIESGOS'!$AR532="Catastrófico"),CONCATENATE("R",'MAPA DE RIESGOS'!$H532,"C",'MAPA DE RIESGOS'!$AF532),"")</f>
        <v/>
      </c>
      <c r="CU98" s="336" t="str">
        <f>IF(AND('MAPA DE RIESGOS'!$AP533="Media",'MAPA DE RIESGOS'!$AR533="Catastrófico"),CONCATENATE("R",'MAPA DE RIESGOS'!$H533,"C",'MAPA DE RIESGOS'!$AF533),"")</f>
        <v/>
      </c>
      <c r="CV98" s="67"/>
      <c r="CW98" s="979"/>
      <c r="CX98" s="980"/>
      <c r="CY98" s="980"/>
      <c r="CZ98" s="980"/>
      <c r="DA98" s="980"/>
      <c r="DB98" s="981"/>
    </row>
    <row r="99" spans="2:106" ht="32.450000000000003" customHeight="1">
      <c r="B99" s="966"/>
      <c r="C99" s="966"/>
      <c r="D99" s="967"/>
      <c r="E99" s="955"/>
      <c r="F99" s="956"/>
      <c r="G99" s="956"/>
      <c r="H99" s="956"/>
      <c r="I99" s="957"/>
      <c r="J99" s="345" t="str">
        <f>IF(AND('MAPA DE RIESGOS'!$AP534="Media",'MAPA DE RIESGOS'!$AR534="Leve"),CONCATENATE("R",'MAPA DE RIESGOS'!$H534,"C",'MAPA DE RIESGOS'!$AF534),"")</f>
        <v/>
      </c>
      <c r="K99" s="346" t="str">
        <f>IF(AND('MAPA DE RIESGOS'!$AP535="Media",'MAPA DE RIESGOS'!$AR535="Leve"),CONCATENATE("R",'MAPA DE RIESGOS'!$H535,"C",'MAPA DE RIESGOS'!$AF535),"")</f>
        <v/>
      </c>
      <c r="L99" s="346" t="str">
        <f>IF(AND('MAPA DE RIESGOS'!$AP536="Media",'MAPA DE RIESGOS'!$AR536="Leve"),CONCATENATE("R",'MAPA DE RIESGOS'!$H536,"C",'MAPA DE RIESGOS'!$AF536),"")</f>
        <v/>
      </c>
      <c r="M99" s="346" t="str">
        <f>IF(AND('MAPA DE RIESGOS'!$AP537="Media",'MAPA DE RIESGOS'!$AR537="Leve"),CONCATENATE("R",'MAPA DE RIESGOS'!$H537,"C",'MAPA DE RIESGOS'!$AF537),"")</f>
        <v/>
      </c>
      <c r="N99" s="346" t="str">
        <f>IF(AND('MAPA DE RIESGOS'!$AP538="Media",'MAPA DE RIESGOS'!$AR538="Leve"),CONCATENATE("R",'MAPA DE RIESGOS'!$H538,"C",'MAPA DE RIESGOS'!$AF538),"")</f>
        <v/>
      </c>
      <c r="O99" s="346" t="str">
        <f>IF(AND('MAPA DE RIESGOS'!$AP539="Media",'MAPA DE RIESGOS'!$AR539="Leve"),CONCATENATE("R",'MAPA DE RIESGOS'!$H539,"C",'MAPA DE RIESGOS'!$AF539),"")</f>
        <v/>
      </c>
      <c r="P99" s="346" t="str">
        <f>IF(AND('MAPA DE RIESGOS'!$AP540="Media",'MAPA DE RIESGOS'!$AR540="Leve"),CONCATENATE("R",'MAPA DE RIESGOS'!$H540,"C",'MAPA DE RIESGOS'!$AF540),"")</f>
        <v/>
      </c>
      <c r="Q99" s="346" t="str">
        <f>IF(AND('MAPA DE RIESGOS'!$AP541="Media",'MAPA DE RIESGOS'!$AR541="Leve"),CONCATENATE("R",'MAPA DE RIESGOS'!$H541,"C",'MAPA DE RIESGOS'!$AF541),"")</f>
        <v/>
      </c>
      <c r="R99" s="346" t="str">
        <f>IF(AND('MAPA DE RIESGOS'!$AP542="Media",'MAPA DE RIESGOS'!$AR542="Leve"),CONCATENATE("R",'MAPA DE RIESGOS'!$H542,"C",'MAPA DE RIESGOS'!$AF542),"")</f>
        <v/>
      </c>
      <c r="S99" s="346" t="str">
        <f>IF(AND('MAPA DE RIESGOS'!$AP543="Media",'MAPA DE RIESGOS'!$AR543="Leve"),CONCATENATE("R",'MAPA DE RIESGOS'!$H543,"C",'MAPA DE RIESGOS'!$AF543),"")</f>
        <v/>
      </c>
      <c r="T99" s="346" t="str">
        <f>IF(AND('MAPA DE RIESGOS'!$AP544="Media",'MAPA DE RIESGOS'!$AR544="Leve"),CONCATENATE("R",'MAPA DE RIESGOS'!$H544,"C",'MAPA DE RIESGOS'!$AF544),"")</f>
        <v/>
      </c>
      <c r="U99" s="346" t="str">
        <f>IF(AND('MAPA DE RIESGOS'!$AP545="Media",'MAPA DE RIESGOS'!$AR545="Leve"),CONCATENATE("R",'MAPA DE RIESGOS'!$H545,"C",'MAPA DE RIESGOS'!$AF545),"")</f>
        <v/>
      </c>
      <c r="V99" s="346" t="str">
        <f>IF(AND('MAPA DE RIESGOS'!$AP546="Media",'MAPA DE RIESGOS'!$AR546="Leve"),CONCATENATE("R",'MAPA DE RIESGOS'!$H546,"C",'MAPA DE RIESGOS'!$AF546),"")</f>
        <v/>
      </c>
      <c r="W99" s="346" t="str">
        <f>IF(AND('MAPA DE RIESGOS'!$AP547="Media",'MAPA DE RIESGOS'!$AR547="Leve"),CONCATENATE("R",'MAPA DE RIESGOS'!$H547,"C",'MAPA DE RIESGOS'!$AF547),"")</f>
        <v/>
      </c>
      <c r="X99" s="346" t="str">
        <f>IF(AND('MAPA DE RIESGOS'!$AP548="Media",'MAPA DE RIESGOS'!$AR548="Leve"),CONCATENATE("R",'MAPA DE RIESGOS'!$H548,"C",'MAPA DE RIESGOS'!$AF548),"")</f>
        <v/>
      </c>
      <c r="Y99" s="346" t="str">
        <f>IF(AND('MAPA DE RIESGOS'!$AP549="Media",'MAPA DE RIESGOS'!$AR549="Leve"),CONCATENATE("R",'MAPA DE RIESGOS'!$H549,"C",'MAPA DE RIESGOS'!$AF549),"")</f>
        <v/>
      </c>
      <c r="Z99" s="346" t="str">
        <f>IF(AND('MAPA DE RIESGOS'!$AP550="Media",'MAPA DE RIESGOS'!$AR550="Leve"),CONCATENATE("R",'MAPA DE RIESGOS'!$H550,"C",'MAPA DE RIESGOS'!$AF550),"")</f>
        <v/>
      </c>
      <c r="AA99" s="346" t="str">
        <f>IF(AND('MAPA DE RIESGOS'!$AP551="Media",'MAPA DE RIESGOS'!$AR551="Leve"),CONCATENATE("R",'MAPA DE RIESGOS'!$H551,"C",'MAPA DE RIESGOS'!$AF551),"")</f>
        <v/>
      </c>
      <c r="AB99" s="345" t="str">
        <f>IF(AND('MAPA DE RIESGOS'!$AP534="Media",'MAPA DE RIESGOS'!$AR534="Menor"),CONCATENATE("R",'MAPA DE RIESGOS'!$H534,"C",'MAPA DE RIESGOS'!$AF534),"")</f>
        <v/>
      </c>
      <c r="AC99" s="346" t="str">
        <f>IF(AND('MAPA DE RIESGOS'!$AP535="Media",'MAPA DE RIESGOS'!$AR535="Menor"),CONCATENATE("R",'MAPA DE RIESGOS'!$H535,"C",'MAPA DE RIESGOS'!$AF535),"")</f>
        <v/>
      </c>
      <c r="AD99" s="346" t="str">
        <f>IF(AND('MAPA DE RIESGOS'!$AP536="Media",'MAPA DE RIESGOS'!$AR536="Menor"),CONCATENATE("R",'MAPA DE RIESGOS'!$H536,"C",'MAPA DE RIESGOS'!$AF536),"")</f>
        <v/>
      </c>
      <c r="AE99" s="346" t="str">
        <f>IF(AND('MAPA DE RIESGOS'!$AP537="Media",'MAPA DE RIESGOS'!$AR537="Menor"),CONCATENATE("R",'MAPA DE RIESGOS'!$H537,"C",'MAPA DE RIESGOS'!$AF537),"")</f>
        <v/>
      </c>
      <c r="AF99" s="346" t="str">
        <f>IF(AND('MAPA DE RIESGOS'!$AP538="Media",'MAPA DE RIESGOS'!$AR538="Menor"),CONCATENATE("R",'MAPA DE RIESGOS'!$H538,"C",'MAPA DE RIESGOS'!$AF538),"")</f>
        <v/>
      </c>
      <c r="AG99" s="346" t="str">
        <f>IF(AND('MAPA DE RIESGOS'!$AP539="Media",'MAPA DE RIESGOS'!$AR539="Menor"),CONCATENATE("R",'MAPA DE RIESGOS'!$H539,"C",'MAPA DE RIESGOS'!$AF539),"")</f>
        <v/>
      </c>
      <c r="AH99" s="346" t="str">
        <f>IF(AND('MAPA DE RIESGOS'!$AP540="Media",'MAPA DE RIESGOS'!$AR540="Menor"),CONCATENATE("R",'MAPA DE RIESGOS'!$H540,"C",'MAPA DE RIESGOS'!$AF540),"")</f>
        <v/>
      </c>
      <c r="AI99" s="346" t="str">
        <f>IF(AND('MAPA DE RIESGOS'!$AP541="Media",'MAPA DE RIESGOS'!$AR541="Menor"),CONCATENATE("R",'MAPA DE RIESGOS'!$H541,"C",'MAPA DE RIESGOS'!$AF541),"")</f>
        <v/>
      </c>
      <c r="AJ99" s="346" t="str">
        <f>IF(AND('MAPA DE RIESGOS'!$AP542="Media",'MAPA DE RIESGOS'!$AR542="Menor"),CONCATENATE("R",'MAPA DE RIESGOS'!$H542,"C",'MAPA DE RIESGOS'!$AF542),"")</f>
        <v/>
      </c>
      <c r="AK99" s="346" t="str">
        <f>IF(AND('MAPA DE RIESGOS'!$AP543="Media",'MAPA DE RIESGOS'!$AR543="Menor"),CONCATENATE("R",'MAPA DE RIESGOS'!$H543,"C",'MAPA DE RIESGOS'!$AF543),"")</f>
        <v/>
      </c>
      <c r="AL99" s="346" t="str">
        <f>IF(AND('MAPA DE RIESGOS'!$AP544="Media",'MAPA DE RIESGOS'!$AR544="Menor"),CONCATENATE("R",'MAPA DE RIESGOS'!$H544,"C",'MAPA DE RIESGOS'!$AF544),"")</f>
        <v/>
      </c>
      <c r="AM99" s="346" t="str">
        <f>IF(AND('MAPA DE RIESGOS'!$AP545="Media",'MAPA DE RIESGOS'!$AR545="Menor"),CONCATENATE("R",'MAPA DE RIESGOS'!$H545,"C",'MAPA DE RIESGOS'!$AF545),"")</f>
        <v/>
      </c>
      <c r="AN99" s="346" t="str">
        <f>IF(AND('MAPA DE RIESGOS'!$AP546="Media",'MAPA DE RIESGOS'!$AR546="Menor"),CONCATENATE("R",'MAPA DE RIESGOS'!$H546,"C",'MAPA DE RIESGOS'!$AF546),"")</f>
        <v/>
      </c>
      <c r="AO99" s="346" t="str">
        <f>IF(AND('MAPA DE RIESGOS'!$AP547="Media",'MAPA DE RIESGOS'!$AR547="Menor"),CONCATENATE("R",'MAPA DE RIESGOS'!$H547,"C",'MAPA DE RIESGOS'!$AF547),"")</f>
        <v/>
      </c>
      <c r="AP99" s="346" t="str">
        <f>IF(AND('MAPA DE RIESGOS'!$AP548="Media",'MAPA DE RIESGOS'!$AR548="Menor"),CONCATENATE("R",'MAPA DE RIESGOS'!$H548,"C",'MAPA DE RIESGOS'!$AF548),"")</f>
        <v/>
      </c>
      <c r="AQ99" s="346" t="str">
        <f>IF(AND('MAPA DE RIESGOS'!$AP549="Media",'MAPA DE RIESGOS'!$AR549="Menor"),CONCATENATE("R",'MAPA DE RIESGOS'!$H549,"C",'MAPA DE RIESGOS'!$AF549),"")</f>
        <v/>
      </c>
      <c r="AR99" s="346" t="str">
        <f>IF(AND('MAPA DE RIESGOS'!$AP550="Media",'MAPA DE RIESGOS'!$AR550="Menor"),CONCATENATE("R",'MAPA DE RIESGOS'!$H550,"C",'MAPA DE RIESGOS'!$AF550),"")</f>
        <v/>
      </c>
      <c r="AS99" s="346" t="str">
        <f>IF(AND('MAPA DE RIESGOS'!$AP551="Media",'MAPA DE RIESGOS'!$AR551="Menor"),CONCATENATE("R",'MAPA DE RIESGOS'!$H551,"C",'MAPA DE RIESGOS'!$AF551),"")</f>
        <v/>
      </c>
      <c r="AT99" s="345" t="str">
        <f>IF(AND('MAPA DE RIESGOS'!$AP534="Media",'MAPA DE RIESGOS'!$AR534="Moderado"),CONCATENATE("R",'MAPA DE RIESGOS'!$H534,"C",'MAPA DE RIESGOS'!$AF534),"")</f>
        <v/>
      </c>
      <c r="AU99" s="346" t="str">
        <f>IF(AND('MAPA DE RIESGOS'!$AP535="Media",'MAPA DE RIESGOS'!$AR535="Moderado"),CONCATENATE("R",'MAPA DE RIESGOS'!$H535,"C",'MAPA DE RIESGOS'!$AF535),"")</f>
        <v/>
      </c>
      <c r="AV99" s="346" t="str">
        <f>IF(AND('MAPA DE RIESGOS'!$AP536="Media",'MAPA DE RIESGOS'!$AR536="Moderado"),CONCATENATE("R",'MAPA DE RIESGOS'!$H536,"C",'MAPA DE RIESGOS'!$AF536),"")</f>
        <v/>
      </c>
      <c r="AW99" s="346" t="str">
        <f>IF(AND('MAPA DE RIESGOS'!$AP537="Media",'MAPA DE RIESGOS'!$AR537="Moderado"),CONCATENATE("R",'MAPA DE RIESGOS'!$H537,"C",'MAPA DE RIESGOS'!$AF537),"")</f>
        <v/>
      </c>
      <c r="AX99" s="346" t="str">
        <f>IF(AND('MAPA DE RIESGOS'!$AP538="Media",'MAPA DE RIESGOS'!$AR538="Moderado"),CONCATENATE("R",'MAPA DE RIESGOS'!$H538,"C",'MAPA DE RIESGOS'!$AF538),"")</f>
        <v/>
      </c>
      <c r="AY99" s="346" t="str">
        <f>IF(AND('MAPA DE RIESGOS'!$AP539="Media",'MAPA DE RIESGOS'!$AR539="Moderado"),CONCATENATE("R",'MAPA DE RIESGOS'!$H539,"C",'MAPA DE RIESGOS'!$AF539),"")</f>
        <v/>
      </c>
      <c r="AZ99" s="346" t="str">
        <f>IF(AND('MAPA DE RIESGOS'!$AP540="Media",'MAPA DE RIESGOS'!$AR540="Moderado"),CONCATENATE("R",'MAPA DE RIESGOS'!$H540,"C",'MAPA DE RIESGOS'!$AF540),"")</f>
        <v/>
      </c>
      <c r="BA99" s="346" t="str">
        <f>IF(AND('MAPA DE RIESGOS'!$AP541="Media",'MAPA DE RIESGOS'!$AR541="Moderado"),CONCATENATE("R",'MAPA DE RIESGOS'!$H541,"C",'MAPA DE RIESGOS'!$AF541),"")</f>
        <v/>
      </c>
      <c r="BB99" s="346" t="str">
        <f>IF(AND('MAPA DE RIESGOS'!$AP542="Media",'MAPA DE RIESGOS'!$AR542="Moderado"),CONCATENATE("R",'MAPA DE RIESGOS'!$H542,"C",'MAPA DE RIESGOS'!$AF542),"")</f>
        <v/>
      </c>
      <c r="BC99" s="346" t="str">
        <f>IF(AND('MAPA DE RIESGOS'!$AP543="Media",'MAPA DE RIESGOS'!$AR543="Moderado"),CONCATENATE("R",'MAPA DE RIESGOS'!$H543,"C",'MAPA DE RIESGOS'!$AF543),"")</f>
        <v/>
      </c>
      <c r="BD99" s="346" t="str">
        <f>IF(AND('MAPA DE RIESGOS'!$AP544="Media",'MAPA DE RIESGOS'!$AR544="Moderado"),CONCATENATE("R",'MAPA DE RIESGOS'!$H544,"C",'MAPA DE RIESGOS'!$AF544),"")</f>
        <v/>
      </c>
      <c r="BE99" s="346" t="str">
        <f>IF(AND('MAPA DE RIESGOS'!$AP545="Media",'MAPA DE RIESGOS'!$AR545="Moderado"),CONCATENATE("R",'MAPA DE RIESGOS'!$H545,"C",'MAPA DE RIESGOS'!$AF545),"")</f>
        <v/>
      </c>
      <c r="BF99" s="346" t="str">
        <f>IF(AND('MAPA DE RIESGOS'!$AP546="Media",'MAPA DE RIESGOS'!$AR546="Moderado"),CONCATENATE("R",'MAPA DE RIESGOS'!$H546,"C",'MAPA DE RIESGOS'!$AF546),"")</f>
        <v/>
      </c>
      <c r="BG99" s="346" t="str">
        <f>IF(AND('MAPA DE RIESGOS'!$AP547="Media",'MAPA DE RIESGOS'!$AR547="Moderado"),CONCATENATE("R",'MAPA DE RIESGOS'!$H547,"C",'MAPA DE RIESGOS'!$AF547),"")</f>
        <v/>
      </c>
      <c r="BH99" s="346" t="str">
        <f>IF(AND('MAPA DE RIESGOS'!$AP548="Media",'MAPA DE RIESGOS'!$AR548="Moderado"),CONCATENATE("R",'MAPA DE RIESGOS'!$H548,"C",'MAPA DE RIESGOS'!$AF548),"")</f>
        <v/>
      </c>
      <c r="BI99" s="346" t="str">
        <f>IF(AND('MAPA DE RIESGOS'!$AP549="Media",'MAPA DE RIESGOS'!$AR549="Moderado"),CONCATENATE("R",'MAPA DE RIESGOS'!$H549,"C",'MAPA DE RIESGOS'!$AF549),"")</f>
        <v/>
      </c>
      <c r="BJ99" s="346" t="str">
        <f>IF(AND('MAPA DE RIESGOS'!$AP550="Media",'MAPA DE RIESGOS'!$AR550="Moderado"),CONCATENATE("R",'MAPA DE RIESGOS'!$H550,"C",'MAPA DE RIESGOS'!$AF550),"")</f>
        <v/>
      </c>
      <c r="BK99" s="347" t="str">
        <f>IF(AND('MAPA DE RIESGOS'!$AP551="Media",'MAPA DE RIESGOS'!$AR551="Moderado"),CONCATENATE("R",'MAPA DE RIESGOS'!$H551,"C",'MAPA DE RIESGOS'!$AF551),"")</f>
        <v/>
      </c>
      <c r="BL99" s="333" t="str">
        <f>IF(AND('MAPA DE RIESGOS'!$AP534="Media",'MAPA DE RIESGOS'!$AR534="Mayor"),CONCATENATE("R",'MAPA DE RIESGOS'!$H534,"C",'MAPA DE RIESGOS'!$AF534),"")</f>
        <v/>
      </c>
      <c r="BM99" s="333" t="str">
        <f>IF(AND('MAPA DE RIESGOS'!$AP535="Media",'MAPA DE RIESGOS'!$AR535="Mayor"),CONCATENATE("R",'MAPA DE RIESGOS'!$H535,"C",'MAPA DE RIESGOS'!$AF535),"")</f>
        <v/>
      </c>
      <c r="BN99" s="333" t="str">
        <f>IF(AND('MAPA DE RIESGOS'!$AP536="Media",'MAPA DE RIESGOS'!$AR536="Mayor"),CONCATENATE("R",'MAPA DE RIESGOS'!$H536,"C",'MAPA DE RIESGOS'!$AF536),"")</f>
        <v/>
      </c>
      <c r="BO99" s="333" t="str">
        <f>IF(AND('MAPA DE RIESGOS'!$AP537="Media",'MAPA DE RIESGOS'!$AR537="Mayor"),CONCATENATE("R",'MAPA DE RIESGOS'!$H537,"C",'MAPA DE RIESGOS'!$AF537),"")</f>
        <v/>
      </c>
      <c r="BP99" s="333" t="str">
        <f>IF(AND('MAPA DE RIESGOS'!$AP538="Media",'MAPA DE RIESGOS'!$AR538="Mayor"),CONCATENATE("R",'MAPA DE RIESGOS'!$H538,"C",'MAPA DE RIESGOS'!$AF538),"")</f>
        <v/>
      </c>
      <c r="BQ99" s="333" t="str">
        <f>IF(AND('MAPA DE RIESGOS'!$AP539="Media",'MAPA DE RIESGOS'!$AR539="Mayor"),CONCATENATE("R",'MAPA DE RIESGOS'!$H539,"C",'MAPA DE RIESGOS'!$AF539),"")</f>
        <v/>
      </c>
      <c r="BR99" s="333" t="str">
        <f>IF(AND('MAPA DE RIESGOS'!$AP540="Media",'MAPA DE RIESGOS'!$AR540="Mayor"),CONCATENATE("R",'MAPA DE RIESGOS'!$H540,"C",'MAPA DE RIESGOS'!$AF540),"")</f>
        <v/>
      </c>
      <c r="BS99" s="333" t="str">
        <f>IF(AND('MAPA DE RIESGOS'!$AP541="Media",'MAPA DE RIESGOS'!$AR541="Mayor"),CONCATENATE("R",'MAPA DE RIESGOS'!$H541,"C",'MAPA DE RIESGOS'!$AF541),"")</f>
        <v/>
      </c>
      <c r="BT99" s="333" t="str">
        <f>IF(AND('MAPA DE RIESGOS'!$AP542="Media",'MAPA DE RIESGOS'!$AR542="Mayor"),CONCATENATE("R",'MAPA DE RIESGOS'!$H542,"C",'MAPA DE RIESGOS'!$AF542),"")</f>
        <v/>
      </c>
      <c r="BU99" s="333" t="str">
        <f>IF(AND('MAPA DE RIESGOS'!$AP543="Media",'MAPA DE RIESGOS'!$AR543="Mayor"),CONCATENATE("R",'MAPA DE RIESGOS'!$H543,"C",'MAPA DE RIESGOS'!$AF543),"")</f>
        <v/>
      </c>
      <c r="BV99" s="333" t="str">
        <f>IF(AND('MAPA DE RIESGOS'!$AP544="Media",'MAPA DE RIESGOS'!$AR544="Mayor"),CONCATENATE("R",'MAPA DE RIESGOS'!$H544,"C",'MAPA DE RIESGOS'!$AF544),"")</f>
        <v/>
      </c>
      <c r="BW99" s="333" t="str">
        <f>IF(AND('MAPA DE RIESGOS'!$AP545="Media",'MAPA DE RIESGOS'!$AR545="Mayor"),CONCATENATE("R",'MAPA DE RIESGOS'!$H545,"C",'MAPA DE RIESGOS'!$AF545),"")</f>
        <v/>
      </c>
      <c r="BX99" s="333" t="str">
        <f>IF(AND('MAPA DE RIESGOS'!$AP546="Media",'MAPA DE RIESGOS'!$AR546="Mayor"),CONCATENATE("R",'MAPA DE RIESGOS'!$H546,"C",'MAPA DE RIESGOS'!$AF546),"")</f>
        <v/>
      </c>
      <c r="BY99" s="333" t="str">
        <f>IF(AND('MAPA DE RIESGOS'!$AP547="Media",'MAPA DE RIESGOS'!$AR547="Mayor"),CONCATENATE("R",'MAPA DE RIESGOS'!$H547,"C",'MAPA DE RIESGOS'!$AF547),"")</f>
        <v/>
      </c>
      <c r="BZ99" s="333" t="str">
        <f>IF(AND('MAPA DE RIESGOS'!$AP548="Media",'MAPA DE RIESGOS'!$AR548="Mayor"),CONCATENATE("R",'MAPA DE RIESGOS'!$H548,"C",'MAPA DE RIESGOS'!$AF548),"")</f>
        <v/>
      </c>
      <c r="CA99" s="333" t="str">
        <f>IF(AND('MAPA DE RIESGOS'!$AP549="Media",'MAPA DE RIESGOS'!$AR549="Mayor"),CONCATENATE("R",'MAPA DE RIESGOS'!$H549,"C",'MAPA DE RIESGOS'!$AF549),"")</f>
        <v/>
      </c>
      <c r="CB99" s="333" t="str">
        <f>IF(AND('MAPA DE RIESGOS'!$AP550="Media",'MAPA DE RIESGOS'!$AR550="Mayor"),CONCATENATE("R",'MAPA DE RIESGOS'!$H550,"C",'MAPA DE RIESGOS'!$AF550),"")</f>
        <v/>
      </c>
      <c r="CC99" s="334" t="str">
        <f>IF(AND('MAPA DE RIESGOS'!$AP551="Media",'MAPA DE RIESGOS'!$AR551="Mayor"),CONCATENATE("R",'MAPA DE RIESGOS'!$H551,"C",'MAPA DE RIESGOS'!$AF551),"")</f>
        <v/>
      </c>
      <c r="CD99" s="335" t="str">
        <f>IF(AND('MAPA DE RIESGOS'!$AP534="Media",'MAPA DE RIESGOS'!$AR534="Catastrófico"),CONCATENATE("R",'MAPA DE RIESGOS'!$H534,"C",'MAPA DE RIESGOS'!$AF534),"")</f>
        <v/>
      </c>
      <c r="CE99" s="335" t="str">
        <f>IF(AND('MAPA DE RIESGOS'!$AP535="Media",'MAPA DE RIESGOS'!$AR535="Catastrófico"),CONCATENATE("R",'MAPA DE RIESGOS'!$H535,"C",'MAPA DE RIESGOS'!$AF535),"")</f>
        <v/>
      </c>
      <c r="CF99" s="335" t="str">
        <f>IF(AND('MAPA DE RIESGOS'!$AP536="Media",'MAPA DE RIESGOS'!$AR536="Catastrófico"),CONCATENATE("R",'MAPA DE RIESGOS'!$H536,"C",'MAPA DE RIESGOS'!$AF536),"")</f>
        <v/>
      </c>
      <c r="CG99" s="335" t="str">
        <f>IF(AND('MAPA DE RIESGOS'!$AP537="Media",'MAPA DE RIESGOS'!$AR537="Catastrófico"),CONCATENATE("R",'MAPA DE RIESGOS'!$H537,"C",'MAPA DE RIESGOS'!$AF537),"")</f>
        <v/>
      </c>
      <c r="CH99" s="335" t="str">
        <f>IF(AND('MAPA DE RIESGOS'!$AP538="Media",'MAPA DE RIESGOS'!$AR538="Catastrófico"),CONCATENATE("R",'MAPA DE RIESGOS'!$H538,"C",'MAPA DE RIESGOS'!$AF538),"")</f>
        <v/>
      </c>
      <c r="CI99" s="335" t="str">
        <f>IF(AND('MAPA DE RIESGOS'!$AP539="Media",'MAPA DE RIESGOS'!$AR539="Catastrófico"),CONCATENATE("R",'MAPA DE RIESGOS'!$H539,"C",'MAPA DE RIESGOS'!$AF539),"")</f>
        <v/>
      </c>
      <c r="CJ99" s="335" t="str">
        <f>IF(AND('MAPA DE RIESGOS'!$AP540="Media",'MAPA DE RIESGOS'!$AR540="Catastrófico"),CONCATENATE("R",'MAPA DE RIESGOS'!$H540,"C",'MAPA DE RIESGOS'!$AF540),"")</f>
        <v/>
      </c>
      <c r="CK99" s="335" t="str">
        <f>IF(AND('MAPA DE RIESGOS'!$AP541="Media",'MAPA DE RIESGOS'!$AR541="Catastrófico"),CONCATENATE("R",'MAPA DE RIESGOS'!$H541,"C",'MAPA DE RIESGOS'!$AF541),"")</f>
        <v/>
      </c>
      <c r="CL99" s="335" t="str">
        <f>IF(AND('MAPA DE RIESGOS'!$AP542="Media",'MAPA DE RIESGOS'!$AR542="Catastrófico"),CONCATENATE("R",'MAPA DE RIESGOS'!$H542,"C",'MAPA DE RIESGOS'!$AF542),"")</f>
        <v/>
      </c>
      <c r="CM99" s="335" t="str">
        <f>IF(AND('MAPA DE RIESGOS'!$AP543="Media",'MAPA DE RIESGOS'!$AR543="Catastrófico"),CONCATENATE("R",'MAPA DE RIESGOS'!$H543,"C",'MAPA DE RIESGOS'!$AF543),"")</f>
        <v/>
      </c>
      <c r="CN99" s="335" t="str">
        <f>IF(AND('MAPA DE RIESGOS'!$AP544="Media",'MAPA DE RIESGOS'!$AR544="Catastrófico"),CONCATENATE("R",'MAPA DE RIESGOS'!$H544,"C",'MAPA DE RIESGOS'!$AF544),"")</f>
        <v/>
      </c>
      <c r="CO99" s="335" t="str">
        <f>IF(AND('MAPA DE RIESGOS'!$AP545="Media",'MAPA DE RIESGOS'!$AR545="Catastrófico"),CONCATENATE("R",'MAPA DE RIESGOS'!$H545,"C",'MAPA DE RIESGOS'!$AF545),"")</f>
        <v/>
      </c>
      <c r="CP99" s="335" t="str">
        <f>IF(AND('MAPA DE RIESGOS'!$AP546="Media",'MAPA DE RIESGOS'!$AR546="Catastrófico"),CONCATENATE("R",'MAPA DE RIESGOS'!$H546,"C",'MAPA DE RIESGOS'!$AF546),"")</f>
        <v/>
      </c>
      <c r="CQ99" s="335" t="str">
        <f>IF(AND('MAPA DE RIESGOS'!$AP547="Media",'MAPA DE RIESGOS'!$AR547="Catastrófico"),CONCATENATE("R",'MAPA DE RIESGOS'!$H547,"C",'MAPA DE RIESGOS'!$AF547),"")</f>
        <v/>
      </c>
      <c r="CR99" s="335" t="str">
        <f>IF(AND('MAPA DE RIESGOS'!$AP548="Media",'MAPA DE RIESGOS'!$AR548="Catastrófico"),CONCATENATE("R",'MAPA DE RIESGOS'!$H548,"C",'MAPA DE RIESGOS'!$AF548),"")</f>
        <v/>
      </c>
      <c r="CS99" s="335" t="str">
        <f>IF(AND('MAPA DE RIESGOS'!$AP549="Media",'MAPA DE RIESGOS'!$AR549="Catastrófico"),CONCATENATE("R",'MAPA DE RIESGOS'!$H549,"C",'MAPA DE RIESGOS'!$AF549),"")</f>
        <v/>
      </c>
      <c r="CT99" s="335" t="str">
        <f>IF(AND('MAPA DE RIESGOS'!$AP550="Media",'MAPA DE RIESGOS'!$AR550="Catastrófico"),CONCATENATE("R",'MAPA DE RIESGOS'!$H550,"C",'MAPA DE RIESGOS'!$AF550),"")</f>
        <v/>
      </c>
      <c r="CU99" s="336" t="str">
        <f>IF(AND('MAPA DE RIESGOS'!$AP551="Media",'MAPA DE RIESGOS'!$AR551="Catastrófico"),CONCATENATE("R",'MAPA DE RIESGOS'!$H551,"C",'MAPA DE RIESGOS'!$AF551),"")</f>
        <v/>
      </c>
      <c r="CV99" s="67"/>
      <c r="CW99" s="979"/>
      <c r="CX99" s="980"/>
      <c r="CY99" s="980"/>
      <c r="CZ99" s="980"/>
      <c r="DA99" s="980"/>
      <c r="DB99" s="981"/>
    </row>
    <row r="100" spans="2:106" ht="32.450000000000003" customHeight="1">
      <c r="B100" s="966"/>
      <c r="C100" s="966"/>
      <c r="D100" s="967"/>
      <c r="E100" s="955"/>
      <c r="F100" s="956"/>
      <c r="G100" s="956"/>
      <c r="H100" s="956"/>
      <c r="I100" s="957"/>
      <c r="J100" s="345" t="str">
        <f>IF(AND('MAPA DE RIESGOS'!$AP552="Media",'MAPA DE RIESGOS'!$AR552="Leve"),CONCATENATE("R",'MAPA DE RIESGOS'!$H552,"C",'MAPA DE RIESGOS'!$AF552),"")</f>
        <v/>
      </c>
      <c r="K100" s="346" t="str">
        <f>IF(AND('MAPA DE RIESGOS'!$AP553="Media",'MAPA DE RIESGOS'!$AR553="Leve"),CONCATENATE("R",'MAPA DE RIESGOS'!$H553,"C",'MAPA DE RIESGOS'!$AF553),"")</f>
        <v/>
      </c>
      <c r="L100" s="346" t="str">
        <f>IF(AND('MAPA DE RIESGOS'!$AP554="Media",'MAPA DE RIESGOS'!$AR554="Leve"),CONCATENATE("R",'MAPA DE RIESGOS'!$H554,"C",'MAPA DE RIESGOS'!$AF554),"")</f>
        <v/>
      </c>
      <c r="M100" s="346" t="str">
        <f>IF(AND('MAPA DE RIESGOS'!$AP555="Media",'MAPA DE RIESGOS'!$AR555="Leve"),CONCATENATE("R",'MAPA DE RIESGOS'!$H555,"C",'MAPA DE RIESGOS'!$AF555),"")</f>
        <v/>
      </c>
      <c r="N100" s="346" t="str">
        <f>IF(AND('MAPA DE RIESGOS'!$AP556="Media",'MAPA DE RIESGOS'!$AR556="Leve"),CONCATENATE("R",'MAPA DE RIESGOS'!$H556,"C",'MAPA DE RIESGOS'!$AF556),"")</f>
        <v/>
      </c>
      <c r="O100" s="346" t="str">
        <f>IF(AND('MAPA DE RIESGOS'!$AP557="Media",'MAPA DE RIESGOS'!$AR557="Leve"),CONCATENATE("R",'MAPA DE RIESGOS'!$H557,"C",'MAPA DE RIESGOS'!$AF557),"")</f>
        <v/>
      </c>
      <c r="P100" s="346" t="str">
        <f>IF(AND('MAPA DE RIESGOS'!$AP558="Media",'MAPA DE RIESGOS'!$AR558="Leve"),CONCATENATE("R",'MAPA DE RIESGOS'!$H558,"C",'MAPA DE RIESGOS'!$AF558),"")</f>
        <v/>
      </c>
      <c r="Q100" s="346" t="str">
        <f>IF(AND('MAPA DE RIESGOS'!$AP559="Media",'MAPA DE RIESGOS'!$AR559="Leve"),CONCATENATE("R",'MAPA DE RIESGOS'!$H559,"C",'MAPA DE RIESGOS'!$AF559),"")</f>
        <v/>
      </c>
      <c r="R100" s="346" t="str">
        <f>IF(AND('MAPA DE RIESGOS'!$AP560="Media",'MAPA DE RIESGOS'!$AR560="Leve"),CONCATENATE("R",'MAPA DE RIESGOS'!$H560,"C",'MAPA DE RIESGOS'!$AF560),"")</f>
        <v/>
      </c>
      <c r="S100" s="346" t="str">
        <f>IF(AND('MAPA DE RIESGOS'!$AP561="Media",'MAPA DE RIESGOS'!$AR561="Leve"),CONCATENATE("R",'MAPA DE RIESGOS'!$H561,"C",'MAPA DE RIESGOS'!$AF561),"")</f>
        <v/>
      </c>
      <c r="T100" s="346" t="str">
        <f>IF(AND('MAPA DE RIESGOS'!$AP562="Media",'MAPA DE RIESGOS'!$AR562="Leve"),CONCATENATE("R",'MAPA DE RIESGOS'!$H562,"C",'MAPA DE RIESGOS'!$AF562),"")</f>
        <v/>
      </c>
      <c r="U100" s="346" t="str">
        <f>IF(AND('MAPA DE RIESGOS'!$AP563="Media",'MAPA DE RIESGOS'!$AR563="Leve"),CONCATENATE("R",'MAPA DE RIESGOS'!$H563,"C",'MAPA DE RIESGOS'!$AF563),"")</f>
        <v/>
      </c>
      <c r="V100" s="346" t="str">
        <f>IF(AND('MAPA DE RIESGOS'!$AP564="Media",'MAPA DE RIESGOS'!$AR564="Leve"),CONCATENATE("R",'MAPA DE RIESGOS'!$H564,"C",'MAPA DE RIESGOS'!$AF564),"")</f>
        <v/>
      </c>
      <c r="W100" s="346" t="str">
        <f>IF(AND('MAPA DE RIESGOS'!$AP565="Media",'MAPA DE RIESGOS'!$AR565="Leve"),CONCATENATE("R",'MAPA DE RIESGOS'!$H565,"C",'MAPA DE RIESGOS'!$AF565),"")</f>
        <v/>
      </c>
      <c r="X100" s="346" t="str">
        <f>IF(AND('MAPA DE RIESGOS'!$AP566="Media",'MAPA DE RIESGOS'!$AR566="Leve"),CONCATENATE("R",'MAPA DE RIESGOS'!$H566,"C",'MAPA DE RIESGOS'!$AF566),"")</f>
        <v/>
      </c>
      <c r="Y100" s="346" t="str">
        <f>IF(AND('MAPA DE RIESGOS'!$AP567="Media",'MAPA DE RIESGOS'!$AR567="Leve"),CONCATENATE("R",'MAPA DE RIESGOS'!$H567,"C",'MAPA DE RIESGOS'!$AF567),"")</f>
        <v/>
      </c>
      <c r="Z100" s="346" t="str">
        <f>IF(AND('MAPA DE RIESGOS'!$AP568="Media",'MAPA DE RIESGOS'!$AR568="Leve"),CONCATENATE("R",'MAPA DE RIESGOS'!$H568,"C",'MAPA DE RIESGOS'!$AF568),"")</f>
        <v/>
      </c>
      <c r="AA100" s="346" t="str">
        <f>IF(AND('MAPA DE RIESGOS'!$AP569="Media",'MAPA DE RIESGOS'!$AR569="Leve"),CONCATENATE("R",'MAPA DE RIESGOS'!$H569,"C",'MAPA DE RIESGOS'!$AF569),"")</f>
        <v/>
      </c>
      <c r="AB100" s="345" t="str">
        <f>IF(AND('MAPA DE RIESGOS'!$AP552="Media",'MAPA DE RIESGOS'!$AR552="Menor"),CONCATENATE("R",'MAPA DE RIESGOS'!$H552,"C",'MAPA DE RIESGOS'!$AF552),"")</f>
        <v/>
      </c>
      <c r="AC100" s="346" t="str">
        <f>IF(AND('MAPA DE RIESGOS'!$AP553="Media",'MAPA DE RIESGOS'!$AR553="Menor"),CONCATENATE("R",'MAPA DE RIESGOS'!$H553,"C",'MAPA DE RIESGOS'!$AF553),"")</f>
        <v/>
      </c>
      <c r="AD100" s="346" t="str">
        <f>IF(AND('MAPA DE RIESGOS'!$AP554="Media",'MAPA DE RIESGOS'!$AR554="Menor"),CONCATENATE("R",'MAPA DE RIESGOS'!$H554,"C",'MAPA DE RIESGOS'!$AF554),"")</f>
        <v/>
      </c>
      <c r="AE100" s="346" t="str">
        <f>IF(AND('MAPA DE RIESGOS'!$AP555="Media",'MAPA DE RIESGOS'!$AR555="Menor"),CONCATENATE("R",'MAPA DE RIESGOS'!$H555,"C",'MAPA DE RIESGOS'!$AF555),"")</f>
        <v/>
      </c>
      <c r="AF100" s="346" t="str">
        <f>IF(AND('MAPA DE RIESGOS'!$AP556="Media",'MAPA DE RIESGOS'!$AR556="Menor"),CONCATENATE("R",'MAPA DE RIESGOS'!$H556,"C",'MAPA DE RIESGOS'!$AF556),"")</f>
        <v/>
      </c>
      <c r="AG100" s="346" t="str">
        <f>IF(AND('MAPA DE RIESGOS'!$AP557="Media",'MAPA DE RIESGOS'!$AR557="Menor"),CONCATENATE("R",'MAPA DE RIESGOS'!$H557,"C",'MAPA DE RIESGOS'!$AF557),"")</f>
        <v/>
      </c>
      <c r="AH100" s="346" t="str">
        <f>IF(AND('MAPA DE RIESGOS'!$AP558="Media",'MAPA DE RIESGOS'!$AR558="Menor"),CONCATENATE("R",'MAPA DE RIESGOS'!$H558,"C",'MAPA DE RIESGOS'!$AF558),"")</f>
        <v/>
      </c>
      <c r="AI100" s="346" t="str">
        <f>IF(AND('MAPA DE RIESGOS'!$AP559="Media",'MAPA DE RIESGOS'!$AR559="Menor"),CONCATENATE("R",'MAPA DE RIESGOS'!$H559,"C",'MAPA DE RIESGOS'!$AF559),"")</f>
        <v/>
      </c>
      <c r="AJ100" s="346" t="str">
        <f>IF(AND('MAPA DE RIESGOS'!$AP560="Media",'MAPA DE RIESGOS'!$AR560="Menor"),CONCATENATE("R",'MAPA DE RIESGOS'!$H560,"C",'MAPA DE RIESGOS'!$AF560),"")</f>
        <v/>
      </c>
      <c r="AK100" s="346" t="str">
        <f>IF(AND('MAPA DE RIESGOS'!$AP561="Media",'MAPA DE RIESGOS'!$AR561="Menor"),CONCATENATE("R",'MAPA DE RIESGOS'!$H561,"C",'MAPA DE RIESGOS'!$AF561),"")</f>
        <v/>
      </c>
      <c r="AL100" s="346" t="str">
        <f>IF(AND('MAPA DE RIESGOS'!$AP562="Media",'MAPA DE RIESGOS'!$AR562="Menor"),CONCATENATE("R",'MAPA DE RIESGOS'!$H562,"C",'MAPA DE RIESGOS'!$AF562),"")</f>
        <v/>
      </c>
      <c r="AM100" s="346" t="str">
        <f>IF(AND('MAPA DE RIESGOS'!$AP563="Media",'MAPA DE RIESGOS'!$AR563="Menor"),CONCATENATE("R",'MAPA DE RIESGOS'!$H563,"C",'MAPA DE RIESGOS'!$AF563),"")</f>
        <v/>
      </c>
      <c r="AN100" s="346" t="str">
        <f>IF(AND('MAPA DE RIESGOS'!$AP564="Media",'MAPA DE RIESGOS'!$AR564="Menor"),CONCATENATE("R",'MAPA DE RIESGOS'!$H564,"C",'MAPA DE RIESGOS'!$AF564),"")</f>
        <v/>
      </c>
      <c r="AO100" s="346" t="str">
        <f>IF(AND('MAPA DE RIESGOS'!$AP565="Media",'MAPA DE RIESGOS'!$AR565="Menor"),CONCATENATE("R",'MAPA DE RIESGOS'!$H565,"C",'MAPA DE RIESGOS'!$AF565),"")</f>
        <v/>
      </c>
      <c r="AP100" s="346" t="str">
        <f>IF(AND('MAPA DE RIESGOS'!$AP566="Media",'MAPA DE RIESGOS'!$AR566="Menor"),CONCATENATE("R",'MAPA DE RIESGOS'!$H566,"C",'MAPA DE RIESGOS'!$AF566),"")</f>
        <v/>
      </c>
      <c r="AQ100" s="346" t="str">
        <f>IF(AND('MAPA DE RIESGOS'!$AP567="Media",'MAPA DE RIESGOS'!$AR567="Menor"),CONCATENATE("R",'MAPA DE RIESGOS'!$H567,"C",'MAPA DE RIESGOS'!$AF567),"")</f>
        <v/>
      </c>
      <c r="AR100" s="346" t="str">
        <f>IF(AND('MAPA DE RIESGOS'!$AP568="Media",'MAPA DE RIESGOS'!$AR568="Menor"),CONCATENATE("R",'MAPA DE RIESGOS'!$H568,"C",'MAPA DE RIESGOS'!$AF568),"")</f>
        <v/>
      </c>
      <c r="AS100" s="346" t="str">
        <f>IF(AND('MAPA DE RIESGOS'!$AP569="Media",'MAPA DE RIESGOS'!$AR569="Menor"),CONCATENATE("R",'MAPA DE RIESGOS'!$H569,"C",'MAPA DE RIESGOS'!$AF569),"")</f>
        <v/>
      </c>
      <c r="AT100" s="345" t="str">
        <f>IF(AND('MAPA DE RIESGOS'!$AP552="Media",'MAPA DE RIESGOS'!$AR552="Moderado"),CONCATENATE("R",'MAPA DE RIESGOS'!$H552,"C",'MAPA DE RIESGOS'!$AF552),"")</f>
        <v/>
      </c>
      <c r="AU100" s="346" t="str">
        <f>IF(AND('MAPA DE RIESGOS'!$AP553="Media",'MAPA DE RIESGOS'!$AR553="Moderado"),CONCATENATE("R",'MAPA DE RIESGOS'!$H553,"C",'MAPA DE RIESGOS'!$AF553),"")</f>
        <v/>
      </c>
      <c r="AV100" s="346" t="str">
        <f>IF(AND('MAPA DE RIESGOS'!$AP554="Media",'MAPA DE RIESGOS'!$AR554="Moderado"),CONCATENATE("R",'MAPA DE RIESGOS'!$H554,"C",'MAPA DE RIESGOS'!$AF554),"")</f>
        <v/>
      </c>
      <c r="AW100" s="346" t="str">
        <f>IF(AND('MAPA DE RIESGOS'!$AP555="Media",'MAPA DE RIESGOS'!$AR555="Moderado"),CONCATENATE("R",'MAPA DE RIESGOS'!$H555,"C",'MAPA DE RIESGOS'!$AF555),"")</f>
        <v/>
      </c>
      <c r="AX100" s="346" t="str">
        <f>IF(AND('MAPA DE RIESGOS'!$AP556="Media",'MAPA DE RIESGOS'!$AR556="Moderado"),CONCATENATE("R",'MAPA DE RIESGOS'!$H556,"C",'MAPA DE RIESGOS'!$AF556),"")</f>
        <v/>
      </c>
      <c r="AY100" s="346" t="str">
        <f>IF(AND('MAPA DE RIESGOS'!$AP557="Media",'MAPA DE RIESGOS'!$AR557="Moderado"),CONCATENATE("R",'MAPA DE RIESGOS'!$H557,"C",'MAPA DE RIESGOS'!$AF557),"")</f>
        <v/>
      </c>
      <c r="AZ100" s="346" t="str">
        <f>IF(AND('MAPA DE RIESGOS'!$AP558="Media",'MAPA DE RIESGOS'!$AR558="Moderado"),CONCATENATE("R",'MAPA DE RIESGOS'!$H558,"C",'MAPA DE RIESGOS'!$AF558),"")</f>
        <v/>
      </c>
      <c r="BA100" s="346" t="str">
        <f>IF(AND('MAPA DE RIESGOS'!$AP559="Media",'MAPA DE RIESGOS'!$AR559="Moderado"),CONCATENATE("R",'MAPA DE RIESGOS'!$H559,"C",'MAPA DE RIESGOS'!$AF559),"")</f>
        <v/>
      </c>
      <c r="BB100" s="346" t="str">
        <f>IF(AND('MAPA DE RIESGOS'!$AP560="Media",'MAPA DE RIESGOS'!$AR560="Moderado"),CONCATENATE("R",'MAPA DE RIESGOS'!$H560,"C",'MAPA DE RIESGOS'!$AF560),"")</f>
        <v/>
      </c>
      <c r="BC100" s="346" t="str">
        <f>IF(AND('MAPA DE RIESGOS'!$AP561="Media",'MAPA DE RIESGOS'!$AR561="Moderado"),CONCATENATE("R",'MAPA DE RIESGOS'!$H561,"C",'MAPA DE RIESGOS'!$AF561),"")</f>
        <v/>
      </c>
      <c r="BD100" s="346" t="str">
        <f>IF(AND('MAPA DE RIESGOS'!$AP562="Media",'MAPA DE RIESGOS'!$AR562="Moderado"),CONCATENATE("R",'MAPA DE RIESGOS'!$H562,"C",'MAPA DE RIESGOS'!$AF562),"")</f>
        <v/>
      </c>
      <c r="BE100" s="346" t="str">
        <f>IF(AND('MAPA DE RIESGOS'!$AP563="Media",'MAPA DE RIESGOS'!$AR563="Moderado"),CONCATENATE("R",'MAPA DE RIESGOS'!$H563,"C",'MAPA DE RIESGOS'!$AF563),"")</f>
        <v/>
      </c>
      <c r="BF100" s="346" t="str">
        <f>IF(AND('MAPA DE RIESGOS'!$AP564="Media",'MAPA DE RIESGOS'!$AR564="Moderado"),CONCATENATE("R",'MAPA DE RIESGOS'!$H564,"C",'MAPA DE RIESGOS'!$AF564),"")</f>
        <v/>
      </c>
      <c r="BG100" s="346" t="str">
        <f>IF(AND('MAPA DE RIESGOS'!$AP565="Media",'MAPA DE RIESGOS'!$AR565="Moderado"),CONCATENATE("R",'MAPA DE RIESGOS'!$H565,"C",'MAPA DE RIESGOS'!$AF565),"")</f>
        <v/>
      </c>
      <c r="BH100" s="346" t="str">
        <f>IF(AND('MAPA DE RIESGOS'!$AP566="Media",'MAPA DE RIESGOS'!$AR566="Moderado"),CONCATENATE("R",'MAPA DE RIESGOS'!$H566,"C",'MAPA DE RIESGOS'!$AF566),"")</f>
        <v/>
      </c>
      <c r="BI100" s="346" t="str">
        <f>IF(AND('MAPA DE RIESGOS'!$AP567="Media",'MAPA DE RIESGOS'!$AR567="Moderado"),CONCATENATE("R",'MAPA DE RIESGOS'!$H567,"C",'MAPA DE RIESGOS'!$AF567),"")</f>
        <v/>
      </c>
      <c r="BJ100" s="346" t="str">
        <f>IF(AND('MAPA DE RIESGOS'!$AP568="Media",'MAPA DE RIESGOS'!$AR568="Moderado"),CONCATENATE("R",'MAPA DE RIESGOS'!$H568,"C",'MAPA DE RIESGOS'!$AF568),"")</f>
        <v/>
      </c>
      <c r="BK100" s="347" t="str">
        <f>IF(AND('MAPA DE RIESGOS'!$AP569="Media",'MAPA DE RIESGOS'!$AR569="Moderado"),CONCATENATE("R",'MAPA DE RIESGOS'!$H569,"C",'MAPA DE RIESGOS'!$AF569),"")</f>
        <v/>
      </c>
      <c r="BL100" s="333" t="str">
        <f>IF(AND('MAPA DE RIESGOS'!$AP552="Media",'MAPA DE RIESGOS'!$AR552="Mayor"),CONCATENATE("R",'MAPA DE RIESGOS'!$H552,"C",'MAPA DE RIESGOS'!$AF552),"")</f>
        <v/>
      </c>
      <c r="BM100" s="333" t="str">
        <f>IF(AND('MAPA DE RIESGOS'!$AP553="Media",'MAPA DE RIESGOS'!$AR553="Mayor"),CONCATENATE("R",'MAPA DE RIESGOS'!$H553,"C",'MAPA DE RIESGOS'!$AF553),"")</f>
        <v/>
      </c>
      <c r="BN100" s="333" t="str">
        <f>IF(AND('MAPA DE RIESGOS'!$AP554="Media",'MAPA DE RIESGOS'!$AR554="Mayor"),CONCATENATE("R",'MAPA DE RIESGOS'!$H554,"C",'MAPA DE RIESGOS'!$AF554),"")</f>
        <v/>
      </c>
      <c r="BO100" s="333" t="str">
        <f>IF(AND('MAPA DE RIESGOS'!$AP555="Media",'MAPA DE RIESGOS'!$AR555="Mayor"),CONCATENATE("R",'MAPA DE RIESGOS'!$H555,"C",'MAPA DE RIESGOS'!$AF555),"")</f>
        <v/>
      </c>
      <c r="BP100" s="333" t="str">
        <f>IF(AND('MAPA DE RIESGOS'!$AP556="Media",'MAPA DE RIESGOS'!$AR556="Mayor"),CONCATENATE("R",'MAPA DE RIESGOS'!$H556,"C",'MAPA DE RIESGOS'!$AF556),"")</f>
        <v/>
      </c>
      <c r="BQ100" s="333" t="str">
        <f>IF(AND('MAPA DE RIESGOS'!$AP557="Media",'MAPA DE RIESGOS'!$AR557="Mayor"),CONCATENATE("R",'MAPA DE RIESGOS'!$H557,"C",'MAPA DE RIESGOS'!$AF557),"")</f>
        <v/>
      </c>
      <c r="BR100" s="333" t="str">
        <f>IF(AND('MAPA DE RIESGOS'!$AP558="Media",'MAPA DE RIESGOS'!$AR558="Mayor"),CONCATENATE("R",'MAPA DE RIESGOS'!$H558,"C",'MAPA DE RIESGOS'!$AF558),"")</f>
        <v/>
      </c>
      <c r="BS100" s="333" t="str">
        <f>IF(AND('MAPA DE RIESGOS'!$AP559="Media",'MAPA DE RIESGOS'!$AR559="Mayor"),CONCATENATE("R",'MAPA DE RIESGOS'!$H559,"C",'MAPA DE RIESGOS'!$AF559),"")</f>
        <v/>
      </c>
      <c r="BT100" s="333" t="str">
        <f>IF(AND('MAPA DE RIESGOS'!$AP560="Media",'MAPA DE RIESGOS'!$AR560="Mayor"),CONCATENATE("R",'MAPA DE RIESGOS'!$H560,"C",'MAPA DE RIESGOS'!$AF560),"")</f>
        <v/>
      </c>
      <c r="BU100" s="333" t="str">
        <f>IF(AND('MAPA DE RIESGOS'!$AP561="Media",'MAPA DE RIESGOS'!$AR561="Mayor"),CONCATENATE("R",'MAPA DE RIESGOS'!$H561,"C",'MAPA DE RIESGOS'!$AF561),"")</f>
        <v/>
      </c>
      <c r="BV100" s="333" t="str">
        <f>IF(AND('MAPA DE RIESGOS'!$AP562="Media",'MAPA DE RIESGOS'!$AR562="Mayor"),CONCATENATE("R",'MAPA DE RIESGOS'!$H562,"C",'MAPA DE RIESGOS'!$AF562),"")</f>
        <v/>
      </c>
      <c r="BW100" s="333" t="str">
        <f>IF(AND('MAPA DE RIESGOS'!$AP563="Media",'MAPA DE RIESGOS'!$AR563="Mayor"),CONCATENATE("R",'MAPA DE RIESGOS'!$H563,"C",'MAPA DE RIESGOS'!$AF563),"")</f>
        <v/>
      </c>
      <c r="BX100" s="333" t="str">
        <f>IF(AND('MAPA DE RIESGOS'!$AP564="Media",'MAPA DE RIESGOS'!$AR564="Mayor"),CONCATENATE("R",'MAPA DE RIESGOS'!$H564,"C",'MAPA DE RIESGOS'!$AF564),"")</f>
        <v/>
      </c>
      <c r="BY100" s="333" t="str">
        <f>IF(AND('MAPA DE RIESGOS'!$AP565="Media",'MAPA DE RIESGOS'!$AR565="Mayor"),CONCATENATE("R",'MAPA DE RIESGOS'!$H565,"C",'MAPA DE RIESGOS'!$AF565),"")</f>
        <v/>
      </c>
      <c r="BZ100" s="333" t="str">
        <f>IF(AND('MAPA DE RIESGOS'!$AP566="Media",'MAPA DE RIESGOS'!$AR566="Mayor"),CONCATENATE("R",'MAPA DE RIESGOS'!$H566,"C",'MAPA DE RIESGOS'!$AF566),"")</f>
        <v/>
      </c>
      <c r="CA100" s="333" t="str">
        <f>IF(AND('MAPA DE RIESGOS'!$AP567="Media",'MAPA DE RIESGOS'!$AR567="Mayor"),CONCATENATE("R",'MAPA DE RIESGOS'!$H567,"C",'MAPA DE RIESGOS'!$AF567),"")</f>
        <v/>
      </c>
      <c r="CB100" s="333" t="str">
        <f>IF(AND('MAPA DE RIESGOS'!$AP568="Media",'MAPA DE RIESGOS'!$AR568="Mayor"),CONCATENATE("R",'MAPA DE RIESGOS'!$H568,"C",'MAPA DE RIESGOS'!$AF568),"")</f>
        <v/>
      </c>
      <c r="CC100" s="334" t="str">
        <f>IF(AND('MAPA DE RIESGOS'!$AP569="Media",'MAPA DE RIESGOS'!$AR569="Mayor"),CONCATENATE("R",'MAPA DE RIESGOS'!$H569,"C",'MAPA DE RIESGOS'!$AF569),"")</f>
        <v/>
      </c>
      <c r="CD100" s="335" t="str">
        <f>IF(AND('MAPA DE RIESGOS'!$AP552="Media",'MAPA DE RIESGOS'!$AR552="Catastrófico"),CONCATENATE("R",'MAPA DE RIESGOS'!$H552,"C",'MAPA DE RIESGOS'!$AF552),"")</f>
        <v/>
      </c>
      <c r="CE100" s="335" t="str">
        <f>IF(AND('MAPA DE RIESGOS'!$AP553="Media",'MAPA DE RIESGOS'!$AR553="Catastrófico"),CONCATENATE("R",'MAPA DE RIESGOS'!$H553,"C",'MAPA DE RIESGOS'!$AF553),"")</f>
        <v/>
      </c>
      <c r="CF100" s="335" t="str">
        <f>IF(AND('MAPA DE RIESGOS'!$AP554="Media",'MAPA DE RIESGOS'!$AR554="Catastrófico"),CONCATENATE("R",'MAPA DE RIESGOS'!$H554,"C",'MAPA DE RIESGOS'!$AF554),"")</f>
        <v/>
      </c>
      <c r="CG100" s="335" t="str">
        <f>IF(AND('MAPA DE RIESGOS'!$AP555="Media",'MAPA DE RIESGOS'!$AR555="Catastrófico"),CONCATENATE("R",'MAPA DE RIESGOS'!$H555,"C",'MAPA DE RIESGOS'!$AF555),"")</f>
        <v/>
      </c>
      <c r="CH100" s="335" t="str">
        <f>IF(AND('MAPA DE RIESGOS'!$AP556="Media",'MAPA DE RIESGOS'!$AR556="Catastrófico"),CONCATENATE("R",'MAPA DE RIESGOS'!$H556,"C",'MAPA DE RIESGOS'!$AF556),"")</f>
        <v/>
      </c>
      <c r="CI100" s="335" t="str">
        <f>IF(AND('MAPA DE RIESGOS'!$AP557="Media",'MAPA DE RIESGOS'!$AR557="Catastrófico"),CONCATENATE("R",'MAPA DE RIESGOS'!$H557,"C",'MAPA DE RIESGOS'!$AF557),"")</f>
        <v/>
      </c>
      <c r="CJ100" s="335" t="str">
        <f>IF(AND('MAPA DE RIESGOS'!$AP558="Media",'MAPA DE RIESGOS'!$AR558="Catastrófico"),CONCATENATE("R",'MAPA DE RIESGOS'!$H558,"C",'MAPA DE RIESGOS'!$AF558),"")</f>
        <v/>
      </c>
      <c r="CK100" s="335" t="str">
        <f>IF(AND('MAPA DE RIESGOS'!$AP559="Media",'MAPA DE RIESGOS'!$AR559="Catastrófico"),CONCATENATE("R",'MAPA DE RIESGOS'!$H559,"C",'MAPA DE RIESGOS'!$AF559),"")</f>
        <v/>
      </c>
      <c r="CL100" s="335" t="str">
        <f>IF(AND('MAPA DE RIESGOS'!$AP560="Media",'MAPA DE RIESGOS'!$AR560="Catastrófico"),CONCATENATE("R",'MAPA DE RIESGOS'!$H560,"C",'MAPA DE RIESGOS'!$AF560),"")</f>
        <v/>
      </c>
      <c r="CM100" s="335" t="str">
        <f>IF(AND('MAPA DE RIESGOS'!$AP561="Media",'MAPA DE RIESGOS'!$AR561="Catastrófico"),CONCATENATE("R",'MAPA DE RIESGOS'!$H561,"C",'MAPA DE RIESGOS'!$AF561),"")</f>
        <v/>
      </c>
      <c r="CN100" s="335" t="str">
        <f>IF(AND('MAPA DE RIESGOS'!$AP562="Media",'MAPA DE RIESGOS'!$AR562="Catastrófico"),CONCATENATE("R",'MAPA DE RIESGOS'!$H562,"C",'MAPA DE RIESGOS'!$AF562),"")</f>
        <v/>
      </c>
      <c r="CO100" s="335" t="str">
        <f>IF(AND('MAPA DE RIESGOS'!$AP563="Media",'MAPA DE RIESGOS'!$AR563="Catastrófico"),CONCATENATE("R",'MAPA DE RIESGOS'!$H563,"C",'MAPA DE RIESGOS'!$AF563),"")</f>
        <v/>
      </c>
      <c r="CP100" s="335" t="str">
        <f>IF(AND('MAPA DE RIESGOS'!$AP564="Media",'MAPA DE RIESGOS'!$AR564="Catastrófico"),CONCATENATE("R",'MAPA DE RIESGOS'!$H564,"C",'MAPA DE RIESGOS'!$AF564),"")</f>
        <v/>
      </c>
      <c r="CQ100" s="335" t="str">
        <f>IF(AND('MAPA DE RIESGOS'!$AP565="Media",'MAPA DE RIESGOS'!$AR565="Catastrófico"),CONCATENATE("R",'MAPA DE RIESGOS'!$H565,"C",'MAPA DE RIESGOS'!$AF565),"")</f>
        <v/>
      </c>
      <c r="CR100" s="335" t="str">
        <f>IF(AND('MAPA DE RIESGOS'!$AP566="Media",'MAPA DE RIESGOS'!$AR566="Catastrófico"),CONCATENATE("R",'MAPA DE RIESGOS'!$H566,"C",'MAPA DE RIESGOS'!$AF566),"")</f>
        <v/>
      </c>
      <c r="CS100" s="335" t="str">
        <f>IF(AND('MAPA DE RIESGOS'!$AP567="Media",'MAPA DE RIESGOS'!$AR567="Catastrófico"),CONCATENATE("R",'MAPA DE RIESGOS'!$H567,"C",'MAPA DE RIESGOS'!$AF567),"")</f>
        <v/>
      </c>
      <c r="CT100" s="335" t="str">
        <f>IF(AND('MAPA DE RIESGOS'!$AP568="Media",'MAPA DE RIESGOS'!$AR568="Catastrófico"),CONCATENATE("R",'MAPA DE RIESGOS'!$H568,"C",'MAPA DE RIESGOS'!$AF568),"")</f>
        <v/>
      </c>
      <c r="CU100" s="336" t="str">
        <f>IF(AND('MAPA DE RIESGOS'!$AP569="Media",'MAPA DE RIESGOS'!$AR569="Catastrófico"),CONCATENATE("R",'MAPA DE RIESGOS'!$H569,"C",'MAPA DE RIESGOS'!$AF569),"")</f>
        <v/>
      </c>
      <c r="CV100" s="67"/>
      <c r="CW100" s="979"/>
      <c r="CX100" s="980"/>
      <c r="CY100" s="980"/>
      <c r="CZ100" s="980"/>
      <c r="DA100" s="980"/>
      <c r="DB100" s="981"/>
    </row>
    <row r="101" spans="2:106" ht="32.450000000000003" customHeight="1">
      <c r="B101" s="966"/>
      <c r="C101" s="966"/>
      <c r="D101" s="967"/>
      <c r="E101" s="955"/>
      <c r="F101" s="956"/>
      <c r="G101" s="956"/>
      <c r="H101" s="956"/>
      <c r="I101" s="957"/>
      <c r="J101" s="345" t="str">
        <f>IF(AND('MAPA DE RIESGOS'!$AP570="Media",'MAPA DE RIESGOS'!$AR570="Leve"),CONCATENATE("R",'MAPA DE RIESGOS'!$H570,"C",'MAPA DE RIESGOS'!$AF570),"")</f>
        <v/>
      </c>
      <c r="K101" s="346" t="str">
        <f>IF(AND('MAPA DE RIESGOS'!$AP571="Media",'MAPA DE RIESGOS'!$AR571="Leve"),CONCATENATE("R",'MAPA DE RIESGOS'!$H571,"C",'MAPA DE RIESGOS'!$AF571),"")</f>
        <v/>
      </c>
      <c r="L101" s="346" t="str">
        <f>IF(AND('MAPA DE RIESGOS'!$AP572="Media",'MAPA DE RIESGOS'!$AR572="Leve"),CONCATENATE("R",'MAPA DE RIESGOS'!$H572,"C",'MAPA DE RIESGOS'!$AF572),"")</f>
        <v/>
      </c>
      <c r="M101" s="346" t="str">
        <f>IF(AND('MAPA DE RIESGOS'!$AP573="Media",'MAPA DE RIESGOS'!$AR573="Leve"),CONCATENATE("R",'MAPA DE RIESGOS'!$H573,"C",'MAPA DE RIESGOS'!$AF573),"")</f>
        <v/>
      </c>
      <c r="N101" s="346" t="str">
        <f>IF(AND('MAPA DE RIESGOS'!$AP574="Media",'MAPA DE RIESGOS'!$AR574="Leve"),CONCATENATE("R",'MAPA DE RIESGOS'!$H574,"C",'MAPA DE RIESGOS'!$AF574),"")</f>
        <v/>
      </c>
      <c r="O101" s="346" t="str">
        <f>IF(AND('MAPA DE RIESGOS'!$AP575="Media",'MAPA DE RIESGOS'!$AR575="Leve"),CONCATENATE("R",'MAPA DE RIESGOS'!$H575,"C",'MAPA DE RIESGOS'!$AF575),"")</f>
        <v/>
      </c>
      <c r="P101" s="346" t="str">
        <f>IF(AND('MAPA DE RIESGOS'!$AP576="Media",'MAPA DE RIESGOS'!$AR576="Leve"),CONCATENATE("R",'MAPA DE RIESGOS'!$H576,"C",'MAPA DE RIESGOS'!$AF576),"")</f>
        <v/>
      </c>
      <c r="Q101" s="346" t="str">
        <f>IF(AND('MAPA DE RIESGOS'!$AP577="Media",'MAPA DE RIESGOS'!$AR577="Leve"),CONCATENATE("R",'MAPA DE RIESGOS'!$H577,"C",'MAPA DE RIESGOS'!$AF577),"")</f>
        <v/>
      </c>
      <c r="R101" s="346" t="str">
        <f>IF(AND('MAPA DE RIESGOS'!$AP578="Media",'MAPA DE RIESGOS'!$AR578="Leve"),CONCATENATE("R",'MAPA DE RIESGOS'!$H578,"C",'MAPA DE RIESGOS'!$AF578),"")</f>
        <v/>
      </c>
      <c r="S101" s="346" t="str">
        <f>IF(AND('MAPA DE RIESGOS'!$AP579="Media",'MAPA DE RIESGOS'!$AR579="Leve"),CONCATENATE("R",'MAPA DE RIESGOS'!$H579,"C",'MAPA DE RIESGOS'!$AF579),"")</f>
        <v/>
      </c>
      <c r="T101" s="346" t="str">
        <f>IF(AND('MAPA DE RIESGOS'!$AP580="Media",'MAPA DE RIESGOS'!$AR580="Leve"),CONCATENATE("R",'MAPA DE RIESGOS'!$H580,"C",'MAPA DE RIESGOS'!$AF580),"")</f>
        <v/>
      </c>
      <c r="U101" s="346" t="str">
        <f>IF(AND('MAPA DE RIESGOS'!$AP581="Media",'MAPA DE RIESGOS'!$AR581="Leve"),CONCATENATE("R",'MAPA DE RIESGOS'!$H581,"C",'MAPA DE RIESGOS'!$AF581),"")</f>
        <v/>
      </c>
      <c r="V101" s="346" t="str">
        <f>IF(AND('MAPA DE RIESGOS'!$AP582="Media",'MAPA DE RIESGOS'!$AR582="Leve"),CONCATENATE("R",'MAPA DE RIESGOS'!$H582,"C",'MAPA DE RIESGOS'!$AF582),"")</f>
        <v/>
      </c>
      <c r="W101" s="346" t="str">
        <f>IF(AND('MAPA DE RIESGOS'!$AP583="Media",'MAPA DE RIESGOS'!$AR583="Leve"),CONCATENATE("R",'MAPA DE RIESGOS'!$H583,"C",'MAPA DE RIESGOS'!$AF583),"")</f>
        <v/>
      </c>
      <c r="X101" s="346" t="str">
        <f>IF(AND('MAPA DE RIESGOS'!$AP584="Media",'MAPA DE RIESGOS'!$AR584="Leve"),CONCATENATE("R",'MAPA DE RIESGOS'!$H584,"C",'MAPA DE RIESGOS'!$AF584),"")</f>
        <v/>
      </c>
      <c r="Y101" s="346" t="str">
        <f>IF(AND('MAPA DE RIESGOS'!$AP585="Media",'MAPA DE RIESGOS'!$AR585="Leve"),CONCATENATE("R",'MAPA DE RIESGOS'!$H585,"C",'MAPA DE RIESGOS'!$AF585),"")</f>
        <v/>
      </c>
      <c r="Z101" s="346" t="str">
        <f>IF(AND('MAPA DE RIESGOS'!$AP586="Media",'MAPA DE RIESGOS'!$AR586="Leve"),CONCATENATE("R",'MAPA DE RIESGOS'!$H586,"C",'MAPA DE RIESGOS'!$AF586),"")</f>
        <v/>
      </c>
      <c r="AA101" s="346" t="str">
        <f>IF(AND('MAPA DE RIESGOS'!$AP587="Media",'MAPA DE RIESGOS'!$AR587="Leve"),CONCATENATE("R",'MAPA DE RIESGOS'!$H587,"C",'MAPA DE RIESGOS'!$AF587),"")</f>
        <v/>
      </c>
      <c r="AB101" s="345" t="str">
        <f>IF(AND('MAPA DE RIESGOS'!$AP570="Media",'MAPA DE RIESGOS'!$AR570="Menor"),CONCATENATE("R",'MAPA DE RIESGOS'!$H570,"C",'MAPA DE RIESGOS'!$AF570),"")</f>
        <v/>
      </c>
      <c r="AC101" s="346" t="str">
        <f>IF(AND('MAPA DE RIESGOS'!$AP571="Media",'MAPA DE RIESGOS'!$AR571="Menor"),CONCATENATE("R",'MAPA DE RIESGOS'!$H571,"C",'MAPA DE RIESGOS'!$AF571),"")</f>
        <v/>
      </c>
      <c r="AD101" s="346" t="str">
        <f>IF(AND('MAPA DE RIESGOS'!$AP572="Media",'MAPA DE RIESGOS'!$AR572="Menor"),CONCATENATE("R",'MAPA DE RIESGOS'!$H572,"C",'MAPA DE RIESGOS'!$AF572),"")</f>
        <v/>
      </c>
      <c r="AE101" s="346" t="str">
        <f>IF(AND('MAPA DE RIESGOS'!$AP573="Media",'MAPA DE RIESGOS'!$AR573="Menor"),CONCATENATE("R",'MAPA DE RIESGOS'!$H573,"C",'MAPA DE RIESGOS'!$AF573),"")</f>
        <v/>
      </c>
      <c r="AF101" s="346" t="str">
        <f>IF(AND('MAPA DE RIESGOS'!$AP574="Media",'MAPA DE RIESGOS'!$AR574="Menor"),CONCATENATE("R",'MAPA DE RIESGOS'!$H574,"C",'MAPA DE RIESGOS'!$AF574),"")</f>
        <v/>
      </c>
      <c r="AG101" s="346" t="str">
        <f>IF(AND('MAPA DE RIESGOS'!$AP575="Media",'MAPA DE RIESGOS'!$AR575="Menor"),CONCATENATE("R",'MAPA DE RIESGOS'!$H575,"C",'MAPA DE RIESGOS'!$AF575),"")</f>
        <v/>
      </c>
      <c r="AH101" s="346" t="str">
        <f>IF(AND('MAPA DE RIESGOS'!$AP576="Media",'MAPA DE RIESGOS'!$AR576="Menor"),CONCATENATE("R",'MAPA DE RIESGOS'!$H576,"C",'MAPA DE RIESGOS'!$AF576),"")</f>
        <v/>
      </c>
      <c r="AI101" s="346" t="str">
        <f>IF(AND('MAPA DE RIESGOS'!$AP577="Media",'MAPA DE RIESGOS'!$AR577="Menor"),CONCATENATE("R",'MAPA DE RIESGOS'!$H577,"C",'MAPA DE RIESGOS'!$AF577),"")</f>
        <v/>
      </c>
      <c r="AJ101" s="346" t="str">
        <f>IF(AND('MAPA DE RIESGOS'!$AP578="Media",'MAPA DE RIESGOS'!$AR578="Menor"),CONCATENATE("R",'MAPA DE RIESGOS'!$H578,"C",'MAPA DE RIESGOS'!$AF578),"")</f>
        <v/>
      </c>
      <c r="AK101" s="346" t="str">
        <f>IF(AND('MAPA DE RIESGOS'!$AP579="Media",'MAPA DE RIESGOS'!$AR579="Menor"),CONCATENATE("R",'MAPA DE RIESGOS'!$H579,"C",'MAPA DE RIESGOS'!$AF579),"")</f>
        <v/>
      </c>
      <c r="AL101" s="346" t="str">
        <f>IF(AND('MAPA DE RIESGOS'!$AP580="Media",'MAPA DE RIESGOS'!$AR580="Menor"),CONCATENATE("R",'MAPA DE RIESGOS'!$H580,"C",'MAPA DE RIESGOS'!$AF580),"")</f>
        <v/>
      </c>
      <c r="AM101" s="346" t="str">
        <f>IF(AND('MAPA DE RIESGOS'!$AP581="Media",'MAPA DE RIESGOS'!$AR581="Menor"),CONCATENATE("R",'MAPA DE RIESGOS'!$H581,"C",'MAPA DE RIESGOS'!$AF581),"")</f>
        <v/>
      </c>
      <c r="AN101" s="346" t="str">
        <f>IF(AND('MAPA DE RIESGOS'!$AP582="Media",'MAPA DE RIESGOS'!$AR582="Menor"),CONCATENATE("R",'MAPA DE RIESGOS'!$H582,"C",'MAPA DE RIESGOS'!$AF582),"")</f>
        <v/>
      </c>
      <c r="AO101" s="346" t="str">
        <f>IF(AND('MAPA DE RIESGOS'!$AP583="Media",'MAPA DE RIESGOS'!$AR583="Menor"),CONCATENATE("R",'MAPA DE RIESGOS'!$H583,"C",'MAPA DE RIESGOS'!$AF583),"")</f>
        <v/>
      </c>
      <c r="AP101" s="346" t="str">
        <f>IF(AND('MAPA DE RIESGOS'!$AP584="Media",'MAPA DE RIESGOS'!$AR584="Menor"),CONCATENATE("R",'MAPA DE RIESGOS'!$H584,"C",'MAPA DE RIESGOS'!$AF584),"")</f>
        <v/>
      </c>
      <c r="AQ101" s="346" t="str">
        <f>IF(AND('MAPA DE RIESGOS'!$AP585="Media",'MAPA DE RIESGOS'!$AR585="Menor"),CONCATENATE("R",'MAPA DE RIESGOS'!$H585,"C",'MAPA DE RIESGOS'!$AF585),"")</f>
        <v/>
      </c>
      <c r="AR101" s="346" t="str">
        <f>IF(AND('MAPA DE RIESGOS'!$AP586="Media",'MAPA DE RIESGOS'!$AR586="Menor"),CONCATENATE("R",'MAPA DE RIESGOS'!$H586,"C",'MAPA DE RIESGOS'!$AF586),"")</f>
        <v/>
      </c>
      <c r="AS101" s="346" t="str">
        <f>IF(AND('MAPA DE RIESGOS'!$AP587="Media",'MAPA DE RIESGOS'!$AR587="Menor"),CONCATENATE("R",'MAPA DE RIESGOS'!$H587,"C",'MAPA DE RIESGOS'!$AF587),"")</f>
        <v/>
      </c>
      <c r="AT101" s="345" t="str">
        <f>IF(AND('MAPA DE RIESGOS'!$AP570="Media",'MAPA DE RIESGOS'!$AR570="Moderado"),CONCATENATE("R",'MAPA DE RIESGOS'!$H570,"C",'MAPA DE RIESGOS'!$AF570),"")</f>
        <v/>
      </c>
      <c r="AU101" s="346" t="str">
        <f>IF(AND('MAPA DE RIESGOS'!$AP571="Media",'MAPA DE RIESGOS'!$AR571="Moderado"),CONCATENATE("R",'MAPA DE RIESGOS'!$H571,"C",'MAPA DE RIESGOS'!$AF571),"")</f>
        <v/>
      </c>
      <c r="AV101" s="346" t="str">
        <f>IF(AND('MAPA DE RIESGOS'!$AP572="Media",'MAPA DE RIESGOS'!$AR572="Moderado"),CONCATENATE("R",'MAPA DE RIESGOS'!$H572,"C",'MAPA DE RIESGOS'!$AF572),"")</f>
        <v/>
      </c>
      <c r="AW101" s="346" t="str">
        <f>IF(AND('MAPA DE RIESGOS'!$AP573="Media",'MAPA DE RIESGOS'!$AR573="Moderado"),CONCATENATE("R",'MAPA DE RIESGOS'!$H573,"C",'MAPA DE RIESGOS'!$AF573),"")</f>
        <v/>
      </c>
      <c r="AX101" s="346" t="str">
        <f>IF(AND('MAPA DE RIESGOS'!$AP574="Media",'MAPA DE RIESGOS'!$AR574="Moderado"),CONCATENATE("R",'MAPA DE RIESGOS'!$H574,"C",'MAPA DE RIESGOS'!$AF574),"")</f>
        <v/>
      </c>
      <c r="AY101" s="346" t="str">
        <f>IF(AND('MAPA DE RIESGOS'!$AP575="Media",'MAPA DE RIESGOS'!$AR575="Moderado"),CONCATENATE("R",'MAPA DE RIESGOS'!$H575,"C",'MAPA DE RIESGOS'!$AF575),"")</f>
        <v/>
      </c>
      <c r="AZ101" s="346" t="str">
        <f>IF(AND('MAPA DE RIESGOS'!$AP576="Media",'MAPA DE RIESGOS'!$AR576="Moderado"),CONCATENATE("R",'MAPA DE RIESGOS'!$H576,"C",'MAPA DE RIESGOS'!$AF576),"")</f>
        <v/>
      </c>
      <c r="BA101" s="346" t="str">
        <f>IF(AND('MAPA DE RIESGOS'!$AP577="Media",'MAPA DE RIESGOS'!$AR577="Moderado"),CONCATENATE("R",'MAPA DE RIESGOS'!$H577,"C",'MAPA DE RIESGOS'!$AF577),"")</f>
        <v/>
      </c>
      <c r="BB101" s="346" t="str">
        <f>IF(AND('MAPA DE RIESGOS'!$AP578="Media",'MAPA DE RIESGOS'!$AR578="Moderado"),CONCATENATE("R",'MAPA DE RIESGOS'!$H578,"C",'MAPA DE RIESGOS'!$AF578),"")</f>
        <v/>
      </c>
      <c r="BC101" s="346" t="str">
        <f>IF(AND('MAPA DE RIESGOS'!$AP579="Media",'MAPA DE RIESGOS'!$AR579="Moderado"),CONCATENATE("R",'MAPA DE RIESGOS'!$H579,"C",'MAPA DE RIESGOS'!$AF579),"")</f>
        <v/>
      </c>
      <c r="BD101" s="346" t="str">
        <f>IF(AND('MAPA DE RIESGOS'!$AP580="Media",'MAPA DE RIESGOS'!$AR580="Moderado"),CONCATENATE("R",'MAPA DE RIESGOS'!$H580,"C",'MAPA DE RIESGOS'!$AF580),"")</f>
        <v/>
      </c>
      <c r="BE101" s="346" t="str">
        <f>IF(AND('MAPA DE RIESGOS'!$AP581="Media",'MAPA DE RIESGOS'!$AR581="Moderado"),CONCATENATE("R",'MAPA DE RIESGOS'!$H581,"C",'MAPA DE RIESGOS'!$AF581),"")</f>
        <v/>
      </c>
      <c r="BF101" s="346" t="str">
        <f>IF(AND('MAPA DE RIESGOS'!$AP582="Media",'MAPA DE RIESGOS'!$AR582="Moderado"),CONCATENATE("R",'MAPA DE RIESGOS'!$H582,"C",'MAPA DE RIESGOS'!$AF582),"")</f>
        <v/>
      </c>
      <c r="BG101" s="346" t="str">
        <f>IF(AND('MAPA DE RIESGOS'!$AP583="Media",'MAPA DE RIESGOS'!$AR583="Moderado"),CONCATENATE("R",'MAPA DE RIESGOS'!$H583,"C",'MAPA DE RIESGOS'!$AF583),"")</f>
        <v/>
      </c>
      <c r="BH101" s="346" t="str">
        <f>IF(AND('MAPA DE RIESGOS'!$AP584="Media",'MAPA DE RIESGOS'!$AR584="Moderado"),CONCATENATE("R",'MAPA DE RIESGOS'!$H584,"C",'MAPA DE RIESGOS'!$AF584),"")</f>
        <v/>
      </c>
      <c r="BI101" s="346" t="str">
        <f>IF(AND('MAPA DE RIESGOS'!$AP585="Media",'MAPA DE RIESGOS'!$AR585="Moderado"),CONCATENATE("R",'MAPA DE RIESGOS'!$H585,"C",'MAPA DE RIESGOS'!$AF585),"")</f>
        <v/>
      </c>
      <c r="BJ101" s="346" t="str">
        <f>IF(AND('MAPA DE RIESGOS'!$AP586="Media",'MAPA DE RIESGOS'!$AR586="Moderado"),CONCATENATE("R",'MAPA DE RIESGOS'!$H586,"C",'MAPA DE RIESGOS'!$AF586),"")</f>
        <v/>
      </c>
      <c r="BK101" s="347" t="str">
        <f>IF(AND('MAPA DE RIESGOS'!$AP587="Media",'MAPA DE RIESGOS'!$AR587="Moderado"),CONCATENATE("R",'MAPA DE RIESGOS'!$H587,"C",'MAPA DE RIESGOS'!$AF587),"")</f>
        <v/>
      </c>
      <c r="BL101" s="333" t="str">
        <f>IF(AND('MAPA DE RIESGOS'!$AP570="Media",'MAPA DE RIESGOS'!$AR570="Mayor"),CONCATENATE("R",'MAPA DE RIESGOS'!$H570,"C",'MAPA DE RIESGOS'!$AF570),"")</f>
        <v/>
      </c>
      <c r="BM101" s="333" t="str">
        <f>IF(AND('MAPA DE RIESGOS'!$AP571="Media",'MAPA DE RIESGOS'!$AR571="Mayor"),CONCATENATE("R",'MAPA DE RIESGOS'!$H571,"C",'MAPA DE RIESGOS'!$AF571),"")</f>
        <v/>
      </c>
      <c r="BN101" s="333" t="str">
        <f>IF(AND('MAPA DE RIESGOS'!$AP572="Media",'MAPA DE RIESGOS'!$AR572="Mayor"),CONCATENATE("R",'MAPA DE RIESGOS'!$H572,"C",'MAPA DE RIESGOS'!$AF572),"")</f>
        <v/>
      </c>
      <c r="BO101" s="333" t="str">
        <f>IF(AND('MAPA DE RIESGOS'!$AP573="Media",'MAPA DE RIESGOS'!$AR573="Mayor"),CONCATENATE("R",'MAPA DE RIESGOS'!$H573,"C",'MAPA DE RIESGOS'!$AF573),"")</f>
        <v/>
      </c>
      <c r="BP101" s="333" t="str">
        <f>IF(AND('MAPA DE RIESGOS'!$AP574="Media",'MAPA DE RIESGOS'!$AR574="Mayor"),CONCATENATE("R",'MAPA DE RIESGOS'!$H574,"C",'MAPA DE RIESGOS'!$AF574),"")</f>
        <v/>
      </c>
      <c r="BQ101" s="333" t="str">
        <f>IF(AND('MAPA DE RIESGOS'!$AP575="Media",'MAPA DE RIESGOS'!$AR575="Mayor"),CONCATENATE("R",'MAPA DE RIESGOS'!$H575,"C",'MAPA DE RIESGOS'!$AF575),"")</f>
        <v/>
      </c>
      <c r="BR101" s="333" t="str">
        <f>IF(AND('MAPA DE RIESGOS'!$AP576="Media",'MAPA DE RIESGOS'!$AR576="Mayor"),CONCATENATE("R",'MAPA DE RIESGOS'!$H576,"C",'MAPA DE RIESGOS'!$AF576),"")</f>
        <v/>
      </c>
      <c r="BS101" s="333" t="str">
        <f>IF(AND('MAPA DE RIESGOS'!$AP577="Media",'MAPA DE RIESGOS'!$AR577="Mayor"),CONCATENATE("R",'MAPA DE RIESGOS'!$H577,"C",'MAPA DE RIESGOS'!$AF577),"")</f>
        <v/>
      </c>
      <c r="BT101" s="333" t="str">
        <f>IF(AND('MAPA DE RIESGOS'!$AP578="Media",'MAPA DE RIESGOS'!$AR578="Mayor"),CONCATENATE("R",'MAPA DE RIESGOS'!$H578,"C",'MAPA DE RIESGOS'!$AF578),"")</f>
        <v/>
      </c>
      <c r="BU101" s="333" t="str">
        <f>IF(AND('MAPA DE RIESGOS'!$AP579="Media",'MAPA DE RIESGOS'!$AR579="Mayor"),CONCATENATE("R",'MAPA DE RIESGOS'!$H579,"C",'MAPA DE RIESGOS'!$AF579),"")</f>
        <v/>
      </c>
      <c r="BV101" s="333" t="str">
        <f>IF(AND('MAPA DE RIESGOS'!$AP580="Media",'MAPA DE RIESGOS'!$AR580="Mayor"),CONCATENATE("R",'MAPA DE RIESGOS'!$H580,"C",'MAPA DE RIESGOS'!$AF580),"")</f>
        <v/>
      </c>
      <c r="BW101" s="333" t="str">
        <f>IF(AND('MAPA DE RIESGOS'!$AP581="Media",'MAPA DE RIESGOS'!$AR581="Mayor"),CONCATENATE("R",'MAPA DE RIESGOS'!$H581,"C",'MAPA DE RIESGOS'!$AF581),"")</f>
        <v/>
      </c>
      <c r="BX101" s="333" t="str">
        <f>IF(AND('MAPA DE RIESGOS'!$AP582="Media",'MAPA DE RIESGOS'!$AR582="Mayor"),CONCATENATE("R",'MAPA DE RIESGOS'!$H582,"C",'MAPA DE RIESGOS'!$AF582),"")</f>
        <v/>
      </c>
      <c r="BY101" s="333" t="str">
        <f>IF(AND('MAPA DE RIESGOS'!$AP583="Media",'MAPA DE RIESGOS'!$AR583="Mayor"),CONCATENATE("R",'MAPA DE RIESGOS'!$H583,"C",'MAPA DE RIESGOS'!$AF583),"")</f>
        <v/>
      </c>
      <c r="BZ101" s="333" t="str">
        <f>IF(AND('MAPA DE RIESGOS'!$AP584="Media",'MAPA DE RIESGOS'!$AR584="Mayor"),CONCATENATE("R",'MAPA DE RIESGOS'!$H584,"C",'MAPA DE RIESGOS'!$AF584),"")</f>
        <v/>
      </c>
      <c r="CA101" s="333" t="str">
        <f>IF(AND('MAPA DE RIESGOS'!$AP585="Media",'MAPA DE RIESGOS'!$AR585="Mayor"),CONCATENATE("R",'MAPA DE RIESGOS'!$H585,"C",'MAPA DE RIESGOS'!$AF585),"")</f>
        <v/>
      </c>
      <c r="CB101" s="333" t="str">
        <f>IF(AND('MAPA DE RIESGOS'!$AP586="Media",'MAPA DE RIESGOS'!$AR586="Mayor"),CONCATENATE("R",'MAPA DE RIESGOS'!$H586,"C",'MAPA DE RIESGOS'!$AF586),"")</f>
        <v/>
      </c>
      <c r="CC101" s="334" t="str">
        <f>IF(AND('MAPA DE RIESGOS'!$AP587="Media",'MAPA DE RIESGOS'!$AR587="Mayor"),CONCATENATE("R",'MAPA DE RIESGOS'!$H587,"C",'MAPA DE RIESGOS'!$AF587),"")</f>
        <v/>
      </c>
      <c r="CD101" s="335" t="str">
        <f>IF(AND('MAPA DE RIESGOS'!$AP570="Media",'MAPA DE RIESGOS'!$AR570="Catastrófico"),CONCATENATE("R",'MAPA DE RIESGOS'!$H570,"C",'MAPA DE RIESGOS'!$AF570),"")</f>
        <v/>
      </c>
      <c r="CE101" s="335" t="str">
        <f>IF(AND('MAPA DE RIESGOS'!$AP571="Media",'MAPA DE RIESGOS'!$AR571="Catastrófico"),CONCATENATE("R",'MAPA DE RIESGOS'!$H571,"C",'MAPA DE RIESGOS'!$AF571),"")</f>
        <v/>
      </c>
      <c r="CF101" s="335" t="str">
        <f>IF(AND('MAPA DE RIESGOS'!$AP572="Media",'MAPA DE RIESGOS'!$AR572="Catastrófico"),CONCATENATE("R",'MAPA DE RIESGOS'!$H572,"C",'MAPA DE RIESGOS'!$AF572),"")</f>
        <v/>
      </c>
      <c r="CG101" s="335" t="str">
        <f>IF(AND('MAPA DE RIESGOS'!$AP573="Media",'MAPA DE RIESGOS'!$AR573="Catastrófico"),CONCATENATE("R",'MAPA DE RIESGOS'!$H573,"C",'MAPA DE RIESGOS'!$AF573),"")</f>
        <v/>
      </c>
      <c r="CH101" s="335" t="str">
        <f>IF(AND('MAPA DE RIESGOS'!$AP574="Media",'MAPA DE RIESGOS'!$AR574="Catastrófico"),CONCATENATE("R",'MAPA DE RIESGOS'!$H574,"C",'MAPA DE RIESGOS'!$AF574),"")</f>
        <v/>
      </c>
      <c r="CI101" s="335" t="str">
        <f>IF(AND('MAPA DE RIESGOS'!$AP575="Media",'MAPA DE RIESGOS'!$AR575="Catastrófico"),CONCATENATE("R",'MAPA DE RIESGOS'!$H575,"C",'MAPA DE RIESGOS'!$AF575),"")</f>
        <v/>
      </c>
      <c r="CJ101" s="335" t="str">
        <f>IF(AND('MAPA DE RIESGOS'!$AP576="Media",'MAPA DE RIESGOS'!$AR576="Catastrófico"),CONCATENATE("R",'MAPA DE RIESGOS'!$H576,"C",'MAPA DE RIESGOS'!$AF576),"")</f>
        <v/>
      </c>
      <c r="CK101" s="335" t="str">
        <f>IF(AND('MAPA DE RIESGOS'!$AP577="Media",'MAPA DE RIESGOS'!$AR577="Catastrófico"),CONCATENATE("R",'MAPA DE RIESGOS'!$H577,"C",'MAPA DE RIESGOS'!$AF577),"")</f>
        <v/>
      </c>
      <c r="CL101" s="335" t="str">
        <f>IF(AND('MAPA DE RIESGOS'!$AP578="Media",'MAPA DE RIESGOS'!$AR578="Catastrófico"),CONCATENATE("R",'MAPA DE RIESGOS'!$H578,"C",'MAPA DE RIESGOS'!$AF578),"")</f>
        <v/>
      </c>
      <c r="CM101" s="335" t="str">
        <f>IF(AND('MAPA DE RIESGOS'!$AP579="Media",'MAPA DE RIESGOS'!$AR579="Catastrófico"),CONCATENATE("R",'MAPA DE RIESGOS'!$H579,"C",'MAPA DE RIESGOS'!$AF579),"")</f>
        <v/>
      </c>
      <c r="CN101" s="335" t="str">
        <f>IF(AND('MAPA DE RIESGOS'!$AP580="Media",'MAPA DE RIESGOS'!$AR580="Catastrófico"),CONCATENATE("R",'MAPA DE RIESGOS'!$H580,"C",'MAPA DE RIESGOS'!$AF580),"")</f>
        <v/>
      </c>
      <c r="CO101" s="335" t="str">
        <f>IF(AND('MAPA DE RIESGOS'!$AP581="Media",'MAPA DE RIESGOS'!$AR581="Catastrófico"),CONCATENATE("R",'MAPA DE RIESGOS'!$H581,"C",'MAPA DE RIESGOS'!$AF581),"")</f>
        <v/>
      </c>
      <c r="CP101" s="335" t="str">
        <f>IF(AND('MAPA DE RIESGOS'!$AP582="Media",'MAPA DE RIESGOS'!$AR582="Catastrófico"),CONCATENATE("R",'MAPA DE RIESGOS'!$H582,"C",'MAPA DE RIESGOS'!$AF582),"")</f>
        <v/>
      </c>
      <c r="CQ101" s="335" t="str">
        <f>IF(AND('MAPA DE RIESGOS'!$AP583="Media",'MAPA DE RIESGOS'!$AR583="Catastrófico"),CONCATENATE("R",'MAPA DE RIESGOS'!$H583,"C",'MAPA DE RIESGOS'!$AF583),"")</f>
        <v/>
      </c>
      <c r="CR101" s="335" t="str">
        <f>IF(AND('MAPA DE RIESGOS'!$AP584="Media",'MAPA DE RIESGOS'!$AR584="Catastrófico"),CONCATENATE("R",'MAPA DE RIESGOS'!$H584,"C",'MAPA DE RIESGOS'!$AF584),"")</f>
        <v/>
      </c>
      <c r="CS101" s="335" t="str">
        <f>IF(AND('MAPA DE RIESGOS'!$AP585="Media",'MAPA DE RIESGOS'!$AR585="Catastrófico"),CONCATENATE("R",'MAPA DE RIESGOS'!$H585,"C",'MAPA DE RIESGOS'!$AF585),"")</f>
        <v/>
      </c>
      <c r="CT101" s="335" t="str">
        <f>IF(AND('MAPA DE RIESGOS'!$AP586="Media",'MAPA DE RIESGOS'!$AR586="Catastrófico"),CONCATENATE("R",'MAPA DE RIESGOS'!$H586,"C",'MAPA DE RIESGOS'!$AF586),"")</f>
        <v/>
      </c>
      <c r="CU101" s="336" t="str">
        <f>IF(AND('MAPA DE RIESGOS'!$AP587="Media",'MAPA DE RIESGOS'!$AR587="Catastrófico"),CONCATENATE("R",'MAPA DE RIESGOS'!$H587,"C",'MAPA DE RIESGOS'!$AF587),"")</f>
        <v/>
      </c>
      <c r="CV101" s="67"/>
      <c r="CW101" s="979"/>
      <c r="CX101" s="980"/>
      <c r="CY101" s="980"/>
      <c r="CZ101" s="980"/>
      <c r="DA101" s="980"/>
      <c r="DB101" s="981"/>
    </row>
    <row r="102" spans="2:106" ht="32.450000000000003" customHeight="1">
      <c r="B102" s="966"/>
      <c r="C102" s="966"/>
      <c r="D102" s="967"/>
      <c r="E102" s="955"/>
      <c r="F102" s="956"/>
      <c r="G102" s="956"/>
      <c r="H102" s="956"/>
      <c r="I102" s="957"/>
      <c r="J102" s="345" t="str">
        <f>IF(AND('MAPA DE RIESGOS'!$AP588="Media",'MAPA DE RIESGOS'!$AR588="Leve"),CONCATENATE("R",'MAPA DE RIESGOS'!$H588,"C",'MAPA DE RIESGOS'!$AF588),"")</f>
        <v/>
      </c>
      <c r="K102" s="346" t="str">
        <f>IF(AND('MAPA DE RIESGOS'!$AP589="Media",'MAPA DE RIESGOS'!$AR589="Leve"),CONCATENATE("R",'MAPA DE RIESGOS'!$H589,"C",'MAPA DE RIESGOS'!$AF589),"")</f>
        <v/>
      </c>
      <c r="L102" s="346" t="str">
        <f>IF(AND('MAPA DE RIESGOS'!$AP590="Media",'MAPA DE RIESGOS'!$AR590="Leve"),CONCATENATE("R",'MAPA DE RIESGOS'!$H590,"C",'MAPA DE RIESGOS'!$AF590),"")</f>
        <v/>
      </c>
      <c r="M102" s="346" t="str">
        <f>IF(AND('MAPA DE RIESGOS'!$AP591="Media",'MAPA DE RIESGOS'!$AR591="Leve"),CONCATENATE("R",'MAPA DE RIESGOS'!$H591,"C",'MAPA DE RIESGOS'!$AF591),"")</f>
        <v/>
      </c>
      <c r="N102" s="346" t="str">
        <f>IF(AND('MAPA DE RIESGOS'!$AP592="Media",'MAPA DE RIESGOS'!$AR592="Leve"),CONCATENATE("R",'MAPA DE RIESGOS'!$H592,"C",'MAPA DE RIESGOS'!$AF592),"")</f>
        <v/>
      </c>
      <c r="O102" s="346" t="str">
        <f>IF(AND('MAPA DE RIESGOS'!$AP593="Media",'MAPA DE RIESGOS'!$AR593="Leve"),CONCATENATE("R",'MAPA DE RIESGOS'!$H593,"C",'MAPA DE RIESGOS'!$AF593),"")</f>
        <v/>
      </c>
      <c r="P102" s="346" t="str">
        <f>IF(AND('MAPA DE RIESGOS'!$AP594="Media",'MAPA DE RIESGOS'!$AR594="Leve"),CONCATENATE("R",'MAPA DE RIESGOS'!$H594,"C",'MAPA DE RIESGOS'!$AF594),"")</f>
        <v/>
      </c>
      <c r="Q102" s="346" t="str">
        <f>IF(AND('MAPA DE RIESGOS'!$AP595="Media",'MAPA DE RIESGOS'!$AR595="Leve"),CONCATENATE("R",'MAPA DE RIESGOS'!$H595,"C",'MAPA DE RIESGOS'!$AF595),"")</f>
        <v/>
      </c>
      <c r="R102" s="346" t="str">
        <f>IF(AND('MAPA DE RIESGOS'!$AP596="Media",'MAPA DE RIESGOS'!$AR596="Leve"),CONCATENATE("R",'MAPA DE RIESGOS'!$H596,"C",'MAPA DE RIESGOS'!$AF596),"")</f>
        <v/>
      </c>
      <c r="S102" s="346" t="str">
        <f>IF(AND('MAPA DE RIESGOS'!$AP597="Media",'MAPA DE RIESGOS'!$AR597="Leve"),CONCATENATE("R",'MAPA DE RIESGOS'!$H597,"C",'MAPA DE RIESGOS'!$AF597),"")</f>
        <v/>
      </c>
      <c r="T102" s="346" t="str">
        <f>IF(AND('MAPA DE RIESGOS'!$AP598="Media",'MAPA DE RIESGOS'!$AR598="Leve"),CONCATENATE("R",'MAPA DE RIESGOS'!$H598,"C",'MAPA DE RIESGOS'!$AF598),"")</f>
        <v/>
      </c>
      <c r="U102" s="346" t="str">
        <f>IF(AND('MAPA DE RIESGOS'!$AP599="Media",'MAPA DE RIESGOS'!$AR599="Leve"),CONCATENATE("R",'MAPA DE RIESGOS'!$H599,"C",'MAPA DE RIESGOS'!$AF599),"")</f>
        <v/>
      </c>
      <c r="V102" s="346" t="str">
        <f>IF(AND('MAPA DE RIESGOS'!$AP600="Media",'MAPA DE RIESGOS'!$AR600="Leve"),CONCATENATE("R",'MAPA DE RIESGOS'!$H600,"C",'MAPA DE RIESGOS'!$AF600),"")</f>
        <v/>
      </c>
      <c r="W102" s="346" t="str">
        <f>IF(AND('MAPA DE RIESGOS'!$AP601="Media",'MAPA DE RIESGOS'!$AR601="Leve"),CONCATENATE("R",'MAPA DE RIESGOS'!$H601,"C",'MAPA DE RIESGOS'!$AF601),"")</f>
        <v/>
      </c>
      <c r="X102" s="346" t="str">
        <f>IF(AND('MAPA DE RIESGOS'!$AP602="Media",'MAPA DE RIESGOS'!$AR602="Leve"),CONCATENATE("R",'MAPA DE RIESGOS'!$H602,"C",'MAPA DE RIESGOS'!$AF602),"")</f>
        <v/>
      </c>
      <c r="Y102" s="346" t="str">
        <f>IF(AND('MAPA DE RIESGOS'!$AP603="Media",'MAPA DE RIESGOS'!$AR603="Leve"),CONCATENATE("R",'MAPA DE RIESGOS'!$H603,"C",'MAPA DE RIESGOS'!$AF603),"")</f>
        <v/>
      </c>
      <c r="Z102" s="346" t="str">
        <f>IF(AND('MAPA DE RIESGOS'!$AP604="Media",'MAPA DE RIESGOS'!$AR604="Leve"),CONCATENATE("R",'MAPA DE RIESGOS'!$H604,"C",'MAPA DE RIESGOS'!$AF604),"")</f>
        <v/>
      </c>
      <c r="AA102" s="346" t="str">
        <f>IF(AND('MAPA DE RIESGOS'!$AP605="Media",'MAPA DE RIESGOS'!$AR605="Leve"),CONCATENATE("R",'MAPA DE RIESGOS'!$H605,"C",'MAPA DE RIESGOS'!$AF605),"")</f>
        <v/>
      </c>
      <c r="AB102" s="345" t="str">
        <f>IF(AND('MAPA DE RIESGOS'!$AP588="Media",'MAPA DE RIESGOS'!$AR588="Menor"),CONCATENATE("R",'MAPA DE RIESGOS'!$H588,"C",'MAPA DE RIESGOS'!$AF588),"")</f>
        <v/>
      </c>
      <c r="AC102" s="346" t="str">
        <f>IF(AND('MAPA DE RIESGOS'!$AP589="Media",'MAPA DE RIESGOS'!$AR589="Menor"),CONCATENATE("R",'MAPA DE RIESGOS'!$H589,"C",'MAPA DE RIESGOS'!$AF589),"")</f>
        <v/>
      </c>
      <c r="AD102" s="346" t="str">
        <f>IF(AND('MAPA DE RIESGOS'!$AP590="Media",'MAPA DE RIESGOS'!$AR590="Menor"),CONCATENATE("R",'MAPA DE RIESGOS'!$H590,"C",'MAPA DE RIESGOS'!$AF590),"")</f>
        <v/>
      </c>
      <c r="AE102" s="346" t="str">
        <f>IF(AND('MAPA DE RIESGOS'!$AP591="Media",'MAPA DE RIESGOS'!$AR591="Menor"),CONCATENATE("R",'MAPA DE RIESGOS'!$H591,"C",'MAPA DE RIESGOS'!$AF591),"")</f>
        <v/>
      </c>
      <c r="AF102" s="346" t="str">
        <f>IF(AND('MAPA DE RIESGOS'!$AP592="Media",'MAPA DE RIESGOS'!$AR592="Menor"),CONCATENATE("R",'MAPA DE RIESGOS'!$H592,"C",'MAPA DE RIESGOS'!$AF592),"")</f>
        <v/>
      </c>
      <c r="AG102" s="346" t="str">
        <f>IF(AND('MAPA DE RIESGOS'!$AP593="Media",'MAPA DE RIESGOS'!$AR593="Menor"),CONCATENATE("R",'MAPA DE RIESGOS'!$H593,"C",'MAPA DE RIESGOS'!$AF593),"")</f>
        <v/>
      </c>
      <c r="AH102" s="346" t="str">
        <f>IF(AND('MAPA DE RIESGOS'!$AP594="Media",'MAPA DE RIESGOS'!$AR594="Menor"),CONCATENATE("R",'MAPA DE RIESGOS'!$H594,"C",'MAPA DE RIESGOS'!$AF594),"")</f>
        <v/>
      </c>
      <c r="AI102" s="346" t="str">
        <f>IF(AND('MAPA DE RIESGOS'!$AP595="Media",'MAPA DE RIESGOS'!$AR595="Menor"),CONCATENATE("R",'MAPA DE RIESGOS'!$H595,"C",'MAPA DE RIESGOS'!$AF595),"")</f>
        <v/>
      </c>
      <c r="AJ102" s="346" t="str">
        <f>IF(AND('MAPA DE RIESGOS'!$AP596="Media",'MAPA DE RIESGOS'!$AR596="Menor"),CONCATENATE("R",'MAPA DE RIESGOS'!$H596,"C",'MAPA DE RIESGOS'!$AF596),"")</f>
        <v/>
      </c>
      <c r="AK102" s="346" t="str">
        <f>IF(AND('MAPA DE RIESGOS'!$AP597="Media",'MAPA DE RIESGOS'!$AR597="Menor"),CONCATENATE("R",'MAPA DE RIESGOS'!$H597,"C",'MAPA DE RIESGOS'!$AF597),"")</f>
        <v/>
      </c>
      <c r="AL102" s="346" t="str">
        <f>IF(AND('MAPA DE RIESGOS'!$AP598="Media",'MAPA DE RIESGOS'!$AR598="Menor"),CONCATENATE("R",'MAPA DE RIESGOS'!$H598,"C",'MAPA DE RIESGOS'!$AF598),"")</f>
        <v/>
      </c>
      <c r="AM102" s="346" t="str">
        <f>IF(AND('MAPA DE RIESGOS'!$AP599="Media",'MAPA DE RIESGOS'!$AR599="Menor"),CONCATENATE("R",'MAPA DE RIESGOS'!$H599,"C",'MAPA DE RIESGOS'!$AF599),"")</f>
        <v/>
      </c>
      <c r="AN102" s="346" t="str">
        <f>IF(AND('MAPA DE RIESGOS'!$AP600="Media",'MAPA DE RIESGOS'!$AR600="Menor"),CONCATENATE("R",'MAPA DE RIESGOS'!$H600,"C",'MAPA DE RIESGOS'!$AF600),"")</f>
        <v/>
      </c>
      <c r="AO102" s="346" t="str">
        <f>IF(AND('MAPA DE RIESGOS'!$AP601="Media",'MAPA DE RIESGOS'!$AR601="Menor"),CONCATENATE("R",'MAPA DE RIESGOS'!$H601,"C",'MAPA DE RIESGOS'!$AF601),"")</f>
        <v/>
      </c>
      <c r="AP102" s="346" t="str">
        <f>IF(AND('MAPA DE RIESGOS'!$AP602="Media",'MAPA DE RIESGOS'!$AR602="Menor"),CONCATENATE("R",'MAPA DE RIESGOS'!$H602,"C",'MAPA DE RIESGOS'!$AF602),"")</f>
        <v/>
      </c>
      <c r="AQ102" s="346" t="str">
        <f>IF(AND('MAPA DE RIESGOS'!$AP603="Media",'MAPA DE RIESGOS'!$AR603="Menor"),CONCATENATE("R",'MAPA DE RIESGOS'!$H603,"C",'MAPA DE RIESGOS'!$AF603),"")</f>
        <v/>
      </c>
      <c r="AR102" s="346" t="str">
        <f>IF(AND('MAPA DE RIESGOS'!$AP604="Media",'MAPA DE RIESGOS'!$AR604="Menor"),CONCATENATE("R",'MAPA DE RIESGOS'!$H604,"C",'MAPA DE RIESGOS'!$AF604),"")</f>
        <v/>
      </c>
      <c r="AS102" s="346" t="str">
        <f>IF(AND('MAPA DE RIESGOS'!$AP605="Media",'MAPA DE RIESGOS'!$AR605="Menor"),CONCATENATE("R",'MAPA DE RIESGOS'!$H605,"C",'MAPA DE RIESGOS'!$AF605),"")</f>
        <v/>
      </c>
      <c r="AT102" s="345" t="str">
        <f>IF(AND('MAPA DE RIESGOS'!$AP588="Media",'MAPA DE RIESGOS'!$AR588="Moderado"),CONCATENATE("R",'MAPA DE RIESGOS'!$H588,"C",'MAPA DE RIESGOS'!$AF588),"")</f>
        <v/>
      </c>
      <c r="AU102" s="346" t="str">
        <f>IF(AND('MAPA DE RIESGOS'!$AP589="Media",'MAPA DE RIESGOS'!$AR589="Moderado"),CONCATENATE("R",'MAPA DE RIESGOS'!$H589,"C",'MAPA DE RIESGOS'!$AF589),"")</f>
        <v/>
      </c>
      <c r="AV102" s="346" t="str">
        <f>IF(AND('MAPA DE RIESGOS'!$AP590="Media",'MAPA DE RIESGOS'!$AR590="Moderado"),CONCATENATE("R",'MAPA DE RIESGOS'!$H590,"C",'MAPA DE RIESGOS'!$AF590),"")</f>
        <v/>
      </c>
      <c r="AW102" s="346" t="str">
        <f>IF(AND('MAPA DE RIESGOS'!$AP591="Media",'MAPA DE RIESGOS'!$AR591="Moderado"),CONCATENATE("R",'MAPA DE RIESGOS'!$H591,"C",'MAPA DE RIESGOS'!$AF591),"")</f>
        <v/>
      </c>
      <c r="AX102" s="346" t="str">
        <f>IF(AND('MAPA DE RIESGOS'!$AP592="Media",'MAPA DE RIESGOS'!$AR592="Moderado"),CONCATENATE("R",'MAPA DE RIESGOS'!$H592,"C",'MAPA DE RIESGOS'!$AF592),"")</f>
        <v/>
      </c>
      <c r="AY102" s="346" t="str">
        <f>IF(AND('MAPA DE RIESGOS'!$AP593="Media",'MAPA DE RIESGOS'!$AR593="Moderado"),CONCATENATE("R",'MAPA DE RIESGOS'!$H593,"C",'MAPA DE RIESGOS'!$AF593),"")</f>
        <v/>
      </c>
      <c r="AZ102" s="346" t="str">
        <f>IF(AND('MAPA DE RIESGOS'!$AP594="Media",'MAPA DE RIESGOS'!$AR594="Moderado"),CONCATENATE("R",'MAPA DE RIESGOS'!$H594,"C",'MAPA DE RIESGOS'!$AF594),"")</f>
        <v/>
      </c>
      <c r="BA102" s="346" t="str">
        <f>IF(AND('MAPA DE RIESGOS'!$AP595="Media",'MAPA DE RIESGOS'!$AR595="Moderado"),CONCATENATE("R",'MAPA DE RIESGOS'!$H595,"C",'MAPA DE RIESGOS'!$AF595),"")</f>
        <v/>
      </c>
      <c r="BB102" s="346" t="str">
        <f>IF(AND('MAPA DE RIESGOS'!$AP596="Media",'MAPA DE RIESGOS'!$AR596="Moderado"),CONCATENATE("R",'MAPA DE RIESGOS'!$H596,"C",'MAPA DE RIESGOS'!$AF596),"")</f>
        <v/>
      </c>
      <c r="BC102" s="346" t="str">
        <f>IF(AND('MAPA DE RIESGOS'!$AP597="Media",'MAPA DE RIESGOS'!$AR597="Moderado"),CONCATENATE("R",'MAPA DE RIESGOS'!$H597,"C",'MAPA DE RIESGOS'!$AF597),"")</f>
        <v/>
      </c>
      <c r="BD102" s="346" t="str">
        <f>IF(AND('MAPA DE RIESGOS'!$AP598="Media",'MAPA DE RIESGOS'!$AR598="Moderado"),CONCATENATE("R",'MAPA DE RIESGOS'!$H598,"C",'MAPA DE RIESGOS'!$AF598),"")</f>
        <v/>
      </c>
      <c r="BE102" s="346" t="str">
        <f>IF(AND('MAPA DE RIESGOS'!$AP599="Media",'MAPA DE RIESGOS'!$AR599="Moderado"),CONCATENATE("R",'MAPA DE RIESGOS'!$H599,"C",'MAPA DE RIESGOS'!$AF599),"")</f>
        <v/>
      </c>
      <c r="BF102" s="346" t="str">
        <f>IF(AND('MAPA DE RIESGOS'!$AP600="Media",'MAPA DE RIESGOS'!$AR600="Moderado"),CONCATENATE("R",'MAPA DE RIESGOS'!$H600,"C",'MAPA DE RIESGOS'!$AF600),"")</f>
        <v/>
      </c>
      <c r="BG102" s="346" t="str">
        <f>IF(AND('MAPA DE RIESGOS'!$AP601="Media",'MAPA DE RIESGOS'!$AR601="Moderado"),CONCATENATE("R",'MAPA DE RIESGOS'!$H601,"C",'MAPA DE RIESGOS'!$AF601),"")</f>
        <v/>
      </c>
      <c r="BH102" s="346" t="str">
        <f>IF(AND('MAPA DE RIESGOS'!$AP602="Media",'MAPA DE RIESGOS'!$AR602="Moderado"),CONCATENATE("R",'MAPA DE RIESGOS'!$H602,"C",'MAPA DE RIESGOS'!$AF602),"")</f>
        <v/>
      </c>
      <c r="BI102" s="346" t="str">
        <f>IF(AND('MAPA DE RIESGOS'!$AP603="Media",'MAPA DE RIESGOS'!$AR603="Moderado"),CONCATENATE("R",'MAPA DE RIESGOS'!$H603,"C",'MAPA DE RIESGOS'!$AF603),"")</f>
        <v/>
      </c>
      <c r="BJ102" s="346" t="str">
        <f>IF(AND('MAPA DE RIESGOS'!$AP604="Media",'MAPA DE RIESGOS'!$AR604="Moderado"),CONCATENATE("R",'MAPA DE RIESGOS'!$H604,"C",'MAPA DE RIESGOS'!$AF604),"")</f>
        <v/>
      </c>
      <c r="BK102" s="347" t="str">
        <f>IF(AND('MAPA DE RIESGOS'!$AP605="Media",'MAPA DE RIESGOS'!$AR605="Moderado"),CONCATENATE("R",'MAPA DE RIESGOS'!$H605,"C",'MAPA DE RIESGOS'!$AF605),"")</f>
        <v/>
      </c>
      <c r="BL102" s="333" t="str">
        <f>IF(AND('MAPA DE RIESGOS'!$AP588="Media",'MAPA DE RIESGOS'!$AR588="Mayor"),CONCATENATE("R",'MAPA DE RIESGOS'!$H588,"C",'MAPA DE RIESGOS'!$AF588),"")</f>
        <v/>
      </c>
      <c r="BM102" s="333" t="str">
        <f>IF(AND('MAPA DE RIESGOS'!$AP589="Media",'MAPA DE RIESGOS'!$AR589="Mayor"),CONCATENATE("R",'MAPA DE RIESGOS'!$H589,"C",'MAPA DE RIESGOS'!$AF589),"")</f>
        <v/>
      </c>
      <c r="BN102" s="333" t="str">
        <f>IF(AND('MAPA DE RIESGOS'!$AP590="Media",'MAPA DE RIESGOS'!$AR590="Mayor"),CONCATENATE("R",'MAPA DE RIESGOS'!$H590,"C",'MAPA DE RIESGOS'!$AF590),"")</f>
        <v/>
      </c>
      <c r="BO102" s="333" t="str">
        <f>IF(AND('MAPA DE RIESGOS'!$AP591="Media",'MAPA DE RIESGOS'!$AR591="Mayor"),CONCATENATE("R",'MAPA DE RIESGOS'!$H591,"C",'MAPA DE RIESGOS'!$AF591),"")</f>
        <v/>
      </c>
      <c r="BP102" s="333" t="str">
        <f>IF(AND('MAPA DE RIESGOS'!$AP592="Media",'MAPA DE RIESGOS'!$AR592="Mayor"),CONCATENATE("R",'MAPA DE RIESGOS'!$H592,"C",'MAPA DE RIESGOS'!$AF592),"")</f>
        <v/>
      </c>
      <c r="BQ102" s="333" t="str">
        <f>IF(AND('MAPA DE RIESGOS'!$AP593="Media",'MAPA DE RIESGOS'!$AR593="Mayor"),CONCATENATE("R",'MAPA DE RIESGOS'!$H593,"C",'MAPA DE RIESGOS'!$AF593),"")</f>
        <v/>
      </c>
      <c r="BR102" s="333" t="str">
        <f>IF(AND('MAPA DE RIESGOS'!$AP594="Media",'MAPA DE RIESGOS'!$AR594="Mayor"),CONCATENATE("R",'MAPA DE RIESGOS'!$H594,"C",'MAPA DE RIESGOS'!$AF594),"")</f>
        <v/>
      </c>
      <c r="BS102" s="333" t="str">
        <f>IF(AND('MAPA DE RIESGOS'!$AP595="Media",'MAPA DE RIESGOS'!$AR595="Mayor"),CONCATENATE("R",'MAPA DE RIESGOS'!$H595,"C",'MAPA DE RIESGOS'!$AF595),"")</f>
        <v/>
      </c>
      <c r="BT102" s="333" t="str">
        <f>IF(AND('MAPA DE RIESGOS'!$AP596="Media",'MAPA DE RIESGOS'!$AR596="Mayor"),CONCATENATE("R",'MAPA DE RIESGOS'!$H596,"C",'MAPA DE RIESGOS'!$AF596),"")</f>
        <v/>
      </c>
      <c r="BU102" s="333" t="str">
        <f>IF(AND('MAPA DE RIESGOS'!$AP597="Media",'MAPA DE RIESGOS'!$AR597="Mayor"),CONCATENATE("R",'MAPA DE RIESGOS'!$H597,"C",'MAPA DE RIESGOS'!$AF597),"")</f>
        <v/>
      </c>
      <c r="BV102" s="333" t="str">
        <f>IF(AND('MAPA DE RIESGOS'!$AP598="Media",'MAPA DE RIESGOS'!$AR598="Mayor"),CONCATENATE("R",'MAPA DE RIESGOS'!$H598,"C",'MAPA DE RIESGOS'!$AF598),"")</f>
        <v/>
      </c>
      <c r="BW102" s="333" t="str">
        <f>IF(AND('MAPA DE RIESGOS'!$AP599="Media",'MAPA DE RIESGOS'!$AR599="Mayor"),CONCATENATE("R",'MAPA DE RIESGOS'!$H599,"C",'MAPA DE RIESGOS'!$AF599),"")</f>
        <v/>
      </c>
      <c r="BX102" s="333" t="str">
        <f>IF(AND('MAPA DE RIESGOS'!$AP600="Media",'MAPA DE RIESGOS'!$AR600="Mayor"),CONCATENATE("R",'MAPA DE RIESGOS'!$H600,"C",'MAPA DE RIESGOS'!$AF600),"")</f>
        <v/>
      </c>
      <c r="BY102" s="333" t="str">
        <f>IF(AND('MAPA DE RIESGOS'!$AP601="Media",'MAPA DE RIESGOS'!$AR601="Mayor"),CONCATENATE("R",'MAPA DE RIESGOS'!$H601,"C",'MAPA DE RIESGOS'!$AF601),"")</f>
        <v/>
      </c>
      <c r="BZ102" s="333" t="str">
        <f>IF(AND('MAPA DE RIESGOS'!$AP602="Media",'MAPA DE RIESGOS'!$AR602="Mayor"),CONCATENATE("R",'MAPA DE RIESGOS'!$H602,"C",'MAPA DE RIESGOS'!$AF602),"")</f>
        <v/>
      </c>
      <c r="CA102" s="333" t="str">
        <f>IF(AND('MAPA DE RIESGOS'!$AP603="Media",'MAPA DE RIESGOS'!$AR603="Mayor"),CONCATENATE("R",'MAPA DE RIESGOS'!$H603,"C",'MAPA DE RIESGOS'!$AF603),"")</f>
        <v/>
      </c>
      <c r="CB102" s="333" t="str">
        <f>IF(AND('MAPA DE RIESGOS'!$AP604="Media",'MAPA DE RIESGOS'!$AR604="Mayor"),CONCATENATE("R",'MAPA DE RIESGOS'!$H604,"C",'MAPA DE RIESGOS'!$AF604),"")</f>
        <v/>
      </c>
      <c r="CC102" s="334" t="str">
        <f>IF(AND('MAPA DE RIESGOS'!$AP605="Media",'MAPA DE RIESGOS'!$AR605="Mayor"),CONCATENATE("R",'MAPA DE RIESGOS'!$H605,"C",'MAPA DE RIESGOS'!$AF605),"")</f>
        <v/>
      </c>
      <c r="CD102" s="335" t="str">
        <f>IF(AND('MAPA DE RIESGOS'!$AP588="Media",'MAPA DE RIESGOS'!$AR588="Catastrófico"),CONCATENATE("R",'MAPA DE RIESGOS'!$H588,"C",'MAPA DE RIESGOS'!$AF588),"")</f>
        <v/>
      </c>
      <c r="CE102" s="335" t="str">
        <f>IF(AND('MAPA DE RIESGOS'!$AP589="Media",'MAPA DE RIESGOS'!$AR589="Catastrófico"),CONCATENATE("R",'MAPA DE RIESGOS'!$H589,"C",'MAPA DE RIESGOS'!$AF589),"")</f>
        <v/>
      </c>
      <c r="CF102" s="335" t="str">
        <f>IF(AND('MAPA DE RIESGOS'!$AP590="Media",'MAPA DE RIESGOS'!$AR590="Catastrófico"),CONCATENATE("R",'MAPA DE RIESGOS'!$H590,"C",'MAPA DE RIESGOS'!$AF590),"")</f>
        <v/>
      </c>
      <c r="CG102" s="335" t="str">
        <f>IF(AND('MAPA DE RIESGOS'!$AP591="Media",'MAPA DE RIESGOS'!$AR591="Catastrófico"),CONCATENATE("R",'MAPA DE RIESGOS'!$H591,"C",'MAPA DE RIESGOS'!$AF591),"")</f>
        <v/>
      </c>
      <c r="CH102" s="335" t="str">
        <f>IF(AND('MAPA DE RIESGOS'!$AP592="Media",'MAPA DE RIESGOS'!$AR592="Catastrófico"),CONCATENATE("R",'MAPA DE RIESGOS'!$H592,"C",'MAPA DE RIESGOS'!$AF592),"")</f>
        <v/>
      </c>
      <c r="CI102" s="335" t="str">
        <f>IF(AND('MAPA DE RIESGOS'!$AP593="Media",'MAPA DE RIESGOS'!$AR593="Catastrófico"),CONCATENATE("R",'MAPA DE RIESGOS'!$H593,"C",'MAPA DE RIESGOS'!$AF593),"")</f>
        <v/>
      </c>
      <c r="CJ102" s="335" t="str">
        <f>IF(AND('MAPA DE RIESGOS'!$AP594="Media",'MAPA DE RIESGOS'!$AR594="Catastrófico"),CONCATENATE("R",'MAPA DE RIESGOS'!$H594,"C",'MAPA DE RIESGOS'!$AF594),"")</f>
        <v/>
      </c>
      <c r="CK102" s="335" t="str">
        <f>IF(AND('MAPA DE RIESGOS'!$AP595="Media",'MAPA DE RIESGOS'!$AR595="Catastrófico"),CONCATENATE("R",'MAPA DE RIESGOS'!$H595,"C",'MAPA DE RIESGOS'!$AF595),"")</f>
        <v/>
      </c>
      <c r="CL102" s="335" t="str">
        <f>IF(AND('MAPA DE RIESGOS'!$AP596="Media",'MAPA DE RIESGOS'!$AR596="Catastrófico"),CONCATENATE("R",'MAPA DE RIESGOS'!$H596,"C",'MAPA DE RIESGOS'!$AF596),"")</f>
        <v/>
      </c>
      <c r="CM102" s="335" t="str">
        <f>IF(AND('MAPA DE RIESGOS'!$AP597="Media",'MAPA DE RIESGOS'!$AR597="Catastrófico"),CONCATENATE("R",'MAPA DE RIESGOS'!$H597,"C",'MAPA DE RIESGOS'!$AF597),"")</f>
        <v/>
      </c>
      <c r="CN102" s="335" t="str">
        <f>IF(AND('MAPA DE RIESGOS'!$AP598="Media",'MAPA DE RIESGOS'!$AR598="Catastrófico"),CONCATENATE("R",'MAPA DE RIESGOS'!$H598,"C",'MAPA DE RIESGOS'!$AF598),"")</f>
        <v/>
      </c>
      <c r="CO102" s="335" t="str">
        <f>IF(AND('MAPA DE RIESGOS'!$AP599="Media",'MAPA DE RIESGOS'!$AR599="Catastrófico"),CONCATENATE("R",'MAPA DE RIESGOS'!$H599,"C",'MAPA DE RIESGOS'!$AF599),"")</f>
        <v/>
      </c>
      <c r="CP102" s="335" t="str">
        <f>IF(AND('MAPA DE RIESGOS'!$AP600="Media",'MAPA DE RIESGOS'!$AR600="Catastrófico"),CONCATENATE("R",'MAPA DE RIESGOS'!$H600,"C",'MAPA DE RIESGOS'!$AF600),"")</f>
        <v/>
      </c>
      <c r="CQ102" s="335" t="str">
        <f>IF(AND('MAPA DE RIESGOS'!$AP601="Media",'MAPA DE RIESGOS'!$AR601="Catastrófico"),CONCATENATE("R",'MAPA DE RIESGOS'!$H601,"C",'MAPA DE RIESGOS'!$AF601),"")</f>
        <v/>
      </c>
      <c r="CR102" s="335" t="str">
        <f>IF(AND('MAPA DE RIESGOS'!$AP602="Media",'MAPA DE RIESGOS'!$AR602="Catastrófico"),CONCATENATE("R",'MAPA DE RIESGOS'!$H602,"C",'MAPA DE RIESGOS'!$AF602),"")</f>
        <v/>
      </c>
      <c r="CS102" s="335" t="str">
        <f>IF(AND('MAPA DE RIESGOS'!$AP603="Media",'MAPA DE RIESGOS'!$AR603="Catastrófico"),CONCATENATE("R",'MAPA DE RIESGOS'!$H603,"C",'MAPA DE RIESGOS'!$AF603),"")</f>
        <v/>
      </c>
      <c r="CT102" s="335" t="str">
        <f>IF(AND('MAPA DE RIESGOS'!$AP604="Media",'MAPA DE RIESGOS'!$AR604="Catastrófico"),CONCATENATE("R",'MAPA DE RIESGOS'!$H604,"C",'MAPA DE RIESGOS'!$AF604),"")</f>
        <v/>
      </c>
      <c r="CU102" s="336" t="str">
        <f>IF(AND('MAPA DE RIESGOS'!$AP605="Media",'MAPA DE RIESGOS'!$AR605="Catastrófico"),CONCATENATE("R",'MAPA DE RIESGOS'!$H605,"C",'MAPA DE RIESGOS'!$AF605),"")</f>
        <v/>
      </c>
      <c r="CV102" s="67"/>
      <c r="CW102" s="979"/>
      <c r="CX102" s="980"/>
      <c r="CY102" s="980"/>
      <c r="CZ102" s="980"/>
      <c r="DA102" s="980"/>
      <c r="DB102" s="981"/>
    </row>
    <row r="103" spans="2:106" ht="32.450000000000003" customHeight="1">
      <c r="B103" s="966"/>
      <c r="C103" s="966"/>
      <c r="D103" s="967"/>
      <c r="E103" s="955"/>
      <c r="F103" s="956"/>
      <c r="G103" s="956"/>
      <c r="H103" s="956"/>
      <c r="I103" s="957"/>
      <c r="J103" s="345" t="str">
        <f>IF(AND('MAPA DE RIESGOS'!$AP606="Media",'MAPA DE RIESGOS'!$AR606="Leve"),CONCATENATE("R",'MAPA DE RIESGOS'!$H606,"C",'MAPA DE RIESGOS'!$AF606),"")</f>
        <v/>
      </c>
      <c r="K103" s="346" t="str">
        <f>IF(AND('MAPA DE RIESGOS'!$AP607="Media",'MAPA DE RIESGOS'!$AR607="Leve"),CONCATENATE("R",'MAPA DE RIESGOS'!$H607,"C",'MAPA DE RIESGOS'!$AF607),"")</f>
        <v/>
      </c>
      <c r="L103" s="346" t="str">
        <f>IF(AND('MAPA DE RIESGOS'!$AP608="Media",'MAPA DE RIESGOS'!$AR608="Leve"),CONCATENATE("R",'MAPA DE RIESGOS'!$H608,"C",'MAPA DE RIESGOS'!$AF608),"")</f>
        <v/>
      </c>
      <c r="M103" s="346" t="str">
        <f>IF(AND('MAPA DE RIESGOS'!$AP609="Media",'MAPA DE RIESGOS'!$AR609="Leve"),CONCATENATE("R",'MAPA DE RIESGOS'!$H609,"C",'MAPA DE RIESGOS'!$AF609),"")</f>
        <v/>
      </c>
      <c r="N103" s="346" t="str">
        <f>IF(AND('MAPA DE RIESGOS'!$AP610="Media",'MAPA DE RIESGOS'!$AR610="Leve"),CONCATENATE("R",'MAPA DE RIESGOS'!$H610,"C",'MAPA DE RIESGOS'!$AF610),"")</f>
        <v/>
      </c>
      <c r="O103" s="346" t="str">
        <f>IF(AND('MAPA DE RIESGOS'!$AP611="Media",'MAPA DE RIESGOS'!$AR611="Leve"),CONCATENATE("R",'MAPA DE RIESGOS'!$H611,"C",'MAPA DE RIESGOS'!$AF611),"")</f>
        <v/>
      </c>
      <c r="P103" s="346" t="str">
        <f>IF(AND('MAPA DE RIESGOS'!$AP612="Media",'MAPA DE RIESGOS'!$AR612="Leve"),CONCATENATE("R",'MAPA DE RIESGOS'!$H612,"C",'MAPA DE RIESGOS'!$AF612),"")</f>
        <v/>
      </c>
      <c r="Q103" s="346" t="str">
        <f>IF(AND('MAPA DE RIESGOS'!$AP613="Media",'MAPA DE RIESGOS'!$AR613="Leve"),CONCATENATE("R",'MAPA DE RIESGOS'!$H613,"C",'MAPA DE RIESGOS'!$AF613),"")</f>
        <v/>
      </c>
      <c r="R103" s="346" t="str">
        <f>IF(AND('MAPA DE RIESGOS'!$AP614="Media",'MAPA DE RIESGOS'!$AR614="Leve"),CONCATENATE("R",'MAPA DE RIESGOS'!$H614,"C",'MAPA DE RIESGOS'!$AF614),"")</f>
        <v/>
      </c>
      <c r="S103" s="346" t="str">
        <f>IF(AND('MAPA DE RIESGOS'!$AP615="Media",'MAPA DE RIESGOS'!$AR615="Leve"),CONCATENATE("R",'MAPA DE RIESGOS'!$H615,"C",'MAPA DE RIESGOS'!$AF615),"")</f>
        <v/>
      </c>
      <c r="T103" s="346" t="str">
        <f>IF(AND('MAPA DE RIESGOS'!$AP616="Media",'MAPA DE RIESGOS'!$AR616="Leve"),CONCATENATE("R",'MAPA DE RIESGOS'!$H616,"C",'MAPA DE RIESGOS'!$AF616),"")</f>
        <v/>
      </c>
      <c r="U103" s="346" t="str">
        <f>IF(AND('MAPA DE RIESGOS'!$AP617="Media",'MAPA DE RIESGOS'!$AR617="Leve"),CONCATENATE("R",'MAPA DE RIESGOS'!$H617,"C",'MAPA DE RIESGOS'!$AF617),"")</f>
        <v/>
      </c>
      <c r="V103" s="346" t="str">
        <f>IF(AND('MAPA DE RIESGOS'!$AP618="Media",'MAPA DE RIESGOS'!$AR618="Leve"),CONCATENATE("R",'MAPA DE RIESGOS'!$H618,"C",'MAPA DE RIESGOS'!$AF618),"")</f>
        <v/>
      </c>
      <c r="W103" s="346" t="str">
        <f>IF(AND('MAPA DE RIESGOS'!$AP619="Media",'MAPA DE RIESGOS'!$AR619="Leve"),CONCATENATE("R",'MAPA DE RIESGOS'!$H619,"C",'MAPA DE RIESGOS'!$AF619),"")</f>
        <v/>
      </c>
      <c r="X103" s="346" t="str">
        <f>IF(AND('MAPA DE RIESGOS'!$AP620="Media",'MAPA DE RIESGOS'!$AR620="Leve"),CONCATENATE("R",'MAPA DE RIESGOS'!$H620,"C",'MAPA DE RIESGOS'!$AF620),"")</f>
        <v/>
      </c>
      <c r="Y103" s="346" t="str">
        <f>IF(AND('MAPA DE RIESGOS'!$AP621="Media",'MAPA DE RIESGOS'!$AR621="Leve"),CONCATENATE("R",'MAPA DE RIESGOS'!$H621,"C",'MAPA DE RIESGOS'!$AF621),"")</f>
        <v/>
      </c>
      <c r="Z103" s="346" t="str">
        <f>IF(AND('MAPA DE RIESGOS'!$AP622="Media",'MAPA DE RIESGOS'!$AR622="Leve"),CONCATENATE("R",'MAPA DE RIESGOS'!$H622,"C",'MAPA DE RIESGOS'!$AF622),"")</f>
        <v/>
      </c>
      <c r="AA103" s="346" t="str">
        <f>IF(AND('MAPA DE RIESGOS'!$AP623="Media",'MAPA DE RIESGOS'!$AR623="Leve"),CONCATENATE("R",'MAPA DE RIESGOS'!$H623,"C",'MAPA DE RIESGOS'!$AF623),"")</f>
        <v/>
      </c>
      <c r="AB103" s="345" t="str">
        <f>IF(AND('MAPA DE RIESGOS'!$AP606="Media",'MAPA DE RIESGOS'!$AR606="Menor"),CONCATENATE("R",'MAPA DE RIESGOS'!$H606,"C",'MAPA DE RIESGOS'!$AF606),"")</f>
        <v/>
      </c>
      <c r="AC103" s="346" t="str">
        <f>IF(AND('MAPA DE RIESGOS'!$AP607="Media",'MAPA DE RIESGOS'!$AR607="Menor"),CONCATENATE("R",'MAPA DE RIESGOS'!$H607,"C",'MAPA DE RIESGOS'!$AF607),"")</f>
        <v/>
      </c>
      <c r="AD103" s="346" t="str">
        <f>IF(AND('MAPA DE RIESGOS'!$AP608="Media",'MAPA DE RIESGOS'!$AR608="Menor"),CONCATENATE("R",'MAPA DE RIESGOS'!$H608,"C",'MAPA DE RIESGOS'!$AF608),"")</f>
        <v/>
      </c>
      <c r="AE103" s="346" t="str">
        <f>IF(AND('MAPA DE RIESGOS'!$AP609="Media",'MAPA DE RIESGOS'!$AR609="Menor"),CONCATENATE("R",'MAPA DE RIESGOS'!$H609,"C",'MAPA DE RIESGOS'!$AF609),"")</f>
        <v/>
      </c>
      <c r="AF103" s="346" t="str">
        <f>IF(AND('MAPA DE RIESGOS'!$AP610="Media",'MAPA DE RIESGOS'!$AR610="Menor"),CONCATENATE("R",'MAPA DE RIESGOS'!$H610,"C",'MAPA DE RIESGOS'!$AF610),"")</f>
        <v/>
      </c>
      <c r="AG103" s="346" t="str">
        <f>IF(AND('MAPA DE RIESGOS'!$AP611="Media",'MAPA DE RIESGOS'!$AR611="Menor"),CONCATENATE("R",'MAPA DE RIESGOS'!$H611,"C",'MAPA DE RIESGOS'!$AF611),"")</f>
        <v/>
      </c>
      <c r="AH103" s="346" t="str">
        <f>IF(AND('MAPA DE RIESGOS'!$AP612="Media",'MAPA DE RIESGOS'!$AR612="Menor"),CONCATENATE("R",'MAPA DE RIESGOS'!$H612,"C",'MAPA DE RIESGOS'!$AF612),"")</f>
        <v/>
      </c>
      <c r="AI103" s="346" t="str">
        <f>IF(AND('MAPA DE RIESGOS'!$AP613="Media",'MAPA DE RIESGOS'!$AR613="Menor"),CONCATENATE("R",'MAPA DE RIESGOS'!$H613,"C",'MAPA DE RIESGOS'!$AF613),"")</f>
        <v/>
      </c>
      <c r="AJ103" s="346" t="str">
        <f>IF(AND('MAPA DE RIESGOS'!$AP614="Media",'MAPA DE RIESGOS'!$AR614="Menor"),CONCATENATE("R",'MAPA DE RIESGOS'!$H614,"C",'MAPA DE RIESGOS'!$AF614),"")</f>
        <v/>
      </c>
      <c r="AK103" s="346" t="str">
        <f>IF(AND('MAPA DE RIESGOS'!$AP615="Media",'MAPA DE RIESGOS'!$AR615="Menor"),CONCATENATE("R",'MAPA DE RIESGOS'!$H615,"C",'MAPA DE RIESGOS'!$AF615),"")</f>
        <v/>
      </c>
      <c r="AL103" s="346" t="str">
        <f>IF(AND('MAPA DE RIESGOS'!$AP616="Media",'MAPA DE RIESGOS'!$AR616="Menor"),CONCATENATE("R",'MAPA DE RIESGOS'!$H616,"C",'MAPA DE RIESGOS'!$AF616),"")</f>
        <v/>
      </c>
      <c r="AM103" s="346" t="str">
        <f>IF(AND('MAPA DE RIESGOS'!$AP617="Media",'MAPA DE RIESGOS'!$AR617="Menor"),CONCATENATE("R",'MAPA DE RIESGOS'!$H617,"C",'MAPA DE RIESGOS'!$AF617),"")</f>
        <v/>
      </c>
      <c r="AN103" s="346" t="str">
        <f>IF(AND('MAPA DE RIESGOS'!$AP618="Media",'MAPA DE RIESGOS'!$AR618="Menor"),CONCATENATE("R",'MAPA DE RIESGOS'!$H618,"C",'MAPA DE RIESGOS'!$AF618),"")</f>
        <v/>
      </c>
      <c r="AO103" s="346" t="str">
        <f>IF(AND('MAPA DE RIESGOS'!$AP619="Media",'MAPA DE RIESGOS'!$AR619="Menor"),CONCATENATE("R",'MAPA DE RIESGOS'!$H619,"C",'MAPA DE RIESGOS'!$AF619),"")</f>
        <v/>
      </c>
      <c r="AP103" s="346" t="str">
        <f>IF(AND('MAPA DE RIESGOS'!$AP620="Media",'MAPA DE RIESGOS'!$AR620="Menor"),CONCATENATE("R",'MAPA DE RIESGOS'!$H620,"C",'MAPA DE RIESGOS'!$AF620),"")</f>
        <v/>
      </c>
      <c r="AQ103" s="346" t="str">
        <f>IF(AND('MAPA DE RIESGOS'!$AP621="Media",'MAPA DE RIESGOS'!$AR621="Menor"),CONCATENATE("R",'MAPA DE RIESGOS'!$H621,"C",'MAPA DE RIESGOS'!$AF621),"")</f>
        <v/>
      </c>
      <c r="AR103" s="346" t="str">
        <f>IF(AND('MAPA DE RIESGOS'!$AP622="Media",'MAPA DE RIESGOS'!$AR622="Menor"),CONCATENATE("R",'MAPA DE RIESGOS'!$H622,"C",'MAPA DE RIESGOS'!$AF622),"")</f>
        <v/>
      </c>
      <c r="AS103" s="346" t="str">
        <f>IF(AND('MAPA DE RIESGOS'!$AP623="Media",'MAPA DE RIESGOS'!$AR623="Menor"),CONCATENATE("R",'MAPA DE RIESGOS'!$H623,"C",'MAPA DE RIESGOS'!$AF623),"")</f>
        <v/>
      </c>
      <c r="AT103" s="345" t="str">
        <f>IF(AND('MAPA DE RIESGOS'!$AP606="Media",'MAPA DE RIESGOS'!$AR606="Moderado"),CONCATENATE("R",'MAPA DE RIESGOS'!$H606,"C",'MAPA DE RIESGOS'!$AF606),"")</f>
        <v/>
      </c>
      <c r="AU103" s="346" t="str">
        <f>IF(AND('MAPA DE RIESGOS'!$AP607="Media",'MAPA DE RIESGOS'!$AR607="Moderado"),CONCATENATE("R",'MAPA DE RIESGOS'!$H607,"C",'MAPA DE RIESGOS'!$AF607),"")</f>
        <v/>
      </c>
      <c r="AV103" s="346" t="str">
        <f>IF(AND('MAPA DE RIESGOS'!$AP608="Media",'MAPA DE RIESGOS'!$AR608="Moderado"),CONCATENATE("R",'MAPA DE RIESGOS'!$H608,"C",'MAPA DE RIESGOS'!$AF608),"")</f>
        <v/>
      </c>
      <c r="AW103" s="346" t="str">
        <f>IF(AND('MAPA DE RIESGOS'!$AP609="Media",'MAPA DE RIESGOS'!$AR609="Moderado"),CONCATENATE("R",'MAPA DE RIESGOS'!$H609,"C",'MAPA DE RIESGOS'!$AF609),"")</f>
        <v/>
      </c>
      <c r="AX103" s="346" t="str">
        <f>IF(AND('MAPA DE RIESGOS'!$AP610="Media",'MAPA DE RIESGOS'!$AR610="Moderado"),CONCATENATE("R",'MAPA DE RIESGOS'!$H610,"C",'MAPA DE RIESGOS'!$AF610),"")</f>
        <v/>
      </c>
      <c r="AY103" s="346" t="str">
        <f>IF(AND('MAPA DE RIESGOS'!$AP611="Media",'MAPA DE RIESGOS'!$AR611="Moderado"),CONCATENATE("R",'MAPA DE RIESGOS'!$H611,"C",'MAPA DE RIESGOS'!$AF611),"")</f>
        <v/>
      </c>
      <c r="AZ103" s="346" t="str">
        <f>IF(AND('MAPA DE RIESGOS'!$AP612="Media",'MAPA DE RIESGOS'!$AR612="Moderado"),CONCATENATE("R",'MAPA DE RIESGOS'!$H612,"C",'MAPA DE RIESGOS'!$AF612),"")</f>
        <v/>
      </c>
      <c r="BA103" s="346" t="str">
        <f>IF(AND('MAPA DE RIESGOS'!$AP613="Media",'MAPA DE RIESGOS'!$AR613="Moderado"),CONCATENATE("R",'MAPA DE RIESGOS'!$H613,"C",'MAPA DE RIESGOS'!$AF613),"")</f>
        <v/>
      </c>
      <c r="BB103" s="346" t="str">
        <f>IF(AND('MAPA DE RIESGOS'!$AP614="Media",'MAPA DE RIESGOS'!$AR614="Moderado"),CONCATENATE("R",'MAPA DE RIESGOS'!$H614,"C",'MAPA DE RIESGOS'!$AF614),"")</f>
        <v/>
      </c>
      <c r="BC103" s="346" t="str">
        <f>IF(AND('MAPA DE RIESGOS'!$AP615="Media",'MAPA DE RIESGOS'!$AR615="Moderado"),CONCATENATE("R",'MAPA DE RIESGOS'!$H615,"C",'MAPA DE RIESGOS'!$AF615),"")</f>
        <v/>
      </c>
      <c r="BD103" s="346" t="str">
        <f>IF(AND('MAPA DE RIESGOS'!$AP616="Media",'MAPA DE RIESGOS'!$AR616="Moderado"),CONCATENATE("R",'MAPA DE RIESGOS'!$H616,"C",'MAPA DE RIESGOS'!$AF616),"")</f>
        <v/>
      </c>
      <c r="BE103" s="346" t="str">
        <f>IF(AND('MAPA DE RIESGOS'!$AP617="Media",'MAPA DE RIESGOS'!$AR617="Moderado"),CONCATENATE("R",'MAPA DE RIESGOS'!$H617,"C",'MAPA DE RIESGOS'!$AF617),"")</f>
        <v/>
      </c>
      <c r="BF103" s="346" t="str">
        <f>IF(AND('MAPA DE RIESGOS'!$AP618="Media",'MAPA DE RIESGOS'!$AR618="Moderado"),CONCATENATE("R",'MAPA DE RIESGOS'!$H618,"C",'MAPA DE RIESGOS'!$AF618),"")</f>
        <v/>
      </c>
      <c r="BG103" s="346" t="str">
        <f>IF(AND('MAPA DE RIESGOS'!$AP619="Media",'MAPA DE RIESGOS'!$AR619="Moderado"),CONCATENATE("R",'MAPA DE RIESGOS'!$H619,"C",'MAPA DE RIESGOS'!$AF619),"")</f>
        <v/>
      </c>
      <c r="BH103" s="346" t="str">
        <f>IF(AND('MAPA DE RIESGOS'!$AP620="Media",'MAPA DE RIESGOS'!$AR620="Moderado"),CONCATENATE("R",'MAPA DE RIESGOS'!$H620,"C",'MAPA DE RIESGOS'!$AF620),"")</f>
        <v/>
      </c>
      <c r="BI103" s="346" t="str">
        <f>IF(AND('MAPA DE RIESGOS'!$AP621="Media",'MAPA DE RIESGOS'!$AR621="Moderado"),CONCATENATE("R",'MAPA DE RIESGOS'!$H621,"C",'MAPA DE RIESGOS'!$AF621),"")</f>
        <v/>
      </c>
      <c r="BJ103" s="346" t="str">
        <f>IF(AND('MAPA DE RIESGOS'!$AP622="Media",'MAPA DE RIESGOS'!$AR622="Moderado"),CONCATENATE("R",'MAPA DE RIESGOS'!$H622,"C",'MAPA DE RIESGOS'!$AF622),"")</f>
        <v/>
      </c>
      <c r="BK103" s="347" t="str">
        <f>IF(AND('MAPA DE RIESGOS'!$AP623="Media",'MAPA DE RIESGOS'!$AR623="Moderado"),CONCATENATE("R",'MAPA DE RIESGOS'!$H623,"C",'MAPA DE RIESGOS'!$AF623),"")</f>
        <v/>
      </c>
      <c r="BL103" s="333" t="str">
        <f>IF(AND('MAPA DE RIESGOS'!$AP606="Media",'MAPA DE RIESGOS'!$AR606="Mayor"),CONCATENATE("R",'MAPA DE RIESGOS'!$H606,"C",'MAPA DE RIESGOS'!$AF606),"")</f>
        <v/>
      </c>
      <c r="BM103" s="333" t="str">
        <f>IF(AND('MAPA DE RIESGOS'!$AP607="Media",'MAPA DE RIESGOS'!$AR607="Mayor"),CONCATENATE("R",'MAPA DE RIESGOS'!$H607,"C",'MAPA DE RIESGOS'!$AF607),"")</f>
        <v/>
      </c>
      <c r="BN103" s="333" t="str">
        <f>IF(AND('MAPA DE RIESGOS'!$AP608="Media",'MAPA DE RIESGOS'!$AR608="Mayor"),CONCATENATE("R",'MAPA DE RIESGOS'!$H608,"C",'MAPA DE RIESGOS'!$AF608),"")</f>
        <v/>
      </c>
      <c r="BO103" s="333" t="str">
        <f>IF(AND('MAPA DE RIESGOS'!$AP609="Media",'MAPA DE RIESGOS'!$AR609="Mayor"),CONCATENATE("R",'MAPA DE RIESGOS'!$H609,"C",'MAPA DE RIESGOS'!$AF609),"")</f>
        <v/>
      </c>
      <c r="BP103" s="333" t="str">
        <f>IF(AND('MAPA DE RIESGOS'!$AP610="Media",'MAPA DE RIESGOS'!$AR610="Mayor"),CONCATENATE("R",'MAPA DE RIESGOS'!$H610,"C",'MAPA DE RIESGOS'!$AF610),"")</f>
        <v/>
      </c>
      <c r="BQ103" s="333" t="str">
        <f>IF(AND('MAPA DE RIESGOS'!$AP611="Media",'MAPA DE RIESGOS'!$AR611="Mayor"),CONCATENATE("R",'MAPA DE RIESGOS'!$H611,"C",'MAPA DE RIESGOS'!$AF611),"")</f>
        <v/>
      </c>
      <c r="BR103" s="333" t="str">
        <f>IF(AND('MAPA DE RIESGOS'!$AP612="Media",'MAPA DE RIESGOS'!$AR612="Mayor"),CONCATENATE("R",'MAPA DE RIESGOS'!$H612,"C",'MAPA DE RIESGOS'!$AF612),"")</f>
        <v/>
      </c>
      <c r="BS103" s="333" t="str">
        <f>IF(AND('MAPA DE RIESGOS'!$AP613="Media",'MAPA DE RIESGOS'!$AR613="Mayor"),CONCATENATE("R",'MAPA DE RIESGOS'!$H613,"C",'MAPA DE RIESGOS'!$AF613),"")</f>
        <v/>
      </c>
      <c r="BT103" s="333" t="str">
        <f>IF(AND('MAPA DE RIESGOS'!$AP614="Media",'MAPA DE RIESGOS'!$AR614="Mayor"),CONCATENATE("R",'MAPA DE RIESGOS'!$H614,"C",'MAPA DE RIESGOS'!$AF614),"")</f>
        <v/>
      </c>
      <c r="BU103" s="333" t="str">
        <f>IF(AND('MAPA DE RIESGOS'!$AP615="Media",'MAPA DE RIESGOS'!$AR615="Mayor"),CONCATENATE("R",'MAPA DE RIESGOS'!$H615,"C",'MAPA DE RIESGOS'!$AF615),"")</f>
        <v/>
      </c>
      <c r="BV103" s="333" t="str">
        <f>IF(AND('MAPA DE RIESGOS'!$AP616="Media",'MAPA DE RIESGOS'!$AR616="Mayor"),CONCATENATE("R",'MAPA DE RIESGOS'!$H616,"C",'MAPA DE RIESGOS'!$AF616),"")</f>
        <v/>
      </c>
      <c r="BW103" s="333" t="str">
        <f>IF(AND('MAPA DE RIESGOS'!$AP617="Media",'MAPA DE RIESGOS'!$AR617="Mayor"),CONCATENATE("R",'MAPA DE RIESGOS'!$H617,"C",'MAPA DE RIESGOS'!$AF617),"")</f>
        <v/>
      </c>
      <c r="BX103" s="333" t="str">
        <f>IF(AND('MAPA DE RIESGOS'!$AP618="Media",'MAPA DE RIESGOS'!$AR618="Mayor"),CONCATENATE("R",'MAPA DE RIESGOS'!$H618,"C",'MAPA DE RIESGOS'!$AF618),"")</f>
        <v/>
      </c>
      <c r="BY103" s="333" t="str">
        <f>IF(AND('MAPA DE RIESGOS'!$AP619="Media",'MAPA DE RIESGOS'!$AR619="Mayor"),CONCATENATE("R",'MAPA DE RIESGOS'!$H619,"C",'MAPA DE RIESGOS'!$AF619),"")</f>
        <v/>
      </c>
      <c r="BZ103" s="333" t="str">
        <f>IF(AND('MAPA DE RIESGOS'!$AP620="Media",'MAPA DE RIESGOS'!$AR620="Mayor"),CONCATENATE("R",'MAPA DE RIESGOS'!$H620,"C",'MAPA DE RIESGOS'!$AF620),"")</f>
        <v/>
      </c>
      <c r="CA103" s="333" t="str">
        <f>IF(AND('MAPA DE RIESGOS'!$AP621="Media",'MAPA DE RIESGOS'!$AR621="Mayor"),CONCATENATE("R",'MAPA DE RIESGOS'!$H621,"C",'MAPA DE RIESGOS'!$AF621),"")</f>
        <v/>
      </c>
      <c r="CB103" s="333" t="str">
        <f>IF(AND('MAPA DE RIESGOS'!$AP622="Media",'MAPA DE RIESGOS'!$AR622="Mayor"),CONCATENATE("R",'MAPA DE RIESGOS'!$H622,"C",'MAPA DE RIESGOS'!$AF622),"")</f>
        <v/>
      </c>
      <c r="CC103" s="334" t="str">
        <f>IF(AND('MAPA DE RIESGOS'!$AP623="Media",'MAPA DE RIESGOS'!$AR623="Mayor"),CONCATENATE("R",'MAPA DE RIESGOS'!$H623,"C",'MAPA DE RIESGOS'!$AF623),"")</f>
        <v/>
      </c>
      <c r="CD103" s="335" t="str">
        <f>IF(AND('MAPA DE RIESGOS'!$AP606="Media",'MAPA DE RIESGOS'!$AR606="Catastrófico"),CONCATENATE("R",'MAPA DE RIESGOS'!$H606,"C",'MAPA DE RIESGOS'!$AF606),"")</f>
        <v/>
      </c>
      <c r="CE103" s="335" t="str">
        <f>IF(AND('MAPA DE RIESGOS'!$AP607="Media",'MAPA DE RIESGOS'!$AR607="Catastrófico"),CONCATENATE("R",'MAPA DE RIESGOS'!$H607,"C",'MAPA DE RIESGOS'!$AF607),"")</f>
        <v/>
      </c>
      <c r="CF103" s="335" t="str">
        <f>IF(AND('MAPA DE RIESGOS'!$AP608="Media",'MAPA DE RIESGOS'!$AR608="Catastrófico"),CONCATENATE("R",'MAPA DE RIESGOS'!$H608,"C",'MAPA DE RIESGOS'!$AF608),"")</f>
        <v/>
      </c>
      <c r="CG103" s="335" t="str">
        <f>IF(AND('MAPA DE RIESGOS'!$AP609="Media",'MAPA DE RIESGOS'!$AR609="Catastrófico"),CONCATENATE("R",'MAPA DE RIESGOS'!$H609,"C",'MAPA DE RIESGOS'!$AF609),"")</f>
        <v/>
      </c>
      <c r="CH103" s="335" t="str">
        <f>IF(AND('MAPA DE RIESGOS'!$AP610="Media",'MAPA DE RIESGOS'!$AR610="Catastrófico"),CONCATENATE("R",'MAPA DE RIESGOS'!$H610,"C",'MAPA DE RIESGOS'!$AF610),"")</f>
        <v/>
      </c>
      <c r="CI103" s="335" t="str">
        <f>IF(AND('MAPA DE RIESGOS'!$AP611="Media",'MAPA DE RIESGOS'!$AR611="Catastrófico"),CONCATENATE("R",'MAPA DE RIESGOS'!$H611,"C",'MAPA DE RIESGOS'!$AF611),"")</f>
        <v/>
      </c>
      <c r="CJ103" s="335" t="str">
        <f>IF(AND('MAPA DE RIESGOS'!$AP612="Media",'MAPA DE RIESGOS'!$AR612="Catastrófico"),CONCATENATE("R",'MAPA DE RIESGOS'!$H612,"C",'MAPA DE RIESGOS'!$AF612),"")</f>
        <v/>
      </c>
      <c r="CK103" s="335" t="str">
        <f>IF(AND('MAPA DE RIESGOS'!$AP613="Media",'MAPA DE RIESGOS'!$AR613="Catastrófico"),CONCATENATE("R",'MAPA DE RIESGOS'!$H613,"C",'MAPA DE RIESGOS'!$AF613),"")</f>
        <v/>
      </c>
      <c r="CL103" s="335" t="str">
        <f>IF(AND('MAPA DE RIESGOS'!$AP614="Media",'MAPA DE RIESGOS'!$AR614="Catastrófico"),CONCATENATE("R",'MAPA DE RIESGOS'!$H614,"C",'MAPA DE RIESGOS'!$AF614),"")</f>
        <v/>
      </c>
      <c r="CM103" s="335" t="str">
        <f>IF(AND('MAPA DE RIESGOS'!$AP615="Media",'MAPA DE RIESGOS'!$AR615="Catastrófico"),CONCATENATE("R",'MAPA DE RIESGOS'!$H615,"C",'MAPA DE RIESGOS'!$AF615),"")</f>
        <v/>
      </c>
      <c r="CN103" s="335" t="str">
        <f>IF(AND('MAPA DE RIESGOS'!$AP616="Media",'MAPA DE RIESGOS'!$AR616="Catastrófico"),CONCATENATE("R",'MAPA DE RIESGOS'!$H616,"C",'MAPA DE RIESGOS'!$AF616),"")</f>
        <v/>
      </c>
      <c r="CO103" s="335" t="str">
        <f>IF(AND('MAPA DE RIESGOS'!$AP617="Media",'MAPA DE RIESGOS'!$AR617="Catastrófico"),CONCATENATE("R",'MAPA DE RIESGOS'!$H617,"C",'MAPA DE RIESGOS'!$AF617),"")</f>
        <v/>
      </c>
      <c r="CP103" s="335" t="str">
        <f>IF(AND('MAPA DE RIESGOS'!$AP618="Media",'MAPA DE RIESGOS'!$AR618="Catastrófico"),CONCATENATE("R",'MAPA DE RIESGOS'!$H618,"C",'MAPA DE RIESGOS'!$AF618),"")</f>
        <v/>
      </c>
      <c r="CQ103" s="335" t="str">
        <f>IF(AND('MAPA DE RIESGOS'!$AP619="Media",'MAPA DE RIESGOS'!$AR619="Catastrófico"),CONCATENATE("R",'MAPA DE RIESGOS'!$H619,"C",'MAPA DE RIESGOS'!$AF619),"")</f>
        <v/>
      </c>
      <c r="CR103" s="335" t="str">
        <f>IF(AND('MAPA DE RIESGOS'!$AP620="Media",'MAPA DE RIESGOS'!$AR620="Catastrófico"),CONCATENATE("R",'MAPA DE RIESGOS'!$H620,"C",'MAPA DE RIESGOS'!$AF620),"")</f>
        <v/>
      </c>
      <c r="CS103" s="335" t="str">
        <f>IF(AND('MAPA DE RIESGOS'!$AP621="Media",'MAPA DE RIESGOS'!$AR621="Catastrófico"),CONCATENATE("R",'MAPA DE RIESGOS'!$H621,"C",'MAPA DE RIESGOS'!$AF621),"")</f>
        <v/>
      </c>
      <c r="CT103" s="335" t="str">
        <f>IF(AND('MAPA DE RIESGOS'!$AP622="Media",'MAPA DE RIESGOS'!$AR622="Catastrófico"),CONCATENATE("R",'MAPA DE RIESGOS'!$H622,"C",'MAPA DE RIESGOS'!$AF622),"")</f>
        <v/>
      </c>
      <c r="CU103" s="336" t="str">
        <f>IF(AND('MAPA DE RIESGOS'!$AP623="Media",'MAPA DE RIESGOS'!$AR623="Catastrófico"),CONCATENATE("R",'MAPA DE RIESGOS'!$H623,"C",'MAPA DE RIESGOS'!$AF623),"")</f>
        <v/>
      </c>
      <c r="CV103" s="67"/>
      <c r="CW103" s="979"/>
      <c r="CX103" s="980"/>
      <c r="CY103" s="980"/>
      <c r="CZ103" s="980"/>
      <c r="DA103" s="980"/>
      <c r="DB103" s="981"/>
    </row>
    <row r="104" spans="2:106" ht="32.450000000000003" customHeight="1">
      <c r="B104" s="966"/>
      <c r="C104" s="966"/>
      <c r="D104" s="967"/>
      <c r="E104" s="955"/>
      <c r="F104" s="956"/>
      <c r="G104" s="956"/>
      <c r="H104" s="956"/>
      <c r="I104" s="957"/>
      <c r="J104" s="345" t="str">
        <f>IF(AND('MAPA DE RIESGOS'!$AP624="Media",'MAPA DE RIESGOS'!$AR624="Leve"),CONCATENATE("R",'MAPA DE RIESGOS'!$H624,"C",'MAPA DE RIESGOS'!$AF624),"")</f>
        <v/>
      </c>
      <c r="K104" s="346" t="str">
        <f>IF(AND('MAPA DE RIESGOS'!$AP625="Media",'MAPA DE RIESGOS'!$AR625="Leve"),CONCATENATE("R",'MAPA DE RIESGOS'!$H625,"C",'MAPA DE RIESGOS'!$AF625),"")</f>
        <v/>
      </c>
      <c r="L104" s="346" t="str">
        <f>IF(AND('MAPA DE RIESGOS'!$AP626="Media",'MAPA DE RIESGOS'!$AR626="Leve"),CONCATENATE("R",'MAPA DE RIESGOS'!$H626,"C",'MAPA DE RIESGOS'!$AF626),"")</f>
        <v/>
      </c>
      <c r="M104" s="346" t="str">
        <f>IF(AND('MAPA DE RIESGOS'!$AP627="Media",'MAPA DE RIESGOS'!$AR627="Leve"),CONCATENATE("R",'MAPA DE RIESGOS'!$H627,"C",'MAPA DE RIESGOS'!$AF627),"")</f>
        <v/>
      </c>
      <c r="N104" s="346" t="str">
        <f>IF(AND('MAPA DE RIESGOS'!$AP628="Media",'MAPA DE RIESGOS'!$AR628="Leve"),CONCATENATE("R",'MAPA DE RIESGOS'!$H628,"C",'MAPA DE RIESGOS'!$AF628),"")</f>
        <v/>
      </c>
      <c r="O104" s="346" t="str">
        <f>IF(AND('MAPA DE RIESGOS'!$AP629="Media",'MAPA DE RIESGOS'!$AR629="Leve"),CONCATENATE("R",'MAPA DE RIESGOS'!$H629,"C",'MAPA DE RIESGOS'!$AF629),"")</f>
        <v/>
      </c>
      <c r="P104" s="346" t="str">
        <f>IF(AND('MAPA DE RIESGOS'!$AP630="Media",'MAPA DE RIESGOS'!$AR630="Leve"),CONCATENATE("R",'MAPA DE RIESGOS'!$H630,"C",'MAPA DE RIESGOS'!$AF630),"")</f>
        <v/>
      </c>
      <c r="Q104" s="346" t="str">
        <f>IF(AND('MAPA DE RIESGOS'!$AP631="Media",'MAPA DE RIESGOS'!$AR631="Leve"),CONCATENATE("R",'MAPA DE RIESGOS'!$H631,"C",'MAPA DE RIESGOS'!$AF631),"")</f>
        <v/>
      </c>
      <c r="R104" s="346" t="str">
        <f>IF(AND('MAPA DE RIESGOS'!$AP632="Media",'MAPA DE RIESGOS'!$AR632="Leve"),CONCATENATE("R",'MAPA DE RIESGOS'!$H632,"C",'MAPA DE RIESGOS'!$AF632),"")</f>
        <v/>
      </c>
      <c r="S104" s="346" t="str">
        <f>IF(AND('MAPA DE RIESGOS'!$AP633="Media",'MAPA DE RIESGOS'!$AR633="Leve"),CONCATENATE("R",'MAPA DE RIESGOS'!$H633,"C",'MAPA DE RIESGOS'!$AF633),"")</f>
        <v/>
      </c>
      <c r="T104" s="346" t="str">
        <f>IF(AND('MAPA DE RIESGOS'!$AP634="Media",'MAPA DE RIESGOS'!$AR634="Leve"),CONCATENATE("R",'MAPA DE RIESGOS'!$H634,"C",'MAPA DE RIESGOS'!$AF634),"")</f>
        <v/>
      </c>
      <c r="U104" s="346" t="str">
        <f>IF(AND('MAPA DE RIESGOS'!$AP635="Media",'MAPA DE RIESGOS'!$AR635="Leve"),CONCATENATE("R",'MAPA DE RIESGOS'!$H635,"C",'MAPA DE RIESGOS'!$AF635),"")</f>
        <v/>
      </c>
      <c r="V104" s="346" t="str">
        <f>IF(AND('MAPA DE RIESGOS'!$AP636="Media",'MAPA DE RIESGOS'!$AR636="Leve"),CONCATENATE("R",'MAPA DE RIESGOS'!$H636,"C",'MAPA DE RIESGOS'!$AF636),"")</f>
        <v/>
      </c>
      <c r="W104" s="346" t="str">
        <f>IF(AND('MAPA DE RIESGOS'!$AP637="Media",'MAPA DE RIESGOS'!$AR637="Leve"),CONCATENATE("R",'MAPA DE RIESGOS'!$H637,"C",'MAPA DE RIESGOS'!$AF637),"")</f>
        <v/>
      </c>
      <c r="X104" s="346" t="str">
        <f>IF(AND('MAPA DE RIESGOS'!$AP638="Media",'MAPA DE RIESGOS'!$AR638="Leve"),CONCATENATE("R",'MAPA DE RIESGOS'!$H638,"C",'MAPA DE RIESGOS'!$AF638),"")</f>
        <v/>
      </c>
      <c r="Y104" s="346" t="str">
        <f>IF(AND('MAPA DE RIESGOS'!$AP639="Media",'MAPA DE RIESGOS'!$AR639="Leve"),CONCATENATE("R",'MAPA DE RIESGOS'!$H639,"C",'MAPA DE RIESGOS'!$AF639),"")</f>
        <v/>
      </c>
      <c r="Z104" s="346" t="str">
        <f>IF(AND('MAPA DE RIESGOS'!$AP640="Media",'MAPA DE RIESGOS'!$AR640="Leve"),CONCATENATE("R",'MAPA DE RIESGOS'!$H640,"C",'MAPA DE RIESGOS'!$AF640),"")</f>
        <v/>
      </c>
      <c r="AA104" s="346" t="str">
        <f>IF(AND('MAPA DE RIESGOS'!$AP641="Media",'MAPA DE RIESGOS'!$AR641="Leve"),CONCATENATE("R",'MAPA DE RIESGOS'!$H641,"C",'MAPA DE RIESGOS'!$AF641),"")</f>
        <v/>
      </c>
      <c r="AB104" s="345" t="str">
        <f>IF(AND('MAPA DE RIESGOS'!$AP624="Media",'MAPA DE RIESGOS'!$AR624="Menor"),CONCATENATE("R",'MAPA DE RIESGOS'!$H624,"C",'MAPA DE RIESGOS'!$AF624),"")</f>
        <v/>
      </c>
      <c r="AC104" s="346" t="str">
        <f>IF(AND('MAPA DE RIESGOS'!$AP625="Media",'MAPA DE RIESGOS'!$AR625="Menor"),CONCATENATE("R",'MAPA DE RIESGOS'!$H625,"C",'MAPA DE RIESGOS'!$AF625),"")</f>
        <v/>
      </c>
      <c r="AD104" s="346" t="str">
        <f>IF(AND('MAPA DE RIESGOS'!$AP626="Media",'MAPA DE RIESGOS'!$AR626="Menor"),CONCATENATE("R",'MAPA DE RIESGOS'!$H626,"C",'MAPA DE RIESGOS'!$AF626),"")</f>
        <v/>
      </c>
      <c r="AE104" s="346" t="str">
        <f>IF(AND('MAPA DE RIESGOS'!$AP627="Media",'MAPA DE RIESGOS'!$AR627="Menor"),CONCATENATE("R",'MAPA DE RIESGOS'!$H627,"C",'MAPA DE RIESGOS'!$AF627),"")</f>
        <v/>
      </c>
      <c r="AF104" s="346" t="str">
        <f>IF(AND('MAPA DE RIESGOS'!$AP628="Media",'MAPA DE RIESGOS'!$AR628="Menor"),CONCATENATE("R",'MAPA DE RIESGOS'!$H628,"C",'MAPA DE RIESGOS'!$AF628),"")</f>
        <v/>
      </c>
      <c r="AG104" s="346" t="str">
        <f>IF(AND('MAPA DE RIESGOS'!$AP629="Media",'MAPA DE RIESGOS'!$AR629="Menor"),CONCATENATE("R",'MAPA DE RIESGOS'!$H629,"C",'MAPA DE RIESGOS'!$AF629),"")</f>
        <v/>
      </c>
      <c r="AH104" s="346" t="str">
        <f>IF(AND('MAPA DE RIESGOS'!$AP630="Media",'MAPA DE RIESGOS'!$AR630="Menor"),CONCATENATE("R",'MAPA DE RIESGOS'!$H630,"C",'MAPA DE RIESGOS'!$AF630),"")</f>
        <v/>
      </c>
      <c r="AI104" s="346" t="str">
        <f>IF(AND('MAPA DE RIESGOS'!$AP631="Media",'MAPA DE RIESGOS'!$AR631="Menor"),CONCATENATE("R",'MAPA DE RIESGOS'!$H631,"C",'MAPA DE RIESGOS'!$AF631),"")</f>
        <v/>
      </c>
      <c r="AJ104" s="346" t="str">
        <f>IF(AND('MAPA DE RIESGOS'!$AP632="Media",'MAPA DE RIESGOS'!$AR632="Menor"),CONCATENATE("R",'MAPA DE RIESGOS'!$H632,"C",'MAPA DE RIESGOS'!$AF632),"")</f>
        <v/>
      </c>
      <c r="AK104" s="346" t="str">
        <f>IF(AND('MAPA DE RIESGOS'!$AP633="Media",'MAPA DE RIESGOS'!$AR633="Menor"),CONCATENATE("R",'MAPA DE RIESGOS'!$H633,"C",'MAPA DE RIESGOS'!$AF633),"")</f>
        <v/>
      </c>
      <c r="AL104" s="346" t="str">
        <f>IF(AND('MAPA DE RIESGOS'!$AP634="Media",'MAPA DE RIESGOS'!$AR634="Menor"),CONCATENATE("R",'MAPA DE RIESGOS'!$H634,"C",'MAPA DE RIESGOS'!$AF634),"")</f>
        <v/>
      </c>
      <c r="AM104" s="346" t="str">
        <f>IF(AND('MAPA DE RIESGOS'!$AP635="Media",'MAPA DE RIESGOS'!$AR635="Menor"),CONCATENATE("R",'MAPA DE RIESGOS'!$H635,"C",'MAPA DE RIESGOS'!$AF635),"")</f>
        <v/>
      </c>
      <c r="AN104" s="346" t="str">
        <f>IF(AND('MAPA DE RIESGOS'!$AP636="Media",'MAPA DE RIESGOS'!$AR636="Menor"),CONCATENATE("R",'MAPA DE RIESGOS'!$H636,"C",'MAPA DE RIESGOS'!$AF636),"")</f>
        <v/>
      </c>
      <c r="AO104" s="346" t="str">
        <f>IF(AND('MAPA DE RIESGOS'!$AP637="Media",'MAPA DE RIESGOS'!$AR637="Menor"),CONCATENATE("R",'MAPA DE RIESGOS'!$H637,"C",'MAPA DE RIESGOS'!$AF637),"")</f>
        <v/>
      </c>
      <c r="AP104" s="346" t="str">
        <f>IF(AND('MAPA DE RIESGOS'!$AP638="Media",'MAPA DE RIESGOS'!$AR638="Menor"),CONCATENATE("R",'MAPA DE RIESGOS'!$H638,"C",'MAPA DE RIESGOS'!$AF638),"")</f>
        <v/>
      </c>
      <c r="AQ104" s="346" t="str">
        <f>IF(AND('MAPA DE RIESGOS'!$AP639="Media",'MAPA DE RIESGOS'!$AR639="Menor"),CONCATENATE("R",'MAPA DE RIESGOS'!$H639,"C",'MAPA DE RIESGOS'!$AF639),"")</f>
        <v/>
      </c>
      <c r="AR104" s="346" t="str">
        <f>IF(AND('MAPA DE RIESGOS'!$AP640="Media",'MAPA DE RIESGOS'!$AR640="Menor"),CONCATENATE("R",'MAPA DE RIESGOS'!$H640,"C",'MAPA DE RIESGOS'!$AF640),"")</f>
        <v/>
      </c>
      <c r="AS104" s="346" t="str">
        <f>IF(AND('MAPA DE RIESGOS'!$AP641="Media",'MAPA DE RIESGOS'!$AR641="Menor"),CONCATENATE("R",'MAPA DE RIESGOS'!$H641,"C",'MAPA DE RIESGOS'!$AF641),"")</f>
        <v/>
      </c>
      <c r="AT104" s="345" t="str">
        <f>IF(AND('MAPA DE RIESGOS'!$AP624="Media",'MAPA DE RIESGOS'!$AR624="Moderado"),CONCATENATE("R",'MAPA DE RIESGOS'!$H624,"C",'MAPA DE RIESGOS'!$AF624),"")</f>
        <v/>
      </c>
      <c r="AU104" s="346" t="str">
        <f>IF(AND('MAPA DE RIESGOS'!$AP625="Media",'MAPA DE RIESGOS'!$AR625="Moderado"),CONCATENATE("R",'MAPA DE RIESGOS'!$H625,"C",'MAPA DE RIESGOS'!$AF625),"")</f>
        <v/>
      </c>
      <c r="AV104" s="346" t="str">
        <f>IF(AND('MAPA DE RIESGOS'!$AP626="Media",'MAPA DE RIESGOS'!$AR626="Moderado"),CONCATENATE("R",'MAPA DE RIESGOS'!$H626,"C",'MAPA DE RIESGOS'!$AF626),"")</f>
        <v/>
      </c>
      <c r="AW104" s="346" t="str">
        <f>IF(AND('MAPA DE RIESGOS'!$AP627="Media",'MAPA DE RIESGOS'!$AR627="Moderado"),CONCATENATE("R",'MAPA DE RIESGOS'!$H627,"C",'MAPA DE RIESGOS'!$AF627),"")</f>
        <v/>
      </c>
      <c r="AX104" s="346" t="str">
        <f>IF(AND('MAPA DE RIESGOS'!$AP628="Media",'MAPA DE RIESGOS'!$AR628="Moderado"),CONCATENATE("R",'MAPA DE RIESGOS'!$H628,"C",'MAPA DE RIESGOS'!$AF628),"")</f>
        <v/>
      </c>
      <c r="AY104" s="346" t="str">
        <f>IF(AND('MAPA DE RIESGOS'!$AP629="Media",'MAPA DE RIESGOS'!$AR629="Moderado"),CONCATENATE("R",'MAPA DE RIESGOS'!$H629,"C",'MAPA DE RIESGOS'!$AF629),"")</f>
        <v/>
      </c>
      <c r="AZ104" s="346" t="str">
        <f>IF(AND('MAPA DE RIESGOS'!$AP630="Media",'MAPA DE RIESGOS'!$AR630="Moderado"),CONCATENATE("R",'MAPA DE RIESGOS'!$H630,"C",'MAPA DE RIESGOS'!$AF630),"")</f>
        <v/>
      </c>
      <c r="BA104" s="346" t="str">
        <f>IF(AND('MAPA DE RIESGOS'!$AP631="Media",'MAPA DE RIESGOS'!$AR631="Moderado"),CONCATENATE("R",'MAPA DE RIESGOS'!$H631,"C",'MAPA DE RIESGOS'!$AF631),"")</f>
        <v/>
      </c>
      <c r="BB104" s="346" t="str">
        <f>IF(AND('MAPA DE RIESGOS'!$AP632="Media",'MAPA DE RIESGOS'!$AR632="Moderado"),CONCATENATE("R",'MAPA DE RIESGOS'!$H632,"C",'MAPA DE RIESGOS'!$AF632),"")</f>
        <v/>
      </c>
      <c r="BC104" s="346" t="str">
        <f>IF(AND('MAPA DE RIESGOS'!$AP633="Media",'MAPA DE RIESGOS'!$AR633="Moderado"),CONCATENATE("R",'MAPA DE RIESGOS'!$H633,"C",'MAPA DE RIESGOS'!$AF633),"")</f>
        <v/>
      </c>
      <c r="BD104" s="346" t="str">
        <f>IF(AND('MAPA DE RIESGOS'!$AP634="Media",'MAPA DE RIESGOS'!$AR634="Moderado"),CONCATENATE("R",'MAPA DE RIESGOS'!$H634,"C",'MAPA DE RIESGOS'!$AF634),"")</f>
        <v/>
      </c>
      <c r="BE104" s="346" t="str">
        <f>IF(AND('MAPA DE RIESGOS'!$AP635="Media",'MAPA DE RIESGOS'!$AR635="Moderado"),CONCATENATE("R",'MAPA DE RIESGOS'!$H635,"C",'MAPA DE RIESGOS'!$AF635),"")</f>
        <v/>
      </c>
      <c r="BF104" s="346" t="str">
        <f>IF(AND('MAPA DE RIESGOS'!$AP636="Media",'MAPA DE RIESGOS'!$AR636="Moderado"),CONCATENATE("R",'MAPA DE RIESGOS'!$H636,"C",'MAPA DE RIESGOS'!$AF636),"")</f>
        <v/>
      </c>
      <c r="BG104" s="346" t="str">
        <f>IF(AND('MAPA DE RIESGOS'!$AP637="Media",'MAPA DE RIESGOS'!$AR637="Moderado"),CONCATENATE("R",'MAPA DE RIESGOS'!$H637,"C",'MAPA DE RIESGOS'!$AF637),"")</f>
        <v/>
      </c>
      <c r="BH104" s="346" t="str">
        <f>IF(AND('MAPA DE RIESGOS'!$AP638="Media",'MAPA DE RIESGOS'!$AR638="Moderado"),CONCATENATE("R",'MAPA DE RIESGOS'!$H638,"C",'MAPA DE RIESGOS'!$AF638),"")</f>
        <v/>
      </c>
      <c r="BI104" s="346" t="str">
        <f>IF(AND('MAPA DE RIESGOS'!$AP639="Media",'MAPA DE RIESGOS'!$AR639="Moderado"),CONCATENATE("R",'MAPA DE RIESGOS'!$H639,"C",'MAPA DE RIESGOS'!$AF639),"")</f>
        <v/>
      </c>
      <c r="BJ104" s="346" t="str">
        <f>IF(AND('MAPA DE RIESGOS'!$AP640="Media",'MAPA DE RIESGOS'!$AR640="Moderado"),CONCATENATE("R",'MAPA DE RIESGOS'!$H640,"C",'MAPA DE RIESGOS'!$AF640),"")</f>
        <v/>
      </c>
      <c r="BK104" s="347" t="str">
        <f>IF(AND('MAPA DE RIESGOS'!$AP641="Media",'MAPA DE RIESGOS'!$AR641="Moderado"),CONCATENATE("R",'MAPA DE RIESGOS'!$H641,"C",'MAPA DE RIESGOS'!$AF641),"")</f>
        <v/>
      </c>
      <c r="BL104" s="333" t="str">
        <f>IF(AND('MAPA DE RIESGOS'!$AP624="Media",'MAPA DE RIESGOS'!$AR624="Mayor"),CONCATENATE("R",'MAPA DE RIESGOS'!$H624,"C",'MAPA DE RIESGOS'!$AF624),"")</f>
        <v/>
      </c>
      <c r="BM104" s="333" t="str">
        <f>IF(AND('MAPA DE RIESGOS'!$AP625="Media",'MAPA DE RIESGOS'!$AR625="Mayor"),CONCATENATE("R",'MAPA DE RIESGOS'!$H625,"C",'MAPA DE RIESGOS'!$AF625),"")</f>
        <v/>
      </c>
      <c r="BN104" s="333" t="str">
        <f>IF(AND('MAPA DE RIESGOS'!$AP626="Media",'MAPA DE RIESGOS'!$AR626="Mayor"),CONCATENATE("R",'MAPA DE RIESGOS'!$H626,"C",'MAPA DE RIESGOS'!$AF626),"")</f>
        <v/>
      </c>
      <c r="BO104" s="333" t="str">
        <f>IF(AND('MAPA DE RIESGOS'!$AP627="Media",'MAPA DE RIESGOS'!$AR627="Mayor"),CONCATENATE("R",'MAPA DE RIESGOS'!$H627,"C",'MAPA DE RIESGOS'!$AF627),"")</f>
        <v/>
      </c>
      <c r="BP104" s="333" t="str">
        <f>IF(AND('MAPA DE RIESGOS'!$AP628="Media",'MAPA DE RIESGOS'!$AR628="Mayor"),CONCATENATE("R",'MAPA DE RIESGOS'!$H628,"C",'MAPA DE RIESGOS'!$AF628),"")</f>
        <v/>
      </c>
      <c r="BQ104" s="333" t="str">
        <f>IF(AND('MAPA DE RIESGOS'!$AP629="Media",'MAPA DE RIESGOS'!$AR629="Mayor"),CONCATENATE("R",'MAPA DE RIESGOS'!$H629,"C",'MAPA DE RIESGOS'!$AF629),"")</f>
        <v/>
      </c>
      <c r="BR104" s="333" t="str">
        <f>IF(AND('MAPA DE RIESGOS'!$AP630="Media",'MAPA DE RIESGOS'!$AR630="Mayor"),CONCATENATE("R",'MAPA DE RIESGOS'!$H630,"C",'MAPA DE RIESGOS'!$AF630),"")</f>
        <v/>
      </c>
      <c r="BS104" s="333" t="str">
        <f>IF(AND('MAPA DE RIESGOS'!$AP631="Media",'MAPA DE RIESGOS'!$AR631="Mayor"),CONCATENATE("R",'MAPA DE RIESGOS'!$H631,"C",'MAPA DE RIESGOS'!$AF631),"")</f>
        <v/>
      </c>
      <c r="BT104" s="333" t="str">
        <f>IF(AND('MAPA DE RIESGOS'!$AP632="Media",'MAPA DE RIESGOS'!$AR632="Mayor"),CONCATENATE("R",'MAPA DE RIESGOS'!$H632,"C",'MAPA DE RIESGOS'!$AF632),"")</f>
        <v/>
      </c>
      <c r="BU104" s="333" t="str">
        <f>IF(AND('MAPA DE RIESGOS'!$AP633="Media",'MAPA DE RIESGOS'!$AR633="Mayor"),CONCATENATE("R",'MAPA DE RIESGOS'!$H633,"C",'MAPA DE RIESGOS'!$AF633),"")</f>
        <v/>
      </c>
      <c r="BV104" s="333" t="str">
        <f>IF(AND('MAPA DE RIESGOS'!$AP634="Media",'MAPA DE RIESGOS'!$AR634="Mayor"),CONCATENATE("R",'MAPA DE RIESGOS'!$H634,"C",'MAPA DE RIESGOS'!$AF634),"")</f>
        <v/>
      </c>
      <c r="BW104" s="333" t="str">
        <f>IF(AND('MAPA DE RIESGOS'!$AP635="Media",'MAPA DE RIESGOS'!$AR635="Mayor"),CONCATENATE("R",'MAPA DE RIESGOS'!$H635,"C",'MAPA DE RIESGOS'!$AF635),"")</f>
        <v/>
      </c>
      <c r="BX104" s="333" t="str">
        <f>IF(AND('MAPA DE RIESGOS'!$AP636="Media",'MAPA DE RIESGOS'!$AR636="Mayor"),CONCATENATE("R",'MAPA DE RIESGOS'!$H636,"C",'MAPA DE RIESGOS'!$AF636),"")</f>
        <v/>
      </c>
      <c r="BY104" s="333" t="str">
        <f>IF(AND('MAPA DE RIESGOS'!$AP637="Media",'MAPA DE RIESGOS'!$AR637="Mayor"),CONCATENATE("R",'MAPA DE RIESGOS'!$H637,"C",'MAPA DE RIESGOS'!$AF637),"")</f>
        <v/>
      </c>
      <c r="BZ104" s="333" t="str">
        <f>IF(AND('MAPA DE RIESGOS'!$AP638="Media",'MAPA DE RIESGOS'!$AR638="Mayor"),CONCATENATE("R",'MAPA DE RIESGOS'!$H638,"C",'MAPA DE RIESGOS'!$AF638),"")</f>
        <v/>
      </c>
      <c r="CA104" s="333" t="str">
        <f>IF(AND('MAPA DE RIESGOS'!$AP639="Media",'MAPA DE RIESGOS'!$AR639="Mayor"),CONCATENATE("R",'MAPA DE RIESGOS'!$H639,"C",'MAPA DE RIESGOS'!$AF639),"")</f>
        <v/>
      </c>
      <c r="CB104" s="333" t="str">
        <f>IF(AND('MAPA DE RIESGOS'!$AP640="Media",'MAPA DE RIESGOS'!$AR640="Mayor"),CONCATENATE("R",'MAPA DE RIESGOS'!$H640,"C",'MAPA DE RIESGOS'!$AF640),"")</f>
        <v/>
      </c>
      <c r="CC104" s="334" t="str">
        <f>IF(AND('MAPA DE RIESGOS'!$AP641="Media",'MAPA DE RIESGOS'!$AR641="Mayor"),CONCATENATE("R",'MAPA DE RIESGOS'!$H641,"C",'MAPA DE RIESGOS'!$AF641),"")</f>
        <v/>
      </c>
      <c r="CD104" s="335" t="str">
        <f>IF(AND('MAPA DE RIESGOS'!$AP624="Media",'MAPA DE RIESGOS'!$AR624="Catastrófico"),CONCATENATE("R",'MAPA DE RIESGOS'!$H624,"C",'MAPA DE RIESGOS'!$AF624),"")</f>
        <v/>
      </c>
      <c r="CE104" s="335" t="str">
        <f>IF(AND('MAPA DE RIESGOS'!$AP625="Media",'MAPA DE RIESGOS'!$AR625="Catastrófico"),CONCATENATE("R",'MAPA DE RIESGOS'!$H625,"C",'MAPA DE RIESGOS'!$AF625),"")</f>
        <v/>
      </c>
      <c r="CF104" s="335" t="str">
        <f>IF(AND('MAPA DE RIESGOS'!$AP626="Media",'MAPA DE RIESGOS'!$AR626="Catastrófico"),CONCATENATE("R",'MAPA DE RIESGOS'!$H626,"C",'MAPA DE RIESGOS'!$AF626),"")</f>
        <v/>
      </c>
      <c r="CG104" s="335" t="str">
        <f>IF(AND('MAPA DE RIESGOS'!$AP627="Media",'MAPA DE RIESGOS'!$AR627="Catastrófico"),CONCATENATE("R",'MAPA DE RIESGOS'!$H627,"C",'MAPA DE RIESGOS'!$AF627),"")</f>
        <v/>
      </c>
      <c r="CH104" s="335" t="str">
        <f>IF(AND('MAPA DE RIESGOS'!$AP628="Media",'MAPA DE RIESGOS'!$AR628="Catastrófico"),CONCATENATE("R",'MAPA DE RIESGOS'!$H628,"C",'MAPA DE RIESGOS'!$AF628),"")</f>
        <v/>
      </c>
      <c r="CI104" s="335" t="str">
        <f>IF(AND('MAPA DE RIESGOS'!$AP629="Media",'MAPA DE RIESGOS'!$AR629="Catastrófico"),CONCATENATE("R",'MAPA DE RIESGOS'!$H629,"C",'MAPA DE RIESGOS'!$AF629),"")</f>
        <v/>
      </c>
      <c r="CJ104" s="335" t="str">
        <f>IF(AND('MAPA DE RIESGOS'!$AP630="Media",'MAPA DE RIESGOS'!$AR630="Catastrófico"),CONCATENATE("R",'MAPA DE RIESGOS'!$H630,"C",'MAPA DE RIESGOS'!$AF630),"")</f>
        <v/>
      </c>
      <c r="CK104" s="335" t="str">
        <f>IF(AND('MAPA DE RIESGOS'!$AP631="Media",'MAPA DE RIESGOS'!$AR631="Catastrófico"),CONCATENATE("R",'MAPA DE RIESGOS'!$H631,"C",'MAPA DE RIESGOS'!$AF631),"")</f>
        <v/>
      </c>
      <c r="CL104" s="335" t="str">
        <f>IF(AND('MAPA DE RIESGOS'!$AP632="Media",'MAPA DE RIESGOS'!$AR632="Catastrófico"),CONCATENATE("R",'MAPA DE RIESGOS'!$H632,"C",'MAPA DE RIESGOS'!$AF632),"")</f>
        <v/>
      </c>
      <c r="CM104" s="335" t="str">
        <f>IF(AND('MAPA DE RIESGOS'!$AP633="Media",'MAPA DE RIESGOS'!$AR633="Catastrófico"),CONCATENATE("R",'MAPA DE RIESGOS'!$H633,"C",'MAPA DE RIESGOS'!$AF633),"")</f>
        <v/>
      </c>
      <c r="CN104" s="335" t="str">
        <f>IF(AND('MAPA DE RIESGOS'!$AP634="Media",'MAPA DE RIESGOS'!$AR634="Catastrófico"),CONCATENATE("R",'MAPA DE RIESGOS'!$H634,"C",'MAPA DE RIESGOS'!$AF634),"")</f>
        <v/>
      </c>
      <c r="CO104" s="335" t="str">
        <f>IF(AND('MAPA DE RIESGOS'!$AP635="Media",'MAPA DE RIESGOS'!$AR635="Catastrófico"),CONCATENATE("R",'MAPA DE RIESGOS'!$H635,"C",'MAPA DE RIESGOS'!$AF635),"")</f>
        <v/>
      </c>
      <c r="CP104" s="335" t="str">
        <f>IF(AND('MAPA DE RIESGOS'!$AP636="Media",'MAPA DE RIESGOS'!$AR636="Catastrófico"),CONCATENATE("R",'MAPA DE RIESGOS'!$H636,"C",'MAPA DE RIESGOS'!$AF636),"")</f>
        <v/>
      </c>
      <c r="CQ104" s="335" t="str">
        <f>IF(AND('MAPA DE RIESGOS'!$AP637="Media",'MAPA DE RIESGOS'!$AR637="Catastrófico"),CONCATENATE("R",'MAPA DE RIESGOS'!$H637,"C",'MAPA DE RIESGOS'!$AF637),"")</f>
        <v/>
      </c>
      <c r="CR104" s="335" t="str">
        <f>IF(AND('MAPA DE RIESGOS'!$AP638="Media",'MAPA DE RIESGOS'!$AR638="Catastrófico"),CONCATENATE("R",'MAPA DE RIESGOS'!$H638,"C",'MAPA DE RIESGOS'!$AF638),"")</f>
        <v/>
      </c>
      <c r="CS104" s="335" t="str">
        <f>IF(AND('MAPA DE RIESGOS'!$AP639="Media",'MAPA DE RIESGOS'!$AR639="Catastrófico"),CONCATENATE("R",'MAPA DE RIESGOS'!$H639,"C",'MAPA DE RIESGOS'!$AF639),"")</f>
        <v/>
      </c>
      <c r="CT104" s="335" t="str">
        <f>IF(AND('MAPA DE RIESGOS'!$AP640="Media",'MAPA DE RIESGOS'!$AR640="Catastrófico"),CONCATENATE("R",'MAPA DE RIESGOS'!$H640,"C",'MAPA DE RIESGOS'!$AF640),"")</f>
        <v/>
      </c>
      <c r="CU104" s="336" t="str">
        <f>IF(AND('MAPA DE RIESGOS'!$AP641="Media",'MAPA DE RIESGOS'!$AR641="Catastrófico"),CONCATENATE("R",'MAPA DE RIESGOS'!$H641,"C",'MAPA DE RIESGOS'!$AF641),"")</f>
        <v/>
      </c>
      <c r="CV104" s="67"/>
      <c r="CW104" s="979"/>
      <c r="CX104" s="980"/>
      <c r="CY104" s="980"/>
      <c r="CZ104" s="980"/>
      <c r="DA104" s="980"/>
      <c r="DB104" s="981"/>
    </row>
    <row r="105" spans="2:106" ht="32.450000000000003" customHeight="1">
      <c r="B105" s="966"/>
      <c r="C105" s="966"/>
      <c r="D105" s="967"/>
      <c r="E105" s="955"/>
      <c r="F105" s="956"/>
      <c r="G105" s="956"/>
      <c r="H105" s="956"/>
      <c r="I105" s="957"/>
      <c r="J105" s="345" t="str">
        <f>IF(AND('MAPA DE RIESGOS'!$AP642="Media",'MAPA DE RIESGOS'!$AR642="Leve"),CONCATENATE("R",'MAPA DE RIESGOS'!$H642,"C",'MAPA DE RIESGOS'!$AF642),"")</f>
        <v/>
      </c>
      <c r="K105" s="346" t="str">
        <f>IF(AND('MAPA DE RIESGOS'!$AP643="Media",'MAPA DE RIESGOS'!$AR643="Leve"),CONCATENATE("R",'MAPA DE RIESGOS'!$H643,"C",'MAPA DE RIESGOS'!$AF643),"")</f>
        <v/>
      </c>
      <c r="L105" s="346" t="str">
        <f>IF(AND('MAPA DE RIESGOS'!$AP644="Media",'MAPA DE RIESGOS'!$AR644="Leve"),CONCATENATE("R",'MAPA DE RIESGOS'!$H644,"C",'MAPA DE RIESGOS'!$AF644),"")</f>
        <v/>
      </c>
      <c r="M105" s="346" t="str">
        <f>IF(AND('MAPA DE RIESGOS'!$AP645="Media",'MAPA DE RIESGOS'!$AR645="Leve"),CONCATENATE("R",'MAPA DE RIESGOS'!$H645,"C",'MAPA DE RIESGOS'!$AF645),"")</f>
        <v/>
      </c>
      <c r="N105" s="346" t="str">
        <f>IF(AND('MAPA DE RIESGOS'!$AP646="Media",'MAPA DE RIESGOS'!$AR646="Leve"),CONCATENATE("R",'MAPA DE RIESGOS'!$H646,"C",'MAPA DE RIESGOS'!$AF646),"")</f>
        <v/>
      </c>
      <c r="O105" s="346" t="str">
        <f>IF(AND('MAPA DE RIESGOS'!$AP647="Media",'MAPA DE RIESGOS'!$AR647="Leve"),CONCATENATE("R",'MAPA DE RIESGOS'!$H647,"C",'MAPA DE RIESGOS'!$AF647),"")</f>
        <v/>
      </c>
      <c r="P105" s="346" t="str">
        <f>IF(AND('MAPA DE RIESGOS'!$AP648="Media",'MAPA DE RIESGOS'!$AR648="Leve"),CONCATENATE("R",'MAPA DE RIESGOS'!$H648,"C",'MAPA DE RIESGOS'!$AF648),"")</f>
        <v/>
      </c>
      <c r="Q105" s="346" t="str">
        <f>IF(AND('MAPA DE RIESGOS'!$AP649="Media",'MAPA DE RIESGOS'!$AR649="Leve"),CONCATENATE("R",'MAPA DE RIESGOS'!$H649,"C",'MAPA DE RIESGOS'!$AF649),"")</f>
        <v/>
      </c>
      <c r="R105" s="346" t="str">
        <f>IF(AND('MAPA DE RIESGOS'!$AP650="Media",'MAPA DE RIESGOS'!$AR650="Leve"),CONCATENATE("R",'MAPA DE RIESGOS'!$H650,"C",'MAPA DE RIESGOS'!$AF650),"")</f>
        <v/>
      </c>
      <c r="S105" s="346" t="str">
        <f>IF(AND('MAPA DE RIESGOS'!$AP651="Media",'MAPA DE RIESGOS'!$AR651="Leve"),CONCATENATE("R",'MAPA DE RIESGOS'!$H651,"C",'MAPA DE RIESGOS'!$AF651),"")</f>
        <v/>
      </c>
      <c r="T105" s="346" t="str">
        <f>IF(AND('MAPA DE RIESGOS'!$AP652="Media",'MAPA DE RIESGOS'!$AR652="Leve"),CONCATENATE("R",'MAPA DE RIESGOS'!$H652,"C",'MAPA DE RIESGOS'!$AF652),"")</f>
        <v/>
      </c>
      <c r="U105" s="346" t="str">
        <f>IF(AND('MAPA DE RIESGOS'!$AP653="Media",'MAPA DE RIESGOS'!$AR653="Leve"),CONCATENATE("R",'MAPA DE RIESGOS'!$H653,"C",'MAPA DE RIESGOS'!$AF653),"")</f>
        <v/>
      </c>
      <c r="V105" s="346" t="str">
        <f>IF(AND('MAPA DE RIESGOS'!$AP654="Media",'MAPA DE RIESGOS'!$AR654="Leve"),CONCATENATE("R",'MAPA DE RIESGOS'!$H654,"C",'MAPA DE RIESGOS'!$AF654),"")</f>
        <v/>
      </c>
      <c r="W105" s="346" t="str">
        <f>IF(AND('MAPA DE RIESGOS'!$AP655="Media",'MAPA DE RIESGOS'!$AR655="Leve"),CONCATENATE("R",'MAPA DE RIESGOS'!$H655,"C",'MAPA DE RIESGOS'!$AF655),"")</f>
        <v/>
      </c>
      <c r="X105" s="346" t="str">
        <f>IF(AND('MAPA DE RIESGOS'!$AP656="Media",'MAPA DE RIESGOS'!$AR656="Leve"),CONCATENATE("R",'MAPA DE RIESGOS'!$H656,"C",'MAPA DE RIESGOS'!$AF656),"")</f>
        <v/>
      </c>
      <c r="Y105" s="346" t="str">
        <f>IF(AND('MAPA DE RIESGOS'!$AP657="Media",'MAPA DE RIESGOS'!$AR657="Leve"),CONCATENATE("R",'MAPA DE RIESGOS'!$H657,"C",'MAPA DE RIESGOS'!$AF657),"")</f>
        <v/>
      </c>
      <c r="Z105" s="346" t="str">
        <f>IF(AND('MAPA DE RIESGOS'!$AP658="Media",'MAPA DE RIESGOS'!$AR658="Leve"),CONCATENATE("R",'MAPA DE RIESGOS'!$H658,"C",'MAPA DE RIESGOS'!$AF658),"")</f>
        <v/>
      </c>
      <c r="AA105" s="346" t="str">
        <f>IF(AND('MAPA DE RIESGOS'!$AP659="Media",'MAPA DE RIESGOS'!$AR659="Leve"),CONCATENATE("R",'MAPA DE RIESGOS'!$H659,"C",'MAPA DE RIESGOS'!$AF659),"")</f>
        <v/>
      </c>
      <c r="AB105" s="345" t="str">
        <f>IF(AND('MAPA DE RIESGOS'!$AP642="Media",'MAPA DE RIESGOS'!$AR642="Menor"),CONCATENATE("R",'MAPA DE RIESGOS'!$H642,"C",'MAPA DE RIESGOS'!$AF642),"")</f>
        <v/>
      </c>
      <c r="AC105" s="346" t="str">
        <f>IF(AND('MAPA DE RIESGOS'!$AP643="Media",'MAPA DE RIESGOS'!$AR643="Menor"),CONCATENATE("R",'MAPA DE RIESGOS'!$H643,"C",'MAPA DE RIESGOS'!$AF643),"")</f>
        <v/>
      </c>
      <c r="AD105" s="346" t="str">
        <f>IF(AND('MAPA DE RIESGOS'!$AP644="Media",'MAPA DE RIESGOS'!$AR644="Menor"),CONCATENATE("R",'MAPA DE RIESGOS'!$H644,"C",'MAPA DE RIESGOS'!$AF644),"")</f>
        <v/>
      </c>
      <c r="AE105" s="346" t="str">
        <f>IF(AND('MAPA DE RIESGOS'!$AP645="Media",'MAPA DE RIESGOS'!$AR645="Menor"),CONCATENATE("R",'MAPA DE RIESGOS'!$H645,"C",'MAPA DE RIESGOS'!$AF645),"")</f>
        <v/>
      </c>
      <c r="AF105" s="346" t="str">
        <f>IF(AND('MAPA DE RIESGOS'!$AP646="Media",'MAPA DE RIESGOS'!$AR646="Menor"),CONCATENATE("R",'MAPA DE RIESGOS'!$H646,"C",'MAPA DE RIESGOS'!$AF646),"")</f>
        <v/>
      </c>
      <c r="AG105" s="346" t="str">
        <f>IF(AND('MAPA DE RIESGOS'!$AP647="Media",'MAPA DE RIESGOS'!$AR647="Menor"),CONCATENATE("R",'MAPA DE RIESGOS'!$H647,"C",'MAPA DE RIESGOS'!$AF647),"")</f>
        <v/>
      </c>
      <c r="AH105" s="346" t="str">
        <f>IF(AND('MAPA DE RIESGOS'!$AP648="Media",'MAPA DE RIESGOS'!$AR648="Menor"),CONCATENATE("R",'MAPA DE RIESGOS'!$H648,"C",'MAPA DE RIESGOS'!$AF648),"")</f>
        <v/>
      </c>
      <c r="AI105" s="346" t="str">
        <f>IF(AND('MAPA DE RIESGOS'!$AP649="Media",'MAPA DE RIESGOS'!$AR649="Menor"),CONCATENATE("R",'MAPA DE RIESGOS'!$H649,"C",'MAPA DE RIESGOS'!$AF649),"")</f>
        <v/>
      </c>
      <c r="AJ105" s="346" t="str">
        <f>IF(AND('MAPA DE RIESGOS'!$AP650="Media",'MAPA DE RIESGOS'!$AR650="Menor"),CONCATENATE("R",'MAPA DE RIESGOS'!$H650,"C",'MAPA DE RIESGOS'!$AF650),"")</f>
        <v/>
      </c>
      <c r="AK105" s="346" t="str">
        <f>IF(AND('MAPA DE RIESGOS'!$AP651="Media",'MAPA DE RIESGOS'!$AR651="Menor"),CONCATENATE("R",'MAPA DE RIESGOS'!$H651,"C",'MAPA DE RIESGOS'!$AF651),"")</f>
        <v/>
      </c>
      <c r="AL105" s="346" t="str">
        <f>IF(AND('MAPA DE RIESGOS'!$AP652="Media",'MAPA DE RIESGOS'!$AR652="Menor"),CONCATENATE("R",'MAPA DE RIESGOS'!$H652,"C",'MAPA DE RIESGOS'!$AF652),"")</f>
        <v/>
      </c>
      <c r="AM105" s="346" t="str">
        <f>IF(AND('MAPA DE RIESGOS'!$AP653="Media",'MAPA DE RIESGOS'!$AR653="Menor"),CONCATENATE("R",'MAPA DE RIESGOS'!$H653,"C",'MAPA DE RIESGOS'!$AF653),"")</f>
        <v/>
      </c>
      <c r="AN105" s="346" t="str">
        <f>IF(AND('MAPA DE RIESGOS'!$AP654="Media",'MAPA DE RIESGOS'!$AR654="Menor"),CONCATENATE("R",'MAPA DE RIESGOS'!$H654,"C",'MAPA DE RIESGOS'!$AF654),"")</f>
        <v/>
      </c>
      <c r="AO105" s="346" t="str">
        <f>IF(AND('MAPA DE RIESGOS'!$AP655="Media",'MAPA DE RIESGOS'!$AR655="Menor"),CONCATENATE("R",'MAPA DE RIESGOS'!$H655,"C",'MAPA DE RIESGOS'!$AF655),"")</f>
        <v/>
      </c>
      <c r="AP105" s="346" t="str">
        <f>IF(AND('MAPA DE RIESGOS'!$AP656="Media",'MAPA DE RIESGOS'!$AR656="Menor"),CONCATENATE("R",'MAPA DE RIESGOS'!$H656,"C",'MAPA DE RIESGOS'!$AF656),"")</f>
        <v/>
      </c>
      <c r="AQ105" s="346" t="str">
        <f>IF(AND('MAPA DE RIESGOS'!$AP657="Media",'MAPA DE RIESGOS'!$AR657="Menor"),CONCATENATE("R",'MAPA DE RIESGOS'!$H657,"C",'MAPA DE RIESGOS'!$AF657),"")</f>
        <v/>
      </c>
      <c r="AR105" s="346" t="str">
        <f>IF(AND('MAPA DE RIESGOS'!$AP658="Media",'MAPA DE RIESGOS'!$AR658="Menor"),CONCATENATE("R",'MAPA DE RIESGOS'!$H658,"C",'MAPA DE RIESGOS'!$AF658),"")</f>
        <v/>
      </c>
      <c r="AS105" s="346" t="str">
        <f>IF(AND('MAPA DE RIESGOS'!$AP659="Media",'MAPA DE RIESGOS'!$AR659="Menor"),CONCATENATE("R",'MAPA DE RIESGOS'!$H659,"C",'MAPA DE RIESGOS'!$AF659),"")</f>
        <v/>
      </c>
      <c r="AT105" s="345" t="str">
        <f>IF(AND('MAPA DE RIESGOS'!$AP642="Media",'MAPA DE RIESGOS'!$AR642="Moderado"),CONCATENATE("R",'MAPA DE RIESGOS'!$H642,"C",'MAPA DE RIESGOS'!$AF642),"")</f>
        <v/>
      </c>
      <c r="AU105" s="346" t="str">
        <f>IF(AND('MAPA DE RIESGOS'!$AP643="Media",'MAPA DE RIESGOS'!$AR643="Moderado"),CONCATENATE("R",'MAPA DE RIESGOS'!$H643,"C",'MAPA DE RIESGOS'!$AF643),"")</f>
        <v/>
      </c>
      <c r="AV105" s="346" t="str">
        <f>IF(AND('MAPA DE RIESGOS'!$AP644="Media",'MAPA DE RIESGOS'!$AR644="Moderado"),CONCATENATE("R",'MAPA DE RIESGOS'!$H644,"C",'MAPA DE RIESGOS'!$AF644),"")</f>
        <v/>
      </c>
      <c r="AW105" s="346" t="str">
        <f>IF(AND('MAPA DE RIESGOS'!$AP645="Media",'MAPA DE RIESGOS'!$AR645="Moderado"),CONCATENATE("R",'MAPA DE RIESGOS'!$H645,"C",'MAPA DE RIESGOS'!$AF645),"")</f>
        <v/>
      </c>
      <c r="AX105" s="346" t="str">
        <f>IF(AND('MAPA DE RIESGOS'!$AP646="Media",'MAPA DE RIESGOS'!$AR646="Moderado"),CONCATENATE("R",'MAPA DE RIESGOS'!$H646,"C",'MAPA DE RIESGOS'!$AF646),"")</f>
        <v/>
      </c>
      <c r="AY105" s="346" t="str">
        <f>IF(AND('MAPA DE RIESGOS'!$AP647="Media",'MAPA DE RIESGOS'!$AR647="Moderado"),CONCATENATE("R",'MAPA DE RIESGOS'!$H647,"C",'MAPA DE RIESGOS'!$AF647),"")</f>
        <v/>
      </c>
      <c r="AZ105" s="346" t="str">
        <f>IF(AND('MAPA DE RIESGOS'!$AP648="Media",'MAPA DE RIESGOS'!$AR648="Moderado"),CONCATENATE("R",'MAPA DE RIESGOS'!$H648,"C",'MAPA DE RIESGOS'!$AF648),"")</f>
        <v/>
      </c>
      <c r="BA105" s="346" t="str">
        <f>IF(AND('MAPA DE RIESGOS'!$AP649="Media",'MAPA DE RIESGOS'!$AR649="Moderado"),CONCATENATE("R",'MAPA DE RIESGOS'!$H649,"C",'MAPA DE RIESGOS'!$AF649),"")</f>
        <v/>
      </c>
      <c r="BB105" s="346" t="str">
        <f>IF(AND('MAPA DE RIESGOS'!$AP650="Media",'MAPA DE RIESGOS'!$AR650="Moderado"),CONCATENATE("R",'MAPA DE RIESGOS'!$H650,"C",'MAPA DE RIESGOS'!$AF650),"")</f>
        <v/>
      </c>
      <c r="BC105" s="346" t="str">
        <f>IF(AND('MAPA DE RIESGOS'!$AP651="Media",'MAPA DE RIESGOS'!$AR651="Moderado"),CONCATENATE("R",'MAPA DE RIESGOS'!$H651,"C",'MAPA DE RIESGOS'!$AF651),"")</f>
        <v/>
      </c>
      <c r="BD105" s="346" t="str">
        <f>IF(AND('MAPA DE RIESGOS'!$AP652="Media",'MAPA DE RIESGOS'!$AR652="Moderado"),CONCATENATE("R",'MAPA DE RIESGOS'!$H652,"C",'MAPA DE RIESGOS'!$AF652),"")</f>
        <v/>
      </c>
      <c r="BE105" s="346" t="str">
        <f>IF(AND('MAPA DE RIESGOS'!$AP653="Media",'MAPA DE RIESGOS'!$AR653="Moderado"),CONCATENATE("R",'MAPA DE RIESGOS'!$H653,"C",'MAPA DE RIESGOS'!$AF653),"")</f>
        <v/>
      </c>
      <c r="BF105" s="346" t="str">
        <f>IF(AND('MAPA DE RIESGOS'!$AP654="Media",'MAPA DE RIESGOS'!$AR654="Moderado"),CONCATENATE("R",'MAPA DE RIESGOS'!$H654,"C",'MAPA DE RIESGOS'!$AF654),"")</f>
        <v/>
      </c>
      <c r="BG105" s="346" t="str">
        <f>IF(AND('MAPA DE RIESGOS'!$AP655="Media",'MAPA DE RIESGOS'!$AR655="Moderado"),CONCATENATE("R",'MAPA DE RIESGOS'!$H655,"C",'MAPA DE RIESGOS'!$AF655),"")</f>
        <v/>
      </c>
      <c r="BH105" s="346" t="str">
        <f>IF(AND('MAPA DE RIESGOS'!$AP656="Media",'MAPA DE RIESGOS'!$AR656="Moderado"),CONCATENATE("R",'MAPA DE RIESGOS'!$H656,"C",'MAPA DE RIESGOS'!$AF656),"")</f>
        <v/>
      </c>
      <c r="BI105" s="346" t="str">
        <f>IF(AND('MAPA DE RIESGOS'!$AP657="Media",'MAPA DE RIESGOS'!$AR657="Moderado"),CONCATENATE("R",'MAPA DE RIESGOS'!$H657,"C",'MAPA DE RIESGOS'!$AF657),"")</f>
        <v/>
      </c>
      <c r="BJ105" s="346" t="str">
        <f>IF(AND('MAPA DE RIESGOS'!$AP658="Media",'MAPA DE RIESGOS'!$AR658="Moderado"),CONCATENATE("R",'MAPA DE RIESGOS'!$H658,"C",'MAPA DE RIESGOS'!$AF658),"")</f>
        <v/>
      </c>
      <c r="BK105" s="347" t="str">
        <f>IF(AND('MAPA DE RIESGOS'!$AP659="Media",'MAPA DE RIESGOS'!$AR659="Moderado"),CONCATENATE("R",'MAPA DE RIESGOS'!$H659,"C",'MAPA DE RIESGOS'!$AF659),"")</f>
        <v/>
      </c>
      <c r="BL105" s="333" t="str">
        <f>IF(AND('MAPA DE RIESGOS'!$AP642="Media",'MAPA DE RIESGOS'!$AR642="Mayor"),CONCATENATE("R",'MAPA DE RIESGOS'!$H642,"C",'MAPA DE RIESGOS'!$AF642),"")</f>
        <v/>
      </c>
      <c r="BM105" s="333" t="str">
        <f>IF(AND('MAPA DE RIESGOS'!$AP643="Media",'MAPA DE RIESGOS'!$AR643="Mayor"),CONCATENATE("R",'MAPA DE RIESGOS'!$H643,"C",'MAPA DE RIESGOS'!$AF643),"")</f>
        <v/>
      </c>
      <c r="BN105" s="333" t="str">
        <f>IF(AND('MAPA DE RIESGOS'!$AP644="Media",'MAPA DE RIESGOS'!$AR644="Mayor"),CONCATENATE("R",'MAPA DE RIESGOS'!$H644,"C",'MAPA DE RIESGOS'!$AF644),"")</f>
        <v/>
      </c>
      <c r="BO105" s="333" t="str">
        <f>IF(AND('MAPA DE RIESGOS'!$AP645="Media",'MAPA DE RIESGOS'!$AR645="Mayor"),CONCATENATE("R",'MAPA DE RIESGOS'!$H645,"C",'MAPA DE RIESGOS'!$AF645),"")</f>
        <v/>
      </c>
      <c r="BP105" s="333" t="str">
        <f>IF(AND('MAPA DE RIESGOS'!$AP646="Media",'MAPA DE RIESGOS'!$AR646="Mayor"),CONCATENATE("R",'MAPA DE RIESGOS'!$H646,"C",'MAPA DE RIESGOS'!$AF646),"")</f>
        <v/>
      </c>
      <c r="BQ105" s="333" t="str">
        <f>IF(AND('MAPA DE RIESGOS'!$AP647="Media",'MAPA DE RIESGOS'!$AR647="Mayor"),CONCATENATE("R",'MAPA DE RIESGOS'!$H647,"C",'MAPA DE RIESGOS'!$AF647),"")</f>
        <v/>
      </c>
      <c r="BR105" s="333" t="str">
        <f>IF(AND('MAPA DE RIESGOS'!$AP648="Media",'MAPA DE RIESGOS'!$AR648="Mayor"),CONCATENATE("R",'MAPA DE RIESGOS'!$H648,"C",'MAPA DE RIESGOS'!$AF648),"")</f>
        <v/>
      </c>
      <c r="BS105" s="333" t="str">
        <f>IF(AND('MAPA DE RIESGOS'!$AP649="Media",'MAPA DE RIESGOS'!$AR649="Mayor"),CONCATENATE("R",'MAPA DE RIESGOS'!$H649,"C",'MAPA DE RIESGOS'!$AF649),"")</f>
        <v/>
      </c>
      <c r="BT105" s="333" t="str">
        <f>IF(AND('MAPA DE RIESGOS'!$AP650="Media",'MAPA DE RIESGOS'!$AR650="Mayor"),CONCATENATE("R",'MAPA DE RIESGOS'!$H650,"C",'MAPA DE RIESGOS'!$AF650),"")</f>
        <v/>
      </c>
      <c r="BU105" s="333" t="str">
        <f>IF(AND('MAPA DE RIESGOS'!$AP651="Media",'MAPA DE RIESGOS'!$AR651="Mayor"),CONCATENATE("R",'MAPA DE RIESGOS'!$H651,"C",'MAPA DE RIESGOS'!$AF651),"")</f>
        <v/>
      </c>
      <c r="BV105" s="333" t="str">
        <f>IF(AND('MAPA DE RIESGOS'!$AP652="Media",'MAPA DE RIESGOS'!$AR652="Mayor"),CONCATENATE("R",'MAPA DE RIESGOS'!$H652,"C",'MAPA DE RIESGOS'!$AF652),"")</f>
        <v/>
      </c>
      <c r="BW105" s="333" t="str">
        <f>IF(AND('MAPA DE RIESGOS'!$AP653="Media",'MAPA DE RIESGOS'!$AR653="Mayor"),CONCATENATE("R",'MAPA DE RIESGOS'!$H653,"C",'MAPA DE RIESGOS'!$AF653),"")</f>
        <v/>
      </c>
      <c r="BX105" s="333" t="str">
        <f>IF(AND('MAPA DE RIESGOS'!$AP654="Media",'MAPA DE RIESGOS'!$AR654="Mayor"),CONCATENATE("R",'MAPA DE RIESGOS'!$H654,"C",'MAPA DE RIESGOS'!$AF654),"")</f>
        <v/>
      </c>
      <c r="BY105" s="333" t="str">
        <f>IF(AND('MAPA DE RIESGOS'!$AP655="Media",'MAPA DE RIESGOS'!$AR655="Mayor"),CONCATENATE("R",'MAPA DE RIESGOS'!$H655,"C",'MAPA DE RIESGOS'!$AF655),"")</f>
        <v/>
      </c>
      <c r="BZ105" s="333" t="str">
        <f>IF(AND('MAPA DE RIESGOS'!$AP656="Media",'MAPA DE RIESGOS'!$AR656="Mayor"),CONCATENATE("R",'MAPA DE RIESGOS'!$H656,"C",'MAPA DE RIESGOS'!$AF656),"")</f>
        <v/>
      </c>
      <c r="CA105" s="333" t="str">
        <f>IF(AND('MAPA DE RIESGOS'!$AP657="Media",'MAPA DE RIESGOS'!$AR657="Mayor"),CONCATENATE("R",'MAPA DE RIESGOS'!$H657,"C",'MAPA DE RIESGOS'!$AF657),"")</f>
        <v/>
      </c>
      <c r="CB105" s="333" t="str">
        <f>IF(AND('MAPA DE RIESGOS'!$AP658="Media",'MAPA DE RIESGOS'!$AR658="Mayor"),CONCATENATE("R",'MAPA DE RIESGOS'!$H658,"C",'MAPA DE RIESGOS'!$AF658),"")</f>
        <v/>
      </c>
      <c r="CC105" s="334" t="str">
        <f>IF(AND('MAPA DE RIESGOS'!$AP659="Media",'MAPA DE RIESGOS'!$AR659="Mayor"),CONCATENATE("R",'MAPA DE RIESGOS'!$H659,"C",'MAPA DE RIESGOS'!$AF659),"")</f>
        <v/>
      </c>
      <c r="CD105" s="335" t="str">
        <f>IF(AND('MAPA DE RIESGOS'!$AP642="Media",'MAPA DE RIESGOS'!$AR642="Catastrófico"),CONCATENATE("R",'MAPA DE RIESGOS'!$H642,"C",'MAPA DE RIESGOS'!$AF642),"")</f>
        <v/>
      </c>
      <c r="CE105" s="335" t="str">
        <f>IF(AND('MAPA DE RIESGOS'!$AP643="Media",'MAPA DE RIESGOS'!$AR643="Catastrófico"),CONCATENATE("R",'MAPA DE RIESGOS'!$H643,"C",'MAPA DE RIESGOS'!$AF643),"")</f>
        <v/>
      </c>
      <c r="CF105" s="335" t="str">
        <f>IF(AND('MAPA DE RIESGOS'!$AP644="Media",'MAPA DE RIESGOS'!$AR644="Catastrófico"),CONCATENATE("R",'MAPA DE RIESGOS'!$H644,"C",'MAPA DE RIESGOS'!$AF644),"")</f>
        <v/>
      </c>
      <c r="CG105" s="335" t="str">
        <f>IF(AND('MAPA DE RIESGOS'!$AP645="Media",'MAPA DE RIESGOS'!$AR645="Catastrófico"),CONCATENATE("R",'MAPA DE RIESGOS'!$H645,"C",'MAPA DE RIESGOS'!$AF645),"")</f>
        <v/>
      </c>
      <c r="CH105" s="335" t="str">
        <f>IF(AND('MAPA DE RIESGOS'!$AP646="Media",'MAPA DE RIESGOS'!$AR646="Catastrófico"),CONCATENATE("R",'MAPA DE RIESGOS'!$H646,"C",'MAPA DE RIESGOS'!$AF646),"")</f>
        <v/>
      </c>
      <c r="CI105" s="335" t="str">
        <f>IF(AND('MAPA DE RIESGOS'!$AP647="Media",'MAPA DE RIESGOS'!$AR647="Catastrófico"),CONCATENATE("R",'MAPA DE RIESGOS'!$H647,"C",'MAPA DE RIESGOS'!$AF647),"")</f>
        <v/>
      </c>
      <c r="CJ105" s="335" t="str">
        <f>IF(AND('MAPA DE RIESGOS'!$AP648="Media",'MAPA DE RIESGOS'!$AR648="Catastrófico"),CONCATENATE("R",'MAPA DE RIESGOS'!$H648,"C",'MAPA DE RIESGOS'!$AF648),"")</f>
        <v/>
      </c>
      <c r="CK105" s="335" t="str">
        <f>IF(AND('MAPA DE RIESGOS'!$AP649="Media",'MAPA DE RIESGOS'!$AR649="Catastrófico"),CONCATENATE("R",'MAPA DE RIESGOS'!$H649,"C",'MAPA DE RIESGOS'!$AF649),"")</f>
        <v/>
      </c>
      <c r="CL105" s="335" t="str">
        <f>IF(AND('MAPA DE RIESGOS'!$AP650="Media",'MAPA DE RIESGOS'!$AR650="Catastrófico"),CONCATENATE("R",'MAPA DE RIESGOS'!$H650,"C",'MAPA DE RIESGOS'!$AF650),"")</f>
        <v/>
      </c>
      <c r="CM105" s="335" t="str">
        <f>IF(AND('MAPA DE RIESGOS'!$AP651="Media",'MAPA DE RIESGOS'!$AR651="Catastrófico"),CONCATENATE("R",'MAPA DE RIESGOS'!$H651,"C",'MAPA DE RIESGOS'!$AF651),"")</f>
        <v/>
      </c>
      <c r="CN105" s="335" t="str">
        <f>IF(AND('MAPA DE RIESGOS'!$AP652="Media",'MAPA DE RIESGOS'!$AR652="Catastrófico"),CONCATENATE("R",'MAPA DE RIESGOS'!$H652,"C",'MAPA DE RIESGOS'!$AF652),"")</f>
        <v/>
      </c>
      <c r="CO105" s="335" t="str">
        <f>IF(AND('MAPA DE RIESGOS'!$AP653="Media",'MAPA DE RIESGOS'!$AR653="Catastrófico"),CONCATENATE("R",'MAPA DE RIESGOS'!$H653,"C",'MAPA DE RIESGOS'!$AF653),"")</f>
        <v/>
      </c>
      <c r="CP105" s="335" t="str">
        <f>IF(AND('MAPA DE RIESGOS'!$AP654="Media",'MAPA DE RIESGOS'!$AR654="Catastrófico"),CONCATENATE("R",'MAPA DE RIESGOS'!$H654,"C",'MAPA DE RIESGOS'!$AF654),"")</f>
        <v/>
      </c>
      <c r="CQ105" s="335" t="str">
        <f>IF(AND('MAPA DE RIESGOS'!$AP655="Media",'MAPA DE RIESGOS'!$AR655="Catastrófico"),CONCATENATE("R",'MAPA DE RIESGOS'!$H655,"C",'MAPA DE RIESGOS'!$AF655),"")</f>
        <v/>
      </c>
      <c r="CR105" s="335" t="str">
        <f>IF(AND('MAPA DE RIESGOS'!$AP656="Media",'MAPA DE RIESGOS'!$AR656="Catastrófico"),CONCATENATE("R",'MAPA DE RIESGOS'!$H656,"C",'MAPA DE RIESGOS'!$AF656),"")</f>
        <v/>
      </c>
      <c r="CS105" s="335" t="str">
        <f>IF(AND('MAPA DE RIESGOS'!$AP657="Media",'MAPA DE RIESGOS'!$AR657="Catastrófico"),CONCATENATE("R",'MAPA DE RIESGOS'!$H657,"C",'MAPA DE RIESGOS'!$AF657),"")</f>
        <v/>
      </c>
      <c r="CT105" s="335" t="str">
        <f>IF(AND('MAPA DE RIESGOS'!$AP658="Media",'MAPA DE RIESGOS'!$AR658="Catastrófico"),CONCATENATE("R",'MAPA DE RIESGOS'!$H658,"C",'MAPA DE RIESGOS'!$AF658),"")</f>
        <v/>
      </c>
      <c r="CU105" s="336" t="str">
        <f>IF(AND('MAPA DE RIESGOS'!$AP659="Media",'MAPA DE RIESGOS'!$AR659="Catastrófico"),CONCATENATE("R",'MAPA DE RIESGOS'!$H659,"C",'MAPA DE RIESGOS'!$AF659),"")</f>
        <v/>
      </c>
      <c r="CV105" s="67"/>
      <c r="CW105" s="979"/>
      <c r="CX105" s="980"/>
      <c r="CY105" s="980"/>
      <c r="CZ105" s="980"/>
      <c r="DA105" s="980"/>
      <c r="DB105" s="981"/>
    </row>
    <row r="106" spans="2:106" ht="32.450000000000003" customHeight="1">
      <c r="B106" s="966"/>
      <c r="C106" s="966"/>
      <c r="D106" s="967"/>
      <c r="E106" s="955"/>
      <c r="F106" s="956"/>
      <c r="G106" s="956"/>
      <c r="H106" s="956"/>
      <c r="I106" s="957"/>
      <c r="J106" s="345" t="str">
        <f>IF(AND('MAPA DE RIESGOS'!$AP660="Media",'MAPA DE RIESGOS'!$AR660="Leve"),CONCATENATE("R",'MAPA DE RIESGOS'!$H660,"C",'MAPA DE RIESGOS'!$AF660),"")</f>
        <v/>
      </c>
      <c r="K106" s="346" t="str">
        <f>IF(AND('MAPA DE RIESGOS'!$AP661="Media",'MAPA DE RIESGOS'!$AR661="Leve"),CONCATENATE("R",'MAPA DE RIESGOS'!$H661,"C",'MAPA DE RIESGOS'!$AF661),"")</f>
        <v/>
      </c>
      <c r="L106" s="346" t="str">
        <f>IF(AND('MAPA DE RIESGOS'!$AP662="Media",'MAPA DE RIESGOS'!$AR662="Leve"),CONCATENATE("R",'MAPA DE RIESGOS'!$H662,"C",'MAPA DE RIESGOS'!$AF662),"")</f>
        <v/>
      </c>
      <c r="M106" s="346" t="str">
        <f>IF(AND('MAPA DE RIESGOS'!$AP663="Media",'MAPA DE RIESGOS'!$AR663="Leve"),CONCATENATE("R",'MAPA DE RIESGOS'!$H663,"C",'MAPA DE RIESGOS'!$AF663),"")</f>
        <v/>
      </c>
      <c r="N106" s="346" t="str">
        <f>IF(AND('MAPA DE RIESGOS'!$AP664="Media",'MAPA DE RIESGOS'!$AR664="Leve"),CONCATENATE("R",'MAPA DE RIESGOS'!$H664,"C",'MAPA DE RIESGOS'!$AF664),"")</f>
        <v/>
      </c>
      <c r="O106" s="346" t="str">
        <f>IF(AND('MAPA DE RIESGOS'!$AP665="Media",'MAPA DE RIESGOS'!$AR665="Leve"),CONCATENATE("R",'MAPA DE RIESGOS'!$H665,"C",'MAPA DE RIESGOS'!$AF665),"")</f>
        <v/>
      </c>
      <c r="P106" s="346" t="str">
        <f>IF(AND('MAPA DE RIESGOS'!$AP666="Media",'MAPA DE RIESGOS'!$AR666="Leve"),CONCATENATE("R",'MAPA DE RIESGOS'!$H666,"C",'MAPA DE RIESGOS'!$AF666),"")</f>
        <v/>
      </c>
      <c r="Q106" s="346" t="str">
        <f>IF(AND('MAPA DE RIESGOS'!$AP667="Media",'MAPA DE RIESGOS'!$AR667="Leve"),CONCATENATE("R",'MAPA DE RIESGOS'!$H667,"C",'MAPA DE RIESGOS'!$AF667),"")</f>
        <v/>
      </c>
      <c r="R106" s="346" t="str">
        <f>IF(AND('MAPA DE RIESGOS'!$AP668="Media",'MAPA DE RIESGOS'!$AR668="Leve"),CONCATENATE("R",'MAPA DE RIESGOS'!$H668,"C",'MAPA DE RIESGOS'!$AF668),"")</f>
        <v/>
      </c>
      <c r="S106" s="346" t="str">
        <f>IF(AND('MAPA DE RIESGOS'!$AP669="Media",'MAPA DE RIESGOS'!$AR669="Leve"),CONCATENATE("R",'MAPA DE RIESGOS'!$H669,"C",'MAPA DE RIESGOS'!$AF669),"")</f>
        <v/>
      </c>
      <c r="T106" s="346" t="str">
        <f>IF(AND('MAPA DE RIESGOS'!$AP670="Media",'MAPA DE RIESGOS'!$AR670="Leve"),CONCATENATE("R",'MAPA DE RIESGOS'!$H670,"C",'MAPA DE RIESGOS'!$AF670),"")</f>
        <v/>
      </c>
      <c r="U106" s="346" t="str">
        <f>IF(AND('MAPA DE RIESGOS'!$AP671="Media",'MAPA DE RIESGOS'!$AR671="Leve"),CONCATENATE("R",'MAPA DE RIESGOS'!$H671,"C",'MAPA DE RIESGOS'!$AF671),"")</f>
        <v/>
      </c>
      <c r="V106" s="346" t="str">
        <f>IF(AND('MAPA DE RIESGOS'!$AP672="Media",'MAPA DE RIESGOS'!$AR672="Leve"),CONCATENATE("R",'MAPA DE RIESGOS'!$H672,"C",'MAPA DE RIESGOS'!$AF672),"")</f>
        <v/>
      </c>
      <c r="W106" s="346" t="str">
        <f>IF(AND('MAPA DE RIESGOS'!$AP673="Media",'MAPA DE RIESGOS'!$AR673="Leve"),CONCATENATE("R",'MAPA DE RIESGOS'!$H673,"C",'MAPA DE RIESGOS'!$AF673),"")</f>
        <v/>
      </c>
      <c r="X106" s="346" t="str">
        <f>IF(AND('MAPA DE RIESGOS'!$AP674="Media",'MAPA DE RIESGOS'!$AR674="Leve"),CONCATENATE("R",'MAPA DE RIESGOS'!$H674,"C",'MAPA DE RIESGOS'!$AF674),"")</f>
        <v/>
      </c>
      <c r="Y106" s="346" t="str">
        <f>IF(AND('MAPA DE RIESGOS'!$AP675="Media",'MAPA DE RIESGOS'!$AR675="Leve"),CONCATENATE("R",'MAPA DE RIESGOS'!$H675,"C",'MAPA DE RIESGOS'!$AF675),"")</f>
        <v/>
      </c>
      <c r="Z106" s="346" t="str">
        <f>IF(AND('MAPA DE RIESGOS'!$AP676="Media",'MAPA DE RIESGOS'!$AR676="Leve"),CONCATENATE("R",'MAPA DE RIESGOS'!$H676,"C",'MAPA DE RIESGOS'!$AF676),"")</f>
        <v/>
      </c>
      <c r="AA106" s="346" t="str">
        <f>IF(AND('MAPA DE RIESGOS'!$AP677="Media",'MAPA DE RIESGOS'!$AR677="Leve"),CONCATENATE("R",'MAPA DE RIESGOS'!$H677,"C",'MAPA DE RIESGOS'!$AF677),"")</f>
        <v/>
      </c>
      <c r="AB106" s="345" t="str">
        <f>IF(AND('MAPA DE RIESGOS'!$AP660="Media",'MAPA DE RIESGOS'!$AR660="Menor"),CONCATENATE("R",'MAPA DE RIESGOS'!$H660,"C",'MAPA DE RIESGOS'!$AF660),"")</f>
        <v/>
      </c>
      <c r="AC106" s="346" t="str">
        <f>IF(AND('MAPA DE RIESGOS'!$AP661="Media",'MAPA DE RIESGOS'!$AR661="Menor"),CONCATENATE("R",'MAPA DE RIESGOS'!$H661,"C",'MAPA DE RIESGOS'!$AF661),"")</f>
        <v/>
      </c>
      <c r="AD106" s="346" t="str">
        <f>IF(AND('MAPA DE RIESGOS'!$AP662="Media",'MAPA DE RIESGOS'!$AR662="Menor"),CONCATENATE("R",'MAPA DE RIESGOS'!$H662,"C",'MAPA DE RIESGOS'!$AF662),"")</f>
        <v/>
      </c>
      <c r="AE106" s="346" t="str">
        <f>IF(AND('MAPA DE RIESGOS'!$AP663="Media",'MAPA DE RIESGOS'!$AR663="Menor"),CONCATENATE("R",'MAPA DE RIESGOS'!$H663,"C",'MAPA DE RIESGOS'!$AF663),"")</f>
        <v/>
      </c>
      <c r="AF106" s="346" t="str">
        <f>IF(AND('MAPA DE RIESGOS'!$AP664="Media",'MAPA DE RIESGOS'!$AR664="Menor"),CONCATENATE("R",'MAPA DE RIESGOS'!$H664,"C",'MAPA DE RIESGOS'!$AF664),"")</f>
        <v/>
      </c>
      <c r="AG106" s="346" t="str">
        <f>IF(AND('MAPA DE RIESGOS'!$AP665="Media",'MAPA DE RIESGOS'!$AR665="Menor"),CONCATENATE("R",'MAPA DE RIESGOS'!$H665,"C",'MAPA DE RIESGOS'!$AF665),"")</f>
        <v/>
      </c>
      <c r="AH106" s="346" t="str">
        <f>IF(AND('MAPA DE RIESGOS'!$AP666="Media",'MAPA DE RIESGOS'!$AR666="Menor"),CONCATENATE("R",'MAPA DE RIESGOS'!$H666,"C",'MAPA DE RIESGOS'!$AF666),"")</f>
        <v/>
      </c>
      <c r="AI106" s="346" t="str">
        <f>IF(AND('MAPA DE RIESGOS'!$AP667="Media",'MAPA DE RIESGOS'!$AR667="Menor"),CONCATENATE("R",'MAPA DE RIESGOS'!$H667,"C",'MAPA DE RIESGOS'!$AF667),"")</f>
        <v/>
      </c>
      <c r="AJ106" s="346" t="str">
        <f>IF(AND('MAPA DE RIESGOS'!$AP668="Media",'MAPA DE RIESGOS'!$AR668="Menor"),CONCATENATE("R",'MAPA DE RIESGOS'!$H668,"C",'MAPA DE RIESGOS'!$AF668),"")</f>
        <v/>
      </c>
      <c r="AK106" s="346" t="str">
        <f>IF(AND('MAPA DE RIESGOS'!$AP669="Media",'MAPA DE RIESGOS'!$AR669="Menor"),CONCATENATE("R",'MAPA DE RIESGOS'!$H669,"C",'MAPA DE RIESGOS'!$AF669),"")</f>
        <v/>
      </c>
      <c r="AL106" s="346" t="str">
        <f>IF(AND('MAPA DE RIESGOS'!$AP670="Media",'MAPA DE RIESGOS'!$AR670="Menor"),CONCATENATE("R",'MAPA DE RIESGOS'!$H670,"C",'MAPA DE RIESGOS'!$AF670),"")</f>
        <v/>
      </c>
      <c r="AM106" s="346" t="str">
        <f>IF(AND('MAPA DE RIESGOS'!$AP671="Media",'MAPA DE RIESGOS'!$AR671="Menor"),CONCATENATE("R",'MAPA DE RIESGOS'!$H671,"C",'MAPA DE RIESGOS'!$AF671),"")</f>
        <v/>
      </c>
      <c r="AN106" s="346" t="str">
        <f>IF(AND('MAPA DE RIESGOS'!$AP672="Media",'MAPA DE RIESGOS'!$AR672="Menor"),CONCATENATE("R",'MAPA DE RIESGOS'!$H672,"C",'MAPA DE RIESGOS'!$AF672),"")</f>
        <v/>
      </c>
      <c r="AO106" s="346" t="str">
        <f>IF(AND('MAPA DE RIESGOS'!$AP673="Media",'MAPA DE RIESGOS'!$AR673="Menor"),CONCATENATE("R",'MAPA DE RIESGOS'!$H673,"C",'MAPA DE RIESGOS'!$AF673),"")</f>
        <v/>
      </c>
      <c r="AP106" s="346" t="str">
        <f>IF(AND('MAPA DE RIESGOS'!$AP674="Media",'MAPA DE RIESGOS'!$AR674="Menor"),CONCATENATE("R",'MAPA DE RIESGOS'!$H674,"C",'MAPA DE RIESGOS'!$AF674),"")</f>
        <v/>
      </c>
      <c r="AQ106" s="346" t="str">
        <f>IF(AND('MAPA DE RIESGOS'!$AP675="Media",'MAPA DE RIESGOS'!$AR675="Menor"),CONCATENATE("R",'MAPA DE RIESGOS'!$H675,"C",'MAPA DE RIESGOS'!$AF675),"")</f>
        <v/>
      </c>
      <c r="AR106" s="346" t="str">
        <f>IF(AND('MAPA DE RIESGOS'!$AP676="Media",'MAPA DE RIESGOS'!$AR676="Menor"),CONCATENATE("R",'MAPA DE RIESGOS'!$H676,"C",'MAPA DE RIESGOS'!$AF676),"")</f>
        <v/>
      </c>
      <c r="AS106" s="346" t="str">
        <f>IF(AND('MAPA DE RIESGOS'!$AP677="Media",'MAPA DE RIESGOS'!$AR677="Menor"),CONCATENATE("R",'MAPA DE RIESGOS'!$H677,"C",'MAPA DE RIESGOS'!$AF677),"")</f>
        <v/>
      </c>
      <c r="AT106" s="345" t="str">
        <f>IF(AND('MAPA DE RIESGOS'!$AP660="Media",'MAPA DE RIESGOS'!$AR660="Moderado"),CONCATENATE("R",'MAPA DE RIESGOS'!$H660,"C",'MAPA DE RIESGOS'!$AF660),"")</f>
        <v/>
      </c>
      <c r="AU106" s="346" t="str">
        <f>IF(AND('MAPA DE RIESGOS'!$AP661="Media",'MAPA DE RIESGOS'!$AR661="Moderado"),CONCATENATE("R",'MAPA DE RIESGOS'!$H661,"C",'MAPA DE RIESGOS'!$AF661),"")</f>
        <v/>
      </c>
      <c r="AV106" s="346" t="str">
        <f>IF(AND('MAPA DE RIESGOS'!$AP662="Media",'MAPA DE RIESGOS'!$AR662="Moderado"),CONCATENATE("R",'MAPA DE RIESGOS'!$H662,"C",'MAPA DE RIESGOS'!$AF662),"")</f>
        <v/>
      </c>
      <c r="AW106" s="346" t="str">
        <f>IF(AND('MAPA DE RIESGOS'!$AP663="Media",'MAPA DE RIESGOS'!$AR663="Moderado"),CONCATENATE("R",'MAPA DE RIESGOS'!$H663,"C",'MAPA DE RIESGOS'!$AF663),"")</f>
        <v/>
      </c>
      <c r="AX106" s="346" t="str">
        <f>IF(AND('MAPA DE RIESGOS'!$AP664="Media",'MAPA DE RIESGOS'!$AR664="Moderado"),CONCATENATE("R",'MAPA DE RIESGOS'!$H664,"C",'MAPA DE RIESGOS'!$AF664),"")</f>
        <v/>
      </c>
      <c r="AY106" s="346" t="str">
        <f>IF(AND('MAPA DE RIESGOS'!$AP665="Media",'MAPA DE RIESGOS'!$AR665="Moderado"),CONCATENATE("R",'MAPA DE RIESGOS'!$H665,"C",'MAPA DE RIESGOS'!$AF665),"")</f>
        <v/>
      </c>
      <c r="AZ106" s="346" t="str">
        <f>IF(AND('MAPA DE RIESGOS'!$AP666="Media",'MAPA DE RIESGOS'!$AR666="Moderado"),CONCATENATE("R",'MAPA DE RIESGOS'!$H666,"C",'MAPA DE RIESGOS'!$AF666),"")</f>
        <v/>
      </c>
      <c r="BA106" s="346" t="str">
        <f>IF(AND('MAPA DE RIESGOS'!$AP667="Media",'MAPA DE RIESGOS'!$AR667="Moderado"),CONCATENATE("R",'MAPA DE RIESGOS'!$H667,"C",'MAPA DE RIESGOS'!$AF667),"")</f>
        <v/>
      </c>
      <c r="BB106" s="346" t="str">
        <f>IF(AND('MAPA DE RIESGOS'!$AP668="Media",'MAPA DE RIESGOS'!$AR668="Moderado"),CONCATENATE("R",'MAPA DE RIESGOS'!$H668,"C",'MAPA DE RIESGOS'!$AF668),"")</f>
        <v/>
      </c>
      <c r="BC106" s="346" t="str">
        <f>IF(AND('MAPA DE RIESGOS'!$AP669="Media",'MAPA DE RIESGOS'!$AR669="Moderado"),CONCATENATE("R",'MAPA DE RIESGOS'!$H669,"C",'MAPA DE RIESGOS'!$AF669),"")</f>
        <v/>
      </c>
      <c r="BD106" s="346" t="str">
        <f>IF(AND('MAPA DE RIESGOS'!$AP670="Media",'MAPA DE RIESGOS'!$AR670="Moderado"),CONCATENATE("R",'MAPA DE RIESGOS'!$H670,"C",'MAPA DE RIESGOS'!$AF670),"")</f>
        <v/>
      </c>
      <c r="BE106" s="346" t="str">
        <f>IF(AND('MAPA DE RIESGOS'!$AP671="Media",'MAPA DE RIESGOS'!$AR671="Moderado"),CONCATENATE("R",'MAPA DE RIESGOS'!$H671,"C",'MAPA DE RIESGOS'!$AF671),"")</f>
        <v/>
      </c>
      <c r="BF106" s="346" t="str">
        <f>IF(AND('MAPA DE RIESGOS'!$AP672="Media",'MAPA DE RIESGOS'!$AR672="Moderado"),CONCATENATE("R",'MAPA DE RIESGOS'!$H672,"C",'MAPA DE RIESGOS'!$AF672),"")</f>
        <v/>
      </c>
      <c r="BG106" s="346" t="str">
        <f>IF(AND('MAPA DE RIESGOS'!$AP673="Media",'MAPA DE RIESGOS'!$AR673="Moderado"),CONCATENATE("R",'MAPA DE RIESGOS'!$H673,"C",'MAPA DE RIESGOS'!$AF673),"")</f>
        <v/>
      </c>
      <c r="BH106" s="346" t="str">
        <f>IF(AND('MAPA DE RIESGOS'!$AP674="Media",'MAPA DE RIESGOS'!$AR674="Moderado"),CONCATENATE("R",'MAPA DE RIESGOS'!$H674,"C",'MAPA DE RIESGOS'!$AF674),"")</f>
        <v/>
      </c>
      <c r="BI106" s="346" t="str">
        <f>IF(AND('MAPA DE RIESGOS'!$AP675="Media",'MAPA DE RIESGOS'!$AR675="Moderado"),CONCATENATE("R",'MAPA DE RIESGOS'!$H675,"C",'MAPA DE RIESGOS'!$AF675),"")</f>
        <v/>
      </c>
      <c r="BJ106" s="346" t="str">
        <f>IF(AND('MAPA DE RIESGOS'!$AP676="Media",'MAPA DE RIESGOS'!$AR676="Moderado"),CONCATENATE("R",'MAPA DE RIESGOS'!$H676,"C",'MAPA DE RIESGOS'!$AF676),"")</f>
        <v/>
      </c>
      <c r="BK106" s="347" t="str">
        <f>IF(AND('MAPA DE RIESGOS'!$AP677="Media",'MAPA DE RIESGOS'!$AR677="Moderado"),CONCATENATE("R",'MAPA DE RIESGOS'!$H677,"C",'MAPA DE RIESGOS'!$AF677),"")</f>
        <v/>
      </c>
      <c r="BL106" s="333" t="str">
        <f>IF(AND('MAPA DE RIESGOS'!$AP660="Media",'MAPA DE RIESGOS'!$AR660="Mayor"),CONCATENATE("R",'MAPA DE RIESGOS'!$H660,"C",'MAPA DE RIESGOS'!$AF660),"")</f>
        <v/>
      </c>
      <c r="BM106" s="333" t="str">
        <f>IF(AND('MAPA DE RIESGOS'!$AP661="Media",'MAPA DE RIESGOS'!$AR661="Mayor"),CONCATENATE("R",'MAPA DE RIESGOS'!$H661,"C",'MAPA DE RIESGOS'!$AF661),"")</f>
        <v/>
      </c>
      <c r="BN106" s="333" t="str">
        <f>IF(AND('MAPA DE RIESGOS'!$AP662="Media",'MAPA DE RIESGOS'!$AR662="Mayor"),CONCATENATE("R",'MAPA DE RIESGOS'!$H662,"C",'MAPA DE RIESGOS'!$AF662),"")</f>
        <v/>
      </c>
      <c r="BO106" s="333" t="str">
        <f>IF(AND('MAPA DE RIESGOS'!$AP663="Media",'MAPA DE RIESGOS'!$AR663="Mayor"),CONCATENATE("R",'MAPA DE RIESGOS'!$H663,"C",'MAPA DE RIESGOS'!$AF663),"")</f>
        <v/>
      </c>
      <c r="BP106" s="333" t="str">
        <f>IF(AND('MAPA DE RIESGOS'!$AP664="Media",'MAPA DE RIESGOS'!$AR664="Mayor"),CONCATENATE("R",'MAPA DE RIESGOS'!$H664,"C",'MAPA DE RIESGOS'!$AF664),"")</f>
        <v/>
      </c>
      <c r="BQ106" s="333" t="str">
        <f>IF(AND('MAPA DE RIESGOS'!$AP665="Media",'MAPA DE RIESGOS'!$AR665="Mayor"),CONCATENATE("R",'MAPA DE RIESGOS'!$H665,"C",'MAPA DE RIESGOS'!$AF665),"")</f>
        <v/>
      </c>
      <c r="BR106" s="333" t="str">
        <f>IF(AND('MAPA DE RIESGOS'!$AP666="Media",'MAPA DE RIESGOS'!$AR666="Mayor"),CONCATENATE("R",'MAPA DE RIESGOS'!$H666,"C",'MAPA DE RIESGOS'!$AF666),"")</f>
        <v/>
      </c>
      <c r="BS106" s="333" t="str">
        <f>IF(AND('MAPA DE RIESGOS'!$AP667="Media",'MAPA DE RIESGOS'!$AR667="Mayor"),CONCATENATE("R",'MAPA DE RIESGOS'!$H667,"C",'MAPA DE RIESGOS'!$AF667),"")</f>
        <v/>
      </c>
      <c r="BT106" s="333" t="str">
        <f>IF(AND('MAPA DE RIESGOS'!$AP668="Media",'MAPA DE RIESGOS'!$AR668="Mayor"),CONCATENATE("R",'MAPA DE RIESGOS'!$H668,"C",'MAPA DE RIESGOS'!$AF668),"")</f>
        <v/>
      </c>
      <c r="BU106" s="333" t="str">
        <f>IF(AND('MAPA DE RIESGOS'!$AP669="Media",'MAPA DE RIESGOS'!$AR669="Mayor"),CONCATENATE("R",'MAPA DE RIESGOS'!$H669,"C",'MAPA DE RIESGOS'!$AF669),"")</f>
        <v/>
      </c>
      <c r="BV106" s="333" t="str">
        <f>IF(AND('MAPA DE RIESGOS'!$AP670="Media",'MAPA DE RIESGOS'!$AR670="Mayor"),CONCATENATE("R",'MAPA DE RIESGOS'!$H670,"C",'MAPA DE RIESGOS'!$AF670),"")</f>
        <v/>
      </c>
      <c r="BW106" s="333" t="str">
        <f>IF(AND('MAPA DE RIESGOS'!$AP671="Media",'MAPA DE RIESGOS'!$AR671="Mayor"),CONCATENATE("R",'MAPA DE RIESGOS'!$H671,"C",'MAPA DE RIESGOS'!$AF671),"")</f>
        <v/>
      </c>
      <c r="BX106" s="333" t="str">
        <f>IF(AND('MAPA DE RIESGOS'!$AP672="Media",'MAPA DE RIESGOS'!$AR672="Mayor"),CONCATENATE("R",'MAPA DE RIESGOS'!$H672,"C",'MAPA DE RIESGOS'!$AF672),"")</f>
        <v/>
      </c>
      <c r="BY106" s="333" t="str">
        <f>IF(AND('MAPA DE RIESGOS'!$AP673="Media",'MAPA DE RIESGOS'!$AR673="Mayor"),CONCATENATE("R",'MAPA DE RIESGOS'!$H673,"C",'MAPA DE RIESGOS'!$AF673),"")</f>
        <v/>
      </c>
      <c r="BZ106" s="333" t="str">
        <f>IF(AND('MAPA DE RIESGOS'!$AP674="Media",'MAPA DE RIESGOS'!$AR674="Mayor"),CONCATENATE("R",'MAPA DE RIESGOS'!$H674,"C",'MAPA DE RIESGOS'!$AF674),"")</f>
        <v/>
      </c>
      <c r="CA106" s="333" t="str">
        <f>IF(AND('MAPA DE RIESGOS'!$AP675="Media",'MAPA DE RIESGOS'!$AR675="Mayor"),CONCATENATE("R",'MAPA DE RIESGOS'!$H675,"C",'MAPA DE RIESGOS'!$AF675),"")</f>
        <v/>
      </c>
      <c r="CB106" s="333" t="str">
        <f>IF(AND('MAPA DE RIESGOS'!$AP676="Media",'MAPA DE RIESGOS'!$AR676="Mayor"),CONCATENATE("R",'MAPA DE RIESGOS'!$H676,"C",'MAPA DE RIESGOS'!$AF676),"")</f>
        <v/>
      </c>
      <c r="CC106" s="334" t="str">
        <f>IF(AND('MAPA DE RIESGOS'!$AP677="Media",'MAPA DE RIESGOS'!$AR677="Mayor"),CONCATENATE("R",'MAPA DE RIESGOS'!$H677,"C",'MAPA DE RIESGOS'!$AF677),"")</f>
        <v/>
      </c>
      <c r="CD106" s="335" t="str">
        <f>IF(AND('MAPA DE RIESGOS'!$AP660="Media",'MAPA DE RIESGOS'!$AR660="Catastrófico"),CONCATENATE("R",'MAPA DE RIESGOS'!$H660,"C",'MAPA DE RIESGOS'!$AF660),"")</f>
        <v/>
      </c>
      <c r="CE106" s="335" t="str">
        <f>IF(AND('MAPA DE RIESGOS'!$AP661="Media",'MAPA DE RIESGOS'!$AR661="Catastrófico"),CONCATENATE("R",'MAPA DE RIESGOS'!$H661,"C",'MAPA DE RIESGOS'!$AF661),"")</f>
        <v/>
      </c>
      <c r="CF106" s="335" t="str">
        <f>IF(AND('MAPA DE RIESGOS'!$AP662="Media",'MAPA DE RIESGOS'!$AR662="Catastrófico"),CONCATENATE("R",'MAPA DE RIESGOS'!$H662,"C",'MAPA DE RIESGOS'!$AF662),"")</f>
        <v/>
      </c>
      <c r="CG106" s="335" t="str">
        <f>IF(AND('MAPA DE RIESGOS'!$AP663="Media",'MAPA DE RIESGOS'!$AR663="Catastrófico"),CONCATENATE("R",'MAPA DE RIESGOS'!$H663,"C",'MAPA DE RIESGOS'!$AF663),"")</f>
        <v/>
      </c>
      <c r="CH106" s="335" t="str">
        <f>IF(AND('MAPA DE RIESGOS'!$AP664="Media",'MAPA DE RIESGOS'!$AR664="Catastrófico"),CONCATENATE("R",'MAPA DE RIESGOS'!$H664,"C",'MAPA DE RIESGOS'!$AF664),"")</f>
        <v/>
      </c>
      <c r="CI106" s="335" t="str">
        <f>IF(AND('MAPA DE RIESGOS'!$AP665="Media",'MAPA DE RIESGOS'!$AR665="Catastrófico"),CONCATENATE("R",'MAPA DE RIESGOS'!$H665,"C",'MAPA DE RIESGOS'!$AF665),"")</f>
        <v/>
      </c>
      <c r="CJ106" s="335" t="str">
        <f>IF(AND('MAPA DE RIESGOS'!$AP666="Media",'MAPA DE RIESGOS'!$AR666="Catastrófico"),CONCATENATE("R",'MAPA DE RIESGOS'!$H666,"C",'MAPA DE RIESGOS'!$AF666),"")</f>
        <v/>
      </c>
      <c r="CK106" s="335" t="str">
        <f>IF(AND('MAPA DE RIESGOS'!$AP667="Media",'MAPA DE RIESGOS'!$AR667="Catastrófico"),CONCATENATE("R",'MAPA DE RIESGOS'!$H667,"C",'MAPA DE RIESGOS'!$AF667),"")</f>
        <v/>
      </c>
      <c r="CL106" s="335" t="str">
        <f>IF(AND('MAPA DE RIESGOS'!$AP668="Media",'MAPA DE RIESGOS'!$AR668="Catastrófico"),CONCATENATE("R",'MAPA DE RIESGOS'!$H668,"C",'MAPA DE RIESGOS'!$AF668),"")</f>
        <v/>
      </c>
      <c r="CM106" s="335" t="str">
        <f>IF(AND('MAPA DE RIESGOS'!$AP669="Media",'MAPA DE RIESGOS'!$AR669="Catastrófico"),CONCATENATE("R",'MAPA DE RIESGOS'!$H669,"C",'MAPA DE RIESGOS'!$AF669),"")</f>
        <v/>
      </c>
      <c r="CN106" s="335" t="str">
        <f>IF(AND('MAPA DE RIESGOS'!$AP670="Media",'MAPA DE RIESGOS'!$AR670="Catastrófico"),CONCATENATE("R",'MAPA DE RIESGOS'!$H670,"C",'MAPA DE RIESGOS'!$AF670),"")</f>
        <v/>
      </c>
      <c r="CO106" s="335" t="str">
        <f>IF(AND('MAPA DE RIESGOS'!$AP671="Media",'MAPA DE RIESGOS'!$AR671="Catastrófico"),CONCATENATE("R",'MAPA DE RIESGOS'!$H671,"C",'MAPA DE RIESGOS'!$AF671),"")</f>
        <v/>
      </c>
      <c r="CP106" s="335" t="str">
        <f>IF(AND('MAPA DE RIESGOS'!$AP672="Media",'MAPA DE RIESGOS'!$AR672="Catastrófico"),CONCATENATE("R",'MAPA DE RIESGOS'!$H672,"C",'MAPA DE RIESGOS'!$AF672),"")</f>
        <v/>
      </c>
      <c r="CQ106" s="335" t="str">
        <f>IF(AND('MAPA DE RIESGOS'!$AP673="Media",'MAPA DE RIESGOS'!$AR673="Catastrófico"),CONCATENATE("R",'MAPA DE RIESGOS'!$H673,"C",'MAPA DE RIESGOS'!$AF673),"")</f>
        <v/>
      </c>
      <c r="CR106" s="335" t="str">
        <f>IF(AND('MAPA DE RIESGOS'!$AP674="Media",'MAPA DE RIESGOS'!$AR674="Catastrófico"),CONCATENATE("R",'MAPA DE RIESGOS'!$H674,"C",'MAPA DE RIESGOS'!$AF674),"")</f>
        <v/>
      </c>
      <c r="CS106" s="335" t="str">
        <f>IF(AND('MAPA DE RIESGOS'!$AP675="Media",'MAPA DE RIESGOS'!$AR675="Catastrófico"),CONCATENATE("R",'MAPA DE RIESGOS'!$H675,"C",'MAPA DE RIESGOS'!$AF675),"")</f>
        <v/>
      </c>
      <c r="CT106" s="335" t="str">
        <f>IF(AND('MAPA DE RIESGOS'!$AP676="Media",'MAPA DE RIESGOS'!$AR676="Catastrófico"),CONCATENATE("R",'MAPA DE RIESGOS'!$H676,"C",'MAPA DE RIESGOS'!$AF676),"")</f>
        <v/>
      </c>
      <c r="CU106" s="336" t="str">
        <f>IF(AND('MAPA DE RIESGOS'!$AP677="Media",'MAPA DE RIESGOS'!$AR677="Catastrófico"),CONCATENATE("R",'MAPA DE RIESGOS'!$H677,"C",'MAPA DE RIESGOS'!$AF677),"")</f>
        <v/>
      </c>
      <c r="CV106" s="67"/>
      <c r="CW106" s="979"/>
      <c r="CX106" s="980"/>
      <c r="CY106" s="980"/>
      <c r="CZ106" s="980"/>
      <c r="DA106" s="980"/>
      <c r="DB106" s="981"/>
    </row>
    <row r="107" spans="2:106" ht="32.450000000000003" customHeight="1" thickBot="1">
      <c r="B107" s="966"/>
      <c r="C107" s="966"/>
      <c r="D107" s="967"/>
      <c r="E107" s="958"/>
      <c r="F107" s="959"/>
      <c r="G107" s="959"/>
      <c r="H107" s="959"/>
      <c r="I107" s="960"/>
      <c r="J107" s="348" t="str">
        <f>IF(AND('MAPA DE RIESGOS'!$AP678="Media",'MAPA DE RIESGOS'!$AR678="Leve"),CONCATENATE("R",'MAPA DE RIESGOS'!$H678,"C",'MAPA DE RIESGOS'!$AF678),"")</f>
        <v/>
      </c>
      <c r="K107" s="349" t="str">
        <f>IF(AND('MAPA DE RIESGOS'!$AP679="Media",'MAPA DE RIESGOS'!$AR679="Leve"),CONCATENATE("R",'MAPA DE RIESGOS'!$H679,"C",'MAPA DE RIESGOS'!$AF679),"")</f>
        <v/>
      </c>
      <c r="L107" s="349" t="str">
        <f>IF(AND('MAPA DE RIESGOS'!$AP680="Media",'MAPA DE RIESGOS'!$AR680="Leve"),CONCATENATE("R",'MAPA DE RIESGOS'!$H680,"C",'MAPA DE RIESGOS'!$AF680),"")</f>
        <v/>
      </c>
      <c r="M107" s="349" t="str">
        <f>IF(AND('MAPA DE RIESGOS'!$AP681="Media",'MAPA DE RIESGOS'!$AR681="Leve"),CONCATENATE("R",'MAPA DE RIESGOS'!$H681,"C",'MAPA DE RIESGOS'!$AF681),"")</f>
        <v/>
      </c>
      <c r="N107" s="349" t="str">
        <f>IF(AND('MAPA DE RIESGOS'!$AP682="Media",'MAPA DE RIESGOS'!$AR682="Leve"),CONCATENATE("R",'MAPA DE RIESGOS'!$H682,"C",'MAPA DE RIESGOS'!$AF682),"")</f>
        <v/>
      </c>
      <c r="O107" s="349" t="str">
        <f>IF(AND('MAPA DE RIESGOS'!$AP683="Media",'MAPA DE RIESGOS'!$AR683="Leve"),CONCATENATE("R",'MAPA DE RIESGOS'!$H683,"C",'MAPA DE RIESGOS'!$AF683),"")</f>
        <v/>
      </c>
      <c r="P107" s="349"/>
      <c r="Q107" s="349"/>
      <c r="R107" s="349"/>
      <c r="S107" s="349"/>
      <c r="T107" s="349"/>
      <c r="U107" s="349"/>
      <c r="V107" s="349"/>
      <c r="W107" s="349"/>
      <c r="X107" s="349"/>
      <c r="Y107" s="349"/>
      <c r="Z107" s="349"/>
      <c r="AA107" s="349"/>
      <c r="AB107" s="348" t="str">
        <f>IF(AND('MAPA DE RIESGOS'!$AP678="Media",'MAPA DE RIESGOS'!$AR678="Menor"),CONCATENATE("R",'MAPA DE RIESGOS'!$H678,"C",'MAPA DE RIESGOS'!$AF678),"")</f>
        <v/>
      </c>
      <c r="AC107" s="349" t="str">
        <f>IF(AND('MAPA DE RIESGOS'!$AP679="Media",'MAPA DE RIESGOS'!$AR679="Menor"),CONCATENATE("R",'MAPA DE RIESGOS'!$H679,"C",'MAPA DE RIESGOS'!$AF679),"")</f>
        <v/>
      </c>
      <c r="AD107" s="349" t="str">
        <f>IF(AND('MAPA DE RIESGOS'!$AP680="Media",'MAPA DE RIESGOS'!$AR680="Menor"),CONCATENATE("R",'MAPA DE RIESGOS'!$H680,"C",'MAPA DE RIESGOS'!$AF680),"")</f>
        <v/>
      </c>
      <c r="AE107" s="349" t="str">
        <f>IF(AND('MAPA DE RIESGOS'!$AP681="Media",'MAPA DE RIESGOS'!$AR681="Menor"),CONCATENATE("R",'MAPA DE RIESGOS'!$H681,"C",'MAPA DE RIESGOS'!$AF681),"")</f>
        <v/>
      </c>
      <c r="AF107" s="349" t="str">
        <f>IF(AND('MAPA DE RIESGOS'!$AP682="Media",'MAPA DE RIESGOS'!$AR682="Menor"),CONCATENATE("R",'MAPA DE RIESGOS'!$H682,"C",'MAPA DE RIESGOS'!$AF682),"")</f>
        <v/>
      </c>
      <c r="AG107" s="349" t="str">
        <f>IF(AND('MAPA DE RIESGOS'!$AP683="Media",'MAPA DE RIESGOS'!$AR683="Menor"),CONCATENATE("R",'MAPA DE RIESGOS'!$H683,"C",'MAPA DE RIESGOS'!$AF683),"")</f>
        <v/>
      </c>
      <c r="AH107" s="349"/>
      <c r="AI107" s="349"/>
      <c r="AJ107" s="349"/>
      <c r="AK107" s="349"/>
      <c r="AL107" s="349"/>
      <c r="AM107" s="349"/>
      <c r="AN107" s="349"/>
      <c r="AO107" s="349"/>
      <c r="AP107" s="349"/>
      <c r="AQ107" s="349"/>
      <c r="AR107" s="349"/>
      <c r="AS107" s="349"/>
      <c r="AT107" s="348" t="str">
        <f>IF(AND('MAPA DE RIESGOS'!$AP678="Media",'MAPA DE RIESGOS'!$AR678="Moderado"),CONCATENATE("R",'MAPA DE RIESGOS'!$H678,"C",'MAPA DE RIESGOS'!$AF678),"")</f>
        <v/>
      </c>
      <c r="AU107" s="349" t="str">
        <f>IF(AND('MAPA DE RIESGOS'!$AP679="Media",'MAPA DE RIESGOS'!$AR679="Moderado"),CONCATENATE("R",'MAPA DE RIESGOS'!$H679,"C",'MAPA DE RIESGOS'!$AF679),"")</f>
        <v/>
      </c>
      <c r="AV107" s="349" t="str">
        <f>IF(AND('MAPA DE RIESGOS'!$AP680="Media",'MAPA DE RIESGOS'!$AR680="Moderado"),CONCATENATE("R",'MAPA DE RIESGOS'!$H680,"C",'MAPA DE RIESGOS'!$AF680),"")</f>
        <v/>
      </c>
      <c r="AW107" s="349" t="str">
        <f>IF(AND('MAPA DE RIESGOS'!$AP681="Media",'MAPA DE RIESGOS'!$AR681="Moderado"),CONCATENATE("R",'MAPA DE RIESGOS'!$H681,"C",'MAPA DE RIESGOS'!$AF681),"")</f>
        <v/>
      </c>
      <c r="AX107" s="349" t="str">
        <f>IF(AND('MAPA DE RIESGOS'!$AP682="Media",'MAPA DE RIESGOS'!$AR682="Moderado"),CONCATENATE("R",'MAPA DE RIESGOS'!$H682,"C",'MAPA DE RIESGOS'!$AF682),"")</f>
        <v/>
      </c>
      <c r="AY107" s="349" t="str">
        <f>IF(AND('MAPA DE RIESGOS'!$AP683="Media",'MAPA DE RIESGOS'!$AR683="Moderado"),CONCATENATE("R",'MAPA DE RIESGOS'!$H683,"C",'MAPA DE RIESGOS'!$AF683),"")</f>
        <v/>
      </c>
      <c r="AZ107" s="349"/>
      <c r="BA107" s="349"/>
      <c r="BB107" s="349"/>
      <c r="BC107" s="349"/>
      <c r="BD107" s="349"/>
      <c r="BE107" s="349"/>
      <c r="BF107" s="349"/>
      <c r="BG107" s="349"/>
      <c r="BH107" s="349"/>
      <c r="BI107" s="349"/>
      <c r="BJ107" s="349"/>
      <c r="BK107" s="350"/>
      <c r="BL107" s="338" t="str">
        <f>IF(AND('MAPA DE RIESGOS'!$AP678="Media",'MAPA DE RIESGOS'!$AR678="Mayor"),CONCATENATE("R",'MAPA DE RIESGOS'!$H678,"C",'MAPA DE RIESGOS'!$AF678),"")</f>
        <v/>
      </c>
      <c r="BM107" s="338" t="str">
        <f>IF(AND('MAPA DE RIESGOS'!$AP679="Media",'MAPA DE RIESGOS'!$AR679="Mayor"),CONCATENATE("R",'MAPA DE RIESGOS'!$H679,"C",'MAPA DE RIESGOS'!$AF679),"")</f>
        <v/>
      </c>
      <c r="BN107" s="338" t="str">
        <f>IF(AND('MAPA DE RIESGOS'!$AP680="Media",'MAPA DE RIESGOS'!$AR680="Mayor"),CONCATENATE("R",'MAPA DE RIESGOS'!$H680,"C",'MAPA DE RIESGOS'!$AF680),"")</f>
        <v/>
      </c>
      <c r="BO107" s="338" t="str">
        <f>IF(AND('MAPA DE RIESGOS'!$AP681="Media",'MAPA DE RIESGOS'!$AR681="Mayor"),CONCATENATE("R",'MAPA DE RIESGOS'!$H681,"C",'MAPA DE RIESGOS'!$AF681),"")</f>
        <v/>
      </c>
      <c r="BP107" s="338" t="str">
        <f>IF(AND('MAPA DE RIESGOS'!$AP682="Media",'MAPA DE RIESGOS'!$AR682="Mayor"),CONCATENATE("R",'MAPA DE RIESGOS'!$H682,"C",'MAPA DE RIESGOS'!$AF682),"")</f>
        <v/>
      </c>
      <c r="BQ107" s="338" t="str">
        <f>IF(AND('MAPA DE RIESGOS'!$AP683="Media",'MAPA DE RIESGOS'!$AR683="Mayor"),CONCATENATE("R",'MAPA DE RIESGOS'!$H683,"C",'MAPA DE RIESGOS'!$AF683),"")</f>
        <v/>
      </c>
      <c r="BR107" s="338"/>
      <c r="BS107" s="338"/>
      <c r="BT107" s="338"/>
      <c r="BU107" s="338"/>
      <c r="BV107" s="338"/>
      <c r="BW107" s="338"/>
      <c r="BX107" s="338"/>
      <c r="BY107" s="338"/>
      <c r="BZ107" s="338"/>
      <c r="CA107" s="338"/>
      <c r="CB107" s="338"/>
      <c r="CC107" s="339"/>
      <c r="CD107" s="340" t="str">
        <f>IF(AND('MAPA DE RIESGOS'!$AP678="Media",'MAPA DE RIESGOS'!$AR678="Catastrófico"),CONCATENATE("R",'MAPA DE RIESGOS'!$H678,"C",'MAPA DE RIESGOS'!$AF678),"")</f>
        <v/>
      </c>
      <c r="CE107" s="340" t="str">
        <f>IF(AND('MAPA DE RIESGOS'!$AP679="Media",'MAPA DE RIESGOS'!$AR679="Catastrófico"),CONCATENATE("R",'MAPA DE RIESGOS'!$H679,"C",'MAPA DE RIESGOS'!$AF679),"")</f>
        <v/>
      </c>
      <c r="CF107" s="340" t="str">
        <f>IF(AND('MAPA DE RIESGOS'!$AP680="Media",'MAPA DE RIESGOS'!$AR680="Catastrófico"),CONCATENATE("R",'MAPA DE RIESGOS'!$H680,"C",'MAPA DE RIESGOS'!$AF680),"")</f>
        <v/>
      </c>
      <c r="CG107" s="340" t="str">
        <f>IF(AND('MAPA DE RIESGOS'!$AP681="Media",'MAPA DE RIESGOS'!$AR681="Catastrófico"),CONCATENATE("R",'MAPA DE RIESGOS'!$H681,"C",'MAPA DE RIESGOS'!$AF681),"")</f>
        <v/>
      </c>
      <c r="CH107" s="340" t="str">
        <f>IF(AND('MAPA DE RIESGOS'!$AP682="Media",'MAPA DE RIESGOS'!$AR682="Catastrófico"),CONCATENATE("R",'MAPA DE RIESGOS'!$H682,"C",'MAPA DE RIESGOS'!$AF682),"")</f>
        <v/>
      </c>
      <c r="CI107" s="340" t="str">
        <f>IF(AND('MAPA DE RIESGOS'!$AP683="Media",'MAPA DE RIESGOS'!$AR683="Catastrófico"),CONCATENATE("R",'MAPA DE RIESGOS'!$H683,"C",'MAPA DE RIESGOS'!$AF683),"")</f>
        <v/>
      </c>
      <c r="CJ107" s="340"/>
      <c r="CK107" s="340"/>
      <c r="CL107" s="340"/>
      <c r="CM107" s="340"/>
      <c r="CN107" s="340"/>
      <c r="CO107" s="340"/>
      <c r="CP107" s="340"/>
      <c r="CQ107" s="340"/>
      <c r="CR107" s="340"/>
      <c r="CS107" s="340"/>
      <c r="CT107" s="340"/>
      <c r="CU107" s="341"/>
      <c r="CV107" s="67"/>
      <c r="CW107" s="982"/>
      <c r="CX107" s="983"/>
      <c r="CY107" s="983"/>
      <c r="CZ107" s="983"/>
      <c r="DA107" s="983"/>
      <c r="DB107" s="984"/>
    </row>
    <row r="108" spans="2:106" ht="32.450000000000003" customHeight="1">
      <c r="B108" s="966"/>
      <c r="C108" s="966"/>
      <c r="D108" s="967"/>
      <c r="E108" s="961" t="s">
        <v>283</v>
      </c>
      <c r="F108" s="962"/>
      <c r="G108" s="962"/>
      <c r="H108" s="962"/>
      <c r="I108" s="963"/>
      <c r="J108" s="351" t="str">
        <f>IF(AND('MAPA DE RIESGOS'!$AP112="Baja",'MAPA DE RIESGOS'!$AR112="Leve"),CONCATENATE("R",'MAPA DE RIESGOS'!$H112,"C",'MAPA DE RIESGOS'!$AF112),"")</f>
        <v>R18C1</v>
      </c>
      <c r="K108" s="352" t="str">
        <f>IF(AND('MAPA DE RIESGOS'!$AP113="Baja",'MAPA DE RIESGOS'!$AR113="Leve"),CONCATENATE("R",'MAPA DE RIESGOS'!$H113,"C",'MAPA DE RIESGOS'!$AF113),"")</f>
        <v/>
      </c>
      <c r="L108" s="352" t="str">
        <f>IF(AND('MAPA DE RIESGOS'!$AP114="Baja",'MAPA DE RIESGOS'!$AR114="Leve"),CONCATENATE("R",'MAPA DE RIESGOS'!$H114,"C",'MAPA DE RIESGOS'!$AF114),"")</f>
        <v/>
      </c>
      <c r="M108" s="352" t="str">
        <f>IF(AND('MAPA DE RIESGOS'!$AP115="Baja",'MAPA DE RIESGOS'!$AR115="Leve"),CONCATENATE("R",'MAPA DE RIESGOS'!$H115,"C",'MAPA DE RIESGOS'!$AF115),"")</f>
        <v/>
      </c>
      <c r="N108" s="352" t="str">
        <f>IF(AND('MAPA DE RIESGOS'!$AP116="Baja",'MAPA DE RIESGOS'!$AR116="Leve"),CONCATENATE("R",'MAPA DE RIESGOS'!$H116,"C",'MAPA DE RIESGOS'!$AF116),"")</f>
        <v/>
      </c>
      <c r="O108" s="352" t="str">
        <f>IF(AND('MAPA DE RIESGOS'!$AP117="Baja",'MAPA DE RIESGOS'!$AR117="Leve"),CONCATENATE("R",'MAPA DE RIESGOS'!$H117,"C",'MAPA DE RIESGOS'!$AF117),"")</f>
        <v/>
      </c>
      <c r="P108" s="352" t="str">
        <f>IF(AND('MAPA DE RIESGOS'!$AP118="Baja",'MAPA DE RIESGOS'!$AR118="Leve"),CONCATENATE("R",'MAPA DE RIESGOS'!$H118,"C",'MAPA DE RIESGOS'!$AF118),"")</f>
        <v>R19C1</v>
      </c>
      <c r="Q108" s="352" t="str">
        <f>IF(AND('MAPA DE RIESGOS'!$AP119="Baja",'MAPA DE RIESGOS'!$AR119="Leve"),CONCATENATE("R",'MAPA DE RIESGOS'!$H119,"C",'MAPA DE RIESGOS'!$AF119),"")</f>
        <v/>
      </c>
      <c r="R108" s="352" t="str">
        <f>IF(AND('MAPA DE RIESGOS'!$AP120="Baja",'MAPA DE RIESGOS'!$AR120="Leve"),CONCATENATE("R",'MAPA DE RIESGOS'!$H120,"C",'MAPA DE RIESGOS'!$AF120),"")</f>
        <v/>
      </c>
      <c r="S108" s="352" t="str">
        <f>IF(AND('MAPA DE RIESGOS'!$AP121="Baja",'MAPA DE RIESGOS'!$AR121="Leve"),CONCATENATE("R",'MAPA DE RIESGOS'!$H121,"C",'MAPA DE RIESGOS'!$AF121),"")</f>
        <v/>
      </c>
      <c r="T108" s="352" t="str">
        <f>IF(AND('MAPA DE RIESGOS'!$AP122="Baja",'MAPA DE RIESGOS'!$AR122="Leve"),CONCATENATE("R",'MAPA DE RIESGOS'!$H122,"C",'MAPA DE RIESGOS'!$AF122),"")</f>
        <v/>
      </c>
      <c r="U108" s="352" t="str">
        <f>IF(AND('MAPA DE RIESGOS'!$AP123="Baja",'MAPA DE RIESGOS'!$AR123="Leve"),CONCATENATE("R",'MAPA DE RIESGOS'!$H123,"C",'MAPA DE RIESGOS'!$AF123),"")</f>
        <v/>
      </c>
      <c r="V108" s="352" t="str">
        <f>IF(AND('MAPA DE RIESGOS'!$AP124="Baja",'MAPA DE RIESGOS'!$AR124="Leve"),CONCATENATE("R",'MAPA DE RIESGOS'!$H124,"C",'MAPA DE RIESGOS'!$AF124),"")</f>
        <v/>
      </c>
      <c r="W108" s="352" t="str">
        <f>IF(AND('MAPA DE RIESGOS'!$AP125="Baja",'MAPA DE RIESGOS'!$AR125="Leve"),CONCATENATE("R",'MAPA DE RIESGOS'!$H125,"C",'MAPA DE RIESGOS'!$AF125),"")</f>
        <v/>
      </c>
      <c r="X108" s="352" t="str">
        <f>IF(AND('MAPA DE RIESGOS'!$AP126="Baja",'MAPA DE RIESGOS'!$AR126="Leve"),CONCATENATE("R",'MAPA DE RIESGOS'!$H126,"C",'MAPA DE RIESGOS'!$AF126),"")</f>
        <v/>
      </c>
      <c r="Y108" s="352" t="str">
        <f>IF(AND('MAPA DE RIESGOS'!$AP127="Baja",'MAPA DE RIESGOS'!$AR127="Leve"),CONCATENATE("R",'MAPA DE RIESGOS'!$H127,"C",'MAPA DE RIESGOS'!$AF127),"")</f>
        <v/>
      </c>
      <c r="Z108" s="352" t="str">
        <f>IF(AND('MAPA DE RIESGOS'!$AP128="Baja",'MAPA DE RIESGOS'!$AR128="Leve"),CONCATENATE("R",'MAPA DE RIESGOS'!$H128,"C",'MAPA DE RIESGOS'!$AF128),"")</f>
        <v/>
      </c>
      <c r="AA108" s="353" t="str">
        <f>IF(AND('MAPA DE RIESGOS'!$AP129="Baja",'MAPA DE RIESGOS'!$AR129="Leve"),CONCATENATE("R",'MAPA DE RIESGOS'!$H129,"C",'MAPA DE RIESGOS'!$AF129),"")</f>
        <v/>
      </c>
      <c r="AB108" s="345" t="str">
        <f>IF(AND('MAPA DE RIESGOS'!$AP112="Baja",'MAPA DE RIESGOS'!$AR112="Menor"),CONCATENATE("R",'MAPA DE RIESGOS'!$H112,"C",'MAPA DE RIESGOS'!$AF112),"")</f>
        <v/>
      </c>
      <c r="AC108" s="346" t="str">
        <f>IF(AND('MAPA DE RIESGOS'!$AP113="Baja",'MAPA DE RIESGOS'!$AR113="Menor"),CONCATENATE("R",'MAPA DE RIESGOS'!$H113,"C",'MAPA DE RIESGOS'!$AF113),"")</f>
        <v/>
      </c>
      <c r="AD108" s="346" t="str">
        <f>IF(AND('MAPA DE RIESGOS'!$AP114="Baja",'MAPA DE RIESGOS'!$AR114="Menor"),CONCATENATE("R",'MAPA DE RIESGOS'!$H114,"C",'MAPA DE RIESGOS'!$AF114),"")</f>
        <v/>
      </c>
      <c r="AE108" s="346" t="str">
        <f>IF(AND('MAPA DE RIESGOS'!$AP115="Baja",'MAPA DE RIESGOS'!$AR115="Menor"),CONCATENATE("R",'MAPA DE RIESGOS'!$H115,"C",'MAPA DE RIESGOS'!$AF115),"")</f>
        <v/>
      </c>
      <c r="AF108" s="346" t="str">
        <f>IF(AND('MAPA DE RIESGOS'!$AP116="Baja",'MAPA DE RIESGOS'!$AR116="Menor"),CONCATENATE("R",'MAPA DE RIESGOS'!$H116,"C",'MAPA DE RIESGOS'!$AF116),"")</f>
        <v/>
      </c>
      <c r="AG108" s="346" t="str">
        <f>IF(AND('MAPA DE RIESGOS'!$AP117="Baja",'MAPA DE RIESGOS'!$AR117="Menor"),CONCATENATE("R",'MAPA DE RIESGOS'!$H117,"C",'MAPA DE RIESGOS'!$AF117),"")</f>
        <v/>
      </c>
      <c r="AH108" s="346" t="str">
        <f>IF(AND('MAPA DE RIESGOS'!$AP118="Baja",'MAPA DE RIESGOS'!$AR118="Menor"),CONCATENATE("R",'MAPA DE RIESGOS'!$H118,"C",'MAPA DE RIESGOS'!$AF118),"")</f>
        <v/>
      </c>
      <c r="AI108" s="346" t="str">
        <f>IF(AND('MAPA DE RIESGOS'!$AP119="Baja",'MAPA DE RIESGOS'!$AR119="Menor"),CONCATENATE("R",'MAPA DE RIESGOS'!$H119,"C",'MAPA DE RIESGOS'!$AF119),"")</f>
        <v/>
      </c>
      <c r="AJ108" s="346" t="str">
        <f>IF(AND('MAPA DE RIESGOS'!$AP120="Baja",'MAPA DE RIESGOS'!$AR120="Menor"),CONCATENATE("R",'MAPA DE RIESGOS'!$H120,"C",'MAPA DE RIESGOS'!$AF120),"")</f>
        <v/>
      </c>
      <c r="AK108" s="346" t="str">
        <f>IF(AND('MAPA DE RIESGOS'!$AP121="Baja",'MAPA DE RIESGOS'!$AR121="Menor"),CONCATENATE("R",'MAPA DE RIESGOS'!$H121,"C",'MAPA DE RIESGOS'!$AF121),"")</f>
        <v/>
      </c>
      <c r="AL108" s="346" t="str">
        <f>IF(AND('MAPA DE RIESGOS'!$AP122="Baja",'MAPA DE RIESGOS'!$AR122="Menor"),CONCATENATE("R",'MAPA DE RIESGOS'!$H122,"C",'MAPA DE RIESGOS'!$AF122),"")</f>
        <v/>
      </c>
      <c r="AM108" s="346" t="str">
        <f>IF(AND('MAPA DE RIESGOS'!$AP123="Baja",'MAPA DE RIESGOS'!$AR123="Menor"),CONCATENATE("R",'MAPA DE RIESGOS'!$H123,"C",'MAPA DE RIESGOS'!$AF123),"")</f>
        <v/>
      </c>
      <c r="AN108" s="346" t="str">
        <f>IF(AND('MAPA DE RIESGOS'!$AP124="Baja",'MAPA DE RIESGOS'!$AR124="Menor"),CONCATENATE("R",'MAPA DE RIESGOS'!$H124,"C",'MAPA DE RIESGOS'!$AF124),"")</f>
        <v/>
      </c>
      <c r="AO108" s="346" t="str">
        <f>IF(AND('MAPA DE RIESGOS'!$AP125="Baja",'MAPA DE RIESGOS'!$AR125="Menor"),CONCATENATE("R",'MAPA DE RIESGOS'!$H125,"C",'MAPA DE RIESGOS'!$AF125),"")</f>
        <v/>
      </c>
      <c r="AP108" s="346" t="str">
        <f>IF(AND('MAPA DE RIESGOS'!$AP126="Baja",'MAPA DE RIESGOS'!$AR126="Menor"),CONCATENATE("R",'MAPA DE RIESGOS'!$H126,"C",'MAPA DE RIESGOS'!$AF126),"")</f>
        <v/>
      </c>
      <c r="AQ108" s="346" t="str">
        <f>IF(AND('MAPA DE RIESGOS'!$AP127="Baja",'MAPA DE RIESGOS'!$AR127="Menor"),CONCATENATE("R",'MAPA DE RIESGOS'!$H127,"C",'MAPA DE RIESGOS'!$AF127),"")</f>
        <v/>
      </c>
      <c r="AR108" s="346" t="str">
        <f>IF(AND('MAPA DE RIESGOS'!$AP128="Baja",'MAPA DE RIESGOS'!$AR128="Menor"),CONCATENATE("R",'MAPA DE RIESGOS'!$H128,"C",'MAPA DE RIESGOS'!$AF128),"")</f>
        <v/>
      </c>
      <c r="AS108" s="346" t="str">
        <f>IF(AND('MAPA DE RIESGOS'!$AP129="Baja",'MAPA DE RIESGOS'!$AR129="Menor"),CONCATENATE("R",'MAPA DE RIESGOS'!$H129,"C",'MAPA DE RIESGOS'!$AF129),"")</f>
        <v/>
      </c>
      <c r="AT108" s="342" t="str">
        <f>IF(AND('MAPA DE RIESGOS'!$AP112="Baja",'MAPA DE RIESGOS'!$AR112="Moderado"),CONCATENATE("R",'MAPA DE RIESGOS'!$H112,"C",'MAPA DE RIESGOS'!$AF112),"")</f>
        <v/>
      </c>
      <c r="AU108" s="343" t="str">
        <f>IF(AND('MAPA DE RIESGOS'!$AP113="Baja",'MAPA DE RIESGOS'!$AR113="Moderado"),CONCATENATE("R",'MAPA DE RIESGOS'!$H113,"C",'MAPA DE RIESGOS'!$AF113),"")</f>
        <v/>
      </c>
      <c r="AV108" s="343" t="str">
        <f>IF(AND('MAPA DE RIESGOS'!$AP114="Baja",'MAPA DE RIESGOS'!$AR114="Moderado"),CONCATENATE("R",'MAPA DE RIESGOS'!$H114,"C",'MAPA DE RIESGOS'!$AF114),"")</f>
        <v/>
      </c>
      <c r="AW108" s="343" t="str">
        <f>IF(AND('MAPA DE RIESGOS'!$AP115="Baja",'MAPA DE RIESGOS'!$AR115="Moderado"),CONCATENATE("R",'MAPA DE RIESGOS'!$H115,"C",'MAPA DE RIESGOS'!$AF115),"")</f>
        <v/>
      </c>
      <c r="AX108" s="343" t="str">
        <f>IF(AND('MAPA DE RIESGOS'!$AP116="Baja",'MAPA DE RIESGOS'!$AR116="Moderado"),CONCATENATE("R",'MAPA DE RIESGOS'!$H116,"C",'MAPA DE RIESGOS'!$AF116),"")</f>
        <v/>
      </c>
      <c r="AY108" s="343" t="str">
        <f>IF(AND('MAPA DE RIESGOS'!$AP117="Baja",'MAPA DE RIESGOS'!$AR117="Moderado"),CONCATENATE("R",'MAPA DE RIESGOS'!$H117,"C",'MAPA DE RIESGOS'!$AF117),"")</f>
        <v/>
      </c>
      <c r="AZ108" s="343" t="str">
        <f>IF(AND('MAPA DE RIESGOS'!$AP118="Baja",'MAPA DE RIESGOS'!$AR118="Moderado"),CONCATENATE("R",'MAPA DE RIESGOS'!$H118,"C",'MAPA DE RIESGOS'!$AF118),"")</f>
        <v/>
      </c>
      <c r="BA108" s="343" t="str">
        <f>IF(AND('MAPA DE RIESGOS'!$AP119="Baja",'MAPA DE RIESGOS'!$AR119="Moderado"),CONCATENATE("R",'MAPA DE RIESGOS'!$H119,"C",'MAPA DE RIESGOS'!$AF119),"")</f>
        <v/>
      </c>
      <c r="BB108" s="343" t="str">
        <f>IF(AND('MAPA DE RIESGOS'!$AP120="Baja",'MAPA DE RIESGOS'!$AR120="Moderado"),CONCATENATE("R",'MAPA DE RIESGOS'!$H120,"C",'MAPA DE RIESGOS'!$AF120),"")</f>
        <v/>
      </c>
      <c r="BC108" s="343" t="str">
        <f>IF(AND('MAPA DE RIESGOS'!$AP121="Baja",'MAPA DE RIESGOS'!$AR121="Moderado"),CONCATENATE("R",'MAPA DE RIESGOS'!$H121,"C",'MAPA DE RIESGOS'!$AF121),"")</f>
        <v/>
      </c>
      <c r="BD108" s="343" t="str">
        <f>IF(AND('MAPA DE RIESGOS'!$AP122="Baja",'MAPA DE RIESGOS'!$AR122="Moderado"),CONCATENATE("R",'MAPA DE RIESGOS'!$H122,"C",'MAPA DE RIESGOS'!$AF122),"")</f>
        <v/>
      </c>
      <c r="BE108" s="343" t="str">
        <f>IF(AND('MAPA DE RIESGOS'!$AP123="Baja",'MAPA DE RIESGOS'!$AR123="Moderado"),CONCATENATE("R",'MAPA DE RIESGOS'!$H123,"C",'MAPA DE RIESGOS'!$AF123),"")</f>
        <v/>
      </c>
      <c r="BF108" s="343" t="str">
        <f>IF(AND('MAPA DE RIESGOS'!$AP124="Baja",'MAPA DE RIESGOS'!$AR124="Moderado"),CONCATENATE("R",'MAPA DE RIESGOS'!$H124,"C",'MAPA DE RIESGOS'!$AF124),"")</f>
        <v/>
      </c>
      <c r="BG108" s="343" t="str">
        <f>IF(AND('MAPA DE RIESGOS'!$AP125="Baja",'MAPA DE RIESGOS'!$AR125="Moderado"),CONCATENATE("R",'MAPA DE RIESGOS'!$H125,"C",'MAPA DE RIESGOS'!$AF125),"")</f>
        <v/>
      </c>
      <c r="BH108" s="343" t="str">
        <f>IF(AND('MAPA DE RIESGOS'!$AP126="Baja",'MAPA DE RIESGOS'!$AR126="Moderado"),CONCATENATE("R",'MAPA DE RIESGOS'!$H126,"C",'MAPA DE RIESGOS'!$AF126),"")</f>
        <v/>
      </c>
      <c r="BI108" s="343" t="str">
        <f>IF(AND('MAPA DE RIESGOS'!$AP127="Baja",'MAPA DE RIESGOS'!$AR127="Moderado"),CONCATENATE("R",'MAPA DE RIESGOS'!$H127,"C",'MAPA DE RIESGOS'!$AF127),"")</f>
        <v/>
      </c>
      <c r="BJ108" s="343" t="str">
        <f>IF(AND('MAPA DE RIESGOS'!$AP128="Baja",'MAPA DE RIESGOS'!$AR128="Moderado"),CONCATENATE("R",'MAPA DE RIESGOS'!$H128,"C",'MAPA DE RIESGOS'!$AF128),"")</f>
        <v/>
      </c>
      <c r="BK108" s="344" t="str">
        <f>IF(AND('MAPA DE RIESGOS'!$AP129="Baja",'MAPA DE RIESGOS'!$AR129="Moderado"),CONCATENATE("R",'MAPA DE RIESGOS'!$H129,"C",'MAPA DE RIESGOS'!$AF129),"")</f>
        <v/>
      </c>
      <c r="BL108" s="328" t="str">
        <f>IF(AND('MAPA DE RIESGOS'!$AP112="Baja",'MAPA DE RIESGOS'!$AR112="Mayor"),CONCATENATE("R",'MAPA DE RIESGOS'!$H112,"C",'MAPA DE RIESGOS'!$AF112),"")</f>
        <v/>
      </c>
      <c r="BM108" s="328" t="str">
        <f>IF(AND('MAPA DE RIESGOS'!$AP113="Baja",'MAPA DE RIESGOS'!$AR113="Mayor"),CONCATENATE("R",'MAPA DE RIESGOS'!$H113,"C",'MAPA DE RIESGOS'!$AF113),"")</f>
        <v/>
      </c>
      <c r="BN108" s="328" t="str">
        <f>IF(AND('MAPA DE RIESGOS'!$AP114="Baja",'MAPA DE RIESGOS'!$AR114="Mayor"),CONCATENATE("R",'MAPA DE RIESGOS'!$H114,"C",'MAPA DE RIESGOS'!$AF114),"")</f>
        <v/>
      </c>
      <c r="BO108" s="328" t="str">
        <f>IF(AND('MAPA DE RIESGOS'!$AP115="Baja",'MAPA DE RIESGOS'!$AR115="Mayor"),CONCATENATE("R",'MAPA DE RIESGOS'!$H115,"C",'MAPA DE RIESGOS'!$AF115),"")</f>
        <v/>
      </c>
      <c r="BP108" s="328" t="str">
        <f>IF(AND('MAPA DE RIESGOS'!$AP116="Baja",'MAPA DE RIESGOS'!$AR116="Mayor"),CONCATENATE("R",'MAPA DE RIESGOS'!$H116,"C",'MAPA DE RIESGOS'!$AF116),"")</f>
        <v/>
      </c>
      <c r="BQ108" s="328" t="str">
        <f>IF(AND('MAPA DE RIESGOS'!$AP117="Baja",'MAPA DE RIESGOS'!$AR117="Mayor"),CONCATENATE("R",'MAPA DE RIESGOS'!$H117,"C",'MAPA DE RIESGOS'!$AF117),"")</f>
        <v/>
      </c>
      <c r="BR108" s="328" t="str">
        <f>IF(AND('MAPA DE RIESGOS'!$AP118="Baja",'MAPA DE RIESGOS'!$AR118="Mayor"),CONCATENATE("R",'MAPA DE RIESGOS'!$H118,"C",'MAPA DE RIESGOS'!$AF118),"")</f>
        <v/>
      </c>
      <c r="BS108" s="328" t="str">
        <f>IF(AND('MAPA DE RIESGOS'!$AP119="Baja",'MAPA DE RIESGOS'!$AR119="Mayor"),CONCATENATE("R",'MAPA DE RIESGOS'!$H119,"C",'MAPA DE RIESGOS'!$AF119),"")</f>
        <v/>
      </c>
      <c r="BT108" s="328" t="str">
        <f>IF(AND('MAPA DE RIESGOS'!$AP120="Baja",'MAPA DE RIESGOS'!$AR120="Mayor"),CONCATENATE("R",'MAPA DE RIESGOS'!$H120,"C",'MAPA DE RIESGOS'!$AF120),"")</f>
        <v/>
      </c>
      <c r="BU108" s="328" t="str">
        <f>IF(AND('MAPA DE RIESGOS'!$AP121="Baja",'MAPA DE RIESGOS'!$AR121="Mayor"),CONCATENATE("R",'MAPA DE RIESGOS'!$H121,"C",'MAPA DE RIESGOS'!$AF121),"")</f>
        <v/>
      </c>
      <c r="BV108" s="328" t="str">
        <f>IF(AND('MAPA DE RIESGOS'!$AP122="Baja",'MAPA DE RIESGOS'!$AR122="Mayor"),CONCATENATE("R",'MAPA DE RIESGOS'!$H122,"C",'MAPA DE RIESGOS'!$AF122),"")</f>
        <v/>
      </c>
      <c r="BW108" s="328" t="str">
        <f>IF(AND('MAPA DE RIESGOS'!$AP123="Baja",'MAPA DE RIESGOS'!$AR123="Mayor"),CONCATENATE("R",'MAPA DE RIESGOS'!$H123,"C",'MAPA DE RIESGOS'!$AF123),"")</f>
        <v/>
      </c>
      <c r="BX108" s="328" t="str">
        <f>IF(AND('MAPA DE RIESGOS'!$AP124="Baja",'MAPA DE RIESGOS'!$AR124="Mayor"),CONCATENATE("R",'MAPA DE RIESGOS'!$H124,"C",'MAPA DE RIESGOS'!$AF124),"")</f>
        <v/>
      </c>
      <c r="BY108" s="328" t="str">
        <f>IF(AND('MAPA DE RIESGOS'!$AP125="Baja",'MAPA DE RIESGOS'!$AR125="Mayor"),CONCATENATE("R",'MAPA DE RIESGOS'!$H125,"C",'MAPA DE RIESGOS'!$AF125),"")</f>
        <v/>
      </c>
      <c r="BZ108" s="328" t="str">
        <f>IF(AND('MAPA DE RIESGOS'!$AP126="Baja",'MAPA DE RIESGOS'!$AR126="Mayor"),CONCATENATE("R",'MAPA DE RIESGOS'!$H126,"C",'MAPA DE RIESGOS'!$AF126),"")</f>
        <v/>
      </c>
      <c r="CA108" s="328" t="str">
        <f>IF(AND('MAPA DE RIESGOS'!$AP127="Baja",'MAPA DE RIESGOS'!$AR127="Mayor"),CONCATENATE("R",'MAPA DE RIESGOS'!$H127,"C",'MAPA DE RIESGOS'!$AF127),"")</f>
        <v/>
      </c>
      <c r="CB108" s="328" t="str">
        <f>IF(AND('MAPA DE RIESGOS'!$AP128="Baja",'MAPA DE RIESGOS'!$AR128="Mayor"),CONCATENATE("R",'MAPA DE RIESGOS'!$H128,"C",'MAPA DE RIESGOS'!$AF128),"")</f>
        <v/>
      </c>
      <c r="CC108" s="329" t="str">
        <f>IF(AND('MAPA DE RIESGOS'!$AP129="Baja",'MAPA DE RIESGOS'!$AR129="Mayor"),CONCATENATE("R",'MAPA DE RIESGOS'!$H129,"C",'MAPA DE RIESGOS'!$AF129),"")</f>
        <v/>
      </c>
      <c r="CD108" s="330" t="str">
        <f>IF(AND('MAPA DE RIESGOS'!$AP112="Baja",'MAPA DE RIESGOS'!$AR112="Catastrófico"),CONCATENATE("R",'MAPA DE RIESGOS'!$H112,"C",'MAPA DE RIESGOS'!$AF112),"")</f>
        <v/>
      </c>
      <c r="CE108" s="330" t="str">
        <f>IF(AND('MAPA DE RIESGOS'!$AP113="Baja",'MAPA DE RIESGOS'!$AR113="Catastrófico"),CONCATENATE("R",'MAPA DE RIESGOS'!$H113,"C",'MAPA DE RIESGOS'!$AF113),"")</f>
        <v/>
      </c>
      <c r="CF108" s="330" t="str">
        <f>IF(AND('MAPA DE RIESGOS'!$AP114="Baja",'MAPA DE RIESGOS'!$AR114="Catastrófico"),CONCATENATE("R",'MAPA DE RIESGOS'!$H114,"C",'MAPA DE RIESGOS'!$AF114),"")</f>
        <v/>
      </c>
      <c r="CG108" s="330" t="str">
        <f>IF(AND('MAPA DE RIESGOS'!$AP115="Baja",'MAPA DE RIESGOS'!$AR115="Catastrófico"),CONCATENATE("R",'MAPA DE RIESGOS'!$H115,"C",'MAPA DE RIESGOS'!$AF115),"")</f>
        <v/>
      </c>
      <c r="CH108" s="330" t="str">
        <f>IF(AND('MAPA DE RIESGOS'!$AP116="Baja",'MAPA DE RIESGOS'!$AR116="Catastrófico"),CONCATENATE("R",'MAPA DE RIESGOS'!$H116,"C",'MAPA DE RIESGOS'!$AF116),"")</f>
        <v/>
      </c>
      <c r="CI108" s="330" t="str">
        <f>IF(AND('MAPA DE RIESGOS'!$AP117="Baja",'MAPA DE RIESGOS'!$AR117="Catastrófico"),CONCATENATE("R",'MAPA DE RIESGOS'!$H117,"C",'MAPA DE RIESGOS'!$AF117),"")</f>
        <v/>
      </c>
      <c r="CJ108" s="330" t="str">
        <f>IF(AND('MAPA DE RIESGOS'!$AP118="Baja",'MAPA DE RIESGOS'!$AR118="Catastrófico"),CONCATENATE("R",'MAPA DE RIESGOS'!$H118,"C",'MAPA DE RIESGOS'!$AF118),"")</f>
        <v/>
      </c>
      <c r="CK108" s="330" t="str">
        <f>IF(AND('MAPA DE RIESGOS'!$AP119="Baja",'MAPA DE RIESGOS'!$AR119="Catastrófico"),CONCATENATE("R",'MAPA DE RIESGOS'!$H119,"C",'MAPA DE RIESGOS'!$AF119),"")</f>
        <v/>
      </c>
      <c r="CL108" s="330" t="str">
        <f>IF(AND('MAPA DE RIESGOS'!$AP120="Baja",'MAPA DE RIESGOS'!$AR120="Catastrófico"),CONCATENATE("R",'MAPA DE RIESGOS'!$H120,"C",'MAPA DE RIESGOS'!$AF120),"")</f>
        <v/>
      </c>
      <c r="CM108" s="330" t="str">
        <f>IF(AND('MAPA DE RIESGOS'!$AP121="Baja",'MAPA DE RIESGOS'!$AR121="Catastrófico"),CONCATENATE("R",'MAPA DE RIESGOS'!$H121,"C",'MAPA DE RIESGOS'!$AF121),"")</f>
        <v/>
      </c>
      <c r="CN108" s="330" t="str">
        <f>IF(AND('MAPA DE RIESGOS'!$AP122="Baja",'MAPA DE RIESGOS'!$AR122="Catastrófico"),CONCATENATE("R",'MAPA DE RIESGOS'!$H122,"C",'MAPA DE RIESGOS'!$AF122),"")</f>
        <v/>
      </c>
      <c r="CO108" s="330" t="str">
        <f>IF(AND('MAPA DE RIESGOS'!$AP123="Baja",'MAPA DE RIESGOS'!$AR123="Catastrófico"),CONCATENATE("R",'MAPA DE RIESGOS'!$H123,"C",'MAPA DE RIESGOS'!$AF123),"")</f>
        <v/>
      </c>
      <c r="CP108" s="330" t="str">
        <f>IF(AND('MAPA DE RIESGOS'!$AP124="Baja",'MAPA DE RIESGOS'!$AR124="Catastrófico"),CONCATENATE("R",'MAPA DE RIESGOS'!$H124,"C",'MAPA DE RIESGOS'!$AF124),"")</f>
        <v/>
      </c>
      <c r="CQ108" s="330" t="str">
        <f>IF(AND('MAPA DE RIESGOS'!$AP125="Baja",'MAPA DE RIESGOS'!$AR125="Catastrófico"),CONCATENATE("R",'MAPA DE RIESGOS'!$H125,"C",'MAPA DE RIESGOS'!$AF125),"")</f>
        <v/>
      </c>
      <c r="CR108" s="330" t="str">
        <f>IF(AND('MAPA DE RIESGOS'!$AP126="Baja",'MAPA DE RIESGOS'!$AR126="Catastrófico"),CONCATENATE("R",'MAPA DE RIESGOS'!$H126,"C",'MAPA DE RIESGOS'!$AF126),"")</f>
        <v/>
      </c>
      <c r="CS108" s="330" t="str">
        <f>IF(AND('MAPA DE RIESGOS'!$AP127="Baja",'MAPA DE RIESGOS'!$AR127="Catastrófico"),CONCATENATE("R",'MAPA DE RIESGOS'!$H127,"C",'MAPA DE RIESGOS'!$AF127),"")</f>
        <v/>
      </c>
      <c r="CT108" s="330" t="str">
        <f>IF(AND('MAPA DE RIESGOS'!$AP128="Baja",'MAPA DE RIESGOS'!$AR128="Catastrófico"),CONCATENATE("R",'MAPA DE RIESGOS'!$H128,"C",'MAPA DE RIESGOS'!$AF128),"")</f>
        <v/>
      </c>
      <c r="CU108" s="331" t="str">
        <f>IF(AND('MAPA DE RIESGOS'!$AP129="Baja",'MAPA DE RIESGOS'!$AR129="Catastrófico"),CONCATENATE("R",'MAPA DE RIESGOS'!$H129,"C",'MAPA DE RIESGOS'!$AF129),"")</f>
        <v/>
      </c>
      <c r="CV108" s="67"/>
      <c r="CW108" s="968" t="s">
        <v>284</v>
      </c>
      <c r="CX108" s="968"/>
      <c r="CY108" s="968"/>
      <c r="CZ108" s="968"/>
      <c r="DA108" s="968"/>
      <c r="DB108" s="968"/>
    </row>
    <row r="109" spans="2:106" ht="32.450000000000003" customHeight="1">
      <c r="B109" s="966"/>
      <c r="C109" s="966"/>
      <c r="D109" s="967"/>
      <c r="E109" s="955"/>
      <c r="F109" s="956"/>
      <c r="G109" s="956"/>
      <c r="H109" s="956"/>
      <c r="I109" s="957"/>
      <c r="J109" s="354" t="str">
        <f>IF(AND('MAPA DE RIESGOS'!$AP136="Baja",'MAPA DE RIESGOS'!$AR136="Leve"),CONCATENATE("R",'MAPA DE RIESGOS'!$H136,"C",'MAPA DE RIESGOS'!$AF136),"")</f>
        <v/>
      </c>
      <c r="K109" s="355" t="str">
        <f>IF(AND('MAPA DE RIESGOS'!$AP137="Baja",'MAPA DE RIESGOS'!$AR137="Leve"),CONCATENATE("R",'MAPA DE RIESGOS'!$H137,"C",'MAPA DE RIESGOS'!$AF137),"")</f>
        <v/>
      </c>
      <c r="L109" s="355" t="str">
        <f>IF(AND('MAPA DE RIESGOS'!$AP138="Baja",'MAPA DE RIESGOS'!$AR138="Leve"),CONCATENATE("R",'MAPA DE RIESGOS'!$H138,"C",'MAPA DE RIESGOS'!$AF138),"")</f>
        <v/>
      </c>
      <c r="M109" s="355" t="str">
        <f>IF(AND('MAPA DE RIESGOS'!$AP139="Baja",'MAPA DE RIESGOS'!$AR139="Leve"),CONCATENATE("R",'MAPA DE RIESGOS'!$H139,"C",'MAPA DE RIESGOS'!$AF139),"")</f>
        <v/>
      </c>
      <c r="N109" s="355" t="str">
        <f>IF(AND('MAPA DE RIESGOS'!$AP140="Baja",'MAPA DE RIESGOS'!$AR140="Leve"),CONCATENATE("R",'MAPA DE RIESGOS'!$H140,"C",'MAPA DE RIESGOS'!$AF140),"")</f>
        <v/>
      </c>
      <c r="O109" s="355" t="str">
        <f>IF(AND('MAPA DE RIESGOS'!$AP141="Baja",'MAPA DE RIESGOS'!$AR141="Leve"),CONCATENATE("R",'MAPA DE RIESGOS'!$H141,"C",'MAPA DE RIESGOS'!$AF141),"")</f>
        <v/>
      </c>
      <c r="P109" s="355" t="str">
        <f>IF(AND('MAPA DE RIESGOS'!$AP142="Baja",'MAPA DE RIESGOS'!$AR142="Leve"),CONCATENATE("R",'MAPA DE RIESGOS'!$H142,"C",'MAPA DE RIESGOS'!$AF142),"")</f>
        <v/>
      </c>
      <c r="Q109" s="355" t="str">
        <f>IF(AND('MAPA DE RIESGOS'!$AP143="Baja",'MAPA DE RIESGOS'!$AR143="Leve"),CONCATENATE("R",'MAPA DE RIESGOS'!$H143,"C",'MAPA DE RIESGOS'!$AF143),"")</f>
        <v/>
      </c>
      <c r="R109" s="355" t="str">
        <f>IF(AND('MAPA DE RIESGOS'!$AP144="Baja",'MAPA DE RIESGOS'!$AR144="Leve"),CONCATENATE("R",'MAPA DE RIESGOS'!$H144,"C",'MAPA DE RIESGOS'!$AF144),"")</f>
        <v/>
      </c>
      <c r="S109" s="355" t="str">
        <f>IF(AND('MAPA DE RIESGOS'!$AP145="Baja",'MAPA DE RIESGOS'!$AR145="Leve"),CONCATENATE("R",'MAPA DE RIESGOS'!$H145,"C",'MAPA DE RIESGOS'!$AF145),"")</f>
        <v/>
      </c>
      <c r="T109" s="355" t="str">
        <f>IF(AND('MAPA DE RIESGOS'!$AP146="Baja",'MAPA DE RIESGOS'!$AR146="Leve"),CONCATENATE("R",'MAPA DE RIESGOS'!$H146,"C",'MAPA DE RIESGOS'!$AF146),"")</f>
        <v/>
      </c>
      <c r="U109" s="355" t="str">
        <f>IF(AND('MAPA DE RIESGOS'!$AP147="Baja",'MAPA DE RIESGOS'!$AR147="Leve"),CONCATENATE("R",'MAPA DE RIESGOS'!$H147,"C",'MAPA DE RIESGOS'!$AF147),"")</f>
        <v/>
      </c>
      <c r="V109" s="355" t="str">
        <f>IF(AND('MAPA DE RIESGOS'!$AP148="Baja",'MAPA DE RIESGOS'!$AR148="Leve"),CONCATENATE("R",'MAPA DE RIESGOS'!$H148,"C",'MAPA DE RIESGOS'!$AF148),"")</f>
        <v>R23C1</v>
      </c>
      <c r="W109" s="355" t="str">
        <f>IF(AND('MAPA DE RIESGOS'!$AP149="Baja",'MAPA DE RIESGOS'!$AR149="Leve"),CONCATENATE("R",'MAPA DE RIESGOS'!$H149,"C",'MAPA DE RIESGOS'!$AF149),"")</f>
        <v/>
      </c>
      <c r="X109" s="355" t="str">
        <f>IF(AND('MAPA DE RIESGOS'!$AP150="Baja",'MAPA DE RIESGOS'!$AR150="Leve"),CONCATENATE("R",'MAPA DE RIESGOS'!$H150,"C",'MAPA DE RIESGOS'!$AF150),"")</f>
        <v/>
      </c>
      <c r="Y109" s="355" t="str">
        <f>IF(AND('MAPA DE RIESGOS'!$AP151="Baja",'MAPA DE RIESGOS'!$AR151="Leve"),CONCATENATE("R",'MAPA DE RIESGOS'!$H151,"C",'MAPA DE RIESGOS'!$AF151),"")</f>
        <v/>
      </c>
      <c r="Z109" s="355" t="str">
        <f>IF(AND('MAPA DE RIESGOS'!$AP152="Baja",'MAPA DE RIESGOS'!$AR152="Leve"),CONCATENATE("R",'MAPA DE RIESGOS'!$H152,"C",'MAPA DE RIESGOS'!$AF152),"")</f>
        <v/>
      </c>
      <c r="AA109" s="356" t="str">
        <f>IF(AND('MAPA DE RIESGOS'!$AP153="Baja",'MAPA DE RIESGOS'!$AR153="Leve"),CONCATENATE("R",'MAPA DE RIESGOS'!$H153,"C",'MAPA DE RIESGOS'!$AF153),"")</f>
        <v/>
      </c>
      <c r="AB109" s="345" t="str">
        <f>IF(AND('MAPA DE RIESGOS'!$AP136="Baja",'MAPA DE RIESGOS'!$AR136="Menor"),CONCATENATE("R",'MAPA DE RIESGOS'!$H136,"C",'MAPA DE RIESGOS'!$AF136),"")</f>
        <v/>
      </c>
      <c r="AC109" s="346" t="str">
        <f>IF(AND('MAPA DE RIESGOS'!$AP137="Baja",'MAPA DE RIESGOS'!$AR137="Menor"),CONCATENATE("R",'MAPA DE RIESGOS'!$H137,"C",'MAPA DE RIESGOS'!$AF137),"")</f>
        <v/>
      </c>
      <c r="AD109" s="346" t="str">
        <f>IF(AND('MAPA DE RIESGOS'!$AP138="Baja",'MAPA DE RIESGOS'!$AR138="Menor"),CONCATENATE("R",'MAPA DE RIESGOS'!$H138,"C",'MAPA DE RIESGOS'!$AF138),"")</f>
        <v/>
      </c>
      <c r="AE109" s="346" t="str">
        <f>IF(AND('MAPA DE RIESGOS'!$AP139="Baja",'MAPA DE RIESGOS'!$AR139="Menor"),CONCATENATE("R",'MAPA DE RIESGOS'!$H139,"C",'MAPA DE RIESGOS'!$AF139),"")</f>
        <v/>
      </c>
      <c r="AF109" s="346" t="str">
        <f>IF(AND('MAPA DE RIESGOS'!$AP140="Baja",'MAPA DE RIESGOS'!$AR140="Menor"),CONCATENATE("R",'MAPA DE RIESGOS'!$H140,"C",'MAPA DE RIESGOS'!$AF140),"")</f>
        <v/>
      </c>
      <c r="AG109" s="346" t="str">
        <f>IF(AND('MAPA DE RIESGOS'!$AP141="Baja",'MAPA DE RIESGOS'!$AR141="Menor"),CONCATENATE("R",'MAPA DE RIESGOS'!$H141,"C",'MAPA DE RIESGOS'!$AF141),"")</f>
        <v/>
      </c>
      <c r="AH109" s="346" t="str">
        <f>IF(AND('MAPA DE RIESGOS'!$AP142="Baja",'MAPA DE RIESGOS'!$AR142="Menor"),CONCATENATE("R",'MAPA DE RIESGOS'!$H142,"C",'MAPA DE RIESGOS'!$AF142),"")</f>
        <v/>
      </c>
      <c r="AI109" s="346" t="str">
        <f>IF(AND('MAPA DE RIESGOS'!$AP143="Baja",'MAPA DE RIESGOS'!$AR143="Menor"),CONCATENATE("R",'MAPA DE RIESGOS'!$H143,"C",'MAPA DE RIESGOS'!$AF143),"")</f>
        <v/>
      </c>
      <c r="AJ109" s="346" t="str">
        <f>IF(AND('MAPA DE RIESGOS'!$AP144="Baja",'MAPA DE RIESGOS'!$AR144="Menor"),CONCATENATE("R",'MAPA DE RIESGOS'!$H144,"C",'MAPA DE RIESGOS'!$AF144),"")</f>
        <v/>
      </c>
      <c r="AK109" s="346" t="str">
        <f>IF(AND('MAPA DE RIESGOS'!$AP145="Baja",'MAPA DE RIESGOS'!$AR145="Menor"),CONCATENATE("R",'MAPA DE RIESGOS'!$H145,"C",'MAPA DE RIESGOS'!$AF145),"")</f>
        <v/>
      </c>
      <c r="AL109" s="346" t="str">
        <f>IF(AND('MAPA DE RIESGOS'!$AP146="Baja",'MAPA DE RIESGOS'!$AR146="Menor"),CONCATENATE("R",'MAPA DE RIESGOS'!$H146,"C",'MAPA DE RIESGOS'!$AF146),"")</f>
        <v/>
      </c>
      <c r="AM109" s="346" t="str">
        <f>IF(AND('MAPA DE RIESGOS'!$AP147="Baja",'MAPA DE RIESGOS'!$AR147="Menor"),CONCATENATE("R",'MAPA DE RIESGOS'!$H147,"C",'MAPA DE RIESGOS'!$AF147),"")</f>
        <v/>
      </c>
      <c r="AN109" s="346" t="str">
        <f>IF(AND('MAPA DE RIESGOS'!$AP148="Baja",'MAPA DE RIESGOS'!$AR148="Menor"),CONCATENATE("R",'MAPA DE RIESGOS'!$H148,"C",'MAPA DE RIESGOS'!$AF148),"")</f>
        <v/>
      </c>
      <c r="AO109" s="346" t="str">
        <f>IF(AND('MAPA DE RIESGOS'!$AP149="Baja",'MAPA DE RIESGOS'!$AR149="Menor"),CONCATENATE("R",'MAPA DE RIESGOS'!$H149,"C",'MAPA DE RIESGOS'!$AF149),"")</f>
        <v/>
      </c>
      <c r="AP109" s="346" t="str">
        <f>IF(AND('MAPA DE RIESGOS'!$AP150="Baja",'MAPA DE RIESGOS'!$AR150="Menor"),CONCATENATE("R",'MAPA DE RIESGOS'!$H150,"C",'MAPA DE RIESGOS'!$AF150),"")</f>
        <v/>
      </c>
      <c r="AQ109" s="346" t="str">
        <f>IF(AND('MAPA DE RIESGOS'!$AP151="Baja",'MAPA DE RIESGOS'!$AR151="Menor"),CONCATENATE("R",'MAPA DE RIESGOS'!$H151,"C",'MAPA DE RIESGOS'!$AF151),"")</f>
        <v/>
      </c>
      <c r="AR109" s="346" t="str">
        <f>IF(AND('MAPA DE RIESGOS'!$AP152="Baja",'MAPA DE RIESGOS'!$AR152="Menor"),CONCATENATE("R",'MAPA DE RIESGOS'!$H152,"C",'MAPA DE RIESGOS'!$AF152),"")</f>
        <v/>
      </c>
      <c r="AS109" s="346" t="str">
        <f>IF(AND('MAPA DE RIESGOS'!$AP153="Baja",'MAPA DE RIESGOS'!$AR153="Menor"),CONCATENATE("R",'MAPA DE RIESGOS'!$H153,"C",'MAPA DE RIESGOS'!$AF153),"")</f>
        <v/>
      </c>
      <c r="AT109" s="345" t="str">
        <f>IF(AND('MAPA DE RIESGOS'!$AP136="Baja",'MAPA DE RIESGOS'!$AR136="Moderado"),CONCATENATE("R",'MAPA DE RIESGOS'!$H136,"C",'MAPA DE RIESGOS'!$AF136),"")</f>
        <v>R21C1</v>
      </c>
      <c r="AU109" s="346" t="str">
        <f>IF(AND('MAPA DE RIESGOS'!$AP137="Baja",'MAPA DE RIESGOS'!$AR137="Moderado"),CONCATENATE("R",'MAPA DE RIESGOS'!$H137,"C",'MAPA DE RIESGOS'!$AF137),"")</f>
        <v>R21C2</v>
      </c>
      <c r="AV109" s="346" t="str">
        <f>IF(AND('MAPA DE RIESGOS'!$AP138="Baja",'MAPA DE RIESGOS'!$AR138="Moderado"),CONCATENATE("R",'MAPA DE RIESGOS'!$H138,"C",'MAPA DE RIESGOS'!$AF138),"")</f>
        <v/>
      </c>
      <c r="AW109" s="346" t="str">
        <f>IF(AND('MAPA DE RIESGOS'!$AP139="Baja",'MAPA DE RIESGOS'!$AR139="Moderado"),CONCATENATE("R",'MAPA DE RIESGOS'!$H139,"C",'MAPA DE RIESGOS'!$AF139),"")</f>
        <v/>
      </c>
      <c r="AX109" s="346" t="str">
        <f>IF(AND('MAPA DE RIESGOS'!$AP140="Baja",'MAPA DE RIESGOS'!$AR140="Moderado"),CONCATENATE("R",'MAPA DE RIESGOS'!$H140,"C",'MAPA DE RIESGOS'!$AF140),"")</f>
        <v/>
      </c>
      <c r="AY109" s="346" t="str">
        <f>IF(AND('MAPA DE RIESGOS'!$AP141="Baja",'MAPA DE RIESGOS'!$AR141="Moderado"),CONCATENATE("R",'MAPA DE RIESGOS'!$H141,"C",'MAPA DE RIESGOS'!$AF141),"")</f>
        <v/>
      </c>
      <c r="AZ109" s="346" t="str">
        <f>IF(AND('MAPA DE RIESGOS'!$AP142="Baja",'MAPA DE RIESGOS'!$AR142="Moderado"),CONCATENATE("R",'MAPA DE RIESGOS'!$H142,"C",'MAPA DE RIESGOS'!$AF142),"")</f>
        <v/>
      </c>
      <c r="BA109" s="346" t="str">
        <f>IF(AND('MAPA DE RIESGOS'!$AP143="Baja",'MAPA DE RIESGOS'!$AR143="Moderado"),CONCATENATE("R",'MAPA DE RIESGOS'!$H143,"C",'MAPA DE RIESGOS'!$AF143),"")</f>
        <v/>
      </c>
      <c r="BB109" s="346" t="str">
        <f>IF(AND('MAPA DE RIESGOS'!$AP144="Baja",'MAPA DE RIESGOS'!$AR144="Moderado"),CONCATENATE("R",'MAPA DE RIESGOS'!$H144,"C",'MAPA DE RIESGOS'!$AF144),"")</f>
        <v/>
      </c>
      <c r="BC109" s="346" t="str">
        <f>IF(AND('MAPA DE RIESGOS'!$AP145="Baja",'MAPA DE RIESGOS'!$AR145="Moderado"),CONCATENATE("R",'MAPA DE RIESGOS'!$H145,"C",'MAPA DE RIESGOS'!$AF145),"")</f>
        <v/>
      </c>
      <c r="BD109" s="346" t="str">
        <f>IF(AND('MAPA DE RIESGOS'!$AP146="Baja",'MAPA DE RIESGOS'!$AR146="Moderado"),CONCATENATE("R",'MAPA DE RIESGOS'!$H146,"C",'MAPA DE RIESGOS'!$AF146),"")</f>
        <v/>
      </c>
      <c r="BE109" s="346" t="str">
        <f>IF(AND('MAPA DE RIESGOS'!$AP147="Baja",'MAPA DE RIESGOS'!$AR147="Moderado"),CONCATENATE("R",'MAPA DE RIESGOS'!$H147,"C",'MAPA DE RIESGOS'!$AF147),"")</f>
        <v/>
      </c>
      <c r="BF109" s="346" t="str">
        <f>IF(AND('MAPA DE RIESGOS'!$AP148="Baja",'MAPA DE RIESGOS'!$AR148="Moderado"),CONCATENATE("R",'MAPA DE RIESGOS'!$H148,"C",'MAPA DE RIESGOS'!$AF148),"")</f>
        <v/>
      </c>
      <c r="BG109" s="346" t="str">
        <f>IF(AND('MAPA DE RIESGOS'!$AP149="Baja",'MAPA DE RIESGOS'!$AR149="Moderado"),CONCATENATE("R",'MAPA DE RIESGOS'!$H149,"C",'MAPA DE RIESGOS'!$AF149),"")</f>
        <v/>
      </c>
      <c r="BH109" s="346" t="str">
        <f>IF(AND('MAPA DE RIESGOS'!$AP150="Baja",'MAPA DE RIESGOS'!$AR150="Moderado"),CONCATENATE("R",'MAPA DE RIESGOS'!$H150,"C",'MAPA DE RIESGOS'!$AF150),"")</f>
        <v/>
      </c>
      <c r="BI109" s="346" t="str">
        <f>IF(AND('MAPA DE RIESGOS'!$AP151="Baja",'MAPA DE RIESGOS'!$AR151="Moderado"),CONCATENATE("R",'MAPA DE RIESGOS'!$H151,"C",'MAPA DE RIESGOS'!$AF151),"")</f>
        <v/>
      </c>
      <c r="BJ109" s="346" t="str">
        <f>IF(AND('MAPA DE RIESGOS'!$AP152="Baja",'MAPA DE RIESGOS'!$AR152="Moderado"),CONCATENATE("R",'MAPA DE RIESGOS'!$H152,"C",'MAPA DE RIESGOS'!$AF152),"")</f>
        <v/>
      </c>
      <c r="BK109" s="347" t="str">
        <f>IF(AND('MAPA DE RIESGOS'!$AP153="Baja",'MAPA DE RIESGOS'!$AR153="Moderado"),CONCATENATE("R",'MAPA DE RIESGOS'!$H153,"C",'MAPA DE RIESGOS'!$AF153),"")</f>
        <v/>
      </c>
      <c r="BL109" s="333" t="str">
        <f>IF(AND('MAPA DE RIESGOS'!$AP136="Baja",'MAPA DE RIESGOS'!$AR136="Mayor"),CONCATENATE("R",'MAPA DE RIESGOS'!$H136,"C",'MAPA DE RIESGOS'!$AF136),"")</f>
        <v/>
      </c>
      <c r="BM109" s="333" t="str">
        <f>IF(AND('MAPA DE RIESGOS'!$AP137="Baja",'MAPA DE RIESGOS'!$AR137="Mayor"),CONCATENATE("R",'MAPA DE RIESGOS'!$H137,"C",'MAPA DE RIESGOS'!$AF137),"")</f>
        <v/>
      </c>
      <c r="BN109" s="333" t="str">
        <f>IF(AND('MAPA DE RIESGOS'!$AP138="Baja",'MAPA DE RIESGOS'!$AR138="Mayor"),CONCATENATE("R",'MAPA DE RIESGOS'!$H138,"C",'MAPA DE RIESGOS'!$AF138),"")</f>
        <v/>
      </c>
      <c r="BO109" s="333" t="str">
        <f>IF(AND('MAPA DE RIESGOS'!$AP139="Baja",'MAPA DE RIESGOS'!$AR139="Mayor"),CONCATENATE("R",'MAPA DE RIESGOS'!$H139,"C",'MAPA DE RIESGOS'!$AF139),"")</f>
        <v/>
      </c>
      <c r="BP109" s="333" t="str">
        <f>IF(AND('MAPA DE RIESGOS'!$AP140="Baja",'MAPA DE RIESGOS'!$AR140="Mayor"),CONCATENATE("R",'MAPA DE RIESGOS'!$H140,"C",'MAPA DE RIESGOS'!$AF140),"")</f>
        <v/>
      </c>
      <c r="BQ109" s="333" t="str">
        <f>IF(AND('MAPA DE RIESGOS'!$AP141="Baja",'MAPA DE RIESGOS'!$AR141="Mayor"),CONCATENATE("R",'MAPA DE RIESGOS'!$H141,"C",'MAPA DE RIESGOS'!$AF141),"")</f>
        <v/>
      </c>
      <c r="BR109" s="333" t="str">
        <f>IF(AND('MAPA DE RIESGOS'!$AP142="Baja",'MAPA DE RIESGOS'!$AR142="Mayor"),CONCATENATE("R",'MAPA DE RIESGOS'!$H142,"C",'MAPA DE RIESGOS'!$AF142),"")</f>
        <v/>
      </c>
      <c r="BS109" s="333" t="str">
        <f>IF(AND('MAPA DE RIESGOS'!$AP143="Baja",'MAPA DE RIESGOS'!$AR143="Mayor"),CONCATENATE("R",'MAPA DE RIESGOS'!$H143,"C",'MAPA DE RIESGOS'!$AF143),"")</f>
        <v>R22C2</v>
      </c>
      <c r="BT109" s="333" t="str">
        <f>IF(AND('MAPA DE RIESGOS'!$AP144="Baja",'MAPA DE RIESGOS'!$AR144="Mayor"),CONCATENATE("R",'MAPA DE RIESGOS'!$H144,"C",'MAPA DE RIESGOS'!$AF144),"")</f>
        <v/>
      </c>
      <c r="BU109" s="333" t="str">
        <f>IF(AND('MAPA DE RIESGOS'!$AP145="Baja",'MAPA DE RIESGOS'!$AR145="Mayor"),CONCATENATE("R",'MAPA DE RIESGOS'!$H145,"C",'MAPA DE RIESGOS'!$AF145),"")</f>
        <v/>
      </c>
      <c r="BV109" s="333" t="str">
        <f>IF(AND('MAPA DE RIESGOS'!$AP146="Baja",'MAPA DE RIESGOS'!$AR146="Mayor"),CONCATENATE("R",'MAPA DE RIESGOS'!$H146,"C",'MAPA DE RIESGOS'!$AF146),"")</f>
        <v/>
      </c>
      <c r="BW109" s="333" t="str">
        <f>IF(AND('MAPA DE RIESGOS'!$AP147="Baja",'MAPA DE RIESGOS'!$AR147="Mayor"),CONCATENATE("R",'MAPA DE RIESGOS'!$H147,"C",'MAPA DE RIESGOS'!$AF147),"")</f>
        <v/>
      </c>
      <c r="BX109" s="333" t="str">
        <f>IF(AND('MAPA DE RIESGOS'!$AP148="Baja",'MAPA DE RIESGOS'!$AR148="Mayor"),CONCATENATE("R",'MAPA DE RIESGOS'!$H148,"C",'MAPA DE RIESGOS'!$AF148),"")</f>
        <v/>
      </c>
      <c r="BY109" s="333" t="str">
        <f>IF(AND('MAPA DE RIESGOS'!$AP149="Baja",'MAPA DE RIESGOS'!$AR149="Mayor"),CONCATENATE("R",'MAPA DE RIESGOS'!$H149,"C",'MAPA DE RIESGOS'!$AF149),"")</f>
        <v/>
      </c>
      <c r="BZ109" s="333" t="str">
        <f>IF(AND('MAPA DE RIESGOS'!$AP150="Baja",'MAPA DE RIESGOS'!$AR150="Mayor"),CONCATENATE("R",'MAPA DE RIESGOS'!$H150,"C",'MAPA DE RIESGOS'!$AF150),"")</f>
        <v/>
      </c>
      <c r="CA109" s="333" t="str">
        <f>IF(AND('MAPA DE RIESGOS'!$AP151="Baja",'MAPA DE RIESGOS'!$AR151="Mayor"),CONCATENATE("R",'MAPA DE RIESGOS'!$H151,"C",'MAPA DE RIESGOS'!$AF151),"")</f>
        <v/>
      </c>
      <c r="CB109" s="333" t="str">
        <f>IF(AND('MAPA DE RIESGOS'!$AP152="Baja",'MAPA DE RIESGOS'!$AR152="Mayor"),CONCATENATE("R",'MAPA DE RIESGOS'!$H152,"C",'MAPA DE RIESGOS'!$AF152),"")</f>
        <v/>
      </c>
      <c r="CC109" s="334" t="str">
        <f>IF(AND('MAPA DE RIESGOS'!$AP153="Baja",'MAPA DE RIESGOS'!$AR153="Mayor"),CONCATENATE("R",'MAPA DE RIESGOS'!$H153,"C",'MAPA DE RIESGOS'!$AF153),"")</f>
        <v/>
      </c>
      <c r="CD109" s="335" t="str">
        <f>IF(AND('MAPA DE RIESGOS'!$AP136="Baja",'MAPA DE RIESGOS'!$AR136="Catastrófico"),CONCATENATE("R",'MAPA DE RIESGOS'!$H136,"C",'MAPA DE RIESGOS'!$AF136),"")</f>
        <v/>
      </c>
      <c r="CE109" s="335" t="str">
        <f>IF(AND('MAPA DE RIESGOS'!$AP137="Baja",'MAPA DE RIESGOS'!$AR137="Catastrófico"),CONCATENATE("R",'MAPA DE RIESGOS'!$H137,"C",'MAPA DE RIESGOS'!$AF137),"")</f>
        <v/>
      </c>
      <c r="CF109" s="335" t="str">
        <f>IF(AND('MAPA DE RIESGOS'!$AP138="Baja",'MAPA DE RIESGOS'!$AR138="Catastrófico"),CONCATENATE("R",'MAPA DE RIESGOS'!$H138,"C",'MAPA DE RIESGOS'!$AF138),"")</f>
        <v/>
      </c>
      <c r="CG109" s="335" t="str">
        <f>IF(AND('MAPA DE RIESGOS'!$AP139="Baja",'MAPA DE RIESGOS'!$AR139="Catastrófico"),CONCATENATE("R",'MAPA DE RIESGOS'!$H139,"C",'MAPA DE RIESGOS'!$AF139),"")</f>
        <v/>
      </c>
      <c r="CH109" s="335" t="str">
        <f>IF(AND('MAPA DE RIESGOS'!$AP140="Baja",'MAPA DE RIESGOS'!$AR140="Catastrófico"),CONCATENATE("R",'MAPA DE RIESGOS'!$H140,"C",'MAPA DE RIESGOS'!$AF140),"")</f>
        <v/>
      </c>
      <c r="CI109" s="335" t="str">
        <f>IF(AND('MAPA DE RIESGOS'!$AP141="Baja",'MAPA DE RIESGOS'!$AR141="Catastrófico"),CONCATENATE("R",'MAPA DE RIESGOS'!$H141,"C",'MAPA DE RIESGOS'!$AF141),"")</f>
        <v/>
      </c>
      <c r="CJ109" s="335" t="str">
        <f>IF(AND('MAPA DE RIESGOS'!$AP142="Baja",'MAPA DE RIESGOS'!$AR142="Catastrófico"),CONCATENATE("R",'MAPA DE RIESGOS'!$H142,"C",'MAPA DE RIESGOS'!$AF142),"")</f>
        <v>R22C1</v>
      </c>
      <c r="CK109" s="335" t="str">
        <f>IF(AND('MAPA DE RIESGOS'!$AP143="Baja",'MAPA DE RIESGOS'!$AR143="Catastrófico"),CONCATENATE("R",'MAPA DE RIESGOS'!$H143,"C",'MAPA DE RIESGOS'!$AF143),"")</f>
        <v/>
      </c>
      <c r="CL109" s="335" t="str">
        <f>IF(AND('MAPA DE RIESGOS'!$AP144="Baja",'MAPA DE RIESGOS'!$AR144="Catastrófico"),CONCATENATE("R",'MAPA DE RIESGOS'!$H144,"C",'MAPA DE RIESGOS'!$AF144),"")</f>
        <v/>
      </c>
      <c r="CM109" s="335" t="str">
        <f>IF(AND('MAPA DE RIESGOS'!$AP145="Baja",'MAPA DE RIESGOS'!$AR145="Catastrófico"),CONCATENATE("R",'MAPA DE RIESGOS'!$H145,"C",'MAPA DE RIESGOS'!$AF145),"")</f>
        <v/>
      </c>
      <c r="CN109" s="335" t="str">
        <f>IF(AND('MAPA DE RIESGOS'!$AP146="Baja",'MAPA DE RIESGOS'!$AR146="Catastrófico"),CONCATENATE("R",'MAPA DE RIESGOS'!$H146,"C",'MAPA DE RIESGOS'!$AF146),"")</f>
        <v/>
      </c>
      <c r="CO109" s="335" t="str">
        <f>IF(AND('MAPA DE RIESGOS'!$AP147="Baja",'MAPA DE RIESGOS'!$AR147="Catastrófico"),CONCATENATE("R",'MAPA DE RIESGOS'!$H147,"C",'MAPA DE RIESGOS'!$AF147),"")</f>
        <v/>
      </c>
      <c r="CP109" s="335" t="str">
        <f>IF(AND('MAPA DE RIESGOS'!$AP148="Baja",'MAPA DE RIESGOS'!$AR148="Catastrófico"),CONCATENATE("R",'MAPA DE RIESGOS'!$H148,"C",'MAPA DE RIESGOS'!$AF148),"")</f>
        <v/>
      </c>
      <c r="CQ109" s="335" t="str">
        <f>IF(AND('MAPA DE RIESGOS'!$AP149="Baja",'MAPA DE RIESGOS'!$AR149="Catastrófico"),CONCATENATE("R",'MAPA DE RIESGOS'!$H149,"C",'MAPA DE RIESGOS'!$AF149),"")</f>
        <v/>
      </c>
      <c r="CR109" s="335" t="str">
        <f>IF(AND('MAPA DE RIESGOS'!$AP150="Baja",'MAPA DE RIESGOS'!$AR150="Catastrófico"),CONCATENATE("R",'MAPA DE RIESGOS'!$H150,"C",'MAPA DE RIESGOS'!$AF150),"")</f>
        <v/>
      </c>
      <c r="CS109" s="335" t="str">
        <f>IF(AND('MAPA DE RIESGOS'!$AP151="Baja",'MAPA DE RIESGOS'!$AR151="Catastrófico"),CONCATENATE("R",'MAPA DE RIESGOS'!$H151,"C",'MAPA DE RIESGOS'!$AF151),"")</f>
        <v/>
      </c>
      <c r="CT109" s="335" t="str">
        <f>IF(AND('MAPA DE RIESGOS'!$AP152="Baja",'MAPA DE RIESGOS'!$AR152="Catastrófico"),CONCATENATE("R",'MAPA DE RIESGOS'!$H152,"C",'MAPA DE RIESGOS'!$AF152),"")</f>
        <v/>
      </c>
      <c r="CU109" s="336" t="str">
        <f>IF(AND('MAPA DE RIESGOS'!$AP153="Baja",'MAPA DE RIESGOS'!$AR153="Catastrófico"),CONCATENATE("R",'MAPA DE RIESGOS'!$H153,"C",'MAPA DE RIESGOS'!$AF153),"")</f>
        <v/>
      </c>
      <c r="CV109" s="67"/>
      <c r="CW109" s="969"/>
      <c r="CX109" s="969"/>
      <c r="CY109" s="969"/>
      <c r="CZ109" s="969"/>
      <c r="DA109" s="969"/>
      <c r="DB109" s="969"/>
    </row>
    <row r="110" spans="2:106" ht="32.450000000000003" customHeight="1">
      <c r="B110" s="966"/>
      <c r="C110" s="966"/>
      <c r="D110" s="967"/>
      <c r="E110" s="955"/>
      <c r="F110" s="956"/>
      <c r="G110" s="956"/>
      <c r="H110" s="956"/>
      <c r="I110" s="957"/>
      <c r="J110" s="354" t="str">
        <f>IF(AND('MAPA DE RIESGOS'!$AP154="Baja",'MAPA DE RIESGOS'!$AR154="Leve"),CONCATENATE("R",'MAPA DE RIESGOS'!$H154,"C",'MAPA DE RIESGOS'!$AF154),"")</f>
        <v/>
      </c>
      <c r="K110" s="355" t="str">
        <f>IF(AND('MAPA DE RIESGOS'!$AP155="Baja",'MAPA DE RIESGOS'!$AR155="Leve"),CONCATENATE("R",'MAPA DE RIESGOS'!$H155,"C",'MAPA DE RIESGOS'!$AF155),"")</f>
        <v/>
      </c>
      <c r="L110" s="355" t="str">
        <f>IF(AND('MAPA DE RIESGOS'!$AP156="Baja",'MAPA DE RIESGOS'!$AR156="Leve"),CONCATENATE("R",'MAPA DE RIESGOS'!$H156,"C",'MAPA DE RIESGOS'!$AF156),"")</f>
        <v/>
      </c>
      <c r="M110" s="355" t="str">
        <f>IF(AND('MAPA DE RIESGOS'!$AP157="Baja",'MAPA DE RIESGOS'!$AR157="Leve"),CONCATENATE("R",'MAPA DE RIESGOS'!$H157,"C",'MAPA DE RIESGOS'!$AF157),"")</f>
        <v/>
      </c>
      <c r="N110" s="355" t="str">
        <f>IF(AND('MAPA DE RIESGOS'!$AP158="Baja",'MAPA DE RIESGOS'!$AR158="Leve"),CONCATENATE("R",'MAPA DE RIESGOS'!$H158,"C",'MAPA DE RIESGOS'!$AF158),"")</f>
        <v/>
      </c>
      <c r="O110" s="355" t="str">
        <f>IF(AND('MAPA DE RIESGOS'!$AP159="Baja",'MAPA DE RIESGOS'!$AR159="Leve"),CONCATENATE("R",'MAPA DE RIESGOS'!$H159,"C",'MAPA DE RIESGOS'!$AF159),"")</f>
        <v/>
      </c>
      <c r="P110" s="355" t="str">
        <f>IF(AND('MAPA DE RIESGOS'!$AP160="Baja",'MAPA DE RIESGOS'!$AR160="Leve"),CONCATENATE("R",'MAPA DE RIESGOS'!$H160,"C",'MAPA DE RIESGOS'!$AF160),"")</f>
        <v/>
      </c>
      <c r="Q110" s="355" t="str">
        <f>IF(AND('MAPA DE RIESGOS'!$AP161="Baja",'MAPA DE RIESGOS'!$AR161="Leve"),CONCATENATE("R",'MAPA DE RIESGOS'!$H161,"C",'MAPA DE RIESGOS'!$AF161),"")</f>
        <v/>
      </c>
      <c r="R110" s="355" t="str">
        <f>IF(AND('MAPA DE RIESGOS'!$AP162="Baja",'MAPA DE RIESGOS'!$AR162="Leve"),CONCATENATE("R",'MAPA DE RIESGOS'!$H162,"C",'MAPA DE RIESGOS'!$AF162),"")</f>
        <v/>
      </c>
      <c r="S110" s="355" t="str">
        <f>IF(AND('MAPA DE RIESGOS'!$AP163="Baja",'MAPA DE RIESGOS'!$AR163="Leve"),CONCATENATE("R",'MAPA DE RIESGOS'!$H163,"C",'MAPA DE RIESGOS'!$AF163),"")</f>
        <v/>
      </c>
      <c r="T110" s="355" t="str">
        <f>IF(AND('MAPA DE RIESGOS'!$AP164="Baja",'MAPA DE RIESGOS'!$AR164="Leve"),CONCATENATE("R",'MAPA DE RIESGOS'!$H164,"C",'MAPA DE RIESGOS'!$AF164),"")</f>
        <v/>
      </c>
      <c r="U110" s="355" t="str">
        <f>IF(AND('MAPA DE RIESGOS'!$AP165="Baja",'MAPA DE RIESGOS'!$AR165="Leve"),CONCATENATE("R",'MAPA DE RIESGOS'!$H165,"C",'MAPA DE RIESGOS'!$AF165),"")</f>
        <v/>
      </c>
      <c r="V110" s="355" t="str">
        <f>IF(AND('MAPA DE RIESGOS'!$AP166="Baja",'MAPA DE RIESGOS'!$AR166="Leve"),CONCATENATE("R",'MAPA DE RIESGOS'!$H166,"C",'MAPA DE RIESGOS'!$AF166),"")</f>
        <v/>
      </c>
      <c r="W110" s="355" t="str">
        <f>IF(AND('MAPA DE RIESGOS'!$AP167="Baja",'MAPA DE RIESGOS'!$AR167="Leve"),CONCATENATE("R",'MAPA DE RIESGOS'!$H167,"C",'MAPA DE RIESGOS'!$AF167),"")</f>
        <v/>
      </c>
      <c r="X110" s="355" t="str">
        <f>IF(AND('MAPA DE RIESGOS'!$AP168="Baja",'MAPA DE RIESGOS'!$AR168="Leve"),CONCATENATE("R",'MAPA DE RIESGOS'!$H168,"C",'MAPA DE RIESGOS'!$AF168),"")</f>
        <v/>
      </c>
      <c r="Y110" s="355" t="str">
        <f>IF(AND('MAPA DE RIESGOS'!$AP169="Baja",'MAPA DE RIESGOS'!$AR169="Leve"),CONCATENATE("R",'MAPA DE RIESGOS'!$H169,"C",'MAPA DE RIESGOS'!$AF169),"")</f>
        <v/>
      </c>
      <c r="Z110" s="355" t="str">
        <f>IF(AND('MAPA DE RIESGOS'!$AP170="Baja",'MAPA DE RIESGOS'!$AR170="Leve"),CONCATENATE("R",'MAPA DE RIESGOS'!$H170,"C",'MAPA DE RIESGOS'!$AF170),"")</f>
        <v/>
      </c>
      <c r="AA110" s="356" t="str">
        <f>IF(AND('MAPA DE RIESGOS'!$AP171="Baja",'MAPA DE RIESGOS'!$AR171="Leve"),CONCATENATE("R",'MAPA DE RIESGOS'!$H171,"C",'MAPA DE RIESGOS'!$AF171),"")</f>
        <v/>
      </c>
      <c r="AB110" s="345" t="str">
        <f>IF(AND('MAPA DE RIESGOS'!$AP154="Baja",'MAPA DE RIESGOS'!$AR154="Menor"),CONCATENATE("R",'MAPA DE RIESGOS'!$H154,"C",'MAPA DE RIESGOS'!$AF154),"")</f>
        <v/>
      </c>
      <c r="AC110" s="346" t="str">
        <f>IF(AND('MAPA DE RIESGOS'!$AP155="Baja",'MAPA DE RIESGOS'!$AR155="Menor"),CONCATENATE("R",'MAPA DE RIESGOS'!$H155,"C",'MAPA DE RIESGOS'!$AF155),"")</f>
        <v/>
      </c>
      <c r="AD110" s="346" t="str">
        <f>IF(AND('MAPA DE RIESGOS'!$AP156="Baja",'MAPA DE RIESGOS'!$AR156="Menor"),CONCATENATE("R",'MAPA DE RIESGOS'!$H156,"C",'MAPA DE RIESGOS'!$AF156),"")</f>
        <v/>
      </c>
      <c r="AE110" s="346" t="str">
        <f>IF(AND('MAPA DE RIESGOS'!$AP157="Baja",'MAPA DE RIESGOS'!$AR157="Menor"),CONCATENATE("R",'MAPA DE RIESGOS'!$H157,"C",'MAPA DE RIESGOS'!$AF157),"")</f>
        <v/>
      </c>
      <c r="AF110" s="346" t="str">
        <f>IF(AND('MAPA DE RIESGOS'!$AP158="Baja",'MAPA DE RIESGOS'!$AR158="Menor"),CONCATENATE("R",'MAPA DE RIESGOS'!$H158,"C",'MAPA DE RIESGOS'!$AF158),"")</f>
        <v/>
      </c>
      <c r="AG110" s="346" t="str">
        <f>IF(AND('MAPA DE RIESGOS'!$AP159="Baja",'MAPA DE RIESGOS'!$AR159="Menor"),CONCATENATE("R",'MAPA DE RIESGOS'!$H159,"C",'MAPA DE RIESGOS'!$AF159),"")</f>
        <v/>
      </c>
      <c r="AH110" s="346" t="str">
        <f>IF(AND('MAPA DE RIESGOS'!$AP160="Baja",'MAPA DE RIESGOS'!$AR160="Menor"),CONCATENATE("R",'MAPA DE RIESGOS'!$H160,"C",'MAPA DE RIESGOS'!$AF160),"")</f>
        <v/>
      </c>
      <c r="AI110" s="346" t="str">
        <f>IF(AND('MAPA DE RIESGOS'!$AP161="Baja",'MAPA DE RIESGOS'!$AR161="Menor"),CONCATENATE("R",'MAPA DE RIESGOS'!$H161,"C",'MAPA DE RIESGOS'!$AF161),"")</f>
        <v/>
      </c>
      <c r="AJ110" s="346" t="str">
        <f>IF(AND('MAPA DE RIESGOS'!$AP162="Baja",'MAPA DE RIESGOS'!$AR162="Menor"),CONCATENATE("R",'MAPA DE RIESGOS'!$H162,"C",'MAPA DE RIESGOS'!$AF162),"")</f>
        <v/>
      </c>
      <c r="AK110" s="346" t="str">
        <f>IF(AND('MAPA DE RIESGOS'!$AP163="Baja",'MAPA DE RIESGOS'!$AR163="Menor"),CONCATENATE("R",'MAPA DE RIESGOS'!$H163,"C",'MAPA DE RIESGOS'!$AF163),"")</f>
        <v/>
      </c>
      <c r="AL110" s="346" t="str">
        <f>IF(AND('MAPA DE RIESGOS'!$AP164="Baja",'MAPA DE RIESGOS'!$AR164="Menor"),CONCATENATE("R",'MAPA DE RIESGOS'!$H164,"C",'MAPA DE RIESGOS'!$AF164),"")</f>
        <v/>
      </c>
      <c r="AM110" s="346" t="str">
        <f>IF(AND('MAPA DE RIESGOS'!$AP165="Baja",'MAPA DE RIESGOS'!$AR165="Menor"),CONCATENATE("R",'MAPA DE RIESGOS'!$H165,"C",'MAPA DE RIESGOS'!$AF165),"")</f>
        <v/>
      </c>
      <c r="AN110" s="346" t="str">
        <f>IF(AND('MAPA DE RIESGOS'!$AP166="Baja",'MAPA DE RIESGOS'!$AR166="Menor"),CONCATENATE("R",'MAPA DE RIESGOS'!$H166,"C",'MAPA DE RIESGOS'!$AF166),"")</f>
        <v>R26C1</v>
      </c>
      <c r="AO110" s="346" t="str">
        <f>IF(AND('MAPA DE RIESGOS'!$AP167="Baja",'MAPA DE RIESGOS'!$AR167="Menor"),CONCATENATE("R",'MAPA DE RIESGOS'!$H167,"C",'MAPA DE RIESGOS'!$AF167),"")</f>
        <v>R26C2</v>
      </c>
      <c r="AP110" s="346" t="str">
        <f>IF(AND('MAPA DE RIESGOS'!$AP168="Baja",'MAPA DE RIESGOS'!$AR168="Menor"),CONCATENATE("R",'MAPA DE RIESGOS'!$H168,"C",'MAPA DE RIESGOS'!$AF168),"")</f>
        <v/>
      </c>
      <c r="AQ110" s="346" t="str">
        <f>IF(AND('MAPA DE RIESGOS'!$AP169="Baja",'MAPA DE RIESGOS'!$AR169="Menor"),CONCATENATE("R",'MAPA DE RIESGOS'!$H169,"C",'MAPA DE RIESGOS'!$AF169),"")</f>
        <v/>
      </c>
      <c r="AR110" s="346" t="str">
        <f>IF(AND('MAPA DE RIESGOS'!$AP170="Baja",'MAPA DE RIESGOS'!$AR170="Menor"),CONCATENATE("R",'MAPA DE RIESGOS'!$H170,"C",'MAPA DE RIESGOS'!$AF170),"")</f>
        <v/>
      </c>
      <c r="AS110" s="346" t="str">
        <f>IF(AND('MAPA DE RIESGOS'!$AP171="Baja",'MAPA DE RIESGOS'!$AR171="Menor"),CONCATENATE("R",'MAPA DE RIESGOS'!$H171,"C",'MAPA DE RIESGOS'!$AF171),"")</f>
        <v/>
      </c>
      <c r="AT110" s="345" t="str">
        <f>IF(AND('MAPA DE RIESGOS'!$AP154="Baja",'MAPA DE RIESGOS'!$AR154="Moderado"),CONCATENATE("R",'MAPA DE RIESGOS'!$H154,"C",'MAPA DE RIESGOS'!$AF154),"")</f>
        <v>R24C1</v>
      </c>
      <c r="AU110" s="346" t="str">
        <f>IF(AND('MAPA DE RIESGOS'!$AP155="Baja",'MAPA DE RIESGOS'!$AR155="Moderado"),CONCATENATE("R",'MAPA DE RIESGOS'!$H155,"C",'MAPA DE RIESGOS'!$AF155),"")</f>
        <v/>
      </c>
      <c r="AV110" s="346" t="str">
        <f>IF(AND('MAPA DE RIESGOS'!$AP156="Baja",'MAPA DE RIESGOS'!$AR156="Moderado"),CONCATENATE("R",'MAPA DE RIESGOS'!$H156,"C",'MAPA DE RIESGOS'!$AF156),"")</f>
        <v/>
      </c>
      <c r="AW110" s="346" t="str">
        <f>IF(AND('MAPA DE RIESGOS'!$AP157="Baja",'MAPA DE RIESGOS'!$AR157="Moderado"),CONCATENATE("R",'MAPA DE RIESGOS'!$H157,"C",'MAPA DE RIESGOS'!$AF157),"")</f>
        <v/>
      </c>
      <c r="AX110" s="346" t="str">
        <f>IF(AND('MAPA DE RIESGOS'!$AP158="Baja",'MAPA DE RIESGOS'!$AR158="Moderado"),CONCATENATE("R",'MAPA DE RIESGOS'!$H158,"C",'MAPA DE RIESGOS'!$AF158),"")</f>
        <v/>
      </c>
      <c r="AY110" s="346" t="str">
        <f>IF(AND('MAPA DE RIESGOS'!$AP159="Baja",'MAPA DE RIESGOS'!$AR159="Moderado"),CONCATENATE("R",'MAPA DE RIESGOS'!$H159,"C",'MAPA DE RIESGOS'!$AF159),"")</f>
        <v/>
      </c>
      <c r="AZ110" s="346" t="str">
        <f>IF(AND('MAPA DE RIESGOS'!$AP160="Baja",'MAPA DE RIESGOS'!$AR160="Moderado"),CONCATENATE("R",'MAPA DE RIESGOS'!$H160,"C",'MAPA DE RIESGOS'!$AF160),"")</f>
        <v/>
      </c>
      <c r="BA110" s="346" t="str">
        <f>IF(AND('MAPA DE RIESGOS'!$AP161="Baja",'MAPA DE RIESGOS'!$AR161="Moderado"),CONCATENATE("R",'MAPA DE RIESGOS'!$H161,"C",'MAPA DE RIESGOS'!$AF161),"")</f>
        <v/>
      </c>
      <c r="BB110" s="346" t="str">
        <f>IF(AND('MAPA DE RIESGOS'!$AP162="Baja",'MAPA DE RIESGOS'!$AR162="Moderado"),CONCATENATE("R",'MAPA DE RIESGOS'!$H162,"C",'MAPA DE RIESGOS'!$AF162),"")</f>
        <v/>
      </c>
      <c r="BC110" s="346" t="str">
        <f>IF(AND('MAPA DE RIESGOS'!$AP163="Baja",'MAPA DE RIESGOS'!$AR163="Moderado"),CONCATENATE("R",'MAPA DE RIESGOS'!$H163,"C",'MAPA DE RIESGOS'!$AF163),"")</f>
        <v/>
      </c>
      <c r="BD110" s="346" t="str">
        <f>IF(AND('MAPA DE RIESGOS'!$AP164="Baja",'MAPA DE RIESGOS'!$AR164="Moderado"),CONCATENATE("R",'MAPA DE RIESGOS'!$H164,"C",'MAPA DE RIESGOS'!$AF164),"")</f>
        <v/>
      </c>
      <c r="BE110" s="346" t="str">
        <f>IF(AND('MAPA DE RIESGOS'!$AP165="Baja",'MAPA DE RIESGOS'!$AR165="Moderado"),CONCATENATE("R",'MAPA DE RIESGOS'!$H165,"C",'MAPA DE RIESGOS'!$AF165),"")</f>
        <v/>
      </c>
      <c r="BF110" s="346" t="str">
        <f>IF(AND('MAPA DE RIESGOS'!$AP166="Baja",'MAPA DE RIESGOS'!$AR166="Moderado"),CONCATENATE("R",'MAPA DE RIESGOS'!$H166,"C",'MAPA DE RIESGOS'!$AF166),"")</f>
        <v/>
      </c>
      <c r="BG110" s="346" t="str">
        <f>IF(AND('MAPA DE RIESGOS'!$AP167="Baja",'MAPA DE RIESGOS'!$AR167="Moderado"),CONCATENATE("R",'MAPA DE RIESGOS'!$H167,"C",'MAPA DE RIESGOS'!$AF167),"")</f>
        <v/>
      </c>
      <c r="BH110" s="346" t="str">
        <f>IF(AND('MAPA DE RIESGOS'!$AP168="Baja",'MAPA DE RIESGOS'!$AR168="Moderado"),CONCATENATE("R",'MAPA DE RIESGOS'!$H168,"C",'MAPA DE RIESGOS'!$AF168),"")</f>
        <v/>
      </c>
      <c r="BI110" s="346" t="str">
        <f>IF(AND('MAPA DE RIESGOS'!$AP169="Baja",'MAPA DE RIESGOS'!$AR169="Moderado"),CONCATENATE("R",'MAPA DE RIESGOS'!$H169,"C",'MAPA DE RIESGOS'!$AF169),"")</f>
        <v/>
      </c>
      <c r="BJ110" s="346" t="str">
        <f>IF(AND('MAPA DE RIESGOS'!$AP170="Baja",'MAPA DE RIESGOS'!$AR170="Moderado"),CONCATENATE("R",'MAPA DE RIESGOS'!$H170,"C",'MAPA DE RIESGOS'!$AF170),"")</f>
        <v/>
      </c>
      <c r="BK110" s="347" t="str">
        <f>IF(AND('MAPA DE RIESGOS'!$AP171="Baja",'MAPA DE RIESGOS'!$AR171="Moderado"),CONCATENATE("R",'MAPA DE RIESGOS'!$H171,"C",'MAPA DE RIESGOS'!$AF171),"")</f>
        <v/>
      </c>
      <c r="BL110" s="333" t="str">
        <f>IF(AND('MAPA DE RIESGOS'!$AP154="Baja",'MAPA DE RIESGOS'!$AR154="Mayor"),CONCATENATE("R",'MAPA DE RIESGOS'!$H154,"C",'MAPA DE RIESGOS'!$AF154),"")</f>
        <v/>
      </c>
      <c r="BM110" s="333" t="str">
        <f>IF(AND('MAPA DE RIESGOS'!$AP155="Baja",'MAPA DE RIESGOS'!$AR155="Mayor"),CONCATENATE("R",'MAPA DE RIESGOS'!$H155,"C",'MAPA DE RIESGOS'!$AF155),"")</f>
        <v/>
      </c>
      <c r="BN110" s="333" t="str">
        <f>IF(AND('MAPA DE RIESGOS'!$AP156="Baja",'MAPA DE RIESGOS'!$AR156="Mayor"),CONCATENATE("R",'MAPA DE RIESGOS'!$H156,"C",'MAPA DE RIESGOS'!$AF156),"")</f>
        <v/>
      </c>
      <c r="BO110" s="333" t="str">
        <f>IF(AND('MAPA DE RIESGOS'!$AP157="Baja",'MAPA DE RIESGOS'!$AR157="Mayor"),CONCATENATE("R",'MAPA DE RIESGOS'!$H157,"C",'MAPA DE RIESGOS'!$AF157),"")</f>
        <v/>
      </c>
      <c r="BP110" s="333" t="str">
        <f>IF(AND('MAPA DE RIESGOS'!$AP158="Baja",'MAPA DE RIESGOS'!$AR158="Mayor"),CONCATENATE("R",'MAPA DE RIESGOS'!$H158,"C",'MAPA DE RIESGOS'!$AF158),"")</f>
        <v/>
      </c>
      <c r="BQ110" s="333" t="str">
        <f>IF(AND('MAPA DE RIESGOS'!$AP159="Baja",'MAPA DE RIESGOS'!$AR159="Mayor"),CONCATENATE("R",'MAPA DE RIESGOS'!$H159,"C",'MAPA DE RIESGOS'!$AF159),"")</f>
        <v/>
      </c>
      <c r="BR110" s="333" t="str">
        <f>IF(AND('MAPA DE RIESGOS'!$AP160="Baja",'MAPA DE RIESGOS'!$AR160="Mayor"),CONCATENATE("R",'MAPA DE RIESGOS'!$H160,"C",'MAPA DE RIESGOS'!$AF160),"")</f>
        <v/>
      </c>
      <c r="BS110" s="333" t="str">
        <f>IF(AND('MAPA DE RIESGOS'!$AP161="Baja",'MAPA DE RIESGOS'!$AR161="Mayor"),CONCATENATE("R",'MAPA DE RIESGOS'!$H161,"C",'MAPA DE RIESGOS'!$AF161),"")</f>
        <v/>
      </c>
      <c r="BT110" s="333" t="str">
        <f>IF(AND('MAPA DE RIESGOS'!$AP162="Baja",'MAPA DE RIESGOS'!$AR162="Mayor"),CONCATENATE("R",'MAPA DE RIESGOS'!$H162,"C",'MAPA DE RIESGOS'!$AF162),"")</f>
        <v/>
      </c>
      <c r="BU110" s="333" t="str">
        <f>IF(AND('MAPA DE RIESGOS'!$AP163="Baja",'MAPA DE RIESGOS'!$AR163="Mayor"),CONCATENATE("R",'MAPA DE RIESGOS'!$H163,"C",'MAPA DE RIESGOS'!$AF163),"")</f>
        <v/>
      </c>
      <c r="BV110" s="333" t="str">
        <f>IF(AND('MAPA DE RIESGOS'!$AP164="Baja",'MAPA DE RIESGOS'!$AR164="Mayor"),CONCATENATE("R",'MAPA DE RIESGOS'!$H164,"C",'MAPA DE RIESGOS'!$AF164),"")</f>
        <v/>
      </c>
      <c r="BW110" s="333" t="str">
        <f>IF(AND('MAPA DE RIESGOS'!$AP165="Baja",'MAPA DE RIESGOS'!$AR165="Mayor"),CONCATENATE("R",'MAPA DE RIESGOS'!$H165,"C",'MAPA DE RIESGOS'!$AF165),"")</f>
        <v/>
      </c>
      <c r="BX110" s="333" t="str">
        <f>IF(AND('MAPA DE RIESGOS'!$AP166="Baja",'MAPA DE RIESGOS'!$AR166="Mayor"),CONCATENATE("R",'MAPA DE RIESGOS'!$H166,"C",'MAPA DE RIESGOS'!$AF166),"")</f>
        <v/>
      </c>
      <c r="BY110" s="333" t="str">
        <f>IF(AND('MAPA DE RIESGOS'!$AP167="Baja",'MAPA DE RIESGOS'!$AR167="Mayor"),CONCATENATE("R",'MAPA DE RIESGOS'!$H167,"C",'MAPA DE RIESGOS'!$AF167),"")</f>
        <v/>
      </c>
      <c r="BZ110" s="333" t="str">
        <f>IF(AND('MAPA DE RIESGOS'!$AP168="Baja",'MAPA DE RIESGOS'!$AR168="Mayor"),CONCATENATE("R",'MAPA DE RIESGOS'!$H168,"C",'MAPA DE RIESGOS'!$AF168),"")</f>
        <v/>
      </c>
      <c r="CA110" s="333" t="str">
        <f>IF(AND('MAPA DE RIESGOS'!$AP169="Baja",'MAPA DE RIESGOS'!$AR169="Mayor"),CONCATENATE("R",'MAPA DE RIESGOS'!$H169,"C",'MAPA DE RIESGOS'!$AF169),"")</f>
        <v/>
      </c>
      <c r="CB110" s="333" t="str">
        <f>IF(AND('MAPA DE RIESGOS'!$AP170="Baja",'MAPA DE RIESGOS'!$AR170="Mayor"),CONCATENATE("R",'MAPA DE RIESGOS'!$H170,"C",'MAPA DE RIESGOS'!$AF170),"")</f>
        <v/>
      </c>
      <c r="CC110" s="334" t="str">
        <f>IF(AND('MAPA DE RIESGOS'!$AP171="Baja",'MAPA DE RIESGOS'!$AR171="Mayor"),CONCATENATE("R",'MAPA DE RIESGOS'!$H171,"C",'MAPA DE RIESGOS'!$AF171),"")</f>
        <v/>
      </c>
      <c r="CD110" s="335" t="str">
        <f>IF(AND('MAPA DE RIESGOS'!$AP154="Baja",'MAPA DE RIESGOS'!$AR154="Catastrófico"),CONCATENATE("R",'MAPA DE RIESGOS'!$H154,"C",'MAPA DE RIESGOS'!$AF154),"")</f>
        <v/>
      </c>
      <c r="CE110" s="335" t="str">
        <f>IF(AND('MAPA DE RIESGOS'!$AP155="Baja",'MAPA DE RIESGOS'!$AR155="Catastrófico"),CONCATENATE("R",'MAPA DE RIESGOS'!$H155,"C",'MAPA DE RIESGOS'!$AF155),"")</f>
        <v/>
      </c>
      <c r="CF110" s="335" t="str">
        <f>IF(AND('MAPA DE RIESGOS'!$AP156="Baja",'MAPA DE RIESGOS'!$AR156="Catastrófico"),CONCATENATE("R",'MAPA DE RIESGOS'!$H156,"C",'MAPA DE RIESGOS'!$AF156),"")</f>
        <v/>
      </c>
      <c r="CG110" s="335" t="str">
        <f>IF(AND('MAPA DE RIESGOS'!$AP157="Baja",'MAPA DE RIESGOS'!$AR157="Catastrófico"),CONCATENATE("R",'MAPA DE RIESGOS'!$H157,"C",'MAPA DE RIESGOS'!$AF157),"")</f>
        <v/>
      </c>
      <c r="CH110" s="335" t="str">
        <f>IF(AND('MAPA DE RIESGOS'!$AP158="Baja",'MAPA DE RIESGOS'!$AR158="Catastrófico"),CONCATENATE("R",'MAPA DE RIESGOS'!$H158,"C",'MAPA DE RIESGOS'!$AF158),"")</f>
        <v/>
      </c>
      <c r="CI110" s="335" t="str">
        <f>IF(AND('MAPA DE RIESGOS'!$AP159="Baja",'MAPA DE RIESGOS'!$AR159="Catastrófico"),CONCATENATE("R",'MAPA DE RIESGOS'!$H159,"C",'MAPA DE RIESGOS'!$AF159),"")</f>
        <v/>
      </c>
      <c r="CJ110" s="335" t="str">
        <f>IF(AND('MAPA DE RIESGOS'!$AP160="Baja",'MAPA DE RIESGOS'!$AR160="Catastrófico"),CONCATENATE("R",'MAPA DE RIESGOS'!$H160,"C",'MAPA DE RIESGOS'!$AF160),"")</f>
        <v/>
      </c>
      <c r="CK110" s="335" t="str">
        <f>IF(AND('MAPA DE RIESGOS'!$AP161="Baja",'MAPA DE RIESGOS'!$AR161="Catastrófico"),CONCATENATE("R",'MAPA DE RIESGOS'!$H161,"C",'MAPA DE RIESGOS'!$AF161),"")</f>
        <v/>
      </c>
      <c r="CL110" s="335" t="str">
        <f>IF(AND('MAPA DE RIESGOS'!$AP162="Baja",'MAPA DE RIESGOS'!$AR162="Catastrófico"),CONCATENATE("R",'MAPA DE RIESGOS'!$H162,"C",'MAPA DE RIESGOS'!$AF162),"")</f>
        <v/>
      </c>
      <c r="CM110" s="335" t="str">
        <f>IF(AND('MAPA DE RIESGOS'!$AP163="Baja",'MAPA DE RIESGOS'!$AR163="Catastrófico"),CONCATENATE("R",'MAPA DE RIESGOS'!$H163,"C",'MAPA DE RIESGOS'!$AF163),"")</f>
        <v/>
      </c>
      <c r="CN110" s="335" t="str">
        <f>IF(AND('MAPA DE RIESGOS'!$AP164="Baja",'MAPA DE RIESGOS'!$AR164="Catastrófico"),CONCATENATE("R",'MAPA DE RIESGOS'!$H164,"C",'MAPA DE RIESGOS'!$AF164),"")</f>
        <v/>
      </c>
      <c r="CO110" s="335" t="str">
        <f>IF(AND('MAPA DE RIESGOS'!$AP165="Baja",'MAPA DE RIESGOS'!$AR165="Catastrófico"),CONCATENATE("R",'MAPA DE RIESGOS'!$H165,"C",'MAPA DE RIESGOS'!$AF165),"")</f>
        <v/>
      </c>
      <c r="CP110" s="335" t="str">
        <f>IF(AND('MAPA DE RIESGOS'!$AP166="Baja",'MAPA DE RIESGOS'!$AR166="Catastrófico"),CONCATENATE("R",'MAPA DE RIESGOS'!$H166,"C",'MAPA DE RIESGOS'!$AF166),"")</f>
        <v/>
      </c>
      <c r="CQ110" s="335" t="str">
        <f>IF(AND('MAPA DE RIESGOS'!$AP167="Baja",'MAPA DE RIESGOS'!$AR167="Catastrófico"),CONCATENATE("R",'MAPA DE RIESGOS'!$H167,"C",'MAPA DE RIESGOS'!$AF167),"")</f>
        <v/>
      </c>
      <c r="CR110" s="335" t="str">
        <f>IF(AND('MAPA DE RIESGOS'!$AP168="Baja",'MAPA DE RIESGOS'!$AR168="Catastrófico"),CONCATENATE("R",'MAPA DE RIESGOS'!$H168,"C",'MAPA DE RIESGOS'!$AF168),"")</f>
        <v/>
      </c>
      <c r="CS110" s="335" t="str">
        <f>IF(AND('MAPA DE RIESGOS'!$AP169="Baja",'MAPA DE RIESGOS'!$AR169="Catastrófico"),CONCATENATE("R",'MAPA DE RIESGOS'!$H169,"C",'MAPA DE RIESGOS'!$AF169),"")</f>
        <v/>
      </c>
      <c r="CT110" s="335" t="str">
        <f>IF(AND('MAPA DE RIESGOS'!$AP170="Baja",'MAPA DE RIESGOS'!$AR170="Catastrófico"),CONCATENATE("R",'MAPA DE RIESGOS'!$H170,"C",'MAPA DE RIESGOS'!$AF170),"")</f>
        <v/>
      </c>
      <c r="CU110" s="336" t="str">
        <f>IF(AND('MAPA DE RIESGOS'!$AP171="Baja",'MAPA DE RIESGOS'!$AR171="Catastrófico"),CONCATENATE("R",'MAPA DE RIESGOS'!$H171,"C",'MAPA DE RIESGOS'!$AF171),"")</f>
        <v/>
      </c>
      <c r="CV110" s="67"/>
      <c r="CW110" s="969"/>
      <c r="CX110" s="969"/>
      <c r="CY110" s="969"/>
      <c r="CZ110" s="969"/>
      <c r="DA110" s="969"/>
      <c r="DB110" s="969"/>
    </row>
    <row r="111" spans="2:106" ht="32.450000000000003" customHeight="1">
      <c r="B111" s="966"/>
      <c r="C111" s="966"/>
      <c r="D111" s="967"/>
      <c r="E111" s="955"/>
      <c r="F111" s="956"/>
      <c r="G111" s="956"/>
      <c r="H111" s="956"/>
      <c r="I111" s="957"/>
      <c r="J111" s="354" t="str">
        <f>IF(AND('MAPA DE RIESGOS'!$AP172="Baja",'MAPA DE RIESGOS'!$AR172="Leve"),CONCATENATE("R",'MAPA DE RIESGOS'!$H172,"C",'MAPA DE RIESGOS'!$AF172),"")</f>
        <v/>
      </c>
      <c r="K111" s="355" t="str">
        <f>IF(AND('MAPA DE RIESGOS'!$AP173="Baja",'MAPA DE RIESGOS'!$AR173="Leve"),CONCATENATE("R",'MAPA DE RIESGOS'!$H173,"C",'MAPA DE RIESGOS'!$AF173),"")</f>
        <v/>
      </c>
      <c r="L111" s="355" t="str">
        <f>IF(AND('MAPA DE RIESGOS'!$AP174="Baja",'MAPA DE RIESGOS'!$AR174="Leve"),CONCATENATE("R",'MAPA DE RIESGOS'!$H174,"C",'MAPA DE RIESGOS'!$AF174),"")</f>
        <v/>
      </c>
      <c r="M111" s="355" t="str">
        <f>IF(AND('MAPA DE RIESGOS'!$AP175="Baja",'MAPA DE RIESGOS'!$AR175="Leve"),CONCATENATE("R",'MAPA DE RIESGOS'!$H175,"C",'MAPA DE RIESGOS'!$AF175),"")</f>
        <v/>
      </c>
      <c r="N111" s="355" t="str">
        <f>IF(AND('MAPA DE RIESGOS'!$AP176="Baja",'MAPA DE RIESGOS'!$AR176="Leve"),CONCATENATE("R",'MAPA DE RIESGOS'!$H176,"C",'MAPA DE RIESGOS'!$AF176),"")</f>
        <v/>
      </c>
      <c r="O111" s="355" t="str">
        <f>IF(AND('MAPA DE RIESGOS'!$AP177="Baja",'MAPA DE RIESGOS'!$AR177="Leve"),CONCATENATE("R",'MAPA DE RIESGOS'!$H177,"C",'MAPA DE RIESGOS'!$AF177),"")</f>
        <v/>
      </c>
      <c r="P111" s="355" t="str">
        <f>IF(AND('MAPA DE RIESGOS'!$AP178="Baja",'MAPA DE RIESGOS'!$AR178="Leve"),CONCATENATE("R",'MAPA DE RIESGOS'!$H178,"C",'MAPA DE RIESGOS'!$AF178),"")</f>
        <v/>
      </c>
      <c r="Q111" s="355" t="str">
        <f>IF(AND('MAPA DE RIESGOS'!$AP179="Baja",'MAPA DE RIESGOS'!$AR179="Leve"),CONCATENATE("R",'MAPA DE RIESGOS'!$H179,"C",'MAPA DE RIESGOS'!$AF179),"")</f>
        <v/>
      </c>
      <c r="R111" s="355" t="str">
        <f>IF(AND('MAPA DE RIESGOS'!$AP180="Baja",'MAPA DE RIESGOS'!$AR180="Leve"),CONCATENATE("R",'MAPA DE RIESGOS'!$H180,"C",'MAPA DE RIESGOS'!$AF180),"")</f>
        <v/>
      </c>
      <c r="S111" s="355" t="str">
        <f>IF(AND('MAPA DE RIESGOS'!$AP181="Baja",'MAPA DE RIESGOS'!$AR181="Leve"),CONCATENATE("R",'MAPA DE RIESGOS'!$H181,"C",'MAPA DE RIESGOS'!$AF181),"")</f>
        <v/>
      </c>
      <c r="T111" s="355" t="str">
        <f>IF(AND('MAPA DE RIESGOS'!$AP182="Baja",'MAPA DE RIESGOS'!$AR182="Leve"),CONCATENATE("R",'MAPA DE RIESGOS'!$H182,"C",'MAPA DE RIESGOS'!$AF182),"")</f>
        <v/>
      </c>
      <c r="U111" s="355" t="str">
        <f>IF(AND('MAPA DE RIESGOS'!$AP183="Baja",'MAPA DE RIESGOS'!$AR183="Leve"),CONCATENATE("R",'MAPA DE RIESGOS'!$H183,"C",'MAPA DE RIESGOS'!$AF183),"")</f>
        <v/>
      </c>
      <c r="V111" s="355" t="str">
        <f>IF(AND('MAPA DE RIESGOS'!$AP184="Baja",'MAPA DE RIESGOS'!$AR184="Leve"),CONCATENATE("R",'MAPA DE RIESGOS'!$H184,"C",'MAPA DE RIESGOS'!$AF184),"")</f>
        <v/>
      </c>
      <c r="W111" s="355" t="str">
        <f>IF(AND('MAPA DE RIESGOS'!$AP185="Baja",'MAPA DE RIESGOS'!$AR185="Leve"),CONCATENATE("R",'MAPA DE RIESGOS'!$H185,"C",'MAPA DE RIESGOS'!$AF185),"")</f>
        <v/>
      </c>
      <c r="X111" s="355" t="str">
        <f>IF(AND('MAPA DE RIESGOS'!$AP186="Baja",'MAPA DE RIESGOS'!$AR186="Leve"),CONCATENATE("R",'MAPA DE RIESGOS'!$H186,"C",'MAPA DE RIESGOS'!$AF186),"")</f>
        <v/>
      </c>
      <c r="Y111" s="355" t="str">
        <f>IF(AND('MAPA DE RIESGOS'!$AP187="Baja",'MAPA DE RIESGOS'!$AR187="Leve"),CONCATENATE("R",'MAPA DE RIESGOS'!$H187,"C",'MAPA DE RIESGOS'!$AF187),"")</f>
        <v/>
      </c>
      <c r="Z111" s="355" t="str">
        <f>IF(AND('MAPA DE RIESGOS'!$AP188="Baja",'MAPA DE RIESGOS'!$AR188="Leve"),CONCATENATE("R",'MAPA DE RIESGOS'!$H188,"C",'MAPA DE RIESGOS'!$AF188),"")</f>
        <v/>
      </c>
      <c r="AA111" s="356" t="str">
        <f>IF(AND('MAPA DE RIESGOS'!$AP189="Baja",'MAPA DE RIESGOS'!$AR189="Leve"),CONCATENATE("R",'MAPA DE RIESGOS'!$H189,"C",'MAPA DE RIESGOS'!$AF189),"")</f>
        <v/>
      </c>
      <c r="AB111" s="345" t="str">
        <f>IF(AND('MAPA DE RIESGOS'!$AP172="Baja",'MAPA DE RIESGOS'!$AR172="Menor"),CONCATENATE("R",'MAPA DE RIESGOS'!$H172,"C",'MAPA DE RIESGOS'!$AF172),"")</f>
        <v/>
      </c>
      <c r="AC111" s="346" t="str">
        <f>IF(AND('MAPA DE RIESGOS'!$AP173="Baja",'MAPA DE RIESGOS'!$AR173="Menor"),CONCATENATE("R",'MAPA DE RIESGOS'!$H173,"C",'MAPA DE RIESGOS'!$AF173),"")</f>
        <v/>
      </c>
      <c r="AD111" s="346" t="str">
        <f>IF(AND('MAPA DE RIESGOS'!$AP174="Baja",'MAPA DE RIESGOS'!$AR174="Menor"),CONCATENATE("R",'MAPA DE RIESGOS'!$H174,"C",'MAPA DE RIESGOS'!$AF174),"")</f>
        <v/>
      </c>
      <c r="AE111" s="346" t="str">
        <f>IF(AND('MAPA DE RIESGOS'!$AP175="Baja",'MAPA DE RIESGOS'!$AR175="Menor"),CONCATENATE("R",'MAPA DE RIESGOS'!$H175,"C",'MAPA DE RIESGOS'!$AF175),"")</f>
        <v/>
      </c>
      <c r="AF111" s="346" t="str">
        <f>IF(AND('MAPA DE RIESGOS'!$AP176="Baja",'MAPA DE RIESGOS'!$AR176="Menor"),CONCATENATE("R",'MAPA DE RIESGOS'!$H176,"C",'MAPA DE RIESGOS'!$AF176),"")</f>
        <v/>
      </c>
      <c r="AG111" s="346" t="str">
        <f>IF(AND('MAPA DE RIESGOS'!$AP177="Baja",'MAPA DE RIESGOS'!$AR177="Menor"),CONCATENATE("R",'MAPA DE RIESGOS'!$H177,"C",'MAPA DE RIESGOS'!$AF177),"")</f>
        <v/>
      </c>
      <c r="AH111" s="346" t="str">
        <f>IF(AND('MAPA DE RIESGOS'!$AP178="Baja",'MAPA DE RIESGOS'!$AR178="Menor"),CONCATENATE("R",'MAPA DE RIESGOS'!$H178,"C",'MAPA DE RIESGOS'!$AF178),"")</f>
        <v/>
      </c>
      <c r="AI111" s="346" t="str">
        <f>IF(AND('MAPA DE RIESGOS'!$AP179="Baja",'MAPA DE RIESGOS'!$AR179="Menor"),CONCATENATE("R",'MAPA DE RIESGOS'!$H179,"C",'MAPA DE RIESGOS'!$AF179),"")</f>
        <v/>
      </c>
      <c r="AJ111" s="346" t="str">
        <f>IF(AND('MAPA DE RIESGOS'!$AP180="Baja",'MAPA DE RIESGOS'!$AR180="Menor"),CONCATENATE("R",'MAPA DE RIESGOS'!$H180,"C",'MAPA DE RIESGOS'!$AF180),"")</f>
        <v/>
      </c>
      <c r="AK111" s="346" t="str">
        <f>IF(AND('MAPA DE RIESGOS'!$AP181="Baja",'MAPA DE RIESGOS'!$AR181="Menor"),CONCATENATE("R",'MAPA DE RIESGOS'!$H181,"C",'MAPA DE RIESGOS'!$AF181),"")</f>
        <v/>
      </c>
      <c r="AL111" s="346" t="str">
        <f>IF(AND('MAPA DE RIESGOS'!$AP182="Baja",'MAPA DE RIESGOS'!$AR182="Menor"),CONCATENATE("R",'MAPA DE RIESGOS'!$H182,"C",'MAPA DE RIESGOS'!$AF182),"")</f>
        <v/>
      </c>
      <c r="AM111" s="346" t="str">
        <f>IF(AND('MAPA DE RIESGOS'!$AP183="Baja",'MAPA DE RIESGOS'!$AR183="Menor"),CONCATENATE("R",'MAPA DE RIESGOS'!$H183,"C",'MAPA DE RIESGOS'!$AF183),"")</f>
        <v/>
      </c>
      <c r="AN111" s="346" t="str">
        <f>IF(AND('MAPA DE RIESGOS'!$AP184="Baja",'MAPA DE RIESGOS'!$AR184="Menor"),CONCATENATE("R",'MAPA DE RIESGOS'!$H184,"C",'MAPA DE RIESGOS'!$AF184),"")</f>
        <v/>
      </c>
      <c r="AO111" s="346" t="str">
        <f>IF(AND('MAPA DE RIESGOS'!$AP185="Baja",'MAPA DE RIESGOS'!$AR185="Menor"),CONCATENATE("R",'MAPA DE RIESGOS'!$H185,"C",'MAPA DE RIESGOS'!$AF185),"")</f>
        <v/>
      </c>
      <c r="AP111" s="346" t="str">
        <f>IF(AND('MAPA DE RIESGOS'!$AP186="Baja",'MAPA DE RIESGOS'!$AR186="Menor"),CONCATENATE("R",'MAPA DE RIESGOS'!$H186,"C",'MAPA DE RIESGOS'!$AF186),"")</f>
        <v/>
      </c>
      <c r="AQ111" s="346" t="str">
        <f>IF(AND('MAPA DE RIESGOS'!$AP187="Baja",'MAPA DE RIESGOS'!$AR187="Menor"),CONCATENATE("R",'MAPA DE RIESGOS'!$H187,"C",'MAPA DE RIESGOS'!$AF187),"")</f>
        <v/>
      </c>
      <c r="AR111" s="346" t="str">
        <f>IF(AND('MAPA DE RIESGOS'!$AP188="Baja",'MAPA DE RIESGOS'!$AR188="Menor"),CONCATENATE("R",'MAPA DE RIESGOS'!$H188,"C",'MAPA DE RIESGOS'!$AF188),"")</f>
        <v/>
      </c>
      <c r="AS111" s="346" t="str">
        <f>IF(AND('MAPA DE RIESGOS'!$AP189="Baja",'MAPA DE RIESGOS'!$AR189="Menor"),CONCATENATE("R",'MAPA DE RIESGOS'!$H189,"C",'MAPA DE RIESGOS'!$AF189),"")</f>
        <v/>
      </c>
      <c r="AT111" s="345" t="str">
        <f>IF(AND('MAPA DE RIESGOS'!$AP172="Baja",'MAPA DE RIESGOS'!$AR172="Moderado"),CONCATENATE("R",'MAPA DE RIESGOS'!$H172,"C",'MAPA DE RIESGOS'!$AF172),"")</f>
        <v/>
      </c>
      <c r="AU111" s="346" t="str">
        <f>IF(AND('MAPA DE RIESGOS'!$AP173="Baja",'MAPA DE RIESGOS'!$AR173="Moderado"),CONCATENATE("R",'MAPA DE RIESGOS'!$H173,"C",'MAPA DE RIESGOS'!$AF173),"")</f>
        <v/>
      </c>
      <c r="AV111" s="346" t="str">
        <f>IF(AND('MAPA DE RIESGOS'!$AP174="Baja",'MAPA DE RIESGOS'!$AR174="Moderado"),CONCATENATE("R",'MAPA DE RIESGOS'!$H174,"C",'MAPA DE RIESGOS'!$AF174),"")</f>
        <v/>
      </c>
      <c r="AW111" s="346" t="str">
        <f>IF(AND('MAPA DE RIESGOS'!$AP175="Baja",'MAPA DE RIESGOS'!$AR175="Moderado"),CONCATENATE("R",'MAPA DE RIESGOS'!$H175,"C",'MAPA DE RIESGOS'!$AF175),"")</f>
        <v/>
      </c>
      <c r="AX111" s="346" t="str">
        <f>IF(AND('MAPA DE RIESGOS'!$AP176="Baja",'MAPA DE RIESGOS'!$AR176="Moderado"),CONCATENATE("R",'MAPA DE RIESGOS'!$H176,"C",'MAPA DE RIESGOS'!$AF176),"")</f>
        <v/>
      </c>
      <c r="AY111" s="346" t="str">
        <f>IF(AND('MAPA DE RIESGOS'!$AP177="Baja",'MAPA DE RIESGOS'!$AR177="Moderado"),CONCATENATE("R",'MAPA DE RIESGOS'!$H177,"C",'MAPA DE RIESGOS'!$AF177),"")</f>
        <v/>
      </c>
      <c r="AZ111" s="346" t="str">
        <f>IF(AND('MAPA DE RIESGOS'!$AP178="Baja",'MAPA DE RIESGOS'!$AR178="Moderado"),CONCATENATE("R",'MAPA DE RIESGOS'!$H178,"C",'MAPA DE RIESGOS'!$AF178),"")</f>
        <v/>
      </c>
      <c r="BA111" s="346" t="str">
        <f>IF(AND('MAPA DE RIESGOS'!$AP179="Baja",'MAPA DE RIESGOS'!$AR179="Moderado"),CONCATENATE("R",'MAPA DE RIESGOS'!$H179,"C",'MAPA DE RIESGOS'!$AF179),"")</f>
        <v/>
      </c>
      <c r="BB111" s="346" t="str">
        <f>IF(AND('MAPA DE RIESGOS'!$AP180="Baja",'MAPA DE RIESGOS'!$AR180="Moderado"),CONCATENATE("R",'MAPA DE RIESGOS'!$H180,"C",'MAPA DE RIESGOS'!$AF180),"")</f>
        <v/>
      </c>
      <c r="BC111" s="346" t="str">
        <f>IF(AND('MAPA DE RIESGOS'!$AP181="Baja",'MAPA DE RIESGOS'!$AR181="Moderado"),CONCATENATE("R",'MAPA DE RIESGOS'!$H181,"C",'MAPA DE RIESGOS'!$AF181),"")</f>
        <v/>
      </c>
      <c r="BD111" s="346" t="str">
        <f>IF(AND('MAPA DE RIESGOS'!$AP182="Baja",'MAPA DE RIESGOS'!$AR182="Moderado"),CONCATENATE("R",'MAPA DE RIESGOS'!$H182,"C",'MAPA DE RIESGOS'!$AF182),"")</f>
        <v/>
      </c>
      <c r="BE111" s="346" t="str">
        <f>IF(AND('MAPA DE RIESGOS'!$AP183="Baja",'MAPA DE RIESGOS'!$AR183="Moderado"),CONCATENATE("R",'MAPA DE RIESGOS'!$H183,"C",'MAPA DE RIESGOS'!$AF183),"")</f>
        <v/>
      </c>
      <c r="BF111" s="346" t="str">
        <f>IF(AND('MAPA DE RIESGOS'!$AP184="Baja",'MAPA DE RIESGOS'!$AR184="Moderado"),CONCATENATE("R",'MAPA DE RIESGOS'!$H184,"C",'MAPA DE RIESGOS'!$AF184),"")</f>
        <v/>
      </c>
      <c r="BG111" s="346" t="str">
        <f>IF(AND('MAPA DE RIESGOS'!$AP185="Baja",'MAPA DE RIESGOS'!$AR185="Moderado"),CONCATENATE("R",'MAPA DE RIESGOS'!$H185,"C",'MAPA DE RIESGOS'!$AF185),"")</f>
        <v/>
      </c>
      <c r="BH111" s="346" t="str">
        <f>IF(AND('MAPA DE RIESGOS'!$AP186="Baja",'MAPA DE RIESGOS'!$AR186="Moderado"),CONCATENATE("R",'MAPA DE RIESGOS'!$H186,"C",'MAPA DE RIESGOS'!$AF186),"")</f>
        <v/>
      </c>
      <c r="BI111" s="346" t="str">
        <f>IF(AND('MAPA DE RIESGOS'!$AP187="Baja",'MAPA DE RIESGOS'!$AR187="Moderado"),CONCATENATE("R",'MAPA DE RIESGOS'!$H187,"C",'MAPA DE RIESGOS'!$AF187),"")</f>
        <v/>
      </c>
      <c r="BJ111" s="346" t="str">
        <f>IF(AND('MAPA DE RIESGOS'!$AP188="Baja",'MAPA DE RIESGOS'!$AR188="Moderado"),CONCATENATE("R",'MAPA DE RIESGOS'!$H188,"C",'MAPA DE RIESGOS'!$AF188),"")</f>
        <v/>
      </c>
      <c r="BK111" s="347" t="str">
        <f>IF(AND('MAPA DE RIESGOS'!$AP189="Baja",'MAPA DE RIESGOS'!$AR189="Moderado"),CONCATENATE("R",'MAPA DE RIESGOS'!$H189,"C",'MAPA DE RIESGOS'!$AF189),"")</f>
        <v/>
      </c>
      <c r="BL111" s="333" t="str">
        <f>IF(AND('MAPA DE RIESGOS'!$AP172="Baja",'MAPA DE RIESGOS'!$AR172="Mayor"),CONCATENATE("R",'MAPA DE RIESGOS'!$H172,"C",'MAPA DE RIESGOS'!$AF172),"")</f>
        <v/>
      </c>
      <c r="BM111" s="333" t="str">
        <f>IF(AND('MAPA DE RIESGOS'!$AP173="Baja",'MAPA DE RIESGOS'!$AR173="Mayor"),CONCATENATE("R",'MAPA DE RIESGOS'!$H173,"C",'MAPA DE RIESGOS'!$AF173),"")</f>
        <v/>
      </c>
      <c r="BN111" s="333" t="str">
        <f>IF(AND('MAPA DE RIESGOS'!$AP174="Baja",'MAPA DE RIESGOS'!$AR174="Mayor"),CONCATENATE("R",'MAPA DE RIESGOS'!$H174,"C",'MAPA DE RIESGOS'!$AF174),"")</f>
        <v/>
      </c>
      <c r="BO111" s="333" t="str">
        <f>IF(AND('MAPA DE RIESGOS'!$AP175="Baja",'MAPA DE RIESGOS'!$AR175="Mayor"),CONCATENATE("R",'MAPA DE RIESGOS'!$H175,"C",'MAPA DE RIESGOS'!$AF175),"")</f>
        <v/>
      </c>
      <c r="BP111" s="333" t="str">
        <f>IF(AND('MAPA DE RIESGOS'!$AP176="Baja",'MAPA DE RIESGOS'!$AR176="Mayor"),CONCATENATE("R",'MAPA DE RIESGOS'!$H176,"C",'MAPA DE RIESGOS'!$AF176),"")</f>
        <v/>
      </c>
      <c r="BQ111" s="333" t="str">
        <f>IF(AND('MAPA DE RIESGOS'!$AP177="Baja",'MAPA DE RIESGOS'!$AR177="Mayor"),CONCATENATE("R",'MAPA DE RIESGOS'!$H177,"C",'MAPA DE RIESGOS'!$AF177),"")</f>
        <v/>
      </c>
      <c r="BR111" s="333" t="str">
        <f>IF(AND('MAPA DE RIESGOS'!$AP178="Baja",'MAPA DE RIESGOS'!$AR178="Mayor"),CONCATENATE("R",'MAPA DE RIESGOS'!$H178,"C",'MAPA DE RIESGOS'!$AF178),"")</f>
        <v/>
      </c>
      <c r="BS111" s="333" t="str">
        <f>IF(AND('MAPA DE RIESGOS'!$AP179="Baja",'MAPA DE RIESGOS'!$AR179="Mayor"),CONCATENATE("R",'MAPA DE RIESGOS'!$H179,"C",'MAPA DE RIESGOS'!$AF179),"")</f>
        <v/>
      </c>
      <c r="BT111" s="333" t="str">
        <f>IF(AND('MAPA DE RIESGOS'!$AP180="Baja",'MAPA DE RIESGOS'!$AR180="Mayor"),CONCATENATE("R",'MAPA DE RIESGOS'!$H180,"C",'MAPA DE RIESGOS'!$AF180),"")</f>
        <v/>
      </c>
      <c r="BU111" s="333" t="str">
        <f>IF(AND('MAPA DE RIESGOS'!$AP181="Baja",'MAPA DE RIESGOS'!$AR181="Mayor"),CONCATENATE("R",'MAPA DE RIESGOS'!$H181,"C",'MAPA DE RIESGOS'!$AF181),"")</f>
        <v/>
      </c>
      <c r="BV111" s="333" t="str">
        <f>IF(AND('MAPA DE RIESGOS'!$AP182="Baja",'MAPA DE RIESGOS'!$AR182="Mayor"),CONCATENATE("R",'MAPA DE RIESGOS'!$H182,"C",'MAPA DE RIESGOS'!$AF182),"")</f>
        <v/>
      </c>
      <c r="BW111" s="333" t="str">
        <f>IF(AND('MAPA DE RIESGOS'!$AP183="Baja",'MAPA DE RIESGOS'!$AR183="Mayor"),CONCATENATE("R",'MAPA DE RIESGOS'!$H183,"C",'MAPA DE RIESGOS'!$AF183),"")</f>
        <v/>
      </c>
      <c r="BX111" s="333" t="str">
        <f>IF(AND('MAPA DE RIESGOS'!$AP184="Baja",'MAPA DE RIESGOS'!$AR184="Mayor"),CONCATENATE("R",'MAPA DE RIESGOS'!$H184,"C",'MAPA DE RIESGOS'!$AF184),"")</f>
        <v/>
      </c>
      <c r="BY111" s="333" t="str">
        <f>IF(AND('MAPA DE RIESGOS'!$AP185="Baja",'MAPA DE RIESGOS'!$AR185="Mayor"),CONCATENATE("R",'MAPA DE RIESGOS'!$H185,"C",'MAPA DE RIESGOS'!$AF185),"")</f>
        <v/>
      </c>
      <c r="BZ111" s="333" t="str">
        <f>IF(AND('MAPA DE RIESGOS'!$AP186="Baja",'MAPA DE RIESGOS'!$AR186="Mayor"),CONCATENATE("R",'MAPA DE RIESGOS'!$H186,"C",'MAPA DE RIESGOS'!$AF186),"")</f>
        <v/>
      </c>
      <c r="CA111" s="333" t="str">
        <f>IF(AND('MAPA DE RIESGOS'!$AP187="Baja",'MAPA DE RIESGOS'!$AR187="Mayor"),CONCATENATE("R",'MAPA DE RIESGOS'!$H187,"C",'MAPA DE RIESGOS'!$AF187),"")</f>
        <v/>
      </c>
      <c r="CB111" s="333" t="str">
        <f>IF(AND('MAPA DE RIESGOS'!$AP188="Baja",'MAPA DE RIESGOS'!$AR188="Mayor"),CONCATENATE("R",'MAPA DE RIESGOS'!$H188,"C",'MAPA DE RIESGOS'!$AF188),"")</f>
        <v/>
      </c>
      <c r="CC111" s="334" t="str">
        <f>IF(AND('MAPA DE RIESGOS'!$AP189="Baja",'MAPA DE RIESGOS'!$AR189="Mayor"),CONCATENATE("R",'MAPA DE RIESGOS'!$H189,"C",'MAPA DE RIESGOS'!$AF189),"")</f>
        <v/>
      </c>
      <c r="CD111" s="335" t="str">
        <f>IF(AND('MAPA DE RIESGOS'!$AP172="Baja",'MAPA DE RIESGOS'!$AR172="Catastrófico"),CONCATENATE("R",'MAPA DE RIESGOS'!$H172,"C",'MAPA DE RIESGOS'!$AF172),"")</f>
        <v/>
      </c>
      <c r="CE111" s="335" t="str">
        <f>IF(AND('MAPA DE RIESGOS'!$AP173="Baja",'MAPA DE RIESGOS'!$AR173="Catastrófico"),CONCATENATE("R",'MAPA DE RIESGOS'!$H173,"C",'MAPA DE RIESGOS'!$AF173),"")</f>
        <v/>
      </c>
      <c r="CF111" s="335" t="str">
        <f>IF(AND('MAPA DE RIESGOS'!$AP174="Baja",'MAPA DE RIESGOS'!$AR174="Catastrófico"),CONCATENATE("R",'MAPA DE RIESGOS'!$H174,"C",'MAPA DE RIESGOS'!$AF174),"")</f>
        <v/>
      </c>
      <c r="CG111" s="335" t="str">
        <f>IF(AND('MAPA DE RIESGOS'!$AP175="Baja",'MAPA DE RIESGOS'!$AR175="Catastrófico"),CONCATENATE("R",'MAPA DE RIESGOS'!$H175,"C",'MAPA DE RIESGOS'!$AF175),"")</f>
        <v/>
      </c>
      <c r="CH111" s="335" t="str">
        <f>IF(AND('MAPA DE RIESGOS'!$AP176="Baja",'MAPA DE RIESGOS'!$AR176="Catastrófico"),CONCATENATE("R",'MAPA DE RIESGOS'!$H176,"C",'MAPA DE RIESGOS'!$AF176),"")</f>
        <v/>
      </c>
      <c r="CI111" s="335" t="str">
        <f>IF(AND('MAPA DE RIESGOS'!$AP177="Baja",'MAPA DE RIESGOS'!$AR177="Catastrófico"),CONCATENATE("R",'MAPA DE RIESGOS'!$H177,"C",'MAPA DE RIESGOS'!$AF177),"")</f>
        <v/>
      </c>
      <c r="CJ111" s="335" t="str">
        <f>IF(AND('MAPA DE RIESGOS'!$AP178="Baja",'MAPA DE RIESGOS'!$AR178="Catastrófico"),CONCATENATE("R",'MAPA DE RIESGOS'!$H178,"C",'MAPA DE RIESGOS'!$AF178),"")</f>
        <v/>
      </c>
      <c r="CK111" s="335" t="str">
        <f>IF(AND('MAPA DE RIESGOS'!$AP179="Baja",'MAPA DE RIESGOS'!$AR179="Catastrófico"),CONCATENATE("R",'MAPA DE RIESGOS'!$H179,"C",'MAPA DE RIESGOS'!$AF179),"")</f>
        <v/>
      </c>
      <c r="CL111" s="335" t="str">
        <f>IF(AND('MAPA DE RIESGOS'!$AP180="Baja",'MAPA DE RIESGOS'!$AR180="Catastrófico"),CONCATENATE("R",'MAPA DE RIESGOS'!$H180,"C",'MAPA DE RIESGOS'!$AF180),"")</f>
        <v/>
      </c>
      <c r="CM111" s="335" t="str">
        <f>IF(AND('MAPA DE RIESGOS'!$AP181="Baja",'MAPA DE RIESGOS'!$AR181="Catastrófico"),CONCATENATE("R",'MAPA DE RIESGOS'!$H181,"C",'MAPA DE RIESGOS'!$AF181),"")</f>
        <v/>
      </c>
      <c r="CN111" s="335" t="str">
        <f>IF(AND('MAPA DE RIESGOS'!$AP182="Baja",'MAPA DE RIESGOS'!$AR182="Catastrófico"),CONCATENATE("R",'MAPA DE RIESGOS'!$H182,"C",'MAPA DE RIESGOS'!$AF182),"")</f>
        <v/>
      </c>
      <c r="CO111" s="335" t="str">
        <f>IF(AND('MAPA DE RIESGOS'!$AP183="Baja",'MAPA DE RIESGOS'!$AR183="Catastrófico"),CONCATENATE("R",'MAPA DE RIESGOS'!$H183,"C",'MAPA DE RIESGOS'!$AF183),"")</f>
        <v/>
      </c>
      <c r="CP111" s="335" t="str">
        <f>IF(AND('MAPA DE RIESGOS'!$AP184="Baja",'MAPA DE RIESGOS'!$AR184="Catastrófico"),CONCATENATE("R",'MAPA DE RIESGOS'!$H184,"C",'MAPA DE RIESGOS'!$AF184),"")</f>
        <v/>
      </c>
      <c r="CQ111" s="335" t="str">
        <f>IF(AND('MAPA DE RIESGOS'!$AP185="Baja",'MAPA DE RIESGOS'!$AR185="Catastrófico"),CONCATENATE("R",'MAPA DE RIESGOS'!$H185,"C",'MAPA DE RIESGOS'!$AF185),"")</f>
        <v/>
      </c>
      <c r="CR111" s="335" t="str">
        <f>IF(AND('MAPA DE RIESGOS'!$AP186="Baja",'MAPA DE RIESGOS'!$AR186="Catastrófico"),CONCATENATE("R",'MAPA DE RIESGOS'!$H186,"C",'MAPA DE RIESGOS'!$AF186),"")</f>
        <v/>
      </c>
      <c r="CS111" s="335" t="str">
        <f>IF(AND('MAPA DE RIESGOS'!$AP187="Baja",'MAPA DE RIESGOS'!$AR187="Catastrófico"),CONCATENATE("R",'MAPA DE RIESGOS'!$H187,"C",'MAPA DE RIESGOS'!$AF187),"")</f>
        <v/>
      </c>
      <c r="CT111" s="335" t="str">
        <f>IF(AND('MAPA DE RIESGOS'!$AP188="Baja",'MAPA DE RIESGOS'!$AR188="Catastrófico"),CONCATENATE("R",'MAPA DE RIESGOS'!$H188,"C",'MAPA DE RIESGOS'!$AF188),"")</f>
        <v/>
      </c>
      <c r="CU111" s="336" t="str">
        <f>IF(AND('MAPA DE RIESGOS'!$AP189="Baja",'MAPA DE RIESGOS'!$AR189="Catastrófico"),CONCATENATE("R",'MAPA DE RIESGOS'!$H189,"C",'MAPA DE RIESGOS'!$AF189),"")</f>
        <v/>
      </c>
      <c r="CV111" s="67"/>
      <c r="CW111" s="969"/>
      <c r="CX111" s="969"/>
      <c r="CY111" s="969"/>
      <c r="CZ111" s="969"/>
      <c r="DA111" s="969"/>
      <c r="DB111" s="969"/>
    </row>
    <row r="112" spans="2:106" ht="32.450000000000003" customHeight="1">
      <c r="B112" s="966"/>
      <c r="C112" s="966"/>
      <c r="D112" s="967"/>
      <c r="E112" s="955"/>
      <c r="F112" s="956"/>
      <c r="G112" s="956"/>
      <c r="H112" s="956"/>
      <c r="I112" s="957"/>
      <c r="J112" s="354" t="str">
        <f>IF(AND('MAPA DE RIESGOS'!$AP190="Baja",'MAPA DE RIESGOS'!$AR190="Leve"),CONCATENATE("R",'MAPA DE RIESGOS'!$H190,"C",'MAPA DE RIESGOS'!$AF190),"")</f>
        <v/>
      </c>
      <c r="K112" s="355" t="str">
        <f>IF(AND('MAPA DE RIESGOS'!$AP191="Baja",'MAPA DE RIESGOS'!$AR191="Leve"),CONCATENATE("R",'MAPA DE RIESGOS'!$H191,"C",'MAPA DE RIESGOS'!$AF191),"")</f>
        <v/>
      </c>
      <c r="L112" s="355" t="str">
        <f>IF(AND('MAPA DE RIESGOS'!$AP192="Baja",'MAPA DE RIESGOS'!$AR192="Leve"),CONCATENATE("R",'MAPA DE RIESGOS'!$H192,"C",'MAPA DE RIESGOS'!$AF192),"")</f>
        <v/>
      </c>
      <c r="M112" s="355" t="str">
        <f>IF(AND('MAPA DE RIESGOS'!$AP193="Baja",'MAPA DE RIESGOS'!$AR193="Leve"),CONCATENATE("R",'MAPA DE RIESGOS'!$H193,"C",'MAPA DE RIESGOS'!$AF193),"")</f>
        <v/>
      </c>
      <c r="N112" s="355" t="str">
        <f>IF(AND('MAPA DE RIESGOS'!$AP194="Baja",'MAPA DE RIESGOS'!$AR194="Leve"),CONCATENATE("R",'MAPA DE RIESGOS'!$H194,"C",'MAPA DE RIESGOS'!$AF194),"")</f>
        <v/>
      </c>
      <c r="O112" s="355" t="str">
        <f>IF(AND('MAPA DE RIESGOS'!$AP195="Baja",'MAPA DE RIESGOS'!$AR195="Leve"),CONCATENATE("R",'MAPA DE RIESGOS'!$H195,"C",'MAPA DE RIESGOS'!$AF195),"")</f>
        <v/>
      </c>
      <c r="P112" s="355" t="str">
        <f>IF(AND('MAPA DE RIESGOS'!$AP196="Baja",'MAPA DE RIESGOS'!$AR196="Leve"),CONCATENATE("R",'MAPA DE RIESGOS'!$H196,"C",'MAPA DE RIESGOS'!$AF196),"")</f>
        <v/>
      </c>
      <c r="Q112" s="355" t="str">
        <f>IF(AND('MAPA DE RIESGOS'!$AP197="Baja",'MAPA DE RIESGOS'!$AR197="Leve"),CONCATENATE("R",'MAPA DE RIESGOS'!$H197,"C",'MAPA DE RIESGOS'!$AF197),"")</f>
        <v/>
      </c>
      <c r="R112" s="355" t="str">
        <f>IF(AND('MAPA DE RIESGOS'!$AP198="Baja",'MAPA DE RIESGOS'!$AR198="Leve"),CONCATENATE("R",'MAPA DE RIESGOS'!$H198,"C",'MAPA DE RIESGOS'!$AF198),"")</f>
        <v/>
      </c>
      <c r="S112" s="355" t="str">
        <f>IF(AND('MAPA DE RIESGOS'!$AP199="Baja",'MAPA DE RIESGOS'!$AR199="Leve"),CONCATENATE("R",'MAPA DE RIESGOS'!$H199,"C",'MAPA DE RIESGOS'!$AF199),"")</f>
        <v/>
      </c>
      <c r="T112" s="355" t="str">
        <f>IF(AND('MAPA DE RIESGOS'!$AP200="Baja",'MAPA DE RIESGOS'!$AR200="Leve"),CONCATENATE("R",'MAPA DE RIESGOS'!$H200,"C",'MAPA DE RIESGOS'!$AF200),"")</f>
        <v/>
      </c>
      <c r="U112" s="355" t="str">
        <f>IF(AND('MAPA DE RIESGOS'!$AP201="Baja",'MAPA DE RIESGOS'!$AR201="Leve"),CONCATENATE("R",'MAPA DE RIESGOS'!$H201,"C",'MAPA DE RIESGOS'!$AF201),"")</f>
        <v/>
      </c>
      <c r="V112" s="355" t="str">
        <f>IF(AND('MAPA DE RIESGOS'!$AP202="Baja",'MAPA DE RIESGOS'!$AR202="Leve"),CONCATENATE("R",'MAPA DE RIESGOS'!$H202,"C",'MAPA DE RIESGOS'!$AF202),"")</f>
        <v/>
      </c>
      <c r="W112" s="355" t="str">
        <f>IF(AND('MAPA DE RIESGOS'!$AP203="Baja",'MAPA DE RIESGOS'!$AR203="Leve"),CONCATENATE("R",'MAPA DE RIESGOS'!$H203,"C",'MAPA DE RIESGOS'!$AF203),"")</f>
        <v/>
      </c>
      <c r="X112" s="355" t="str">
        <f>IF(AND('MAPA DE RIESGOS'!$AP204="Baja",'MAPA DE RIESGOS'!$AR204="Leve"),CONCATENATE("R",'MAPA DE RIESGOS'!$H204,"C",'MAPA DE RIESGOS'!$AF204),"")</f>
        <v/>
      </c>
      <c r="Y112" s="355" t="str">
        <f>IF(AND('MAPA DE RIESGOS'!$AP205="Baja",'MAPA DE RIESGOS'!$AR205="Leve"),CONCATENATE("R",'MAPA DE RIESGOS'!$H205,"C",'MAPA DE RIESGOS'!$AF205),"")</f>
        <v/>
      </c>
      <c r="Z112" s="355" t="str">
        <f>IF(AND('MAPA DE RIESGOS'!$AP206="Baja",'MAPA DE RIESGOS'!$AR206="Leve"),CONCATENATE("R",'MAPA DE RIESGOS'!$H206,"C",'MAPA DE RIESGOS'!$AF206),"")</f>
        <v/>
      </c>
      <c r="AA112" s="356" t="str">
        <f>IF(AND('MAPA DE RIESGOS'!$AP207="Baja",'MAPA DE RIESGOS'!$AR207="Leve"),CONCATENATE("R",'MAPA DE RIESGOS'!$H207,"C",'MAPA DE RIESGOS'!$AF207),"")</f>
        <v/>
      </c>
      <c r="AB112" s="345" t="str">
        <f>IF(AND('MAPA DE RIESGOS'!$AP190="Baja",'MAPA DE RIESGOS'!$AR190="Menor"),CONCATENATE("R",'MAPA DE RIESGOS'!$H190,"C",'MAPA DE RIESGOS'!$AF190),"")</f>
        <v>R30C1</v>
      </c>
      <c r="AC112" s="346" t="str">
        <f>IF(AND('MAPA DE RIESGOS'!$AP191="Baja",'MAPA DE RIESGOS'!$AR191="Menor"),CONCATENATE("R",'MAPA DE RIESGOS'!$H191,"C",'MAPA DE RIESGOS'!$AF191),"")</f>
        <v>R30C2</v>
      </c>
      <c r="AD112" s="346" t="str">
        <f>IF(AND('MAPA DE RIESGOS'!$AP192="Baja",'MAPA DE RIESGOS'!$AR192="Menor"),CONCATENATE("R",'MAPA DE RIESGOS'!$H192,"C",'MAPA DE RIESGOS'!$AF192),"")</f>
        <v/>
      </c>
      <c r="AE112" s="346" t="str">
        <f>IF(AND('MAPA DE RIESGOS'!$AP193="Baja",'MAPA DE RIESGOS'!$AR193="Menor"),CONCATENATE("R",'MAPA DE RIESGOS'!$H193,"C",'MAPA DE RIESGOS'!$AF193),"")</f>
        <v/>
      </c>
      <c r="AF112" s="346" t="str">
        <f>IF(AND('MAPA DE RIESGOS'!$AP194="Baja",'MAPA DE RIESGOS'!$AR194="Menor"),CONCATENATE("R",'MAPA DE RIESGOS'!$H194,"C",'MAPA DE RIESGOS'!$AF194),"")</f>
        <v/>
      </c>
      <c r="AG112" s="346" t="str">
        <f>IF(AND('MAPA DE RIESGOS'!$AP195="Baja",'MAPA DE RIESGOS'!$AR195="Menor"),CONCATENATE("R",'MAPA DE RIESGOS'!$H195,"C",'MAPA DE RIESGOS'!$AF195),"")</f>
        <v/>
      </c>
      <c r="AH112" s="346" t="str">
        <f>IF(AND('MAPA DE RIESGOS'!$AP196="Baja",'MAPA DE RIESGOS'!$AR196="Menor"),CONCATENATE("R",'MAPA DE RIESGOS'!$H196,"C",'MAPA DE RIESGOS'!$AF196),"")</f>
        <v>R31C1</v>
      </c>
      <c r="AI112" s="346" t="str">
        <f>IF(AND('MAPA DE RIESGOS'!$AP197="Baja",'MAPA DE RIESGOS'!$AR197="Menor"),CONCATENATE("R",'MAPA DE RIESGOS'!$H197,"C",'MAPA DE RIESGOS'!$AF197),"")</f>
        <v/>
      </c>
      <c r="AJ112" s="346" t="str">
        <f>IF(AND('MAPA DE RIESGOS'!$AP198="Baja",'MAPA DE RIESGOS'!$AR198="Menor"),CONCATENATE("R",'MAPA DE RIESGOS'!$H198,"C",'MAPA DE RIESGOS'!$AF198),"")</f>
        <v/>
      </c>
      <c r="AK112" s="346" t="str">
        <f>IF(AND('MAPA DE RIESGOS'!$AP199="Baja",'MAPA DE RIESGOS'!$AR199="Menor"),CONCATENATE("R",'MAPA DE RIESGOS'!$H199,"C",'MAPA DE RIESGOS'!$AF199),"")</f>
        <v/>
      </c>
      <c r="AL112" s="346" t="str">
        <f>IF(AND('MAPA DE RIESGOS'!$AP200="Baja",'MAPA DE RIESGOS'!$AR200="Menor"),CONCATENATE("R",'MAPA DE RIESGOS'!$H200,"C",'MAPA DE RIESGOS'!$AF200),"")</f>
        <v/>
      </c>
      <c r="AM112" s="346" t="str">
        <f>IF(AND('MAPA DE RIESGOS'!$AP201="Baja",'MAPA DE RIESGOS'!$AR201="Menor"),CONCATENATE("R",'MAPA DE RIESGOS'!$H201,"C",'MAPA DE RIESGOS'!$AF201),"")</f>
        <v/>
      </c>
      <c r="AN112" s="346" t="str">
        <f>IF(AND('MAPA DE RIESGOS'!$AP202="Baja",'MAPA DE RIESGOS'!$AR202="Menor"),CONCATENATE("R",'MAPA DE RIESGOS'!$H202,"C",'MAPA DE RIESGOS'!$AF202),"")</f>
        <v/>
      </c>
      <c r="AO112" s="346" t="str">
        <f>IF(AND('MAPA DE RIESGOS'!$AP203="Baja",'MAPA DE RIESGOS'!$AR203="Menor"),CONCATENATE("R",'MAPA DE RIESGOS'!$H203,"C",'MAPA DE RIESGOS'!$AF203),"")</f>
        <v/>
      </c>
      <c r="AP112" s="346" t="str">
        <f>IF(AND('MAPA DE RIESGOS'!$AP204="Baja",'MAPA DE RIESGOS'!$AR204="Menor"),CONCATENATE("R",'MAPA DE RIESGOS'!$H204,"C",'MAPA DE RIESGOS'!$AF204),"")</f>
        <v/>
      </c>
      <c r="AQ112" s="346" t="str">
        <f>IF(AND('MAPA DE RIESGOS'!$AP205="Baja",'MAPA DE RIESGOS'!$AR205="Menor"),CONCATENATE("R",'MAPA DE RIESGOS'!$H205,"C",'MAPA DE RIESGOS'!$AF205),"")</f>
        <v/>
      </c>
      <c r="AR112" s="346" t="str">
        <f>IF(AND('MAPA DE RIESGOS'!$AP206="Baja",'MAPA DE RIESGOS'!$AR206="Menor"),CONCATENATE("R",'MAPA DE RIESGOS'!$H206,"C",'MAPA DE RIESGOS'!$AF206),"")</f>
        <v/>
      </c>
      <c r="AS112" s="346" t="str">
        <f>IF(AND('MAPA DE RIESGOS'!$AP207="Baja",'MAPA DE RIESGOS'!$AR207="Menor"),CONCATENATE("R",'MAPA DE RIESGOS'!$H207,"C",'MAPA DE RIESGOS'!$AF207),"")</f>
        <v/>
      </c>
      <c r="AT112" s="345" t="str">
        <f>IF(AND('MAPA DE RIESGOS'!$AP190="Baja",'MAPA DE RIESGOS'!$AR190="Moderado"),CONCATENATE("R",'MAPA DE RIESGOS'!$H190,"C",'MAPA DE RIESGOS'!$AF190),"")</f>
        <v/>
      </c>
      <c r="AU112" s="346" t="str">
        <f>IF(AND('MAPA DE RIESGOS'!$AP191="Baja",'MAPA DE RIESGOS'!$AR191="Moderado"),CONCATENATE("R",'MAPA DE RIESGOS'!$H191,"C",'MAPA DE RIESGOS'!$AF191),"")</f>
        <v/>
      </c>
      <c r="AV112" s="346" t="str">
        <f>IF(AND('MAPA DE RIESGOS'!$AP192="Baja",'MAPA DE RIESGOS'!$AR192="Moderado"),CONCATENATE("R",'MAPA DE RIESGOS'!$H192,"C",'MAPA DE RIESGOS'!$AF192),"")</f>
        <v/>
      </c>
      <c r="AW112" s="346" t="str">
        <f>IF(AND('MAPA DE RIESGOS'!$AP193="Baja",'MAPA DE RIESGOS'!$AR193="Moderado"),CONCATENATE("R",'MAPA DE RIESGOS'!$H193,"C",'MAPA DE RIESGOS'!$AF193),"")</f>
        <v/>
      </c>
      <c r="AX112" s="346" t="str">
        <f>IF(AND('MAPA DE RIESGOS'!$AP194="Baja",'MAPA DE RIESGOS'!$AR194="Moderado"),CONCATENATE("R",'MAPA DE RIESGOS'!$H194,"C",'MAPA DE RIESGOS'!$AF194),"")</f>
        <v/>
      </c>
      <c r="AY112" s="346" t="str">
        <f>IF(AND('MAPA DE RIESGOS'!$AP195="Baja",'MAPA DE RIESGOS'!$AR195="Moderado"),CONCATENATE("R",'MAPA DE RIESGOS'!$H195,"C",'MAPA DE RIESGOS'!$AF195),"")</f>
        <v/>
      </c>
      <c r="AZ112" s="346" t="str">
        <f>IF(AND('MAPA DE RIESGOS'!$AP196="Baja",'MAPA DE RIESGOS'!$AR196="Moderado"),CONCATENATE("R",'MAPA DE RIESGOS'!$H196,"C",'MAPA DE RIESGOS'!$AF196),"")</f>
        <v/>
      </c>
      <c r="BA112" s="346" t="str">
        <f>IF(AND('MAPA DE RIESGOS'!$AP197="Baja",'MAPA DE RIESGOS'!$AR197="Moderado"),CONCATENATE("R",'MAPA DE RIESGOS'!$H197,"C",'MAPA DE RIESGOS'!$AF197),"")</f>
        <v/>
      </c>
      <c r="BB112" s="346" t="str">
        <f>IF(AND('MAPA DE RIESGOS'!$AP198="Baja",'MAPA DE RIESGOS'!$AR198="Moderado"),CONCATENATE("R",'MAPA DE RIESGOS'!$H198,"C",'MAPA DE RIESGOS'!$AF198),"")</f>
        <v/>
      </c>
      <c r="BC112" s="346" t="str">
        <f>IF(AND('MAPA DE RIESGOS'!$AP199="Baja",'MAPA DE RIESGOS'!$AR199="Moderado"),CONCATENATE("R",'MAPA DE RIESGOS'!$H199,"C",'MAPA DE RIESGOS'!$AF199),"")</f>
        <v/>
      </c>
      <c r="BD112" s="346" t="str">
        <f>IF(AND('MAPA DE RIESGOS'!$AP200="Baja",'MAPA DE RIESGOS'!$AR200="Moderado"),CONCATENATE("R",'MAPA DE RIESGOS'!$H200,"C",'MAPA DE RIESGOS'!$AF200),"")</f>
        <v/>
      </c>
      <c r="BE112" s="346" t="str">
        <f>IF(AND('MAPA DE RIESGOS'!$AP201="Baja",'MAPA DE RIESGOS'!$AR201="Moderado"),CONCATENATE("R",'MAPA DE RIESGOS'!$H201,"C",'MAPA DE RIESGOS'!$AF201),"")</f>
        <v/>
      </c>
      <c r="BF112" s="346" t="str">
        <f>IF(AND('MAPA DE RIESGOS'!$AP202="Baja",'MAPA DE RIESGOS'!$AR202="Moderado"),CONCATENATE("R",'MAPA DE RIESGOS'!$H202,"C",'MAPA DE RIESGOS'!$AF202),"")</f>
        <v/>
      </c>
      <c r="BG112" s="346" t="str">
        <f>IF(AND('MAPA DE RIESGOS'!$AP203="Baja",'MAPA DE RIESGOS'!$AR203="Moderado"),CONCATENATE("R",'MAPA DE RIESGOS'!$H203,"C",'MAPA DE RIESGOS'!$AF203),"")</f>
        <v/>
      </c>
      <c r="BH112" s="346" t="str">
        <f>IF(AND('MAPA DE RIESGOS'!$AP204="Baja",'MAPA DE RIESGOS'!$AR204="Moderado"),CONCATENATE("R",'MAPA DE RIESGOS'!$H204,"C",'MAPA DE RIESGOS'!$AF204),"")</f>
        <v/>
      </c>
      <c r="BI112" s="346" t="str">
        <f>IF(AND('MAPA DE RIESGOS'!$AP205="Baja",'MAPA DE RIESGOS'!$AR205="Moderado"),CONCATENATE("R",'MAPA DE RIESGOS'!$H205,"C",'MAPA DE RIESGOS'!$AF205),"")</f>
        <v/>
      </c>
      <c r="BJ112" s="346" t="str">
        <f>IF(AND('MAPA DE RIESGOS'!$AP206="Baja",'MAPA DE RIESGOS'!$AR206="Moderado"),CONCATENATE("R",'MAPA DE RIESGOS'!$H206,"C",'MAPA DE RIESGOS'!$AF206),"")</f>
        <v/>
      </c>
      <c r="BK112" s="347" t="str">
        <f>IF(AND('MAPA DE RIESGOS'!$AP207="Baja",'MAPA DE RIESGOS'!$AR207="Moderado"),CONCATENATE("R",'MAPA DE RIESGOS'!$H207,"C",'MAPA DE RIESGOS'!$AF207),"")</f>
        <v/>
      </c>
      <c r="BL112" s="333" t="str">
        <f>IF(AND('MAPA DE RIESGOS'!$AP190="Baja",'MAPA DE RIESGOS'!$AR190="Mayor"),CONCATENATE("R",'MAPA DE RIESGOS'!$H190,"C",'MAPA DE RIESGOS'!$AF190),"")</f>
        <v/>
      </c>
      <c r="BM112" s="333" t="str">
        <f>IF(AND('MAPA DE RIESGOS'!$AP191="Baja",'MAPA DE RIESGOS'!$AR191="Mayor"),CONCATENATE("R",'MAPA DE RIESGOS'!$H191,"C",'MAPA DE RIESGOS'!$AF191),"")</f>
        <v/>
      </c>
      <c r="BN112" s="333" t="str">
        <f>IF(AND('MAPA DE RIESGOS'!$AP192="Baja",'MAPA DE RIESGOS'!$AR192="Mayor"),CONCATENATE("R",'MAPA DE RIESGOS'!$H192,"C",'MAPA DE RIESGOS'!$AF192),"")</f>
        <v/>
      </c>
      <c r="BO112" s="333" t="str">
        <f>IF(AND('MAPA DE RIESGOS'!$AP193="Baja",'MAPA DE RIESGOS'!$AR193="Mayor"),CONCATENATE("R",'MAPA DE RIESGOS'!$H193,"C",'MAPA DE RIESGOS'!$AF193),"")</f>
        <v/>
      </c>
      <c r="BP112" s="333" t="str">
        <f>IF(AND('MAPA DE RIESGOS'!$AP194="Baja",'MAPA DE RIESGOS'!$AR194="Mayor"),CONCATENATE("R",'MAPA DE RIESGOS'!$H194,"C",'MAPA DE RIESGOS'!$AF194),"")</f>
        <v/>
      </c>
      <c r="BQ112" s="333" t="str">
        <f>IF(AND('MAPA DE RIESGOS'!$AP195="Baja",'MAPA DE RIESGOS'!$AR195="Mayor"),CONCATENATE("R",'MAPA DE RIESGOS'!$H195,"C",'MAPA DE RIESGOS'!$AF195),"")</f>
        <v/>
      </c>
      <c r="BR112" s="333" t="str">
        <f>IF(AND('MAPA DE RIESGOS'!$AP196="Baja",'MAPA DE RIESGOS'!$AR196="Mayor"),CONCATENATE("R",'MAPA DE RIESGOS'!$H196,"C",'MAPA DE RIESGOS'!$AF196),"")</f>
        <v/>
      </c>
      <c r="BS112" s="333" t="str">
        <f>IF(AND('MAPA DE RIESGOS'!$AP197="Baja",'MAPA DE RIESGOS'!$AR197="Mayor"),CONCATENATE("R",'MAPA DE RIESGOS'!$H197,"C",'MAPA DE RIESGOS'!$AF197),"")</f>
        <v/>
      </c>
      <c r="BT112" s="333" t="str">
        <f>IF(AND('MAPA DE RIESGOS'!$AP198="Baja",'MAPA DE RIESGOS'!$AR198="Mayor"),CONCATENATE("R",'MAPA DE RIESGOS'!$H198,"C",'MAPA DE RIESGOS'!$AF198),"")</f>
        <v/>
      </c>
      <c r="BU112" s="333" t="str">
        <f>IF(AND('MAPA DE RIESGOS'!$AP199="Baja",'MAPA DE RIESGOS'!$AR199="Mayor"),CONCATENATE("R",'MAPA DE RIESGOS'!$H199,"C",'MAPA DE RIESGOS'!$AF199),"")</f>
        <v/>
      </c>
      <c r="BV112" s="333" t="str">
        <f>IF(AND('MAPA DE RIESGOS'!$AP200="Baja",'MAPA DE RIESGOS'!$AR200="Mayor"),CONCATENATE("R",'MAPA DE RIESGOS'!$H200,"C",'MAPA DE RIESGOS'!$AF200),"")</f>
        <v/>
      </c>
      <c r="BW112" s="333" t="str">
        <f>IF(AND('MAPA DE RIESGOS'!$AP201="Baja",'MAPA DE RIESGOS'!$AR201="Mayor"),CONCATENATE("R",'MAPA DE RIESGOS'!$H201,"C",'MAPA DE RIESGOS'!$AF201),"")</f>
        <v/>
      </c>
      <c r="BX112" s="333" t="str">
        <f>IF(AND('MAPA DE RIESGOS'!$AP202="Baja",'MAPA DE RIESGOS'!$AR202="Mayor"),CONCATENATE("R",'MAPA DE RIESGOS'!$H202,"C",'MAPA DE RIESGOS'!$AF202),"")</f>
        <v/>
      </c>
      <c r="BY112" s="333" t="str">
        <f>IF(AND('MAPA DE RIESGOS'!$AP203="Baja",'MAPA DE RIESGOS'!$AR203="Mayor"),CONCATENATE("R",'MAPA DE RIESGOS'!$H203,"C",'MAPA DE RIESGOS'!$AF203),"")</f>
        <v/>
      </c>
      <c r="BZ112" s="333" t="str">
        <f>IF(AND('MAPA DE RIESGOS'!$AP204="Baja",'MAPA DE RIESGOS'!$AR204="Mayor"),CONCATENATE("R",'MAPA DE RIESGOS'!$H204,"C",'MAPA DE RIESGOS'!$AF204),"")</f>
        <v/>
      </c>
      <c r="CA112" s="333" t="str">
        <f>IF(AND('MAPA DE RIESGOS'!$AP205="Baja",'MAPA DE RIESGOS'!$AR205="Mayor"),CONCATENATE("R",'MAPA DE RIESGOS'!$H205,"C",'MAPA DE RIESGOS'!$AF205),"")</f>
        <v/>
      </c>
      <c r="CB112" s="333" t="str">
        <f>IF(AND('MAPA DE RIESGOS'!$AP206="Baja",'MAPA DE RIESGOS'!$AR206="Mayor"),CONCATENATE("R",'MAPA DE RIESGOS'!$H206,"C",'MAPA DE RIESGOS'!$AF206),"")</f>
        <v/>
      </c>
      <c r="CC112" s="334" t="str">
        <f>IF(AND('MAPA DE RIESGOS'!$AP207="Baja",'MAPA DE RIESGOS'!$AR207="Mayor"),CONCATENATE("R",'MAPA DE RIESGOS'!$H207,"C",'MAPA DE RIESGOS'!$AF207),"")</f>
        <v/>
      </c>
      <c r="CD112" s="335" t="str">
        <f>IF(AND('MAPA DE RIESGOS'!$AP190="Baja",'MAPA DE RIESGOS'!$AR190="Catastrófico"),CONCATENATE("R",'MAPA DE RIESGOS'!$H190,"C",'MAPA DE RIESGOS'!$AF190),"")</f>
        <v/>
      </c>
      <c r="CE112" s="335" t="str">
        <f>IF(AND('MAPA DE RIESGOS'!$AP191="Baja",'MAPA DE RIESGOS'!$AR191="Catastrófico"),CONCATENATE("R",'MAPA DE RIESGOS'!$H191,"C",'MAPA DE RIESGOS'!$AF191),"")</f>
        <v/>
      </c>
      <c r="CF112" s="335" t="str">
        <f>IF(AND('MAPA DE RIESGOS'!$AP192="Baja",'MAPA DE RIESGOS'!$AR192="Catastrófico"),CONCATENATE("R",'MAPA DE RIESGOS'!$H192,"C",'MAPA DE RIESGOS'!$AF192),"")</f>
        <v/>
      </c>
      <c r="CG112" s="335" t="str">
        <f>IF(AND('MAPA DE RIESGOS'!$AP193="Baja",'MAPA DE RIESGOS'!$AR193="Catastrófico"),CONCATENATE("R",'MAPA DE RIESGOS'!$H193,"C",'MAPA DE RIESGOS'!$AF193),"")</f>
        <v/>
      </c>
      <c r="CH112" s="335" t="str">
        <f>IF(AND('MAPA DE RIESGOS'!$AP194="Baja",'MAPA DE RIESGOS'!$AR194="Catastrófico"),CONCATENATE("R",'MAPA DE RIESGOS'!$H194,"C",'MAPA DE RIESGOS'!$AF194),"")</f>
        <v/>
      </c>
      <c r="CI112" s="335" t="str">
        <f>IF(AND('MAPA DE RIESGOS'!$AP195="Baja",'MAPA DE RIESGOS'!$AR195="Catastrófico"),CONCATENATE("R",'MAPA DE RIESGOS'!$H195,"C",'MAPA DE RIESGOS'!$AF195),"")</f>
        <v/>
      </c>
      <c r="CJ112" s="335" t="str">
        <f>IF(AND('MAPA DE RIESGOS'!$AP196="Baja",'MAPA DE RIESGOS'!$AR196="Catastrófico"),CONCATENATE("R",'MAPA DE RIESGOS'!$H196,"C",'MAPA DE RIESGOS'!$AF196),"")</f>
        <v/>
      </c>
      <c r="CK112" s="335" t="str">
        <f>IF(AND('MAPA DE RIESGOS'!$AP197="Baja",'MAPA DE RIESGOS'!$AR197="Catastrófico"),CONCATENATE("R",'MAPA DE RIESGOS'!$H197,"C",'MAPA DE RIESGOS'!$AF197),"")</f>
        <v/>
      </c>
      <c r="CL112" s="335" t="str">
        <f>IF(AND('MAPA DE RIESGOS'!$AP198="Baja",'MAPA DE RIESGOS'!$AR198="Catastrófico"),CONCATENATE("R",'MAPA DE RIESGOS'!$H198,"C",'MAPA DE RIESGOS'!$AF198),"")</f>
        <v/>
      </c>
      <c r="CM112" s="335" t="str">
        <f>IF(AND('MAPA DE RIESGOS'!$AP199="Baja",'MAPA DE RIESGOS'!$AR199="Catastrófico"),CONCATENATE("R",'MAPA DE RIESGOS'!$H199,"C",'MAPA DE RIESGOS'!$AF199),"")</f>
        <v/>
      </c>
      <c r="CN112" s="335" t="str">
        <f>IF(AND('MAPA DE RIESGOS'!$AP200="Baja",'MAPA DE RIESGOS'!$AR200="Catastrófico"),CONCATENATE("R",'MAPA DE RIESGOS'!$H200,"C",'MAPA DE RIESGOS'!$AF200),"")</f>
        <v/>
      </c>
      <c r="CO112" s="335" t="str">
        <f>IF(AND('MAPA DE RIESGOS'!$AP201="Baja",'MAPA DE RIESGOS'!$AR201="Catastrófico"),CONCATENATE("R",'MAPA DE RIESGOS'!$H201,"C",'MAPA DE RIESGOS'!$AF201),"")</f>
        <v/>
      </c>
      <c r="CP112" s="335" t="str">
        <f>IF(AND('MAPA DE RIESGOS'!$AP202="Baja",'MAPA DE RIESGOS'!$AR202="Catastrófico"),CONCATENATE("R",'MAPA DE RIESGOS'!$H202,"C",'MAPA DE RIESGOS'!$AF202),"")</f>
        <v/>
      </c>
      <c r="CQ112" s="335" t="str">
        <f>IF(AND('MAPA DE RIESGOS'!$AP203="Baja",'MAPA DE RIESGOS'!$AR203="Catastrófico"),CONCATENATE("R",'MAPA DE RIESGOS'!$H203,"C",'MAPA DE RIESGOS'!$AF203),"")</f>
        <v/>
      </c>
      <c r="CR112" s="335" t="str">
        <f>IF(AND('MAPA DE RIESGOS'!$AP204="Baja",'MAPA DE RIESGOS'!$AR204="Catastrófico"),CONCATENATE("R",'MAPA DE RIESGOS'!$H204,"C",'MAPA DE RIESGOS'!$AF204),"")</f>
        <v/>
      </c>
      <c r="CS112" s="335" t="str">
        <f>IF(AND('MAPA DE RIESGOS'!$AP205="Baja",'MAPA DE RIESGOS'!$AR205="Catastrófico"),CONCATENATE("R",'MAPA DE RIESGOS'!$H205,"C",'MAPA DE RIESGOS'!$AF205),"")</f>
        <v/>
      </c>
      <c r="CT112" s="335" t="str">
        <f>IF(AND('MAPA DE RIESGOS'!$AP206="Baja",'MAPA DE RIESGOS'!$AR206="Catastrófico"),CONCATENATE("R",'MAPA DE RIESGOS'!$H206,"C",'MAPA DE RIESGOS'!$AF206),"")</f>
        <v/>
      </c>
      <c r="CU112" s="336" t="str">
        <f>IF(AND('MAPA DE RIESGOS'!$AP207="Baja",'MAPA DE RIESGOS'!$AR207="Catastrófico"),CONCATENATE("R",'MAPA DE RIESGOS'!$H207,"C",'MAPA DE RIESGOS'!$AF207),"")</f>
        <v/>
      </c>
      <c r="CV112" s="67"/>
      <c r="CW112" s="969"/>
      <c r="CX112" s="969"/>
      <c r="CY112" s="969"/>
      <c r="CZ112" s="969"/>
      <c r="DA112" s="969"/>
      <c r="DB112" s="969"/>
    </row>
    <row r="113" spans="2:106" ht="32.450000000000003" customHeight="1">
      <c r="B113" s="966"/>
      <c r="C113" s="966"/>
      <c r="D113" s="967"/>
      <c r="E113" s="955"/>
      <c r="F113" s="956"/>
      <c r="G113" s="956"/>
      <c r="H113" s="956"/>
      <c r="I113" s="957"/>
      <c r="J113" s="354" t="str">
        <f>IF(AND('MAPA DE RIESGOS'!$AP208="Baja",'MAPA DE RIESGOS'!$AR208="Leve"),CONCATENATE("R",'MAPA DE RIESGOS'!$H208,"C",'MAPA DE RIESGOS'!$AF208),"")</f>
        <v/>
      </c>
      <c r="K113" s="355" t="str">
        <f>IF(AND('MAPA DE RIESGOS'!$AP209="Baja",'MAPA DE RIESGOS'!$AR209="Leve"),CONCATENATE("R",'MAPA DE RIESGOS'!$H209,"C",'MAPA DE RIESGOS'!$AF209),"")</f>
        <v/>
      </c>
      <c r="L113" s="355" t="str">
        <f>IF(AND('MAPA DE RIESGOS'!$AP210="Baja",'MAPA DE RIESGOS'!$AR210="Leve"),CONCATENATE("R",'MAPA DE RIESGOS'!$H210,"C",'MAPA DE RIESGOS'!$AF210),"")</f>
        <v/>
      </c>
      <c r="M113" s="355" t="str">
        <f>IF(AND('MAPA DE RIESGOS'!$AP211="Baja",'MAPA DE RIESGOS'!$AR211="Leve"),CONCATENATE("R",'MAPA DE RIESGOS'!$H211,"C",'MAPA DE RIESGOS'!$AF211),"")</f>
        <v/>
      </c>
      <c r="N113" s="355" t="str">
        <f>IF(AND('MAPA DE RIESGOS'!$AP212="Baja",'MAPA DE RIESGOS'!$AR212="Leve"),CONCATENATE("R",'MAPA DE RIESGOS'!$H212,"C",'MAPA DE RIESGOS'!$AF212),"")</f>
        <v/>
      </c>
      <c r="O113" s="355" t="str">
        <f>IF(AND('MAPA DE RIESGOS'!$AP213="Baja",'MAPA DE RIESGOS'!$AR213="Leve"),CONCATENATE("R",'MAPA DE RIESGOS'!$H213,"C",'MAPA DE RIESGOS'!$AF213),"")</f>
        <v/>
      </c>
      <c r="P113" s="355" t="str">
        <f>IF(AND('MAPA DE RIESGOS'!$AP214="Baja",'MAPA DE RIESGOS'!$AR214="Leve"),CONCATENATE("R",'MAPA DE RIESGOS'!$H214,"C",'MAPA DE RIESGOS'!$AF214),"")</f>
        <v/>
      </c>
      <c r="Q113" s="355" t="str">
        <f>IF(AND('MAPA DE RIESGOS'!$AP215="Baja",'MAPA DE RIESGOS'!$AR215="Leve"),CONCATENATE("R",'MAPA DE RIESGOS'!$H215,"C",'MAPA DE RIESGOS'!$AF215),"")</f>
        <v/>
      </c>
      <c r="R113" s="355" t="str">
        <f>IF(AND('MAPA DE RIESGOS'!$AP216="Baja",'MAPA DE RIESGOS'!$AR216="Leve"),CONCATENATE("R",'MAPA DE RIESGOS'!$H216,"C",'MAPA DE RIESGOS'!$AF216),"")</f>
        <v/>
      </c>
      <c r="S113" s="355" t="str">
        <f>IF(AND('MAPA DE RIESGOS'!$AP217="Baja",'MAPA DE RIESGOS'!$AR217="Leve"),CONCATENATE("R",'MAPA DE RIESGOS'!$H217,"C",'MAPA DE RIESGOS'!$AF217),"")</f>
        <v/>
      </c>
      <c r="T113" s="355" t="str">
        <f>IF(AND('MAPA DE RIESGOS'!$AP218="Baja",'MAPA DE RIESGOS'!$AR218="Leve"),CONCATENATE("R",'MAPA DE RIESGOS'!$H218,"C",'MAPA DE RIESGOS'!$AF218),"")</f>
        <v/>
      </c>
      <c r="U113" s="355" t="str">
        <f>IF(AND('MAPA DE RIESGOS'!$AP219="Baja",'MAPA DE RIESGOS'!$AR219="Leve"),CONCATENATE("R",'MAPA DE RIESGOS'!$H219,"C",'MAPA DE RIESGOS'!$AF219),"")</f>
        <v/>
      </c>
      <c r="V113" s="355" t="str">
        <f>IF(AND('MAPA DE RIESGOS'!$AP220="Baja",'MAPA DE RIESGOS'!$AR220="Leve"),CONCATENATE("R",'MAPA DE RIESGOS'!$H220,"C",'MAPA DE RIESGOS'!$AF220),"")</f>
        <v/>
      </c>
      <c r="W113" s="355" t="str">
        <f>IF(AND('MAPA DE RIESGOS'!$AP221="Baja",'MAPA DE RIESGOS'!$AR221="Leve"),CONCATENATE("R",'MAPA DE RIESGOS'!$H221,"C",'MAPA DE RIESGOS'!$AF221),"")</f>
        <v/>
      </c>
      <c r="X113" s="355" t="str">
        <f>IF(AND('MAPA DE RIESGOS'!$AP222="Baja",'MAPA DE RIESGOS'!$AR222="Leve"),CONCATENATE("R",'MAPA DE RIESGOS'!$H222,"C",'MAPA DE RIESGOS'!$AF222),"")</f>
        <v/>
      </c>
      <c r="Y113" s="355" t="str">
        <f>IF(AND('MAPA DE RIESGOS'!$AP223="Baja",'MAPA DE RIESGOS'!$AR223="Leve"),CONCATENATE("R",'MAPA DE RIESGOS'!$H223,"C",'MAPA DE RIESGOS'!$AF223),"")</f>
        <v/>
      </c>
      <c r="Z113" s="355" t="str">
        <f>IF(AND('MAPA DE RIESGOS'!$AP224="Baja",'MAPA DE RIESGOS'!$AR224="Leve"),CONCATENATE("R",'MAPA DE RIESGOS'!$H224,"C",'MAPA DE RIESGOS'!$AF224),"")</f>
        <v/>
      </c>
      <c r="AA113" s="356" t="str">
        <f>IF(AND('MAPA DE RIESGOS'!$AP225="Baja",'MAPA DE RIESGOS'!$AR225="Leve"),CONCATENATE("R",'MAPA DE RIESGOS'!$H225,"C",'MAPA DE RIESGOS'!$AF225),"")</f>
        <v/>
      </c>
      <c r="AB113" s="345" t="str">
        <f>IF(AND('MAPA DE RIESGOS'!$AP208="Baja",'MAPA DE RIESGOS'!$AR208="Menor"),CONCATENATE("R",'MAPA DE RIESGOS'!$H208,"C",'MAPA DE RIESGOS'!$AF208),"")</f>
        <v>R33C1</v>
      </c>
      <c r="AC113" s="346" t="str">
        <f>IF(AND('MAPA DE RIESGOS'!$AP209="Baja",'MAPA DE RIESGOS'!$AR209="Menor"),CONCATENATE("R",'MAPA DE RIESGOS'!$H209,"C",'MAPA DE RIESGOS'!$AF209),"")</f>
        <v>R33C2</v>
      </c>
      <c r="AD113" s="346" t="str">
        <f>IF(AND('MAPA DE RIESGOS'!$AP210="Baja",'MAPA DE RIESGOS'!$AR210="Menor"),CONCATENATE("R",'MAPA DE RIESGOS'!$H210,"C",'MAPA DE RIESGOS'!$AF210),"")</f>
        <v/>
      </c>
      <c r="AE113" s="346" t="str">
        <f>IF(AND('MAPA DE RIESGOS'!$AP211="Baja",'MAPA DE RIESGOS'!$AR211="Menor"),CONCATENATE("R",'MAPA DE RIESGOS'!$H211,"C",'MAPA DE RIESGOS'!$AF211),"")</f>
        <v/>
      </c>
      <c r="AF113" s="346" t="str">
        <f>IF(AND('MAPA DE RIESGOS'!$AP212="Baja",'MAPA DE RIESGOS'!$AR212="Menor"),CONCATENATE("R",'MAPA DE RIESGOS'!$H212,"C",'MAPA DE RIESGOS'!$AF212),"")</f>
        <v/>
      </c>
      <c r="AG113" s="346" t="str">
        <f>IF(AND('MAPA DE RIESGOS'!$AP213="Baja",'MAPA DE RIESGOS'!$AR213="Menor"),CONCATENATE("R",'MAPA DE RIESGOS'!$H213,"C",'MAPA DE RIESGOS'!$AF213),"")</f>
        <v/>
      </c>
      <c r="AH113" s="346" t="str">
        <f>IF(AND('MAPA DE RIESGOS'!$AP214="Baja",'MAPA DE RIESGOS'!$AR214="Menor"),CONCATENATE("R",'MAPA DE RIESGOS'!$H214,"C",'MAPA DE RIESGOS'!$AF214),"")</f>
        <v/>
      </c>
      <c r="AI113" s="346" t="str">
        <f>IF(AND('MAPA DE RIESGOS'!$AP215="Baja",'MAPA DE RIESGOS'!$AR215="Menor"),CONCATENATE("R",'MAPA DE RIESGOS'!$H215,"C",'MAPA DE RIESGOS'!$AF215),"")</f>
        <v/>
      </c>
      <c r="AJ113" s="346" t="str">
        <f>IF(AND('MAPA DE RIESGOS'!$AP216="Baja",'MAPA DE RIESGOS'!$AR216="Menor"),CONCATENATE("R",'MAPA DE RIESGOS'!$H216,"C",'MAPA DE RIESGOS'!$AF216),"")</f>
        <v/>
      </c>
      <c r="AK113" s="346" t="str">
        <f>IF(AND('MAPA DE RIESGOS'!$AP217="Baja",'MAPA DE RIESGOS'!$AR217="Menor"),CONCATENATE("R",'MAPA DE RIESGOS'!$H217,"C",'MAPA DE RIESGOS'!$AF217),"")</f>
        <v/>
      </c>
      <c r="AL113" s="346" t="str">
        <f>IF(AND('MAPA DE RIESGOS'!$AP218="Baja",'MAPA DE RIESGOS'!$AR218="Menor"),CONCATENATE("R",'MAPA DE RIESGOS'!$H218,"C",'MAPA DE RIESGOS'!$AF218),"")</f>
        <v/>
      </c>
      <c r="AM113" s="346" t="str">
        <f>IF(AND('MAPA DE RIESGOS'!$AP219="Baja",'MAPA DE RIESGOS'!$AR219="Menor"),CONCATENATE("R",'MAPA DE RIESGOS'!$H219,"C",'MAPA DE RIESGOS'!$AF219),"")</f>
        <v/>
      </c>
      <c r="AN113" s="346" t="str">
        <f>IF(AND('MAPA DE RIESGOS'!$AP220="Baja",'MAPA DE RIESGOS'!$AR220="Menor"),CONCATENATE("R",'MAPA DE RIESGOS'!$H220,"C",'MAPA DE RIESGOS'!$AF220),"")</f>
        <v/>
      </c>
      <c r="AO113" s="346" t="str">
        <f>IF(AND('MAPA DE RIESGOS'!$AP221="Baja",'MAPA DE RIESGOS'!$AR221="Menor"),CONCATENATE("R",'MAPA DE RIESGOS'!$H221,"C",'MAPA DE RIESGOS'!$AF221),"")</f>
        <v/>
      </c>
      <c r="AP113" s="346" t="str">
        <f>IF(AND('MAPA DE RIESGOS'!$AP222="Baja",'MAPA DE RIESGOS'!$AR222="Menor"),CONCATENATE("R",'MAPA DE RIESGOS'!$H222,"C",'MAPA DE RIESGOS'!$AF222),"")</f>
        <v/>
      </c>
      <c r="AQ113" s="346" t="str">
        <f>IF(AND('MAPA DE RIESGOS'!$AP223="Baja",'MAPA DE RIESGOS'!$AR223="Menor"),CONCATENATE("R",'MAPA DE RIESGOS'!$H223,"C",'MAPA DE RIESGOS'!$AF223),"")</f>
        <v/>
      </c>
      <c r="AR113" s="346" t="str">
        <f>IF(AND('MAPA DE RIESGOS'!$AP224="Baja",'MAPA DE RIESGOS'!$AR224="Menor"),CONCATENATE("R",'MAPA DE RIESGOS'!$H224,"C",'MAPA DE RIESGOS'!$AF224),"")</f>
        <v/>
      </c>
      <c r="AS113" s="346" t="str">
        <f>IF(AND('MAPA DE RIESGOS'!$AP225="Baja",'MAPA DE RIESGOS'!$AR225="Menor"),CONCATENATE("R",'MAPA DE RIESGOS'!$H225,"C",'MAPA DE RIESGOS'!$AF225),"")</f>
        <v/>
      </c>
      <c r="AT113" s="345" t="str">
        <f>IF(AND('MAPA DE RIESGOS'!$AP208="Baja",'MAPA DE RIESGOS'!$AR208="Moderado"),CONCATENATE("R",'MAPA DE RIESGOS'!$H208,"C",'MAPA DE RIESGOS'!$AF208),"")</f>
        <v/>
      </c>
      <c r="AU113" s="346" t="str">
        <f>IF(AND('MAPA DE RIESGOS'!$AP209="Baja",'MAPA DE RIESGOS'!$AR209="Moderado"),CONCATENATE("R",'MAPA DE RIESGOS'!$H209,"C",'MAPA DE RIESGOS'!$AF209),"")</f>
        <v/>
      </c>
      <c r="AV113" s="346" t="str">
        <f>IF(AND('MAPA DE RIESGOS'!$AP210="Baja",'MAPA DE RIESGOS'!$AR210="Moderado"),CONCATENATE("R",'MAPA DE RIESGOS'!$H210,"C",'MAPA DE RIESGOS'!$AF210),"")</f>
        <v/>
      </c>
      <c r="AW113" s="346" t="str">
        <f>IF(AND('MAPA DE RIESGOS'!$AP211="Baja",'MAPA DE RIESGOS'!$AR211="Moderado"),CONCATENATE("R",'MAPA DE RIESGOS'!$H211,"C",'MAPA DE RIESGOS'!$AF211),"")</f>
        <v/>
      </c>
      <c r="AX113" s="346" t="str">
        <f>IF(AND('MAPA DE RIESGOS'!$AP212="Baja",'MAPA DE RIESGOS'!$AR212="Moderado"),CONCATENATE("R",'MAPA DE RIESGOS'!$H212,"C",'MAPA DE RIESGOS'!$AF212),"")</f>
        <v/>
      </c>
      <c r="AY113" s="346" t="str">
        <f>IF(AND('MAPA DE RIESGOS'!$AP213="Baja",'MAPA DE RIESGOS'!$AR213="Moderado"),CONCATENATE("R",'MAPA DE RIESGOS'!$H213,"C",'MAPA DE RIESGOS'!$AF213),"")</f>
        <v/>
      </c>
      <c r="AZ113" s="346" t="str">
        <f>IF(AND('MAPA DE RIESGOS'!$AP214="Baja",'MAPA DE RIESGOS'!$AR214="Moderado"),CONCATENATE("R",'MAPA DE RIESGOS'!$H214,"C",'MAPA DE RIESGOS'!$AF214),"")</f>
        <v/>
      </c>
      <c r="BA113" s="346" t="str">
        <f>IF(AND('MAPA DE RIESGOS'!$AP215="Baja",'MAPA DE RIESGOS'!$AR215="Moderado"),CONCATENATE("R",'MAPA DE RIESGOS'!$H215,"C",'MAPA DE RIESGOS'!$AF215),"")</f>
        <v/>
      </c>
      <c r="BB113" s="346" t="str">
        <f>IF(AND('MAPA DE RIESGOS'!$AP216="Baja",'MAPA DE RIESGOS'!$AR216="Moderado"),CONCATENATE("R",'MAPA DE RIESGOS'!$H216,"C",'MAPA DE RIESGOS'!$AF216),"")</f>
        <v/>
      </c>
      <c r="BC113" s="346" t="str">
        <f>IF(AND('MAPA DE RIESGOS'!$AP217="Baja",'MAPA DE RIESGOS'!$AR217="Moderado"),CONCATENATE("R",'MAPA DE RIESGOS'!$H217,"C",'MAPA DE RIESGOS'!$AF217),"")</f>
        <v/>
      </c>
      <c r="BD113" s="346" t="str">
        <f>IF(AND('MAPA DE RIESGOS'!$AP218="Baja",'MAPA DE RIESGOS'!$AR218="Moderado"),CONCATENATE("R",'MAPA DE RIESGOS'!$H218,"C",'MAPA DE RIESGOS'!$AF218),"")</f>
        <v/>
      </c>
      <c r="BE113" s="346" t="str">
        <f>IF(AND('MAPA DE RIESGOS'!$AP219="Baja",'MAPA DE RIESGOS'!$AR219="Moderado"),CONCATENATE("R",'MAPA DE RIESGOS'!$H219,"C",'MAPA DE RIESGOS'!$AF219),"")</f>
        <v/>
      </c>
      <c r="BF113" s="346" t="str">
        <f>IF(AND('MAPA DE RIESGOS'!$AP220="Baja",'MAPA DE RIESGOS'!$AR220="Moderado"),CONCATENATE("R",'MAPA DE RIESGOS'!$H220,"C",'MAPA DE RIESGOS'!$AF220),"")</f>
        <v/>
      </c>
      <c r="BG113" s="346" t="str">
        <f>IF(AND('MAPA DE RIESGOS'!$AP221="Baja",'MAPA DE RIESGOS'!$AR221="Moderado"),CONCATENATE("R",'MAPA DE RIESGOS'!$H221,"C",'MAPA DE RIESGOS'!$AF221),"")</f>
        <v/>
      </c>
      <c r="BH113" s="346" t="str">
        <f>IF(AND('MAPA DE RIESGOS'!$AP222="Baja",'MAPA DE RIESGOS'!$AR222="Moderado"),CONCATENATE("R",'MAPA DE RIESGOS'!$H222,"C",'MAPA DE RIESGOS'!$AF222),"")</f>
        <v/>
      </c>
      <c r="BI113" s="346" t="str">
        <f>IF(AND('MAPA DE RIESGOS'!$AP223="Baja",'MAPA DE RIESGOS'!$AR223="Moderado"),CONCATENATE("R",'MAPA DE RIESGOS'!$H223,"C",'MAPA DE RIESGOS'!$AF223),"")</f>
        <v/>
      </c>
      <c r="BJ113" s="346" t="str">
        <f>IF(AND('MAPA DE RIESGOS'!$AP224="Baja",'MAPA DE RIESGOS'!$AR224="Moderado"),CONCATENATE("R",'MAPA DE RIESGOS'!$H224,"C",'MAPA DE RIESGOS'!$AF224),"")</f>
        <v/>
      </c>
      <c r="BK113" s="347" t="str">
        <f>IF(AND('MAPA DE RIESGOS'!$AP225="Baja",'MAPA DE RIESGOS'!$AR225="Moderado"),CONCATENATE("R",'MAPA DE RIESGOS'!$H225,"C",'MAPA DE RIESGOS'!$AF225),"")</f>
        <v/>
      </c>
      <c r="BL113" s="333" t="str">
        <f>IF(AND('MAPA DE RIESGOS'!$AP208="Baja",'MAPA DE RIESGOS'!$AR208="Mayor"),CONCATENATE("R",'MAPA DE RIESGOS'!$H208,"C",'MAPA DE RIESGOS'!$AF208),"")</f>
        <v/>
      </c>
      <c r="BM113" s="333" t="str">
        <f>IF(AND('MAPA DE RIESGOS'!$AP209="Baja",'MAPA DE RIESGOS'!$AR209="Mayor"),CONCATENATE("R",'MAPA DE RIESGOS'!$H209,"C",'MAPA DE RIESGOS'!$AF209),"")</f>
        <v/>
      </c>
      <c r="BN113" s="333" t="str">
        <f>IF(AND('MAPA DE RIESGOS'!$AP210="Baja",'MAPA DE RIESGOS'!$AR210="Mayor"),CONCATENATE("R",'MAPA DE RIESGOS'!$H210,"C",'MAPA DE RIESGOS'!$AF210),"")</f>
        <v/>
      </c>
      <c r="BO113" s="333" t="str">
        <f>IF(AND('MAPA DE RIESGOS'!$AP211="Baja",'MAPA DE RIESGOS'!$AR211="Mayor"),CONCATENATE("R",'MAPA DE RIESGOS'!$H211,"C",'MAPA DE RIESGOS'!$AF211),"")</f>
        <v/>
      </c>
      <c r="BP113" s="333" t="str">
        <f>IF(AND('MAPA DE RIESGOS'!$AP212="Baja",'MAPA DE RIESGOS'!$AR212="Mayor"),CONCATENATE("R",'MAPA DE RIESGOS'!$H212,"C",'MAPA DE RIESGOS'!$AF212),"")</f>
        <v/>
      </c>
      <c r="BQ113" s="333" t="str">
        <f>IF(AND('MAPA DE RIESGOS'!$AP213="Baja",'MAPA DE RIESGOS'!$AR213="Mayor"),CONCATENATE("R",'MAPA DE RIESGOS'!$H213,"C",'MAPA DE RIESGOS'!$AF213),"")</f>
        <v/>
      </c>
      <c r="BR113" s="333" t="str">
        <f>IF(AND('MAPA DE RIESGOS'!$AP214="Baja",'MAPA DE RIESGOS'!$AR214="Mayor"),CONCATENATE("R",'MAPA DE RIESGOS'!$H214,"C",'MAPA DE RIESGOS'!$AF214),"")</f>
        <v/>
      </c>
      <c r="BS113" s="333" t="str">
        <f>IF(AND('MAPA DE RIESGOS'!$AP215="Baja",'MAPA DE RIESGOS'!$AR215="Mayor"),CONCATENATE("R",'MAPA DE RIESGOS'!$H215,"C",'MAPA DE RIESGOS'!$AF215),"")</f>
        <v/>
      </c>
      <c r="BT113" s="333" t="str">
        <f>IF(AND('MAPA DE RIESGOS'!$AP216="Baja",'MAPA DE RIESGOS'!$AR216="Mayor"),CONCATENATE("R",'MAPA DE RIESGOS'!$H216,"C",'MAPA DE RIESGOS'!$AF216),"")</f>
        <v/>
      </c>
      <c r="BU113" s="333" t="str">
        <f>IF(AND('MAPA DE RIESGOS'!$AP217="Baja",'MAPA DE RIESGOS'!$AR217="Mayor"),CONCATENATE("R",'MAPA DE RIESGOS'!$H217,"C",'MAPA DE RIESGOS'!$AF217),"")</f>
        <v/>
      </c>
      <c r="BV113" s="333" t="str">
        <f>IF(AND('MAPA DE RIESGOS'!$AP218="Baja",'MAPA DE RIESGOS'!$AR218="Mayor"),CONCATENATE("R",'MAPA DE RIESGOS'!$H218,"C",'MAPA DE RIESGOS'!$AF218),"")</f>
        <v/>
      </c>
      <c r="BW113" s="333" t="str">
        <f>IF(AND('MAPA DE RIESGOS'!$AP219="Baja",'MAPA DE RIESGOS'!$AR219="Mayor"),CONCATENATE("R",'MAPA DE RIESGOS'!$H219,"C",'MAPA DE RIESGOS'!$AF219),"")</f>
        <v/>
      </c>
      <c r="BX113" s="333" t="str">
        <f>IF(AND('MAPA DE RIESGOS'!$AP220="Baja",'MAPA DE RIESGOS'!$AR220="Mayor"),CONCATENATE("R",'MAPA DE RIESGOS'!$H220,"C",'MAPA DE RIESGOS'!$AF220),"")</f>
        <v/>
      </c>
      <c r="BY113" s="333" t="str">
        <f>IF(AND('MAPA DE RIESGOS'!$AP221="Baja",'MAPA DE RIESGOS'!$AR221="Mayor"),CONCATENATE("R",'MAPA DE RIESGOS'!$H221,"C",'MAPA DE RIESGOS'!$AF221),"")</f>
        <v/>
      </c>
      <c r="BZ113" s="333" t="str">
        <f>IF(AND('MAPA DE RIESGOS'!$AP222="Baja",'MAPA DE RIESGOS'!$AR222="Mayor"),CONCATENATE("R",'MAPA DE RIESGOS'!$H222,"C",'MAPA DE RIESGOS'!$AF222),"")</f>
        <v/>
      </c>
      <c r="CA113" s="333" t="str">
        <f>IF(AND('MAPA DE RIESGOS'!$AP223="Baja",'MAPA DE RIESGOS'!$AR223="Mayor"),CONCATENATE("R",'MAPA DE RIESGOS'!$H223,"C",'MAPA DE RIESGOS'!$AF223),"")</f>
        <v/>
      </c>
      <c r="CB113" s="333" t="str">
        <f>IF(AND('MAPA DE RIESGOS'!$AP224="Baja",'MAPA DE RIESGOS'!$AR224="Mayor"),CONCATENATE("R",'MAPA DE RIESGOS'!$H224,"C",'MAPA DE RIESGOS'!$AF224),"")</f>
        <v/>
      </c>
      <c r="CC113" s="334" t="str">
        <f>IF(AND('MAPA DE RIESGOS'!$AP225="Baja",'MAPA DE RIESGOS'!$AR225="Mayor"),CONCATENATE("R",'MAPA DE RIESGOS'!$H225,"C",'MAPA DE RIESGOS'!$AF225),"")</f>
        <v/>
      </c>
      <c r="CD113" s="335" t="str">
        <f>IF(AND('MAPA DE RIESGOS'!$AP208="Baja",'MAPA DE RIESGOS'!$AR208="Catastrófico"),CONCATENATE("R",'MAPA DE RIESGOS'!$H208,"C",'MAPA DE RIESGOS'!$AF208),"")</f>
        <v/>
      </c>
      <c r="CE113" s="335" t="str">
        <f>IF(AND('MAPA DE RIESGOS'!$AP209="Baja",'MAPA DE RIESGOS'!$AR209="Catastrófico"),CONCATENATE("R",'MAPA DE RIESGOS'!$H209,"C",'MAPA DE RIESGOS'!$AF209),"")</f>
        <v/>
      </c>
      <c r="CF113" s="335" t="str">
        <f>IF(AND('MAPA DE RIESGOS'!$AP210="Baja",'MAPA DE RIESGOS'!$AR210="Catastrófico"),CONCATENATE("R",'MAPA DE RIESGOS'!$H210,"C",'MAPA DE RIESGOS'!$AF210),"")</f>
        <v/>
      </c>
      <c r="CG113" s="335" t="str">
        <f>IF(AND('MAPA DE RIESGOS'!$AP211="Baja",'MAPA DE RIESGOS'!$AR211="Catastrófico"),CONCATENATE("R",'MAPA DE RIESGOS'!$H211,"C",'MAPA DE RIESGOS'!$AF211),"")</f>
        <v/>
      </c>
      <c r="CH113" s="335" t="str">
        <f>IF(AND('MAPA DE RIESGOS'!$AP212="Baja",'MAPA DE RIESGOS'!$AR212="Catastrófico"),CONCATENATE("R",'MAPA DE RIESGOS'!$H212,"C",'MAPA DE RIESGOS'!$AF212),"")</f>
        <v/>
      </c>
      <c r="CI113" s="335" t="str">
        <f>IF(AND('MAPA DE RIESGOS'!$AP213="Baja",'MAPA DE RIESGOS'!$AR213="Catastrófico"),CONCATENATE("R",'MAPA DE RIESGOS'!$H213,"C",'MAPA DE RIESGOS'!$AF213),"")</f>
        <v/>
      </c>
      <c r="CJ113" s="335" t="str">
        <f>IF(AND('MAPA DE RIESGOS'!$AP214="Baja",'MAPA DE RIESGOS'!$AR214="Catastrófico"),CONCATENATE("R",'MAPA DE RIESGOS'!$H214,"C",'MAPA DE RIESGOS'!$AF214),"")</f>
        <v/>
      </c>
      <c r="CK113" s="335" t="str">
        <f>IF(AND('MAPA DE RIESGOS'!$AP215="Baja",'MAPA DE RIESGOS'!$AR215="Catastrófico"),CONCATENATE("R",'MAPA DE RIESGOS'!$H215,"C",'MAPA DE RIESGOS'!$AF215),"")</f>
        <v/>
      </c>
      <c r="CL113" s="335" t="str">
        <f>IF(AND('MAPA DE RIESGOS'!$AP216="Baja",'MAPA DE RIESGOS'!$AR216="Catastrófico"),CONCATENATE("R",'MAPA DE RIESGOS'!$H216,"C",'MAPA DE RIESGOS'!$AF216),"")</f>
        <v/>
      </c>
      <c r="CM113" s="335" t="str">
        <f>IF(AND('MAPA DE RIESGOS'!$AP217="Baja",'MAPA DE RIESGOS'!$AR217="Catastrófico"),CONCATENATE("R",'MAPA DE RIESGOS'!$H217,"C",'MAPA DE RIESGOS'!$AF217),"")</f>
        <v/>
      </c>
      <c r="CN113" s="335" t="str">
        <f>IF(AND('MAPA DE RIESGOS'!$AP218="Baja",'MAPA DE RIESGOS'!$AR218="Catastrófico"),CONCATENATE("R",'MAPA DE RIESGOS'!$H218,"C",'MAPA DE RIESGOS'!$AF218),"")</f>
        <v/>
      </c>
      <c r="CO113" s="335" t="str">
        <f>IF(AND('MAPA DE RIESGOS'!$AP219="Baja",'MAPA DE RIESGOS'!$AR219="Catastrófico"),CONCATENATE("R",'MAPA DE RIESGOS'!$H219,"C",'MAPA DE RIESGOS'!$AF219),"")</f>
        <v/>
      </c>
      <c r="CP113" s="335" t="str">
        <f>IF(AND('MAPA DE RIESGOS'!$AP220="Baja",'MAPA DE RIESGOS'!$AR220="Catastrófico"),CONCATENATE("R",'MAPA DE RIESGOS'!$H220,"C",'MAPA DE RIESGOS'!$AF220),"")</f>
        <v/>
      </c>
      <c r="CQ113" s="335" t="str">
        <f>IF(AND('MAPA DE RIESGOS'!$AP221="Baja",'MAPA DE RIESGOS'!$AR221="Catastrófico"),CONCATENATE("R",'MAPA DE RIESGOS'!$H221,"C",'MAPA DE RIESGOS'!$AF221),"")</f>
        <v/>
      </c>
      <c r="CR113" s="335" t="str">
        <f>IF(AND('MAPA DE RIESGOS'!$AP222="Baja",'MAPA DE RIESGOS'!$AR222="Catastrófico"),CONCATENATE("R",'MAPA DE RIESGOS'!$H222,"C",'MAPA DE RIESGOS'!$AF222),"")</f>
        <v/>
      </c>
      <c r="CS113" s="335" t="str">
        <f>IF(AND('MAPA DE RIESGOS'!$AP223="Baja",'MAPA DE RIESGOS'!$AR223="Catastrófico"),CONCATENATE("R",'MAPA DE RIESGOS'!$H223,"C",'MAPA DE RIESGOS'!$AF223),"")</f>
        <v/>
      </c>
      <c r="CT113" s="335" t="str">
        <f>IF(AND('MAPA DE RIESGOS'!$AP224="Baja",'MAPA DE RIESGOS'!$AR224="Catastrófico"),CONCATENATE("R",'MAPA DE RIESGOS'!$H224,"C",'MAPA DE RIESGOS'!$AF224),"")</f>
        <v/>
      </c>
      <c r="CU113" s="336" t="str">
        <f>IF(AND('MAPA DE RIESGOS'!$AP225="Baja",'MAPA DE RIESGOS'!$AR225="Catastrófico"),CONCATENATE("R",'MAPA DE RIESGOS'!$H225,"C",'MAPA DE RIESGOS'!$AF225),"")</f>
        <v/>
      </c>
      <c r="CV113" s="67"/>
      <c r="CW113" s="969"/>
      <c r="CX113" s="969"/>
      <c r="CY113" s="969"/>
      <c r="CZ113" s="969"/>
      <c r="DA113" s="969"/>
      <c r="DB113" s="969"/>
    </row>
    <row r="114" spans="2:106" ht="32.450000000000003" customHeight="1">
      <c r="B114" s="966"/>
      <c r="C114" s="966"/>
      <c r="D114" s="967"/>
      <c r="E114" s="955"/>
      <c r="F114" s="956"/>
      <c r="G114" s="956"/>
      <c r="H114" s="956"/>
      <c r="I114" s="957"/>
      <c r="J114" s="354" t="str">
        <f>IF(AND('MAPA DE RIESGOS'!$AP226="Baja",'MAPA DE RIESGOS'!$AR226="Leve"),CONCATENATE("R",'MAPA DE RIESGOS'!$H226,"C",'MAPA DE RIESGOS'!$AF226),"")</f>
        <v/>
      </c>
      <c r="K114" s="355" t="str">
        <f>IF(AND('MAPA DE RIESGOS'!$AP227="Baja",'MAPA DE RIESGOS'!$AR227="Leve"),CONCATENATE("R",'MAPA DE RIESGOS'!$H227,"C",'MAPA DE RIESGOS'!$AF227),"")</f>
        <v/>
      </c>
      <c r="L114" s="355" t="str">
        <f>IF(AND('MAPA DE RIESGOS'!$AP228="Baja",'MAPA DE RIESGOS'!$AR228="Leve"),CONCATENATE("R",'MAPA DE RIESGOS'!$H228,"C",'MAPA DE RIESGOS'!$AF228),"")</f>
        <v/>
      </c>
      <c r="M114" s="355" t="str">
        <f>IF(AND('MAPA DE RIESGOS'!$AP229="Baja",'MAPA DE RIESGOS'!$AR229="Leve"),CONCATENATE("R",'MAPA DE RIESGOS'!$H229,"C",'MAPA DE RIESGOS'!$AF229),"")</f>
        <v/>
      </c>
      <c r="N114" s="355" t="str">
        <f>IF(AND('MAPA DE RIESGOS'!$AP230="Baja",'MAPA DE RIESGOS'!$AR230="Leve"),CONCATENATE("R",'MAPA DE RIESGOS'!$H230,"C",'MAPA DE RIESGOS'!$AF230),"")</f>
        <v/>
      </c>
      <c r="O114" s="355" t="str">
        <f>IF(AND('MAPA DE RIESGOS'!$AP231="Baja",'MAPA DE RIESGOS'!$AR231="Leve"),CONCATENATE("R",'MAPA DE RIESGOS'!$H231,"C",'MAPA DE RIESGOS'!$AF231),"")</f>
        <v/>
      </c>
      <c r="P114" s="355" t="str">
        <f>IF(AND('MAPA DE RIESGOS'!$AP232="Baja",'MAPA DE RIESGOS'!$AR232="Leve"),CONCATENATE("R",'MAPA DE RIESGOS'!$H232,"C",'MAPA DE RIESGOS'!$AF232),"")</f>
        <v/>
      </c>
      <c r="Q114" s="355" t="str">
        <f>IF(AND('MAPA DE RIESGOS'!$AP233="Baja",'MAPA DE RIESGOS'!$AR233="Leve"),CONCATENATE("R",'MAPA DE RIESGOS'!$H233,"C",'MAPA DE RIESGOS'!$AF233),"")</f>
        <v/>
      </c>
      <c r="R114" s="355" t="str">
        <f>IF(AND('MAPA DE RIESGOS'!$AP234="Baja",'MAPA DE RIESGOS'!$AR234="Leve"),CONCATENATE("R",'MAPA DE RIESGOS'!$H234,"C",'MAPA DE RIESGOS'!$AF234),"")</f>
        <v/>
      </c>
      <c r="S114" s="355" t="str">
        <f>IF(AND('MAPA DE RIESGOS'!$AP235="Baja",'MAPA DE RIESGOS'!$AR235="Leve"),CONCATENATE("R",'MAPA DE RIESGOS'!$H235,"C",'MAPA DE RIESGOS'!$AF235),"")</f>
        <v/>
      </c>
      <c r="T114" s="355" t="str">
        <f>IF(AND('MAPA DE RIESGOS'!$AP236="Baja",'MAPA DE RIESGOS'!$AR236="Leve"),CONCATENATE("R",'MAPA DE RIESGOS'!$H236,"C",'MAPA DE RIESGOS'!$AF236),"")</f>
        <v/>
      </c>
      <c r="U114" s="355" t="str">
        <f>IF(AND('MAPA DE RIESGOS'!$AP237="Baja",'MAPA DE RIESGOS'!$AR237="Leve"),CONCATENATE("R",'MAPA DE RIESGOS'!$H237,"C",'MAPA DE RIESGOS'!$AF237),"")</f>
        <v/>
      </c>
      <c r="V114" s="355" t="str">
        <f>IF(AND('MAPA DE RIESGOS'!$AP238="Baja",'MAPA DE RIESGOS'!$AR238="Leve"),CONCATENATE("R",'MAPA DE RIESGOS'!$H238,"C",'MAPA DE RIESGOS'!$AF238),"")</f>
        <v/>
      </c>
      <c r="W114" s="355" t="str">
        <f>IF(AND('MAPA DE RIESGOS'!$AP239="Baja",'MAPA DE RIESGOS'!$AR239="Leve"),CONCATENATE("R",'MAPA DE RIESGOS'!$H239,"C",'MAPA DE RIESGOS'!$AF239),"")</f>
        <v/>
      </c>
      <c r="X114" s="355" t="str">
        <f>IF(AND('MAPA DE RIESGOS'!$AP240="Baja",'MAPA DE RIESGOS'!$AR240="Leve"),CONCATENATE("R",'MAPA DE RIESGOS'!$H240,"C",'MAPA DE RIESGOS'!$AF240),"")</f>
        <v/>
      </c>
      <c r="Y114" s="355" t="str">
        <f>IF(AND('MAPA DE RIESGOS'!$AP241="Baja",'MAPA DE RIESGOS'!$AR241="Leve"),CONCATENATE("R",'MAPA DE RIESGOS'!$H241,"C",'MAPA DE RIESGOS'!$AF241),"")</f>
        <v/>
      </c>
      <c r="Z114" s="355" t="str">
        <f>IF(AND('MAPA DE RIESGOS'!$AP242="Baja",'MAPA DE RIESGOS'!$AR242="Leve"),CONCATENATE("R",'MAPA DE RIESGOS'!$H242,"C",'MAPA DE RIESGOS'!$AF242),"")</f>
        <v/>
      </c>
      <c r="AA114" s="356" t="str">
        <f>IF(AND('MAPA DE RIESGOS'!$AP243="Baja",'MAPA DE RIESGOS'!$AR243="Leve"),CONCATENATE("R",'MAPA DE RIESGOS'!$H243,"C",'MAPA DE RIESGOS'!$AF243),"")</f>
        <v/>
      </c>
      <c r="AB114" s="345" t="str">
        <f>IF(AND('MAPA DE RIESGOS'!$AP226="Baja",'MAPA DE RIESGOS'!$AR226="Menor"),CONCATENATE("R",'MAPA DE RIESGOS'!$H226,"C",'MAPA DE RIESGOS'!$AF226),"")</f>
        <v/>
      </c>
      <c r="AC114" s="346" t="str">
        <f>IF(AND('MAPA DE RIESGOS'!$AP227="Baja",'MAPA DE RIESGOS'!$AR227="Menor"),CONCATENATE("R",'MAPA DE RIESGOS'!$H227,"C",'MAPA DE RIESGOS'!$AF227),"")</f>
        <v/>
      </c>
      <c r="AD114" s="346" t="str">
        <f>IF(AND('MAPA DE RIESGOS'!$AP228="Baja",'MAPA DE RIESGOS'!$AR228="Menor"),CONCATENATE("R",'MAPA DE RIESGOS'!$H228,"C",'MAPA DE RIESGOS'!$AF228),"")</f>
        <v/>
      </c>
      <c r="AE114" s="346" t="str">
        <f>IF(AND('MAPA DE RIESGOS'!$AP229="Baja",'MAPA DE RIESGOS'!$AR229="Menor"),CONCATENATE("R",'MAPA DE RIESGOS'!$H229,"C",'MAPA DE RIESGOS'!$AF229),"")</f>
        <v/>
      </c>
      <c r="AF114" s="346" t="str">
        <f>IF(AND('MAPA DE RIESGOS'!$AP230="Baja",'MAPA DE RIESGOS'!$AR230="Menor"),CONCATENATE("R",'MAPA DE RIESGOS'!$H230,"C",'MAPA DE RIESGOS'!$AF230),"")</f>
        <v/>
      </c>
      <c r="AG114" s="346" t="str">
        <f>IF(AND('MAPA DE RIESGOS'!$AP231="Baja",'MAPA DE RIESGOS'!$AR231="Menor"),CONCATENATE("R",'MAPA DE RIESGOS'!$H231,"C",'MAPA DE RIESGOS'!$AF231),"")</f>
        <v/>
      </c>
      <c r="AH114" s="346" t="str">
        <f>IF(AND('MAPA DE RIESGOS'!$AP232="Baja",'MAPA DE RIESGOS'!$AR232="Menor"),CONCATENATE("R",'MAPA DE RIESGOS'!$H232,"C",'MAPA DE RIESGOS'!$AF232),"")</f>
        <v/>
      </c>
      <c r="AI114" s="346" t="str">
        <f>IF(AND('MAPA DE RIESGOS'!$AP233="Baja",'MAPA DE RIESGOS'!$AR233="Menor"),CONCATENATE("R",'MAPA DE RIESGOS'!$H233,"C",'MAPA DE RIESGOS'!$AF233),"")</f>
        <v/>
      </c>
      <c r="AJ114" s="346" t="str">
        <f>IF(AND('MAPA DE RIESGOS'!$AP234="Baja",'MAPA DE RIESGOS'!$AR234="Menor"),CONCATENATE("R",'MAPA DE RIESGOS'!$H234,"C",'MAPA DE RIESGOS'!$AF234),"")</f>
        <v/>
      </c>
      <c r="AK114" s="346" t="str">
        <f>IF(AND('MAPA DE RIESGOS'!$AP235="Baja",'MAPA DE RIESGOS'!$AR235="Menor"),CONCATENATE("R",'MAPA DE RIESGOS'!$H235,"C",'MAPA DE RIESGOS'!$AF235),"")</f>
        <v/>
      </c>
      <c r="AL114" s="346" t="str">
        <f>IF(AND('MAPA DE RIESGOS'!$AP236="Baja",'MAPA DE RIESGOS'!$AR236="Menor"),CONCATENATE("R",'MAPA DE RIESGOS'!$H236,"C",'MAPA DE RIESGOS'!$AF236),"")</f>
        <v/>
      </c>
      <c r="AM114" s="346" t="str">
        <f>IF(AND('MAPA DE RIESGOS'!$AP237="Baja",'MAPA DE RIESGOS'!$AR237="Menor"),CONCATENATE("R",'MAPA DE RIESGOS'!$H237,"C",'MAPA DE RIESGOS'!$AF237),"")</f>
        <v/>
      </c>
      <c r="AN114" s="346" t="str">
        <f>IF(AND('MAPA DE RIESGOS'!$AP238="Baja",'MAPA DE RIESGOS'!$AR238="Menor"),CONCATENATE("R",'MAPA DE RIESGOS'!$H238,"C",'MAPA DE RIESGOS'!$AF238),"")</f>
        <v/>
      </c>
      <c r="AO114" s="346" t="str">
        <f>IF(AND('MAPA DE RIESGOS'!$AP239="Baja",'MAPA DE RIESGOS'!$AR239="Menor"),CONCATENATE("R",'MAPA DE RIESGOS'!$H239,"C",'MAPA DE RIESGOS'!$AF239),"")</f>
        <v/>
      </c>
      <c r="AP114" s="346" t="str">
        <f>IF(AND('MAPA DE RIESGOS'!$AP240="Baja",'MAPA DE RIESGOS'!$AR240="Menor"),CONCATENATE("R",'MAPA DE RIESGOS'!$H240,"C",'MAPA DE RIESGOS'!$AF240),"")</f>
        <v/>
      </c>
      <c r="AQ114" s="346" t="str">
        <f>IF(AND('MAPA DE RIESGOS'!$AP241="Baja",'MAPA DE RIESGOS'!$AR241="Menor"),CONCATENATE("R",'MAPA DE RIESGOS'!$H241,"C",'MAPA DE RIESGOS'!$AF241),"")</f>
        <v/>
      </c>
      <c r="AR114" s="346" t="str">
        <f>IF(AND('MAPA DE RIESGOS'!$AP242="Baja",'MAPA DE RIESGOS'!$AR242="Menor"),CONCATENATE("R",'MAPA DE RIESGOS'!$H242,"C",'MAPA DE RIESGOS'!$AF242),"")</f>
        <v/>
      </c>
      <c r="AS114" s="346" t="str">
        <f>IF(AND('MAPA DE RIESGOS'!$AP243="Baja",'MAPA DE RIESGOS'!$AR243="Menor"),CONCATENATE("R",'MAPA DE RIESGOS'!$H243,"C",'MAPA DE RIESGOS'!$AF243),"")</f>
        <v/>
      </c>
      <c r="AT114" s="345" t="str">
        <f>IF(AND('MAPA DE RIESGOS'!$AP226="Baja",'MAPA DE RIESGOS'!$AR226="Moderado"),CONCATENATE("R",'MAPA DE RIESGOS'!$H226,"C",'MAPA DE RIESGOS'!$AF226),"")</f>
        <v>R36C1</v>
      </c>
      <c r="AU114" s="346" t="str">
        <f>IF(AND('MAPA DE RIESGOS'!$AP227="Baja",'MAPA DE RIESGOS'!$AR227="Moderado"),CONCATENATE("R",'MAPA DE RIESGOS'!$H227,"C",'MAPA DE RIESGOS'!$AF227),"")</f>
        <v/>
      </c>
      <c r="AV114" s="346" t="str">
        <f>IF(AND('MAPA DE RIESGOS'!$AP228="Baja",'MAPA DE RIESGOS'!$AR228="Moderado"),CONCATENATE("R",'MAPA DE RIESGOS'!$H228,"C",'MAPA DE RIESGOS'!$AF228),"")</f>
        <v/>
      </c>
      <c r="AW114" s="346" t="str">
        <f>IF(AND('MAPA DE RIESGOS'!$AP229="Baja",'MAPA DE RIESGOS'!$AR229="Moderado"),CONCATENATE("R",'MAPA DE RIESGOS'!$H229,"C",'MAPA DE RIESGOS'!$AF229),"")</f>
        <v/>
      </c>
      <c r="AX114" s="346" t="str">
        <f>IF(AND('MAPA DE RIESGOS'!$AP230="Baja",'MAPA DE RIESGOS'!$AR230="Moderado"),CONCATENATE("R",'MAPA DE RIESGOS'!$H230,"C",'MAPA DE RIESGOS'!$AF230),"")</f>
        <v/>
      </c>
      <c r="AY114" s="346" t="str">
        <f>IF(AND('MAPA DE RIESGOS'!$AP231="Baja",'MAPA DE RIESGOS'!$AR231="Moderado"),CONCATENATE("R",'MAPA DE RIESGOS'!$H231,"C",'MAPA DE RIESGOS'!$AF231),"")</f>
        <v/>
      </c>
      <c r="AZ114" s="346" t="str">
        <f>IF(AND('MAPA DE RIESGOS'!$AP232="Baja",'MAPA DE RIESGOS'!$AR232="Moderado"),CONCATENATE("R",'MAPA DE RIESGOS'!$H232,"C",'MAPA DE RIESGOS'!$AF232),"")</f>
        <v>R37C1</v>
      </c>
      <c r="BA114" s="346" t="str">
        <f>IF(AND('MAPA DE RIESGOS'!$AP233="Baja",'MAPA DE RIESGOS'!$AR233="Moderado"),CONCATENATE("R",'MAPA DE RIESGOS'!$H233,"C",'MAPA DE RIESGOS'!$AF233),"")</f>
        <v/>
      </c>
      <c r="BB114" s="346" t="str">
        <f>IF(AND('MAPA DE RIESGOS'!$AP234="Baja",'MAPA DE RIESGOS'!$AR234="Moderado"),CONCATENATE("R",'MAPA DE RIESGOS'!$H234,"C",'MAPA DE RIESGOS'!$AF234),"")</f>
        <v/>
      </c>
      <c r="BC114" s="346" t="str">
        <f>IF(AND('MAPA DE RIESGOS'!$AP235="Baja",'MAPA DE RIESGOS'!$AR235="Moderado"),CONCATENATE("R",'MAPA DE RIESGOS'!$H235,"C",'MAPA DE RIESGOS'!$AF235),"")</f>
        <v/>
      </c>
      <c r="BD114" s="346" t="str">
        <f>IF(AND('MAPA DE RIESGOS'!$AP236="Baja",'MAPA DE RIESGOS'!$AR236="Moderado"),CONCATENATE("R",'MAPA DE RIESGOS'!$H236,"C",'MAPA DE RIESGOS'!$AF236),"")</f>
        <v/>
      </c>
      <c r="BE114" s="346" t="str">
        <f>IF(AND('MAPA DE RIESGOS'!$AP237="Baja",'MAPA DE RIESGOS'!$AR237="Moderado"),CONCATENATE("R",'MAPA DE RIESGOS'!$H237,"C",'MAPA DE RIESGOS'!$AF237),"")</f>
        <v/>
      </c>
      <c r="BF114" s="346" t="str">
        <f>IF(AND('MAPA DE RIESGOS'!$AP238="Baja",'MAPA DE RIESGOS'!$AR238="Moderado"),CONCATENATE("R",'MAPA DE RIESGOS'!$H238,"C",'MAPA DE RIESGOS'!$AF238),"")</f>
        <v>R38C1</v>
      </c>
      <c r="BG114" s="346" t="str">
        <f>IF(AND('MAPA DE RIESGOS'!$AP239="Baja",'MAPA DE RIESGOS'!$AR239="Moderado"),CONCATENATE("R",'MAPA DE RIESGOS'!$H239,"C",'MAPA DE RIESGOS'!$AF239),"")</f>
        <v>R38C2</v>
      </c>
      <c r="BH114" s="346" t="str">
        <f>IF(AND('MAPA DE RIESGOS'!$AP240="Baja",'MAPA DE RIESGOS'!$AR240="Moderado"),CONCATENATE("R",'MAPA DE RIESGOS'!$H240,"C",'MAPA DE RIESGOS'!$AF240),"")</f>
        <v/>
      </c>
      <c r="BI114" s="346" t="str">
        <f>IF(AND('MAPA DE RIESGOS'!$AP241="Baja",'MAPA DE RIESGOS'!$AR241="Moderado"),CONCATENATE("R",'MAPA DE RIESGOS'!$H241,"C",'MAPA DE RIESGOS'!$AF241),"")</f>
        <v/>
      </c>
      <c r="BJ114" s="346" t="str">
        <f>IF(AND('MAPA DE RIESGOS'!$AP242="Baja",'MAPA DE RIESGOS'!$AR242="Moderado"),CONCATENATE("R",'MAPA DE RIESGOS'!$H242,"C",'MAPA DE RIESGOS'!$AF242),"")</f>
        <v/>
      </c>
      <c r="BK114" s="347" t="str">
        <f>IF(AND('MAPA DE RIESGOS'!$AP243="Baja",'MAPA DE RIESGOS'!$AR243="Moderado"),CONCATENATE("R",'MAPA DE RIESGOS'!$H243,"C",'MAPA DE RIESGOS'!$AF243),"")</f>
        <v/>
      </c>
      <c r="BL114" s="333" t="str">
        <f>IF(AND('MAPA DE RIESGOS'!$AP226="Baja",'MAPA DE RIESGOS'!$AR226="Mayor"),CONCATENATE("R",'MAPA DE RIESGOS'!$H226,"C",'MAPA DE RIESGOS'!$AF226),"")</f>
        <v/>
      </c>
      <c r="BM114" s="333" t="str">
        <f>IF(AND('MAPA DE RIESGOS'!$AP227="Baja",'MAPA DE RIESGOS'!$AR227="Mayor"),CONCATENATE("R",'MAPA DE RIESGOS'!$H227,"C",'MAPA DE RIESGOS'!$AF227),"")</f>
        <v/>
      </c>
      <c r="BN114" s="333" t="str">
        <f>IF(AND('MAPA DE RIESGOS'!$AP228="Baja",'MAPA DE RIESGOS'!$AR228="Mayor"),CONCATENATE("R",'MAPA DE RIESGOS'!$H228,"C",'MAPA DE RIESGOS'!$AF228),"")</f>
        <v/>
      </c>
      <c r="BO114" s="333" t="str">
        <f>IF(AND('MAPA DE RIESGOS'!$AP229="Baja",'MAPA DE RIESGOS'!$AR229="Mayor"),CONCATENATE("R",'MAPA DE RIESGOS'!$H229,"C",'MAPA DE RIESGOS'!$AF229),"")</f>
        <v/>
      </c>
      <c r="BP114" s="333" t="str">
        <f>IF(AND('MAPA DE RIESGOS'!$AP230="Baja",'MAPA DE RIESGOS'!$AR230="Mayor"),CONCATENATE("R",'MAPA DE RIESGOS'!$H230,"C",'MAPA DE RIESGOS'!$AF230),"")</f>
        <v/>
      </c>
      <c r="BQ114" s="333" t="str">
        <f>IF(AND('MAPA DE RIESGOS'!$AP231="Baja",'MAPA DE RIESGOS'!$AR231="Mayor"),CONCATENATE("R",'MAPA DE RIESGOS'!$H231,"C",'MAPA DE RIESGOS'!$AF231),"")</f>
        <v/>
      </c>
      <c r="BR114" s="333" t="str">
        <f>IF(AND('MAPA DE RIESGOS'!$AP232="Baja",'MAPA DE RIESGOS'!$AR232="Mayor"),CONCATENATE("R",'MAPA DE RIESGOS'!$H232,"C",'MAPA DE RIESGOS'!$AF232),"")</f>
        <v/>
      </c>
      <c r="BS114" s="333" t="str">
        <f>IF(AND('MAPA DE RIESGOS'!$AP233="Baja",'MAPA DE RIESGOS'!$AR233="Mayor"),CONCATENATE("R",'MAPA DE RIESGOS'!$H233,"C",'MAPA DE RIESGOS'!$AF233),"")</f>
        <v/>
      </c>
      <c r="BT114" s="333" t="str">
        <f>IF(AND('MAPA DE RIESGOS'!$AP234="Baja",'MAPA DE RIESGOS'!$AR234="Mayor"),CONCATENATE("R",'MAPA DE RIESGOS'!$H234,"C",'MAPA DE RIESGOS'!$AF234),"")</f>
        <v/>
      </c>
      <c r="BU114" s="333" t="str">
        <f>IF(AND('MAPA DE RIESGOS'!$AP235="Baja",'MAPA DE RIESGOS'!$AR235="Mayor"),CONCATENATE("R",'MAPA DE RIESGOS'!$H235,"C",'MAPA DE RIESGOS'!$AF235),"")</f>
        <v/>
      </c>
      <c r="BV114" s="333" t="str">
        <f>IF(AND('MAPA DE RIESGOS'!$AP236="Baja",'MAPA DE RIESGOS'!$AR236="Mayor"),CONCATENATE("R",'MAPA DE RIESGOS'!$H236,"C",'MAPA DE RIESGOS'!$AF236),"")</f>
        <v/>
      </c>
      <c r="BW114" s="333" t="str">
        <f>IF(AND('MAPA DE RIESGOS'!$AP237="Baja",'MAPA DE RIESGOS'!$AR237="Mayor"),CONCATENATE("R",'MAPA DE RIESGOS'!$H237,"C",'MAPA DE RIESGOS'!$AF237),"")</f>
        <v/>
      </c>
      <c r="BX114" s="333" t="str">
        <f>IF(AND('MAPA DE RIESGOS'!$AP238="Baja",'MAPA DE RIESGOS'!$AR238="Mayor"),CONCATENATE("R",'MAPA DE RIESGOS'!$H238,"C",'MAPA DE RIESGOS'!$AF238),"")</f>
        <v/>
      </c>
      <c r="BY114" s="333" t="str">
        <f>IF(AND('MAPA DE RIESGOS'!$AP239="Baja",'MAPA DE RIESGOS'!$AR239="Mayor"),CONCATENATE("R",'MAPA DE RIESGOS'!$H239,"C",'MAPA DE RIESGOS'!$AF239),"")</f>
        <v/>
      </c>
      <c r="BZ114" s="333" t="str">
        <f>IF(AND('MAPA DE RIESGOS'!$AP240="Baja",'MAPA DE RIESGOS'!$AR240="Mayor"),CONCATENATE("R",'MAPA DE RIESGOS'!$H240,"C",'MAPA DE RIESGOS'!$AF240),"")</f>
        <v/>
      </c>
      <c r="CA114" s="333" t="str">
        <f>IF(AND('MAPA DE RIESGOS'!$AP241="Baja",'MAPA DE RIESGOS'!$AR241="Mayor"),CONCATENATE("R",'MAPA DE RIESGOS'!$H241,"C",'MAPA DE RIESGOS'!$AF241),"")</f>
        <v/>
      </c>
      <c r="CB114" s="333" t="str">
        <f>IF(AND('MAPA DE RIESGOS'!$AP242="Baja",'MAPA DE RIESGOS'!$AR242="Mayor"),CONCATENATE("R",'MAPA DE RIESGOS'!$H242,"C",'MAPA DE RIESGOS'!$AF242),"")</f>
        <v/>
      </c>
      <c r="CC114" s="334" t="str">
        <f>IF(AND('MAPA DE RIESGOS'!$AP243="Baja",'MAPA DE RIESGOS'!$AR243="Mayor"),CONCATENATE("R",'MAPA DE RIESGOS'!$H243,"C",'MAPA DE RIESGOS'!$AF243),"")</f>
        <v/>
      </c>
      <c r="CD114" s="335" t="str">
        <f>IF(AND('MAPA DE RIESGOS'!$AP226="Baja",'MAPA DE RIESGOS'!$AR226="Catastrófico"),CONCATENATE("R",'MAPA DE RIESGOS'!$H226,"C",'MAPA DE RIESGOS'!$AF226),"")</f>
        <v/>
      </c>
      <c r="CE114" s="335" t="str">
        <f>IF(AND('MAPA DE RIESGOS'!$AP227="Baja",'MAPA DE RIESGOS'!$AR227="Catastrófico"),CONCATENATE("R",'MAPA DE RIESGOS'!$H227,"C",'MAPA DE RIESGOS'!$AF227),"")</f>
        <v/>
      </c>
      <c r="CF114" s="335" t="str">
        <f>IF(AND('MAPA DE RIESGOS'!$AP228="Baja",'MAPA DE RIESGOS'!$AR228="Catastrófico"),CONCATENATE("R",'MAPA DE RIESGOS'!$H228,"C",'MAPA DE RIESGOS'!$AF228),"")</f>
        <v/>
      </c>
      <c r="CG114" s="335" t="str">
        <f>IF(AND('MAPA DE RIESGOS'!$AP229="Baja",'MAPA DE RIESGOS'!$AR229="Catastrófico"),CONCATENATE("R",'MAPA DE RIESGOS'!$H229,"C",'MAPA DE RIESGOS'!$AF229),"")</f>
        <v/>
      </c>
      <c r="CH114" s="335" t="str">
        <f>IF(AND('MAPA DE RIESGOS'!$AP230="Baja",'MAPA DE RIESGOS'!$AR230="Catastrófico"),CONCATENATE("R",'MAPA DE RIESGOS'!$H230,"C",'MAPA DE RIESGOS'!$AF230),"")</f>
        <v/>
      </c>
      <c r="CI114" s="335" t="str">
        <f>IF(AND('MAPA DE RIESGOS'!$AP231="Baja",'MAPA DE RIESGOS'!$AR231="Catastrófico"),CONCATENATE("R",'MAPA DE RIESGOS'!$H231,"C",'MAPA DE RIESGOS'!$AF231),"")</f>
        <v/>
      </c>
      <c r="CJ114" s="335" t="str">
        <f>IF(AND('MAPA DE RIESGOS'!$AP232="Baja",'MAPA DE RIESGOS'!$AR232="Catastrófico"),CONCATENATE("R",'MAPA DE RIESGOS'!$H232,"C",'MAPA DE RIESGOS'!$AF232),"")</f>
        <v/>
      </c>
      <c r="CK114" s="335" t="str">
        <f>IF(AND('MAPA DE RIESGOS'!$AP233="Baja",'MAPA DE RIESGOS'!$AR233="Catastrófico"),CONCATENATE("R",'MAPA DE RIESGOS'!$H233,"C",'MAPA DE RIESGOS'!$AF233),"")</f>
        <v/>
      </c>
      <c r="CL114" s="335" t="str">
        <f>IF(AND('MAPA DE RIESGOS'!$AP234="Baja",'MAPA DE RIESGOS'!$AR234="Catastrófico"),CONCATENATE("R",'MAPA DE RIESGOS'!$H234,"C",'MAPA DE RIESGOS'!$AF234),"")</f>
        <v/>
      </c>
      <c r="CM114" s="335" t="str">
        <f>IF(AND('MAPA DE RIESGOS'!$AP235="Baja",'MAPA DE RIESGOS'!$AR235="Catastrófico"),CONCATENATE("R",'MAPA DE RIESGOS'!$H235,"C",'MAPA DE RIESGOS'!$AF235),"")</f>
        <v/>
      </c>
      <c r="CN114" s="335" t="str">
        <f>IF(AND('MAPA DE RIESGOS'!$AP236="Baja",'MAPA DE RIESGOS'!$AR236="Catastrófico"),CONCATENATE("R",'MAPA DE RIESGOS'!$H236,"C",'MAPA DE RIESGOS'!$AF236),"")</f>
        <v/>
      </c>
      <c r="CO114" s="335" t="str">
        <f>IF(AND('MAPA DE RIESGOS'!$AP237="Baja",'MAPA DE RIESGOS'!$AR237="Catastrófico"),CONCATENATE("R",'MAPA DE RIESGOS'!$H237,"C",'MAPA DE RIESGOS'!$AF237),"")</f>
        <v/>
      </c>
      <c r="CP114" s="335" t="str">
        <f>IF(AND('MAPA DE RIESGOS'!$AP238="Baja",'MAPA DE RIESGOS'!$AR238="Catastrófico"),CONCATENATE("R",'MAPA DE RIESGOS'!$H238,"C",'MAPA DE RIESGOS'!$AF238),"")</f>
        <v/>
      </c>
      <c r="CQ114" s="335" t="str">
        <f>IF(AND('MAPA DE RIESGOS'!$AP239="Baja",'MAPA DE RIESGOS'!$AR239="Catastrófico"),CONCATENATE("R",'MAPA DE RIESGOS'!$H239,"C",'MAPA DE RIESGOS'!$AF239),"")</f>
        <v/>
      </c>
      <c r="CR114" s="335" t="str">
        <f>IF(AND('MAPA DE RIESGOS'!$AP240="Baja",'MAPA DE RIESGOS'!$AR240="Catastrófico"),CONCATENATE("R",'MAPA DE RIESGOS'!$H240,"C",'MAPA DE RIESGOS'!$AF240),"")</f>
        <v/>
      </c>
      <c r="CS114" s="335" t="str">
        <f>IF(AND('MAPA DE RIESGOS'!$AP241="Baja",'MAPA DE RIESGOS'!$AR241="Catastrófico"),CONCATENATE("R",'MAPA DE RIESGOS'!$H241,"C",'MAPA DE RIESGOS'!$AF241),"")</f>
        <v/>
      </c>
      <c r="CT114" s="335" t="str">
        <f>IF(AND('MAPA DE RIESGOS'!$AP242="Baja",'MAPA DE RIESGOS'!$AR242="Catastrófico"),CONCATENATE("R",'MAPA DE RIESGOS'!$H242,"C",'MAPA DE RIESGOS'!$AF242),"")</f>
        <v/>
      </c>
      <c r="CU114" s="336" t="str">
        <f>IF(AND('MAPA DE RIESGOS'!$AP243="Baja",'MAPA DE RIESGOS'!$AR243="Catastrófico"),CONCATENATE("R",'MAPA DE RIESGOS'!$H243,"C",'MAPA DE RIESGOS'!$AF243),"")</f>
        <v/>
      </c>
      <c r="CV114" s="67"/>
      <c r="CW114" s="969"/>
      <c r="CX114" s="969"/>
      <c r="CY114" s="969"/>
      <c r="CZ114" s="969"/>
      <c r="DA114" s="969"/>
      <c r="DB114" s="969"/>
    </row>
    <row r="115" spans="2:106" ht="32.450000000000003" customHeight="1">
      <c r="B115" s="966"/>
      <c r="C115" s="966"/>
      <c r="D115" s="967"/>
      <c r="E115" s="955"/>
      <c r="F115" s="956"/>
      <c r="G115" s="956"/>
      <c r="H115" s="956"/>
      <c r="I115" s="957"/>
      <c r="J115" s="354" t="str">
        <f>IF(AND('MAPA DE RIESGOS'!$AP244="Baja",'MAPA DE RIESGOS'!$AR244="Leve"),CONCATENATE("R",'MAPA DE RIESGOS'!$H244,"C",'MAPA DE RIESGOS'!$AF244),"")</f>
        <v/>
      </c>
      <c r="K115" s="355" t="str">
        <f>IF(AND('MAPA DE RIESGOS'!$AP245="Baja",'MAPA DE RIESGOS'!$AR245="Leve"),CONCATENATE("R",'MAPA DE RIESGOS'!$H245,"C",'MAPA DE RIESGOS'!$AF245),"")</f>
        <v/>
      </c>
      <c r="L115" s="355" t="str">
        <f>IF(AND('MAPA DE RIESGOS'!$AP246="Baja",'MAPA DE RIESGOS'!$AR246="Leve"),CONCATENATE("R",'MAPA DE RIESGOS'!$H246,"C",'MAPA DE RIESGOS'!$AF246),"")</f>
        <v/>
      </c>
      <c r="M115" s="355" t="str">
        <f>IF(AND('MAPA DE RIESGOS'!$AP247="Baja",'MAPA DE RIESGOS'!$AR247="Leve"),CONCATENATE("R",'MAPA DE RIESGOS'!$H247,"C",'MAPA DE RIESGOS'!$AF247),"")</f>
        <v/>
      </c>
      <c r="N115" s="355" t="str">
        <f>IF(AND('MAPA DE RIESGOS'!$AP248="Baja",'MAPA DE RIESGOS'!$AR248="Leve"),CONCATENATE("R",'MAPA DE RIESGOS'!$H248,"C",'MAPA DE RIESGOS'!$AF248),"")</f>
        <v/>
      </c>
      <c r="O115" s="355" t="str">
        <f>IF(AND('MAPA DE RIESGOS'!$AP249="Baja",'MAPA DE RIESGOS'!$AR249="Leve"),CONCATENATE("R",'MAPA DE RIESGOS'!$H249,"C",'MAPA DE RIESGOS'!$AF249),"")</f>
        <v/>
      </c>
      <c r="P115" s="355" t="str">
        <f>IF(AND('MAPA DE RIESGOS'!$AP250="Baja",'MAPA DE RIESGOS'!$AR250="Leve"),CONCATENATE("R",'MAPA DE RIESGOS'!$H250,"C",'MAPA DE RIESGOS'!$AF250),"")</f>
        <v/>
      </c>
      <c r="Q115" s="355" t="str">
        <f>IF(AND('MAPA DE RIESGOS'!$AP251="Baja",'MAPA DE RIESGOS'!$AR251="Leve"),CONCATENATE("R",'MAPA DE RIESGOS'!$H251,"C",'MAPA DE RIESGOS'!$AF251),"")</f>
        <v/>
      </c>
      <c r="R115" s="355" t="str">
        <f>IF(AND('MAPA DE RIESGOS'!$AP252="Baja",'MAPA DE RIESGOS'!$AR252="Leve"),CONCATENATE("R",'MAPA DE RIESGOS'!$H252,"C",'MAPA DE RIESGOS'!$AF252),"")</f>
        <v/>
      </c>
      <c r="S115" s="355" t="str">
        <f>IF(AND('MAPA DE RIESGOS'!$AP253="Baja",'MAPA DE RIESGOS'!$AR253="Leve"),CONCATENATE("R",'MAPA DE RIESGOS'!$H253,"C",'MAPA DE RIESGOS'!$AF253),"")</f>
        <v/>
      </c>
      <c r="T115" s="355" t="str">
        <f>IF(AND('MAPA DE RIESGOS'!$AP254="Baja",'MAPA DE RIESGOS'!$AR254="Leve"),CONCATENATE("R",'MAPA DE RIESGOS'!$H254,"C",'MAPA DE RIESGOS'!$AF254),"")</f>
        <v/>
      </c>
      <c r="U115" s="355" t="str">
        <f>IF(AND('MAPA DE RIESGOS'!$AP255="Baja",'MAPA DE RIESGOS'!$AR255="Leve"),CONCATENATE("R",'MAPA DE RIESGOS'!$H255,"C",'MAPA DE RIESGOS'!$AF255),"")</f>
        <v/>
      </c>
      <c r="V115" s="355" t="str">
        <f>IF(AND('MAPA DE RIESGOS'!$AP256="Baja",'MAPA DE RIESGOS'!$AR256="Leve"),CONCATENATE("R",'MAPA DE RIESGOS'!$H256,"C",'MAPA DE RIESGOS'!$AF256),"")</f>
        <v/>
      </c>
      <c r="W115" s="355" t="str">
        <f>IF(AND('MAPA DE RIESGOS'!$AP257="Baja",'MAPA DE RIESGOS'!$AR257="Leve"),CONCATENATE("R",'MAPA DE RIESGOS'!$H257,"C",'MAPA DE RIESGOS'!$AF257),"")</f>
        <v/>
      </c>
      <c r="X115" s="355" t="str">
        <f>IF(AND('MAPA DE RIESGOS'!$AP258="Baja",'MAPA DE RIESGOS'!$AR258="Leve"),CONCATENATE("R",'MAPA DE RIESGOS'!$H258,"C",'MAPA DE RIESGOS'!$AF258),"")</f>
        <v/>
      </c>
      <c r="Y115" s="355" t="str">
        <f>IF(AND('MAPA DE RIESGOS'!$AP259="Baja",'MAPA DE RIESGOS'!$AR259="Leve"),CONCATENATE("R",'MAPA DE RIESGOS'!$H259,"C",'MAPA DE RIESGOS'!$AF259),"")</f>
        <v/>
      </c>
      <c r="Z115" s="355" t="str">
        <f>IF(AND('MAPA DE RIESGOS'!$AP260="Baja",'MAPA DE RIESGOS'!$AR260="Leve"),CONCATENATE("R",'MAPA DE RIESGOS'!$H260,"C",'MAPA DE RIESGOS'!$AF260),"")</f>
        <v/>
      </c>
      <c r="AA115" s="356" t="str">
        <f>IF(AND('MAPA DE RIESGOS'!$AP261="Baja",'MAPA DE RIESGOS'!$AR261="Leve"),CONCATENATE("R",'MAPA DE RIESGOS'!$H261,"C",'MAPA DE RIESGOS'!$AF261),"")</f>
        <v/>
      </c>
      <c r="AB115" s="345" t="str">
        <f>IF(AND('MAPA DE RIESGOS'!$AP244="Baja",'MAPA DE RIESGOS'!$AR244="Menor"),CONCATENATE("R",'MAPA DE RIESGOS'!$H244,"C",'MAPA DE RIESGOS'!$AF244),"")</f>
        <v/>
      </c>
      <c r="AC115" s="346" t="str">
        <f>IF(AND('MAPA DE RIESGOS'!$AP245="Baja",'MAPA DE RIESGOS'!$AR245="Menor"),CONCATENATE("R",'MAPA DE RIESGOS'!$H245,"C",'MAPA DE RIESGOS'!$AF245),"")</f>
        <v/>
      </c>
      <c r="AD115" s="346" t="str">
        <f>IF(AND('MAPA DE RIESGOS'!$AP246="Baja",'MAPA DE RIESGOS'!$AR246="Menor"),CONCATENATE("R",'MAPA DE RIESGOS'!$H246,"C",'MAPA DE RIESGOS'!$AF246),"")</f>
        <v/>
      </c>
      <c r="AE115" s="346" t="str">
        <f>IF(AND('MAPA DE RIESGOS'!$AP247="Baja",'MAPA DE RIESGOS'!$AR247="Menor"),CONCATENATE("R",'MAPA DE RIESGOS'!$H247,"C",'MAPA DE RIESGOS'!$AF247),"")</f>
        <v/>
      </c>
      <c r="AF115" s="346" t="str">
        <f>IF(AND('MAPA DE RIESGOS'!$AP248="Baja",'MAPA DE RIESGOS'!$AR248="Menor"),CONCATENATE("R",'MAPA DE RIESGOS'!$H248,"C",'MAPA DE RIESGOS'!$AF248),"")</f>
        <v/>
      </c>
      <c r="AG115" s="346" t="str">
        <f>IF(AND('MAPA DE RIESGOS'!$AP249="Baja",'MAPA DE RIESGOS'!$AR249="Menor"),CONCATENATE("R",'MAPA DE RIESGOS'!$H249,"C",'MAPA DE RIESGOS'!$AF249),"")</f>
        <v/>
      </c>
      <c r="AH115" s="346" t="str">
        <f>IF(AND('MAPA DE RIESGOS'!$AP250="Baja",'MAPA DE RIESGOS'!$AR250="Menor"),CONCATENATE("R",'MAPA DE RIESGOS'!$H250,"C",'MAPA DE RIESGOS'!$AF250),"")</f>
        <v/>
      </c>
      <c r="AI115" s="346" t="str">
        <f>IF(AND('MAPA DE RIESGOS'!$AP251="Baja",'MAPA DE RIESGOS'!$AR251="Menor"),CONCATENATE("R",'MAPA DE RIESGOS'!$H251,"C",'MAPA DE RIESGOS'!$AF251),"")</f>
        <v/>
      </c>
      <c r="AJ115" s="346" t="str">
        <f>IF(AND('MAPA DE RIESGOS'!$AP252="Baja",'MAPA DE RIESGOS'!$AR252="Menor"),CONCATENATE("R",'MAPA DE RIESGOS'!$H252,"C",'MAPA DE RIESGOS'!$AF252),"")</f>
        <v/>
      </c>
      <c r="AK115" s="346" t="str">
        <f>IF(AND('MAPA DE RIESGOS'!$AP253="Baja",'MAPA DE RIESGOS'!$AR253="Menor"),CONCATENATE("R",'MAPA DE RIESGOS'!$H253,"C",'MAPA DE RIESGOS'!$AF253),"")</f>
        <v/>
      </c>
      <c r="AL115" s="346" t="str">
        <f>IF(AND('MAPA DE RIESGOS'!$AP254="Baja",'MAPA DE RIESGOS'!$AR254="Menor"),CONCATENATE("R",'MAPA DE RIESGOS'!$H254,"C",'MAPA DE RIESGOS'!$AF254),"")</f>
        <v/>
      </c>
      <c r="AM115" s="346" t="str">
        <f>IF(AND('MAPA DE RIESGOS'!$AP255="Baja",'MAPA DE RIESGOS'!$AR255="Menor"),CONCATENATE("R",'MAPA DE RIESGOS'!$H255,"C",'MAPA DE RIESGOS'!$AF255),"")</f>
        <v/>
      </c>
      <c r="AN115" s="346" t="str">
        <f>IF(AND('MAPA DE RIESGOS'!$AP256="Baja",'MAPA DE RIESGOS'!$AR256="Menor"),CONCATENATE("R",'MAPA DE RIESGOS'!$H256,"C",'MAPA DE RIESGOS'!$AF256),"")</f>
        <v/>
      </c>
      <c r="AO115" s="346" t="str">
        <f>IF(AND('MAPA DE RIESGOS'!$AP257="Baja",'MAPA DE RIESGOS'!$AR257="Menor"),CONCATENATE("R",'MAPA DE RIESGOS'!$H257,"C",'MAPA DE RIESGOS'!$AF257),"")</f>
        <v/>
      </c>
      <c r="AP115" s="346" t="str">
        <f>IF(AND('MAPA DE RIESGOS'!$AP258="Baja",'MAPA DE RIESGOS'!$AR258="Menor"),CONCATENATE("R",'MAPA DE RIESGOS'!$H258,"C",'MAPA DE RIESGOS'!$AF258),"")</f>
        <v/>
      </c>
      <c r="AQ115" s="346" t="str">
        <f>IF(AND('MAPA DE RIESGOS'!$AP259="Baja",'MAPA DE RIESGOS'!$AR259="Menor"),CONCATENATE("R",'MAPA DE RIESGOS'!$H259,"C",'MAPA DE RIESGOS'!$AF259),"")</f>
        <v/>
      </c>
      <c r="AR115" s="346" t="str">
        <f>IF(AND('MAPA DE RIESGOS'!$AP260="Baja",'MAPA DE RIESGOS'!$AR260="Menor"),CONCATENATE("R",'MAPA DE RIESGOS'!$H260,"C",'MAPA DE RIESGOS'!$AF260),"")</f>
        <v/>
      </c>
      <c r="AS115" s="346" t="str">
        <f>IF(AND('MAPA DE RIESGOS'!$AP261="Baja",'MAPA DE RIESGOS'!$AR261="Menor"),CONCATENATE("R",'MAPA DE RIESGOS'!$H261,"C",'MAPA DE RIESGOS'!$AF261),"")</f>
        <v/>
      </c>
      <c r="AT115" s="345" t="str">
        <f>IF(AND('MAPA DE RIESGOS'!$AP244="Baja",'MAPA DE RIESGOS'!$AR244="Moderado"),CONCATENATE("R",'MAPA DE RIESGOS'!$H244,"C",'MAPA DE RIESGOS'!$AF244),"")</f>
        <v>R39C1</v>
      </c>
      <c r="AU115" s="346" t="str">
        <f>IF(AND('MAPA DE RIESGOS'!$AP245="Baja",'MAPA DE RIESGOS'!$AR245="Moderado"),CONCATENATE("R",'MAPA DE RIESGOS'!$H245,"C",'MAPA DE RIESGOS'!$AF245),"")</f>
        <v>R39C2</v>
      </c>
      <c r="AV115" s="346" t="str">
        <f>IF(AND('MAPA DE RIESGOS'!$AP246="Baja",'MAPA DE RIESGOS'!$AR246="Moderado"),CONCATENATE("R",'MAPA DE RIESGOS'!$H246,"C",'MAPA DE RIESGOS'!$AF246),"")</f>
        <v/>
      </c>
      <c r="AW115" s="346" t="str">
        <f>IF(AND('MAPA DE RIESGOS'!$AP247="Baja",'MAPA DE RIESGOS'!$AR247="Moderado"),CONCATENATE("R",'MAPA DE RIESGOS'!$H247,"C",'MAPA DE RIESGOS'!$AF247),"")</f>
        <v/>
      </c>
      <c r="AX115" s="346" t="str">
        <f>IF(AND('MAPA DE RIESGOS'!$AP248="Baja",'MAPA DE RIESGOS'!$AR248="Moderado"),CONCATENATE("R",'MAPA DE RIESGOS'!$H248,"C",'MAPA DE RIESGOS'!$AF248),"")</f>
        <v/>
      </c>
      <c r="AY115" s="346" t="str">
        <f>IF(AND('MAPA DE RIESGOS'!$AP249="Baja",'MAPA DE RIESGOS'!$AR249="Moderado"),CONCATENATE("R",'MAPA DE RIESGOS'!$H249,"C",'MAPA DE RIESGOS'!$AF249),"")</f>
        <v/>
      </c>
      <c r="AZ115" s="346" t="str">
        <f>IF(AND('MAPA DE RIESGOS'!$AP250="Baja",'MAPA DE RIESGOS'!$AR250="Moderado"),CONCATENATE("R",'MAPA DE RIESGOS'!$H250,"C",'MAPA DE RIESGOS'!$AF250),"")</f>
        <v>R40C1</v>
      </c>
      <c r="BA115" s="346" t="str">
        <f>IF(AND('MAPA DE RIESGOS'!$AP251="Baja",'MAPA DE RIESGOS'!$AR251="Moderado"),CONCATENATE("R",'MAPA DE RIESGOS'!$H251,"C",'MAPA DE RIESGOS'!$AF251),"")</f>
        <v>R40C2</v>
      </c>
      <c r="BB115" s="346" t="str">
        <f>IF(AND('MAPA DE RIESGOS'!$AP252="Baja",'MAPA DE RIESGOS'!$AR252="Moderado"),CONCATENATE("R",'MAPA DE RIESGOS'!$H252,"C",'MAPA DE RIESGOS'!$AF252),"")</f>
        <v/>
      </c>
      <c r="BC115" s="346" t="str">
        <f>IF(AND('MAPA DE RIESGOS'!$AP253="Baja",'MAPA DE RIESGOS'!$AR253="Moderado"),CONCATENATE("R",'MAPA DE RIESGOS'!$H253,"C",'MAPA DE RIESGOS'!$AF253),"")</f>
        <v/>
      </c>
      <c r="BD115" s="346" t="str">
        <f>IF(AND('MAPA DE RIESGOS'!$AP254="Baja",'MAPA DE RIESGOS'!$AR254="Moderado"),CONCATENATE("R",'MAPA DE RIESGOS'!$H254,"C",'MAPA DE RIESGOS'!$AF254),"")</f>
        <v/>
      </c>
      <c r="BE115" s="346" t="str">
        <f>IF(AND('MAPA DE RIESGOS'!$AP255="Baja",'MAPA DE RIESGOS'!$AR255="Moderado"),CONCATENATE("R",'MAPA DE RIESGOS'!$H255,"C",'MAPA DE RIESGOS'!$AF255),"")</f>
        <v/>
      </c>
      <c r="BF115" s="346" t="str">
        <f>IF(AND('MAPA DE RIESGOS'!$AP256="Baja",'MAPA DE RIESGOS'!$AR256="Moderado"),CONCATENATE("R",'MAPA DE RIESGOS'!$H256,"C",'MAPA DE RIESGOS'!$AF256),"")</f>
        <v>R41C1</v>
      </c>
      <c r="BG115" s="346" t="str">
        <f>IF(AND('MAPA DE RIESGOS'!$AP257="Baja",'MAPA DE RIESGOS'!$AR257="Moderado"),CONCATENATE("R",'MAPA DE RIESGOS'!$H257,"C",'MAPA DE RIESGOS'!$AF257),"")</f>
        <v>R41C2</v>
      </c>
      <c r="BH115" s="346" t="str">
        <f>IF(AND('MAPA DE RIESGOS'!$AP258="Baja",'MAPA DE RIESGOS'!$AR258="Moderado"),CONCATENATE("R",'MAPA DE RIESGOS'!$H258,"C",'MAPA DE RIESGOS'!$AF258),"")</f>
        <v/>
      </c>
      <c r="BI115" s="346" t="str">
        <f>IF(AND('MAPA DE RIESGOS'!$AP259="Baja",'MAPA DE RIESGOS'!$AR259="Moderado"),CONCATENATE("R",'MAPA DE RIESGOS'!$H259,"C",'MAPA DE RIESGOS'!$AF259),"")</f>
        <v/>
      </c>
      <c r="BJ115" s="346" t="str">
        <f>IF(AND('MAPA DE RIESGOS'!$AP260="Baja",'MAPA DE RIESGOS'!$AR260="Moderado"),CONCATENATE("R",'MAPA DE RIESGOS'!$H260,"C",'MAPA DE RIESGOS'!$AF260),"")</f>
        <v/>
      </c>
      <c r="BK115" s="347" t="str">
        <f>IF(AND('MAPA DE RIESGOS'!$AP261="Baja",'MAPA DE RIESGOS'!$AR261="Moderado"),CONCATENATE("R",'MAPA DE RIESGOS'!$H261,"C",'MAPA DE RIESGOS'!$AF261),"")</f>
        <v/>
      </c>
      <c r="BL115" s="333" t="str">
        <f>IF(AND('MAPA DE RIESGOS'!$AP244="Baja",'MAPA DE RIESGOS'!$AR244="Mayor"),CONCATENATE("R",'MAPA DE RIESGOS'!$H244,"C",'MAPA DE RIESGOS'!$AF244),"")</f>
        <v/>
      </c>
      <c r="BM115" s="333" t="str">
        <f>IF(AND('MAPA DE RIESGOS'!$AP245="Baja",'MAPA DE RIESGOS'!$AR245="Mayor"),CONCATENATE("R",'MAPA DE RIESGOS'!$H245,"C",'MAPA DE RIESGOS'!$AF245),"")</f>
        <v/>
      </c>
      <c r="BN115" s="333" t="str">
        <f>IF(AND('MAPA DE RIESGOS'!$AP246="Baja",'MAPA DE RIESGOS'!$AR246="Mayor"),CONCATENATE("R",'MAPA DE RIESGOS'!$H246,"C",'MAPA DE RIESGOS'!$AF246),"")</f>
        <v/>
      </c>
      <c r="BO115" s="333" t="str">
        <f>IF(AND('MAPA DE RIESGOS'!$AP247="Baja",'MAPA DE RIESGOS'!$AR247="Mayor"),CONCATENATE("R",'MAPA DE RIESGOS'!$H247,"C",'MAPA DE RIESGOS'!$AF247),"")</f>
        <v/>
      </c>
      <c r="BP115" s="333" t="str">
        <f>IF(AND('MAPA DE RIESGOS'!$AP248="Baja",'MAPA DE RIESGOS'!$AR248="Mayor"),CONCATENATE("R",'MAPA DE RIESGOS'!$H248,"C",'MAPA DE RIESGOS'!$AF248),"")</f>
        <v/>
      </c>
      <c r="BQ115" s="333" t="str">
        <f>IF(AND('MAPA DE RIESGOS'!$AP249="Baja",'MAPA DE RIESGOS'!$AR249="Mayor"),CONCATENATE("R",'MAPA DE RIESGOS'!$H249,"C",'MAPA DE RIESGOS'!$AF249),"")</f>
        <v/>
      </c>
      <c r="BR115" s="333" t="str">
        <f>IF(AND('MAPA DE RIESGOS'!$AP250="Baja",'MAPA DE RIESGOS'!$AR250="Mayor"),CONCATENATE("R",'MAPA DE RIESGOS'!$H250,"C",'MAPA DE RIESGOS'!$AF250),"")</f>
        <v/>
      </c>
      <c r="BS115" s="333" t="str">
        <f>IF(AND('MAPA DE RIESGOS'!$AP251="Baja",'MAPA DE RIESGOS'!$AR251="Mayor"),CONCATENATE("R",'MAPA DE RIESGOS'!$H251,"C",'MAPA DE RIESGOS'!$AF251),"")</f>
        <v/>
      </c>
      <c r="BT115" s="333" t="str">
        <f>IF(AND('MAPA DE RIESGOS'!$AP252="Baja",'MAPA DE RIESGOS'!$AR252="Mayor"),CONCATENATE("R",'MAPA DE RIESGOS'!$H252,"C",'MAPA DE RIESGOS'!$AF252),"")</f>
        <v/>
      </c>
      <c r="BU115" s="333" t="str">
        <f>IF(AND('MAPA DE RIESGOS'!$AP253="Baja",'MAPA DE RIESGOS'!$AR253="Mayor"),CONCATENATE("R",'MAPA DE RIESGOS'!$H253,"C",'MAPA DE RIESGOS'!$AF253),"")</f>
        <v/>
      </c>
      <c r="BV115" s="333" t="str">
        <f>IF(AND('MAPA DE RIESGOS'!$AP254="Baja",'MAPA DE RIESGOS'!$AR254="Mayor"),CONCATENATE("R",'MAPA DE RIESGOS'!$H254,"C",'MAPA DE RIESGOS'!$AF254),"")</f>
        <v/>
      </c>
      <c r="BW115" s="333" t="str">
        <f>IF(AND('MAPA DE RIESGOS'!$AP255="Baja",'MAPA DE RIESGOS'!$AR255="Mayor"),CONCATENATE("R",'MAPA DE RIESGOS'!$H255,"C",'MAPA DE RIESGOS'!$AF255),"")</f>
        <v/>
      </c>
      <c r="BX115" s="333" t="str">
        <f>IF(AND('MAPA DE RIESGOS'!$AP256="Baja",'MAPA DE RIESGOS'!$AR256="Mayor"),CONCATENATE("R",'MAPA DE RIESGOS'!$H256,"C",'MAPA DE RIESGOS'!$AF256),"")</f>
        <v/>
      </c>
      <c r="BY115" s="333" t="str">
        <f>IF(AND('MAPA DE RIESGOS'!$AP257="Baja",'MAPA DE RIESGOS'!$AR257="Mayor"),CONCATENATE("R",'MAPA DE RIESGOS'!$H257,"C",'MAPA DE RIESGOS'!$AF257),"")</f>
        <v/>
      </c>
      <c r="BZ115" s="333" t="str">
        <f>IF(AND('MAPA DE RIESGOS'!$AP258="Baja",'MAPA DE RIESGOS'!$AR258="Mayor"),CONCATENATE("R",'MAPA DE RIESGOS'!$H258,"C",'MAPA DE RIESGOS'!$AF258),"")</f>
        <v/>
      </c>
      <c r="CA115" s="333" t="str">
        <f>IF(AND('MAPA DE RIESGOS'!$AP259="Baja",'MAPA DE RIESGOS'!$AR259="Mayor"),CONCATENATE("R",'MAPA DE RIESGOS'!$H259,"C",'MAPA DE RIESGOS'!$AF259),"")</f>
        <v/>
      </c>
      <c r="CB115" s="333" t="str">
        <f>IF(AND('MAPA DE RIESGOS'!$AP260="Baja",'MAPA DE RIESGOS'!$AR260="Mayor"),CONCATENATE("R",'MAPA DE RIESGOS'!$H260,"C",'MAPA DE RIESGOS'!$AF260),"")</f>
        <v/>
      </c>
      <c r="CC115" s="334" t="str">
        <f>IF(AND('MAPA DE RIESGOS'!$AP261="Baja",'MAPA DE RIESGOS'!$AR261="Mayor"),CONCATENATE("R",'MAPA DE RIESGOS'!$H261,"C",'MAPA DE RIESGOS'!$AF261),"")</f>
        <v/>
      </c>
      <c r="CD115" s="335" t="str">
        <f>IF(AND('MAPA DE RIESGOS'!$AP244="Baja",'MAPA DE RIESGOS'!$AR244="Catastrófico"),CONCATENATE("R",'MAPA DE RIESGOS'!$H244,"C",'MAPA DE RIESGOS'!$AF244),"")</f>
        <v/>
      </c>
      <c r="CE115" s="335" t="str">
        <f>IF(AND('MAPA DE RIESGOS'!$AP245="Baja",'MAPA DE RIESGOS'!$AR245="Catastrófico"),CONCATENATE("R",'MAPA DE RIESGOS'!$H245,"C",'MAPA DE RIESGOS'!$AF245),"")</f>
        <v/>
      </c>
      <c r="CF115" s="335" t="str">
        <f>IF(AND('MAPA DE RIESGOS'!$AP246="Baja",'MAPA DE RIESGOS'!$AR246="Catastrófico"),CONCATENATE("R",'MAPA DE RIESGOS'!$H246,"C",'MAPA DE RIESGOS'!$AF246),"")</f>
        <v/>
      </c>
      <c r="CG115" s="335" t="str">
        <f>IF(AND('MAPA DE RIESGOS'!$AP247="Baja",'MAPA DE RIESGOS'!$AR247="Catastrófico"),CONCATENATE("R",'MAPA DE RIESGOS'!$H247,"C",'MAPA DE RIESGOS'!$AF247),"")</f>
        <v/>
      </c>
      <c r="CH115" s="335" t="str">
        <f>IF(AND('MAPA DE RIESGOS'!$AP248="Baja",'MAPA DE RIESGOS'!$AR248="Catastrófico"),CONCATENATE("R",'MAPA DE RIESGOS'!$H248,"C",'MAPA DE RIESGOS'!$AF248),"")</f>
        <v/>
      </c>
      <c r="CI115" s="335" t="str">
        <f>IF(AND('MAPA DE RIESGOS'!$AP249="Baja",'MAPA DE RIESGOS'!$AR249="Catastrófico"),CONCATENATE("R",'MAPA DE RIESGOS'!$H249,"C",'MAPA DE RIESGOS'!$AF249),"")</f>
        <v/>
      </c>
      <c r="CJ115" s="335" t="str">
        <f>IF(AND('MAPA DE RIESGOS'!$AP250="Baja",'MAPA DE RIESGOS'!$AR250="Catastrófico"),CONCATENATE("R",'MAPA DE RIESGOS'!$H250,"C",'MAPA DE RIESGOS'!$AF250),"")</f>
        <v/>
      </c>
      <c r="CK115" s="335" t="str">
        <f>IF(AND('MAPA DE RIESGOS'!$AP251="Baja",'MAPA DE RIESGOS'!$AR251="Catastrófico"),CONCATENATE("R",'MAPA DE RIESGOS'!$H251,"C",'MAPA DE RIESGOS'!$AF251),"")</f>
        <v/>
      </c>
      <c r="CL115" s="335" t="str">
        <f>IF(AND('MAPA DE RIESGOS'!$AP252="Baja",'MAPA DE RIESGOS'!$AR252="Catastrófico"),CONCATENATE("R",'MAPA DE RIESGOS'!$H252,"C",'MAPA DE RIESGOS'!$AF252),"")</f>
        <v/>
      </c>
      <c r="CM115" s="335" t="str">
        <f>IF(AND('MAPA DE RIESGOS'!$AP253="Baja",'MAPA DE RIESGOS'!$AR253="Catastrófico"),CONCATENATE("R",'MAPA DE RIESGOS'!$H253,"C",'MAPA DE RIESGOS'!$AF253),"")</f>
        <v/>
      </c>
      <c r="CN115" s="335" t="str">
        <f>IF(AND('MAPA DE RIESGOS'!$AP254="Baja",'MAPA DE RIESGOS'!$AR254="Catastrófico"),CONCATENATE("R",'MAPA DE RIESGOS'!$H254,"C",'MAPA DE RIESGOS'!$AF254),"")</f>
        <v/>
      </c>
      <c r="CO115" s="335" t="str">
        <f>IF(AND('MAPA DE RIESGOS'!$AP255="Baja",'MAPA DE RIESGOS'!$AR255="Catastrófico"),CONCATENATE("R",'MAPA DE RIESGOS'!$H255,"C",'MAPA DE RIESGOS'!$AF255),"")</f>
        <v/>
      </c>
      <c r="CP115" s="335" t="str">
        <f>IF(AND('MAPA DE RIESGOS'!$AP256="Baja",'MAPA DE RIESGOS'!$AR256="Catastrófico"),CONCATENATE("R",'MAPA DE RIESGOS'!$H256,"C",'MAPA DE RIESGOS'!$AF256),"")</f>
        <v/>
      </c>
      <c r="CQ115" s="335" t="str">
        <f>IF(AND('MAPA DE RIESGOS'!$AP257="Baja",'MAPA DE RIESGOS'!$AR257="Catastrófico"),CONCATENATE("R",'MAPA DE RIESGOS'!$H257,"C",'MAPA DE RIESGOS'!$AF257),"")</f>
        <v/>
      </c>
      <c r="CR115" s="335" t="str">
        <f>IF(AND('MAPA DE RIESGOS'!$AP258="Baja",'MAPA DE RIESGOS'!$AR258="Catastrófico"),CONCATENATE("R",'MAPA DE RIESGOS'!$H258,"C",'MAPA DE RIESGOS'!$AF258),"")</f>
        <v/>
      </c>
      <c r="CS115" s="335" t="str">
        <f>IF(AND('MAPA DE RIESGOS'!$AP259="Baja",'MAPA DE RIESGOS'!$AR259="Catastrófico"),CONCATENATE("R",'MAPA DE RIESGOS'!$H259,"C",'MAPA DE RIESGOS'!$AF259),"")</f>
        <v/>
      </c>
      <c r="CT115" s="335" t="str">
        <f>IF(AND('MAPA DE RIESGOS'!$AP260="Baja",'MAPA DE RIESGOS'!$AR260="Catastrófico"),CONCATENATE("R",'MAPA DE RIESGOS'!$H260,"C",'MAPA DE RIESGOS'!$AF260),"")</f>
        <v/>
      </c>
      <c r="CU115" s="336" t="str">
        <f>IF(AND('MAPA DE RIESGOS'!$AP261="Baja",'MAPA DE RIESGOS'!$AR261="Catastrófico"),CONCATENATE("R",'MAPA DE RIESGOS'!$H261,"C",'MAPA DE RIESGOS'!$AF261),"")</f>
        <v/>
      </c>
      <c r="CV115" s="67"/>
      <c r="CW115" s="969"/>
      <c r="CX115" s="969"/>
      <c r="CY115" s="969"/>
      <c r="CZ115" s="969"/>
      <c r="DA115" s="969"/>
      <c r="DB115" s="969"/>
    </row>
    <row r="116" spans="2:106" ht="32.450000000000003" customHeight="1">
      <c r="B116" s="966"/>
      <c r="C116" s="966"/>
      <c r="D116" s="967"/>
      <c r="E116" s="955"/>
      <c r="F116" s="956"/>
      <c r="G116" s="956"/>
      <c r="H116" s="956"/>
      <c r="I116" s="957"/>
      <c r="J116" s="354" t="str">
        <f>IF(AND('MAPA DE RIESGOS'!$AP262="Baja",'MAPA DE RIESGOS'!$AR262="Leve"),CONCATENATE("R",'MAPA DE RIESGOS'!$H262,"C",'MAPA DE RIESGOS'!$AF262),"")</f>
        <v/>
      </c>
      <c r="K116" s="355" t="str">
        <f>IF(AND('MAPA DE RIESGOS'!$AP263="Baja",'MAPA DE RIESGOS'!$AR263="Leve"),CONCATENATE("R",'MAPA DE RIESGOS'!$H263,"C",'MAPA DE RIESGOS'!$AF263),"")</f>
        <v/>
      </c>
      <c r="L116" s="355" t="str">
        <f>IF(AND('MAPA DE RIESGOS'!$AP264="Baja",'MAPA DE RIESGOS'!$AR264="Leve"),CONCATENATE("R",'MAPA DE RIESGOS'!$H264,"C",'MAPA DE RIESGOS'!$AF264),"")</f>
        <v/>
      </c>
      <c r="M116" s="355" t="str">
        <f>IF(AND('MAPA DE RIESGOS'!$AP265="Baja",'MAPA DE RIESGOS'!$AR265="Leve"),CONCATENATE("R",'MAPA DE RIESGOS'!$H265,"C",'MAPA DE RIESGOS'!$AF265),"")</f>
        <v/>
      </c>
      <c r="N116" s="355" t="str">
        <f>IF(AND('MAPA DE RIESGOS'!$AP266="Baja",'MAPA DE RIESGOS'!$AR266="Leve"),CONCATENATE("R",'MAPA DE RIESGOS'!$H266,"C",'MAPA DE RIESGOS'!$AF266),"")</f>
        <v/>
      </c>
      <c r="O116" s="355" t="str">
        <f>IF(AND('MAPA DE RIESGOS'!$AP267="Baja",'MAPA DE RIESGOS'!$AR267="Leve"),CONCATENATE("R",'MAPA DE RIESGOS'!$H267,"C",'MAPA DE RIESGOS'!$AF267),"")</f>
        <v/>
      </c>
      <c r="P116" s="355" t="str">
        <f>IF(AND('MAPA DE RIESGOS'!$AP268="Baja",'MAPA DE RIESGOS'!$AR268="Leve"),CONCATENATE("R",'MAPA DE RIESGOS'!$H268,"C",'MAPA DE RIESGOS'!$AF268),"")</f>
        <v/>
      </c>
      <c r="Q116" s="355" t="str">
        <f>IF(AND('MAPA DE RIESGOS'!$AP269="Baja",'MAPA DE RIESGOS'!$AR269="Leve"),CONCATENATE("R",'MAPA DE RIESGOS'!$H269,"C",'MAPA DE RIESGOS'!$AF269),"")</f>
        <v/>
      </c>
      <c r="R116" s="355" t="str">
        <f>IF(AND('MAPA DE RIESGOS'!$AP270="Baja",'MAPA DE RIESGOS'!$AR270="Leve"),CONCATENATE("R",'MAPA DE RIESGOS'!$H270,"C",'MAPA DE RIESGOS'!$AF270),"")</f>
        <v/>
      </c>
      <c r="S116" s="355" t="str">
        <f>IF(AND('MAPA DE RIESGOS'!$AP271="Baja",'MAPA DE RIESGOS'!$AR271="Leve"),CONCATENATE("R",'MAPA DE RIESGOS'!$H271,"C",'MAPA DE RIESGOS'!$AF271),"")</f>
        <v/>
      </c>
      <c r="T116" s="355" t="str">
        <f>IF(AND('MAPA DE RIESGOS'!$AP272="Baja",'MAPA DE RIESGOS'!$AR272="Leve"),CONCATENATE("R",'MAPA DE RIESGOS'!$H272,"C",'MAPA DE RIESGOS'!$AF272),"")</f>
        <v/>
      </c>
      <c r="U116" s="355" t="str">
        <f>IF(AND('MAPA DE RIESGOS'!$AP273="Baja",'MAPA DE RIESGOS'!$AR273="Leve"),CONCATENATE("R",'MAPA DE RIESGOS'!$H273,"C",'MAPA DE RIESGOS'!$AF273),"")</f>
        <v/>
      </c>
      <c r="V116" s="355" t="str">
        <f>IF(AND('MAPA DE RIESGOS'!$AP274="Baja",'MAPA DE RIESGOS'!$AR274="Leve"),CONCATENATE("R",'MAPA DE RIESGOS'!$H274,"C",'MAPA DE RIESGOS'!$AF274),"")</f>
        <v/>
      </c>
      <c r="W116" s="355" t="str">
        <f>IF(AND('MAPA DE RIESGOS'!$AP275="Baja",'MAPA DE RIESGOS'!$AR275="Leve"),CONCATENATE("R",'MAPA DE RIESGOS'!$H275,"C",'MAPA DE RIESGOS'!$AF275),"")</f>
        <v/>
      </c>
      <c r="X116" s="355" t="str">
        <f>IF(AND('MAPA DE RIESGOS'!$AP276="Baja",'MAPA DE RIESGOS'!$AR276="Leve"),CONCATENATE("R",'MAPA DE RIESGOS'!$H276,"C",'MAPA DE RIESGOS'!$AF276),"")</f>
        <v/>
      </c>
      <c r="Y116" s="355" t="str">
        <f>IF(AND('MAPA DE RIESGOS'!$AP277="Baja",'MAPA DE RIESGOS'!$AR277="Leve"),CONCATENATE("R",'MAPA DE RIESGOS'!$H277,"C",'MAPA DE RIESGOS'!$AF277),"")</f>
        <v/>
      </c>
      <c r="Z116" s="355" t="str">
        <f>IF(AND('MAPA DE RIESGOS'!$AP278="Baja",'MAPA DE RIESGOS'!$AR278="Leve"),CONCATENATE("R",'MAPA DE RIESGOS'!$H278,"C",'MAPA DE RIESGOS'!$AF278),"")</f>
        <v/>
      </c>
      <c r="AA116" s="356" t="str">
        <f>IF(AND('MAPA DE RIESGOS'!$AP279="Baja",'MAPA DE RIESGOS'!$AR279="Leve"),CONCATENATE("R",'MAPA DE RIESGOS'!$H279,"C",'MAPA DE RIESGOS'!$AF279),"")</f>
        <v/>
      </c>
      <c r="AB116" s="345" t="str">
        <f>IF(AND('MAPA DE RIESGOS'!$AP262="Baja",'MAPA DE RIESGOS'!$AR262="Menor"),CONCATENATE("R",'MAPA DE RIESGOS'!$H262,"C",'MAPA DE RIESGOS'!$AF262),"")</f>
        <v/>
      </c>
      <c r="AC116" s="346" t="str">
        <f>IF(AND('MAPA DE RIESGOS'!$AP263="Baja",'MAPA DE RIESGOS'!$AR263="Menor"),CONCATENATE("R",'MAPA DE RIESGOS'!$H263,"C",'MAPA DE RIESGOS'!$AF263),"")</f>
        <v/>
      </c>
      <c r="AD116" s="346" t="str">
        <f>IF(AND('MAPA DE RIESGOS'!$AP264="Baja",'MAPA DE RIESGOS'!$AR264="Menor"),CONCATENATE("R",'MAPA DE RIESGOS'!$H264,"C",'MAPA DE RIESGOS'!$AF264),"")</f>
        <v/>
      </c>
      <c r="AE116" s="346" t="str">
        <f>IF(AND('MAPA DE RIESGOS'!$AP265="Baja",'MAPA DE RIESGOS'!$AR265="Menor"),CONCATENATE("R",'MAPA DE RIESGOS'!$H265,"C",'MAPA DE RIESGOS'!$AF265),"")</f>
        <v/>
      </c>
      <c r="AF116" s="346" t="str">
        <f>IF(AND('MAPA DE RIESGOS'!$AP266="Baja",'MAPA DE RIESGOS'!$AR266="Menor"),CONCATENATE("R",'MAPA DE RIESGOS'!$H266,"C",'MAPA DE RIESGOS'!$AF266),"")</f>
        <v/>
      </c>
      <c r="AG116" s="346" t="str">
        <f>IF(AND('MAPA DE RIESGOS'!$AP267="Baja",'MAPA DE RIESGOS'!$AR267="Menor"),CONCATENATE("R",'MAPA DE RIESGOS'!$H267,"C",'MAPA DE RIESGOS'!$AF267),"")</f>
        <v/>
      </c>
      <c r="AH116" s="346" t="str">
        <f>IF(AND('MAPA DE RIESGOS'!$AP268="Baja",'MAPA DE RIESGOS'!$AR268="Menor"),CONCATENATE("R",'MAPA DE RIESGOS'!$H268,"C",'MAPA DE RIESGOS'!$AF268),"")</f>
        <v/>
      </c>
      <c r="AI116" s="346" t="str">
        <f>IF(AND('MAPA DE RIESGOS'!$AP269="Baja",'MAPA DE RIESGOS'!$AR269="Menor"),CONCATENATE("R",'MAPA DE RIESGOS'!$H269,"C",'MAPA DE RIESGOS'!$AF269),"")</f>
        <v/>
      </c>
      <c r="AJ116" s="346" t="str">
        <f>IF(AND('MAPA DE RIESGOS'!$AP270="Baja",'MAPA DE RIESGOS'!$AR270="Menor"),CONCATENATE("R",'MAPA DE RIESGOS'!$H270,"C",'MAPA DE RIESGOS'!$AF270),"")</f>
        <v/>
      </c>
      <c r="AK116" s="346" t="str">
        <f>IF(AND('MAPA DE RIESGOS'!$AP271="Baja",'MAPA DE RIESGOS'!$AR271="Menor"),CONCATENATE("R",'MAPA DE RIESGOS'!$H271,"C",'MAPA DE RIESGOS'!$AF271),"")</f>
        <v/>
      </c>
      <c r="AL116" s="346" t="str">
        <f>IF(AND('MAPA DE RIESGOS'!$AP272="Baja",'MAPA DE RIESGOS'!$AR272="Menor"),CONCATENATE("R",'MAPA DE RIESGOS'!$H272,"C",'MAPA DE RIESGOS'!$AF272),"")</f>
        <v/>
      </c>
      <c r="AM116" s="346" t="str">
        <f>IF(AND('MAPA DE RIESGOS'!$AP273="Baja",'MAPA DE RIESGOS'!$AR273="Menor"),CONCATENATE("R",'MAPA DE RIESGOS'!$H273,"C",'MAPA DE RIESGOS'!$AF273),"")</f>
        <v/>
      </c>
      <c r="AN116" s="346" t="str">
        <f>IF(AND('MAPA DE RIESGOS'!$AP274="Baja",'MAPA DE RIESGOS'!$AR274="Menor"),CONCATENATE("R",'MAPA DE RIESGOS'!$H274,"C",'MAPA DE RIESGOS'!$AF274),"")</f>
        <v/>
      </c>
      <c r="AO116" s="346" t="str">
        <f>IF(AND('MAPA DE RIESGOS'!$AP275="Baja",'MAPA DE RIESGOS'!$AR275="Menor"),CONCATENATE("R",'MAPA DE RIESGOS'!$H275,"C",'MAPA DE RIESGOS'!$AF275),"")</f>
        <v/>
      </c>
      <c r="AP116" s="346" t="str">
        <f>IF(AND('MAPA DE RIESGOS'!$AP276="Baja",'MAPA DE RIESGOS'!$AR276="Menor"),CONCATENATE("R",'MAPA DE RIESGOS'!$H276,"C",'MAPA DE RIESGOS'!$AF276),"")</f>
        <v/>
      </c>
      <c r="AQ116" s="346" t="str">
        <f>IF(AND('MAPA DE RIESGOS'!$AP277="Baja",'MAPA DE RIESGOS'!$AR277="Menor"),CONCATENATE("R",'MAPA DE RIESGOS'!$H277,"C",'MAPA DE RIESGOS'!$AF277),"")</f>
        <v/>
      </c>
      <c r="AR116" s="346" t="str">
        <f>IF(AND('MAPA DE RIESGOS'!$AP278="Baja",'MAPA DE RIESGOS'!$AR278="Menor"),CONCATENATE("R",'MAPA DE RIESGOS'!$H278,"C",'MAPA DE RIESGOS'!$AF278),"")</f>
        <v/>
      </c>
      <c r="AS116" s="346" t="str">
        <f>IF(AND('MAPA DE RIESGOS'!$AP279="Baja",'MAPA DE RIESGOS'!$AR279="Menor"),CONCATENATE("R",'MAPA DE RIESGOS'!$H279,"C",'MAPA DE RIESGOS'!$AF279),"")</f>
        <v/>
      </c>
      <c r="AT116" s="345" t="str">
        <f>IF(AND('MAPA DE RIESGOS'!$AP262="Baja",'MAPA DE RIESGOS'!$AR262="Moderado"),CONCATENATE("R",'MAPA DE RIESGOS'!$H262,"C",'MAPA DE RIESGOS'!$AF262),"")</f>
        <v>R42C1</v>
      </c>
      <c r="AU116" s="346" t="str">
        <f>IF(AND('MAPA DE RIESGOS'!$AP263="Baja",'MAPA DE RIESGOS'!$AR263="Moderado"),CONCATENATE("R",'MAPA DE RIESGOS'!$H263,"C",'MAPA DE RIESGOS'!$AF263),"")</f>
        <v>R42C2</v>
      </c>
      <c r="AV116" s="346" t="str">
        <f>IF(AND('MAPA DE RIESGOS'!$AP264="Baja",'MAPA DE RIESGOS'!$AR264="Moderado"),CONCATENATE("R",'MAPA DE RIESGOS'!$H264,"C",'MAPA DE RIESGOS'!$AF264),"")</f>
        <v/>
      </c>
      <c r="AW116" s="346" t="str">
        <f>IF(AND('MAPA DE RIESGOS'!$AP265="Baja",'MAPA DE RIESGOS'!$AR265="Moderado"),CONCATENATE("R",'MAPA DE RIESGOS'!$H265,"C",'MAPA DE RIESGOS'!$AF265),"")</f>
        <v/>
      </c>
      <c r="AX116" s="346" t="str">
        <f>IF(AND('MAPA DE RIESGOS'!$AP266="Baja",'MAPA DE RIESGOS'!$AR266="Moderado"),CONCATENATE("R",'MAPA DE RIESGOS'!$H266,"C",'MAPA DE RIESGOS'!$AF266),"")</f>
        <v/>
      </c>
      <c r="AY116" s="346" t="str">
        <f>IF(AND('MAPA DE RIESGOS'!$AP267="Baja",'MAPA DE RIESGOS'!$AR267="Moderado"),CONCATENATE("R",'MAPA DE RIESGOS'!$H267,"C",'MAPA DE RIESGOS'!$AF267),"")</f>
        <v/>
      </c>
      <c r="AZ116" s="346" t="str">
        <f>IF(AND('MAPA DE RIESGOS'!$AP268="Baja",'MAPA DE RIESGOS'!$AR268="Moderado"),CONCATENATE("R",'MAPA DE RIESGOS'!$H268,"C",'MAPA DE RIESGOS'!$AF268),"")</f>
        <v>R43C1</v>
      </c>
      <c r="BA116" s="346" t="str">
        <f>IF(AND('MAPA DE RIESGOS'!$AP269="Baja",'MAPA DE RIESGOS'!$AR269="Moderado"),CONCATENATE("R",'MAPA DE RIESGOS'!$H269,"C",'MAPA DE RIESGOS'!$AF269),"")</f>
        <v>R43C2</v>
      </c>
      <c r="BB116" s="346" t="str">
        <f>IF(AND('MAPA DE RIESGOS'!$AP270="Baja",'MAPA DE RIESGOS'!$AR270="Moderado"),CONCATENATE("R",'MAPA DE RIESGOS'!$H270,"C",'MAPA DE RIESGOS'!$AF270),"")</f>
        <v/>
      </c>
      <c r="BC116" s="346" t="str">
        <f>IF(AND('MAPA DE RIESGOS'!$AP271="Baja",'MAPA DE RIESGOS'!$AR271="Moderado"),CONCATENATE("R",'MAPA DE RIESGOS'!$H271,"C",'MAPA DE RIESGOS'!$AF271),"")</f>
        <v/>
      </c>
      <c r="BD116" s="346" t="str">
        <f>IF(AND('MAPA DE RIESGOS'!$AP272="Baja",'MAPA DE RIESGOS'!$AR272="Moderado"),CONCATENATE("R",'MAPA DE RIESGOS'!$H272,"C",'MAPA DE RIESGOS'!$AF272),"")</f>
        <v/>
      </c>
      <c r="BE116" s="346" t="str">
        <f>IF(AND('MAPA DE RIESGOS'!$AP273="Baja",'MAPA DE RIESGOS'!$AR273="Moderado"),CONCATENATE("R",'MAPA DE RIESGOS'!$H273,"C",'MAPA DE RIESGOS'!$AF273),"")</f>
        <v/>
      </c>
      <c r="BF116" s="346" t="str">
        <f>IF(AND('MAPA DE RIESGOS'!$AP274="Baja",'MAPA DE RIESGOS'!$AR274="Moderado"),CONCATENATE("R",'MAPA DE RIESGOS'!$H274,"C",'MAPA DE RIESGOS'!$AF274),"")</f>
        <v>R44C1</v>
      </c>
      <c r="BG116" s="346" t="str">
        <f>IF(AND('MAPA DE RIESGOS'!$AP275="Baja",'MAPA DE RIESGOS'!$AR275="Moderado"),CONCATENATE("R",'MAPA DE RIESGOS'!$H275,"C",'MAPA DE RIESGOS'!$AF275),"")</f>
        <v>R44C2</v>
      </c>
      <c r="BH116" s="346" t="str">
        <f>IF(AND('MAPA DE RIESGOS'!$AP276="Baja",'MAPA DE RIESGOS'!$AR276="Moderado"),CONCATENATE("R",'MAPA DE RIESGOS'!$H276,"C",'MAPA DE RIESGOS'!$AF276),"")</f>
        <v/>
      </c>
      <c r="BI116" s="346" t="str">
        <f>IF(AND('MAPA DE RIESGOS'!$AP277="Baja",'MAPA DE RIESGOS'!$AR277="Moderado"),CONCATENATE("R",'MAPA DE RIESGOS'!$H277,"C",'MAPA DE RIESGOS'!$AF277),"")</f>
        <v/>
      </c>
      <c r="BJ116" s="346" t="str">
        <f>IF(AND('MAPA DE RIESGOS'!$AP278="Baja",'MAPA DE RIESGOS'!$AR278="Moderado"),CONCATENATE("R",'MAPA DE RIESGOS'!$H278,"C",'MAPA DE RIESGOS'!$AF278),"")</f>
        <v/>
      </c>
      <c r="BK116" s="347" t="str">
        <f>IF(AND('MAPA DE RIESGOS'!$AP279="Baja",'MAPA DE RIESGOS'!$AR279="Moderado"),CONCATENATE("R",'MAPA DE RIESGOS'!$H279,"C",'MAPA DE RIESGOS'!$AF279),"")</f>
        <v/>
      </c>
      <c r="BL116" s="333" t="str">
        <f>IF(AND('MAPA DE RIESGOS'!$AP262="Baja",'MAPA DE RIESGOS'!$AR262="Mayor"),CONCATENATE("R",'MAPA DE RIESGOS'!$H262,"C",'MAPA DE RIESGOS'!$AF262),"")</f>
        <v/>
      </c>
      <c r="BM116" s="333" t="str">
        <f>IF(AND('MAPA DE RIESGOS'!$AP263="Baja",'MAPA DE RIESGOS'!$AR263="Mayor"),CONCATENATE("R",'MAPA DE RIESGOS'!$H263,"C",'MAPA DE RIESGOS'!$AF263),"")</f>
        <v/>
      </c>
      <c r="BN116" s="333" t="str">
        <f>IF(AND('MAPA DE RIESGOS'!$AP264="Baja",'MAPA DE RIESGOS'!$AR264="Mayor"),CONCATENATE("R",'MAPA DE RIESGOS'!$H264,"C",'MAPA DE RIESGOS'!$AF264),"")</f>
        <v/>
      </c>
      <c r="BO116" s="333" t="str">
        <f>IF(AND('MAPA DE RIESGOS'!$AP265="Baja",'MAPA DE RIESGOS'!$AR265="Mayor"),CONCATENATE("R",'MAPA DE RIESGOS'!$H265,"C",'MAPA DE RIESGOS'!$AF265),"")</f>
        <v/>
      </c>
      <c r="BP116" s="333" t="str">
        <f>IF(AND('MAPA DE RIESGOS'!$AP266="Baja",'MAPA DE RIESGOS'!$AR266="Mayor"),CONCATENATE("R",'MAPA DE RIESGOS'!$H266,"C",'MAPA DE RIESGOS'!$AF266),"")</f>
        <v/>
      </c>
      <c r="BQ116" s="333" t="str">
        <f>IF(AND('MAPA DE RIESGOS'!$AP267="Baja",'MAPA DE RIESGOS'!$AR267="Mayor"),CONCATENATE("R",'MAPA DE RIESGOS'!$H267,"C",'MAPA DE RIESGOS'!$AF267),"")</f>
        <v/>
      </c>
      <c r="BR116" s="333" t="str">
        <f>IF(AND('MAPA DE RIESGOS'!$AP268="Baja",'MAPA DE RIESGOS'!$AR268="Mayor"),CONCATENATE("R",'MAPA DE RIESGOS'!$H268,"C",'MAPA DE RIESGOS'!$AF268),"")</f>
        <v/>
      </c>
      <c r="BS116" s="333" t="str">
        <f>IF(AND('MAPA DE RIESGOS'!$AP269="Baja",'MAPA DE RIESGOS'!$AR269="Mayor"),CONCATENATE("R",'MAPA DE RIESGOS'!$H269,"C",'MAPA DE RIESGOS'!$AF269),"")</f>
        <v/>
      </c>
      <c r="BT116" s="333" t="str">
        <f>IF(AND('MAPA DE RIESGOS'!$AP270="Baja",'MAPA DE RIESGOS'!$AR270="Mayor"),CONCATENATE("R",'MAPA DE RIESGOS'!$H270,"C",'MAPA DE RIESGOS'!$AF270),"")</f>
        <v/>
      </c>
      <c r="BU116" s="333" t="str">
        <f>IF(AND('MAPA DE RIESGOS'!$AP271="Baja",'MAPA DE RIESGOS'!$AR271="Mayor"),CONCATENATE("R",'MAPA DE RIESGOS'!$H271,"C",'MAPA DE RIESGOS'!$AF271),"")</f>
        <v/>
      </c>
      <c r="BV116" s="333" t="str">
        <f>IF(AND('MAPA DE RIESGOS'!$AP272="Baja",'MAPA DE RIESGOS'!$AR272="Mayor"),CONCATENATE("R",'MAPA DE RIESGOS'!$H272,"C",'MAPA DE RIESGOS'!$AF272),"")</f>
        <v/>
      </c>
      <c r="BW116" s="333" t="str">
        <f>IF(AND('MAPA DE RIESGOS'!$AP273="Baja",'MAPA DE RIESGOS'!$AR273="Mayor"),CONCATENATE("R",'MAPA DE RIESGOS'!$H273,"C",'MAPA DE RIESGOS'!$AF273),"")</f>
        <v/>
      </c>
      <c r="BX116" s="333" t="str">
        <f>IF(AND('MAPA DE RIESGOS'!$AP274="Baja",'MAPA DE RIESGOS'!$AR274="Mayor"),CONCATENATE("R",'MAPA DE RIESGOS'!$H274,"C",'MAPA DE RIESGOS'!$AF274),"")</f>
        <v/>
      </c>
      <c r="BY116" s="333" t="str">
        <f>IF(AND('MAPA DE RIESGOS'!$AP275="Baja",'MAPA DE RIESGOS'!$AR275="Mayor"),CONCATENATE("R",'MAPA DE RIESGOS'!$H275,"C",'MAPA DE RIESGOS'!$AF275),"")</f>
        <v/>
      </c>
      <c r="BZ116" s="333" t="str">
        <f>IF(AND('MAPA DE RIESGOS'!$AP276="Baja",'MAPA DE RIESGOS'!$AR276="Mayor"),CONCATENATE("R",'MAPA DE RIESGOS'!$H276,"C",'MAPA DE RIESGOS'!$AF276),"")</f>
        <v/>
      </c>
      <c r="CA116" s="333" t="str">
        <f>IF(AND('MAPA DE RIESGOS'!$AP277="Baja",'MAPA DE RIESGOS'!$AR277="Mayor"),CONCATENATE("R",'MAPA DE RIESGOS'!$H277,"C",'MAPA DE RIESGOS'!$AF277),"")</f>
        <v/>
      </c>
      <c r="CB116" s="333" t="str">
        <f>IF(AND('MAPA DE RIESGOS'!$AP278="Baja",'MAPA DE RIESGOS'!$AR278="Mayor"),CONCATENATE("R",'MAPA DE RIESGOS'!$H278,"C",'MAPA DE RIESGOS'!$AF278),"")</f>
        <v/>
      </c>
      <c r="CC116" s="334" t="str">
        <f>IF(AND('MAPA DE RIESGOS'!$AP279="Baja",'MAPA DE RIESGOS'!$AR279="Mayor"),CONCATENATE("R",'MAPA DE RIESGOS'!$H279,"C",'MAPA DE RIESGOS'!$AF279),"")</f>
        <v/>
      </c>
      <c r="CD116" s="335" t="str">
        <f>IF(AND('MAPA DE RIESGOS'!$AP262="Baja",'MAPA DE RIESGOS'!$AR262="Catastrófico"),CONCATENATE("R",'MAPA DE RIESGOS'!$H262,"C",'MAPA DE RIESGOS'!$AF262),"")</f>
        <v/>
      </c>
      <c r="CE116" s="335" t="str">
        <f>IF(AND('MAPA DE RIESGOS'!$AP263="Baja",'MAPA DE RIESGOS'!$AR263="Catastrófico"),CONCATENATE("R",'MAPA DE RIESGOS'!$H263,"C",'MAPA DE RIESGOS'!$AF263),"")</f>
        <v/>
      </c>
      <c r="CF116" s="335" t="str">
        <f>IF(AND('MAPA DE RIESGOS'!$AP264="Baja",'MAPA DE RIESGOS'!$AR264="Catastrófico"),CONCATENATE("R",'MAPA DE RIESGOS'!$H264,"C",'MAPA DE RIESGOS'!$AF264),"")</f>
        <v/>
      </c>
      <c r="CG116" s="335" t="str">
        <f>IF(AND('MAPA DE RIESGOS'!$AP265="Baja",'MAPA DE RIESGOS'!$AR265="Catastrófico"),CONCATENATE("R",'MAPA DE RIESGOS'!$H265,"C",'MAPA DE RIESGOS'!$AF265),"")</f>
        <v/>
      </c>
      <c r="CH116" s="335" t="str">
        <f>IF(AND('MAPA DE RIESGOS'!$AP266="Baja",'MAPA DE RIESGOS'!$AR266="Catastrófico"),CONCATENATE("R",'MAPA DE RIESGOS'!$H266,"C",'MAPA DE RIESGOS'!$AF266),"")</f>
        <v/>
      </c>
      <c r="CI116" s="335" t="str">
        <f>IF(AND('MAPA DE RIESGOS'!$AP267="Baja",'MAPA DE RIESGOS'!$AR267="Catastrófico"),CONCATENATE("R",'MAPA DE RIESGOS'!$H267,"C",'MAPA DE RIESGOS'!$AF267),"")</f>
        <v/>
      </c>
      <c r="CJ116" s="335" t="str">
        <f>IF(AND('MAPA DE RIESGOS'!$AP268="Baja",'MAPA DE RIESGOS'!$AR268="Catastrófico"),CONCATENATE("R",'MAPA DE RIESGOS'!$H268,"C",'MAPA DE RIESGOS'!$AF268),"")</f>
        <v/>
      </c>
      <c r="CK116" s="335" t="str">
        <f>IF(AND('MAPA DE RIESGOS'!$AP269="Baja",'MAPA DE RIESGOS'!$AR269="Catastrófico"),CONCATENATE("R",'MAPA DE RIESGOS'!$H269,"C",'MAPA DE RIESGOS'!$AF269),"")</f>
        <v/>
      </c>
      <c r="CL116" s="335" t="str">
        <f>IF(AND('MAPA DE RIESGOS'!$AP270="Baja",'MAPA DE RIESGOS'!$AR270="Catastrófico"),CONCATENATE("R",'MAPA DE RIESGOS'!$H270,"C",'MAPA DE RIESGOS'!$AF270),"")</f>
        <v/>
      </c>
      <c r="CM116" s="335" t="str">
        <f>IF(AND('MAPA DE RIESGOS'!$AP271="Baja",'MAPA DE RIESGOS'!$AR271="Catastrófico"),CONCATENATE("R",'MAPA DE RIESGOS'!$H271,"C",'MAPA DE RIESGOS'!$AF271),"")</f>
        <v/>
      </c>
      <c r="CN116" s="335" t="str">
        <f>IF(AND('MAPA DE RIESGOS'!$AP272="Baja",'MAPA DE RIESGOS'!$AR272="Catastrófico"),CONCATENATE("R",'MAPA DE RIESGOS'!$H272,"C",'MAPA DE RIESGOS'!$AF272),"")</f>
        <v/>
      </c>
      <c r="CO116" s="335" t="str">
        <f>IF(AND('MAPA DE RIESGOS'!$AP273="Baja",'MAPA DE RIESGOS'!$AR273="Catastrófico"),CONCATENATE("R",'MAPA DE RIESGOS'!$H273,"C",'MAPA DE RIESGOS'!$AF273),"")</f>
        <v/>
      </c>
      <c r="CP116" s="335" t="str">
        <f>IF(AND('MAPA DE RIESGOS'!$AP274="Baja",'MAPA DE RIESGOS'!$AR274="Catastrófico"),CONCATENATE("R",'MAPA DE RIESGOS'!$H274,"C",'MAPA DE RIESGOS'!$AF274),"")</f>
        <v/>
      </c>
      <c r="CQ116" s="335" t="str">
        <f>IF(AND('MAPA DE RIESGOS'!$AP275="Baja",'MAPA DE RIESGOS'!$AR275="Catastrófico"),CONCATENATE("R",'MAPA DE RIESGOS'!$H275,"C",'MAPA DE RIESGOS'!$AF275),"")</f>
        <v/>
      </c>
      <c r="CR116" s="335" t="str">
        <f>IF(AND('MAPA DE RIESGOS'!$AP276="Baja",'MAPA DE RIESGOS'!$AR276="Catastrófico"),CONCATENATE("R",'MAPA DE RIESGOS'!$H276,"C",'MAPA DE RIESGOS'!$AF276),"")</f>
        <v/>
      </c>
      <c r="CS116" s="335" t="str">
        <f>IF(AND('MAPA DE RIESGOS'!$AP277="Baja",'MAPA DE RIESGOS'!$AR277="Catastrófico"),CONCATENATE("R",'MAPA DE RIESGOS'!$H277,"C",'MAPA DE RIESGOS'!$AF277),"")</f>
        <v/>
      </c>
      <c r="CT116" s="335" t="str">
        <f>IF(AND('MAPA DE RIESGOS'!$AP278="Baja",'MAPA DE RIESGOS'!$AR278="Catastrófico"),CONCATENATE("R",'MAPA DE RIESGOS'!$H278,"C",'MAPA DE RIESGOS'!$AF278),"")</f>
        <v/>
      </c>
      <c r="CU116" s="336" t="str">
        <f>IF(AND('MAPA DE RIESGOS'!$AP279="Baja",'MAPA DE RIESGOS'!$AR279="Catastrófico"),CONCATENATE("R",'MAPA DE RIESGOS'!$H279,"C",'MAPA DE RIESGOS'!$AF279),"")</f>
        <v/>
      </c>
      <c r="CV116" s="67"/>
      <c r="CW116" s="969"/>
      <c r="CX116" s="969"/>
      <c r="CY116" s="969"/>
      <c r="CZ116" s="969"/>
      <c r="DA116" s="969"/>
      <c r="DB116" s="969"/>
    </row>
    <row r="117" spans="2:106" ht="32.450000000000003" customHeight="1">
      <c r="B117" s="966"/>
      <c r="C117" s="966"/>
      <c r="D117" s="967"/>
      <c r="E117" s="955"/>
      <c r="F117" s="956"/>
      <c r="G117" s="956"/>
      <c r="H117" s="956"/>
      <c r="I117" s="957"/>
      <c r="J117" s="354" t="str">
        <f>IF(AND('MAPA DE RIESGOS'!$AP280="Baja",'MAPA DE RIESGOS'!$AR280="Leve"),CONCATENATE("R",'MAPA DE RIESGOS'!$H280,"C",'MAPA DE RIESGOS'!$AF280),"")</f>
        <v/>
      </c>
      <c r="K117" s="355" t="str">
        <f>IF(AND('MAPA DE RIESGOS'!$AP281="Baja",'MAPA DE RIESGOS'!$AR281="Leve"),CONCATENATE("R",'MAPA DE RIESGOS'!$H281,"C",'MAPA DE RIESGOS'!$AF281),"")</f>
        <v/>
      </c>
      <c r="L117" s="355" t="str">
        <f>IF(AND('MAPA DE RIESGOS'!$AP282="Baja",'MAPA DE RIESGOS'!$AR282="Leve"),CONCATENATE("R",'MAPA DE RIESGOS'!$H282,"C",'MAPA DE RIESGOS'!$AF282),"")</f>
        <v/>
      </c>
      <c r="M117" s="355" t="str">
        <f>IF(AND('MAPA DE RIESGOS'!$AP283="Baja",'MAPA DE RIESGOS'!$AR283="Leve"),CONCATENATE("R",'MAPA DE RIESGOS'!$H283,"C",'MAPA DE RIESGOS'!$AF283),"")</f>
        <v/>
      </c>
      <c r="N117" s="355" t="str">
        <f>IF(AND('MAPA DE RIESGOS'!$AP284="Baja",'MAPA DE RIESGOS'!$AR284="Leve"),CONCATENATE("R",'MAPA DE RIESGOS'!$H284,"C",'MAPA DE RIESGOS'!$AF284),"")</f>
        <v/>
      </c>
      <c r="O117" s="355" t="str">
        <f>IF(AND('MAPA DE RIESGOS'!$AP285="Baja",'MAPA DE RIESGOS'!$AR285="Leve"),CONCATENATE("R",'MAPA DE RIESGOS'!$H285,"C",'MAPA DE RIESGOS'!$AF285),"")</f>
        <v/>
      </c>
      <c r="P117" s="355" t="str">
        <f>IF(AND('MAPA DE RIESGOS'!$AP286="Baja",'MAPA DE RIESGOS'!$AR286="Leve"),CONCATENATE("R",'MAPA DE RIESGOS'!$H286,"C",'MAPA DE RIESGOS'!$AF286),"")</f>
        <v/>
      </c>
      <c r="Q117" s="355" t="str">
        <f>IF(AND('MAPA DE RIESGOS'!$AP287="Baja",'MAPA DE RIESGOS'!$AR287="Leve"),CONCATENATE("R",'MAPA DE RIESGOS'!$H287,"C",'MAPA DE RIESGOS'!$AF287),"")</f>
        <v/>
      </c>
      <c r="R117" s="355" t="str">
        <f>IF(AND('MAPA DE RIESGOS'!$AP288="Baja",'MAPA DE RIESGOS'!$AR288="Leve"),CONCATENATE("R",'MAPA DE RIESGOS'!$H288,"C",'MAPA DE RIESGOS'!$AF288),"")</f>
        <v/>
      </c>
      <c r="S117" s="355" t="str">
        <f>IF(AND('MAPA DE RIESGOS'!$AP289="Baja",'MAPA DE RIESGOS'!$AR289="Leve"),CONCATENATE("R",'MAPA DE RIESGOS'!$H289,"C",'MAPA DE RIESGOS'!$AF289),"")</f>
        <v/>
      </c>
      <c r="T117" s="355" t="str">
        <f>IF(AND('MAPA DE RIESGOS'!$AP290="Baja",'MAPA DE RIESGOS'!$AR290="Leve"),CONCATENATE("R",'MAPA DE RIESGOS'!$H290,"C",'MAPA DE RIESGOS'!$AF290),"")</f>
        <v/>
      </c>
      <c r="U117" s="355" t="str">
        <f>IF(AND('MAPA DE RIESGOS'!$AP291="Baja",'MAPA DE RIESGOS'!$AR291="Leve"),CONCATENATE("R",'MAPA DE RIESGOS'!$H291,"C",'MAPA DE RIESGOS'!$AF291),"")</f>
        <v/>
      </c>
      <c r="V117" s="355" t="str">
        <f>IF(AND('MAPA DE RIESGOS'!$AP292="Baja",'MAPA DE RIESGOS'!$AR292="Leve"),CONCATENATE("R",'MAPA DE RIESGOS'!$H292,"C",'MAPA DE RIESGOS'!$AF292),"")</f>
        <v/>
      </c>
      <c r="W117" s="355" t="str">
        <f>IF(AND('MAPA DE RIESGOS'!$AP293="Baja",'MAPA DE RIESGOS'!$AR293="Leve"),CONCATENATE("R",'MAPA DE RIESGOS'!$H293,"C",'MAPA DE RIESGOS'!$AF293),"")</f>
        <v/>
      </c>
      <c r="X117" s="355" t="str">
        <f>IF(AND('MAPA DE RIESGOS'!$AP294="Baja",'MAPA DE RIESGOS'!$AR294="Leve"),CONCATENATE("R",'MAPA DE RIESGOS'!$H294,"C",'MAPA DE RIESGOS'!$AF294),"")</f>
        <v/>
      </c>
      <c r="Y117" s="355" t="str">
        <f>IF(AND('MAPA DE RIESGOS'!$AP295="Baja",'MAPA DE RIESGOS'!$AR295="Leve"),CONCATENATE("R",'MAPA DE RIESGOS'!$H295,"C",'MAPA DE RIESGOS'!$AF295),"")</f>
        <v/>
      </c>
      <c r="Z117" s="355" t="str">
        <f>IF(AND('MAPA DE RIESGOS'!$AP296="Baja",'MAPA DE RIESGOS'!$AR296="Leve"),CONCATENATE("R",'MAPA DE RIESGOS'!$H296,"C",'MAPA DE RIESGOS'!$AF296),"")</f>
        <v/>
      </c>
      <c r="AA117" s="356" t="str">
        <f>IF(AND('MAPA DE RIESGOS'!$AP297="Baja",'MAPA DE RIESGOS'!$AR297="Leve"),CONCATENATE("R",'MAPA DE RIESGOS'!$H297,"C",'MAPA DE RIESGOS'!$AF297),"")</f>
        <v/>
      </c>
      <c r="AB117" s="345" t="str">
        <f>IF(AND('MAPA DE RIESGOS'!$AP280="Baja",'MAPA DE RIESGOS'!$AR280="Menor"),CONCATENATE("R",'MAPA DE RIESGOS'!$H280,"C",'MAPA DE RIESGOS'!$AF280),"")</f>
        <v>R45C1</v>
      </c>
      <c r="AC117" s="346" t="str">
        <f>IF(AND('MAPA DE RIESGOS'!$AP281="Baja",'MAPA DE RIESGOS'!$AR281="Menor"),CONCATENATE("R",'MAPA DE RIESGOS'!$H281,"C",'MAPA DE RIESGOS'!$AF281),"")</f>
        <v/>
      </c>
      <c r="AD117" s="346" t="str">
        <f>IF(AND('MAPA DE RIESGOS'!$AP282="Baja",'MAPA DE RIESGOS'!$AR282="Menor"),CONCATENATE("R",'MAPA DE RIESGOS'!$H282,"C",'MAPA DE RIESGOS'!$AF282),"")</f>
        <v/>
      </c>
      <c r="AE117" s="346" t="str">
        <f>IF(AND('MAPA DE RIESGOS'!$AP283="Baja",'MAPA DE RIESGOS'!$AR283="Menor"),CONCATENATE("R",'MAPA DE RIESGOS'!$H283,"C",'MAPA DE RIESGOS'!$AF283),"")</f>
        <v/>
      </c>
      <c r="AF117" s="346" t="str">
        <f>IF(AND('MAPA DE RIESGOS'!$AP284="Baja",'MAPA DE RIESGOS'!$AR284="Menor"),CONCATENATE("R",'MAPA DE RIESGOS'!$H284,"C",'MAPA DE RIESGOS'!$AF284),"")</f>
        <v/>
      </c>
      <c r="AG117" s="346" t="str">
        <f>IF(AND('MAPA DE RIESGOS'!$AP285="Baja",'MAPA DE RIESGOS'!$AR285="Menor"),CONCATENATE("R",'MAPA DE RIESGOS'!$H285,"C",'MAPA DE RIESGOS'!$AF285),"")</f>
        <v/>
      </c>
      <c r="AH117" s="346" t="str">
        <f>IF(AND('MAPA DE RIESGOS'!$AP286="Baja",'MAPA DE RIESGOS'!$AR286="Menor"),CONCATENATE("R",'MAPA DE RIESGOS'!$H286,"C",'MAPA DE RIESGOS'!$AF286),"")</f>
        <v/>
      </c>
      <c r="AI117" s="346" t="str">
        <f>IF(AND('MAPA DE RIESGOS'!$AP287="Baja",'MAPA DE RIESGOS'!$AR287="Menor"),CONCATENATE("R",'MAPA DE RIESGOS'!$H287,"C",'MAPA DE RIESGOS'!$AF287),"")</f>
        <v/>
      </c>
      <c r="AJ117" s="346" t="str">
        <f>IF(AND('MAPA DE RIESGOS'!$AP288="Baja",'MAPA DE RIESGOS'!$AR288="Menor"),CONCATENATE("R",'MAPA DE RIESGOS'!$H288,"C",'MAPA DE RIESGOS'!$AF288),"")</f>
        <v/>
      </c>
      <c r="AK117" s="346" t="str">
        <f>IF(AND('MAPA DE RIESGOS'!$AP289="Baja",'MAPA DE RIESGOS'!$AR289="Menor"),CONCATENATE("R",'MAPA DE RIESGOS'!$H289,"C",'MAPA DE RIESGOS'!$AF289),"")</f>
        <v/>
      </c>
      <c r="AL117" s="346" t="str">
        <f>IF(AND('MAPA DE RIESGOS'!$AP290="Baja",'MAPA DE RIESGOS'!$AR290="Menor"),CONCATENATE("R",'MAPA DE RIESGOS'!$H290,"C",'MAPA DE RIESGOS'!$AF290),"")</f>
        <v/>
      </c>
      <c r="AM117" s="346" t="str">
        <f>IF(AND('MAPA DE RIESGOS'!$AP291="Baja",'MAPA DE RIESGOS'!$AR291="Menor"),CONCATENATE("R",'MAPA DE RIESGOS'!$H291,"C",'MAPA DE RIESGOS'!$AF291),"")</f>
        <v/>
      </c>
      <c r="AN117" s="346" t="str">
        <f>IF(AND('MAPA DE RIESGOS'!$AP292="Baja",'MAPA DE RIESGOS'!$AR292="Menor"),CONCATENATE("R",'MAPA DE RIESGOS'!$H292,"C",'MAPA DE RIESGOS'!$AF292),"")</f>
        <v/>
      </c>
      <c r="AO117" s="346" t="str">
        <f>IF(AND('MAPA DE RIESGOS'!$AP293="Baja",'MAPA DE RIESGOS'!$AR293="Menor"),CONCATENATE("R",'MAPA DE RIESGOS'!$H293,"C",'MAPA DE RIESGOS'!$AF293),"")</f>
        <v/>
      </c>
      <c r="AP117" s="346" t="str">
        <f>IF(AND('MAPA DE RIESGOS'!$AP294="Baja",'MAPA DE RIESGOS'!$AR294="Menor"),CONCATENATE("R",'MAPA DE RIESGOS'!$H294,"C",'MAPA DE RIESGOS'!$AF294),"")</f>
        <v/>
      </c>
      <c r="AQ117" s="346" t="str">
        <f>IF(AND('MAPA DE RIESGOS'!$AP295="Baja",'MAPA DE RIESGOS'!$AR295="Menor"),CONCATENATE("R",'MAPA DE RIESGOS'!$H295,"C",'MAPA DE RIESGOS'!$AF295),"")</f>
        <v/>
      </c>
      <c r="AR117" s="346" t="str">
        <f>IF(AND('MAPA DE RIESGOS'!$AP296="Baja",'MAPA DE RIESGOS'!$AR296="Menor"),CONCATENATE("R",'MAPA DE RIESGOS'!$H296,"C",'MAPA DE RIESGOS'!$AF296),"")</f>
        <v/>
      </c>
      <c r="AS117" s="346" t="str">
        <f>IF(AND('MAPA DE RIESGOS'!$AP297="Baja",'MAPA DE RIESGOS'!$AR297="Menor"),CONCATENATE("R",'MAPA DE RIESGOS'!$H297,"C",'MAPA DE RIESGOS'!$AF297),"")</f>
        <v/>
      </c>
      <c r="AT117" s="345" t="str">
        <f>IF(AND('MAPA DE RIESGOS'!$AP280="Baja",'MAPA DE RIESGOS'!$AR280="Moderado"),CONCATENATE("R",'MAPA DE RIESGOS'!$H280,"C",'MAPA DE RIESGOS'!$AF280),"")</f>
        <v/>
      </c>
      <c r="AU117" s="346" t="str">
        <f>IF(AND('MAPA DE RIESGOS'!$AP281="Baja",'MAPA DE RIESGOS'!$AR281="Moderado"),CONCATENATE("R",'MAPA DE RIESGOS'!$H281,"C",'MAPA DE RIESGOS'!$AF281),"")</f>
        <v/>
      </c>
      <c r="AV117" s="346" t="str">
        <f>IF(AND('MAPA DE RIESGOS'!$AP282="Baja",'MAPA DE RIESGOS'!$AR282="Moderado"),CONCATENATE("R",'MAPA DE RIESGOS'!$H282,"C",'MAPA DE RIESGOS'!$AF282),"")</f>
        <v/>
      </c>
      <c r="AW117" s="346" t="str">
        <f>IF(AND('MAPA DE RIESGOS'!$AP283="Baja",'MAPA DE RIESGOS'!$AR283="Moderado"),CONCATENATE("R",'MAPA DE RIESGOS'!$H283,"C",'MAPA DE RIESGOS'!$AF283),"")</f>
        <v/>
      </c>
      <c r="AX117" s="346" t="str">
        <f>IF(AND('MAPA DE RIESGOS'!$AP284="Baja",'MAPA DE RIESGOS'!$AR284="Moderado"),CONCATENATE("R",'MAPA DE RIESGOS'!$H284,"C",'MAPA DE RIESGOS'!$AF284),"")</f>
        <v/>
      </c>
      <c r="AY117" s="346" t="str">
        <f>IF(AND('MAPA DE RIESGOS'!$AP285="Baja",'MAPA DE RIESGOS'!$AR285="Moderado"),CONCATENATE("R",'MAPA DE RIESGOS'!$H285,"C",'MAPA DE RIESGOS'!$AF285),"")</f>
        <v/>
      </c>
      <c r="AZ117" s="346" t="str">
        <f>IF(AND('MAPA DE RIESGOS'!$AP286="Baja",'MAPA DE RIESGOS'!$AR286="Moderado"),CONCATENATE("R",'MAPA DE RIESGOS'!$H286,"C",'MAPA DE RIESGOS'!$AF286),"")</f>
        <v/>
      </c>
      <c r="BA117" s="346" t="str">
        <f>IF(AND('MAPA DE RIESGOS'!$AP287="Baja",'MAPA DE RIESGOS'!$AR287="Moderado"),CONCATENATE("R",'MAPA DE RIESGOS'!$H287,"C",'MAPA DE RIESGOS'!$AF287),"")</f>
        <v/>
      </c>
      <c r="BB117" s="346" t="str">
        <f>IF(AND('MAPA DE RIESGOS'!$AP288="Baja",'MAPA DE RIESGOS'!$AR288="Moderado"),CONCATENATE("R",'MAPA DE RIESGOS'!$H288,"C",'MAPA DE RIESGOS'!$AF288),"")</f>
        <v/>
      </c>
      <c r="BC117" s="346" t="str">
        <f>IF(AND('MAPA DE RIESGOS'!$AP289="Baja",'MAPA DE RIESGOS'!$AR289="Moderado"),CONCATENATE("R",'MAPA DE RIESGOS'!$H289,"C",'MAPA DE RIESGOS'!$AF289),"")</f>
        <v/>
      </c>
      <c r="BD117" s="346" t="str">
        <f>IF(AND('MAPA DE RIESGOS'!$AP290="Baja",'MAPA DE RIESGOS'!$AR290="Moderado"),CONCATENATE("R",'MAPA DE RIESGOS'!$H290,"C",'MAPA DE RIESGOS'!$AF290),"")</f>
        <v/>
      </c>
      <c r="BE117" s="346" t="str">
        <f>IF(AND('MAPA DE RIESGOS'!$AP291="Baja",'MAPA DE RIESGOS'!$AR291="Moderado"),CONCATENATE("R",'MAPA DE RIESGOS'!$H291,"C",'MAPA DE RIESGOS'!$AF291),"")</f>
        <v/>
      </c>
      <c r="BF117" s="346" t="str">
        <f>IF(AND('MAPA DE RIESGOS'!$AP292="Baja",'MAPA DE RIESGOS'!$AR292="Moderado"),CONCATENATE("R",'MAPA DE RIESGOS'!$H292,"C",'MAPA DE RIESGOS'!$AF292),"")</f>
        <v>R47C1</v>
      </c>
      <c r="BG117" s="346" t="str">
        <f>IF(AND('MAPA DE RIESGOS'!$AP293="Baja",'MAPA DE RIESGOS'!$AR293="Moderado"),CONCATENATE("R",'MAPA DE RIESGOS'!$H293,"C",'MAPA DE RIESGOS'!$AF293),"")</f>
        <v/>
      </c>
      <c r="BH117" s="346" t="str">
        <f>IF(AND('MAPA DE RIESGOS'!$AP294="Baja",'MAPA DE RIESGOS'!$AR294="Moderado"),CONCATENATE("R",'MAPA DE RIESGOS'!$H294,"C",'MAPA DE RIESGOS'!$AF294),"")</f>
        <v/>
      </c>
      <c r="BI117" s="346" t="str">
        <f>IF(AND('MAPA DE RIESGOS'!$AP295="Baja",'MAPA DE RIESGOS'!$AR295="Moderado"),CONCATENATE("R",'MAPA DE RIESGOS'!$H295,"C",'MAPA DE RIESGOS'!$AF295),"")</f>
        <v/>
      </c>
      <c r="BJ117" s="346" t="str">
        <f>IF(AND('MAPA DE RIESGOS'!$AP296="Baja",'MAPA DE RIESGOS'!$AR296="Moderado"),CONCATENATE("R",'MAPA DE RIESGOS'!$H296,"C",'MAPA DE RIESGOS'!$AF296),"")</f>
        <v/>
      </c>
      <c r="BK117" s="347" t="str">
        <f>IF(AND('MAPA DE RIESGOS'!$AP297="Baja",'MAPA DE RIESGOS'!$AR297="Moderado"),CONCATENATE("R",'MAPA DE RIESGOS'!$H297,"C",'MAPA DE RIESGOS'!$AF297),"")</f>
        <v/>
      </c>
      <c r="BL117" s="333" t="str">
        <f>IF(AND('MAPA DE RIESGOS'!$AP280="Baja",'MAPA DE RIESGOS'!$AR280="Mayor"),CONCATENATE("R",'MAPA DE RIESGOS'!$H280,"C",'MAPA DE RIESGOS'!$AF280),"")</f>
        <v/>
      </c>
      <c r="BM117" s="333" t="str">
        <f>IF(AND('MAPA DE RIESGOS'!$AP281="Baja",'MAPA DE RIESGOS'!$AR281="Mayor"),CONCATENATE("R",'MAPA DE RIESGOS'!$H281,"C",'MAPA DE RIESGOS'!$AF281),"")</f>
        <v/>
      </c>
      <c r="BN117" s="333" t="str">
        <f>IF(AND('MAPA DE RIESGOS'!$AP282="Baja",'MAPA DE RIESGOS'!$AR282="Mayor"),CONCATENATE("R",'MAPA DE RIESGOS'!$H282,"C",'MAPA DE RIESGOS'!$AF282),"")</f>
        <v/>
      </c>
      <c r="BO117" s="333" t="str">
        <f>IF(AND('MAPA DE RIESGOS'!$AP283="Baja",'MAPA DE RIESGOS'!$AR283="Mayor"),CONCATENATE("R",'MAPA DE RIESGOS'!$H283,"C",'MAPA DE RIESGOS'!$AF283),"")</f>
        <v/>
      </c>
      <c r="BP117" s="333" t="str">
        <f>IF(AND('MAPA DE RIESGOS'!$AP284="Baja",'MAPA DE RIESGOS'!$AR284="Mayor"),CONCATENATE("R",'MAPA DE RIESGOS'!$H284,"C",'MAPA DE RIESGOS'!$AF284),"")</f>
        <v/>
      </c>
      <c r="BQ117" s="333" t="str">
        <f>IF(AND('MAPA DE RIESGOS'!$AP285="Baja",'MAPA DE RIESGOS'!$AR285="Mayor"),CONCATENATE("R",'MAPA DE RIESGOS'!$H285,"C",'MAPA DE RIESGOS'!$AF285),"")</f>
        <v/>
      </c>
      <c r="BR117" s="333" t="str">
        <f>IF(AND('MAPA DE RIESGOS'!$AP286="Baja",'MAPA DE RIESGOS'!$AR286="Mayor"),CONCATENATE("R",'MAPA DE RIESGOS'!$H286,"C",'MAPA DE RIESGOS'!$AF286),"")</f>
        <v/>
      </c>
      <c r="BS117" s="333" t="str">
        <f>IF(AND('MAPA DE RIESGOS'!$AP287="Baja",'MAPA DE RIESGOS'!$AR287="Mayor"),CONCATENATE("R",'MAPA DE RIESGOS'!$H287,"C",'MAPA DE RIESGOS'!$AF287),"")</f>
        <v/>
      </c>
      <c r="BT117" s="333" t="str">
        <f>IF(AND('MAPA DE RIESGOS'!$AP288="Baja",'MAPA DE RIESGOS'!$AR288="Mayor"),CONCATENATE("R",'MAPA DE RIESGOS'!$H288,"C",'MAPA DE RIESGOS'!$AF288),"")</f>
        <v/>
      </c>
      <c r="BU117" s="333" t="str">
        <f>IF(AND('MAPA DE RIESGOS'!$AP289="Baja",'MAPA DE RIESGOS'!$AR289="Mayor"),CONCATENATE("R",'MAPA DE RIESGOS'!$H289,"C",'MAPA DE RIESGOS'!$AF289),"")</f>
        <v/>
      </c>
      <c r="BV117" s="333" t="str">
        <f>IF(AND('MAPA DE RIESGOS'!$AP290="Baja",'MAPA DE RIESGOS'!$AR290="Mayor"),CONCATENATE("R",'MAPA DE RIESGOS'!$H290,"C",'MAPA DE RIESGOS'!$AF290),"")</f>
        <v/>
      </c>
      <c r="BW117" s="333" t="str">
        <f>IF(AND('MAPA DE RIESGOS'!$AP291="Baja",'MAPA DE RIESGOS'!$AR291="Mayor"),CONCATENATE("R",'MAPA DE RIESGOS'!$H291,"C",'MAPA DE RIESGOS'!$AF291),"")</f>
        <v/>
      </c>
      <c r="BX117" s="333" t="str">
        <f>IF(AND('MAPA DE RIESGOS'!$AP292="Baja",'MAPA DE RIESGOS'!$AR292="Mayor"),CONCATENATE("R",'MAPA DE RIESGOS'!$H292,"C",'MAPA DE RIESGOS'!$AF292),"")</f>
        <v/>
      </c>
      <c r="BY117" s="333" t="str">
        <f>IF(AND('MAPA DE RIESGOS'!$AP293="Baja",'MAPA DE RIESGOS'!$AR293="Mayor"),CONCATENATE("R",'MAPA DE RIESGOS'!$H293,"C",'MAPA DE RIESGOS'!$AF293),"")</f>
        <v/>
      </c>
      <c r="BZ117" s="333" t="str">
        <f>IF(AND('MAPA DE RIESGOS'!$AP294="Baja",'MAPA DE RIESGOS'!$AR294="Mayor"),CONCATENATE("R",'MAPA DE RIESGOS'!$H294,"C",'MAPA DE RIESGOS'!$AF294),"")</f>
        <v/>
      </c>
      <c r="CA117" s="333" t="str">
        <f>IF(AND('MAPA DE RIESGOS'!$AP295="Baja",'MAPA DE RIESGOS'!$AR295="Mayor"),CONCATENATE("R",'MAPA DE RIESGOS'!$H295,"C",'MAPA DE RIESGOS'!$AF295),"")</f>
        <v/>
      </c>
      <c r="CB117" s="333" t="str">
        <f>IF(AND('MAPA DE RIESGOS'!$AP296="Baja",'MAPA DE RIESGOS'!$AR296="Mayor"),CONCATENATE("R",'MAPA DE RIESGOS'!$H296,"C",'MAPA DE RIESGOS'!$AF296),"")</f>
        <v/>
      </c>
      <c r="CC117" s="334" t="str">
        <f>IF(AND('MAPA DE RIESGOS'!$AP297="Baja",'MAPA DE RIESGOS'!$AR297="Mayor"),CONCATENATE("R",'MAPA DE RIESGOS'!$H297,"C",'MAPA DE RIESGOS'!$AF297),"")</f>
        <v/>
      </c>
      <c r="CD117" s="335" t="str">
        <f>IF(AND('MAPA DE RIESGOS'!$AP280="Baja",'MAPA DE RIESGOS'!$AR280="Catastrófico"),CONCATENATE("R",'MAPA DE RIESGOS'!$H280,"C",'MAPA DE RIESGOS'!$AF280),"")</f>
        <v/>
      </c>
      <c r="CE117" s="335" t="str">
        <f>IF(AND('MAPA DE RIESGOS'!$AP281="Baja",'MAPA DE RIESGOS'!$AR281="Catastrófico"),CONCATENATE("R",'MAPA DE RIESGOS'!$H281,"C",'MAPA DE RIESGOS'!$AF281),"")</f>
        <v/>
      </c>
      <c r="CF117" s="335" t="str">
        <f>IF(AND('MAPA DE RIESGOS'!$AP282="Baja",'MAPA DE RIESGOS'!$AR282="Catastrófico"),CONCATENATE("R",'MAPA DE RIESGOS'!$H282,"C",'MAPA DE RIESGOS'!$AF282),"")</f>
        <v/>
      </c>
      <c r="CG117" s="335" t="str">
        <f>IF(AND('MAPA DE RIESGOS'!$AP283="Baja",'MAPA DE RIESGOS'!$AR283="Catastrófico"),CONCATENATE("R",'MAPA DE RIESGOS'!$H283,"C",'MAPA DE RIESGOS'!$AF283),"")</f>
        <v/>
      </c>
      <c r="CH117" s="335" t="str">
        <f>IF(AND('MAPA DE RIESGOS'!$AP284="Baja",'MAPA DE RIESGOS'!$AR284="Catastrófico"),CONCATENATE("R",'MAPA DE RIESGOS'!$H284,"C",'MAPA DE RIESGOS'!$AF284),"")</f>
        <v/>
      </c>
      <c r="CI117" s="335" t="str">
        <f>IF(AND('MAPA DE RIESGOS'!$AP285="Baja",'MAPA DE RIESGOS'!$AR285="Catastrófico"),CONCATENATE("R",'MAPA DE RIESGOS'!$H285,"C",'MAPA DE RIESGOS'!$AF285),"")</f>
        <v/>
      </c>
      <c r="CJ117" s="335" t="str">
        <f>IF(AND('MAPA DE RIESGOS'!$AP286="Baja",'MAPA DE RIESGOS'!$AR286="Catastrófico"),CONCATENATE("R",'MAPA DE RIESGOS'!$H286,"C",'MAPA DE RIESGOS'!$AF286),"")</f>
        <v/>
      </c>
      <c r="CK117" s="335" t="str">
        <f>IF(AND('MAPA DE RIESGOS'!$AP287="Baja",'MAPA DE RIESGOS'!$AR287="Catastrófico"),CONCATENATE("R",'MAPA DE RIESGOS'!$H287,"C",'MAPA DE RIESGOS'!$AF287),"")</f>
        <v/>
      </c>
      <c r="CL117" s="335" t="str">
        <f>IF(AND('MAPA DE RIESGOS'!$AP288="Baja",'MAPA DE RIESGOS'!$AR288="Catastrófico"),CONCATENATE("R",'MAPA DE RIESGOS'!$H288,"C",'MAPA DE RIESGOS'!$AF288),"")</f>
        <v/>
      </c>
      <c r="CM117" s="335" t="str">
        <f>IF(AND('MAPA DE RIESGOS'!$AP289="Baja",'MAPA DE RIESGOS'!$AR289="Catastrófico"),CONCATENATE("R",'MAPA DE RIESGOS'!$H289,"C",'MAPA DE RIESGOS'!$AF289),"")</f>
        <v/>
      </c>
      <c r="CN117" s="335" t="str">
        <f>IF(AND('MAPA DE RIESGOS'!$AP290="Baja",'MAPA DE RIESGOS'!$AR290="Catastrófico"),CONCATENATE("R",'MAPA DE RIESGOS'!$H290,"C",'MAPA DE RIESGOS'!$AF290),"")</f>
        <v/>
      </c>
      <c r="CO117" s="335" t="str">
        <f>IF(AND('MAPA DE RIESGOS'!$AP291="Baja",'MAPA DE RIESGOS'!$AR291="Catastrófico"),CONCATENATE("R",'MAPA DE RIESGOS'!$H291,"C",'MAPA DE RIESGOS'!$AF291),"")</f>
        <v/>
      </c>
      <c r="CP117" s="335" t="str">
        <f>IF(AND('MAPA DE RIESGOS'!$AP292="Baja",'MAPA DE RIESGOS'!$AR292="Catastrófico"),CONCATENATE("R",'MAPA DE RIESGOS'!$H292,"C",'MAPA DE RIESGOS'!$AF292),"")</f>
        <v/>
      </c>
      <c r="CQ117" s="335" t="str">
        <f>IF(AND('MAPA DE RIESGOS'!$AP293="Baja",'MAPA DE RIESGOS'!$AR293="Catastrófico"),CONCATENATE("R",'MAPA DE RIESGOS'!$H293,"C",'MAPA DE RIESGOS'!$AF293),"")</f>
        <v/>
      </c>
      <c r="CR117" s="335" t="str">
        <f>IF(AND('MAPA DE RIESGOS'!$AP294="Baja",'MAPA DE RIESGOS'!$AR294="Catastrófico"),CONCATENATE("R",'MAPA DE RIESGOS'!$H294,"C",'MAPA DE RIESGOS'!$AF294),"")</f>
        <v/>
      </c>
      <c r="CS117" s="335" t="str">
        <f>IF(AND('MAPA DE RIESGOS'!$AP295="Baja",'MAPA DE RIESGOS'!$AR295="Catastrófico"),CONCATENATE("R",'MAPA DE RIESGOS'!$H295,"C",'MAPA DE RIESGOS'!$AF295),"")</f>
        <v/>
      </c>
      <c r="CT117" s="335" t="str">
        <f>IF(AND('MAPA DE RIESGOS'!$AP296="Baja",'MAPA DE RIESGOS'!$AR296="Catastrófico"),CONCATENATE("R",'MAPA DE RIESGOS'!$H296,"C",'MAPA DE RIESGOS'!$AF296),"")</f>
        <v/>
      </c>
      <c r="CU117" s="336" t="str">
        <f>IF(AND('MAPA DE RIESGOS'!$AP297="Baja",'MAPA DE RIESGOS'!$AR297="Catastrófico"),CONCATENATE("R",'MAPA DE RIESGOS'!$H297,"C",'MAPA DE RIESGOS'!$AF297),"")</f>
        <v/>
      </c>
      <c r="CV117" s="67"/>
      <c r="CW117" s="969"/>
      <c r="CX117" s="969"/>
      <c r="CY117" s="969"/>
      <c r="CZ117" s="969"/>
      <c r="DA117" s="969"/>
      <c r="DB117" s="969"/>
    </row>
    <row r="118" spans="2:106" ht="32.450000000000003" customHeight="1">
      <c r="B118" s="966"/>
      <c r="C118" s="966"/>
      <c r="D118" s="967"/>
      <c r="E118" s="955"/>
      <c r="F118" s="956"/>
      <c r="G118" s="956"/>
      <c r="H118" s="956"/>
      <c r="I118" s="957"/>
      <c r="J118" s="354" t="str">
        <f>IF(AND('MAPA DE RIESGOS'!$AP298="Baja",'MAPA DE RIESGOS'!$AR298="Leve"),CONCATENATE("R",'MAPA DE RIESGOS'!$H298,"C",'MAPA DE RIESGOS'!$AF298),"")</f>
        <v/>
      </c>
      <c r="K118" s="355" t="str">
        <f>IF(AND('MAPA DE RIESGOS'!$AP299="Baja",'MAPA DE RIESGOS'!$AR299="Leve"),CONCATENATE("R",'MAPA DE RIESGOS'!$H299,"C",'MAPA DE RIESGOS'!$AF299),"")</f>
        <v/>
      </c>
      <c r="L118" s="355" t="str">
        <f>IF(AND('MAPA DE RIESGOS'!$AP300="Baja",'MAPA DE RIESGOS'!$AR300="Leve"),CONCATENATE("R",'MAPA DE RIESGOS'!$H300,"C",'MAPA DE RIESGOS'!$AF300),"")</f>
        <v/>
      </c>
      <c r="M118" s="355" t="str">
        <f>IF(AND('MAPA DE RIESGOS'!$AP301="Baja",'MAPA DE RIESGOS'!$AR301="Leve"),CONCATENATE("R",'MAPA DE RIESGOS'!$H301,"C",'MAPA DE RIESGOS'!$AF301),"")</f>
        <v/>
      </c>
      <c r="N118" s="355" t="str">
        <f>IF(AND('MAPA DE RIESGOS'!$AP302="Baja",'MAPA DE RIESGOS'!$AR302="Leve"),CONCATENATE("R",'MAPA DE RIESGOS'!$H302,"C",'MAPA DE RIESGOS'!$AF302),"")</f>
        <v/>
      </c>
      <c r="O118" s="355" t="str">
        <f>IF(AND('MAPA DE RIESGOS'!$AP303="Baja",'MAPA DE RIESGOS'!$AR303="Leve"),CONCATENATE("R",'MAPA DE RIESGOS'!$H303,"C",'MAPA DE RIESGOS'!$AF303),"")</f>
        <v/>
      </c>
      <c r="P118" s="355" t="str">
        <f>IF(AND('MAPA DE RIESGOS'!$AP304="Baja",'MAPA DE RIESGOS'!$AR304="Leve"),CONCATENATE("R",'MAPA DE RIESGOS'!$H304,"C",'MAPA DE RIESGOS'!$AF304),"")</f>
        <v/>
      </c>
      <c r="Q118" s="355" t="str">
        <f>IF(AND('MAPA DE RIESGOS'!$AP305="Baja",'MAPA DE RIESGOS'!$AR305="Leve"),CONCATENATE("R",'MAPA DE RIESGOS'!$H305,"C",'MAPA DE RIESGOS'!$AF305),"")</f>
        <v/>
      </c>
      <c r="R118" s="355" t="str">
        <f>IF(AND('MAPA DE RIESGOS'!$AP306="Baja",'MAPA DE RIESGOS'!$AR306="Leve"),CONCATENATE("R",'MAPA DE RIESGOS'!$H306,"C",'MAPA DE RIESGOS'!$AF306),"")</f>
        <v/>
      </c>
      <c r="S118" s="355" t="str">
        <f>IF(AND('MAPA DE RIESGOS'!$AP307="Baja",'MAPA DE RIESGOS'!$AR307="Leve"),CONCATENATE("R",'MAPA DE RIESGOS'!$H307,"C",'MAPA DE RIESGOS'!$AF307),"")</f>
        <v/>
      </c>
      <c r="T118" s="355" t="str">
        <f>IF(AND('MAPA DE RIESGOS'!$AP308="Baja",'MAPA DE RIESGOS'!$AR308="Leve"),CONCATENATE("R",'MAPA DE RIESGOS'!$H308,"C",'MAPA DE RIESGOS'!$AF308),"")</f>
        <v/>
      </c>
      <c r="U118" s="355" t="str">
        <f>IF(AND('MAPA DE RIESGOS'!$AP309="Baja",'MAPA DE RIESGOS'!$AR309="Leve"),CONCATENATE("R",'MAPA DE RIESGOS'!$H309,"C",'MAPA DE RIESGOS'!$AF309),"")</f>
        <v/>
      </c>
      <c r="V118" s="355" t="str">
        <f>IF(AND('MAPA DE RIESGOS'!$AP310="Baja",'MAPA DE RIESGOS'!$AR310="Leve"),CONCATENATE("R",'MAPA DE RIESGOS'!$H310,"C",'MAPA DE RIESGOS'!$AF310),"")</f>
        <v/>
      </c>
      <c r="W118" s="355" t="str">
        <f>IF(AND('MAPA DE RIESGOS'!$AP311="Baja",'MAPA DE RIESGOS'!$AR311="Leve"),CONCATENATE("R",'MAPA DE RIESGOS'!$H311,"C",'MAPA DE RIESGOS'!$AF311),"")</f>
        <v/>
      </c>
      <c r="X118" s="355" t="str">
        <f>IF(AND('MAPA DE RIESGOS'!$AP312="Baja",'MAPA DE RIESGOS'!$AR312="Leve"),CONCATENATE("R",'MAPA DE RIESGOS'!$H312,"C",'MAPA DE RIESGOS'!$AF312),"")</f>
        <v/>
      </c>
      <c r="Y118" s="355" t="str">
        <f>IF(AND('MAPA DE RIESGOS'!$AP313="Baja",'MAPA DE RIESGOS'!$AR313="Leve"),CONCATENATE("R",'MAPA DE RIESGOS'!$H313,"C",'MAPA DE RIESGOS'!$AF313),"")</f>
        <v/>
      </c>
      <c r="Z118" s="355" t="str">
        <f>IF(AND('MAPA DE RIESGOS'!$AP314="Baja",'MAPA DE RIESGOS'!$AR314="Leve"),CONCATENATE("R",'MAPA DE RIESGOS'!$H314,"C",'MAPA DE RIESGOS'!$AF314),"")</f>
        <v/>
      </c>
      <c r="AA118" s="356" t="str">
        <f>IF(AND('MAPA DE RIESGOS'!$AP315="Baja",'MAPA DE RIESGOS'!$AR315="Leve"),CONCATENATE("R",'MAPA DE RIESGOS'!$H315,"C",'MAPA DE RIESGOS'!$AF315),"")</f>
        <v/>
      </c>
      <c r="AB118" s="345" t="str">
        <f>IF(AND('MAPA DE RIESGOS'!$AP298="Baja",'MAPA DE RIESGOS'!$AR298="Menor"),CONCATENATE("R",'MAPA DE RIESGOS'!$H298,"C",'MAPA DE RIESGOS'!$AF298),"")</f>
        <v/>
      </c>
      <c r="AC118" s="346" t="str">
        <f>IF(AND('MAPA DE RIESGOS'!$AP299="Baja",'MAPA DE RIESGOS'!$AR299="Menor"),CONCATENATE("R",'MAPA DE RIESGOS'!$H299,"C",'MAPA DE RIESGOS'!$AF299),"")</f>
        <v/>
      </c>
      <c r="AD118" s="346" t="str">
        <f>IF(AND('MAPA DE RIESGOS'!$AP300="Baja",'MAPA DE RIESGOS'!$AR300="Menor"),CONCATENATE("R",'MAPA DE RIESGOS'!$H300,"C",'MAPA DE RIESGOS'!$AF300),"")</f>
        <v/>
      </c>
      <c r="AE118" s="346" t="str">
        <f>IF(AND('MAPA DE RIESGOS'!$AP301="Baja",'MAPA DE RIESGOS'!$AR301="Menor"),CONCATENATE("R",'MAPA DE RIESGOS'!$H301,"C",'MAPA DE RIESGOS'!$AF301),"")</f>
        <v/>
      </c>
      <c r="AF118" s="346" t="str">
        <f>IF(AND('MAPA DE RIESGOS'!$AP302="Baja",'MAPA DE RIESGOS'!$AR302="Menor"),CONCATENATE("R",'MAPA DE RIESGOS'!$H302,"C",'MAPA DE RIESGOS'!$AF302),"")</f>
        <v/>
      </c>
      <c r="AG118" s="346" t="str">
        <f>IF(AND('MAPA DE RIESGOS'!$AP303="Baja",'MAPA DE RIESGOS'!$AR303="Menor"),CONCATENATE("R",'MAPA DE RIESGOS'!$H303,"C",'MAPA DE RIESGOS'!$AF303),"")</f>
        <v/>
      </c>
      <c r="AH118" s="346" t="str">
        <f>IF(AND('MAPA DE RIESGOS'!$AP304="Baja",'MAPA DE RIESGOS'!$AR304="Menor"),CONCATENATE("R",'MAPA DE RIESGOS'!$H304,"C",'MAPA DE RIESGOS'!$AF304),"")</f>
        <v/>
      </c>
      <c r="AI118" s="346" t="str">
        <f>IF(AND('MAPA DE RIESGOS'!$AP305="Baja",'MAPA DE RIESGOS'!$AR305="Menor"),CONCATENATE("R",'MAPA DE RIESGOS'!$H305,"C",'MAPA DE RIESGOS'!$AF305),"")</f>
        <v/>
      </c>
      <c r="AJ118" s="346" t="str">
        <f>IF(AND('MAPA DE RIESGOS'!$AP306="Baja",'MAPA DE RIESGOS'!$AR306="Menor"),CONCATENATE("R",'MAPA DE RIESGOS'!$H306,"C",'MAPA DE RIESGOS'!$AF306),"")</f>
        <v/>
      </c>
      <c r="AK118" s="346" t="str">
        <f>IF(AND('MAPA DE RIESGOS'!$AP307="Baja",'MAPA DE RIESGOS'!$AR307="Menor"),CONCATENATE("R",'MAPA DE RIESGOS'!$H307,"C",'MAPA DE RIESGOS'!$AF307),"")</f>
        <v/>
      </c>
      <c r="AL118" s="346" t="str">
        <f>IF(AND('MAPA DE RIESGOS'!$AP308="Baja",'MAPA DE RIESGOS'!$AR308="Menor"),CONCATENATE("R",'MAPA DE RIESGOS'!$H308,"C",'MAPA DE RIESGOS'!$AF308),"")</f>
        <v/>
      </c>
      <c r="AM118" s="346" t="str">
        <f>IF(AND('MAPA DE RIESGOS'!$AP309="Baja",'MAPA DE RIESGOS'!$AR309="Menor"),CONCATENATE("R",'MAPA DE RIESGOS'!$H309,"C",'MAPA DE RIESGOS'!$AF309),"")</f>
        <v/>
      </c>
      <c r="AN118" s="346" t="str">
        <f>IF(AND('MAPA DE RIESGOS'!$AP310="Baja",'MAPA DE RIESGOS'!$AR310="Menor"),CONCATENATE("R",'MAPA DE RIESGOS'!$H310,"C",'MAPA DE RIESGOS'!$AF310),"")</f>
        <v/>
      </c>
      <c r="AO118" s="346" t="str">
        <f>IF(AND('MAPA DE RIESGOS'!$AP311="Baja",'MAPA DE RIESGOS'!$AR311="Menor"),CONCATENATE("R",'MAPA DE RIESGOS'!$H311,"C",'MAPA DE RIESGOS'!$AF311),"")</f>
        <v/>
      </c>
      <c r="AP118" s="346" t="str">
        <f>IF(AND('MAPA DE RIESGOS'!$AP312="Baja",'MAPA DE RIESGOS'!$AR312="Menor"),CONCATENATE("R",'MAPA DE RIESGOS'!$H312,"C",'MAPA DE RIESGOS'!$AF312),"")</f>
        <v/>
      </c>
      <c r="AQ118" s="346" t="str">
        <f>IF(AND('MAPA DE RIESGOS'!$AP313="Baja",'MAPA DE RIESGOS'!$AR313="Menor"),CONCATENATE("R",'MAPA DE RIESGOS'!$H313,"C",'MAPA DE RIESGOS'!$AF313),"")</f>
        <v/>
      </c>
      <c r="AR118" s="346" t="str">
        <f>IF(AND('MAPA DE RIESGOS'!$AP314="Baja",'MAPA DE RIESGOS'!$AR314="Menor"),CONCATENATE("R",'MAPA DE RIESGOS'!$H314,"C",'MAPA DE RIESGOS'!$AF314),"")</f>
        <v/>
      </c>
      <c r="AS118" s="346" t="str">
        <f>IF(AND('MAPA DE RIESGOS'!$AP315="Baja",'MAPA DE RIESGOS'!$AR315="Menor"),CONCATENATE("R",'MAPA DE RIESGOS'!$H315,"C",'MAPA DE RIESGOS'!$AF315),"")</f>
        <v/>
      </c>
      <c r="AT118" s="345" t="str">
        <f>IF(AND('MAPA DE RIESGOS'!$AP298="Baja",'MAPA DE RIESGOS'!$AR298="Moderado"),CONCATENATE("R",'MAPA DE RIESGOS'!$H298,"C",'MAPA DE RIESGOS'!$AF298),"")</f>
        <v>R48C1</v>
      </c>
      <c r="AU118" s="346" t="str">
        <f>IF(AND('MAPA DE RIESGOS'!$AP299="Baja",'MAPA DE RIESGOS'!$AR299="Moderado"),CONCATENATE("R",'MAPA DE RIESGOS'!$H299,"C",'MAPA DE RIESGOS'!$AF299),"")</f>
        <v/>
      </c>
      <c r="AV118" s="346" t="str">
        <f>IF(AND('MAPA DE RIESGOS'!$AP300="Baja",'MAPA DE RIESGOS'!$AR300="Moderado"),CONCATENATE("R",'MAPA DE RIESGOS'!$H300,"C",'MAPA DE RIESGOS'!$AF300),"")</f>
        <v/>
      </c>
      <c r="AW118" s="346" t="str">
        <f>IF(AND('MAPA DE RIESGOS'!$AP301="Baja",'MAPA DE RIESGOS'!$AR301="Moderado"),CONCATENATE("R",'MAPA DE RIESGOS'!$H301,"C",'MAPA DE RIESGOS'!$AF301),"")</f>
        <v/>
      </c>
      <c r="AX118" s="346" t="str">
        <f>IF(AND('MAPA DE RIESGOS'!$AP302="Baja",'MAPA DE RIESGOS'!$AR302="Moderado"),CONCATENATE("R",'MAPA DE RIESGOS'!$H302,"C",'MAPA DE RIESGOS'!$AF302),"")</f>
        <v/>
      </c>
      <c r="AY118" s="346" t="str">
        <f>IF(AND('MAPA DE RIESGOS'!$AP303="Baja",'MAPA DE RIESGOS'!$AR303="Moderado"),CONCATENATE("R",'MAPA DE RIESGOS'!$H303,"C",'MAPA DE RIESGOS'!$AF303),"")</f>
        <v/>
      </c>
      <c r="AZ118" s="346" t="str">
        <f>IF(AND('MAPA DE RIESGOS'!$AP304="Baja",'MAPA DE RIESGOS'!$AR304="Moderado"),CONCATENATE("R",'MAPA DE RIESGOS'!$H304,"C",'MAPA DE RIESGOS'!$AF304),"")</f>
        <v>R49C1</v>
      </c>
      <c r="BA118" s="346" t="str">
        <f>IF(AND('MAPA DE RIESGOS'!$AP305="Baja",'MAPA DE RIESGOS'!$AR305="Moderado"),CONCATENATE("R",'MAPA DE RIESGOS'!$H305,"C",'MAPA DE RIESGOS'!$AF305),"")</f>
        <v/>
      </c>
      <c r="BB118" s="346" t="str">
        <f>IF(AND('MAPA DE RIESGOS'!$AP306="Baja",'MAPA DE RIESGOS'!$AR306="Moderado"),CONCATENATE("R",'MAPA DE RIESGOS'!$H306,"C",'MAPA DE RIESGOS'!$AF306),"")</f>
        <v/>
      </c>
      <c r="BC118" s="346" t="str">
        <f>IF(AND('MAPA DE RIESGOS'!$AP307="Baja",'MAPA DE RIESGOS'!$AR307="Moderado"),CONCATENATE("R",'MAPA DE RIESGOS'!$H307,"C",'MAPA DE RIESGOS'!$AF307),"")</f>
        <v/>
      </c>
      <c r="BD118" s="346" t="str">
        <f>IF(AND('MAPA DE RIESGOS'!$AP308="Baja",'MAPA DE RIESGOS'!$AR308="Moderado"),CONCATENATE("R",'MAPA DE RIESGOS'!$H308,"C",'MAPA DE RIESGOS'!$AF308),"")</f>
        <v/>
      </c>
      <c r="BE118" s="346" t="str">
        <f>IF(AND('MAPA DE RIESGOS'!$AP309="Baja",'MAPA DE RIESGOS'!$AR309="Moderado"),CONCATENATE("R",'MAPA DE RIESGOS'!$H309,"C",'MAPA DE RIESGOS'!$AF309),"")</f>
        <v/>
      </c>
      <c r="BF118" s="346" t="str">
        <f>IF(AND('MAPA DE RIESGOS'!$AP310="Baja",'MAPA DE RIESGOS'!$AR310="Moderado"),CONCATENATE("R",'MAPA DE RIESGOS'!$H310,"C",'MAPA DE RIESGOS'!$AF310),"")</f>
        <v>R50C1</v>
      </c>
      <c r="BG118" s="346" t="str">
        <f>IF(AND('MAPA DE RIESGOS'!$AP311="Baja",'MAPA DE RIESGOS'!$AR311="Moderado"),CONCATENATE("R",'MAPA DE RIESGOS'!$H311,"C",'MAPA DE RIESGOS'!$AF311),"")</f>
        <v>R50C2</v>
      </c>
      <c r="BH118" s="346" t="str">
        <f>IF(AND('MAPA DE RIESGOS'!$AP312="Baja",'MAPA DE RIESGOS'!$AR312="Moderado"),CONCATENATE("R",'MAPA DE RIESGOS'!$H312,"C",'MAPA DE RIESGOS'!$AF312),"")</f>
        <v/>
      </c>
      <c r="BI118" s="346" t="str">
        <f>IF(AND('MAPA DE RIESGOS'!$AP313="Baja",'MAPA DE RIESGOS'!$AR313="Moderado"),CONCATENATE("R",'MAPA DE RIESGOS'!$H313,"C",'MAPA DE RIESGOS'!$AF313),"")</f>
        <v/>
      </c>
      <c r="BJ118" s="346" t="str">
        <f>IF(AND('MAPA DE RIESGOS'!$AP314="Baja",'MAPA DE RIESGOS'!$AR314="Moderado"),CONCATENATE("R",'MAPA DE RIESGOS'!$H314,"C",'MAPA DE RIESGOS'!$AF314),"")</f>
        <v/>
      </c>
      <c r="BK118" s="347" t="str">
        <f>IF(AND('MAPA DE RIESGOS'!$AP315="Baja",'MAPA DE RIESGOS'!$AR315="Moderado"),CONCATENATE("R",'MAPA DE RIESGOS'!$H315,"C",'MAPA DE RIESGOS'!$AF315),"")</f>
        <v/>
      </c>
      <c r="BL118" s="333" t="str">
        <f>IF(AND('MAPA DE RIESGOS'!$AP298="Baja",'MAPA DE RIESGOS'!$AR298="Mayor"),CONCATENATE("R",'MAPA DE RIESGOS'!$H298,"C",'MAPA DE RIESGOS'!$AF298),"")</f>
        <v/>
      </c>
      <c r="BM118" s="333" t="str">
        <f>IF(AND('MAPA DE RIESGOS'!$AP299="Baja",'MAPA DE RIESGOS'!$AR299="Mayor"),CONCATENATE("R",'MAPA DE RIESGOS'!$H299,"C",'MAPA DE RIESGOS'!$AF299),"")</f>
        <v/>
      </c>
      <c r="BN118" s="333" t="str">
        <f>IF(AND('MAPA DE RIESGOS'!$AP300="Baja",'MAPA DE RIESGOS'!$AR300="Mayor"),CONCATENATE("R",'MAPA DE RIESGOS'!$H300,"C",'MAPA DE RIESGOS'!$AF300),"")</f>
        <v/>
      </c>
      <c r="BO118" s="333" t="str">
        <f>IF(AND('MAPA DE RIESGOS'!$AP301="Baja",'MAPA DE RIESGOS'!$AR301="Mayor"),CONCATENATE("R",'MAPA DE RIESGOS'!$H301,"C",'MAPA DE RIESGOS'!$AF301),"")</f>
        <v/>
      </c>
      <c r="BP118" s="333" t="str">
        <f>IF(AND('MAPA DE RIESGOS'!$AP302="Baja",'MAPA DE RIESGOS'!$AR302="Mayor"),CONCATENATE("R",'MAPA DE RIESGOS'!$H302,"C",'MAPA DE RIESGOS'!$AF302),"")</f>
        <v/>
      </c>
      <c r="BQ118" s="333" t="str">
        <f>IF(AND('MAPA DE RIESGOS'!$AP303="Baja",'MAPA DE RIESGOS'!$AR303="Mayor"),CONCATENATE("R",'MAPA DE RIESGOS'!$H303,"C",'MAPA DE RIESGOS'!$AF303),"")</f>
        <v/>
      </c>
      <c r="BR118" s="333" t="str">
        <f>IF(AND('MAPA DE RIESGOS'!$AP304="Baja",'MAPA DE RIESGOS'!$AR304="Mayor"),CONCATENATE("R",'MAPA DE RIESGOS'!$H304,"C",'MAPA DE RIESGOS'!$AF304),"")</f>
        <v/>
      </c>
      <c r="BS118" s="333" t="str">
        <f>IF(AND('MAPA DE RIESGOS'!$AP305="Baja",'MAPA DE RIESGOS'!$AR305="Mayor"),CONCATENATE("R",'MAPA DE RIESGOS'!$H305,"C",'MAPA DE RIESGOS'!$AF305),"")</f>
        <v/>
      </c>
      <c r="BT118" s="333" t="str">
        <f>IF(AND('MAPA DE RIESGOS'!$AP306="Baja",'MAPA DE RIESGOS'!$AR306="Mayor"),CONCATENATE("R",'MAPA DE RIESGOS'!$H306,"C",'MAPA DE RIESGOS'!$AF306),"")</f>
        <v/>
      </c>
      <c r="BU118" s="333" t="str">
        <f>IF(AND('MAPA DE RIESGOS'!$AP307="Baja",'MAPA DE RIESGOS'!$AR307="Mayor"),CONCATENATE("R",'MAPA DE RIESGOS'!$H307,"C",'MAPA DE RIESGOS'!$AF307),"")</f>
        <v/>
      </c>
      <c r="BV118" s="333" t="str">
        <f>IF(AND('MAPA DE RIESGOS'!$AP308="Baja",'MAPA DE RIESGOS'!$AR308="Mayor"),CONCATENATE("R",'MAPA DE RIESGOS'!$H308,"C",'MAPA DE RIESGOS'!$AF308),"")</f>
        <v/>
      </c>
      <c r="BW118" s="333" t="str">
        <f>IF(AND('MAPA DE RIESGOS'!$AP309="Baja",'MAPA DE RIESGOS'!$AR309="Mayor"),CONCATENATE("R",'MAPA DE RIESGOS'!$H309,"C",'MAPA DE RIESGOS'!$AF309),"")</f>
        <v/>
      </c>
      <c r="BX118" s="333" t="str">
        <f>IF(AND('MAPA DE RIESGOS'!$AP310="Baja",'MAPA DE RIESGOS'!$AR310="Mayor"),CONCATENATE("R",'MAPA DE RIESGOS'!$H310,"C",'MAPA DE RIESGOS'!$AF310),"")</f>
        <v/>
      </c>
      <c r="BY118" s="333" t="str">
        <f>IF(AND('MAPA DE RIESGOS'!$AP311="Baja",'MAPA DE RIESGOS'!$AR311="Mayor"),CONCATENATE("R",'MAPA DE RIESGOS'!$H311,"C",'MAPA DE RIESGOS'!$AF311),"")</f>
        <v/>
      </c>
      <c r="BZ118" s="333" t="str">
        <f>IF(AND('MAPA DE RIESGOS'!$AP312="Baja",'MAPA DE RIESGOS'!$AR312="Mayor"),CONCATENATE("R",'MAPA DE RIESGOS'!$H312,"C",'MAPA DE RIESGOS'!$AF312),"")</f>
        <v/>
      </c>
      <c r="CA118" s="333" t="str">
        <f>IF(AND('MAPA DE RIESGOS'!$AP313="Baja",'MAPA DE RIESGOS'!$AR313="Mayor"),CONCATENATE("R",'MAPA DE RIESGOS'!$H313,"C",'MAPA DE RIESGOS'!$AF313),"")</f>
        <v/>
      </c>
      <c r="CB118" s="333" t="str">
        <f>IF(AND('MAPA DE RIESGOS'!$AP314="Baja",'MAPA DE RIESGOS'!$AR314="Mayor"),CONCATENATE("R",'MAPA DE RIESGOS'!$H314,"C",'MAPA DE RIESGOS'!$AF314),"")</f>
        <v/>
      </c>
      <c r="CC118" s="334" t="str">
        <f>IF(AND('MAPA DE RIESGOS'!$AP315="Baja",'MAPA DE RIESGOS'!$AR315="Mayor"),CONCATENATE("R",'MAPA DE RIESGOS'!$H315,"C",'MAPA DE RIESGOS'!$AF315),"")</f>
        <v/>
      </c>
      <c r="CD118" s="335" t="str">
        <f>IF(AND('MAPA DE RIESGOS'!$AP298="Baja",'MAPA DE RIESGOS'!$AR298="Catastrófico"),CONCATENATE("R",'MAPA DE RIESGOS'!$H298,"C",'MAPA DE RIESGOS'!$AF298),"")</f>
        <v/>
      </c>
      <c r="CE118" s="335" t="str">
        <f>IF(AND('MAPA DE RIESGOS'!$AP299="Baja",'MAPA DE RIESGOS'!$AR299="Catastrófico"),CONCATENATE("R",'MAPA DE RIESGOS'!$H299,"C",'MAPA DE RIESGOS'!$AF299),"")</f>
        <v/>
      </c>
      <c r="CF118" s="335" t="str">
        <f>IF(AND('MAPA DE RIESGOS'!$AP300="Baja",'MAPA DE RIESGOS'!$AR300="Catastrófico"),CONCATENATE("R",'MAPA DE RIESGOS'!$H300,"C",'MAPA DE RIESGOS'!$AF300),"")</f>
        <v/>
      </c>
      <c r="CG118" s="335" t="str">
        <f>IF(AND('MAPA DE RIESGOS'!$AP301="Baja",'MAPA DE RIESGOS'!$AR301="Catastrófico"),CONCATENATE("R",'MAPA DE RIESGOS'!$H301,"C",'MAPA DE RIESGOS'!$AF301),"")</f>
        <v/>
      </c>
      <c r="CH118" s="335" t="str">
        <f>IF(AND('MAPA DE RIESGOS'!$AP302="Baja",'MAPA DE RIESGOS'!$AR302="Catastrófico"),CONCATENATE("R",'MAPA DE RIESGOS'!$H302,"C",'MAPA DE RIESGOS'!$AF302),"")</f>
        <v/>
      </c>
      <c r="CI118" s="335" t="str">
        <f>IF(AND('MAPA DE RIESGOS'!$AP303="Baja",'MAPA DE RIESGOS'!$AR303="Catastrófico"),CONCATENATE("R",'MAPA DE RIESGOS'!$H303,"C",'MAPA DE RIESGOS'!$AF303),"")</f>
        <v/>
      </c>
      <c r="CJ118" s="335" t="str">
        <f>IF(AND('MAPA DE RIESGOS'!$AP304="Baja",'MAPA DE RIESGOS'!$AR304="Catastrófico"),CONCATENATE("R",'MAPA DE RIESGOS'!$H304,"C",'MAPA DE RIESGOS'!$AF304),"")</f>
        <v/>
      </c>
      <c r="CK118" s="335" t="str">
        <f>IF(AND('MAPA DE RIESGOS'!$AP305="Baja",'MAPA DE RIESGOS'!$AR305="Catastrófico"),CONCATENATE("R",'MAPA DE RIESGOS'!$H305,"C",'MAPA DE RIESGOS'!$AF305),"")</f>
        <v/>
      </c>
      <c r="CL118" s="335" t="str">
        <f>IF(AND('MAPA DE RIESGOS'!$AP306="Baja",'MAPA DE RIESGOS'!$AR306="Catastrófico"),CONCATENATE("R",'MAPA DE RIESGOS'!$H306,"C",'MAPA DE RIESGOS'!$AF306),"")</f>
        <v/>
      </c>
      <c r="CM118" s="335" t="str">
        <f>IF(AND('MAPA DE RIESGOS'!$AP307="Baja",'MAPA DE RIESGOS'!$AR307="Catastrófico"),CONCATENATE("R",'MAPA DE RIESGOS'!$H307,"C",'MAPA DE RIESGOS'!$AF307),"")</f>
        <v/>
      </c>
      <c r="CN118" s="335" t="str">
        <f>IF(AND('MAPA DE RIESGOS'!$AP308="Baja",'MAPA DE RIESGOS'!$AR308="Catastrófico"),CONCATENATE("R",'MAPA DE RIESGOS'!$H308,"C",'MAPA DE RIESGOS'!$AF308),"")</f>
        <v/>
      </c>
      <c r="CO118" s="335" t="str">
        <f>IF(AND('MAPA DE RIESGOS'!$AP309="Baja",'MAPA DE RIESGOS'!$AR309="Catastrófico"),CONCATENATE("R",'MAPA DE RIESGOS'!$H309,"C",'MAPA DE RIESGOS'!$AF309),"")</f>
        <v/>
      </c>
      <c r="CP118" s="335" t="str">
        <f>IF(AND('MAPA DE RIESGOS'!$AP310="Baja",'MAPA DE RIESGOS'!$AR310="Catastrófico"),CONCATENATE("R",'MAPA DE RIESGOS'!$H310,"C",'MAPA DE RIESGOS'!$AF310),"")</f>
        <v/>
      </c>
      <c r="CQ118" s="335" t="str">
        <f>IF(AND('MAPA DE RIESGOS'!$AP311="Baja",'MAPA DE RIESGOS'!$AR311="Catastrófico"),CONCATENATE("R",'MAPA DE RIESGOS'!$H311,"C",'MAPA DE RIESGOS'!$AF311),"")</f>
        <v/>
      </c>
      <c r="CR118" s="335" t="str">
        <f>IF(AND('MAPA DE RIESGOS'!$AP312="Baja",'MAPA DE RIESGOS'!$AR312="Catastrófico"),CONCATENATE("R",'MAPA DE RIESGOS'!$H312,"C",'MAPA DE RIESGOS'!$AF312),"")</f>
        <v/>
      </c>
      <c r="CS118" s="335" t="str">
        <f>IF(AND('MAPA DE RIESGOS'!$AP313="Baja",'MAPA DE RIESGOS'!$AR313="Catastrófico"),CONCATENATE("R",'MAPA DE RIESGOS'!$H313,"C",'MAPA DE RIESGOS'!$AF313),"")</f>
        <v/>
      </c>
      <c r="CT118" s="335" t="str">
        <f>IF(AND('MAPA DE RIESGOS'!$AP314="Baja",'MAPA DE RIESGOS'!$AR314="Catastrófico"),CONCATENATE("R",'MAPA DE RIESGOS'!$H314,"C",'MAPA DE RIESGOS'!$AF314),"")</f>
        <v/>
      </c>
      <c r="CU118" s="336" t="str">
        <f>IF(AND('MAPA DE RIESGOS'!$AP315="Baja",'MAPA DE RIESGOS'!$AR315="Catastrófico"),CONCATENATE("R",'MAPA DE RIESGOS'!$H315,"C",'MAPA DE RIESGOS'!$AF315),"")</f>
        <v/>
      </c>
      <c r="CV118" s="67"/>
      <c r="CW118" s="969"/>
      <c r="CX118" s="969"/>
      <c r="CY118" s="969"/>
      <c r="CZ118" s="969"/>
      <c r="DA118" s="969"/>
      <c r="DB118" s="969"/>
    </row>
    <row r="119" spans="2:106" ht="32.450000000000003" customHeight="1">
      <c r="B119" s="966"/>
      <c r="C119" s="966"/>
      <c r="D119" s="967"/>
      <c r="E119" s="955"/>
      <c r="F119" s="956"/>
      <c r="G119" s="956"/>
      <c r="H119" s="956"/>
      <c r="I119" s="957"/>
      <c r="J119" s="354" t="str">
        <f>IF(AND('MAPA DE RIESGOS'!$AP316="Baja",'MAPA DE RIESGOS'!$AR316="Leve"),CONCATENATE("R",'MAPA DE RIESGOS'!$H316,"C",'MAPA DE RIESGOS'!$AF316),"")</f>
        <v/>
      </c>
      <c r="K119" s="355" t="str">
        <f>IF(AND('MAPA DE RIESGOS'!$AP317="Baja",'MAPA DE RIESGOS'!$AR317="Leve"),CONCATENATE("R",'MAPA DE RIESGOS'!$H317,"C",'MAPA DE RIESGOS'!$AF317),"")</f>
        <v/>
      </c>
      <c r="L119" s="355" t="str">
        <f>IF(AND('MAPA DE RIESGOS'!$AP318="Baja",'MAPA DE RIESGOS'!$AR318="Leve"),CONCATENATE("R",'MAPA DE RIESGOS'!$H318,"C",'MAPA DE RIESGOS'!$AF318),"")</f>
        <v/>
      </c>
      <c r="M119" s="355" t="str">
        <f>IF(AND('MAPA DE RIESGOS'!$AP319="Baja",'MAPA DE RIESGOS'!$AR319="Leve"),CONCATENATE("R",'MAPA DE RIESGOS'!$H319,"C",'MAPA DE RIESGOS'!$AF319),"")</f>
        <v/>
      </c>
      <c r="N119" s="355" t="str">
        <f>IF(AND('MAPA DE RIESGOS'!$AP320="Baja",'MAPA DE RIESGOS'!$AR320="Leve"),CONCATENATE("R",'MAPA DE RIESGOS'!$H320,"C",'MAPA DE RIESGOS'!$AF320),"")</f>
        <v/>
      </c>
      <c r="O119" s="355" t="str">
        <f>IF(AND('MAPA DE RIESGOS'!$AP321="Baja",'MAPA DE RIESGOS'!$AR321="Leve"),CONCATENATE("R",'MAPA DE RIESGOS'!$H321,"C",'MAPA DE RIESGOS'!$AF321),"")</f>
        <v/>
      </c>
      <c r="P119" s="355" t="str">
        <f>IF(AND('MAPA DE RIESGOS'!$AP322="Baja",'MAPA DE RIESGOS'!$AR322="Leve"),CONCATENATE("R",'MAPA DE RIESGOS'!$H322,"C",'MAPA DE RIESGOS'!$AF322),"")</f>
        <v/>
      </c>
      <c r="Q119" s="355" t="str">
        <f>IF(AND('MAPA DE RIESGOS'!$AP323="Baja",'MAPA DE RIESGOS'!$AR323="Leve"),CONCATENATE("R",'MAPA DE RIESGOS'!$H323,"C",'MAPA DE RIESGOS'!$AF323),"")</f>
        <v/>
      </c>
      <c r="R119" s="355" t="str">
        <f>IF(AND('MAPA DE RIESGOS'!$AP324="Baja",'MAPA DE RIESGOS'!$AR324="Leve"),CONCATENATE("R",'MAPA DE RIESGOS'!$H324,"C",'MAPA DE RIESGOS'!$AF324),"")</f>
        <v/>
      </c>
      <c r="S119" s="355" t="str">
        <f>IF(AND('MAPA DE RIESGOS'!$AP325="Baja",'MAPA DE RIESGOS'!$AR325="Leve"),CONCATENATE("R",'MAPA DE RIESGOS'!$H325,"C",'MAPA DE RIESGOS'!$AF325),"")</f>
        <v/>
      </c>
      <c r="T119" s="355" t="str">
        <f>IF(AND('MAPA DE RIESGOS'!$AP326="Baja",'MAPA DE RIESGOS'!$AR326="Leve"),CONCATENATE("R",'MAPA DE RIESGOS'!$H326,"C",'MAPA DE RIESGOS'!$AF326),"")</f>
        <v/>
      </c>
      <c r="U119" s="355" t="str">
        <f>IF(AND('MAPA DE RIESGOS'!$AP327="Baja",'MAPA DE RIESGOS'!$AR327="Leve"),CONCATENATE("R",'MAPA DE RIESGOS'!$H327,"C",'MAPA DE RIESGOS'!$AF327),"")</f>
        <v/>
      </c>
      <c r="V119" s="355" t="str">
        <f>IF(AND('MAPA DE RIESGOS'!$AP328="Baja",'MAPA DE RIESGOS'!$AR328="Leve"),CONCATENATE("R",'MAPA DE RIESGOS'!$H328,"C",'MAPA DE RIESGOS'!$AF328),"")</f>
        <v/>
      </c>
      <c r="W119" s="355" t="str">
        <f>IF(AND('MAPA DE RIESGOS'!$AP329="Baja",'MAPA DE RIESGOS'!$AR329="Leve"),CONCATENATE("R",'MAPA DE RIESGOS'!$H329,"C",'MAPA DE RIESGOS'!$AF329),"")</f>
        <v/>
      </c>
      <c r="X119" s="355" t="str">
        <f>IF(AND('MAPA DE RIESGOS'!$AP330="Baja",'MAPA DE RIESGOS'!$AR330="Leve"),CONCATENATE("R",'MAPA DE RIESGOS'!$H330,"C",'MAPA DE RIESGOS'!$AF330),"")</f>
        <v/>
      </c>
      <c r="Y119" s="355" t="str">
        <f>IF(AND('MAPA DE RIESGOS'!$AP331="Baja",'MAPA DE RIESGOS'!$AR331="Leve"),CONCATENATE("R",'MAPA DE RIESGOS'!$H331,"C",'MAPA DE RIESGOS'!$AF331),"")</f>
        <v/>
      </c>
      <c r="Z119" s="355" t="str">
        <f>IF(AND('MAPA DE RIESGOS'!$AP332="Baja",'MAPA DE RIESGOS'!$AR332="Leve"),CONCATENATE("R",'MAPA DE RIESGOS'!$H332,"C",'MAPA DE RIESGOS'!$AF332),"")</f>
        <v/>
      </c>
      <c r="AA119" s="356" t="str">
        <f>IF(AND('MAPA DE RIESGOS'!$AP333="Baja",'MAPA DE RIESGOS'!$AR333="Leve"),CONCATENATE("R",'MAPA DE RIESGOS'!$H333,"C",'MAPA DE RIESGOS'!$AF333),"")</f>
        <v/>
      </c>
      <c r="AB119" s="345" t="str">
        <f>IF(AND('MAPA DE RIESGOS'!$AP316="Baja",'MAPA DE RIESGOS'!$AR316="Menor"),CONCATENATE("R",'MAPA DE RIESGOS'!$H316,"C",'MAPA DE RIESGOS'!$AF316),"")</f>
        <v/>
      </c>
      <c r="AC119" s="346" t="str">
        <f>IF(AND('MAPA DE RIESGOS'!$AP317="Baja",'MAPA DE RIESGOS'!$AR317="Menor"),CONCATENATE("R",'MAPA DE RIESGOS'!$H317,"C",'MAPA DE RIESGOS'!$AF317),"")</f>
        <v/>
      </c>
      <c r="AD119" s="346" t="str">
        <f>IF(AND('MAPA DE RIESGOS'!$AP318="Baja",'MAPA DE RIESGOS'!$AR318="Menor"),CONCATENATE("R",'MAPA DE RIESGOS'!$H318,"C",'MAPA DE RIESGOS'!$AF318),"")</f>
        <v/>
      </c>
      <c r="AE119" s="346" t="str">
        <f>IF(AND('MAPA DE RIESGOS'!$AP319="Baja",'MAPA DE RIESGOS'!$AR319="Menor"),CONCATENATE("R",'MAPA DE RIESGOS'!$H319,"C",'MAPA DE RIESGOS'!$AF319),"")</f>
        <v/>
      </c>
      <c r="AF119" s="346" t="str">
        <f>IF(AND('MAPA DE RIESGOS'!$AP320="Baja",'MAPA DE RIESGOS'!$AR320="Menor"),CONCATENATE("R",'MAPA DE RIESGOS'!$H320,"C",'MAPA DE RIESGOS'!$AF320),"")</f>
        <v/>
      </c>
      <c r="AG119" s="346" t="str">
        <f>IF(AND('MAPA DE RIESGOS'!$AP321="Baja",'MAPA DE RIESGOS'!$AR321="Menor"),CONCATENATE("R",'MAPA DE RIESGOS'!$H321,"C",'MAPA DE RIESGOS'!$AF321),"")</f>
        <v/>
      </c>
      <c r="AH119" s="346" t="str">
        <f>IF(AND('MAPA DE RIESGOS'!$AP322="Baja",'MAPA DE RIESGOS'!$AR322="Menor"),CONCATENATE("R",'MAPA DE RIESGOS'!$H322,"C",'MAPA DE RIESGOS'!$AF322),"")</f>
        <v/>
      </c>
      <c r="AI119" s="346" t="str">
        <f>IF(AND('MAPA DE RIESGOS'!$AP323="Baja",'MAPA DE RIESGOS'!$AR323="Menor"),CONCATENATE("R",'MAPA DE RIESGOS'!$H323,"C",'MAPA DE RIESGOS'!$AF323),"")</f>
        <v/>
      </c>
      <c r="AJ119" s="346" t="str">
        <f>IF(AND('MAPA DE RIESGOS'!$AP324="Baja",'MAPA DE RIESGOS'!$AR324="Menor"),CONCATENATE("R",'MAPA DE RIESGOS'!$H324,"C",'MAPA DE RIESGOS'!$AF324),"")</f>
        <v/>
      </c>
      <c r="AK119" s="346" t="str">
        <f>IF(AND('MAPA DE RIESGOS'!$AP325="Baja",'MAPA DE RIESGOS'!$AR325="Menor"),CONCATENATE("R",'MAPA DE RIESGOS'!$H325,"C",'MAPA DE RIESGOS'!$AF325),"")</f>
        <v/>
      </c>
      <c r="AL119" s="346" t="str">
        <f>IF(AND('MAPA DE RIESGOS'!$AP326="Baja",'MAPA DE RIESGOS'!$AR326="Menor"),CONCATENATE("R",'MAPA DE RIESGOS'!$H326,"C",'MAPA DE RIESGOS'!$AF326),"")</f>
        <v/>
      </c>
      <c r="AM119" s="346" t="str">
        <f>IF(AND('MAPA DE RIESGOS'!$AP327="Baja",'MAPA DE RIESGOS'!$AR327="Menor"),CONCATENATE("R",'MAPA DE RIESGOS'!$H327,"C",'MAPA DE RIESGOS'!$AF327),"")</f>
        <v/>
      </c>
      <c r="AN119" s="346" t="str">
        <f>IF(AND('MAPA DE RIESGOS'!$AP328="Baja",'MAPA DE RIESGOS'!$AR328="Menor"),CONCATENATE("R",'MAPA DE RIESGOS'!$H328,"C",'MAPA DE RIESGOS'!$AF328),"")</f>
        <v/>
      </c>
      <c r="AO119" s="346" t="str">
        <f>IF(AND('MAPA DE RIESGOS'!$AP329="Baja",'MAPA DE RIESGOS'!$AR329="Menor"),CONCATENATE("R",'MAPA DE RIESGOS'!$H329,"C",'MAPA DE RIESGOS'!$AF329),"")</f>
        <v/>
      </c>
      <c r="AP119" s="346" t="str">
        <f>IF(AND('MAPA DE RIESGOS'!$AP330="Baja",'MAPA DE RIESGOS'!$AR330="Menor"),CONCATENATE("R",'MAPA DE RIESGOS'!$H330,"C",'MAPA DE RIESGOS'!$AF330),"")</f>
        <v/>
      </c>
      <c r="AQ119" s="346" t="str">
        <f>IF(AND('MAPA DE RIESGOS'!$AP331="Baja",'MAPA DE RIESGOS'!$AR331="Menor"),CONCATENATE("R",'MAPA DE RIESGOS'!$H331,"C",'MAPA DE RIESGOS'!$AF331),"")</f>
        <v/>
      </c>
      <c r="AR119" s="346" t="str">
        <f>IF(AND('MAPA DE RIESGOS'!$AP332="Baja",'MAPA DE RIESGOS'!$AR332="Menor"),CONCATENATE("R",'MAPA DE RIESGOS'!$H332,"C",'MAPA DE RIESGOS'!$AF332),"")</f>
        <v/>
      </c>
      <c r="AS119" s="346" t="str">
        <f>IF(AND('MAPA DE RIESGOS'!$AP333="Baja",'MAPA DE RIESGOS'!$AR333="Menor"),CONCATENATE("R",'MAPA DE RIESGOS'!$H333,"C",'MAPA DE RIESGOS'!$AF333),"")</f>
        <v/>
      </c>
      <c r="AT119" s="345" t="str">
        <f>IF(AND('MAPA DE RIESGOS'!$AP316="Baja",'MAPA DE RIESGOS'!$AR316="Moderado"),CONCATENATE("R",'MAPA DE RIESGOS'!$H316,"C",'MAPA DE RIESGOS'!$AF316),"")</f>
        <v>R51C1</v>
      </c>
      <c r="AU119" s="346" t="str">
        <f>IF(AND('MAPA DE RIESGOS'!$AP317="Baja",'MAPA DE RIESGOS'!$AR317="Moderado"),CONCATENATE("R",'MAPA DE RIESGOS'!$H317,"C",'MAPA DE RIESGOS'!$AF317),"")</f>
        <v/>
      </c>
      <c r="AV119" s="346" t="str">
        <f>IF(AND('MAPA DE RIESGOS'!$AP318="Baja",'MAPA DE RIESGOS'!$AR318="Moderado"),CONCATENATE("R",'MAPA DE RIESGOS'!$H318,"C",'MAPA DE RIESGOS'!$AF318),"")</f>
        <v/>
      </c>
      <c r="AW119" s="346" t="str">
        <f>IF(AND('MAPA DE RIESGOS'!$AP319="Baja",'MAPA DE RIESGOS'!$AR319="Moderado"),CONCATENATE("R",'MAPA DE RIESGOS'!$H319,"C",'MAPA DE RIESGOS'!$AF319),"")</f>
        <v/>
      </c>
      <c r="AX119" s="346" t="str">
        <f>IF(AND('MAPA DE RIESGOS'!$AP320="Baja",'MAPA DE RIESGOS'!$AR320="Moderado"),CONCATENATE("R",'MAPA DE RIESGOS'!$H320,"C",'MAPA DE RIESGOS'!$AF320),"")</f>
        <v/>
      </c>
      <c r="AY119" s="346" t="str">
        <f>IF(AND('MAPA DE RIESGOS'!$AP321="Baja",'MAPA DE RIESGOS'!$AR321="Moderado"),CONCATENATE("R",'MAPA DE RIESGOS'!$H321,"C",'MAPA DE RIESGOS'!$AF321),"")</f>
        <v/>
      </c>
      <c r="AZ119" s="346" t="str">
        <f>IF(AND('MAPA DE RIESGOS'!$AP322="Baja",'MAPA DE RIESGOS'!$AR322="Moderado"),CONCATENATE("R",'MAPA DE RIESGOS'!$H322,"C",'MAPA DE RIESGOS'!$AF322),"")</f>
        <v>R52C1</v>
      </c>
      <c r="BA119" s="346" t="str">
        <f>IF(AND('MAPA DE RIESGOS'!$AP323="Baja",'MAPA DE RIESGOS'!$AR323="Moderado"),CONCATENATE("R",'MAPA DE RIESGOS'!$H323,"C",'MAPA DE RIESGOS'!$AF323),"")</f>
        <v/>
      </c>
      <c r="BB119" s="346" t="str">
        <f>IF(AND('MAPA DE RIESGOS'!$AP324="Baja",'MAPA DE RIESGOS'!$AR324="Moderado"),CONCATENATE("R",'MAPA DE RIESGOS'!$H324,"C",'MAPA DE RIESGOS'!$AF324),"")</f>
        <v/>
      </c>
      <c r="BC119" s="346" t="str">
        <f>IF(AND('MAPA DE RIESGOS'!$AP325="Baja",'MAPA DE RIESGOS'!$AR325="Moderado"),CONCATENATE("R",'MAPA DE RIESGOS'!$H325,"C",'MAPA DE RIESGOS'!$AF325),"")</f>
        <v/>
      </c>
      <c r="BD119" s="346" t="str">
        <f>IF(AND('MAPA DE RIESGOS'!$AP326="Baja",'MAPA DE RIESGOS'!$AR326="Moderado"),CONCATENATE("R",'MAPA DE RIESGOS'!$H326,"C",'MAPA DE RIESGOS'!$AF326),"")</f>
        <v/>
      </c>
      <c r="BE119" s="346" t="str">
        <f>IF(AND('MAPA DE RIESGOS'!$AP327="Baja",'MAPA DE RIESGOS'!$AR327="Moderado"),CONCATENATE("R",'MAPA DE RIESGOS'!$H327,"C",'MAPA DE RIESGOS'!$AF327),"")</f>
        <v/>
      </c>
      <c r="BF119" s="346" t="str">
        <f>IF(AND('MAPA DE RIESGOS'!$AP328="Baja",'MAPA DE RIESGOS'!$AR328="Moderado"),CONCATENATE("R",'MAPA DE RIESGOS'!$H328,"C",'MAPA DE RIESGOS'!$AF328),"")</f>
        <v>R53C1</v>
      </c>
      <c r="BG119" s="346" t="str">
        <f>IF(AND('MAPA DE RIESGOS'!$AP329="Baja",'MAPA DE RIESGOS'!$AR329="Moderado"),CONCATENATE("R",'MAPA DE RIESGOS'!$H329,"C",'MAPA DE RIESGOS'!$AF329),"")</f>
        <v/>
      </c>
      <c r="BH119" s="346" t="str">
        <f>IF(AND('MAPA DE RIESGOS'!$AP330="Baja",'MAPA DE RIESGOS'!$AR330="Moderado"),CONCATENATE("R",'MAPA DE RIESGOS'!$H330,"C",'MAPA DE RIESGOS'!$AF330),"")</f>
        <v/>
      </c>
      <c r="BI119" s="346" t="str">
        <f>IF(AND('MAPA DE RIESGOS'!$AP331="Baja",'MAPA DE RIESGOS'!$AR331="Moderado"),CONCATENATE("R",'MAPA DE RIESGOS'!$H331,"C",'MAPA DE RIESGOS'!$AF331),"")</f>
        <v/>
      </c>
      <c r="BJ119" s="346" t="str">
        <f>IF(AND('MAPA DE RIESGOS'!$AP332="Baja",'MAPA DE RIESGOS'!$AR332="Moderado"),CONCATENATE("R",'MAPA DE RIESGOS'!$H332,"C",'MAPA DE RIESGOS'!$AF332),"")</f>
        <v/>
      </c>
      <c r="BK119" s="347" t="str">
        <f>IF(AND('MAPA DE RIESGOS'!$AP333="Baja",'MAPA DE RIESGOS'!$AR333="Moderado"),CONCATENATE("R",'MAPA DE RIESGOS'!$H333,"C",'MAPA DE RIESGOS'!$AF333),"")</f>
        <v/>
      </c>
      <c r="BL119" s="333" t="str">
        <f>IF(AND('MAPA DE RIESGOS'!$AP316="Baja",'MAPA DE RIESGOS'!$AR316="Mayor"),CONCATENATE("R",'MAPA DE RIESGOS'!$H316,"C",'MAPA DE RIESGOS'!$AF316),"")</f>
        <v/>
      </c>
      <c r="BM119" s="333" t="str">
        <f>IF(AND('MAPA DE RIESGOS'!$AP317="Baja",'MAPA DE RIESGOS'!$AR317="Mayor"),CONCATENATE("R",'MAPA DE RIESGOS'!$H317,"C",'MAPA DE RIESGOS'!$AF317),"")</f>
        <v/>
      </c>
      <c r="BN119" s="333" t="str">
        <f>IF(AND('MAPA DE RIESGOS'!$AP318="Baja",'MAPA DE RIESGOS'!$AR318="Mayor"),CONCATENATE("R",'MAPA DE RIESGOS'!$H318,"C",'MAPA DE RIESGOS'!$AF318),"")</f>
        <v/>
      </c>
      <c r="BO119" s="333" t="str">
        <f>IF(AND('MAPA DE RIESGOS'!$AP319="Baja",'MAPA DE RIESGOS'!$AR319="Mayor"),CONCATENATE("R",'MAPA DE RIESGOS'!$H319,"C",'MAPA DE RIESGOS'!$AF319),"")</f>
        <v/>
      </c>
      <c r="BP119" s="333" t="str">
        <f>IF(AND('MAPA DE RIESGOS'!$AP320="Baja",'MAPA DE RIESGOS'!$AR320="Mayor"),CONCATENATE("R",'MAPA DE RIESGOS'!$H320,"C",'MAPA DE RIESGOS'!$AF320),"")</f>
        <v/>
      </c>
      <c r="BQ119" s="333" t="str">
        <f>IF(AND('MAPA DE RIESGOS'!$AP321="Baja",'MAPA DE RIESGOS'!$AR321="Mayor"),CONCATENATE("R",'MAPA DE RIESGOS'!$H321,"C",'MAPA DE RIESGOS'!$AF321),"")</f>
        <v/>
      </c>
      <c r="BR119" s="333" t="str">
        <f>IF(AND('MAPA DE RIESGOS'!$AP322="Baja",'MAPA DE RIESGOS'!$AR322="Mayor"),CONCATENATE("R",'MAPA DE RIESGOS'!$H322,"C",'MAPA DE RIESGOS'!$AF322),"")</f>
        <v/>
      </c>
      <c r="BS119" s="333" t="str">
        <f>IF(AND('MAPA DE RIESGOS'!$AP323="Baja",'MAPA DE RIESGOS'!$AR323="Mayor"),CONCATENATE("R",'MAPA DE RIESGOS'!$H323,"C",'MAPA DE RIESGOS'!$AF323),"")</f>
        <v/>
      </c>
      <c r="BT119" s="333" t="str">
        <f>IF(AND('MAPA DE RIESGOS'!$AP324="Baja",'MAPA DE RIESGOS'!$AR324="Mayor"),CONCATENATE("R",'MAPA DE RIESGOS'!$H324,"C",'MAPA DE RIESGOS'!$AF324),"")</f>
        <v/>
      </c>
      <c r="BU119" s="333" t="str">
        <f>IF(AND('MAPA DE RIESGOS'!$AP325="Baja",'MAPA DE RIESGOS'!$AR325="Mayor"),CONCATENATE("R",'MAPA DE RIESGOS'!$H325,"C",'MAPA DE RIESGOS'!$AF325),"")</f>
        <v/>
      </c>
      <c r="BV119" s="333" t="str">
        <f>IF(AND('MAPA DE RIESGOS'!$AP326="Baja",'MAPA DE RIESGOS'!$AR326="Mayor"),CONCATENATE("R",'MAPA DE RIESGOS'!$H326,"C",'MAPA DE RIESGOS'!$AF326),"")</f>
        <v/>
      </c>
      <c r="BW119" s="333" t="str">
        <f>IF(AND('MAPA DE RIESGOS'!$AP327="Baja",'MAPA DE RIESGOS'!$AR327="Mayor"),CONCATENATE("R",'MAPA DE RIESGOS'!$H327,"C",'MAPA DE RIESGOS'!$AF327),"")</f>
        <v/>
      </c>
      <c r="BX119" s="333" t="str">
        <f>IF(AND('MAPA DE RIESGOS'!$AP328="Baja",'MAPA DE RIESGOS'!$AR328="Mayor"),CONCATENATE("R",'MAPA DE RIESGOS'!$H328,"C",'MAPA DE RIESGOS'!$AF328),"")</f>
        <v/>
      </c>
      <c r="BY119" s="333" t="str">
        <f>IF(AND('MAPA DE RIESGOS'!$AP329="Baja",'MAPA DE RIESGOS'!$AR329="Mayor"),CONCATENATE("R",'MAPA DE RIESGOS'!$H329,"C",'MAPA DE RIESGOS'!$AF329),"")</f>
        <v/>
      </c>
      <c r="BZ119" s="333" t="str">
        <f>IF(AND('MAPA DE RIESGOS'!$AP330="Baja",'MAPA DE RIESGOS'!$AR330="Mayor"),CONCATENATE("R",'MAPA DE RIESGOS'!$H330,"C",'MAPA DE RIESGOS'!$AF330),"")</f>
        <v/>
      </c>
      <c r="CA119" s="333" t="str">
        <f>IF(AND('MAPA DE RIESGOS'!$AP331="Baja",'MAPA DE RIESGOS'!$AR331="Mayor"),CONCATENATE("R",'MAPA DE RIESGOS'!$H331,"C",'MAPA DE RIESGOS'!$AF331),"")</f>
        <v/>
      </c>
      <c r="CB119" s="333" t="str">
        <f>IF(AND('MAPA DE RIESGOS'!$AP332="Baja",'MAPA DE RIESGOS'!$AR332="Mayor"),CONCATENATE("R",'MAPA DE RIESGOS'!$H332,"C",'MAPA DE RIESGOS'!$AF332),"")</f>
        <v/>
      </c>
      <c r="CC119" s="334" t="str">
        <f>IF(AND('MAPA DE RIESGOS'!$AP333="Baja",'MAPA DE RIESGOS'!$AR333="Mayor"),CONCATENATE("R",'MAPA DE RIESGOS'!$H333,"C",'MAPA DE RIESGOS'!$AF333),"")</f>
        <v/>
      </c>
      <c r="CD119" s="335" t="str">
        <f>IF(AND('MAPA DE RIESGOS'!$AP316="Baja",'MAPA DE RIESGOS'!$AR316="Catastrófico"),CONCATENATE("R",'MAPA DE RIESGOS'!$H316,"C",'MAPA DE RIESGOS'!$AF316),"")</f>
        <v/>
      </c>
      <c r="CE119" s="335" t="str">
        <f>IF(AND('MAPA DE RIESGOS'!$AP317="Baja",'MAPA DE RIESGOS'!$AR317="Catastrófico"),CONCATENATE("R",'MAPA DE RIESGOS'!$H317,"C",'MAPA DE RIESGOS'!$AF317),"")</f>
        <v/>
      </c>
      <c r="CF119" s="335" t="str">
        <f>IF(AND('MAPA DE RIESGOS'!$AP318="Baja",'MAPA DE RIESGOS'!$AR318="Catastrófico"),CONCATENATE("R",'MAPA DE RIESGOS'!$H318,"C",'MAPA DE RIESGOS'!$AF318),"")</f>
        <v/>
      </c>
      <c r="CG119" s="335" t="str">
        <f>IF(AND('MAPA DE RIESGOS'!$AP319="Baja",'MAPA DE RIESGOS'!$AR319="Catastrófico"),CONCATENATE("R",'MAPA DE RIESGOS'!$H319,"C",'MAPA DE RIESGOS'!$AF319),"")</f>
        <v/>
      </c>
      <c r="CH119" s="335" t="str">
        <f>IF(AND('MAPA DE RIESGOS'!$AP320="Baja",'MAPA DE RIESGOS'!$AR320="Catastrófico"),CONCATENATE("R",'MAPA DE RIESGOS'!$H320,"C",'MAPA DE RIESGOS'!$AF320),"")</f>
        <v/>
      </c>
      <c r="CI119" s="335" t="str">
        <f>IF(AND('MAPA DE RIESGOS'!$AP321="Baja",'MAPA DE RIESGOS'!$AR321="Catastrófico"),CONCATENATE("R",'MAPA DE RIESGOS'!$H321,"C",'MAPA DE RIESGOS'!$AF321),"")</f>
        <v/>
      </c>
      <c r="CJ119" s="335" t="str">
        <f>IF(AND('MAPA DE RIESGOS'!$AP322="Baja",'MAPA DE RIESGOS'!$AR322="Catastrófico"),CONCATENATE("R",'MAPA DE RIESGOS'!$H322,"C",'MAPA DE RIESGOS'!$AF322),"")</f>
        <v/>
      </c>
      <c r="CK119" s="335" t="str">
        <f>IF(AND('MAPA DE RIESGOS'!$AP323="Baja",'MAPA DE RIESGOS'!$AR323="Catastrófico"),CONCATENATE("R",'MAPA DE RIESGOS'!$H323,"C",'MAPA DE RIESGOS'!$AF323),"")</f>
        <v/>
      </c>
      <c r="CL119" s="335" t="str">
        <f>IF(AND('MAPA DE RIESGOS'!$AP324="Baja",'MAPA DE RIESGOS'!$AR324="Catastrófico"),CONCATENATE("R",'MAPA DE RIESGOS'!$H324,"C",'MAPA DE RIESGOS'!$AF324),"")</f>
        <v/>
      </c>
      <c r="CM119" s="335" t="str">
        <f>IF(AND('MAPA DE RIESGOS'!$AP325="Baja",'MAPA DE RIESGOS'!$AR325="Catastrófico"),CONCATENATE("R",'MAPA DE RIESGOS'!$H325,"C",'MAPA DE RIESGOS'!$AF325),"")</f>
        <v/>
      </c>
      <c r="CN119" s="335" t="str">
        <f>IF(AND('MAPA DE RIESGOS'!$AP326="Baja",'MAPA DE RIESGOS'!$AR326="Catastrófico"),CONCATENATE("R",'MAPA DE RIESGOS'!$H326,"C",'MAPA DE RIESGOS'!$AF326),"")</f>
        <v/>
      </c>
      <c r="CO119" s="335" t="str">
        <f>IF(AND('MAPA DE RIESGOS'!$AP327="Baja",'MAPA DE RIESGOS'!$AR327="Catastrófico"),CONCATENATE("R",'MAPA DE RIESGOS'!$H327,"C",'MAPA DE RIESGOS'!$AF327),"")</f>
        <v/>
      </c>
      <c r="CP119" s="335" t="str">
        <f>IF(AND('MAPA DE RIESGOS'!$AP328="Baja",'MAPA DE RIESGOS'!$AR328="Catastrófico"),CONCATENATE("R",'MAPA DE RIESGOS'!$H328,"C",'MAPA DE RIESGOS'!$AF328),"")</f>
        <v/>
      </c>
      <c r="CQ119" s="335" t="str">
        <f>IF(AND('MAPA DE RIESGOS'!$AP329="Baja",'MAPA DE RIESGOS'!$AR329="Catastrófico"),CONCATENATE("R",'MAPA DE RIESGOS'!$H329,"C",'MAPA DE RIESGOS'!$AF329),"")</f>
        <v/>
      </c>
      <c r="CR119" s="335" t="str">
        <f>IF(AND('MAPA DE RIESGOS'!$AP330="Baja",'MAPA DE RIESGOS'!$AR330="Catastrófico"),CONCATENATE("R",'MAPA DE RIESGOS'!$H330,"C",'MAPA DE RIESGOS'!$AF330),"")</f>
        <v/>
      </c>
      <c r="CS119" s="335" t="str">
        <f>IF(AND('MAPA DE RIESGOS'!$AP331="Baja",'MAPA DE RIESGOS'!$AR331="Catastrófico"),CONCATENATE("R",'MAPA DE RIESGOS'!$H331,"C",'MAPA DE RIESGOS'!$AF331),"")</f>
        <v/>
      </c>
      <c r="CT119" s="335" t="str">
        <f>IF(AND('MAPA DE RIESGOS'!$AP332="Baja",'MAPA DE RIESGOS'!$AR332="Catastrófico"),CONCATENATE("R",'MAPA DE RIESGOS'!$H332,"C",'MAPA DE RIESGOS'!$AF332),"")</f>
        <v/>
      </c>
      <c r="CU119" s="336" t="str">
        <f>IF(AND('MAPA DE RIESGOS'!$AP333="Baja",'MAPA DE RIESGOS'!$AR333="Catastrófico"),CONCATENATE("R",'MAPA DE RIESGOS'!$H333,"C",'MAPA DE RIESGOS'!$AF333),"")</f>
        <v/>
      </c>
      <c r="CV119" s="67"/>
      <c r="CW119" s="969"/>
      <c r="CX119" s="969"/>
      <c r="CY119" s="969"/>
      <c r="CZ119" s="969"/>
      <c r="DA119" s="969"/>
      <c r="DB119" s="969"/>
    </row>
    <row r="120" spans="2:106" ht="32.450000000000003" customHeight="1">
      <c r="B120" s="966"/>
      <c r="C120" s="966"/>
      <c r="D120" s="967"/>
      <c r="E120" s="955"/>
      <c r="F120" s="956"/>
      <c r="G120" s="956"/>
      <c r="H120" s="956"/>
      <c r="I120" s="957"/>
      <c r="J120" s="354" t="str">
        <f>IF(AND('MAPA DE RIESGOS'!$AP334="Baja",'MAPA DE RIESGOS'!$AR334="Leve"),CONCATENATE("R",'MAPA DE RIESGOS'!$H334,"C",'MAPA DE RIESGOS'!$AF334),"")</f>
        <v/>
      </c>
      <c r="K120" s="355" t="str">
        <f>IF(AND('MAPA DE RIESGOS'!$AP335="Baja",'MAPA DE RIESGOS'!$AR335="Leve"),CONCATENATE("R",'MAPA DE RIESGOS'!$H335,"C",'MAPA DE RIESGOS'!$AF335),"")</f>
        <v/>
      </c>
      <c r="L120" s="355" t="str">
        <f>IF(AND('MAPA DE RIESGOS'!$AP336="Baja",'MAPA DE RIESGOS'!$AR336="Leve"),CONCATENATE("R",'MAPA DE RIESGOS'!$H336,"C",'MAPA DE RIESGOS'!$AF336),"")</f>
        <v/>
      </c>
      <c r="M120" s="355" t="str">
        <f>IF(AND('MAPA DE RIESGOS'!$AP337="Baja",'MAPA DE RIESGOS'!$AR337="Leve"),CONCATENATE("R",'MAPA DE RIESGOS'!$H337,"C",'MAPA DE RIESGOS'!$AF337),"")</f>
        <v/>
      </c>
      <c r="N120" s="355" t="str">
        <f>IF(AND('MAPA DE RIESGOS'!$AP338="Baja",'MAPA DE RIESGOS'!$AR338="Leve"),CONCATENATE("R",'MAPA DE RIESGOS'!$H338,"C",'MAPA DE RIESGOS'!$AF338),"")</f>
        <v/>
      </c>
      <c r="O120" s="355" t="str">
        <f>IF(AND('MAPA DE RIESGOS'!$AP339="Baja",'MAPA DE RIESGOS'!$AR339="Leve"),CONCATENATE("R",'MAPA DE RIESGOS'!$H339,"C",'MAPA DE RIESGOS'!$AF339),"")</f>
        <v/>
      </c>
      <c r="P120" s="355" t="str">
        <f>IF(AND('MAPA DE RIESGOS'!$AP340="Baja",'MAPA DE RIESGOS'!$AR340="Leve"),CONCATENATE("R",'MAPA DE RIESGOS'!$H340,"C",'MAPA DE RIESGOS'!$AF340),"")</f>
        <v/>
      </c>
      <c r="Q120" s="355" t="str">
        <f>IF(AND('MAPA DE RIESGOS'!$AP341="Baja",'MAPA DE RIESGOS'!$AR341="Leve"),CONCATENATE("R",'MAPA DE RIESGOS'!$H341,"C",'MAPA DE RIESGOS'!$AF341),"")</f>
        <v/>
      </c>
      <c r="R120" s="355" t="str">
        <f>IF(AND('MAPA DE RIESGOS'!$AP342="Baja",'MAPA DE RIESGOS'!$AR342="Leve"),CONCATENATE("R",'MAPA DE RIESGOS'!$H342,"C",'MAPA DE RIESGOS'!$AF342),"")</f>
        <v/>
      </c>
      <c r="S120" s="355" t="str">
        <f>IF(AND('MAPA DE RIESGOS'!$AP343="Baja",'MAPA DE RIESGOS'!$AR343="Leve"),CONCATENATE("R",'MAPA DE RIESGOS'!$H343,"C",'MAPA DE RIESGOS'!$AF343),"")</f>
        <v/>
      </c>
      <c r="T120" s="355" t="str">
        <f>IF(AND('MAPA DE RIESGOS'!$AP344="Baja",'MAPA DE RIESGOS'!$AR344="Leve"),CONCATENATE("R",'MAPA DE RIESGOS'!$H344,"C",'MAPA DE RIESGOS'!$AF344),"")</f>
        <v/>
      </c>
      <c r="U120" s="355" t="str">
        <f>IF(AND('MAPA DE RIESGOS'!$AP345="Baja",'MAPA DE RIESGOS'!$AR345="Leve"),CONCATENATE("R",'MAPA DE RIESGOS'!$H345,"C",'MAPA DE RIESGOS'!$AF345),"")</f>
        <v/>
      </c>
      <c r="V120" s="355" t="str">
        <f>IF(AND('MAPA DE RIESGOS'!$AP346="Baja",'MAPA DE RIESGOS'!$AR346="Leve"),CONCATENATE("R",'MAPA DE RIESGOS'!$H346,"C",'MAPA DE RIESGOS'!$AF346),"")</f>
        <v/>
      </c>
      <c r="W120" s="355" t="str">
        <f>IF(AND('MAPA DE RIESGOS'!$AP347="Baja",'MAPA DE RIESGOS'!$AR347="Leve"),CONCATENATE("R",'MAPA DE RIESGOS'!$H347,"C",'MAPA DE RIESGOS'!$AF347),"")</f>
        <v/>
      </c>
      <c r="X120" s="355" t="str">
        <f>IF(AND('MAPA DE RIESGOS'!$AP348="Baja",'MAPA DE RIESGOS'!$AR348="Leve"),CONCATENATE("R",'MAPA DE RIESGOS'!$H348,"C",'MAPA DE RIESGOS'!$AF348),"")</f>
        <v/>
      </c>
      <c r="Y120" s="355" t="str">
        <f>IF(AND('MAPA DE RIESGOS'!$AP349="Baja",'MAPA DE RIESGOS'!$AR349="Leve"),CONCATENATE("R",'MAPA DE RIESGOS'!$H349,"C",'MAPA DE RIESGOS'!$AF349),"")</f>
        <v/>
      </c>
      <c r="Z120" s="355" t="str">
        <f>IF(AND('MAPA DE RIESGOS'!$AP350="Baja",'MAPA DE RIESGOS'!$AR350="Leve"),CONCATENATE("R",'MAPA DE RIESGOS'!$H350,"C",'MAPA DE RIESGOS'!$AF350),"")</f>
        <v/>
      </c>
      <c r="AA120" s="356" t="str">
        <f>IF(AND('MAPA DE RIESGOS'!$AP351="Baja",'MAPA DE RIESGOS'!$AR351="Leve"),CONCATENATE("R",'MAPA DE RIESGOS'!$H351,"C",'MAPA DE RIESGOS'!$AF351),"")</f>
        <v/>
      </c>
      <c r="AB120" s="345" t="str">
        <f>IF(AND('MAPA DE RIESGOS'!$AP334="Baja",'MAPA DE RIESGOS'!$AR334="Menor"),CONCATENATE("R",'MAPA DE RIESGOS'!$H334,"C",'MAPA DE RIESGOS'!$AF334),"")</f>
        <v/>
      </c>
      <c r="AC120" s="346" t="str">
        <f>IF(AND('MAPA DE RIESGOS'!$AP335="Baja",'MAPA DE RIESGOS'!$AR335="Menor"),CONCATENATE("R",'MAPA DE RIESGOS'!$H335,"C",'MAPA DE RIESGOS'!$AF335),"")</f>
        <v/>
      </c>
      <c r="AD120" s="346" t="str">
        <f>IF(AND('MAPA DE RIESGOS'!$AP336="Baja",'MAPA DE RIESGOS'!$AR336="Menor"),CONCATENATE("R",'MAPA DE RIESGOS'!$H336,"C",'MAPA DE RIESGOS'!$AF336),"")</f>
        <v/>
      </c>
      <c r="AE120" s="346" t="str">
        <f>IF(AND('MAPA DE RIESGOS'!$AP337="Baja",'MAPA DE RIESGOS'!$AR337="Menor"),CONCATENATE("R",'MAPA DE RIESGOS'!$H337,"C",'MAPA DE RIESGOS'!$AF337),"")</f>
        <v/>
      </c>
      <c r="AF120" s="346" t="str">
        <f>IF(AND('MAPA DE RIESGOS'!$AP338="Baja",'MAPA DE RIESGOS'!$AR338="Menor"),CONCATENATE("R",'MAPA DE RIESGOS'!$H338,"C",'MAPA DE RIESGOS'!$AF338),"")</f>
        <v/>
      </c>
      <c r="AG120" s="346" t="str">
        <f>IF(AND('MAPA DE RIESGOS'!$AP339="Baja",'MAPA DE RIESGOS'!$AR339="Menor"),CONCATENATE("R",'MAPA DE RIESGOS'!$H339,"C",'MAPA DE RIESGOS'!$AF339),"")</f>
        <v/>
      </c>
      <c r="AH120" s="346" t="str">
        <f>IF(AND('MAPA DE RIESGOS'!$AP340="Baja",'MAPA DE RIESGOS'!$AR340="Menor"),CONCATENATE("R",'MAPA DE RIESGOS'!$H340,"C",'MAPA DE RIESGOS'!$AF340),"")</f>
        <v/>
      </c>
      <c r="AI120" s="346" t="str">
        <f>IF(AND('MAPA DE RIESGOS'!$AP341="Baja",'MAPA DE RIESGOS'!$AR341="Menor"),CONCATENATE("R",'MAPA DE RIESGOS'!$H341,"C",'MAPA DE RIESGOS'!$AF341),"")</f>
        <v/>
      </c>
      <c r="AJ120" s="346" t="str">
        <f>IF(AND('MAPA DE RIESGOS'!$AP342="Baja",'MAPA DE RIESGOS'!$AR342="Menor"),CONCATENATE("R",'MAPA DE RIESGOS'!$H342,"C",'MAPA DE RIESGOS'!$AF342),"")</f>
        <v/>
      </c>
      <c r="AK120" s="346" t="str">
        <f>IF(AND('MAPA DE RIESGOS'!$AP343="Baja",'MAPA DE RIESGOS'!$AR343="Menor"),CONCATENATE("R",'MAPA DE RIESGOS'!$H343,"C",'MAPA DE RIESGOS'!$AF343),"")</f>
        <v/>
      </c>
      <c r="AL120" s="346" t="str">
        <f>IF(AND('MAPA DE RIESGOS'!$AP344="Baja",'MAPA DE RIESGOS'!$AR344="Menor"),CONCATENATE("R",'MAPA DE RIESGOS'!$H344,"C",'MAPA DE RIESGOS'!$AF344),"")</f>
        <v/>
      </c>
      <c r="AM120" s="346" t="str">
        <f>IF(AND('MAPA DE RIESGOS'!$AP345="Baja",'MAPA DE RIESGOS'!$AR345="Menor"),CONCATENATE("R",'MAPA DE RIESGOS'!$H345,"C",'MAPA DE RIESGOS'!$AF345),"")</f>
        <v/>
      </c>
      <c r="AN120" s="346" t="str">
        <f>IF(AND('MAPA DE RIESGOS'!$AP346="Baja",'MAPA DE RIESGOS'!$AR346="Menor"),CONCATENATE("R",'MAPA DE RIESGOS'!$H346,"C",'MAPA DE RIESGOS'!$AF346),"")</f>
        <v/>
      </c>
      <c r="AO120" s="346" t="str">
        <f>IF(AND('MAPA DE RIESGOS'!$AP347="Baja",'MAPA DE RIESGOS'!$AR347="Menor"),CONCATENATE("R",'MAPA DE RIESGOS'!$H347,"C",'MAPA DE RIESGOS'!$AF347),"")</f>
        <v/>
      </c>
      <c r="AP120" s="346" t="str">
        <f>IF(AND('MAPA DE RIESGOS'!$AP348="Baja",'MAPA DE RIESGOS'!$AR348="Menor"),CONCATENATE("R",'MAPA DE RIESGOS'!$H348,"C",'MAPA DE RIESGOS'!$AF348),"")</f>
        <v/>
      </c>
      <c r="AQ120" s="346" t="str">
        <f>IF(AND('MAPA DE RIESGOS'!$AP349="Baja",'MAPA DE RIESGOS'!$AR349="Menor"),CONCATENATE("R",'MAPA DE RIESGOS'!$H349,"C",'MAPA DE RIESGOS'!$AF349),"")</f>
        <v/>
      </c>
      <c r="AR120" s="346" t="str">
        <f>IF(AND('MAPA DE RIESGOS'!$AP350="Baja",'MAPA DE RIESGOS'!$AR350="Menor"),CONCATENATE("R",'MAPA DE RIESGOS'!$H350,"C",'MAPA DE RIESGOS'!$AF350),"")</f>
        <v/>
      </c>
      <c r="AS120" s="346" t="str">
        <f>IF(AND('MAPA DE RIESGOS'!$AP351="Baja",'MAPA DE RIESGOS'!$AR351="Menor"),CONCATENATE("R",'MAPA DE RIESGOS'!$H351,"C",'MAPA DE RIESGOS'!$AF351),"")</f>
        <v/>
      </c>
      <c r="AT120" s="345" t="str">
        <f>IF(AND('MAPA DE RIESGOS'!$AP334="Baja",'MAPA DE RIESGOS'!$AR334="Moderado"),CONCATENATE("R",'MAPA DE RIESGOS'!$H334,"C",'MAPA DE RIESGOS'!$AF334),"")</f>
        <v/>
      </c>
      <c r="AU120" s="346" t="str">
        <f>IF(AND('MAPA DE RIESGOS'!$AP335="Baja",'MAPA DE RIESGOS'!$AR335="Moderado"),CONCATENATE("R",'MAPA DE RIESGOS'!$H335,"C",'MAPA DE RIESGOS'!$AF335),"")</f>
        <v/>
      </c>
      <c r="AV120" s="346" t="str">
        <f>IF(AND('MAPA DE RIESGOS'!$AP336="Baja",'MAPA DE RIESGOS'!$AR336="Moderado"),CONCATENATE("R",'MAPA DE RIESGOS'!$H336,"C",'MAPA DE RIESGOS'!$AF336),"")</f>
        <v/>
      </c>
      <c r="AW120" s="346" t="str">
        <f>IF(AND('MAPA DE RIESGOS'!$AP337="Baja",'MAPA DE RIESGOS'!$AR337="Moderado"),CONCATENATE("R",'MAPA DE RIESGOS'!$H337,"C",'MAPA DE RIESGOS'!$AF337),"")</f>
        <v/>
      </c>
      <c r="AX120" s="346" t="str">
        <f>IF(AND('MAPA DE RIESGOS'!$AP338="Baja",'MAPA DE RIESGOS'!$AR338="Moderado"),CONCATENATE("R",'MAPA DE RIESGOS'!$H338,"C",'MAPA DE RIESGOS'!$AF338),"")</f>
        <v/>
      </c>
      <c r="AY120" s="346" t="str">
        <f>IF(AND('MAPA DE RIESGOS'!$AP339="Baja",'MAPA DE RIESGOS'!$AR339="Moderado"),CONCATENATE("R",'MAPA DE RIESGOS'!$H339,"C",'MAPA DE RIESGOS'!$AF339),"")</f>
        <v/>
      </c>
      <c r="AZ120" s="346" t="str">
        <f>IF(AND('MAPA DE RIESGOS'!$AP340="Baja",'MAPA DE RIESGOS'!$AR340="Moderado"),CONCATENATE("R",'MAPA DE RIESGOS'!$H340,"C",'MAPA DE RIESGOS'!$AF340),"")</f>
        <v/>
      </c>
      <c r="BA120" s="346" t="str">
        <f>IF(AND('MAPA DE RIESGOS'!$AP341="Baja",'MAPA DE RIESGOS'!$AR341="Moderado"),CONCATENATE("R",'MAPA DE RIESGOS'!$H341,"C",'MAPA DE RIESGOS'!$AF341),"")</f>
        <v/>
      </c>
      <c r="BB120" s="346" t="str">
        <f>IF(AND('MAPA DE RIESGOS'!$AP342="Baja",'MAPA DE RIESGOS'!$AR342="Moderado"),CONCATENATE("R",'MAPA DE RIESGOS'!$H342,"C",'MAPA DE RIESGOS'!$AF342),"")</f>
        <v/>
      </c>
      <c r="BC120" s="346" t="str">
        <f>IF(AND('MAPA DE RIESGOS'!$AP343="Baja",'MAPA DE RIESGOS'!$AR343="Moderado"),CONCATENATE("R",'MAPA DE RIESGOS'!$H343,"C",'MAPA DE RIESGOS'!$AF343),"")</f>
        <v/>
      </c>
      <c r="BD120" s="346" t="str">
        <f>IF(AND('MAPA DE RIESGOS'!$AP344="Baja",'MAPA DE RIESGOS'!$AR344="Moderado"),CONCATENATE("R",'MAPA DE RIESGOS'!$H344,"C",'MAPA DE RIESGOS'!$AF344),"")</f>
        <v/>
      </c>
      <c r="BE120" s="346" t="str">
        <f>IF(AND('MAPA DE RIESGOS'!$AP345="Baja",'MAPA DE RIESGOS'!$AR345="Moderado"),CONCATENATE("R",'MAPA DE RIESGOS'!$H345,"C",'MAPA DE RIESGOS'!$AF345),"")</f>
        <v/>
      </c>
      <c r="BF120" s="346" t="str">
        <f>IF(AND('MAPA DE RIESGOS'!$AP346="Baja",'MAPA DE RIESGOS'!$AR346="Moderado"),CONCATENATE("R",'MAPA DE RIESGOS'!$H346,"C",'MAPA DE RIESGOS'!$AF346),"")</f>
        <v/>
      </c>
      <c r="BG120" s="346" t="str">
        <f>IF(AND('MAPA DE RIESGOS'!$AP347="Baja",'MAPA DE RIESGOS'!$AR347="Moderado"),CONCATENATE("R",'MAPA DE RIESGOS'!$H347,"C",'MAPA DE RIESGOS'!$AF347),"")</f>
        <v/>
      </c>
      <c r="BH120" s="346" t="str">
        <f>IF(AND('MAPA DE RIESGOS'!$AP348="Baja",'MAPA DE RIESGOS'!$AR348="Moderado"),CONCATENATE("R",'MAPA DE RIESGOS'!$H348,"C",'MAPA DE RIESGOS'!$AF348),"")</f>
        <v/>
      </c>
      <c r="BI120" s="346" t="str">
        <f>IF(AND('MAPA DE RIESGOS'!$AP349="Baja",'MAPA DE RIESGOS'!$AR349="Moderado"),CONCATENATE("R",'MAPA DE RIESGOS'!$H349,"C",'MAPA DE RIESGOS'!$AF349),"")</f>
        <v/>
      </c>
      <c r="BJ120" s="346" t="str">
        <f>IF(AND('MAPA DE RIESGOS'!$AP350="Baja",'MAPA DE RIESGOS'!$AR350="Moderado"),CONCATENATE("R",'MAPA DE RIESGOS'!$H350,"C",'MAPA DE RIESGOS'!$AF350),"")</f>
        <v/>
      </c>
      <c r="BK120" s="347" t="str">
        <f>IF(AND('MAPA DE RIESGOS'!$AP351="Baja",'MAPA DE RIESGOS'!$AR351="Moderado"),CONCATENATE("R",'MAPA DE RIESGOS'!$H351,"C",'MAPA DE RIESGOS'!$AF351),"")</f>
        <v/>
      </c>
      <c r="BL120" s="333" t="str">
        <f>IF(AND('MAPA DE RIESGOS'!$AP334="Baja",'MAPA DE RIESGOS'!$AR334="Mayor"),CONCATENATE("R",'MAPA DE RIESGOS'!$H334,"C",'MAPA DE RIESGOS'!$AF334),"")</f>
        <v/>
      </c>
      <c r="BM120" s="333" t="str">
        <f>IF(AND('MAPA DE RIESGOS'!$AP335="Baja",'MAPA DE RIESGOS'!$AR335="Mayor"),CONCATENATE("R",'MAPA DE RIESGOS'!$H335,"C",'MAPA DE RIESGOS'!$AF335),"")</f>
        <v/>
      </c>
      <c r="BN120" s="333" t="str">
        <f>IF(AND('MAPA DE RIESGOS'!$AP336="Baja",'MAPA DE RIESGOS'!$AR336="Mayor"),CONCATENATE("R",'MAPA DE RIESGOS'!$H336,"C",'MAPA DE RIESGOS'!$AF336),"")</f>
        <v/>
      </c>
      <c r="BO120" s="333" t="str">
        <f>IF(AND('MAPA DE RIESGOS'!$AP337="Baja",'MAPA DE RIESGOS'!$AR337="Mayor"),CONCATENATE("R",'MAPA DE RIESGOS'!$H337,"C",'MAPA DE RIESGOS'!$AF337),"")</f>
        <v/>
      </c>
      <c r="BP120" s="333" t="str">
        <f>IF(AND('MAPA DE RIESGOS'!$AP338="Baja",'MAPA DE RIESGOS'!$AR338="Mayor"),CONCATENATE("R",'MAPA DE RIESGOS'!$H338,"C",'MAPA DE RIESGOS'!$AF338),"")</f>
        <v/>
      </c>
      <c r="BQ120" s="333" t="str">
        <f>IF(AND('MAPA DE RIESGOS'!$AP339="Baja",'MAPA DE RIESGOS'!$AR339="Mayor"),CONCATENATE("R",'MAPA DE RIESGOS'!$H339,"C",'MAPA DE RIESGOS'!$AF339),"")</f>
        <v/>
      </c>
      <c r="BR120" s="333" t="str">
        <f>IF(AND('MAPA DE RIESGOS'!$AP340="Baja",'MAPA DE RIESGOS'!$AR340="Mayor"),CONCATENATE("R",'MAPA DE RIESGOS'!$H340,"C",'MAPA DE RIESGOS'!$AF340),"")</f>
        <v/>
      </c>
      <c r="BS120" s="333" t="str">
        <f>IF(AND('MAPA DE RIESGOS'!$AP341="Baja",'MAPA DE RIESGOS'!$AR341="Mayor"),CONCATENATE("R",'MAPA DE RIESGOS'!$H341,"C",'MAPA DE RIESGOS'!$AF341),"")</f>
        <v/>
      </c>
      <c r="BT120" s="333" t="str">
        <f>IF(AND('MAPA DE RIESGOS'!$AP342="Baja",'MAPA DE RIESGOS'!$AR342="Mayor"),CONCATENATE("R",'MAPA DE RIESGOS'!$H342,"C",'MAPA DE RIESGOS'!$AF342),"")</f>
        <v/>
      </c>
      <c r="BU120" s="333" t="str">
        <f>IF(AND('MAPA DE RIESGOS'!$AP343="Baja",'MAPA DE RIESGOS'!$AR343="Mayor"),CONCATENATE("R",'MAPA DE RIESGOS'!$H343,"C",'MAPA DE RIESGOS'!$AF343),"")</f>
        <v/>
      </c>
      <c r="BV120" s="333" t="str">
        <f>IF(AND('MAPA DE RIESGOS'!$AP344="Baja",'MAPA DE RIESGOS'!$AR344="Mayor"),CONCATENATE("R",'MAPA DE RIESGOS'!$H344,"C",'MAPA DE RIESGOS'!$AF344),"")</f>
        <v/>
      </c>
      <c r="BW120" s="333" t="str">
        <f>IF(AND('MAPA DE RIESGOS'!$AP345="Baja",'MAPA DE RIESGOS'!$AR345="Mayor"),CONCATENATE("R",'MAPA DE RIESGOS'!$H345,"C",'MAPA DE RIESGOS'!$AF345),"")</f>
        <v/>
      </c>
      <c r="BX120" s="333" t="str">
        <f>IF(AND('MAPA DE RIESGOS'!$AP346="Baja",'MAPA DE RIESGOS'!$AR346="Mayor"),CONCATENATE("R",'MAPA DE RIESGOS'!$H346,"C",'MAPA DE RIESGOS'!$AF346),"")</f>
        <v/>
      </c>
      <c r="BY120" s="333" t="str">
        <f>IF(AND('MAPA DE RIESGOS'!$AP347="Baja",'MAPA DE RIESGOS'!$AR347="Mayor"),CONCATENATE("R",'MAPA DE RIESGOS'!$H347,"C",'MAPA DE RIESGOS'!$AF347),"")</f>
        <v/>
      </c>
      <c r="BZ120" s="333" t="str">
        <f>IF(AND('MAPA DE RIESGOS'!$AP348="Baja",'MAPA DE RIESGOS'!$AR348="Mayor"),CONCATENATE("R",'MAPA DE RIESGOS'!$H348,"C",'MAPA DE RIESGOS'!$AF348),"")</f>
        <v/>
      </c>
      <c r="CA120" s="333" t="str">
        <f>IF(AND('MAPA DE RIESGOS'!$AP349="Baja",'MAPA DE RIESGOS'!$AR349="Mayor"),CONCATENATE("R",'MAPA DE RIESGOS'!$H349,"C",'MAPA DE RIESGOS'!$AF349),"")</f>
        <v/>
      </c>
      <c r="CB120" s="333" t="str">
        <f>IF(AND('MAPA DE RIESGOS'!$AP350="Baja",'MAPA DE RIESGOS'!$AR350="Mayor"),CONCATENATE("R",'MAPA DE RIESGOS'!$H350,"C",'MAPA DE RIESGOS'!$AF350),"")</f>
        <v/>
      </c>
      <c r="CC120" s="334" t="str">
        <f>IF(AND('MAPA DE RIESGOS'!$AP351="Baja",'MAPA DE RIESGOS'!$AR351="Mayor"),CONCATENATE("R",'MAPA DE RIESGOS'!$H351,"C",'MAPA DE RIESGOS'!$AF351),"")</f>
        <v/>
      </c>
      <c r="CD120" s="335" t="str">
        <f>IF(AND('MAPA DE RIESGOS'!$AP334="Baja",'MAPA DE RIESGOS'!$AR334="Catastrófico"),CONCATENATE("R",'MAPA DE RIESGOS'!$H334,"C",'MAPA DE RIESGOS'!$AF334),"")</f>
        <v/>
      </c>
      <c r="CE120" s="335" t="str">
        <f>IF(AND('MAPA DE RIESGOS'!$AP335="Baja",'MAPA DE RIESGOS'!$AR335="Catastrófico"),CONCATENATE("R",'MAPA DE RIESGOS'!$H335,"C",'MAPA DE RIESGOS'!$AF335),"")</f>
        <v/>
      </c>
      <c r="CF120" s="335" t="str">
        <f>IF(AND('MAPA DE RIESGOS'!$AP336="Baja",'MAPA DE RIESGOS'!$AR336="Catastrófico"),CONCATENATE("R",'MAPA DE RIESGOS'!$H336,"C",'MAPA DE RIESGOS'!$AF336),"")</f>
        <v/>
      </c>
      <c r="CG120" s="335" t="str">
        <f>IF(AND('MAPA DE RIESGOS'!$AP337="Baja",'MAPA DE RIESGOS'!$AR337="Catastrófico"),CONCATENATE("R",'MAPA DE RIESGOS'!$H337,"C",'MAPA DE RIESGOS'!$AF337),"")</f>
        <v/>
      </c>
      <c r="CH120" s="335" t="str">
        <f>IF(AND('MAPA DE RIESGOS'!$AP338="Baja",'MAPA DE RIESGOS'!$AR338="Catastrófico"),CONCATENATE("R",'MAPA DE RIESGOS'!$H338,"C",'MAPA DE RIESGOS'!$AF338),"")</f>
        <v/>
      </c>
      <c r="CI120" s="335" t="str">
        <f>IF(AND('MAPA DE RIESGOS'!$AP339="Baja",'MAPA DE RIESGOS'!$AR339="Catastrófico"),CONCATENATE("R",'MAPA DE RIESGOS'!$H339,"C",'MAPA DE RIESGOS'!$AF339),"")</f>
        <v/>
      </c>
      <c r="CJ120" s="335" t="str">
        <f>IF(AND('MAPA DE RIESGOS'!$AP340="Baja",'MAPA DE RIESGOS'!$AR340="Catastrófico"),CONCATENATE("R",'MAPA DE RIESGOS'!$H340,"C",'MAPA DE RIESGOS'!$AF340),"")</f>
        <v/>
      </c>
      <c r="CK120" s="335" t="str">
        <f>IF(AND('MAPA DE RIESGOS'!$AP341="Baja",'MAPA DE RIESGOS'!$AR341="Catastrófico"),CONCATENATE("R",'MAPA DE RIESGOS'!$H341,"C",'MAPA DE RIESGOS'!$AF341),"")</f>
        <v/>
      </c>
      <c r="CL120" s="335" t="str">
        <f>IF(AND('MAPA DE RIESGOS'!$AP342="Baja",'MAPA DE RIESGOS'!$AR342="Catastrófico"),CONCATENATE("R",'MAPA DE RIESGOS'!$H342,"C",'MAPA DE RIESGOS'!$AF342),"")</f>
        <v/>
      </c>
      <c r="CM120" s="335" t="str">
        <f>IF(AND('MAPA DE RIESGOS'!$AP343="Baja",'MAPA DE RIESGOS'!$AR343="Catastrófico"),CONCATENATE("R",'MAPA DE RIESGOS'!$H343,"C",'MAPA DE RIESGOS'!$AF343),"")</f>
        <v/>
      </c>
      <c r="CN120" s="335" t="str">
        <f>IF(AND('MAPA DE RIESGOS'!$AP344="Baja",'MAPA DE RIESGOS'!$AR344="Catastrófico"),CONCATENATE("R",'MAPA DE RIESGOS'!$H344,"C",'MAPA DE RIESGOS'!$AF344),"")</f>
        <v/>
      </c>
      <c r="CO120" s="335" t="str">
        <f>IF(AND('MAPA DE RIESGOS'!$AP345="Baja",'MAPA DE RIESGOS'!$AR345="Catastrófico"),CONCATENATE("R",'MAPA DE RIESGOS'!$H345,"C",'MAPA DE RIESGOS'!$AF345),"")</f>
        <v/>
      </c>
      <c r="CP120" s="335" t="str">
        <f>IF(AND('MAPA DE RIESGOS'!$AP346="Baja",'MAPA DE RIESGOS'!$AR346="Catastrófico"),CONCATENATE("R",'MAPA DE RIESGOS'!$H346,"C",'MAPA DE RIESGOS'!$AF346),"")</f>
        <v/>
      </c>
      <c r="CQ120" s="335" t="str">
        <f>IF(AND('MAPA DE RIESGOS'!$AP347="Baja",'MAPA DE RIESGOS'!$AR347="Catastrófico"),CONCATENATE("R",'MAPA DE RIESGOS'!$H347,"C",'MAPA DE RIESGOS'!$AF347),"")</f>
        <v/>
      </c>
      <c r="CR120" s="335" t="str">
        <f>IF(AND('MAPA DE RIESGOS'!$AP348="Baja",'MAPA DE RIESGOS'!$AR348="Catastrófico"),CONCATENATE("R",'MAPA DE RIESGOS'!$H348,"C",'MAPA DE RIESGOS'!$AF348),"")</f>
        <v/>
      </c>
      <c r="CS120" s="335" t="str">
        <f>IF(AND('MAPA DE RIESGOS'!$AP349="Baja",'MAPA DE RIESGOS'!$AR349="Catastrófico"),CONCATENATE("R",'MAPA DE RIESGOS'!$H349,"C",'MAPA DE RIESGOS'!$AF349),"")</f>
        <v/>
      </c>
      <c r="CT120" s="335" t="str">
        <f>IF(AND('MAPA DE RIESGOS'!$AP350="Baja",'MAPA DE RIESGOS'!$AR350="Catastrófico"),CONCATENATE("R",'MAPA DE RIESGOS'!$H350,"C",'MAPA DE RIESGOS'!$AF350),"")</f>
        <v/>
      </c>
      <c r="CU120" s="336" t="str">
        <f>IF(AND('MAPA DE RIESGOS'!$AP351="Baja",'MAPA DE RIESGOS'!$AR351="Catastrófico"),CONCATENATE("R",'MAPA DE RIESGOS'!$H351,"C",'MAPA DE RIESGOS'!$AF351),"")</f>
        <v/>
      </c>
      <c r="CV120" s="67"/>
      <c r="CW120" s="969"/>
      <c r="CX120" s="969"/>
      <c r="CY120" s="969"/>
      <c r="CZ120" s="969"/>
      <c r="DA120" s="969"/>
      <c r="DB120" s="969"/>
    </row>
    <row r="121" spans="2:106" ht="32.450000000000003" customHeight="1">
      <c r="B121" s="966"/>
      <c r="C121" s="966"/>
      <c r="D121" s="967"/>
      <c r="E121" s="955"/>
      <c r="F121" s="956"/>
      <c r="G121" s="956"/>
      <c r="H121" s="956"/>
      <c r="I121" s="957"/>
      <c r="J121" s="354" t="str">
        <f>IF(AND('MAPA DE RIESGOS'!$AP352="Baja",'MAPA DE RIESGOS'!$AR352="Leve"),CONCATENATE("R",'MAPA DE RIESGOS'!$H352,"C",'MAPA DE RIESGOS'!$AF352),"")</f>
        <v/>
      </c>
      <c r="K121" s="355" t="str">
        <f>IF(AND('MAPA DE RIESGOS'!$AP353="Baja",'MAPA DE RIESGOS'!$AR353="Leve"),CONCATENATE("R",'MAPA DE RIESGOS'!$H353,"C",'MAPA DE RIESGOS'!$AF353),"")</f>
        <v/>
      </c>
      <c r="L121" s="355" t="str">
        <f>IF(AND('MAPA DE RIESGOS'!$AP354="Baja",'MAPA DE RIESGOS'!$AR354="Leve"),CONCATENATE("R",'MAPA DE RIESGOS'!$H354,"C",'MAPA DE RIESGOS'!$AF354),"")</f>
        <v/>
      </c>
      <c r="M121" s="355" t="str">
        <f>IF(AND('MAPA DE RIESGOS'!$AP355="Baja",'MAPA DE RIESGOS'!$AR355="Leve"),CONCATENATE("R",'MAPA DE RIESGOS'!$H355,"C",'MAPA DE RIESGOS'!$AF355),"")</f>
        <v/>
      </c>
      <c r="N121" s="355" t="str">
        <f>IF(AND('MAPA DE RIESGOS'!$AP356="Baja",'MAPA DE RIESGOS'!$AR356="Leve"),CONCATENATE("R",'MAPA DE RIESGOS'!$H356,"C",'MAPA DE RIESGOS'!$AF356),"")</f>
        <v/>
      </c>
      <c r="O121" s="355" t="str">
        <f>IF(AND('MAPA DE RIESGOS'!$AP357="Baja",'MAPA DE RIESGOS'!$AR357="Leve"),CONCATENATE("R",'MAPA DE RIESGOS'!$H357,"C",'MAPA DE RIESGOS'!$AF357),"")</f>
        <v/>
      </c>
      <c r="P121" s="355" t="str">
        <f>IF(AND('MAPA DE RIESGOS'!$AP358="Baja",'MAPA DE RIESGOS'!$AR358="Leve"),CONCATENATE("R",'MAPA DE RIESGOS'!$H358,"C",'MAPA DE RIESGOS'!$AF358),"")</f>
        <v/>
      </c>
      <c r="Q121" s="355" t="str">
        <f>IF(AND('MAPA DE RIESGOS'!$AP359="Baja",'MAPA DE RIESGOS'!$AR359="Leve"),CONCATENATE("R",'MAPA DE RIESGOS'!$H359,"C",'MAPA DE RIESGOS'!$AF359),"")</f>
        <v/>
      </c>
      <c r="R121" s="355" t="str">
        <f>IF(AND('MAPA DE RIESGOS'!$AP360="Baja",'MAPA DE RIESGOS'!$AR360="Leve"),CONCATENATE("R",'MAPA DE RIESGOS'!$H360,"C",'MAPA DE RIESGOS'!$AF360),"")</f>
        <v/>
      </c>
      <c r="S121" s="355" t="str">
        <f>IF(AND('MAPA DE RIESGOS'!$AP361="Baja",'MAPA DE RIESGOS'!$AR361="Leve"),CONCATENATE("R",'MAPA DE RIESGOS'!$H361,"C",'MAPA DE RIESGOS'!$AF361),"")</f>
        <v/>
      </c>
      <c r="T121" s="355" t="str">
        <f>IF(AND('MAPA DE RIESGOS'!$AP362="Baja",'MAPA DE RIESGOS'!$AR362="Leve"),CONCATENATE("R",'MAPA DE RIESGOS'!$H362,"C",'MAPA DE RIESGOS'!$AF362),"")</f>
        <v/>
      </c>
      <c r="U121" s="355" t="str">
        <f>IF(AND('MAPA DE RIESGOS'!$AP363="Baja",'MAPA DE RIESGOS'!$AR363="Leve"),CONCATENATE("R",'MAPA DE RIESGOS'!$H363,"C",'MAPA DE RIESGOS'!$AF363),"")</f>
        <v/>
      </c>
      <c r="V121" s="355" t="str">
        <f>IF(AND('MAPA DE RIESGOS'!$AP364="Baja",'MAPA DE RIESGOS'!$AR364="Leve"),CONCATENATE("R",'MAPA DE RIESGOS'!$H364,"C",'MAPA DE RIESGOS'!$AF364),"")</f>
        <v/>
      </c>
      <c r="W121" s="355" t="str">
        <f>IF(AND('MAPA DE RIESGOS'!$AP365="Baja",'MAPA DE RIESGOS'!$AR365="Leve"),CONCATENATE("R",'MAPA DE RIESGOS'!$H365,"C",'MAPA DE RIESGOS'!$AF365),"")</f>
        <v/>
      </c>
      <c r="X121" s="355" t="str">
        <f>IF(AND('MAPA DE RIESGOS'!$AP366="Baja",'MAPA DE RIESGOS'!$AR366="Leve"),CONCATENATE("R",'MAPA DE RIESGOS'!$H366,"C",'MAPA DE RIESGOS'!$AF366),"")</f>
        <v/>
      </c>
      <c r="Y121" s="355" t="str">
        <f>IF(AND('MAPA DE RIESGOS'!$AP367="Baja",'MAPA DE RIESGOS'!$AR367="Leve"),CONCATENATE("R",'MAPA DE RIESGOS'!$H367,"C",'MAPA DE RIESGOS'!$AF367),"")</f>
        <v/>
      </c>
      <c r="Z121" s="355" t="str">
        <f>IF(AND('MAPA DE RIESGOS'!$AP368="Baja",'MAPA DE RIESGOS'!$AR368="Leve"),CONCATENATE("R",'MAPA DE RIESGOS'!$H368,"C",'MAPA DE RIESGOS'!$AF368),"")</f>
        <v/>
      </c>
      <c r="AA121" s="356" t="str">
        <f>IF(AND('MAPA DE RIESGOS'!$AP369="Baja",'MAPA DE RIESGOS'!$AR369="Leve"),CONCATENATE("R",'MAPA DE RIESGOS'!$H369,"C",'MAPA DE RIESGOS'!$AF369),"")</f>
        <v/>
      </c>
      <c r="AB121" s="345" t="str">
        <f>IF(AND('MAPA DE RIESGOS'!$AP352="Baja",'MAPA DE RIESGOS'!$AR352="Menor"),CONCATENATE("R",'MAPA DE RIESGOS'!$H352,"C",'MAPA DE RIESGOS'!$AF352),"")</f>
        <v>R57C1</v>
      </c>
      <c r="AC121" s="346" t="str">
        <f>IF(AND('MAPA DE RIESGOS'!$AP353="Baja",'MAPA DE RIESGOS'!$AR353="Menor"),CONCATENATE("R",'MAPA DE RIESGOS'!$H353,"C",'MAPA DE RIESGOS'!$AF353),"")</f>
        <v/>
      </c>
      <c r="AD121" s="346" t="str">
        <f>IF(AND('MAPA DE RIESGOS'!$AP354="Baja",'MAPA DE RIESGOS'!$AR354="Menor"),CONCATENATE("R",'MAPA DE RIESGOS'!$H354,"C",'MAPA DE RIESGOS'!$AF354),"")</f>
        <v/>
      </c>
      <c r="AE121" s="346" t="str">
        <f>IF(AND('MAPA DE RIESGOS'!$AP355="Baja",'MAPA DE RIESGOS'!$AR355="Menor"),CONCATENATE("R",'MAPA DE RIESGOS'!$H355,"C",'MAPA DE RIESGOS'!$AF355),"")</f>
        <v/>
      </c>
      <c r="AF121" s="346" t="str">
        <f>IF(AND('MAPA DE RIESGOS'!$AP356="Baja",'MAPA DE RIESGOS'!$AR356="Menor"),CONCATENATE("R",'MAPA DE RIESGOS'!$H356,"C",'MAPA DE RIESGOS'!$AF356),"")</f>
        <v/>
      </c>
      <c r="AG121" s="346" t="str">
        <f>IF(AND('MAPA DE RIESGOS'!$AP357="Baja",'MAPA DE RIESGOS'!$AR357="Menor"),CONCATENATE("R",'MAPA DE RIESGOS'!$H357,"C",'MAPA DE RIESGOS'!$AF357),"")</f>
        <v/>
      </c>
      <c r="AH121" s="346" t="str">
        <f>IF(AND('MAPA DE RIESGOS'!$AP358="Baja",'MAPA DE RIESGOS'!$AR358="Menor"),CONCATENATE("R",'MAPA DE RIESGOS'!$H358,"C",'MAPA DE RIESGOS'!$AF358),"")</f>
        <v/>
      </c>
      <c r="AI121" s="346" t="str">
        <f>IF(AND('MAPA DE RIESGOS'!$AP359="Baja",'MAPA DE RIESGOS'!$AR359="Menor"),CONCATENATE("R",'MAPA DE RIESGOS'!$H359,"C",'MAPA DE RIESGOS'!$AF359),"")</f>
        <v/>
      </c>
      <c r="AJ121" s="346" t="str">
        <f>IF(AND('MAPA DE RIESGOS'!$AP360="Baja",'MAPA DE RIESGOS'!$AR360="Menor"),CONCATENATE("R",'MAPA DE RIESGOS'!$H360,"C",'MAPA DE RIESGOS'!$AF360),"")</f>
        <v/>
      </c>
      <c r="AK121" s="346" t="str">
        <f>IF(AND('MAPA DE RIESGOS'!$AP361="Baja",'MAPA DE RIESGOS'!$AR361="Menor"),CONCATENATE("R",'MAPA DE RIESGOS'!$H361,"C",'MAPA DE RIESGOS'!$AF361),"")</f>
        <v/>
      </c>
      <c r="AL121" s="346" t="str">
        <f>IF(AND('MAPA DE RIESGOS'!$AP362="Baja",'MAPA DE RIESGOS'!$AR362="Menor"),CONCATENATE("R",'MAPA DE RIESGOS'!$H362,"C",'MAPA DE RIESGOS'!$AF362),"")</f>
        <v/>
      </c>
      <c r="AM121" s="346" t="str">
        <f>IF(AND('MAPA DE RIESGOS'!$AP363="Baja",'MAPA DE RIESGOS'!$AR363="Menor"),CONCATENATE("R",'MAPA DE RIESGOS'!$H363,"C",'MAPA DE RIESGOS'!$AF363),"")</f>
        <v/>
      </c>
      <c r="AN121" s="346" t="str">
        <f>IF(AND('MAPA DE RIESGOS'!$AP364="Baja",'MAPA DE RIESGOS'!$AR364="Menor"),CONCATENATE("R",'MAPA DE RIESGOS'!$H364,"C",'MAPA DE RIESGOS'!$AF364),"")</f>
        <v/>
      </c>
      <c r="AO121" s="346" t="str">
        <f>IF(AND('MAPA DE RIESGOS'!$AP365="Baja",'MAPA DE RIESGOS'!$AR365="Menor"),CONCATENATE("R",'MAPA DE RIESGOS'!$H365,"C",'MAPA DE RIESGOS'!$AF365),"")</f>
        <v/>
      </c>
      <c r="AP121" s="346" t="str">
        <f>IF(AND('MAPA DE RIESGOS'!$AP366="Baja",'MAPA DE RIESGOS'!$AR366="Menor"),CONCATENATE("R",'MAPA DE RIESGOS'!$H366,"C",'MAPA DE RIESGOS'!$AF366),"")</f>
        <v/>
      </c>
      <c r="AQ121" s="346" t="str">
        <f>IF(AND('MAPA DE RIESGOS'!$AP367="Baja",'MAPA DE RIESGOS'!$AR367="Menor"),CONCATENATE("R",'MAPA DE RIESGOS'!$H367,"C",'MAPA DE RIESGOS'!$AF367),"")</f>
        <v/>
      </c>
      <c r="AR121" s="346" t="str">
        <f>IF(AND('MAPA DE RIESGOS'!$AP368="Baja",'MAPA DE RIESGOS'!$AR368="Menor"),CONCATENATE("R",'MAPA DE RIESGOS'!$H368,"C",'MAPA DE RIESGOS'!$AF368),"")</f>
        <v/>
      </c>
      <c r="AS121" s="346" t="str">
        <f>IF(AND('MAPA DE RIESGOS'!$AP369="Baja",'MAPA DE RIESGOS'!$AR369="Menor"),CONCATENATE("R",'MAPA DE RIESGOS'!$H369,"C",'MAPA DE RIESGOS'!$AF369),"")</f>
        <v/>
      </c>
      <c r="AT121" s="345" t="str">
        <f>IF(AND('MAPA DE RIESGOS'!$AP352="Baja",'MAPA DE RIESGOS'!$AR352="Moderado"),CONCATENATE("R",'MAPA DE RIESGOS'!$H352,"C",'MAPA DE RIESGOS'!$AF352),"")</f>
        <v/>
      </c>
      <c r="AU121" s="346" t="str">
        <f>IF(AND('MAPA DE RIESGOS'!$AP353="Baja",'MAPA DE RIESGOS'!$AR353="Moderado"),CONCATENATE("R",'MAPA DE RIESGOS'!$H353,"C",'MAPA DE RIESGOS'!$AF353),"")</f>
        <v/>
      </c>
      <c r="AV121" s="346" t="str">
        <f>IF(AND('MAPA DE RIESGOS'!$AP354="Baja",'MAPA DE RIESGOS'!$AR354="Moderado"),CONCATENATE("R",'MAPA DE RIESGOS'!$H354,"C",'MAPA DE RIESGOS'!$AF354),"")</f>
        <v/>
      </c>
      <c r="AW121" s="346" t="str">
        <f>IF(AND('MAPA DE RIESGOS'!$AP355="Baja",'MAPA DE RIESGOS'!$AR355="Moderado"),CONCATENATE("R",'MAPA DE RIESGOS'!$H355,"C",'MAPA DE RIESGOS'!$AF355),"")</f>
        <v/>
      </c>
      <c r="AX121" s="346" t="str">
        <f>IF(AND('MAPA DE RIESGOS'!$AP356="Baja",'MAPA DE RIESGOS'!$AR356="Moderado"),CONCATENATE("R",'MAPA DE RIESGOS'!$H356,"C",'MAPA DE RIESGOS'!$AF356),"")</f>
        <v/>
      </c>
      <c r="AY121" s="346" t="str">
        <f>IF(AND('MAPA DE RIESGOS'!$AP357="Baja",'MAPA DE RIESGOS'!$AR357="Moderado"),CONCATENATE("R",'MAPA DE RIESGOS'!$H357,"C",'MAPA DE RIESGOS'!$AF357),"")</f>
        <v/>
      </c>
      <c r="AZ121" s="346" t="str">
        <f>IF(AND('MAPA DE RIESGOS'!$AP358="Baja",'MAPA DE RIESGOS'!$AR358="Moderado"),CONCATENATE("R",'MAPA DE RIESGOS'!$H358,"C",'MAPA DE RIESGOS'!$AF358),"")</f>
        <v/>
      </c>
      <c r="BA121" s="346" t="str">
        <f>IF(AND('MAPA DE RIESGOS'!$AP359="Baja",'MAPA DE RIESGOS'!$AR359="Moderado"),CONCATENATE("R",'MAPA DE RIESGOS'!$H359,"C",'MAPA DE RIESGOS'!$AF359),"")</f>
        <v/>
      </c>
      <c r="BB121" s="346" t="str">
        <f>IF(AND('MAPA DE RIESGOS'!$AP360="Baja",'MAPA DE RIESGOS'!$AR360="Moderado"),CONCATENATE("R",'MAPA DE RIESGOS'!$H360,"C",'MAPA DE RIESGOS'!$AF360),"")</f>
        <v/>
      </c>
      <c r="BC121" s="346" t="str">
        <f>IF(AND('MAPA DE RIESGOS'!$AP361="Baja",'MAPA DE RIESGOS'!$AR361="Moderado"),CONCATENATE("R",'MAPA DE RIESGOS'!$H361,"C",'MAPA DE RIESGOS'!$AF361),"")</f>
        <v/>
      </c>
      <c r="BD121" s="346" t="str">
        <f>IF(AND('MAPA DE RIESGOS'!$AP362="Baja",'MAPA DE RIESGOS'!$AR362="Moderado"),CONCATENATE("R",'MAPA DE RIESGOS'!$H362,"C",'MAPA DE RIESGOS'!$AF362),"")</f>
        <v/>
      </c>
      <c r="BE121" s="346" t="str">
        <f>IF(AND('MAPA DE RIESGOS'!$AP363="Baja",'MAPA DE RIESGOS'!$AR363="Moderado"),CONCATENATE("R",'MAPA DE RIESGOS'!$H363,"C",'MAPA DE RIESGOS'!$AF363),"")</f>
        <v/>
      </c>
      <c r="BF121" s="346" t="str">
        <f>IF(AND('MAPA DE RIESGOS'!$AP364="Baja",'MAPA DE RIESGOS'!$AR364="Moderado"),CONCATENATE("R",'MAPA DE RIESGOS'!$H364,"C",'MAPA DE RIESGOS'!$AF364),"")</f>
        <v/>
      </c>
      <c r="BG121" s="346" t="str">
        <f>IF(AND('MAPA DE RIESGOS'!$AP365="Baja",'MAPA DE RIESGOS'!$AR365="Moderado"),CONCATENATE("R",'MAPA DE RIESGOS'!$H365,"C",'MAPA DE RIESGOS'!$AF365),"")</f>
        <v/>
      </c>
      <c r="BH121" s="346" t="str">
        <f>IF(AND('MAPA DE RIESGOS'!$AP366="Baja",'MAPA DE RIESGOS'!$AR366="Moderado"),CONCATENATE("R",'MAPA DE RIESGOS'!$H366,"C",'MAPA DE RIESGOS'!$AF366),"")</f>
        <v/>
      </c>
      <c r="BI121" s="346" t="str">
        <f>IF(AND('MAPA DE RIESGOS'!$AP367="Baja",'MAPA DE RIESGOS'!$AR367="Moderado"),CONCATENATE("R",'MAPA DE RIESGOS'!$H367,"C",'MAPA DE RIESGOS'!$AF367),"")</f>
        <v/>
      </c>
      <c r="BJ121" s="346" t="str">
        <f>IF(AND('MAPA DE RIESGOS'!$AP368="Baja",'MAPA DE RIESGOS'!$AR368="Moderado"),CONCATENATE("R",'MAPA DE RIESGOS'!$H368,"C",'MAPA DE RIESGOS'!$AF368),"")</f>
        <v/>
      </c>
      <c r="BK121" s="347" t="str">
        <f>IF(AND('MAPA DE RIESGOS'!$AP369="Baja",'MAPA DE RIESGOS'!$AR369="Moderado"),CONCATENATE("R",'MAPA DE RIESGOS'!$H369,"C",'MAPA DE RIESGOS'!$AF369),"")</f>
        <v/>
      </c>
      <c r="BL121" s="333" t="str">
        <f>IF(AND('MAPA DE RIESGOS'!$AP352="Baja",'MAPA DE RIESGOS'!$AR352="Mayor"),CONCATENATE("R",'MAPA DE RIESGOS'!$H352,"C",'MAPA DE RIESGOS'!$AF352),"")</f>
        <v/>
      </c>
      <c r="BM121" s="333" t="str">
        <f>IF(AND('MAPA DE RIESGOS'!$AP353="Baja",'MAPA DE RIESGOS'!$AR353="Mayor"),CONCATENATE("R",'MAPA DE RIESGOS'!$H353,"C",'MAPA DE RIESGOS'!$AF353),"")</f>
        <v/>
      </c>
      <c r="BN121" s="333" t="str">
        <f>IF(AND('MAPA DE RIESGOS'!$AP354="Baja",'MAPA DE RIESGOS'!$AR354="Mayor"),CONCATENATE("R",'MAPA DE RIESGOS'!$H354,"C",'MAPA DE RIESGOS'!$AF354),"")</f>
        <v/>
      </c>
      <c r="BO121" s="333" t="str">
        <f>IF(AND('MAPA DE RIESGOS'!$AP355="Baja",'MAPA DE RIESGOS'!$AR355="Mayor"),CONCATENATE("R",'MAPA DE RIESGOS'!$H355,"C",'MAPA DE RIESGOS'!$AF355),"")</f>
        <v/>
      </c>
      <c r="BP121" s="333" t="str">
        <f>IF(AND('MAPA DE RIESGOS'!$AP356="Baja",'MAPA DE RIESGOS'!$AR356="Mayor"),CONCATENATE("R",'MAPA DE RIESGOS'!$H356,"C",'MAPA DE RIESGOS'!$AF356),"")</f>
        <v/>
      </c>
      <c r="BQ121" s="333" t="str">
        <f>IF(AND('MAPA DE RIESGOS'!$AP357="Baja",'MAPA DE RIESGOS'!$AR357="Mayor"),CONCATENATE("R",'MAPA DE RIESGOS'!$H357,"C",'MAPA DE RIESGOS'!$AF357),"")</f>
        <v/>
      </c>
      <c r="BR121" s="333" t="str">
        <f>IF(AND('MAPA DE RIESGOS'!$AP358="Baja",'MAPA DE RIESGOS'!$AR358="Mayor"),CONCATENATE("R",'MAPA DE RIESGOS'!$H358,"C",'MAPA DE RIESGOS'!$AF358),"")</f>
        <v/>
      </c>
      <c r="BS121" s="333" t="str">
        <f>IF(AND('MAPA DE RIESGOS'!$AP359="Baja",'MAPA DE RIESGOS'!$AR359="Mayor"),CONCATENATE("R",'MAPA DE RIESGOS'!$H359,"C",'MAPA DE RIESGOS'!$AF359),"")</f>
        <v/>
      </c>
      <c r="BT121" s="333" t="str">
        <f>IF(AND('MAPA DE RIESGOS'!$AP360="Baja",'MAPA DE RIESGOS'!$AR360="Mayor"),CONCATENATE("R",'MAPA DE RIESGOS'!$H360,"C",'MAPA DE RIESGOS'!$AF360),"")</f>
        <v/>
      </c>
      <c r="BU121" s="333" t="str">
        <f>IF(AND('MAPA DE RIESGOS'!$AP361="Baja",'MAPA DE RIESGOS'!$AR361="Mayor"),CONCATENATE("R",'MAPA DE RIESGOS'!$H361,"C",'MAPA DE RIESGOS'!$AF361),"")</f>
        <v/>
      </c>
      <c r="BV121" s="333" t="str">
        <f>IF(AND('MAPA DE RIESGOS'!$AP362="Baja",'MAPA DE RIESGOS'!$AR362="Mayor"),CONCATENATE("R",'MAPA DE RIESGOS'!$H362,"C",'MAPA DE RIESGOS'!$AF362),"")</f>
        <v/>
      </c>
      <c r="BW121" s="333" t="str">
        <f>IF(AND('MAPA DE RIESGOS'!$AP363="Baja",'MAPA DE RIESGOS'!$AR363="Mayor"),CONCATENATE("R",'MAPA DE RIESGOS'!$H363,"C",'MAPA DE RIESGOS'!$AF363),"")</f>
        <v/>
      </c>
      <c r="BX121" s="333" t="str">
        <f>IF(AND('MAPA DE RIESGOS'!$AP364="Baja",'MAPA DE RIESGOS'!$AR364="Mayor"),CONCATENATE("R",'MAPA DE RIESGOS'!$H364,"C",'MAPA DE RIESGOS'!$AF364),"")</f>
        <v/>
      </c>
      <c r="BY121" s="333" t="str">
        <f>IF(AND('MAPA DE RIESGOS'!$AP365="Baja",'MAPA DE RIESGOS'!$AR365="Mayor"),CONCATENATE("R",'MAPA DE RIESGOS'!$H365,"C",'MAPA DE RIESGOS'!$AF365),"")</f>
        <v/>
      </c>
      <c r="BZ121" s="333" t="str">
        <f>IF(AND('MAPA DE RIESGOS'!$AP366="Baja",'MAPA DE RIESGOS'!$AR366="Mayor"),CONCATENATE("R",'MAPA DE RIESGOS'!$H366,"C",'MAPA DE RIESGOS'!$AF366),"")</f>
        <v/>
      </c>
      <c r="CA121" s="333" t="str">
        <f>IF(AND('MAPA DE RIESGOS'!$AP367="Baja",'MAPA DE RIESGOS'!$AR367="Mayor"),CONCATENATE("R",'MAPA DE RIESGOS'!$H367,"C",'MAPA DE RIESGOS'!$AF367),"")</f>
        <v/>
      </c>
      <c r="CB121" s="333" t="str">
        <f>IF(AND('MAPA DE RIESGOS'!$AP368="Baja",'MAPA DE RIESGOS'!$AR368="Mayor"),CONCATENATE("R",'MAPA DE RIESGOS'!$H368,"C",'MAPA DE RIESGOS'!$AF368),"")</f>
        <v/>
      </c>
      <c r="CC121" s="334" t="str">
        <f>IF(AND('MAPA DE RIESGOS'!$AP369="Baja",'MAPA DE RIESGOS'!$AR369="Mayor"),CONCATENATE("R",'MAPA DE RIESGOS'!$H369,"C",'MAPA DE RIESGOS'!$AF369),"")</f>
        <v/>
      </c>
      <c r="CD121" s="335" t="str">
        <f>IF(AND('MAPA DE RIESGOS'!$AP352="Baja",'MAPA DE RIESGOS'!$AR352="Catastrófico"),CONCATENATE("R",'MAPA DE RIESGOS'!$H352,"C",'MAPA DE RIESGOS'!$AF352),"")</f>
        <v/>
      </c>
      <c r="CE121" s="335" t="str">
        <f>IF(AND('MAPA DE RIESGOS'!$AP353="Baja",'MAPA DE RIESGOS'!$AR353="Catastrófico"),CONCATENATE("R",'MAPA DE RIESGOS'!$H353,"C",'MAPA DE RIESGOS'!$AF353),"")</f>
        <v/>
      </c>
      <c r="CF121" s="335" t="str">
        <f>IF(AND('MAPA DE RIESGOS'!$AP354="Baja",'MAPA DE RIESGOS'!$AR354="Catastrófico"),CONCATENATE("R",'MAPA DE RIESGOS'!$H354,"C",'MAPA DE RIESGOS'!$AF354),"")</f>
        <v/>
      </c>
      <c r="CG121" s="335" t="str">
        <f>IF(AND('MAPA DE RIESGOS'!$AP355="Baja",'MAPA DE RIESGOS'!$AR355="Catastrófico"),CONCATENATE("R",'MAPA DE RIESGOS'!$H355,"C",'MAPA DE RIESGOS'!$AF355),"")</f>
        <v/>
      </c>
      <c r="CH121" s="335" t="str">
        <f>IF(AND('MAPA DE RIESGOS'!$AP356="Baja",'MAPA DE RIESGOS'!$AR356="Catastrófico"),CONCATENATE("R",'MAPA DE RIESGOS'!$H356,"C",'MAPA DE RIESGOS'!$AF356),"")</f>
        <v/>
      </c>
      <c r="CI121" s="335" t="str">
        <f>IF(AND('MAPA DE RIESGOS'!$AP357="Baja",'MAPA DE RIESGOS'!$AR357="Catastrófico"),CONCATENATE("R",'MAPA DE RIESGOS'!$H357,"C",'MAPA DE RIESGOS'!$AF357),"")</f>
        <v/>
      </c>
      <c r="CJ121" s="335" t="str">
        <f>IF(AND('MAPA DE RIESGOS'!$AP358="Baja",'MAPA DE RIESGOS'!$AR358="Catastrófico"),CONCATENATE("R",'MAPA DE RIESGOS'!$H358,"C",'MAPA DE RIESGOS'!$AF358),"")</f>
        <v/>
      </c>
      <c r="CK121" s="335" t="str">
        <f>IF(AND('MAPA DE RIESGOS'!$AP359="Baja",'MAPA DE RIESGOS'!$AR359="Catastrófico"),CONCATENATE("R",'MAPA DE RIESGOS'!$H359,"C",'MAPA DE RIESGOS'!$AF359),"")</f>
        <v/>
      </c>
      <c r="CL121" s="335" t="str">
        <f>IF(AND('MAPA DE RIESGOS'!$AP360="Baja",'MAPA DE RIESGOS'!$AR360="Catastrófico"),CONCATENATE("R",'MAPA DE RIESGOS'!$H360,"C",'MAPA DE RIESGOS'!$AF360),"")</f>
        <v/>
      </c>
      <c r="CM121" s="335" t="str">
        <f>IF(AND('MAPA DE RIESGOS'!$AP361="Baja",'MAPA DE RIESGOS'!$AR361="Catastrófico"),CONCATENATE("R",'MAPA DE RIESGOS'!$H361,"C",'MAPA DE RIESGOS'!$AF361),"")</f>
        <v/>
      </c>
      <c r="CN121" s="335" t="str">
        <f>IF(AND('MAPA DE RIESGOS'!$AP362="Baja",'MAPA DE RIESGOS'!$AR362="Catastrófico"),CONCATENATE("R",'MAPA DE RIESGOS'!$H362,"C",'MAPA DE RIESGOS'!$AF362),"")</f>
        <v/>
      </c>
      <c r="CO121" s="335" t="str">
        <f>IF(AND('MAPA DE RIESGOS'!$AP363="Baja",'MAPA DE RIESGOS'!$AR363="Catastrófico"),CONCATENATE("R",'MAPA DE RIESGOS'!$H363,"C",'MAPA DE RIESGOS'!$AF363),"")</f>
        <v/>
      </c>
      <c r="CP121" s="335" t="str">
        <f>IF(AND('MAPA DE RIESGOS'!$AP364="Baja",'MAPA DE RIESGOS'!$AR364="Catastrófico"),CONCATENATE("R",'MAPA DE RIESGOS'!$H364,"C",'MAPA DE RIESGOS'!$AF364),"")</f>
        <v/>
      </c>
      <c r="CQ121" s="335" t="str">
        <f>IF(AND('MAPA DE RIESGOS'!$AP365="Baja",'MAPA DE RIESGOS'!$AR365="Catastrófico"),CONCATENATE("R",'MAPA DE RIESGOS'!$H365,"C",'MAPA DE RIESGOS'!$AF365),"")</f>
        <v/>
      </c>
      <c r="CR121" s="335" t="str">
        <f>IF(AND('MAPA DE RIESGOS'!$AP366="Baja",'MAPA DE RIESGOS'!$AR366="Catastrófico"),CONCATENATE("R",'MAPA DE RIESGOS'!$H366,"C",'MAPA DE RIESGOS'!$AF366),"")</f>
        <v/>
      </c>
      <c r="CS121" s="335" t="str">
        <f>IF(AND('MAPA DE RIESGOS'!$AP367="Baja",'MAPA DE RIESGOS'!$AR367="Catastrófico"),CONCATENATE("R",'MAPA DE RIESGOS'!$H367,"C",'MAPA DE RIESGOS'!$AF367),"")</f>
        <v/>
      </c>
      <c r="CT121" s="335" t="str">
        <f>IF(AND('MAPA DE RIESGOS'!$AP368="Baja",'MAPA DE RIESGOS'!$AR368="Catastrófico"),CONCATENATE("R",'MAPA DE RIESGOS'!$H368,"C",'MAPA DE RIESGOS'!$AF368),"")</f>
        <v/>
      </c>
      <c r="CU121" s="336" t="str">
        <f>IF(AND('MAPA DE RIESGOS'!$AP369="Baja",'MAPA DE RIESGOS'!$AR369="Catastrófico"),CONCATENATE("R",'MAPA DE RIESGOS'!$H369,"C",'MAPA DE RIESGOS'!$AF369),"")</f>
        <v/>
      </c>
      <c r="CV121" s="67"/>
      <c r="CW121" s="969"/>
      <c r="CX121" s="969"/>
      <c r="CY121" s="969"/>
      <c r="CZ121" s="969"/>
      <c r="DA121" s="969"/>
      <c r="DB121" s="969"/>
    </row>
    <row r="122" spans="2:106" ht="32.450000000000003" customHeight="1">
      <c r="B122" s="966"/>
      <c r="C122" s="966"/>
      <c r="D122" s="967"/>
      <c r="E122" s="955"/>
      <c r="F122" s="956"/>
      <c r="G122" s="956"/>
      <c r="H122" s="956"/>
      <c r="I122" s="957"/>
      <c r="J122" s="354" t="str">
        <f>IF(AND('MAPA DE RIESGOS'!$AP370="Baja",'MAPA DE RIESGOS'!$AR370="Leve"),CONCATENATE("R",'MAPA DE RIESGOS'!$H370,"C",'MAPA DE RIESGOS'!$AF370),"")</f>
        <v/>
      </c>
      <c r="K122" s="355" t="str">
        <f>IF(AND('MAPA DE RIESGOS'!$AP371="Baja",'MAPA DE RIESGOS'!$AR371="Leve"),CONCATENATE("R",'MAPA DE RIESGOS'!$H371,"C",'MAPA DE RIESGOS'!$AF371),"")</f>
        <v/>
      </c>
      <c r="L122" s="355" t="str">
        <f>IF(AND('MAPA DE RIESGOS'!$AP372="Baja",'MAPA DE RIESGOS'!$AR372="Leve"),CONCATENATE("R",'MAPA DE RIESGOS'!$H372,"C",'MAPA DE RIESGOS'!$AF372),"")</f>
        <v/>
      </c>
      <c r="M122" s="355" t="str">
        <f>IF(AND('MAPA DE RIESGOS'!$AP373="Baja",'MAPA DE RIESGOS'!$AR373="Leve"),CONCATENATE("R",'MAPA DE RIESGOS'!$H373,"C",'MAPA DE RIESGOS'!$AF373),"")</f>
        <v/>
      </c>
      <c r="N122" s="355" t="str">
        <f>IF(AND('MAPA DE RIESGOS'!$AP374="Baja",'MAPA DE RIESGOS'!$AR374="Leve"),CONCATENATE("R",'MAPA DE RIESGOS'!$H374,"C",'MAPA DE RIESGOS'!$AF374),"")</f>
        <v/>
      </c>
      <c r="O122" s="355" t="str">
        <f>IF(AND('MAPA DE RIESGOS'!$AP375="Baja",'MAPA DE RIESGOS'!$AR375="Leve"),CONCATENATE("R",'MAPA DE RIESGOS'!$H375,"C",'MAPA DE RIESGOS'!$AF375),"")</f>
        <v/>
      </c>
      <c r="P122" s="355" t="str">
        <f>IF(AND('MAPA DE RIESGOS'!$AP376="Baja",'MAPA DE RIESGOS'!$AR376="Leve"),CONCATENATE("R",'MAPA DE RIESGOS'!$H376,"C",'MAPA DE RIESGOS'!$AF376),"")</f>
        <v/>
      </c>
      <c r="Q122" s="355" t="str">
        <f>IF(AND('MAPA DE RIESGOS'!$AP377="Baja",'MAPA DE RIESGOS'!$AR377="Leve"),CONCATENATE("R",'MAPA DE RIESGOS'!$H377,"C",'MAPA DE RIESGOS'!$AF377),"")</f>
        <v/>
      </c>
      <c r="R122" s="355" t="str">
        <f>IF(AND('MAPA DE RIESGOS'!$AP378="Baja",'MAPA DE RIESGOS'!$AR378="Leve"),CONCATENATE("R",'MAPA DE RIESGOS'!$H378,"C",'MAPA DE RIESGOS'!$AF378),"")</f>
        <v/>
      </c>
      <c r="S122" s="355" t="str">
        <f>IF(AND('MAPA DE RIESGOS'!$AP379="Baja",'MAPA DE RIESGOS'!$AR379="Leve"),CONCATENATE("R",'MAPA DE RIESGOS'!$H379,"C",'MAPA DE RIESGOS'!$AF379),"")</f>
        <v/>
      </c>
      <c r="T122" s="355" t="str">
        <f>IF(AND('MAPA DE RIESGOS'!$AP380="Baja",'MAPA DE RIESGOS'!$AR380="Leve"),CONCATENATE("R",'MAPA DE RIESGOS'!$H380,"C",'MAPA DE RIESGOS'!$AF380),"")</f>
        <v/>
      </c>
      <c r="U122" s="355" t="str">
        <f>IF(AND('MAPA DE RIESGOS'!$AP381="Baja",'MAPA DE RIESGOS'!$AR381="Leve"),CONCATENATE("R",'MAPA DE RIESGOS'!$H381,"C",'MAPA DE RIESGOS'!$AF381),"")</f>
        <v/>
      </c>
      <c r="V122" s="355" t="str">
        <f>IF(AND('MAPA DE RIESGOS'!$AP382="Baja",'MAPA DE RIESGOS'!$AR382="Leve"),CONCATENATE("R",'MAPA DE RIESGOS'!$H382,"C",'MAPA DE RIESGOS'!$AF382),"")</f>
        <v/>
      </c>
      <c r="W122" s="355" t="str">
        <f>IF(AND('MAPA DE RIESGOS'!$AP383="Baja",'MAPA DE RIESGOS'!$AR383="Leve"),CONCATENATE("R",'MAPA DE RIESGOS'!$H383,"C",'MAPA DE RIESGOS'!$AF383),"")</f>
        <v/>
      </c>
      <c r="X122" s="355" t="str">
        <f>IF(AND('MAPA DE RIESGOS'!$AP384="Baja",'MAPA DE RIESGOS'!$AR384="Leve"),CONCATENATE("R",'MAPA DE RIESGOS'!$H384,"C",'MAPA DE RIESGOS'!$AF384),"")</f>
        <v/>
      </c>
      <c r="Y122" s="355" t="str">
        <f>IF(AND('MAPA DE RIESGOS'!$AP385="Baja",'MAPA DE RIESGOS'!$AR385="Leve"),CONCATENATE("R",'MAPA DE RIESGOS'!$H385,"C",'MAPA DE RIESGOS'!$AF385),"")</f>
        <v/>
      </c>
      <c r="Z122" s="355" t="str">
        <f>IF(AND('MAPA DE RIESGOS'!$AP386="Baja",'MAPA DE RIESGOS'!$AR386="Leve"),CONCATENATE("R",'MAPA DE RIESGOS'!$H386,"C",'MAPA DE RIESGOS'!$AF386),"")</f>
        <v/>
      </c>
      <c r="AA122" s="356" t="str">
        <f>IF(AND('MAPA DE RIESGOS'!$AP387="Baja",'MAPA DE RIESGOS'!$AR387="Leve"),CONCATENATE("R",'MAPA DE RIESGOS'!$H387,"C",'MAPA DE RIESGOS'!$AF387),"")</f>
        <v/>
      </c>
      <c r="AB122" s="345" t="str">
        <f>IF(AND('MAPA DE RIESGOS'!$AP370="Baja",'MAPA DE RIESGOS'!$AR370="Menor"),CONCATENATE("R",'MAPA DE RIESGOS'!$H370,"C",'MAPA DE RIESGOS'!$AF370),"")</f>
        <v/>
      </c>
      <c r="AC122" s="346" t="str">
        <f>IF(AND('MAPA DE RIESGOS'!$AP371="Baja",'MAPA DE RIESGOS'!$AR371="Menor"),CONCATENATE("R",'MAPA DE RIESGOS'!$H371,"C",'MAPA DE RIESGOS'!$AF371),"")</f>
        <v/>
      </c>
      <c r="AD122" s="346" t="str">
        <f>IF(AND('MAPA DE RIESGOS'!$AP372="Baja",'MAPA DE RIESGOS'!$AR372="Menor"),CONCATENATE("R",'MAPA DE RIESGOS'!$H372,"C",'MAPA DE RIESGOS'!$AF372),"")</f>
        <v/>
      </c>
      <c r="AE122" s="346" t="str">
        <f>IF(AND('MAPA DE RIESGOS'!$AP373="Baja",'MAPA DE RIESGOS'!$AR373="Menor"),CONCATENATE("R",'MAPA DE RIESGOS'!$H373,"C",'MAPA DE RIESGOS'!$AF373),"")</f>
        <v/>
      </c>
      <c r="AF122" s="346" t="str">
        <f>IF(AND('MAPA DE RIESGOS'!$AP374="Baja",'MAPA DE RIESGOS'!$AR374="Menor"),CONCATENATE("R",'MAPA DE RIESGOS'!$H374,"C",'MAPA DE RIESGOS'!$AF374),"")</f>
        <v/>
      </c>
      <c r="AG122" s="346" t="str">
        <f>IF(AND('MAPA DE RIESGOS'!$AP375="Baja",'MAPA DE RIESGOS'!$AR375="Menor"),CONCATENATE("R",'MAPA DE RIESGOS'!$H375,"C",'MAPA DE RIESGOS'!$AF375),"")</f>
        <v/>
      </c>
      <c r="AH122" s="346" t="str">
        <f>IF(AND('MAPA DE RIESGOS'!$AP376="Baja",'MAPA DE RIESGOS'!$AR376="Menor"),CONCATENATE("R",'MAPA DE RIESGOS'!$H376,"C",'MAPA DE RIESGOS'!$AF376),"")</f>
        <v/>
      </c>
      <c r="AI122" s="346" t="str">
        <f>IF(AND('MAPA DE RIESGOS'!$AP377="Baja",'MAPA DE RIESGOS'!$AR377="Menor"),CONCATENATE("R",'MAPA DE RIESGOS'!$H377,"C",'MAPA DE RIESGOS'!$AF377),"")</f>
        <v/>
      </c>
      <c r="AJ122" s="346" t="str">
        <f>IF(AND('MAPA DE RIESGOS'!$AP378="Baja",'MAPA DE RIESGOS'!$AR378="Menor"),CONCATENATE("R",'MAPA DE RIESGOS'!$H378,"C",'MAPA DE RIESGOS'!$AF378),"")</f>
        <v/>
      </c>
      <c r="AK122" s="346" t="str">
        <f>IF(AND('MAPA DE RIESGOS'!$AP379="Baja",'MAPA DE RIESGOS'!$AR379="Menor"),CONCATENATE("R",'MAPA DE RIESGOS'!$H379,"C",'MAPA DE RIESGOS'!$AF379),"")</f>
        <v/>
      </c>
      <c r="AL122" s="346" t="str">
        <f>IF(AND('MAPA DE RIESGOS'!$AP380="Baja",'MAPA DE RIESGOS'!$AR380="Menor"),CONCATENATE("R",'MAPA DE RIESGOS'!$H380,"C",'MAPA DE RIESGOS'!$AF380),"")</f>
        <v/>
      </c>
      <c r="AM122" s="346" t="str">
        <f>IF(AND('MAPA DE RIESGOS'!$AP381="Baja",'MAPA DE RIESGOS'!$AR381="Menor"),CONCATENATE("R",'MAPA DE RIESGOS'!$H381,"C",'MAPA DE RIESGOS'!$AF381),"")</f>
        <v/>
      </c>
      <c r="AN122" s="346" t="str">
        <f>IF(AND('MAPA DE RIESGOS'!$AP382="Baja",'MAPA DE RIESGOS'!$AR382="Menor"),CONCATENATE("R",'MAPA DE RIESGOS'!$H382,"C",'MAPA DE RIESGOS'!$AF382),"")</f>
        <v/>
      </c>
      <c r="AO122" s="346" t="str">
        <f>IF(AND('MAPA DE RIESGOS'!$AP383="Baja",'MAPA DE RIESGOS'!$AR383="Menor"),CONCATENATE("R",'MAPA DE RIESGOS'!$H383,"C",'MAPA DE RIESGOS'!$AF383),"")</f>
        <v/>
      </c>
      <c r="AP122" s="346" t="str">
        <f>IF(AND('MAPA DE RIESGOS'!$AP384="Baja",'MAPA DE RIESGOS'!$AR384="Menor"),CONCATENATE("R",'MAPA DE RIESGOS'!$H384,"C",'MAPA DE RIESGOS'!$AF384),"")</f>
        <v/>
      </c>
      <c r="AQ122" s="346" t="str">
        <f>IF(AND('MAPA DE RIESGOS'!$AP385="Baja",'MAPA DE RIESGOS'!$AR385="Menor"),CONCATENATE("R",'MAPA DE RIESGOS'!$H385,"C",'MAPA DE RIESGOS'!$AF385),"")</f>
        <v/>
      </c>
      <c r="AR122" s="346" t="str">
        <f>IF(AND('MAPA DE RIESGOS'!$AP386="Baja",'MAPA DE RIESGOS'!$AR386="Menor"),CONCATENATE("R",'MAPA DE RIESGOS'!$H386,"C",'MAPA DE RIESGOS'!$AF386),"")</f>
        <v/>
      </c>
      <c r="AS122" s="346" t="str">
        <f>IF(AND('MAPA DE RIESGOS'!$AP387="Baja",'MAPA DE RIESGOS'!$AR387="Menor"),CONCATENATE("R",'MAPA DE RIESGOS'!$H387,"C",'MAPA DE RIESGOS'!$AF387),"")</f>
        <v/>
      </c>
      <c r="AT122" s="345" t="str">
        <f>IF(AND('MAPA DE RIESGOS'!$AP370="Baja",'MAPA DE RIESGOS'!$AR370="Moderado"),CONCATENATE("R",'MAPA DE RIESGOS'!$H370,"C",'MAPA DE RIESGOS'!$AF370),"")</f>
        <v>R60C1</v>
      </c>
      <c r="AU122" s="346" t="str">
        <f>IF(AND('MAPA DE RIESGOS'!$AP371="Baja",'MAPA DE RIESGOS'!$AR371="Moderado"),CONCATENATE("R",'MAPA DE RIESGOS'!$H371,"C",'MAPA DE RIESGOS'!$AF371),"")</f>
        <v>R60C2</v>
      </c>
      <c r="AV122" s="346" t="str">
        <f>IF(AND('MAPA DE RIESGOS'!$AP372="Baja",'MAPA DE RIESGOS'!$AR372="Moderado"),CONCATENATE("R",'MAPA DE RIESGOS'!$H372,"C",'MAPA DE RIESGOS'!$AF372),"")</f>
        <v/>
      </c>
      <c r="AW122" s="346" t="str">
        <f>IF(AND('MAPA DE RIESGOS'!$AP373="Baja",'MAPA DE RIESGOS'!$AR373="Moderado"),CONCATENATE("R",'MAPA DE RIESGOS'!$H373,"C",'MAPA DE RIESGOS'!$AF373),"")</f>
        <v/>
      </c>
      <c r="AX122" s="346" t="str">
        <f>IF(AND('MAPA DE RIESGOS'!$AP374="Baja",'MAPA DE RIESGOS'!$AR374="Moderado"),CONCATENATE("R",'MAPA DE RIESGOS'!$H374,"C",'MAPA DE RIESGOS'!$AF374),"")</f>
        <v/>
      </c>
      <c r="AY122" s="346" t="str">
        <f>IF(AND('MAPA DE RIESGOS'!$AP375="Baja",'MAPA DE RIESGOS'!$AR375="Moderado"),CONCATENATE("R",'MAPA DE RIESGOS'!$H375,"C",'MAPA DE RIESGOS'!$AF375),"")</f>
        <v/>
      </c>
      <c r="AZ122" s="346" t="str">
        <f>IF(AND('MAPA DE RIESGOS'!$AP376="Baja",'MAPA DE RIESGOS'!$AR376="Moderado"),CONCATENATE("R",'MAPA DE RIESGOS'!$H376,"C",'MAPA DE RIESGOS'!$AF376),"")</f>
        <v>R61C1</v>
      </c>
      <c r="BA122" s="346" t="str">
        <f>IF(AND('MAPA DE RIESGOS'!$AP377="Baja",'MAPA DE RIESGOS'!$AR377="Moderado"),CONCATENATE("R",'MAPA DE RIESGOS'!$H377,"C",'MAPA DE RIESGOS'!$AF377),"")</f>
        <v>R61C2</v>
      </c>
      <c r="BB122" s="346" t="str">
        <f>IF(AND('MAPA DE RIESGOS'!$AP378="Baja",'MAPA DE RIESGOS'!$AR378="Moderado"),CONCATENATE("R",'MAPA DE RIESGOS'!$H378,"C",'MAPA DE RIESGOS'!$AF378),"")</f>
        <v/>
      </c>
      <c r="BC122" s="346" t="str">
        <f>IF(AND('MAPA DE RIESGOS'!$AP379="Baja",'MAPA DE RIESGOS'!$AR379="Moderado"),CONCATENATE("R",'MAPA DE RIESGOS'!$H379,"C",'MAPA DE RIESGOS'!$AF379),"")</f>
        <v/>
      </c>
      <c r="BD122" s="346" t="str">
        <f>IF(AND('MAPA DE RIESGOS'!$AP380="Baja",'MAPA DE RIESGOS'!$AR380="Moderado"),CONCATENATE("R",'MAPA DE RIESGOS'!$H380,"C",'MAPA DE RIESGOS'!$AF380),"")</f>
        <v/>
      </c>
      <c r="BE122" s="346" t="str">
        <f>IF(AND('MAPA DE RIESGOS'!$AP381="Baja",'MAPA DE RIESGOS'!$AR381="Moderado"),CONCATENATE("R",'MAPA DE RIESGOS'!$H381,"C",'MAPA DE RIESGOS'!$AF381),"")</f>
        <v/>
      </c>
      <c r="BF122" s="346" t="str">
        <f>IF(AND('MAPA DE RIESGOS'!$AP382="Baja",'MAPA DE RIESGOS'!$AR382="Moderado"),CONCATENATE("R",'MAPA DE RIESGOS'!$H382,"C",'MAPA DE RIESGOS'!$AF382),"")</f>
        <v>R62C1</v>
      </c>
      <c r="BG122" s="346" t="str">
        <f>IF(AND('MAPA DE RIESGOS'!$AP383="Baja",'MAPA DE RIESGOS'!$AR383="Moderado"),CONCATENATE("R",'MAPA DE RIESGOS'!$H383,"C",'MAPA DE RIESGOS'!$AF383),"")</f>
        <v/>
      </c>
      <c r="BH122" s="346" t="str">
        <f>IF(AND('MAPA DE RIESGOS'!$AP384="Baja",'MAPA DE RIESGOS'!$AR384="Moderado"),CONCATENATE("R",'MAPA DE RIESGOS'!$H384,"C",'MAPA DE RIESGOS'!$AF384),"")</f>
        <v/>
      </c>
      <c r="BI122" s="346" t="str">
        <f>IF(AND('MAPA DE RIESGOS'!$AP385="Baja",'MAPA DE RIESGOS'!$AR385="Moderado"),CONCATENATE("R",'MAPA DE RIESGOS'!$H385,"C",'MAPA DE RIESGOS'!$AF385),"")</f>
        <v/>
      </c>
      <c r="BJ122" s="346" t="str">
        <f>IF(AND('MAPA DE RIESGOS'!$AP386="Baja",'MAPA DE RIESGOS'!$AR386="Moderado"),CONCATENATE("R",'MAPA DE RIESGOS'!$H386,"C",'MAPA DE RIESGOS'!$AF386),"")</f>
        <v/>
      </c>
      <c r="BK122" s="347" t="str">
        <f>IF(AND('MAPA DE RIESGOS'!$AP387="Baja",'MAPA DE RIESGOS'!$AR387="Moderado"),CONCATENATE("R",'MAPA DE RIESGOS'!$H387,"C",'MAPA DE RIESGOS'!$AF387),"")</f>
        <v/>
      </c>
      <c r="BL122" s="333" t="str">
        <f>IF(AND('MAPA DE RIESGOS'!$AP370="Baja",'MAPA DE RIESGOS'!$AR370="Mayor"),CONCATENATE("R",'MAPA DE RIESGOS'!$H370,"C",'MAPA DE RIESGOS'!$AF370),"")</f>
        <v/>
      </c>
      <c r="BM122" s="333" t="str">
        <f>IF(AND('MAPA DE RIESGOS'!$AP371="Baja",'MAPA DE RIESGOS'!$AR371="Mayor"),CONCATENATE("R",'MAPA DE RIESGOS'!$H371,"C",'MAPA DE RIESGOS'!$AF371),"")</f>
        <v/>
      </c>
      <c r="BN122" s="333" t="str">
        <f>IF(AND('MAPA DE RIESGOS'!$AP372="Baja",'MAPA DE RIESGOS'!$AR372="Mayor"),CONCATENATE("R",'MAPA DE RIESGOS'!$H372,"C",'MAPA DE RIESGOS'!$AF372),"")</f>
        <v/>
      </c>
      <c r="BO122" s="333" t="str">
        <f>IF(AND('MAPA DE RIESGOS'!$AP373="Baja",'MAPA DE RIESGOS'!$AR373="Mayor"),CONCATENATE("R",'MAPA DE RIESGOS'!$H373,"C",'MAPA DE RIESGOS'!$AF373),"")</f>
        <v/>
      </c>
      <c r="BP122" s="333" t="str">
        <f>IF(AND('MAPA DE RIESGOS'!$AP374="Baja",'MAPA DE RIESGOS'!$AR374="Mayor"),CONCATENATE("R",'MAPA DE RIESGOS'!$H374,"C",'MAPA DE RIESGOS'!$AF374),"")</f>
        <v/>
      </c>
      <c r="BQ122" s="333" t="str">
        <f>IF(AND('MAPA DE RIESGOS'!$AP375="Baja",'MAPA DE RIESGOS'!$AR375="Mayor"),CONCATENATE("R",'MAPA DE RIESGOS'!$H375,"C",'MAPA DE RIESGOS'!$AF375),"")</f>
        <v/>
      </c>
      <c r="BR122" s="333" t="str">
        <f>IF(AND('MAPA DE RIESGOS'!$AP376="Baja",'MAPA DE RIESGOS'!$AR376="Mayor"),CONCATENATE("R",'MAPA DE RIESGOS'!$H376,"C",'MAPA DE RIESGOS'!$AF376),"")</f>
        <v/>
      </c>
      <c r="BS122" s="333" t="str">
        <f>IF(AND('MAPA DE RIESGOS'!$AP377="Baja",'MAPA DE RIESGOS'!$AR377="Mayor"),CONCATENATE("R",'MAPA DE RIESGOS'!$H377,"C",'MAPA DE RIESGOS'!$AF377),"")</f>
        <v/>
      </c>
      <c r="BT122" s="333" t="str">
        <f>IF(AND('MAPA DE RIESGOS'!$AP378="Baja",'MAPA DE RIESGOS'!$AR378="Mayor"),CONCATENATE("R",'MAPA DE RIESGOS'!$H378,"C",'MAPA DE RIESGOS'!$AF378),"")</f>
        <v/>
      </c>
      <c r="BU122" s="333" t="str">
        <f>IF(AND('MAPA DE RIESGOS'!$AP379="Baja",'MAPA DE RIESGOS'!$AR379="Mayor"),CONCATENATE("R",'MAPA DE RIESGOS'!$H379,"C",'MAPA DE RIESGOS'!$AF379),"")</f>
        <v/>
      </c>
      <c r="BV122" s="333" t="str">
        <f>IF(AND('MAPA DE RIESGOS'!$AP380="Baja",'MAPA DE RIESGOS'!$AR380="Mayor"),CONCATENATE("R",'MAPA DE RIESGOS'!$H380,"C",'MAPA DE RIESGOS'!$AF380),"")</f>
        <v/>
      </c>
      <c r="BW122" s="333" t="str">
        <f>IF(AND('MAPA DE RIESGOS'!$AP381="Baja",'MAPA DE RIESGOS'!$AR381="Mayor"),CONCATENATE("R",'MAPA DE RIESGOS'!$H381,"C",'MAPA DE RIESGOS'!$AF381),"")</f>
        <v/>
      </c>
      <c r="BX122" s="333" t="str">
        <f>IF(AND('MAPA DE RIESGOS'!$AP382="Baja",'MAPA DE RIESGOS'!$AR382="Mayor"),CONCATENATE("R",'MAPA DE RIESGOS'!$H382,"C",'MAPA DE RIESGOS'!$AF382),"")</f>
        <v/>
      </c>
      <c r="BY122" s="333" t="str">
        <f>IF(AND('MAPA DE RIESGOS'!$AP383="Baja",'MAPA DE RIESGOS'!$AR383="Mayor"),CONCATENATE("R",'MAPA DE RIESGOS'!$H383,"C",'MAPA DE RIESGOS'!$AF383),"")</f>
        <v/>
      </c>
      <c r="BZ122" s="333" t="str">
        <f>IF(AND('MAPA DE RIESGOS'!$AP384="Baja",'MAPA DE RIESGOS'!$AR384="Mayor"),CONCATENATE("R",'MAPA DE RIESGOS'!$H384,"C",'MAPA DE RIESGOS'!$AF384),"")</f>
        <v/>
      </c>
      <c r="CA122" s="333" t="str">
        <f>IF(AND('MAPA DE RIESGOS'!$AP385="Baja",'MAPA DE RIESGOS'!$AR385="Mayor"),CONCATENATE("R",'MAPA DE RIESGOS'!$H385,"C",'MAPA DE RIESGOS'!$AF385),"")</f>
        <v/>
      </c>
      <c r="CB122" s="333" t="str">
        <f>IF(AND('MAPA DE RIESGOS'!$AP386="Baja",'MAPA DE RIESGOS'!$AR386="Mayor"),CONCATENATE("R",'MAPA DE RIESGOS'!$H386,"C",'MAPA DE RIESGOS'!$AF386),"")</f>
        <v/>
      </c>
      <c r="CC122" s="334" t="str">
        <f>IF(AND('MAPA DE RIESGOS'!$AP387="Baja",'MAPA DE RIESGOS'!$AR387="Mayor"),CONCATENATE("R",'MAPA DE RIESGOS'!$H387,"C",'MAPA DE RIESGOS'!$AF387),"")</f>
        <v/>
      </c>
      <c r="CD122" s="335" t="str">
        <f>IF(AND('MAPA DE RIESGOS'!$AP370="Baja",'MAPA DE RIESGOS'!$AR370="Catastrófico"),CONCATENATE("R",'MAPA DE RIESGOS'!$H370,"C",'MAPA DE RIESGOS'!$AF370),"")</f>
        <v/>
      </c>
      <c r="CE122" s="335" t="str">
        <f>IF(AND('MAPA DE RIESGOS'!$AP371="Baja",'MAPA DE RIESGOS'!$AR371="Catastrófico"),CONCATENATE("R",'MAPA DE RIESGOS'!$H371,"C",'MAPA DE RIESGOS'!$AF371),"")</f>
        <v/>
      </c>
      <c r="CF122" s="335" t="str">
        <f>IF(AND('MAPA DE RIESGOS'!$AP372="Baja",'MAPA DE RIESGOS'!$AR372="Catastrófico"),CONCATENATE("R",'MAPA DE RIESGOS'!$H372,"C",'MAPA DE RIESGOS'!$AF372),"")</f>
        <v/>
      </c>
      <c r="CG122" s="335" t="str">
        <f>IF(AND('MAPA DE RIESGOS'!$AP373="Baja",'MAPA DE RIESGOS'!$AR373="Catastrófico"),CONCATENATE("R",'MAPA DE RIESGOS'!$H373,"C",'MAPA DE RIESGOS'!$AF373),"")</f>
        <v/>
      </c>
      <c r="CH122" s="335" t="str">
        <f>IF(AND('MAPA DE RIESGOS'!$AP374="Baja",'MAPA DE RIESGOS'!$AR374="Catastrófico"),CONCATENATE("R",'MAPA DE RIESGOS'!$H374,"C",'MAPA DE RIESGOS'!$AF374),"")</f>
        <v/>
      </c>
      <c r="CI122" s="335" t="str">
        <f>IF(AND('MAPA DE RIESGOS'!$AP375="Baja",'MAPA DE RIESGOS'!$AR375="Catastrófico"),CONCATENATE("R",'MAPA DE RIESGOS'!$H375,"C",'MAPA DE RIESGOS'!$AF375),"")</f>
        <v/>
      </c>
      <c r="CJ122" s="335" t="str">
        <f>IF(AND('MAPA DE RIESGOS'!$AP376="Baja",'MAPA DE RIESGOS'!$AR376="Catastrófico"),CONCATENATE("R",'MAPA DE RIESGOS'!$H376,"C",'MAPA DE RIESGOS'!$AF376),"")</f>
        <v/>
      </c>
      <c r="CK122" s="335" t="str">
        <f>IF(AND('MAPA DE RIESGOS'!$AP377="Baja",'MAPA DE RIESGOS'!$AR377="Catastrófico"),CONCATENATE("R",'MAPA DE RIESGOS'!$H377,"C",'MAPA DE RIESGOS'!$AF377),"")</f>
        <v/>
      </c>
      <c r="CL122" s="335" t="str">
        <f>IF(AND('MAPA DE RIESGOS'!$AP378="Baja",'MAPA DE RIESGOS'!$AR378="Catastrófico"),CONCATENATE("R",'MAPA DE RIESGOS'!$H378,"C",'MAPA DE RIESGOS'!$AF378),"")</f>
        <v/>
      </c>
      <c r="CM122" s="335" t="str">
        <f>IF(AND('MAPA DE RIESGOS'!$AP379="Baja",'MAPA DE RIESGOS'!$AR379="Catastrófico"),CONCATENATE("R",'MAPA DE RIESGOS'!$H379,"C",'MAPA DE RIESGOS'!$AF379),"")</f>
        <v/>
      </c>
      <c r="CN122" s="335" t="str">
        <f>IF(AND('MAPA DE RIESGOS'!$AP380="Baja",'MAPA DE RIESGOS'!$AR380="Catastrófico"),CONCATENATE("R",'MAPA DE RIESGOS'!$H380,"C",'MAPA DE RIESGOS'!$AF380),"")</f>
        <v/>
      </c>
      <c r="CO122" s="335" t="str">
        <f>IF(AND('MAPA DE RIESGOS'!$AP381="Baja",'MAPA DE RIESGOS'!$AR381="Catastrófico"),CONCATENATE("R",'MAPA DE RIESGOS'!$H381,"C",'MAPA DE RIESGOS'!$AF381),"")</f>
        <v/>
      </c>
      <c r="CP122" s="335" t="str">
        <f>IF(AND('MAPA DE RIESGOS'!$AP382="Baja",'MAPA DE RIESGOS'!$AR382="Catastrófico"),CONCATENATE("R",'MAPA DE RIESGOS'!$H382,"C",'MAPA DE RIESGOS'!$AF382),"")</f>
        <v/>
      </c>
      <c r="CQ122" s="335" t="str">
        <f>IF(AND('MAPA DE RIESGOS'!$AP383="Baja",'MAPA DE RIESGOS'!$AR383="Catastrófico"),CONCATENATE("R",'MAPA DE RIESGOS'!$H383,"C",'MAPA DE RIESGOS'!$AF383),"")</f>
        <v/>
      </c>
      <c r="CR122" s="335" t="str">
        <f>IF(AND('MAPA DE RIESGOS'!$AP384="Baja",'MAPA DE RIESGOS'!$AR384="Catastrófico"),CONCATENATE("R",'MAPA DE RIESGOS'!$H384,"C",'MAPA DE RIESGOS'!$AF384),"")</f>
        <v/>
      </c>
      <c r="CS122" s="335" t="str">
        <f>IF(AND('MAPA DE RIESGOS'!$AP385="Baja",'MAPA DE RIESGOS'!$AR385="Catastrófico"),CONCATENATE("R",'MAPA DE RIESGOS'!$H385,"C",'MAPA DE RIESGOS'!$AF385),"")</f>
        <v/>
      </c>
      <c r="CT122" s="335" t="str">
        <f>IF(AND('MAPA DE RIESGOS'!$AP386="Baja",'MAPA DE RIESGOS'!$AR386="Catastrófico"),CONCATENATE("R",'MAPA DE RIESGOS'!$H386,"C",'MAPA DE RIESGOS'!$AF386),"")</f>
        <v/>
      </c>
      <c r="CU122" s="336" t="str">
        <f>IF(AND('MAPA DE RIESGOS'!$AP387="Baja",'MAPA DE RIESGOS'!$AR387="Catastrófico"),CONCATENATE("R",'MAPA DE RIESGOS'!$H387,"C",'MAPA DE RIESGOS'!$AF387),"")</f>
        <v/>
      </c>
      <c r="CV122" s="67"/>
      <c r="CW122" s="969"/>
      <c r="CX122" s="969"/>
      <c r="CY122" s="969"/>
      <c r="CZ122" s="969"/>
      <c r="DA122" s="969"/>
      <c r="DB122" s="969"/>
    </row>
    <row r="123" spans="2:106" ht="32.450000000000003" customHeight="1">
      <c r="B123" s="966"/>
      <c r="C123" s="966"/>
      <c r="D123" s="967"/>
      <c r="E123" s="955"/>
      <c r="F123" s="956"/>
      <c r="G123" s="956"/>
      <c r="H123" s="956"/>
      <c r="I123" s="957"/>
      <c r="J123" s="354" t="str">
        <f>IF(AND('MAPA DE RIESGOS'!$AP388="Baja",'MAPA DE RIESGOS'!$AR388="Leve"),CONCATENATE("R",'MAPA DE RIESGOS'!$H388,"C",'MAPA DE RIESGOS'!$AF388),"")</f>
        <v/>
      </c>
      <c r="K123" s="355" t="str">
        <f>IF(AND('MAPA DE RIESGOS'!$AP389="Baja",'MAPA DE RIESGOS'!$AR389="Leve"),CONCATENATE("R",'MAPA DE RIESGOS'!$H389,"C",'MAPA DE RIESGOS'!$AF389),"")</f>
        <v/>
      </c>
      <c r="L123" s="355" t="str">
        <f>IF(AND('MAPA DE RIESGOS'!$AP390="Baja",'MAPA DE RIESGOS'!$AR390="Leve"),CONCATENATE("R",'MAPA DE RIESGOS'!$H390,"C",'MAPA DE RIESGOS'!$AF390),"")</f>
        <v/>
      </c>
      <c r="M123" s="355" t="str">
        <f>IF(AND('MAPA DE RIESGOS'!$AP391="Baja",'MAPA DE RIESGOS'!$AR391="Leve"),CONCATENATE("R",'MAPA DE RIESGOS'!$H391,"C",'MAPA DE RIESGOS'!$AF391),"")</f>
        <v/>
      </c>
      <c r="N123" s="355" t="str">
        <f>IF(AND('MAPA DE RIESGOS'!$AP392="Baja",'MAPA DE RIESGOS'!$AR392="Leve"),CONCATENATE("R",'MAPA DE RIESGOS'!$H392,"C",'MAPA DE RIESGOS'!$AF392),"")</f>
        <v/>
      </c>
      <c r="O123" s="355" t="str">
        <f>IF(AND('MAPA DE RIESGOS'!$AP393="Baja",'MAPA DE RIESGOS'!$AR393="Leve"),CONCATENATE("R",'MAPA DE RIESGOS'!$H393,"C",'MAPA DE RIESGOS'!$AF393),"")</f>
        <v/>
      </c>
      <c r="P123" s="355" t="str">
        <f>IF(AND('MAPA DE RIESGOS'!$AP394="Baja",'MAPA DE RIESGOS'!$AR394="Leve"),CONCATENATE("R",'MAPA DE RIESGOS'!$H394,"C",'MAPA DE RIESGOS'!$AF394),"")</f>
        <v/>
      </c>
      <c r="Q123" s="355" t="str">
        <f>IF(AND('MAPA DE RIESGOS'!$AP395="Baja",'MAPA DE RIESGOS'!$AR395="Leve"),CONCATENATE("R",'MAPA DE RIESGOS'!$H395,"C",'MAPA DE RIESGOS'!$AF395),"")</f>
        <v/>
      </c>
      <c r="R123" s="355" t="str">
        <f>IF(AND('MAPA DE RIESGOS'!$AP396="Baja",'MAPA DE RIESGOS'!$AR396="Leve"),CONCATENATE("R",'MAPA DE RIESGOS'!$H396,"C",'MAPA DE RIESGOS'!$AF396),"")</f>
        <v/>
      </c>
      <c r="S123" s="355" t="str">
        <f>IF(AND('MAPA DE RIESGOS'!$AP397="Baja",'MAPA DE RIESGOS'!$AR397="Leve"),CONCATENATE("R",'MAPA DE RIESGOS'!$H397,"C",'MAPA DE RIESGOS'!$AF397),"")</f>
        <v/>
      </c>
      <c r="T123" s="355" t="str">
        <f>IF(AND('MAPA DE RIESGOS'!$AP398="Baja",'MAPA DE RIESGOS'!$AR398="Leve"),CONCATENATE("R",'MAPA DE RIESGOS'!$H398,"C",'MAPA DE RIESGOS'!$AF398),"")</f>
        <v/>
      </c>
      <c r="U123" s="355" t="str">
        <f>IF(AND('MAPA DE RIESGOS'!$AP399="Baja",'MAPA DE RIESGOS'!$AR399="Leve"),CONCATENATE("R",'MAPA DE RIESGOS'!$H399,"C",'MAPA DE RIESGOS'!$AF399),"")</f>
        <v/>
      </c>
      <c r="V123" s="355" t="str">
        <f>IF(AND('MAPA DE RIESGOS'!$AP400="Baja",'MAPA DE RIESGOS'!$AR400="Leve"),CONCATENATE("R",'MAPA DE RIESGOS'!$H400,"C",'MAPA DE RIESGOS'!$AF400),"")</f>
        <v/>
      </c>
      <c r="W123" s="355" t="str">
        <f>IF(AND('MAPA DE RIESGOS'!$AP401="Baja",'MAPA DE RIESGOS'!$AR401="Leve"),CONCATENATE("R",'MAPA DE RIESGOS'!$H401,"C",'MAPA DE RIESGOS'!$AF401),"")</f>
        <v/>
      </c>
      <c r="X123" s="355" t="str">
        <f>IF(AND('MAPA DE RIESGOS'!$AP402="Baja",'MAPA DE RIESGOS'!$AR402="Leve"),CONCATENATE("R",'MAPA DE RIESGOS'!$H402,"C",'MAPA DE RIESGOS'!$AF402),"")</f>
        <v/>
      </c>
      <c r="Y123" s="355" t="str">
        <f>IF(AND('MAPA DE RIESGOS'!$AP403="Baja",'MAPA DE RIESGOS'!$AR403="Leve"),CONCATENATE("R",'MAPA DE RIESGOS'!$H403,"C",'MAPA DE RIESGOS'!$AF403),"")</f>
        <v/>
      </c>
      <c r="Z123" s="355" t="str">
        <f>IF(AND('MAPA DE RIESGOS'!$AP404="Baja",'MAPA DE RIESGOS'!$AR404="Leve"),CONCATENATE("R",'MAPA DE RIESGOS'!$H404,"C",'MAPA DE RIESGOS'!$AF404),"")</f>
        <v/>
      </c>
      <c r="AA123" s="356" t="str">
        <f>IF(AND('MAPA DE RIESGOS'!$AP405="Baja",'MAPA DE RIESGOS'!$AR405="Leve"),CONCATENATE("R",'MAPA DE RIESGOS'!$H405,"C",'MAPA DE RIESGOS'!$AF405),"")</f>
        <v/>
      </c>
      <c r="AB123" s="345" t="str">
        <f>IF(AND('MAPA DE RIESGOS'!$AP388="Baja",'MAPA DE RIESGOS'!$AR388="Menor"),CONCATENATE("R",'MAPA DE RIESGOS'!$H388,"C",'MAPA DE RIESGOS'!$AF388),"")</f>
        <v/>
      </c>
      <c r="AC123" s="346" t="str">
        <f>IF(AND('MAPA DE RIESGOS'!$AP389="Baja",'MAPA DE RIESGOS'!$AR389="Menor"),CONCATENATE("R",'MAPA DE RIESGOS'!$H389,"C",'MAPA DE RIESGOS'!$AF389),"")</f>
        <v/>
      </c>
      <c r="AD123" s="346" t="str">
        <f>IF(AND('MAPA DE RIESGOS'!$AP390="Baja",'MAPA DE RIESGOS'!$AR390="Menor"),CONCATENATE("R",'MAPA DE RIESGOS'!$H390,"C",'MAPA DE RIESGOS'!$AF390),"")</f>
        <v/>
      </c>
      <c r="AE123" s="346" t="str">
        <f>IF(AND('MAPA DE RIESGOS'!$AP391="Baja",'MAPA DE RIESGOS'!$AR391="Menor"),CONCATENATE("R",'MAPA DE RIESGOS'!$H391,"C",'MAPA DE RIESGOS'!$AF391),"")</f>
        <v/>
      </c>
      <c r="AF123" s="346" t="str">
        <f>IF(AND('MAPA DE RIESGOS'!$AP392="Baja",'MAPA DE RIESGOS'!$AR392="Menor"),CONCATENATE("R",'MAPA DE RIESGOS'!$H392,"C",'MAPA DE RIESGOS'!$AF392),"")</f>
        <v/>
      </c>
      <c r="AG123" s="346" t="str">
        <f>IF(AND('MAPA DE RIESGOS'!$AP393="Baja",'MAPA DE RIESGOS'!$AR393="Menor"),CONCATENATE("R",'MAPA DE RIESGOS'!$H393,"C",'MAPA DE RIESGOS'!$AF393),"")</f>
        <v/>
      </c>
      <c r="AH123" s="346" t="str">
        <f>IF(AND('MAPA DE RIESGOS'!$AP394="Baja",'MAPA DE RIESGOS'!$AR394="Menor"),CONCATENATE("R",'MAPA DE RIESGOS'!$H394,"C",'MAPA DE RIESGOS'!$AF394),"")</f>
        <v/>
      </c>
      <c r="AI123" s="346" t="str">
        <f>IF(AND('MAPA DE RIESGOS'!$AP395="Baja",'MAPA DE RIESGOS'!$AR395="Menor"),CONCATENATE("R",'MAPA DE RIESGOS'!$H395,"C",'MAPA DE RIESGOS'!$AF395),"")</f>
        <v/>
      </c>
      <c r="AJ123" s="346" t="str">
        <f>IF(AND('MAPA DE RIESGOS'!$AP396="Baja",'MAPA DE RIESGOS'!$AR396="Menor"),CONCATENATE("R",'MAPA DE RIESGOS'!$H396,"C",'MAPA DE RIESGOS'!$AF396),"")</f>
        <v/>
      </c>
      <c r="AK123" s="346" t="str">
        <f>IF(AND('MAPA DE RIESGOS'!$AP397="Baja",'MAPA DE RIESGOS'!$AR397="Menor"),CONCATENATE("R",'MAPA DE RIESGOS'!$H397,"C",'MAPA DE RIESGOS'!$AF397),"")</f>
        <v/>
      </c>
      <c r="AL123" s="346" t="str">
        <f>IF(AND('MAPA DE RIESGOS'!$AP398="Baja",'MAPA DE RIESGOS'!$AR398="Menor"),CONCATENATE("R",'MAPA DE RIESGOS'!$H398,"C",'MAPA DE RIESGOS'!$AF398),"")</f>
        <v/>
      </c>
      <c r="AM123" s="346" t="str">
        <f>IF(AND('MAPA DE RIESGOS'!$AP399="Baja",'MAPA DE RIESGOS'!$AR399="Menor"),CONCATENATE("R",'MAPA DE RIESGOS'!$H399,"C",'MAPA DE RIESGOS'!$AF399),"")</f>
        <v/>
      </c>
      <c r="AN123" s="346" t="str">
        <f>IF(AND('MAPA DE RIESGOS'!$AP400="Baja",'MAPA DE RIESGOS'!$AR400="Menor"),CONCATENATE("R",'MAPA DE RIESGOS'!$H400,"C",'MAPA DE RIESGOS'!$AF400),"")</f>
        <v/>
      </c>
      <c r="AO123" s="346" t="str">
        <f>IF(AND('MAPA DE RIESGOS'!$AP401="Baja",'MAPA DE RIESGOS'!$AR401="Menor"),CONCATENATE("R",'MAPA DE RIESGOS'!$H401,"C",'MAPA DE RIESGOS'!$AF401),"")</f>
        <v/>
      </c>
      <c r="AP123" s="346" t="str">
        <f>IF(AND('MAPA DE RIESGOS'!$AP402="Baja",'MAPA DE RIESGOS'!$AR402="Menor"),CONCATENATE("R",'MAPA DE RIESGOS'!$H402,"C",'MAPA DE RIESGOS'!$AF402),"")</f>
        <v/>
      </c>
      <c r="AQ123" s="346" t="str">
        <f>IF(AND('MAPA DE RIESGOS'!$AP403="Baja",'MAPA DE RIESGOS'!$AR403="Menor"),CONCATENATE("R",'MAPA DE RIESGOS'!$H403,"C",'MAPA DE RIESGOS'!$AF403),"")</f>
        <v/>
      </c>
      <c r="AR123" s="346" t="str">
        <f>IF(AND('MAPA DE RIESGOS'!$AP404="Baja",'MAPA DE RIESGOS'!$AR404="Menor"),CONCATENATE("R",'MAPA DE RIESGOS'!$H404,"C",'MAPA DE RIESGOS'!$AF404),"")</f>
        <v/>
      </c>
      <c r="AS123" s="346" t="str">
        <f>IF(AND('MAPA DE RIESGOS'!$AP405="Baja",'MAPA DE RIESGOS'!$AR405="Menor"),CONCATENATE("R",'MAPA DE RIESGOS'!$H405,"C",'MAPA DE RIESGOS'!$AF405),"")</f>
        <v/>
      </c>
      <c r="AT123" s="345" t="str">
        <f>IF(AND('MAPA DE RIESGOS'!$AP388="Baja",'MAPA DE RIESGOS'!$AR388="Moderado"),CONCATENATE("R",'MAPA DE RIESGOS'!$H388,"C",'MAPA DE RIESGOS'!$AF388),"")</f>
        <v/>
      </c>
      <c r="AU123" s="346" t="str">
        <f>IF(AND('MAPA DE RIESGOS'!$AP389="Baja",'MAPA DE RIESGOS'!$AR389="Moderado"),CONCATENATE("R",'MAPA DE RIESGOS'!$H389,"C",'MAPA DE RIESGOS'!$AF389),"")</f>
        <v/>
      </c>
      <c r="AV123" s="346" t="str">
        <f>IF(AND('MAPA DE RIESGOS'!$AP390="Baja",'MAPA DE RIESGOS'!$AR390="Moderado"),CONCATENATE("R",'MAPA DE RIESGOS'!$H390,"C",'MAPA DE RIESGOS'!$AF390),"")</f>
        <v/>
      </c>
      <c r="AW123" s="346" t="str">
        <f>IF(AND('MAPA DE RIESGOS'!$AP391="Baja",'MAPA DE RIESGOS'!$AR391="Moderado"),CONCATENATE("R",'MAPA DE RIESGOS'!$H391,"C",'MAPA DE RIESGOS'!$AF391),"")</f>
        <v/>
      </c>
      <c r="AX123" s="346" t="str">
        <f>IF(AND('MAPA DE RIESGOS'!$AP392="Baja",'MAPA DE RIESGOS'!$AR392="Moderado"),CONCATENATE("R",'MAPA DE RIESGOS'!$H392,"C",'MAPA DE RIESGOS'!$AF392),"")</f>
        <v/>
      </c>
      <c r="AY123" s="346" t="str">
        <f>IF(AND('MAPA DE RIESGOS'!$AP393="Baja",'MAPA DE RIESGOS'!$AR393="Moderado"),CONCATENATE("R",'MAPA DE RIESGOS'!$H393,"C",'MAPA DE RIESGOS'!$AF393),"")</f>
        <v/>
      </c>
      <c r="AZ123" s="346" t="str">
        <f>IF(AND('MAPA DE RIESGOS'!$AP394="Baja",'MAPA DE RIESGOS'!$AR394="Moderado"),CONCATENATE("R",'MAPA DE RIESGOS'!$H394,"C",'MAPA DE RIESGOS'!$AF394),"")</f>
        <v>R64C1</v>
      </c>
      <c r="BA123" s="346" t="str">
        <f>IF(AND('MAPA DE RIESGOS'!$AP395="Baja",'MAPA DE RIESGOS'!$AR395="Moderado"),CONCATENATE("R",'MAPA DE RIESGOS'!$H395,"C",'MAPA DE RIESGOS'!$AF395),"")</f>
        <v>R64C2</v>
      </c>
      <c r="BB123" s="346" t="str">
        <f>IF(AND('MAPA DE RIESGOS'!$AP396="Baja",'MAPA DE RIESGOS'!$AR396="Moderado"),CONCATENATE("R",'MAPA DE RIESGOS'!$H396,"C",'MAPA DE RIESGOS'!$AF396),"")</f>
        <v/>
      </c>
      <c r="BC123" s="346" t="str">
        <f>IF(AND('MAPA DE RIESGOS'!$AP397="Baja",'MAPA DE RIESGOS'!$AR397="Moderado"),CONCATENATE("R",'MAPA DE RIESGOS'!$H397,"C",'MAPA DE RIESGOS'!$AF397),"")</f>
        <v/>
      </c>
      <c r="BD123" s="346" t="str">
        <f>IF(AND('MAPA DE RIESGOS'!$AP398="Baja",'MAPA DE RIESGOS'!$AR398="Moderado"),CONCATENATE("R",'MAPA DE RIESGOS'!$H398,"C",'MAPA DE RIESGOS'!$AF398),"")</f>
        <v/>
      </c>
      <c r="BE123" s="346" t="str">
        <f>IF(AND('MAPA DE RIESGOS'!$AP399="Baja",'MAPA DE RIESGOS'!$AR399="Moderado"),CONCATENATE("R",'MAPA DE RIESGOS'!$H399,"C",'MAPA DE RIESGOS'!$AF399),"")</f>
        <v/>
      </c>
      <c r="BF123" s="346" t="str">
        <f>IF(AND('MAPA DE RIESGOS'!$AP400="Baja",'MAPA DE RIESGOS'!$AR400="Moderado"),CONCATENATE("R",'MAPA DE RIESGOS'!$H400,"C",'MAPA DE RIESGOS'!$AF400),"")</f>
        <v>R65C1</v>
      </c>
      <c r="BG123" s="346" t="str">
        <f>IF(AND('MAPA DE RIESGOS'!$AP401="Baja",'MAPA DE RIESGOS'!$AR401="Moderado"),CONCATENATE("R",'MAPA DE RIESGOS'!$H401,"C",'MAPA DE RIESGOS'!$AF401),"")</f>
        <v>R65C2</v>
      </c>
      <c r="BH123" s="346" t="str">
        <f>IF(AND('MAPA DE RIESGOS'!$AP402="Baja",'MAPA DE RIESGOS'!$AR402="Moderado"),CONCATENATE("R",'MAPA DE RIESGOS'!$H402,"C",'MAPA DE RIESGOS'!$AF402),"")</f>
        <v/>
      </c>
      <c r="BI123" s="346" t="str">
        <f>IF(AND('MAPA DE RIESGOS'!$AP403="Baja",'MAPA DE RIESGOS'!$AR403="Moderado"),CONCATENATE("R",'MAPA DE RIESGOS'!$H403,"C",'MAPA DE RIESGOS'!$AF403),"")</f>
        <v/>
      </c>
      <c r="BJ123" s="346" t="str">
        <f>IF(AND('MAPA DE RIESGOS'!$AP404="Baja",'MAPA DE RIESGOS'!$AR404="Moderado"),CONCATENATE("R",'MAPA DE RIESGOS'!$H404,"C",'MAPA DE RIESGOS'!$AF404),"")</f>
        <v/>
      </c>
      <c r="BK123" s="347" t="str">
        <f>IF(AND('MAPA DE RIESGOS'!$AP405="Baja",'MAPA DE RIESGOS'!$AR405="Moderado"),CONCATENATE("R",'MAPA DE RIESGOS'!$H405,"C",'MAPA DE RIESGOS'!$AF405),"")</f>
        <v/>
      </c>
      <c r="BL123" s="333" t="str">
        <f>IF(AND('MAPA DE RIESGOS'!$AP388="Baja",'MAPA DE RIESGOS'!$AR388="Mayor"),CONCATENATE("R",'MAPA DE RIESGOS'!$H388,"C",'MAPA DE RIESGOS'!$AF388),"")</f>
        <v/>
      </c>
      <c r="BM123" s="333" t="str">
        <f>IF(AND('MAPA DE RIESGOS'!$AP389="Baja",'MAPA DE RIESGOS'!$AR389="Mayor"),CONCATENATE("R",'MAPA DE RIESGOS'!$H389,"C",'MAPA DE RIESGOS'!$AF389),"")</f>
        <v/>
      </c>
      <c r="BN123" s="333" t="str">
        <f>IF(AND('MAPA DE RIESGOS'!$AP390="Baja",'MAPA DE RIESGOS'!$AR390="Mayor"),CONCATENATE("R",'MAPA DE RIESGOS'!$H390,"C",'MAPA DE RIESGOS'!$AF390),"")</f>
        <v/>
      </c>
      <c r="BO123" s="333" t="str">
        <f>IF(AND('MAPA DE RIESGOS'!$AP391="Baja",'MAPA DE RIESGOS'!$AR391="Mayor"),CONCATENATE("R",'MAPA DE RIESGOS'!$H391,"C",'MAPA DE RIESGOS'!$AF391),"")</f>
        <v/>
      </c>
      <c r="BP123" s="333" t="str">
        <f>IF(AND('MAPA DE RIESGOS'!$AP392="Baja",'MAPA DE RIESGOS'!$AR392="Mayor"),CONCATENATE("R",'MAPA DE RIESGOS'!$H392,"C",'MAPA DE RIESGOS'!$AF392),"")</f>
        <v/>
      </c>
      <c r="BQ123" s="333" t="str">
        <f>IF(AND('MAPA DE RIESGOS'!$AP393="Baja",'MAPA DE RIESGOS'!$AR393="Mayor"),CONCATENATE("R",'MAPA DE RIESGOS'!$H393,"C",'MAPA DE RIESGOS'!$AF393),"")</f>
        <v/>
      </c>
      <c r="BR123" s="333" t="str">
        <f>IF(AND('MAPA DE RIESGOS'!$AP394="Baja",'MAPA DE RIESGOS'!$AR394="Mayor"),CONCATENATE("R",'MAPA DE RIESGOS'!$H394,"C",'MAPA DE RIESGOS'!$AF394),"")</f>
        <v/>
      </c>
      <c r="BS123" s="333" t="str">
        <f>IF(AND('MAPA DE RIESGOS'!$AP395="Baja",'MAPA DE RIESGOS'!$AR395="Mayor"),CONCATENATE("R",'MAPA DE RIESGOS'!$H395,"C",'MAPA DE RIESGOS'!$AF395),"")</f>
        <v/>
      </c>
      <c r="BT123" s="333" t="str">
        <f>IF(AND('MAPA DE RIESGOS'!$AP396="Baja",'MAPA DE RIESGOS'!$AR396="Mayor"),CONCATENATE("R",'MAPA DE RIESGOS'!$H396,"C",'MAPA DE RIESGOS'!$AF396),"")</f>
        <v/>
      </c>
      <c r="BU123" s="333" t="str">
        <f>IF(AND('MAPA DE RIESGOS'!$AP397="Baja",'MAPA DE RIESGOS'!$AR397="Mayor"),CONCATENATE("R",'MAPA DE RIESGOS'!$H397,"C",'MAPA DE RIESGOS'!$AF397),"")</f>
        <v/>
      </c>
      <c r="BV123" s="333" t="str">
        <f>IF(AND('MAPA DE RIESGOS'!$AP398="Baja",'MAPA DE RIESGOS'!$AR398="Mayor"),CONCATENATE("R",'MAPA DE RIESGOS'!$H398,"C",'MAPA DE RIESGOS'!$AF398),"")</f>
        <v/>
      </c>
      <c r="BW123" s="333" t="str">
        <f>IF(AND('MAPA DE RIESGOS'!$AP399="Baja",'MAPA DE RIESGOS'!$AR399="Mayor"),CONCATENATE("R",'MAPA DE RIESGOS'!$H399,"C",'MAPA DE RIESGOS'!$AF399),"")</f>
        <v/>
      </c>
      <c r="BX123" s="333" t="str">
        <f>IF(AND('MAPA DE RIESGOS'!$AP400="Baja",'MAPA DE RIESGOS'!$AR400="Mayor"),CONCATENATE("R",'MAPA DE RIESGOS'!$H400,"C",'MAPA DE RIESGOS'!$AF400),"")</f>
        <v/>
      </c>
      <c r="BY123" s="333" t="str">
        <f>IF(AND('MAPA DE RIESGOS'!$AP401="Baja",'MAPA DE RIESGOS'!$AR401="Mayor"),CONCATENATE("R",'MAPA DE RIESGOS'!$H401,"C",'MAPA DE RIESGOS'!$AF401),"")</f>
        <v/>
      </c>
      <c r="BZ123" s="333" t="str">
        <f>IF(AND('MAPA DE RIESGOS'!$AP402="Baja",'MAPA DE RIESGOS'!$AR402="Mayor"),CONCATENATE("R",'MAPA DE RIESGOS'!$H402,"C",'MAPA DE RIESGOS'!$AF402),"")</f>
        <v/>
      </c>
      <c r="CA123" s="333" t="str">
        <f>IF(AND('MAPA DE RIESGOS'!$AP403="Baja",'MAPA DE RIESGOS'!$AR403="Mayor"),CONCATENATE("R",'MAPA DE RIESGOS'!$H403,"C",'MAPA DE RIESGOS'!$AF403),"")</f>
        <v/>
      </c>
      <c r="CB123" s="333" t="str">
        <f>IF(AND('MAPA DE RIESGOS'!$AP404="Baja",'MAPA DE RIESGOS'!$AR404="Mayor"),CONCATENATE("R",'MAPA DE RIESGOS'!$H404,"C",'MAPA DE RIESGOS'!$AF404),"")</f>
        <v/>
      </c>
      <c r="CC123" s="334" t="str">
        <f>IF(AND('MAPA DE RIESGOS'!$AP405="Baja",'MAPA DE RIESGOS'!$AR405="Mayor"),CONCATENATE("R",'MAPA DE RIESGOS'!$H405,"C",'MAPA DE RIESGOS'!$AF405),"")</f>
        <v/>
      </c>
      <c r="CD123" s="335" t="str">
        <f>IF(AND('MAPA DE RIESGOS'!$AP388="Baja",'MAPA DE RIESGOS'!$AR388="Catastrófico"),CONCATENATE("R",'MAPA DE RIESGOS'!$H388,"C",'MAPA DE RIESGOS'!$AF388),"")</f>
        <v/>
      </c>
      <c r="CE123" s="335" t="str">
        <f>IF(AND('MAPA DE RIESGOS'!$AP389="Baja",'MAPA DE RIESGOS'!$AR389="Catastrófico"),CONCATENATE("R",'MAPA DE RIESGOS'!$H389,"C",'MAPA DE RIESGOS'!$AF389),"")</f>
        <v/>
      </c>
      <c r="CF123" s="335" t="str">
        <f>IF(AND('MAPA DE RIESGOS'!$AP390="Baja",'MAPA DE RIESGOS'!$AR390="Catastrófico"),CONCATENATE("R",'MAPA DE RIESGOS'!$H390,"C",'MAPA DE RIESGOS'!$AF390),"")</f>
        <v/>
      </c>
      <c r="CG123" s="335" t="str">
        <f>IF(AND('MAPA DE RIESGOS'!$AP391="Baja",'MAPA DE RIESGOS'!$AR391="Catastrófico"),CONCATENATE("R",'MAPA DE RIESGOS'!$H391,"C",'MAPA DE RIESGOS'!$AF391),"")</f>
        <v/>
      </c>
      <c r="CH123" s="335" t="str">
        <f>IF(AND('MAPA DE RIESGOS'!$AP392="Baja",'MAPA DE RIESGOS'!$AR392="Catastrófico"),CONCATENATE("R",'MAPA DE RIESGOS'!$H392,"C",'MAPA DE RIESGOS'!$AF392),"")</f>
        <v/>
      </c>
      <c r="CI123" s="335" t="str">
        <f>IF(AND('MAPA DE RIESGOS'!$AP393="Baja",'MAPA DE RIESGOS'!$AR393="Catastrófico"),CONCATENATE("R",'MAPA DE RIESGOS'!$H393,"C",'MAPA DE RIESGOS'!$AF393),"")</f>
        <v/>
      </c>
      <c r="CJ123" s="335" t="str">
        <f>IF(AND('MAPA DE RIESGOS'!$AP394="Baja",'MAPA DE RIESGOS'!$AR394="Catastrófico"),CONCATENATE("R",'MAPA DE RIESGOS'!$H394,"C",'MAPA DE RIESGOS'!$AF394),"")</f>
        <v/>
      </c>
      <c r="CK123" s="335" t="str">
        <f>IF(AND('MAPA DE RIESGOS'!$AP395="Baja",'MAPA DE RIESGOS'!$AR395="Catastrófico"),CONCATENATE("R",'MAPA DE RIESGOS'!$H395,"C",'MAPA DE RIESGOS'!$AF395),"")</f>
        <v/>
      </c>
      <c r="CL123" s="335" t="str">
        <f>IF(AND('MAPA DE RIESGOS'!$AP396="Baja",'MAPA DE RIESGOS'!$AR396="Catastrófico"),CONCATENATE("R",'MAPA DE RIESGOS'!$H396,"C",'MAPA DE RIESGOS'!$AF396),"")</f>
        <v/>
      </c>
      <c r="CM123" s="335" t="str">
        <f>IF(AND('MAPA DE RIESGOS'!$AP397="Baja",'MAPA DE RIESGOS'!$AR397="Catastrófico"),CONCATENATE("R",'MAPA DE RIESGOS'!$H397,"C",'MAPA DE RIESGOS'!$AF397),"")</f>
        <v/>
      </c>
      <c r="CN123" s="335" t="str">
        <f>IF(AND('MAPA DE RIESGOS'!$AP398="Baja",'MAPA DE RIESGOS'!$AR398="Catastrófico"),CONCATENATE("R",'MAPA DE RIESGOS'!$H398,"C",'MAPA DE RIESGOS'!$AF398),"")</f>
        <v/>
      </c>
      <c r="CO123" s="335" t="str">
        <f>IF(AND('MAPA DE RIESGOS'!$AP399="Baja",'MAPA DE RIESGOS'!$AR399="Catastrófico"),CONCATENATE("R",'MAPA DE RIESGOS'!$H399,"C",'MAPA DE RIESGOS'!$AF399),"")</f>
        <v/>
      </c>
      <c r="CP123" s="335" t="str">
        <f>IF(AND('MAPA DE RIESGOS'!$AP400="Baja",'MAPA DE RIESGOS'!$AR400="Catastrófico"),CONCATENATE("R",'MAPA DE RIESGOS'!$H400,"C",'MAPA DE RIESGOS'!$AF400),"")</f>
        <v/>
      </c>
      <c r="CQ123" s="335" t="str">
        <f>IF(AND('MAPA DE RIESGOS'!$AP401="Baja",'MAPA DE RIESGOS'!$AR401="Catastrófico"),CONCATENATE("R",'MAPA DE RIESGOS'!$H401,"C",'MAPA DE RIESGOS'!$AF401),"")</f>
        <v/>
      </c>
      <c r="CR123" s="335" t="str">
        <f>IF(AND('MAPA DE RIESGOS'!$AP402="Baja",'MAPA DE RIESGOS'!$AR402="Catastrófico"),CONCATENATE("R",'MAPA DE RIESGOS'!$H402,"C",'MAPA DE RIESGOS'!$AF402),"")</f>
        <v/>
      </c>
      <c r="CS123" s="335" t="str">
        <f>IF(AND('MAPA DE RIESGOS'!$AP403="Baja",'MAPA DE RIESGOS'!$AR403="Catastrófico"),CONCATENATE("R",'MAPA DE RIESGOS'!$H403,"C",'MAPA DE RIESGOS'!$AF403),"")</f>
        <v/>
      </c>
      <c r="CT123" s="335" t="str">
        <f>IF(AND('MAPA DE RIESGOS'!$AP404="Baja",'MAPA DE RIESGOS'!$AR404="Catastrófico"),CONCATENATE("R",'MAPA DE RIESGOS'!$H404,"C",'MAPA DE RIESGOS'!$AF404),"")</f>
        <v/>
      </c>
      <c r="CU123" s="336" t="str">
        <f>IF(AND('MAPA DE RIESGOS'!$AP405="Baja",'MAPA DE RIESGOS'!$AR405="Catastrófico"),CONCATENATE("R",'MAPA DE RIESGOS'!$H405,"C",'MAPA DE RIESGOS'!$AF405),"")</f>
        <v/>
      </c>
      <c r="CV123" s="67"/>
      <c r="CW123" s="969"/>
      <c r="CX123" s="969"/>
      <c r="CY123" s="969"/>
      <c r="CZ123" s="969"/>
      <c r="DA123" s="969"/>
      <c r="DB123" s="969"/>
    </row>
    <row r="124" spans="2:106" ht="32.450000000000003" customHeight="1">
      <c r="B124" s="966"/>
      <c r="C124" s="966"/>
      <c r="D124" s="967"/>
      <c r="E124" s="955"/>
      <c r="F124" s="956"/>
      <c r="G124" s="956"/>
      <c r="H124" s="956"/>
      <c r="I124" s="957"/>
      <c r="J124" s="354" t="str">
        <f>IF(AND('MAPA DE RIESGOS'!$AP406="Baja",'MAPA DE RIESGOS'!$AR406="Leve"),CONCATENATE("R",'MAPA DE RIESGOS'!$H406,"C",'MAPA DE RIESGOS'!$AF406),"")</f>
        <v/>
      </c>
      <c r="K124" s="355" t="str">
        <f>IF(AND('MAPA DE RIESGOS'!$AP407="Baja",'MAPA DE RIESGOS'!$AR407="Leve"),CONCATENATE("R",'MAPA DE RIESGOS'!$H407,"C",'MAPA DE RIESGOS'!$AF407),"")</f>
        <v/>
      </c>
      <c r="L124" s="355" t="str">
        <f>IF(AND('MAPA DE RIESGOS'!$AP408="Baja",'MAPA DE RIESGOS'!$AR408="Leve"),CONCATENATE("R",'MAPA DE RIESGOS'!$H408,"C",'MAPA DE RIESGOS'!$AF408),"")</f>
        <v/>
      </c>
      <c r="M124" s="355" t="str">
        <f>IF(AND('MAPA DE RIESGOS'!$AP409="Baja",'MAPA DE RIESGOS'!$AR409="Leve"),CONCATENATE("R",'MAPA DE RIESGOS'!$H409,"C",'MAPA DE RIESGOS'!$AF409),"")</f>
        <v/>
      </c>
      <c r="N124" s="355" t="str">
        <f>IF(AND('MAPA DE RIESGOS'!$AP410="Baja",'MAPA DE RIESGOS'!$AR410="Leve"),CONCATENATE("R",'MAPA DE RIESGOS'!$H410,"C",'MAPA DE RIESGOS'!$AF410),"")</f>
        <v/>
      </c>
      <c r="O124" s="355" t="str">
        <f>IF(AND('MAPA DE RIESGOS'!$AP411="Baja",'MAPA DE RIESGOS'!$AR411="Leve"),CONCATENATE("R",'MAPA DE RIESGOS'!$H411,"C",'MAPA DE RIESGOS'!$AF411),"")</f>
        <v/>
      </c>
      <c r="P124" s="355" t="str">
        <f>IF(AND('MAPA DE RIESGOS'!$AP412="Baja",'MAPA DE RIESGOS'!$AR412="Leve"),CONCATENATE("R",'MAPA DE RIESGOS'!$H412,"C",'MAPA DE RIESGOS'!$AF412),"")</f>
        <v/>
      </c>
      <c r="Q124" s="355" t="str">
        <f>IF(AND('MAPA DE RIESGOS'!$AP413="Baja",'MAPA DE RIESGOS'!$AR413="Leve"),CONCATENATE("R",'MAPA DE RIESGOS'!$H413,"C",'MAPA DE RIESGOS'!$AF413),"")</f>
        <v/>
      </c>
      <c r="R124" s="355" t="str">
        <f>IF(AND('MAPA DE RIESGOS'!$AP414="Baja",'MAPA DE RIESGOS'!$AR414="Leve"),CONCATENATE("R",'MAPA DE RIESGOS'!$H414,"C",'MAPA DE RIESGOS'!$AF414),"")</f>
        <v/>
      </c>
      <c r="S124" s="355" t="str">
        <f>IF(AND('MAPA DE RIESGOS'!$AP415="Baja",'MAPA DE RIESGOS'!$AR415="Leve"),CONCATENATE("R",'MAPA DE RIESGOS'!$H415,"C",'MAPA DE RIESGOS'!$AF415),"")</f>
        <v/>
      </c>
      <c r="T124" s="355" t="str">
        <f>IF(AND('MAPA DE RIESGOS'!$AP416="Baja",'MAPA DE RIESGOS'!$AR416="Leve"),CONCATENATE("R",'MAPA DE RIESGOS'!$H416,"C",'MAPA DE RIESGOS'!$AF416),"")</f>
        <v/>
      </c>
      <c r="U124" s="355" t="str">
        <f>IF(AND('MAPA DE RIESGOS'!$AP417="Baja",'MAPA DE RIESGOS'!$AR417="Leve"),CONCATENATE("R",'MAPA DE RIESGOS'!$H417,"C",'MAPA DE RIESGOS'!$AF417),"")</f>
        <v/>
      </c>
      <c r="V124" s="355" t="str">
        <f>IF(AND('MAPA DE RIESGOS'!$AP418="Baja",'MAPA DE RIESGOS'!$AR418="Leve"),CONCATENATE("R",'MAPA DE RIESGOS'!$H418,"C",'MAPA DE RIESGOS'!$AF418),"")</f>
        <v/>
      </c>
      <c r="W124" s="355" t="str">
        <f>IF(AND('MAPA DE RIESGOS'!$AP419="Baja",'MAPA DE RIESGOS'!$AR419="Leve"),CONCATENATE("R",'MAPA DE RIESGOS'!$H419,"C",'MAPA DE RIESGOS'!$AF419),"")</f>
        <v/>
      </c>
      <c r="X124" s="355" t="str">
        <f>IF(AND('MAPA DE RIESGOS'!$AP420="Baja",'MAPA DE RIESGOS'!$AR420="Leve"),CONCATENATE("R",'MAPA DE RIESGOS'!$H420,"C",'MAPA DE RIESGOS'!$AF420),"")</f>
        <v/>
      </c>
      <c r="Y124" s="355" t="str">
        <f>IF(AND('MAPA DE RIESGOS'!$AP421="Baja",'MAPA DE RIESGOS'!$AR421="Leve"),CONCATENATE("R",'MAPA DE RIESGOS'!$H421,"C",'MAPA DE RIESGOS'!$AF421),"")</f>
        <v/>
      </c>
      <c r="Z124" s="355" t="str">
        <f>IF(AND('MAPA DE RIESGOS'!$AP422="Baja",'MAPA DE RIESGOS'!$AR422="Leve"),CONCATENATE("R",'MAPA DE RIESGOS'!$H422,"C",'MAPA DE RIESGOS'!$AF422),"")</f>
        <v/>
      </c>
      <c r="AA124" s="356" t="str">
        <f>IF(AND('MAPA DE RIESGOS'!$AP423="Baja",'MAPA DE RIESGOS'!$AR423="Leve"),CONCATENATE("R",'MAPA DE RIESGOS'!$H423,"C",'MAPA DE RIESGOS'!$AF423),"")</f>
        <v/>
      </c>
      <c r="AB124" s="345" t="str">
        <f>IF(AND('MAPA DE RIESGOS'!$AP406="Baja",'MAPA DE RIESGOS'!$AR406="Menor"),CONCATENATE("R",'MAPA DE RIESGOS'!$H406,"C",'MAPA DE RIESGOS'!$AF406),"")</f>
        <v/>
      </c>
      <c r="AC124" s="346" t="str">
        <f>IF(AND('MAPA DE RIESGOS'!$AP407="Baja",'MAPA DE RIESGOS'!$AR407="Menor"),CONCATENATE("R",'MAPA DE RIESGOS'!$H407,"C",'MAPA DE RIESGOS'!$AF407),"")</f>
        <v/>
      </c>
      <c r="AD124" s="346" t="str">
        <f>IF(AND('MAPA DE RIESGOS'!$AP408="Baja",'MAPA DE RIESGOS'!$AR408="Menor"),CONCATENATE("R",'MAPA DE RIESGOS'!$H408,"C",'MAPA DE RIESGOS'!$AF408),"")</f>
        <v/>
      </c>
      <c r="AE124" s="346" t="str">
        <f>IF(AND('MAPA DE RIESGOS'!$AP409="Baja",'MAPA DE RIESGOS'!$AR409="Menor"),CONCATENATE("R",'MAPA DE RIESGOS'!$H409,"C",'MAPA DE RIESGOS'!$AF409),"")</f>
        <v/>
      </c>
      <c r="AF124" s="346" t="str">
        <f>IF(AND('MAPA DE RIESGOS'!$AP410="Baja",'MAPA DE RIESGOS'!$AR410="Menor"),CONCATENATE("R",'MAPA DE RIESGOS'!$H410,"C",'MAPA DE RIESGOS'!$AF410),"")</f>
        <v/>
      </c>
      <c r="AG124" s="346" t="str">
        <f>IF(AND('MAPA DE RIESGOS'!$AP411="Baja",'MAPA DE RIESGOS'!$AR411="Menor"),CONCATENATE("R",'MAPA DE RIESGOS'!$H411,"C",'MAPA DE RIESGOS'!$AF411),"")</f>
        <v/>
      </c>
      <c r="AH124" s="346" t="str">
        <f>IF(AND('MAPA DE RIESGOS'!$AP412="Baja",'MAPA DE RIESGOS'!$AR412="Menor"),CONCATENATE("R",'MAPA DE RIESGOS'!$H412,"C",'MAPA DE RIESGOS'!$AF412),"")</f>
        <v/>
      </c>
      <c r="AI124" s="346" t="str">
        <f>IF(AND('MAPA DE RIESGOS'!$AP413="Baja",'MAPA DE RIESGOS'!$AR413="Menor"),CONCATENATE("R",'MAPA DE RIESGOS'!$H413,"C",'MAPA DE RIESGOS'!$AF413),"")</f>
        <v/>
      </c>
      <c r="AJ124" s="346" t="str">
        <f>IF(AND('MAPA DE RIESGOS'!$AP414="Baja",'MAPA DE RIESGOS'!$AR414="Menor"),CONCATENATE("R",'MAPA DE RIESGOS'!$H414,"C",'MAPA DE RIESGOS'!$AF414),"")</f>
        <v/>
      </c>
      <c r="AK124" s="346" t="str">
        <f>IF(AND('MAPA DE RIESGOS'!$AP415="Baja",'MAPA DE RIESGOS'!$AR415="Menor"),CONCATENATE("R",'MAPA DE RIESGOS'!$H415,"C",'MAPA DE RIESGOS'!$AF415),"")</f>
        <v/>
      </c>
      <c r="AL124" s="346" t="str">
        <f>IF(AND('MAPA DE RIESGOS'!$AP416="Baja",'MAPA DE RIESGOS'!$AR416="Menor"),CONCATENATE("R",'MAPA DE RIESGOS'!$H416,"C",'MAPA DE RIESGOS'!$AF416),"")</f>
        <v/>
      </c>
      <c r="AM124" s="346" t="str">
        <f>IF(AND('MAPA DE RIESGOS'!$AP417="Baja",'MAPA DE RIESGOS'!$AR417="Menor"),CONCATENATE("R",'MAPA DE RIESGOS'!$H417,"C",'MAPA DE RIESGOS'!$AF417),"")</f>
        <v/>
      </c>
      <c r="AN124" s="346" t="str">
        <f>IF(AND('MAPA DE RIESGOS'!$AP418="Baja",'MAPA DE RIESGOS'!$AR418="Menor"),CONCATENATE("R",'MAPA DE RIESGOS'!$H418,"C",'MAPA DE RIESGOS'!$AF418),"")</f>
        <v/>
      </c>
      <c r="AO124" s="346" t="str">
        <f>IF(AND('MAPA DE RIESGOS'!$AP419="Baja",'MAPA DE RIESGOS'!$AR419="Menor"),CONCATENATE("R",'MAPA DE RIESGOS'!$H419,"C",'MAPA DE RIESGOS'!$AF419),"")</f>
        <v/>
      </c>
      <c r="AP124" s="346" t="str">
        <f>IF(AND('MAPA DE RIESGOS'!$AP420="Baja",'MAPA DE RIESGOS'!$AR420="Menor"),CONCATENATE("R",'MAPA DE RIESGOS'!$H420,"C",'MAPA DE RIESGOS'!$AF420),"")</f>
        <v/>
      </c>
      <c r="AQ124" s="346" t="str">
        <f>IF(AND('MAPA DE RIESGOS'!$AP421="Baja",'MAPA DE RIESGOS'!$AR421="Menor"),CONCATENATE("R",'MAPA DE RIESGOS'!$H421,"C",'MAPA DE RIESGOS'!$AF421),"")</f>
        <v/>
      </c>
      <c r="AR124" s="346" t="str">
        <f>IF(AND('MAPA DE RIESGOS'!$AP422="Baja",'MAPA DE RIESGOS'!$AR422="Menor"),CONCATENATE("R",'MAPA DE RIESGOS'!$H422,"C",'MAPA DE RIESGOS'!$AF422),"")</f>
        <v/>
      </c>
      <c r="AS124" s="346" t="str">
        <f>IF(AND('MAPA DE RIESGOS'!$AP423="Baja",'MAPA DE RIESGOS'!$AR423="Menor"),CONCATENATE("R",'MAPA DE RIESGOS'!$H423,"C",'MAPA DE RIESGOS'!$AF423),"")</f>
        <v/>
      </c>
      <c r="AT124" s="345" t="str">
        <f>IF(AND('MAPA DE RIESGOS'!$AP406="Baja",'MAPA DE RIESGOS'!$AR406="Moderado"),CONCATENATE("R",'MAPA DE RIESGOS'!$H406,"C",'MAPA DE RIESGOS'!$AF406),"")</f>
        <v>R66C1</v>
      </c>
      <c r="AU124" s="346" t="str">
        <f>IF(AND('MAPA DE RIESGOS'!$AP407="Baja",'MAPA DE RIESGOS'!$AR407="Moderado"),CONCATENATE("R",'MAPA DE RIESGOS'!$H407,"C",'MAPA DE RIESGOS'!$AF407),"")</f>
        <v/>
      </c>
      <c r="AV124" s="346" t="str">
        <f>IF(AND('MAPA DE RIESGOS'!$AP408="Baja",'MAPA DE RIESGOS'!$AR408="Moderado"),CONCATENATE("R",'MAPA DE RIESGOS'!$H408,"C",'MAPA DE RIESGOS'!$AF408),"")</f>
        <v/>
      </c>
      <c r="AW124" s="346" t="str">
        <f>IF(AND('MAPA DE RIESGOS'!$AP409="Baja",'MAPA DE RIESGOS'!$AR409="Moderado"),CONCATENATE("R",'MAPA DE RIESGOS'!$H409,"C",'MAPA DE RIESGOS'!$AF409),"")</f>
        <v/>
      </c>
      <c r="AX124" s="346" t="str">
        <f>IF(AND('MAPA DE RIESGOS'!$AP410="Baja",'MAPA DE RIESGOS'!$AR410="Moderado"),CONCATENATE("R",'MAPA DE RIESGOS'!$H410,"C",'MAPA DE RIESGOS'!$AF410),"")</f>
        <v/>
      </c>
      <c r="AY124" s="346" t="str">
        <f>IF(AND('MAPA DE RIESGOS'!$AP411="Baja",'MAPA DE RIESGOS'!$AR411="Moderado"),CONCATENATE("R",'MAPA DE RIESGOS'!$H411,"C",'MAPA DE RIESGOS'!$AF411),"")</f>
        <v/>
      </c>
      <c r="AZ124" s="346" t="str">
        <f>IF(AND('MAPA DE RIESGOS'!$AP412="Baja",'MAPA DE RIESGOS'!$AR412="Moderado"),CONCATENATE("R",'MAPA DE RIESGOS'!$H412,"C",'MAPA DE RIESGOS'!$AF412),"")</f>
        <v/>
      </c>
      <c r="BA124" s="346" t="str">
        <f>IF(AND('MAPA DE RIESGOS'!$AP413="Baja",'MAPA DE RIESGOS'!$AR413="Moderado"),CONCATENATE("R",'MAPA DE RIESGOS'!$H413,"C",'MAPA DE RIESGOS'!$AF413),"")</f>
        <v/>
      </c>
      <c r="BB124" s="346" t="str">
        <f>IF(AND('MAPA DE RIESGOS'!$AP414="Baja",'MAPA DE RIESGOS'!$AR414="Moderado"),CONCATENATE("R",'MAPA DE RIESGOS'!$H414,"C",'MAPA DE RIESGOS'!$AF414),"")</f>
        <v/>
      </c>
      <c r="BC124" s="346" t="str">
        <f>IF(AND('MAPA DE RIESGOS'!$AP415="Baja",'MAPA DE RIESGOS'!$AR415="Moderado"),CONCATENATE("R",'MAPA DE RIESGOS'!$H415,"C",'MAPA DE RIESGOS'!$AF415),"")</f>
        <v/>
      </c>
      <c r="BD124" s="346" t="str">
        <f>IF(AND('MAPA DE RIESGOS'!$AP416="Baja",'MAPA DE RIESGOS'!$AR416="Moderado"),CONCATENATE("R",'MAPA DE RIESGOS'!$H416,"C",'MAPA DE RIESGOS'!$AF416),"")</f>
        <v/>
      </c>
      <c r="BE124" s="346" t="str">
        <f>IF(AND('MAPA DE RIESGOS'!$AP417="Baja",'MAPA DE RIESGOS'!$AR417="Moderado"),CONCATENATE("R",'MAPA DE RIESGOS'!$H417,"C",'MAPA DE RIESGOS'!$AF417),"")</f>
        <v/>
      </c>
      <c r="BF124" s="346" t="str">
        <f>IF(AND('MAPA DE RIESGOS'!$AP418="Baja",'MAPA DE RIESGOS'!$AR418="Moderado"),CONCATENATE("R",'MAPA DE RIESGOS'!$H418,"C",'MAPA DE RIESGOS'!$AF418),"")</f>
        <v>R68C1</v>
      </c>
      <c r="BG124" s="346" t="str">
        <f>IF(AND('MAPA DE RIESGOS'!$AP419="Baja",'MAPA DE RIESGOS'!$AR419="Moderado"),CONCATENATE("R",'MAPA DE RIESGOS'!$H419,"C",'MAPA DE RIESGOS'!$AF419),"")</f>
        <v>R68C2</v>
      </c>
      <c r="BH124" s="346" t="str">
        <f>IF(AND('MAPA DE RIESGOS'!$AP420="Baja",'MAPA DE RIESGOS'!$AR420="Moderado"),CONCATENATE("R",'MAPA DE RIESGOS'!$H420,"C",'MAPA DE RIESGOS'!$AF420),"")</f>
        <v/>
      </c>
      <c r="BI124" s="346" t="str">
        <f>IF(AND('MAPA DE RIESGOS'!$AP421="Baja",'MAPA DE RIESGOS'!$AR421="Moderado"),CONCATENATE("R",'MAPA DE RIESGOS'!$H421,"C",'MAPA DE RIESGOS'!$AF421),"")</f>
        <v/>
      </c>
      <c r="BJ124" s="346" t="str">
        <f>IF(AND('MAPA DE RIESGOS'!$AP422="Baja",'MAPA DE RIESGOS'!$AR422="Moderado"),CONCATENATE("R",'MAPA DE RIESGOS'!$H422,"C",'MAPA DE RIESGOS'!$AF422),"")</f>
        <v/>
      </c>
      <c r="BK124" s="347" t="str">
        <f>IF(AND('MAPA DE RIESGOS'!$AP423="Baja",'MAPA DE RIESGOS'!$AR423="Moderado"),CONCATENATE("R",'MAPA DE RIESGOS'!$H423,"C",'MAPA DE RIESGOS'!$AF423),"")</f>
        <v/>
      </c>
      <c r="BL124" s="333" t="str">
        <f>IF(AND('MAPA DE RIESGOS'!$AP406="Baja",'MAPA DE RIESGOS'!$AR406="Mayor"),CONCATENATE("R",'MAPA DE RIESGOS'!$H406,"C",'MAPA DE RIESGOS'!$AF406),"")</f>
        <v/>
      </c>
      <c r="BM124" s="333" t="str">
        <f>IF(AND('MAPA DE RIESGOS'!$AP407="Baja",'MAPA DE RIESGOS'!$AR407="Mayor"),CONCATENATE("R",'MAPA DE RIESGOS'!$H407,"C",'MAPA DE RIESGOS'!$AF407),"")</f>
        <v/>
      </c>
      <c r="BN124" s="333" t="str">
        <f>IF(AND('MAPA DE RIESGOS'!$AP408="Baja",'MAPA DE RIESGOS'!$AR408="Mayor"),CONCATENATE("R",'MAPA DE RIESGOS'!$H408,"C",'MAPA DE RIESGOS'!$AF408),"")</f>
        <v/>
      </c>
      <c r="BO124" s="333" t="str">
        <f>IF(AND('MAPA DE RIESGOS'!$AP409="Baja",'MAPA DE RIESGOS'!$AR409="Mayor"),CONCATENATE("R",'MAPA DE RIESGOS'!$H409,"C",'MAPA DE RIESGOS'!$AF409),"")</f>
        <v/>
      </c>
      <c r="BP124" s="333" t="str">
        <f>IF(AND('MAPA DE RIESGOS'!$AP410="Baja",'MAPA DE RIESGOS'!$AR410="Mayor"),CONCATENATE("R",'MAPA DE RIESGOS'!$H410,"C",'MAPA DE RIESGOS'!$AF410),"")</f>
        <v/>
      </c>
      <c r="BQ124" s="333" t="str">
        <f>IF(AND('MAPA DE RIESGOS'!$AP411="Baja",'MAPA DE RIESGOS'!$AR411="Mayor"),CONCATENATE("R",'MAPA DE RIESGOS'!$H411,"C",'MAPA DE RIESGOS'!$AF411),"")</f>
        <v/>
      </c>
      <c r="BR124" s="333" t="str">
        <f>IF(AND('MAPA DE RIESGOS'!$AP412="Baja",'MAPA DE RIESGOS'!$AR412="Mayor"),CONCATENATE("R",'MAPA DE RIESGOS'!$H412,"C",'MAPA DE RIESGOS'!$AF412),"")</f>
        <v/>
      </c>
      <c r="BS124" s="333" t="str">
        <f>IF(AND('MAPA DE RIESGOS'!$AP413="Baja",'MAPA DE RIESGOS'!$AR413="Mayor"),CONCATENATE("R",'MAPA DE RIESGOS'!$H413,"C",'MAPA DE RIESGOS'!$AF413),"")</f>
        <v/>
      </c>
      <c r="BT124" s="333" t="str">
        <f>IF(AND('MAPA DE RIESGOS'!$AP414="Baja",'MAPA DE RIESGOS'!$AR414="Mayor"),CONCATENATE("R",'MAPA DE RIESGOS'!$H414,"C",'MAPA DE RIESGOS'!$AF414),"")</f>
        <v/>
      </c>
      <c r="BU124" s="333" t="str">
        <f>IF(AND('MAPA DE RIESGOS'!$AP415="Baja",'MAPA DE RIESGOS'!$AR415="Mayor"),CONCATENATE("R",'MAPA DE RIESGOS'!$H415,"C",'MAPA DE RIESGOS'!$AF415),"")</f>
        <v/>
      </c>
      <c r="BV124" s="333" t="str">
        <f>IF(AND('MAPA DE RIESGOS'!$AP416="Baja",'MAPA DE RIESGOS'!$AR416="Mayor"),CONCATENATE("R",'MAPA DE RIESGOS'!$H416,"C",'MAPA DE RIESGOS'!$AF416),"")</f>
        <v/>
      </c>
      <c r="BW124" s="333" t="str">
        <f>IF(AND('MAPA DE RIESGOS'!$AP417="Baja",'MAPA DE RIESGOS'!$AR417="Mayor"),CONCATENATE("R",'MAPA DE RIESGOS'!$H417,"C",'MAPA DE RIESGOS'!$AF417),"")</f>
        <v/>
      </c>
      <c r="BX124" s="333" t="str">
        <f>IF(AND('MAPA DE RIESGOS'!$AP418="Baja",'MAPA DE RIESGOS'!$AR418="Mayor"),CONCATENATE("R",'MAPA DE RIESGOS'!$H418,"C",'MAPA DE RIESGOS'!$AF418),"")</f>
        <v/>
      </c>
      <c r="BY124" s="333" t="str">
        <f>IF(AND('MAPA DE RIESGOS'!$AP419="Baja",'MAPA DE RIESGOS'!$AR419="Mayor"),CONCATENATE("R",'MAPA DE RIESGOS'!$H419,"C",'MAPA DE RIESGOS'!$AF419),"")</f>
        <v/>
      </c>
      <c r="BZ124" s="333" t="str">
        <f>IF(AND('MAPA DE RIESGOS'!$AP420="Baja",'MAPA DE RIESGOS'!$AR420="Mayor"),CONCATENATE("R",'MAPA DE RIESGOS'!$H420,"C",'MAPA DE RIESGOS'!$AF420),"")</f>
        <v/>
      </c>
      <c r="CA124" s="333" t="str">
        <f>IF(AND('MAPA DE RIESGOS'!$AP421="Baja",'MAPA DE RIESGOS'!$AR421="Mayor"),CONCATENATE("R",'MAPA DE RIESGOS'!$H421,"C",'MAPA DE RIESGOS'!$AF421),"")</f>
        <v/>
      </c>
      <c r="CB124" s="333" t="str">
        <f>IF(AND('MAPA DE RIESGOS'!$AP422="Baja",'MAPA DE RIESGOS'!$AR422="Mayor"),CONCATENATE("R",'MAPA DE RIESGOS'!$H422,"C",'MAPA DE RIESGOS'!$AF422),"")</f>
        <v/>
      </c>
      <c r="CC124" s="334" t="str">
        <f>IF(AND('MAPA DE RIESGOS'!$AP423="Baja",'MAPA DE RIESGOS'!$AR423="Mayor"),CONCATENATE("R",'MAPA DE RIESGOS'!$H423,"C",'MAPA DE RIESGOS'!$AF423),"")</f>
        <v/>
      </c>
      <c r="CD124" s="335" t="str">
        <f>IF(AND('MAPA DE RIESGOS'!$AP406="Baja",'MAPA DE RIESGOS'!$AR406="Catastrófico"),CONCATENATE("R",'MAPA DE RIESGOS'!$H406,"C",'MAPA DE RIESGOS'!$AF406),"")</f>
        <v/>
      </c>
      <c r="CE124" s="335" t="str">
        <f>IF(AND('MAPA DE RIESGOS'!$AP407="Baja",'MAPA DE RIESGOS'!$AR407="Catastrófico"),CONCATENATE("R",'MAPA DE RIESGOS'!$H407,"C",'MAPA DE RIESGOS'!$AF407),"")</f>
        <v/>
      </c>
      <c r="CF124" s="335" t="str">
        <f>IF(AND('MAPA DE RIESGOS'!$AP408="Baja",'MAPA DE RIESGOS'!$AR408="Catastrófico"),CONCATENATE("R",'MAPA DE RIESGOS'!$H408,"C",'MAPA DE RIESGOS'!$AF408),"")</f>
        <v/>
      </c>
      <c r="CG124" s="335" t="str">
        <f>IF(AND('MAPA DE RIESGOS'!$AP409="Baja",'MAPA DE RIESGOS'!$AR409="Catastrófico"),CONCATENATE("R",'MAPA DE RIESGOS'!$H409,"C",'MAPA DE RIESGOS'!$AF409),"")</f>
        <v/>
      </c>
      <c r="CH124" s="335" t="str">
        <f>IF(AND('MAPA DE RIESGOS'!$AP410="Baja",'MAPA DE RIESGOS'!$AR410="Catastrófico"),CONCATENATE("R",'MAPA DE RIESGOS'!$H410,"C",'MAPA DE RIESGOS'!$AF410),"")</f>
        <v/>
      </c>
      <c r="CI124" s="335" t="str">
        <f>IF(AND('MAPA DE RIESGOS'!$AP411="Baja",'MAPA DE RIESGOS'!$AR411="Catastrófico"),CONCATENATE("R",'MAPA DE RIESGOS'!$H411,"C",'MAPA DE RIESGOS'!$AF411),"")</f>
        <v/>
      </c>
      <c r="CJ124" s="335" t="str">
        <f>IF(AND('MAPA DE RIESGOS'!$AP412="Baja",'MAPA DE RIESGOS'!$AR412="Catastrófico"),CONCATENATE("R",'MAPA DE RIESGOS'!$H412,"C",'MAPA DE RIESGOS'!$AF412),"")</f>
        <v/>
      </c>
      <c r="CK124" s="335" t="str">
        <f>IF(AND('MAPA DE RIESGOS'!$AP413="Baja",'MAPA DE RIESGOS'!$AR413="Catastrófico"),CONCATENATE("R",'MAPA DE RIESGOS'!$H413,"C",'MAPA DE RIESGOS'!$AF413),"")</f>
        <v/>
      </c>
      <c r="CL124" s="335" t="str">
        <f>IF(AND('MAPA DE RIESGOS'!$AP414="Baja",'MAPA DE RIESGOS'!$AR414="Catastrófico"),CONCATENATE("R",'MAPA DE RIESGOS'!$H414,"C",'MAPA DE RIESGOS'!$AF414),"")</f>
        <v/>
      </c>
      <c r="CM124" s="335" t="str">
        <f>IF(AND('MAPA DE RIESGOS'!$AP415="Baja",'MAPA DE RIESGOS'!$AR415="Catastrófico"),CONCATENATE("R",'MAPA DE RIESGOS'!$H415,"C",'MAPA DE RIESGOS'!$AF415),"")</f>
        <v/>
      </c>
      <c r="CN124" s="335" t="str">
        <f>IF(AND('MAPA DE RIESGOS'!$AP416="Baja",'MAPA DE RIESGOS'!$AR416="Catastrófico"),CONCATENATE("R",'MAPA DE RIESGOS'!$H416,"C",'MAPA DE RIESGOS'!$AF416),"")</f>
        <v/>
      </c>
      <c r="CO124" s="335" t="str">
        <f>IF(AND('MAPA DE RIESGOS'!$AP417="Baja",'MAPA DE RIESGOS'!$AR417="Catastrófico"),CONCATENATE("R",'MAPA DE RIESGOS'!$H417,"C",'MAPA DE RIESGOS'!$AF417),"")</f>
        <v/>
      </c>
      <c r="CP124" s="335" t="str">
        <f>IF(AND('MAPA DE RIESGOS'!$AP418="Baja",'MAPA DE RIESGOS'!$AR418="Catastrófico"),CONCATENATE("R",'MAPA DE RIESGOS'!$H418,"C",'MAPA DE RIESGOS'!$AF418),"")</f>
        <v/>
      </c>
      <c r="CQ124" s="335" t="str">
        <f>IF(AND('MAPA DE RIESGOS'!$AP419="Baja",'MAPA DE RIESGOS'!$AR419="Catastrófico"),CONCATENATE("R",'MAPA DE RIESGOS'!$H419,"C",'MAPA DE RIESGOS'!$AF419),"")</f>
        <v/>
      </c>
      <c r="CR124" s="335" t="str">
        <f>IF(AND('MAPA DE RIESGOS'!$AP420="Baja",'MAPA DE RIESGOS'!$AR420="Catastrófico"),CONCATENATE("R",'MAPA DE RIESGOS'!$H420,"C",'MAPA DE RIESGOS'!$AF420),"")</f>
        <v/>
      </c>
      <c r="CS124" s="335" t="str">
        <f>IF(AND('MAPA DE RIESGOS'!$AP421="Baja",'MAPA DE RIESGOS'!$AR421="Catastrófico"),CONCATENATE("R",'MAPA DE RIESGOS'!$H421,"C",'MAPA DE RIESGOS'!$AF421),"")</f>
        <v/>
      </c>
      <c r="CT124" s="335" t="str">
        <f>IF(AND('MAPA DE RIESGOS'!$AP422="Baja",'MAPA DE RIESGOS'!$AR422="Catastrófico"),CONCATENATE("R",'MAPA DE RIESGOS'!$H422,"C",'MAPA DE RIESGOS'!$AF422),"")</f>
        <v/>
      </c>
      <c r="CU124" s="336" t="str">
        <f>IF(AND('MAPA DE RIESGOS'!$AP423="Baja",'MAPA DE RIESGOS'!$AR423="Catastrófico"),CONCATENATE("R",'MAPA DE RIESGOS'!$H423,"C",'MAPA DE RIESGOS'!$AF423),"")</f>
        <v/>
      </c>
      <c r="CV124" s="67"/>
      <c r="CW124" s="969"/>
      <c r="CX124" s="969"/>
      <c r="CY124" s="969"/>
      <c r="CZ124" s="969"/>
      <c r="DA124" s="969"/>
      <c r="DB124" s="969"/>
    </row>
    <row r="125" spans="2:106" ht="32.450000000000003" customHeight="1">
      <c r="B125" s="966"/>
      <c r="C125" s="966"/>
      <c r="D125" s="967"/>
      <c r="E125" s="955"/>
      <c r="F125" s="956"/>
      <c r="G125" s="956"/>
      <c r="H125" s="956"/>
      <c r="I125" s="957"/>
      <c r="J125" s="354" t="str">
        <f>IF(AND('MAPA DE RIESGOS'!$AP424="Baja",'MAPA DE RIESGOS'!$AR424="Leve"),CONCATENATE("R",'MAPA DE RIESGOS'!$H424,"C",'MAPA DE RIESGOS'!$AF424),"")</f>
        <v/>
      </c>
      <c r="K125" s="355" t="str">
        <f>IF(AND('MAPA DE RIESGOS'!$AP425="Baja",'MAPA DE RIESGOS'!$AR425="Leve"),CONCATENATE("R",'MAPA DE RIESGOS'!$H425,"C",'MAPA DE RIESGOS'!$AF425),"")</f>
        <v/>
      </c>
      <c r="L125" s="355" t="str">
        <f>IF(AND('MAPA DE RIESGOS'!$AP426="Baja",'MAPA DE RIESGOS'!$AR426="Leve"),CONCATENATE("R",'MAPA DE RIESGOS'!$H426,"C",'MAPA DE RIESGOS'!$AF426),"")</f>
        <v/>
      </c>
      <c r="M125" s="355" t="str">
        <f>IF(AND('MAPA DE RIESGOS'!$AP427="Baja",'MAPA DE RIESGOS'!$AR427="Leve"),CONCATENATE("R",'MAPA DE RIESGOS'!$H427,"C",'MAPA DE RIESGOS'!$AF427),"")</f>
        <v/>
      </c>
      <c r="N125" s="355" t="str">
        <f>IF(AND('MAPA DE RIESGOS'!$AP428="Baja",'MAPA DE RIESGOS'!$AR428="Leve"),CONCATENATE("R",'MAPA DE RIESGOS'!$H428,"C",'MAPA DE RIESGOS'!$AF428),"")</f>
        <v/>
      </c>
      <c r="O125" s="355" t="str">
        <f>IF(AND('MAPA DE RIESGOS'!$AP429="Baja",'MAPA DE RIESGOS'!$AR429="Leve"),CONCATENATE("R",'MAPA DE RIESGOS'!$H429,"C",'MAPA DE RIESGOS'!$AF429),"")</f>
        <v/>
      </c>
      <c r="P125" s="355" t="str">
        <f>IF(AND('MAPA DE RIESGOS'!$AP430="Baja",'MAPA DE RIESGOS'!$AR430="Leve"),CONCATENATE("R",'MAPA DE RIESGOS'!$H430,"C",'MAPA DE RIESGOS'!$AF430),"")</f>
        <v/>
      </c>
      <c r="Q125" s="355" t="str">
        <f>IF(AND('MAPA DE RIESGOS'!$AP431="Baja",'MAPA DE RIESGOS'!$AR431="Leve"),CONCATENATE("R",'MAPA DE RIESGOS'!$H431,"C",'MAPA DE RIESGOS'!$AF431),"")</f>
        <v/>
      </c>
      <c r="R125" s="355" t="str">
        <f>IF(AND('MAPA DE RIESGOS'!$AP432="Baja",'MAPA DE RIESGOS'!$AR432="Leve"),CONCATENATE("R",'MAPA DE RIESGOS'!$H432,"C",'MAPA DE RIESGOS'!$AF432),"")</f>
        <v/>
      </c>
      <c r="S125" s="355" t="str">
        <f>IF(AND('MAPA DE RIESGOS'!$AP433="Baja",'MAPA DE RIESGOS'!$AR433="Leve"),CONCATENATE("R",'MAPA DE RIESGOS'!$H433,"C",'MAPA DE RIESGOS'!$AF433),"")</f>
        <v/>
      </c>
      <c r="T125" s="355" t="str">
        <f>IF(AND('MAPA DE RIESGOS'!$AP434="Baja",'MAPA DE RIESGOS'!$AR434="Leve"),CONCATENATE("R",'MAPA DE RIESGOS'!$H434,"C",'MAPA DE RIESGOS'!$AF434),"")</f>
        <v/>
      </c>
      <c r="U125" s="355" t="str">
        <f>IF(AND('MAPA DE RIESGOS'!$AP435="Baja",'MAPA DE RIESGOS'!$AR435="Leve"),CONCATENATE("R",'MAPA DE RIESGOS'!$H435,"C",'MAPA DE RIESGOS'!$AF435),"")</f>
        <v/>
      </c>
      <c r="V125" s="355" t="str">
        <f>IF(AND('MAPA DE RIESGOS'!$AP436="Baja",'MAPA DE RIESGOS'!$AR436="Leve"),CONCATENATE("R",'MAPA DE RIESGOS'!$H436,"C",'MAPA DE RIESGOS'!$AF436),"")</f>
        <v/>
      </c>
      <c r="W125" s="355" t="str">
        <f>IF(AND('MAPA DE RIESGOS'!$AP437="Baja",'MAPA DE RIESGOS'!$AR437="Leve"),CONCATENATE("R",'MAPA DE RIESGOS'!$H437,"C",'MAPA DE RIESGOS'!$AF437),"")</f>
        <v/>
      </c>
      <c r="X125" s="355" t="str">
        <f>IF(AND('MAPA DE RIESGOS'!$AP438="Baja",'MAPA DE RIESGOS'!$AR438="Leve"),CONCATENATE("R",'MAPA DE RIESGOS'!$H438,"C",'MAPA DE RIESGOS'!$AF438),"")</f>
        <v/>
      </c>
      <c r="Y125" s="355" t="str">
        <f>IF(AND('MAPA DE RIESGOS'!$AP439="Baja",'MAPA DE RIESGOS'!$AR439="Leve"),CONCATENATE("R",'MAPA DE RIESGOS'!$H439,"C",'MAPA DE RIESGOS'!$AF439),"")</f>
        <v/>
      </c>
      <c r="Z125" s="355" t="str">
        <f>IF(AND('MAPA DE RIESGOS'!$AP440="Baja",'MAPA DE RIESGOS'!$AR440="Leve"),CONCATENATE("R",'MAPA DE RIESGOS'!$H440,"C",'MAPA DE RIESGOS'!$AF440),"")</f>
        <v/>
      </c>
      <c r="AA125" s="356" t="str">
        <f>IF(AND('MAPA DE RIESGOS'!$AP441="Baja",'MAPA DE RIESGOS'!$AR441="Leve"),CONCATENATE("R",'MAPA DE RIESGOS'!$H441,"C",'MAPA DE RIESGOS'!$AF441),"")</f>
        <v/>
      </c>
      <c r="AB125" s="345" t="str">
        <f>IF(AND('MAPA DE RIESGOS'!$AP424="Baja",'MAPA DE RIESGOS'!$AR424="Menor"),CONCATENATE("R",'MAPA DE RIESGOS'!$H424,"C",'MAPA DE RIESGOS'!$AF424),"")</f>
        <v/>
      </c>
      <c r="AC125" s="346" t="str">
        <f>IF(AND('MAPA DE RIESGOS'!$AP425="Baja",'MAPA DE RIESGOS'!$AR425="Menor"),CONCATENATE("R",'MAPA DE RIESGOS'!$H425,"C",'MAPA DE RIESGOS'!$AF425),"")</f>
        <v/>
      </c>
      <c r="AD125" s="346" t="str">
        <f>IF(AND('MAPA DE RIESGOS'!$AP426="Baja",'MAPA DE RIESGOS'!$AR426="Menor"),CONCATENATE("R",'MAPA DE RIESGOS'!$H426,"C",'MAPA DE RIESGOS'!$AF426),"")</f>
        <v/>
      </c>
      <c r="AE125" s="346" t="str">
        <f>IF(AND('MAPA DE RIESGOS'!$AP427="Baja",'MAPA DE RIESGOS'!$AR427="Menor"),CONCATENATE("R",'MAPA DE RIESGOS'!$H427,"C",'MAPA DE RIESGOS'!$AF427),"")</f>
        <v/>
      </c>
      <c r="AF125" s="346" t="str">
        <f>IF(AND('MAPA DE RIESGOS'!$AP428="Baja",'MAPA DE RIESGOS'!$AR428="Menor"),CONCATENATE("R",'MAPA DE RIESGOS'!$H428,"C",'MAPA DE RIESGOS'!$AF428),"")</f>
        <v/>
      </c>
      <c r="AG125" s="346" t="str">
        <f>IF(AND('MAPA DE RIESGOS'!$AP429="Baja",'MAPA DE RIESGOS'!$AR429="Menor"),CONCATENATE("R",'MAPA DE RIESGOS'!$H429,"C",'MAPA DE RIESGOS'!$AF429),"")</f>
        <v/>
      </c>
      <c r="AH125" s="346" t="str">
        <f>IF(AND('MAPA DE RIESGOS'!$AP430="Baja",'MAPA DE RIESGOS'!$AR430="Menor"),CONCATENATE("R",'MAPA DE RIESGOS'!$H430,"C",'MAPA DE RIESGOS'!$AF430),"")</f>
        <v/>
      </c>
      <c r="AI125" s="346" t="str">
        <f>IF(AND('MAPA DE RIESGOS'!$AP431="Baja",'MAPA DE RIESGOS'!$AR431="Menor"),CONCATENATE("R",'MAPA DE RIESGOS'!$H431,"C",'MAPA DE RIESGOS'!$AF431),"")</f>
        <v/>
      </c>
      <c r="AJ125" s="346" t="str">
        <f>IF(AND('MAPA DE RIESGOS'!$AP432="Baja",'MAPA DE RIESGOS'!$AR432="Menor"),CONCATENATE("R",'MAPA DE RIESGOS'!$H432,"C",'MAPA DE RIESGOS'!$AF432),"")</f>
        <v/>
      </c>
      <c r="AK125" s="346" t="str">
        <f>IF(AND('MAPA DE RIESGOS'!$AP433="Baja",'MAPA DE RIESGOS'!$AR433="Menor"),CONCATENATE("R",'MAPA DE RIESGOS'!$H433,"C",'MAPA DE RIESGOS'!$AF433),"")</f>
        <v/>
      </c>
      <c r="AL125" s="346" t="str">
        <f>IF(AND('MAPA DE RIESGOS'!$AP434="Baja",'MAPA DE RIESGOS'!$AR434="Menor"),CONCATENATE("R",'MAPA DE RIESGOS'!$H434,"C",'MAPA DE RIESGOS'!$AF434),"")</f>
        <v/>
      </c>
      <c r="AM125" s="346" t="str">
        <f>IF(AND('MAPA DE RIESGOS'!$AP435="Baja",'MAPA DE RIESGOS'!$AR435="Menor"),CONCATENATE("R",'MAPA DE RIESGOS'!$H435,"C",'MAPA DE RIESGOS'!$AF435),"")</f>
        <v/>
      </c>
      <c r="AN125" s="346" t="str">
        <f>IF(AND('MAPA DE RIESGOS'!$AP436="Baja",'MAPA DE RIESGOS'!$AR436="Menor"),CONCATENATE("R",'MAPA DE RIESGOS'!$H436,"C",'MAPA DE RIESGOS'!$AF436),"")</f>
        <v/>
      </c>
      <c r="AO125" s="346" t="str">
        <f>IF(AND('MAPA DE RIESGOS'!$AP437="Baja",'MAPA DE RIESGOS'!$AR437="Menor"),CONCATENATE("R",'MAPA DE RIESGOS'!$H437,"C",'MAPA DE RIESGOS'!$AF437),"")</f>
        <v/>
      </c>
      <c r="AP125" s="346" t="str">
        <f>IF(AND('MAPA DE RIESGOS'!$AP438="Baja",'MAPA DE RIESGOS'!$AR438="Menor"),CONCATENATE("R",'MAPA DE RIESGOS'!$H438,"C",'MAPA DE RIESGOS'!$AF438),"")</f>
        <v/>
      </c>
      <c r="AQ125" s="346" t="str">
        <f>IF(AND('MAPA DE RIESGOS'!$AP439="Baja",'MAPA DE RIESGOS'!$AR439="Menor"),CONCATENATE("R",'MAPA DE RIESGOS'!$H439,"C",'MAPA DE RIESGOS'!$AF439),"")</f>
        <v/>
      </c>
      <c r="AR125" s="346" t="str">
        <f>IF(AND('MAPA DE RIESGOS'!$AP440="Baja",'MAPA DE RIESGOS'!$AR440="Menor"),CONCATENATE("R",'MAPA DE RIESGOS'!$H440,"C",'MAPA DE RIESGOS'!$AF440),"")</f>
        <v/>
      </c>
      <c r="AS125" s="346" t="str">
        <f>IF(AND('MAPA DE RIESGOS'!$AP441="Baja",'MAPA DE RIESGOS'!$AR441="Menor"),CONCATENATE("R",'MAPA DE RIESGOS'!$H441,"C",'MAPA DE RIESGOS'!$AF441),"")</f>
        <v/>
      </c>
      <c r="AT125" s="345" t="str">
        <f>IF(AND('MAPA DE RIESGOS'!$AP424="Baja",'MAPA DE RIESGOS'!$AR424="Moderado"),CONCATENATE("R",'MAPA DE RIESGOS'!$H424,"C",'MAPA DE RIESGOS'!$AF424),"")</f>
        <v>R69C1</v>
      </c>
      <c r="AU125" s="346" t="str">
        <f>IF(AND('MAPA DE RIESGOS'!$AP425="Baja",'MAPA DE RIESGOS'!$AR425="Moderado"),CONCATENATE("R",'MAPA DE RIESGOS'!$H425,"C",'MAPA DE RIESGOS'!$AF425),"")</f>
        <v/>
      </c>
      <c r="AV125" s="346" t="str">
        <f>IF(AND('MAPA DE RIESGOS'!$AP426="Baja",'MAPA DE RIESGOS'!$AR426="Moderado"),CONCATENATE("R",'MAPA DE RIESGOS'!$H426,"C",'MAPA DE RIESGOS'!$AF426),"")</f>
        <v/>
      </c>
      <c r="AW125" s="346" t="str">
        <f>IF(AND('MAPA DE RIESGOS'!$AP427="Baja",'MAPA DE RIESGOS'!$AR427="Moderado"),CONCATENATE("R",'MAPA DE RIESGOS'!$H427,"C",'MAPA DE RIESGOS'!$AF427),"")</f>
        <v/>
      </c>
      <c r="AX125" s="346" t="str">
        <f>IF(AND('MAPA DE RIESGOS'!$AP428="Baja",'MAPA DE RIESGOS'!$AR428="Moderado"),CONCATENATE("R",'MAPA DE RIESGOS'!$H428,"C",'MAPA DE RIESGOS'!$AF428),"")</f>
        <v/>
      </c>
      <c r="AY125" s="346" t="str">
        <f>IF(AND('MAPA DE RIESGOS'!$AP429="Baja",'MAPA DE RIESGOS'!$AR429="Moderado"),CONCATENATE("R",'MAPA DE RIESGOS'!$H429,"C",'MAPA DE RIESGOS'!$AF429),"")</f>
        <v/>
      </c>
      <c r="AZ125" s="346" t="str">
        <f>IF(AND('MAPA DE RIESGOS'!$AP430="Baja",'MAPA DE RIESGOS'!$AR430="Moderado"),CONCATENATE("R",'MAPA DE RIESGOS'!$H430,"C",'MAPA DE RIESGOS'!$AF430),"")</f>
        <v>R70C1</v>
      </c>
      <c r="BA125" s="346" t="str">
        <f>IF(AND('MAPA DE RIESGOS'!$AP431="Baja",'MAPA DE RIESGOS'!$AR431="Moderado"),CONCATENATE("R",'MAPA DE RIESGOS'!$H431,"C",'MAPA DE RIESGOS'!$AF431),"")</f>
        <v/>
      </c>
      <c r="BB125" s="346" t="str">
        <f>IF(AND('MAPA DE RIESGOS'!$AP432="Baja",'MAPA DE RIESGOS'!$AR432="Moderado"),CONCATENATE("R",'MAPA DE RIESGOS'!$H432,"C",'MAPA DE RIESGOS'!$AF432),"")</f>
        <v/>
      </c>
      <c r="BC125" s="346" t="str">
        <f>IF(AND('MAPA DE RIESGOS'!$AP433="Baja",'MAPA DE RIESGOS'!$AR433="Moderado"),CONCATENATE("R",'MAPA DE RIESGOS'!$H433,"C",'MAPA DE RIESGOS'!$AF433),"")</f>
        <v/>
      </c>
      <c r="BD125" s="346" t="str">
        <f>IF(AND('MAPA DE RIESGOS'!$AP434="Baja",'MAPA DE RIESGOS'!$AR434="Moderado"),CONCATENATE("R",'MAPA DE RIESGOS'!$H434,"C",'MAPA DE RIESGOS'!$AF434),"")</f>
        <v/>
      </c>
      <c r="BE125" s="346" t="str">
        <f>IF(AND('MAPA DE RIESGOS'!$AP435="Baja",'MAPA DE RIESGOS'!$AR435="Moderado"),CONCATENATE("R",'MAPA DE RIESGOS'!$H435,"C",'MAPA DE RIESGOS'!$AF435),"")</f>
        <v/>
      </c>
      <c r="BF125" s="346" t="str">
        <f>IF(AND('MAPA DE RIESGOS'!$AP436="Baja",'MAPA DE RIESGOS'!$AR436="Moderado"),CONCATENATE("R",'MAPA DE RIESGOS'!$H436,"C",'MAPA DE RIESGOS'!$AF436),"")</f>
        <v>R71C1</v>
      </c>
      <c r="BG125" s="346" t="str">
        <f>IF(AND('MAPA DE RIESGOS'!$AP437="Baja",'MAPA DE RIESGOS'!$AR437="Moderado"),CONCATENATE("R",'MAPA DE RIESGOS'!$H437,"C",'MAPA DE RIESGOS'!$AF437),"")</f>
        <v/>
      </c>
      <c r="BH125" s="346" t="str">
        <f>IF(AND('MAPA DE RIESGOS'!$AP438="Baja",'MAPA DE RIESGOS'!$AR438="Moderado"),CONCATENATE("R",'MAPA DE RIESGOS'!$H438,"C",'MAPA DE RIESGOS'!$AF438),"")</f>
        <v/>
      </c>
      <c r="BI125" s="346" t="str">
        <f>IF(AND('MAPA DE RIESGOS'!$AP439="Baja",'MAPA DE RIESGOS'!$AR439="Moderado"),CONCATENATE("R",'MAPA DE RIESGOS'!$H439,"C",'MAPA DE RIESGOS'!$AF439),"")</f>
        <v/>
      </c>
      <c r="BJ125" s="346" t="str">
        <f>IF(AND('MAPA DE RIESGOS'!$AP440="Baja",'MAPA DE RIESGOS'!$AR440="Moderado"),CONCATENATE("R",'MAPA DE RIESGOS'!$H440,"C",'MAPA DE RIESGOS'!$AF440),"")</f>
        <v/>
      </c>
      <c r="BK125" s="347" t="str">
        <f>IF(AND('MAPA DE RIESGOS'!$AP441="Baja",'MAPA DE RIESGOS'!$AR441="Moderado"),CONCATENATE("R",'MAPA DE RIESGOS'!$H441,"C",'MAPA DE RIESGOS'!$AF441),"")</f>
        <v/>
      </c>
      <c r="BL125" s="333" t="str">
        <f>IF(AND('MAPA DE RIESGOS'!$AP424="Baja",'MAPA DE RIESGOS'!$AR424="Mayor"),CONCATENATE("R",'MAPA DE RIESGOS'!$H424,"C",'MAPA DE RIESGOS'!$AF424),"")</f>
        <v/>
      </c>
      <c r="BM125" s="333" t="str">
        <f>IF(AND('MAPA DE RIESGOS'!$AP425="Baja",'MAPA DE RIESGOS'!$AR425="Mayor"),CONCATENATE("R",'MAPA DE RIESGOS'!$H425,"C",'MAPA DE RIESGOS'!$AF425),"")</f>
        <v/>
      </c>
      <c r="BN125" s="333" t="str">
        <f>IF(AND('MAPA DE RIESGOS'!$AP426="Baja",'MAPA DE RIESGOS'!$AR426="Mayor"),CONCATENATE("R",'MAPA DE RIESGOS'!$H426,"C",'MAPA DE RIESGOS'!$AF426),"")</f>
        <v/>
      </c>
      <c r="BO125" s="333" t="str">
        <f>IF(AND('MAPA DE RIESGOS'!$AP427="Baja",'MAPA DE RIESGOS'!$AR427="Mayor"),CONCATENATE("R",'MAPA DE RIESGOS'!$H427,"C",'MAPA DE RIESGOS'!$AF427),"")</f>
        <v/>
      </c>
      <c r="BP125" s="333" t="str">
        <f>IF(AND('MAPA DE RIESGOS'!$AP428="Baja",'MAPA DE RIESGOS'!$AR428="Mayor"),CONCATENATE("R",'MAPA DE RIESGOS'!$H428,"C",'MAPA DE RIESGOS'!$AF428),"")</f>
        <v/>
      </c>
      <c r="BQ125" s="333" t="str">
        <f>IF(AND('MAPA DE RIESGOS'!$AP429="Baja",'MAPA DE RIESGOS'!$AR429="Mayor"),CONCATENATE("R",'MAPA DE RIESGOS'!$H429,"C",'MAPA DE RIESGOS'!$AF429),"")</f>
        <v/>
      </c>
      <c r="BR125" s="333" t="str">
        <f>IF(AND('MAPA DE RIESGOS'!$AP430="Baja",'MAPA DE RIESGOS'!$AR430="Mayor"),CONCATENATE("R",'MAPA DE RIESGOS'!$H430,"C",'MAPA DE RIESGOS'!$AF430),"")</f>
        <v/>
      </c>
      <c r="BS125" s="333" t="str">
        <f>IF(AND('MAPA DE RIESGOS'!$AP431="Baja",'MAPA DE RIESGOS'!$AR431="Mayor"),CONCATENATE("R",'MAPA DE RIESGOS'!$H431,"C",'MAPA DE RIESGOS'!$AF431),"")</f>
        <v/>
      </c>
      <c r="BT125" s="333" t="str">
        <f>IF(AND('MAPA DE RIESGOS'!$AP432="Baja",'MAPA DE RIESGOS'!$AR432="Mayor"),CONCATENATE("R",'MAPA DE RIESGOS'!$H432,"C",'MAPA DE RIESGOS'!$AF432),"")</f>
        <v/>
      </c>
      <c r="BU125" s="333" t="str">
        <f>IF(AND('MAPA DE RIESGOS'!$AP433="Baja",'MAPA DE RIESGOS'!$AR433="Mayor"),CONCATENATE("R",'MAPA DE RIESGOS'!$H433,"C",'MAPA DE RIESGOS'!$AF433),"")</f>
        <v/>
      </c>
      <c r="BV125" s="333" t="str">
        <f>IF(AND('MAPA DE RIESGOS'!$AP434="Baja",'MAPA DE RIESGOS'!$AR434="Mayor"),CONCATENATE("R",'MAPA DE RIESGOS'!$H434,"C",'MAPA DE RIESGOS'!$AF434),"")</f>
        <v/>
      </c>
      <c r="BW125" s="333" t="str">
        <f>IF(AND('MAPA DE RIESGOS'!$AP435="Baja",'MAPA DE RIESGOS'!$AR435="Mayor"),CONCATENATE("R",'MAPA DE RIESGOS'!$H435,"C",'MAPA DE RIESGOS'!$AF435),"")</f>
        <v/>
      </c>
      <c r="BX125" s="333" t="str">
        <f>IF(AND('MAPA DE RIESGOS'!$AP436="Baja",'MAPA DE RIESGOS'!$AR436="Mayor"),CONCATENATE("R",'MAPA DE RIESGOS'!$H436,"C",'MAPA DE RIESGOS'!$AF436),"")</f>
        <v/>
      </c>
      <c r="BY125" s="333" t="str">
        <f>IF(AND('MAPA DE RIESGOS'!$AP437="Baja",'MAPA DE RIESGOS'!$AR437="Mayor"),CONCATENATE("R",'MAPA DE RIESGOS'!$H437,"C",'MAPA DE RIESGOS'!$AF437),"")</f>
        <v/>
      </c>
      <c r="BZ125" s="333" t="str">
        <f>IF(AND('MAPA DE RIESGOS'!$AP438="Baja",'MAPA DE RIESGOS'!$AR438="Mayor"),CONCATENATE("R",'MAPA DE RIESGOS'!$H438,"C",'MAPA DE RIESGOS'!$AF438),"")</f>
        <v/>
      </c>
      <c r="CA125" s="333" t="str">
        <f>IF(AND('MAPA DE RIESGOS'!$AP439="Baja",'MAPA DE RIESGOS'!$AR439="Mayor"),CONCATENATE("R",'MAPA DE RIESGOS'!$H439,"C",'MAPA DE RIESGOS'!$AF439),"")</f>
        <v/>
      </c>
      <c r="CB125" s="333" t="str">
        <f>IF(AND('MAPA DE RIESGOS'!$AP440="Baja",'MAPA DE RIESGOS'!$AR440="Mayor"),CONCATENATE("R",'MAPA DE RIESGOS'!$H440,"C",'MAPA DE RIESGOS'!$AF440),"")</f>
        <v/>
      </c>
      <c r="CC125" s="334" t="str">
        <f>IF(AND('MAPA DE RIESGOS'!$AP441="Baja",'MAPA DE RIESGOS'!$AR441="Mayor"),CONCATENATE("R",'MAPA DE RIESGOS'!$H441,"C",'MAPA DE RIESGOS'!$AF441),"")</f>
        <v/>
      </c>
      <c r="CD125" s="335" t="str">
        <f>IF(AND('MAPA DE RIESGOS'!$AP424="Baja",'MAPA DE RIESGOS'!$AR424="Catastrófico"),CONCATENATE("R",'MAPA DE RIESGOS'!$H424,"C",'MAPA DE RIESGOS'!$AF424),"")</f>
        <v/>
      </c>
      <c r="CE125" s="335" t="str">
        <f>IF(AND('MAPA DE RIESGOS'!$AP425="Baja",'MAPA DE RIESGOS'!$AR425="Catastrófico"),CONCATENATE("R",'MAPA DE RIESGOS'!$H425,"C",'MAPA DE RIESGOS'!$AF425),"")</f>
        <v/>
      </c>
      <c r="CF125" s="335" t="str">
        <f>IF(AND('MAPA DE RIESGOS'!$AP426="Baja",'MAPA DE RIESGOS'!$AR426="Catastrófico"),CONCATENATE("R",'MAPA DE RIESGOS'!$H426,"C",'MAPA DE RIESGOS'!$AF426),"")</f>
        <v/>
      </c>
      <c r="CG125" s="335" t="str">
        <f>IF(AND('MAPA DE RIESGOS'!$AP427="Baja",'MAPA DE RIESGOS'!$AR427="Catastrófico"),CONCATENATE("R",'MAPA DE RIESGOS'!$H427,"C",'MAPA DE RIESGOS'!$AF427),"")</f>
        <v/>
      </c>
      <c r="CH125" s="335" t="str">
        <f>IF(AND('MAPA DE RIESGOS'!$AP428="Baja",'MAPA DE RIESGOS'!$AR428="Catastrófico"),CONCATENATE("R",'MAPA DE RIESGOS'!$H428,"C",'MAPA DE RIESGOS'!$AF428),"")</f>
        <v/>
      </c>
      <c r="CI125" s="335" t="str">
        <f>IF(AND('MAPA DE RIESGOS'!$AP429="Baja",'MAPA DE RIESGOS'!$AR429="Catastrófico"),CONCATENATE("R",'MAPA DE RIESGOS'!$H429,"C",'MAPA DE RIESGOS'!$AF429),"")</f>
        <v/>
      </c>
      <c r="CJ125" s="335" t="str">
        <f>IF(AND('MAPA DE RIESGOS'!$AP430="Baja",'MAPA DE RIESGOS'!$AR430="Catastrófico"),CONCATENATE("R",'MAPA DE RIESGOS'!$H430,"C",'MAPA DE RIESGOS'!$AF430),"")</f>
        <v/>
      </c>
      <c r="CK125" s="335" t="str">
        <f>IF(AND('MAPA DE RIESGOS'!$AP431="Baja",'MAPA DE RIESGOS'!$AR431="Catastrófico"),CONCATENATE("R",'MAPA DE RIESGOS'!$H431,"C",'MAPA DE RIESGOS'!$AF431),"")</f>
        <v/>
      </c>
      <c r="CL125" s="335" t="str">
        <f>IF(AND('MAPA DE RIESGOS'!$AP432="Baja",'MAPA DE RIESGOS'!$AR432="Catastrófico"),CONCATENATE("R",'MAPA DE RIESGOS'!$H432,"C",'MAPA DE RIESGOS'!$AF432),"")</f>
        <v/>
      </c>
      <c r="CM125" s="335" t="str">
        <f>IF(AND('MAPA DE RIESGOS'!$AP433="Baja",'MAPA DE RIESGOS'!$AR433="Catastrófico"),CONCATENATE("R",'MAPA DE RIESGOS'!$H433,"C",'MAPA DE RIESGOS'!$AF433),"")</f>
        <v/>
      </c>
      <c r="CN125" s="335" t="str">
        <f>IF(AND('MAPA DE RIESGOS'!$AP434="Baja",'MAPA DE RIESGOS'!$AR434="Catastrófico"),CONCATENATE("R",'MAPA DE RIESGOS'!$H434,"C",'MAPA DE RIESGOS'!$AF434),"")</f>
        <v/>
      </c>
      <c r="CO125" s="335" t="str">
        <f>IF(AND('MAPA DE RIESGOS'!$AP435="Baja",'MAPA DE RIESGOS'!$AR435="Catastrófico"),CONCATENATE("R",'MAPA DE RIESGOS'!$H435,"C",'MAPA DE RIESGOS'!$AF435),"")</f>
        <v/>
      </c>
      <c r="CP125" s="335" t="str">
        <f>IF(AND('MAPA DE RIESGOS'!$AP436="Baja",'MAPA DE RIESGOS'!$AR436="Catastrófico"),CONCATENATE("R",'MAPA DE RIESGOS'!$H436,"C",'MAPA DE RIESGOS'!$AF436),"")</f>
        <v/>
      </c>
      <c r="CQ125" s="335" t="str">
        <f>IF(AND('MAPA DE RIESGOS'!$AP437="Baja",'MAPA DE RIESGOS'!$AR437="Catastrófico"),CONCATENATE("R",'MAPA DE RIESGOS'!$H437,"C",'MAPA DE RIESGOS'!$AF437),"")</f>
        <v/>
      </c>
      <c r="CR125" s="335" t="str">
        <f>IF(AND('MAPA DE RIESGOS'!$AP438="Baja",'MAPA DE RIESGOS'!$AR438="Catastrófico"),CONCATENATE("R",'MAPA DE RIESGOS'!$H438,"C",'MAPA DE RIESGOS'!$AF438),"")</f>
        <v/>
      </c>
      <c r="CS125" s="335" t="str">
        <f>IF(AND('MAPA DE RIESGOS'!$AP439="Baja",'MAPA DE RIESGOS'!$AR439="Catastrófico"),CONCATENATE("R",'MAPA DE RIESGOS'!$H439,"C",'MAPA DE RIESGOS'!$AF439),"")</f>
        <v/>
      </c>
      <c r="CT125" s="335" t="str">
        <f>IF(AND('MAPA DE RIESGOS'!$AP440="Baja",'MAPA DE RIESGOS'!$AR440="Catastrófico"),CONCATENATE("R",'MAPA DE RIESGOS'!$H440,"C",'MAPA DE RIESGOS'!$AF440),"")</f>
        <v/>
      </c>
      <c r="CU125" s="336" t="str">
        <f>IF(AND('MAPA DE RIESGOS'!$AP441="Baja",'MAPA DE RIESGOS'!$AR441="Catastrófico"),CONCATENATE("R",'MAPA DE RIESGOS'!$H441,"C",'MAPA DE RIESGOS'!$AF441),"")</f>
        <v/>
      </c>
      <c r="CV125" s="67"/>
      <c r="CW125" s="969"/>
      <c r="CX125" s="969"/>
      <c r="CY125" s="969"/>
      <c r="CZ125" s="969"/>
      <c r="DA125" s="969"/>
      <c r="DB125" s="969"/>
    </row>
    <row r="126" spans="2:106" ht="32.450000000000003" customHeight="1">
      <c r="B126" s="966"/>
      <c r="C126" s="966"/>
      <c r="D126" s="967"/>
      <c r="E126" s="955"/>
      <c r="F126" s="956"/>
      <c r="G126" s="956"/>
      <c r="H126" s="956"/>
      <c r="I126" s="957"/>
      <c r="J126" s="354" t="str">
        <f>IF(AND('MAPA DE RIESGOS'!$AP442="Baja",'MAPA DE RIESGOS'!$AR442="Leve"),CONCATENATE("R",'MAPA DE RIESGOS'!$H442,"C",'MAPA DE RIESGOS'!$AF442),"")</f>
        <v/>
      </c>
      <c r="K126" s="355" t="str">
        <f>IF(AND('MAPA DE RIESGOS'!$AP443="Baja",'MAPA DE RIESGOS'!$AR443="Leve"),CONCATENATE("R",'MAPA DE RIESGOS'!$H443,"C",'MAPA DE RIESGOS'!$AF443),"")</f>
        <v/>
      </c>
      <c r="L126" s="355" t="str">
        <f>IF(AND('MAPA DE RIESGOS'!$AP444="Baja",'MAPA DE RIESGOS'!$AR444="Leve"),CONCATENATE("R",'MAPA DE RIESGOS'!$H444,"C",'MAPA DE RIESGOS'!$AF444),"")</f>
        <v/>
      </c>
      <c r="M126" s="355" t="str">
        <f>IF(AND('MAPA DE RIESGOS'!$AP445="Baja",'MAPA DE RIESGOS'!$AR445="Leve"),CONCATENATE("R",'MAPA DE RIESGOS'!$H445,"C",'MAPA DE RIESGOS'!$AF445),"")</f>
        <v/>
      </c>
      <c r="N126" s="355" t="str">
        <f>IF(AND('MAPA DE RIESGOS'!$AP446="Baja",'MAPA DE RIESGOS'!$AR446="Leve"),CONCATENATE("R",'MAPA DE RIESGOS'!$H446,"C",'MAPA DE RIESGOS'!$AF446),"")</f>
        <v/>
      </c>
      <c r="O126" s="355" t="str">
        <f>IF(AND('MAPA DE RIESGOS'!$AP447="Baja",'MAPA DE RIESGOS'!$AR447="Leve"),CONCATENATE("R",'MAPA DE RIESGOS'!$H447,"C",'MAPA DE RIESGOS'!$AF447),"")</f>
        <v/>
      </c>
      <c r="P126" s="355" t="str">
        <f>IF(AND('MAPA DE RIESGOS'!$AP448="Baja",'MAPA DE RIESGOS'!$AR448="Leve"),CONCATENATE("R",'MAPA DE RIESGOS'!$H448,"C",'MAPA DE RIESGOS'!$AF448),"")</f>
        <v/>
      </c>
      <c r="Q126" s="355" t="str">
        <f>IF(AND('MAPA DE RIESGOS'!$AP449="Baja",'MAPA DE RIESGOS'!$AR449="Leve"),CONCATENATE("R",'MAPA DE RIESGOS'!$H449,"C",'MAPA DE RIESGOS'!$AF449),"")</f>
        <v/>
      </c>
      <c r="R126" s="355" t="str">
        <f>IF(AND('MAPA DE RIESGOS'!$AP450="Baja",'MAPA DE RIESGOS'!$AR450="Leve"),CONCATENATE("R",'MAPA DE RIESGOS'!$H450,"C",'MAPA DE RIESGOS'!$AF450),"")</f>
        <v/>
      </c>
      <c r="S126" s="355" t="str">
        <f>IF(AND('MAPA DE RIESGOS'!$AP451="Baja",'MAPA DE RIESGOS'!$AR451="Leve"),CONCATENATE("R",'MAPA DE RIESGOS'!$H451,"C",'MAPA DE RIESGOS'!$AF451),"")</f>
        <v/>
      </c>
      <c r="T126" s="355" t="str">
        <f>IF(AND('MAPA DE RIESGOS'!$AP452="Baja",'MAPA DE RIESGOS'!$AR452="Leve"),CONCATENATE("R",'MAPA DE RIESGOS'!$H452,"C",'MAPA DE RIESGOS'!$AF452),"")</f>
        <v/>
      </c>
      <c r="U126" s="355" t="str">
        <f>IF(AND('MAPA DE RIESGOS'!$AP453="Baja",'MAPA DE RIESGOS'!$AR453="Leve"),CONCATENATE("R",'MAPA DE RIESGOS'!$H453,"C",'MAPA DE RIESGOS'!$AF453),"")</f>
        <v/>
      </c>
      <c r="V126" s="355" t="str">
        <f>IF(AND('MAPA DE RIESGOS'!$AP454="Baja",'MAPA DE RIESGOS'!$AR454="Leve"),CONCATENATE("R",'MAPA DE RIESGOS'!$H454,"C",'MAPA DE RIESGOS'!$AF454),"")</f>
        <v/>
      </c>
      <c r="W126" s="355" t="str">
        <f>IF(AND('MAPA DE RIESGOS'!$AP455="Baja",'MAPA DE RIESGOS'!$AR455="Leve"),CONCATENATE("R",'MAPA DE RIESGOS'!$H455,"C",'MAPA DE RIESGOS'!$AF455),"")</f>
        <v/>
      </c>
      <c r="X126" s="355" t="str">
        <f>IF(AND('MAPA DE RIESGOS'!$AP456="Baja",'MAPA DE RIESGOS'!$AR456="Leve"),CONCATENATE("R",'MAPA DE RIESGOS'!$H456,"C",'MAPA DE RIESGOS'!$AF456),"")</f>
        <v/>
      </c>
      <c r="Y126" s="355" t="str">
        <f>IF(AND('MAPA DE RIESGOS'!$AP457="Baja",'MAPA DE RIESGOS'!$AR457="Leve"),CONCATENATE("R",'MAPA DE RIESGOS'!$H457,"C",'MAPA DE RIESGOS'!$AF457),"")</f>
        <v/>
      </c>
      <c r="Z126" s="355" t="str">
        <f>IF(AND('MAPA DE RIESGOS'!$AP458="Baja",'MAPA DE RIESGOS'!$AR458="Leve"),CONCATENATE("R",'MAPA DE RIESGOS'!$H458,"C",'MAPA DE RIESGOS'!$AF458),"")</f>
        <v/>
      </c>
      <c r="AA126" s="356" t="str">
        <f>IF(AND('MAPA DE RIESGOS'!$AP459="Baja",'MAPA DE RIESGOS'!$AR459="Leve"),CONCATENATE("R",'MAPA DE RIESGOS'!$H459,"C",'MAPA DE RIESGOS'!$AF459),"")</f>
        <v/>
      </c>
      <c r="AB126" s="345" t="str">
        <f>IF(AND('MAPA DE RIESGOS'!$AP442="Baja",'MAPA DE RIESGOS'!$AR442="Menor"),CONCATENATE("R",'MAPA DE RIESGOS'!$H442,"C",'MAPA DE RIESGOS'!$AF442),"")</f>
        <v/>
      </c>
      <c r="AC126" s="346" t="str">
        <f>IF(AND('MAPA DE RIESGOS'!$AP443="Baja",'MAPA DE RIESGOS'!$AR443="Menor"),CONCATENATE("R",'MAPA DE RIESGOS'!$H443,"C",'MAPA DE RIESGOS'!$AF443),"")</f>
        <v/>
      </c>
      <c r="AD126" s="346" t="str">
        <f>IF(AND('MAPA DE RIESGOS'!$AP444="Baja",'MAPA DE RIESGOS'!$AR444="Menor"),CONCATENATE("R",'MAPA DE RIESGOS'!$H444,"C",'MAPA DE RIESGOS'!$AF444),"")</f>
        <v/>
      </c>
      <c r="AE126" s="346" t="str">
        <f>IF(AND('MAPA DE RIESGOS'!$AP445="Baja",'MAPA DE RIESGOS'!$AR445="Menor"),CONCATENATE("R",'MAPA DE RIESGOS'!$H445,"C",'MAPA DE RIESGOS'!$AF445),"")</f>
        <v/>
      </c>
      <c r="AF126" s="346" t="str">
        <f>IF(AND('MAPA DE RIESGOS'!$AP446="Baja",'MAPA DE RIESGOS'!$AR446="Menor"),CONCATENATE("R",'MAPA DE RIESGOS'!$H446,"C",'MAPA DE RIESGOS'!$AF446),"")</f>
        <v/>
      </c>
      <c r="AG126" s="346" t="str">
        <f>IF(AND('MAPA DE RIESGOS'!$AP447="Baja",'MAPA DE RIESGOS'!$AR447="Menor"),CONCATENATE("R",'MAPA DE RIESGOS'!$H447,"C",'MAPA DE RIESGOS'!$AF447),"")</f>
        <v/>
      </c>
      <c r="AH126" s="346" t="str">
        <f>IF(AND('MAPA DE RIESGOS'!$AP448="Baja",'MAPA DE RIESGOS'!$AR448="Menor"),CONCATENATE("R",'MAPA DE RIESGOS'!$H448,"C",'MAPA DE RIESGOS'!$AF448),"")</f>
        <v/>
      </c>
      <c r="AI126" s="346" t="str">
        <f>IF(AND('MAPA DE RIESGOS'!$AP449="Baja",'MAPA DE RIESGOS'!$AR449="Menor"),CONCATENATE("R",'MAPA DE RIESGOS'!$H449,"C",'MAPA DE RIESGOS'!$AF449),"")</f>
        <v/>
      </c>
      <c r="AJ126" s="346" t="str">
        <f>IF(AND('MAPA DE RIESGOS'!$AP450="Baja",'MAPA DE RIESGOS'!$AR450="Menor"),CONCATENATE("R",'MAPA DE RIESGOS'!$H450,"C",'MAPA DE RIESGOS'!$AF450),"")</f>
        <v/>
      </c>
      <c r="AK126" s="346" t="str">
        <f>IF(AND('MAPA DE RIESGOS'!$AP451="Baja",'MAPA DE RIESGOS'!$AR451="Menor"),CONCATENATE("R",'MAPA DE RIESGOS'!$H451,"C",'MAPA DE RIESGOS'!$AF451),"")</f>
        <v/>
      </c>
      <c r="AL126" s="346" t="str">
        <f>IF(AND('MAPA DE RIESGOS'!$AP452="Baja",'MAPA DE RIESGOS'!$AR452="Menor"),CONCATENATE("R",'MAPA DE RIESGOS'!$H452,"C",'MAPA DE RIESGOS'!$AF452),"")</f>
        <v/>
      </c>
      <c r="AM126" s="346" t="str">
        <f>IF(AND('MAPA DE RIESGOS'!$AP453="Baja",'MAPA DE RIESGOS'!$AR453="Menor"),CONCATENATE("R",'MAPA DE RIESGOS'!$H453,"C",'MAPA DE RIESGOS'!$AF453),"")</f>
        <v/>
      </c>
      <c r="AN126" s="346" t="str">
        <f>IF(AND('MAPA DE RIESGOS'!$AP454="Baja",'MAPA DE RIESGOS'!$AR454="Menor"),CONCATENATE("R",'MAPA DE RIESGOS'!$H454,"C",'MAPA DE RIESGOS'!$AF454),"")</f>
        <v/>
      </c>
      <c r="AO126" s="346" t="str">
        <f>IF(AND('MAPA DE RIESGOS'!$AP455="Baja",'MAPA DE RIESGOS'!$AR455="Menor"),CONCATENATE("R",'MAPA DE RIESGOS'!$H455,"C",'MAPA DE RIESGOS'!$AF455),"")</f>
        <v/>
      </c>
      <c r="AP126" s="346" t="str">
        <f>IF(AND('MAPA DE RIESGOS'!$AP456="Baja",'MAPA DE RIESGOS'!$AR456="Menor"),CONCATENATE("R",'MAPA DE RIESGOS'!$H456,"C",'MAPA DE RIESGOS'!$AF456),"")</f>
        <v/>
      </c>
      <c r="AQ126" s="346" t="str">
        <f>IF(AND('MAPA DE RIESGOS'!$AP457="Baja",'MAPA DE RIESGOS'!$AR457="Menor"),CONCATENATE("R",'MAPA DE RIESGOS'!$H457,"C",'MAPA DE RIESGOS'!$AF457),"")</f>
        <v/>
      </c>
      <c r="AR126" s="346" t="str">
        <f>IF(AND('MAPA DE RIESGOS'!$AP458="Baja",'MAPA DE RIESGOS'!$AR458="Menor"),CONCATENATE("R",'MAPA DE RIESGOS'!$H458,"C",'MAPA DE RIESGOS'!$AF458),"")</f>
        <v/>
      </c>
      <c r="AS126" s="346" t="str">
        <f>IF(AND('MAPA DE RIESGOS'!$AP459="Baja",'MAPA DE RIESGOS'!$AR459="Menor"),CONCATENATE("R",'MAPA DE RIESGOS'!$H459,"C",'MAPA DE RIESGOS'!$AF459),"")</f>
        <v/>
      </c>
      <c r="AT126" s="345" t="str">
        <f>IF(AND('MAPA DE RIESGOS'!$AP442="Baja",'MAPA DE RIESGOS'!$AR442="Moderado"),CONCATENATE("R",'MAPA DE RIESGOS'!$H442,"C",'MAPA DE RIESGOS'!$AF442),"")</f>
        <v/>
      </c>
      <c r="AU126" s="346" t="str">
        <f>IF(AND('MAPA DE RIESGOS'!$AP443="Baja",'MAPA DE RIESGOS'!$AR443="Moderado"),CONCATENATE("R",'MAPA DE RIESGOS'!$H443,"C",'MAPA DE RIESGOS'!$AF443),"")</f>
        <v/>
      </c>
      <c r="AV126" s="346" t="str">
        <f>IF(AND('MAPA DE RIESGOS'!$AP444="Baja",'MAPA DE RIESGOS'!$AR444="Moderado"),CONCATENATE("R",'MAPA DE RIESGOS'!$H444,"C",'MAPA DE RIESGOS'!$AF444),"")</f>
        <v/>
      </c>
      <c r="AW126" s="346" t="str">
        <f>IF(AND('MAPA DE RIESGOS'!$AP445="Baja",'MAPA DE RIESGOS'!$AR445="Moderado"),CONCATENATE("R",'MAPA DE RIESGOS'!$H445,"C",'MAPA DE RIESGOS'!$AF445),"")</f>
        <v/>
      </c>
      <c r="AX126" s="346" t="str">
        <f>IF(AND('MAPA DE RIESGOS'!$AP446="Baja",'MAPA DE RIESGOS'!$AR446="Moderado"),CONCATENATE("R",'MAPA DE RIESGOS'!$H446,"C",'MAPA DE RIESGOS'!$AF446),"")</f>
        <v/>
      </c>
      <c r="AY126" s="346" t="str">
        <f>IF(AND('MAPA DE RIESGOS'!$AP447="Baja",'MAPA DE RIESGOS'!$AR447="Moderado"),CONCATENATE("R",'MAPA DE RIESGOS'!$H447,"C",'MAPA DE RIESGOS'!$AF447),"")</f>
        <v/>
      </c>
      <c r="AZ126" s="346" t="str">
        <f>IF(AND('MAPA DE RIESGOS'!$AP448="Baja",'MAPA DE RIESGOS'!$AR448="Moderado"),CONCATENATE("R",'MAPA DE RIESGOS'!$H448,"C",'MAPA DE RIESGOS'!$AF448),"")</f>
        <v/>
      </c>
      <c r="BA126" s="346" t="str">
        <f>IF(AND('MAPA DE RIESGOS'!$AP449="Baja",'MAPA DE RIESGOS'!$AR449="Moderado"),CONCATENATE("R",'MAPA DE RIESGOS'!$H449,"C",'MAPA DE RIESGOS'!$AF449),"")</f>
        <v/>
      </c>
      <c r="BB126" s="346" t="str">
        <f>IF(AND('MAPA DE RIESGOS'!$AP450="Baja",'MAPA DE RIESGOS'!$AR450="Moderado"),CONCATENATE("R",'MAPA DE RIESGOS'!$H450,"C",'MAPA DE RIESGOS'!$AF450),"")</f>
        <v/>
      </c>
      <c r="BC126" s="346" t="str">
        <f>IF(AND('MAPA DE RIESGOS'!$AP451="Baja",'MAPA DE RIESGOS'!$AR451="Moderado"),CONCATENATE("R",'MAPA DE RIESGOS'!$H451,"C",'MAPA DE RIESGOS'!$AF451),"")</f>
        <v/>
      </c>
      <c r="BD126" s="346" t="str">
        <f>IF(AND('MAPA DE RIESGOS'!$AP452="Baja",'MAPA DE RIESGOS'!$AR452="Moderado"),CONCATENATE("R",'MAPA DE RIESGOS'!$H452,"C",'MAPA DE RIESGOS'!$AF452),"")</f>
        <v/>
      </c>
      <c r="BE126" s="346" t="str">
        <f>IF(AND('MAPA DE RIESGOS'!$AP453="Baja",'MAPA DE RIESGOS'!$AR453="Moderado"),CONCATENATE("R",'MAPA DE RIESGOS'!$H453,"C",'MAPA DE RIESGOS'!$AF453),"")</f>
        <v/>
      </c>
      <c r="BF126" s="346" t="str">
        <f>IF(AND('MAPA DE RIESGOS'!$AP454="Baja",'MAPA DE RIESGOS'!$AR454="Moderado"),CONCATENATE("R",'MAPA DE RIESGOS'!$H454,"C",'MAPA DE RIESGOS'!$AF454),"")</f>
        <v>R74C1</v>
      </c>
      <c r="BG126" s="346" t="str">
        <f>IF(AND('MAPA DE RIESGOS'!$AP455="Baja",'MAPA DE RIESGOS'!$AR455="Moderado"),CONCATENATE("R",'MAPA DE RIESGOS'!$H455,"C",'MAPA DE RIESGOS'!$AF455),"")</f>
        <v>R74C2</v>
      </c>
      <c r="BH126" s="346" t="str">
        <f>IF(AND('MAPA DE RIESGOS'!$AP456="Baja",'MAPA DE RIESGOS'!$AR456="Moderado"),CONCATENATE("R",'MAPA DE RIESGOS'!$H456,"C",'MAPA DE RIESGOS'!$AF456),"")</f>
        <v/>
      </c>
      <c r="BI126" s="346" t="str">
        <f>IF(AND('MAPA DE RIESGOS'!$AP457="Baja",'MAPA DE RIESGOS'!$AR457="Moderado"),CONCATENATE("R",'MAPA DE RIESGOS'!$H457,"C",'MAPA DE RIESGOS'!$AF457),"")</f>
        <v/>
      </c>
      <c r="BJ126" s="346" t="str">
        <f>IF(AND('MAPA DE RIESGOS'!$AP458="Baja",'MAPA DE RIESGOS'!$AR458="Moderado"),CONCATENATE("R",'MAPA DE RIESGOS'!$H458,"C",'MAPA DE RIESGOS'!$AF458),"")</f>
        <v/>
      </c>
      <c r="BK126" s="347" t="str">
        <f>IF(AND('MAPA DE RIESGOS'!$AP459="Baja",'MAPA DE RIESGOS'!$AR459="Moderado"),CONCATENATE("R",'MAPA DE RIESGOS'!$H459,"C",'MAPA DE RIESGOS'!$AF459),"")</f>
        <v/>
      </c>
      <c r="BL126" s="333" t="str">
        <f>IF(AND('MAPA DE RIESGOS'!$AP442="Baja",'MAPA DE RIESGOS'!$AR442="Mayor"),CONCATENATE("R",'MAPA DE RIESGOS'!$H442,"C",'MAPA DE RIESGOS'!$AF442),"")</f>
        <v/>
      </c>
      <c r="BM126" s="333" t="str">
        <f>IF(AND('MAPA DE RIESGOS'!$AP443="Baja",'MAPA DE RIESGOS'!$AR443="Mayor"),CONCATENATE("R",'MAPA DE RIESGOS'!$H443,"C",'MAPA DE RIESGOS'!$AF443),"")</f>
        <v/>
      </c>
      <c r="BN126" s="333" t="str">
        <f>IF(AND('MAPA DE RIESGOS'!$AP444="Baja",'MAPA DE RIESGOS'!$AR444="Mayor"),CONCATENATE("R",'MAPA DE RIESGOS'!$H444,"C",'MAPA DE RIESGOS'!$AF444),"")</f>
        <v/>
      </c>
      <c r="BO126" s="333" t="str">
        <f>IF(AND('MAPA DE RIESGOS'!$AP445="Baja",'MAPA DE RIESGOS'!$AR445="Mayor"),CONCATENATE("R",'MAPA DE RIESGOS'!$H445,"C",'MAPA DE RIESGOS'!$AF445),"")</f>
        <v/>
      </c>
      <c r="BP126" s="333" t="str">
        <f>IF(AND('MAPA DE RIESGOS'!$AP446="Baja",'MAPA DE RIESGOS'!$AR446="Mayor"),CONCATENATE("R",'MAPA DE RIESGOS'!$H446,"C",'MAPA DE RIESGOS'!$AF446),"")</f>
        <v/>
      </c>
      <c r="BQ126" s="333" t="str">
        <f>IF(AND('MAPA DE RIESGOS'!$AP447="Baja",'MAPA DE RIESGOS'!$AR447="Mayor"),CONCATENATE("R",'MAPA DE RIESGOS'!$H447,"C",'MAPA DE RIESGOS'!$AF447),"")</f>
        <v/>
      </c>
      <c r="BR126" s="333" t="str">
        <f>IF(AND('MAPA DE RIESGOS'!$AP448="Baja",'MAPA DE RIESGOS'!$AR448="Mayor"),CONCATENATE("R",'MAPA DE RIESGOS'!$H448,"C",'MAPA DE RIESGOS'!$AF448),"")</f>
        <v/>
      </c>
      <c r="BS126" s="333" t="str">
        <f>IF(AND('MAPA DE RIESGOS'!$AP449="Baja",'MAPA DE RIESGOS'!$AR449="Mayor"),CONCATENATE("R",'MAPA DE RIESGOS'!$H449,"C",'MAPA DE RIESGOS'!$AF449),"")</f>
        <v/>
      </c>
      <c r="BT126" s="333" t="str">
        <f>IF(AND('MAPA DE RIESGOS'!$AP450="Baja",'MAPA DE RIESGOS'!$AR450="Mayor"),CONCATENATE("R",'MAPA DE RIESGOS'!$H450,"C",'MAPA DE RIESGOS'!$AF450),"")</f>
        <v/>
      </c>
      <c r="BU126" s="333" t="str">
        <f>IF(AND('MAPA DE RIESGOS'!$AP451="Baja",'MAPA DE RIESGOS'!$AR451="Mayor"),CONCATENATE("R",'MAPA DE RIESGOS'!$H451,"C",'MAPA DE RIESGOS'!$AF451),"")</f>
        <v/>
      </c>
      <c r="BV126" s="333" t="str">
        <f>IF(AND('MAPA DE RIESGOS'!$AP452="Baja",'MAPA DE RIESGOS'!$AR452="Mayor"),CONCATENATE("R",'MAPA DE RIESGOS'!$H452,"C",'MAPA DE RIESGOS'!$AF452),"")</f>
        <v/>
      </c>
      <c r="BW126" s="333" t="str">
        <f>IF(AND('MAPA DE RIESGOS'!$AP453="Baja",'MAPA DE RIESGOS'!$AR453="Mayor"),CONCATENATE("R",'MAPA DE RIESGOS'!$H453,"C",'MAPA DE RIESGOS'!$AF453),"")</f>
        <v/>
      </c>
      <c r="BX126" s="333" t="str">
        <f>IF(AND('MAPA DE RIESGOS'!$AP454="Baja",'MAPA DE RIESGOS'!$AR454="Mayor"),CONCATENATE("R",'MAPA DE RIESGOS'!$H454,"C",'MAPA DE RIESGOS'!$AF454),"")</f>
        <v/>
      </c>
      <c r="BY126" s="333" t="str">
        <f>IF(AND('MAPA DE RIESGOS'!$AP455="Baja",'MAPA DE RIESGOS'!$AR455="Mayor"),CONCATENATE("R",'MAPA DE RIESGOS'!$H455,"C",'MAPA DE RIESGOS'!$AF455),"")</f>
        <v/>
      </c>
      <c r="BZ126" s="333" t="str">
        <f>IF(AND('MAPA DE RIESGOS'!$AP456="Baja",'MAPA DE RIESGOS'!$AR456="Mayor"),CONCATENATE("R",'MAPA DE RIESGOS'!$H456,"C",'MAPA DE RIESGOS'!$AF456),"")</f>
        <v/>
      </c>
      <c r="CA126" s="333" t="str">
        <f>IF(AND('MAPA DE RIESGOS'!$AP457="Baja",'MAPA DE RIESGOS'!$AR457="Mayor"),CONCATENATE("R",'MAPA DE RIESGOS'!$H457,"C",'MAPA DE RIESGOS'!$AF457),"")</f>
        <v/>
      </c>
      <c r="CB126" s="333" t="str">
        <f>IF(AND('MAPA DE RIESGOS'!$AP458="Baja",'MAPA DE RIESGOS'!$AR458="Mayor"),CONCATENATE("R",'MAPA DE RIESGOS'!$H458,"C",'MAPA DE RIESGOS'!$AF458),"")</f>
        <v/>
      </c>
      <c r="CC126" s="334" t="str">
        <f>IF(AND('MAPA DE RIESGOS'!$AP459="Baja",'MAPA DE RIESGOS'!$AR459="Mayor"),CONCATENATE("R",'MAPA DE RIESGOS'!$H459,"C",'MAPA DE RIESGOS'!$AF459),"")</f>
        <v/>
      </c>
      <c r="CD126" s="335" t="str">
        <f>IF(AND('MAPA DE RIESGOS'!$AP442="Baja",'MAPA DE RIESGOS'!$AR442="Catastrófico"),CONCATENATE("R",'MAPA DE RIESGOS'!$H442,"C",'MAPA DE RIESGOS'!$AF442),"")</f>
        <v/>
      </c>
      <c r="CE126" s="335" t="str">
        <f>IF(AND('MAPA DE RIESGOS'!$AP443="Baja",'MAPA DE RIESGOS'!$AR443="Catastrófico"),CONCATENATE("R",'MAPA DE RIESGOS'!$H443,"C",'MAPA DE RIESGOS'!$AF443),"")</f>
        <v/>
      </c>
      <c r="CF126" s="335" t="str">
        <f>IF(AND('MAPA DE RIESGOS'!$AP444="Baja",'MAPA DE RIESGOS'!$AR444="Catastrófico"),CONCATENATE("R",'MAPA DE RIESGOS'!$H444,"C",'MAPA DE RIESGOS'!$AF444),"")</f>
        <v/>
      </c>
      <c r="CG126" s="335" t="str">
        <f>IF(AND('MAPA DE RIESGOS'!$AP445="Baja",'MAPA DE RIESGOS'!$AR445="Catastrófico"),CONCATENATE("R",'MAPA DE RIESGOS'!$H445,"C",'MAPA DE RIESGOS'!$AF445),"")</f>
        <v/>
      </c>
      <c r="CH126" s="335" t="str">
        <f>IF(AND('MAPA DE RIESGOS'!$AP446="Baja",'MAPA DE RIESGOS'!$AR446="Catastrófico"),CONCATENATE("R",'MAPA DE RIESGOS'!$H446,"C",'MAPA DE RIESGOS'!$AF446),"")</f>
        <v/>
      </c>
      <c r="CI126" s="335" t="str">
        <f>IF(AND('MAPA DE RIESGOS'!$AP447="Baja",'MAPA DE RIESGOS'!$AR447="Catastrófico"),CONCATENATE("R",'MAPA DE RIESGOS'!$H447,"C",'MAPA DE RIESGOS'!$AF447),"")</f>
        <v/>
      </c>
      <c r="CJ126" s="335" t="str">
        <f>IF(AND('MAPA DE RIESGOS'!$AP448="Baja",'MAPA DE RIESGOS'!$AR448="Catastrófico"),CONCATENATE("R",'MAPA DE RIESGOS'!$H448,"C",'MAPA DE RIESGOS'!$AF448),"")</f>
        <v/>
      </c>
      <c r="CK126" s="335" t="str">
        <f>IF(AND('MAPA DE RIESGOS'!$AP449="Baja",'MAPA DE RIESGOS'!$AR449="Catastrófico"),CONCATENATE("R",'MAPA DE RIESGOS'!$H449,"C",'MAPA DE RIESGOS'!$AF449),"")</f>
        <v/>
      </c>
      <c r="CL126" s="335" t="str">
        <f>IF(AND('MAPA DE RIESGOS'!$AP450="Baja",'MAPA DE RIESGOS'!$AR450="Catastrófico"),CONCATENATE("R",'MAPA DE RIESGOS'!$H450,"C",'MAPA DE RIESGOS'!$AF450),"")</f>
        <v/>
      </c>
      <c r="CM126" s="335" t="str">
        <f>IF(AND('MAPA DE RIESGOS'!$AP451="Baja",'MAPA DE RIESGOS'!$AR451="Catastrófico"),CONCATENATE("R",'MAPA DE RIESGOS'!$H451,"C",'MAPA DE RIESGOS'!$AF451),"")</f>
        <v/>
      </c>
      <c r="CN126" s="335" t="str">
        <f>IF(AND('MAPA DE RIESGOS'!$AP452="Baja",'MAPA DE RIESGOS'!$AR452="Catastrófico"),CONCATENATE("R",'MAPA DE RIESGOS'!$H452,"C",'MAPA DE RIESGOS'!$AF452),"")</f>
        <v/>
      </c>
      <c r="CO126" s="335" t="str">
        <f>IF(AND('MAPA DE RIESGOS'!$AP453="Baja",'MAPA DE RIESGOS'!$AR453="Catastrófico"),CONCATENATE("R",'MAPA DE RIESGOS'!$H453,"C",'MAPA DE RIESGOS'!$AF453),"")</f>
        <v/>
      </c>
      <c r="CP126" s="335" t="str">
        <f>IF(AND('MAPA DE RIESGOS'!$AP454="Baja",'MAPA DE RIESGOS'!$AR454="Catastrófico"),CONCATENATE("R",'MAPA DE RIESGOS'!$H454,"C",'MAPA DE RIESGOS'!$AF454),"")</f>
        <v/>
      </c>
      <c r="CQ126" s="335" t="str">
        <f>IF(AND('MAPA DE RIESGOS'!$AP455="Baja",'MAPA DE RIESGOS'!$AR455="Catastrófico"),CONCATENATE("R",'MAPA DE RIESGOS'!$H455,"C",'MAPA DE RIESGOS'!$AF455),"")</f>
        <v/>
      </c>
      <c r="CR126" s="335" t="str">
        <f>IF(AND('MAPA DE RIESGOS'!$AP456="Baja",'MAPA DE RIESGOS'!$AR456="Catastrófico"),CONCATENATE("R",'MAPA DE RIESGOS'!$H456,"C",'MAPA DE RIESGOS'!$AF456),"")</f>
        <v/>
      </c>
      <c r="CS126" s="335" t="str">
        <f>IF(AND('MAPA DE RIESGOS'!$AP457="Baja",'MAPA DE RIESGOS'!$AR457="Catastrófico"),CONCATENATE("R",'MAPA DE RIESGOS'!$H457,"C",'MAPA DE RIESGOS'!$AF457),"")</f>
        <v/>
      </c>
      <c r="CT126" s="335" t="str">
        <f>IF(AND('MAPA DE RIESGOS'!$AP458="Baja",'MAPA DE RIESGOS'!$AR458="Catastrófico"),CONCATENATE("R",'MAPA DE RIESGOS'!$H458,"C",'MAPA DE RIESGOS'!$AF458),"")</f>
        <v/>
      </c>
      <c r="CU126" s="336" t="str">
        <f>IF(AND('MAPA DE RIESGOS'!$AP459="Baja",'MAPA DE RIESGOS'!$AR459="Catastrófico"),CONCATENATE("R",'MAPA DE RIESGOS'!$H459,"C",'MAPA DE RIESGOS'!$AF459),"")</f>
        <v/>
      </c>
      <c r="CV126" s="67"/>
      <c r="CW126" s="969"/>
      <c r="CX126" s="969"/>
      <c r="CY126" s="969"/>
      <c r="CZ126" s="969"/>
      <c r="DA126" s="969"/>
      <c r="DB126" s="969"/>
    </row>
    <row r="127" spans="2:106" ht="32.450000000000003" customHeight="1">
      <c r="B127" s="966"/>
      <c r="C127" s="966"/>
      <c r="D127" s="967"/>
      <c r="E127" s="955"/>
      <c r="F127" s="956"/>
      <c r="G127" s="956"/>
      <c r="H127" s="956"/>
      <c r="I127" s="957"/>
      <c r="J127" s="354" t="str">
        <f>IF(AND('MAPA DE RIESGOS'!$AP460="Baja",'MAPA DE RIESGOS'!$AR460="Leve"),CONCATENATE("R",'MAPA DE RIESGOS'!$H460,"C",'MAPA DE RIESGOS'!$AF460),"")</f>
        <v/>
      </c>
      <c r="K127" s="355" t="str">
        <f>IF(AND('MAPA DE RIESGOS'!$AP461="Baja",'MAPA DE RIESGOS'!$AR461="Leve"),CONCATENATE("R",'MAPA DE RIESGOS'!$H461,"C",'MAPA DE RIESGOS'!$AF461),"")</f>
        <v/>
      </c>
      <c r="L127" s="355" t="str">
        <f>IF(AND('MAPA DE RIESGOS'!$AP462="Baja",'MAPA DE RIESGOS'!$AR462="Leve"),CONCATENATE("R",'MAPA DE RIESGOS'!$H462,"C",'MAPA DE RIESGOS'!$AF462),"")</f>
        <v/>
      </c>
      <c r="M127" s="355" t="str">
        <f>IF(AND('MAPA DE RIESGOS'!$AP463="Baja",'MAPA DE RIESGOS'!$AR463="Leve"),CONCATENATE("R",'MAPA DE RIESGOS'!$H463,"C",'MAPA DE RIESGOS'!$AF463),"")</f>
        <v/>
      </c>
      <c r="N127" s="355" t="str">
        <f>IF(AND('MAPA DE RIESGOS'!$AP464="Baja",'MAPA DE RIESGOS'!$AR464="Leve"),CONCATENATE("R",'MAPA DE RIESGOS'!$H464,"C",'MAPA DE RIESGOS'!$AF464),"")</f>
        <v/>
      </c>
      <c r="O127" s="355" t="str">
        <f>IF(AND('MAPA DE RIESGOS'!$AP465="Baja",'MAPA DE RIESGOS'!$AR465="Leve"),CONCATENATE("R",'MAPA DE RIESGOS'!$H465,"C",'MAPA DE RIESGOS'!$AF465),"")</f>
        <v/>
      </c>
      <c r="P127" s="355" t="str">
        <f>IF(AND('MAPA DE RIESGOS'!$AP466="Baja",'MAPA DE RIESGOS'!$AR466="Leve"),CONCATENATE("R",'MAPA DE RIESGOS'!$H466,"C",'MAPA DE RIESGOS'!$AF466),"")</f>
        <v/>
      </c>
      <c r="Q127" s="355" t="str">
        <f>IF(AND('MAPA DE RIESGOS'!$AP467="Baja",'MAPA DE RIESGOS'!$AR467="Leve"),CONCATENATE("R",'MAPA DE RIESGOS'!$H467,"C",'MAPA DE RIESGOS'!$AF467),"")</f>
        <v/>
      </c>
      <c r="R127" s="355" t="str">
        <f>IF(AND('MAPA DE RIESGOS'!$AP468="Baja",'MAPA DE RIESGOS'!$AR468="Leve"),CONCATENATE("R",'MAPA DE RIESGOS'!$H468,"C",'MAPA DE RIESGOS'!$AF468),"")</f>
        <v/>
      </c>
      <c r="S127" s="355" t="str">
        <f>IF(AND('MAPA DE RIESGOS'!$AP469="Baja",'MAPA DE RIESGOS'!$AR469="Leve"),CONCATENATE("R",'MAPA DE RIESGOS'!$H469,"C",'MAPA DE RIESGOS'!$AF469),"")</f>
        <v/>
      </c>
      <c r="T127" s="355" t="str">
        <f>IF(AND('MAPA DE RIESGOS'!$AP470="Baja",'MAPA DE RIESGOS'!$AR470="Leve"),CONCATENATE("R",'MAPA DE RIESGOS'!$H470,"C",'MAPA DE RIESGOS'!$AF470),"")</f>
        <v/>
      </c>
      <c r="U127" s="355" t="str">
        <f>IF(AND('MAPA DE RIESGOS'!$AP471="Baja",'MAPA DE RIESGOS'!$AR471="Leve"),CONCATENATE("R",'MAPA DE RIESGOS'!$H471,"C",'MAPA DE RIESGOS'!$AF471),"")</f>
        <v/>
      </c>
      <c r="V127" s="355" t="str">
        <f>IF(AND('MAPA DE RIESGOS'!$AP472="Baja",'MAPA DE RIESGOS'!$AR472="Leve"),CONCATENATE("R",'MAPA DE RIESGOS'!$H472,"C",'MAPA DE RIESGOS'!$AF472),"")</f>
        <v/>
      </c>
      <c r="W127" s="355" t="str">
        <f>IF(AND('MAPA DE RIESGOS'!$AP473="Baja",'MAPA DE RIESGOS'!$AR473="Leve"),CONCATENATE("R",'MAPA DE RIESGOS'!$H473,"C",'MAPA DE RIESGOS'!$AF473),"")</f>
        <v/>
      </c>
      <c r="X127" s="355" t="str">
        <f>IF(AND('MAPA DE RIESGOS'!$AP474="Baja",'MAPA DE RIESGOS'!$AR474="Leve"),CONCATENATE("R",'MAPA DE RIESGOS'!$H474,"C",'MAPA DE RIESGOS'!$AF474),"")</f>
        <v/>
      </c>
      <c r="Y127" s="355" t="str">
        <f>IF(AND('MAPA DE RIESGOS'!$AP475="Baja",'MAPA DE RIESGOS'!$AR475="Leve"),CONCATENATE("R",'MAPA DE RIESGOS'!$H475,"C",'MAPA DE RIESGOS'!$AF475),"")</f>
        <v/>
      </c>
      <c r="Z127" s="355" t="str">
        <f>IF(AND('MAPA DE RIESGOS'!$AP476="Baja",'MAPA DE RIESGOS'!$AR476="Leve"),CONCATENATE("R",'MAPA DE RIESGOS'!$H476,"C",'MAPA DE RIESGOS'!$AF476),"")</f>
        <v/>
      </c>
      <c r="AA127" s="356" t="str">
        <f>IF(AND('MAPA DE RIESGOS'!$AP477="Baja",'MAPA DE RIESGOS'!$AR477="Leve"),CONCATENATE("R",'MAPA DE RIESGOS'!$H477,"C",'MAPA DE RIESGOS'!$AF477),"")</f>
        <v/>
      </c>
      <c r="AB127" s="345" t="str">
        <f>IF(AND('MAPA DE RIESGOS'!$AP460="Baja",'MAPA DE RIESGOS'!$AR460="Menor"),CONCATENATE("R",'MAPA DE RIESGOS'!$H460,"C",'MAPA DE RIESGOS'!$AF460),"")</f>
        <v/>
      </c>
      <c r="AC127" s="346" t="str">
        <f>IF(AND('MAPA DE RIESGOS'!$AP461="Baja",'MAPA DE RIESGOS'!$AR461="Menor"),CONCATENATE("R",'MAPA DE RIESGOS'!$H461,"C",'MAPA DE RIESGOS'!$AF461),"")</f>
        <v/>
      </c>
      <c r="AD127" s="346" t="str">
        <f>IF(AND('MAPA DE RIESGOS'!$AP462="Baja",'MAPA DE RIESGOS'!$AR462="Menor"),CONCATENATE("R",'MAPA DE RIESGOS'!$H462,"C",'MAPA DE RIESGOS'!$AF462),"")</f>
        <v/>
      </c>
      <c r="AE127" s="346" t="str">
        <f>IF(AND('MAPA DE RIESGOS'!$AP463="Baja",'MAPA DE RIESGOS'!$AR463="Menor"),CONCATENATE("R",'MAPA DE RIESGOS'!$H463,"C",'MAPA DE RIESGOS'!$AF463),"")</f>
        <v/>
      </c>
      <c r="AF127" s="346" t="str">
        <f>IF(AND('MAPA DE RIESGOS'!$AP464="Baja",'MAPA DE RIESGOS'!$AR464="Menor"),CONCATENATE("R",'MAPA DE RIESGOS'!$H464,"C",'MAPA DE RIESGOS'!$AF464),"")</f>
        <v/>
      </c>
      <c r="AG127" s="346" t="str">
        <f>IF(AND('MAPA DE RIESGOS'!$AP465="Baja",'MAPA DE RIESGOS'!$AR465="Menor"),CONCATENATE("R",'MAPA DE RIESGOS'!$H465,"C",'MAPA DE RIESGOS'!$AF465),"")</f>
        <v/>
      </c>
      <c r="AH127" s="346" t="str">
        <f>IF(AND('MAPA DE RIESGOS'!$AP466="Baja",'MAPA DE RIESGOS'!$AR466="Menor"),CONCATENATE("R",'MAPA DE RIESGOS'!$H466,"C",'MAPA DE RIESGOS'!$AF466),"")</f>
        <v/>
      </c>
      <c r="AI127" s="346" t="str">
        <f>IF(AND('MAPA DE RIESGOS'!$AP467="Baja",'MAPA DE RIESGOS'!$AR467="Menor"),CONCATENATE("R",'MAPA DE RIESGOS'!$H467,"C",'MAPA DE RIESGOS'!$AF467),"")</f>
        <v/>
      </c>
      <c r="AJ127" s="346" t="str">
        <f>IF(AND('MAPA DE RIESGOS'!$AP468="Baja",'MAPA DE RIESGOS'!$AR468="Menor"),CONCATENATE("R",'MAPA DE RIESGOS'!$H468,"C",'MAPA DE RIESGOS'!$AF468),"")</f>
        <v/>
      </c>
      <c r="AK127" s="346" t="str">
        <f>IF(AND('MAPA DE RIESGOS'!$AP469="Baja",'MAPA DE RIESGOS'!$AR469="Menor"),CONCATENATE("R",'MAPA DE RIESGOS'!$H469,"C",'MAPA DE RIESGOS'!$AF469),"")</f>
        <v/>
      </c>
      <c r="AL127" s="346" t="str">
        <f>IF(AND('MAPA DE RIESGOS'!$AP470="Baja",'MAPA DE RIESGOS'!$AR470="Menor"),CONCATENATE("R",'MAPA DE RIESGOS'!$H470,"C",'MAPA DE RIESGOS'!$AF470),"")</f>
        <v/>
      </c>
      <c r="AM127" s="346" t="str">
        <f>IF(AND('MAPA DE RIESGOS'!$AP471="Baja",'MAPA DE RIESGOS'!$AR471="Menor"),CONCATENATE("R",'MAPA DE RIESGOS'!$H471,"C",'MAPA DE RIESGOS'!$AF471),"")</f>
        <v/>
      </c>
      <c r="AN127" s="346" t="str">
        <f>IF(AND('MAPA DE RIESGOS'!$AP472="Baja",'MAPA DE RIESGOS'!$AR472="Menor"),CONCATENATE("R",'MAPA DE RIESGOS'!$H472,"C",'MAPA DE RIESGOS'!$AF472),"")</f>
        <v/>
      </c>
      <c r="AO127" s="346" t="str">
        <f>IF(AND('MAPA DE RIESGOS'!$AP473="Baja",'MAPA DE RIESGOS'!$AR473="Menor"),CONCATENATE("R",'MAPA DE RIESGOS'!$H473,"C",'MAPA DE RIESGOS'!$AF473),"")</f>
        <v/>
      </c>
      <c r="AP127" s="346" t="str">
        <f>IF(AND('MAPA DE RIESGOS'!$AP474="Baja",'MAPA DE RIESGOS'!$AR474="Menor"),CONCATENATE("R",'MAPA DE RIESGOS'!$H474,"C",'MAPA DE RIESGOS'!$AF474),"")</f>
        <v/>
      </c>
      <c r="AQ127" s="346" t="str">
        <f>IF(AND('MAPA DE RIESGOS'!$AP475="Baja",'MAPA DE RIESGOS'!$AR475="Menor"),CONCATENATE("R",'MAPA DE RIESGOS'!$H475,"C",'MAPA DE RIESGOS'!$AF475),"")</f>
        <v/>
      </c>
      <c r="AR127" s="346" t="str">
        <f>IF(AND('MAPA DE RIESGOS'!$AP476="Baja",'MAPA DE RIESGOS'!$AR476="Menor"),CONCATENATE("R",'MAPA DE RIESGOS'!$H476,"C",'MAPA DE RIESGOS'!$AF476),"")</f>
        <v/>
      </c>
      <c r="AS127" s="346" t="str">
        <f>IF(AND('MAPA DE RIESGOS'!$AP477="Baja",'MAPA DE RIESGOS'!$AR477="Menor"),CONCATENATE("R",'MAPA DE RIESGOS'!$H477,"C",'MAPA DE RIESGOS'!$AF477),"")</f>
        <v/>
      </c>
      <c r="AT127" s="345" t="str">
        <f>IF(AND('MAPA DE RIESGOS'!$AP460="Baja",'MAPA DE RIESGOS'!$AR460="Moderado"),CONCATENATE("R",'MAPA DE RIESGOS'!$H460,"C",'MAPA DE RIESGOS'!$AF460),"")</f>
        <v>R75C1</v>
      </c>
      <c r="AU127" s="346" t="str">
        <f>IF(AND('MAPA DE RIESGOS'!$AP461="Baja",'MAPA DE RIESGOS'!$AR461="Moderado"),CONCATENATE("R",'MAPA DE RIESGOS'!$H461,"C",'MAPA DE RIESGOS'!$AF461),"")</f>
        <v/>
      </c>
      <c r="AV127" s="346" t="str">
        <f>IF(AND('MAPA DE RIESGOS'!$AP462="Baja",'MAPA DE RIESGOS'!$AR462="Moderado"),CONCATENATE("R",'MAPA DE RIESGOS'!$H462,"C",'MAPA DE RIESGOS'!$AF462),"")</f>
        <v/>
      </c>
      <c r="AW127" s="346" t="str">
        <f>IF(AND('MAPA DE RIESGOS'!$AP463="Baja",'MAPA DE RIESGOS'!$AR463="Moderado"),CONCATENATE("R",'MAPA DE RIESGOS'!$H463,"C",'MAPA DE RIESGOS'!$AF463),"")</f>
        <v/>
      </c>
      <c r="AX127" s="346" t="str">
        <f>IF(AND('MAPA DE RIESGOS'!$AP464="Baja",'MAPA DE RIESGOS'!$AR464="Moderado"),CONCATENATE("R",'MAPA DE RIESGOS'!$H464,"C",'MAPA DE RIESGOS'!$AF464),"")</f>
        <v/>
      </c>
      <c r="AY127" s="346" t="str">
        <f>IF(AND('MAPA DE RIESGOS'!$AP465="Baja",'MAPA DE RIESGOS'!$AR465="Moderado"),CONCATENATE("R",'MAPA DE RIESGOS'!$H465,"C",'MAPA DE RIESGOS'!$AF465),"")</f>
        <v/>
      </c>
      <c r="AZ127" s="346" t="str">
        <f>IF(AND('MAPA DE RIESGOS'!$AP466="Baja",'MAPA DE RIESGOS'!$AR466="Moderado"),CONCATENATE("R",'MAPA DE RIESGOS'!$H466,"C",'MAPA DE RIESGOS'!$AF466),"")</f>
        <v>R76C1</v>
      </c>
      <c r="BA127" s="346" t="str">
        <f>IF(AND('MAPA DE RIESGOS'!$AP467="Baja",'MAPA DE RIESGOS'!$AR467="Moderado"),CONCATENATE("R",'MAPA DE RIESGOS'!$H467,"C",'MAPA DE RIESGOS'!$AF467),"")</f>
        <v>R76C2</v>
      </c>
      <c r="BB127" s="346" t="str">
        <f>IF(AND('MAPA DE RIESGOS'!$AP468="Baja",'MAPA DE RIESGOS'!$AR468="Moderado"),CONCATENATE("R",'MAPA DE RIESGOS'!$H468,"C",'MAPA DE RIESGOS'!$AF468),"")</f>
        <v/>
      </c>
      <c r="BC127" s="346" t="str">
        <f>IF(AND('MAPA DE RIESGOS'!$AP469="Baja",'MAPA DE RIESGOS'!$AR469="Moderado"),CONCATENATE("R",'MAPA DE RIESGOS'!$H469,"C",'MAPA DE RIESGOS'!$AF469),"")</f>
        <v/>
      </c>
      <c r="BD127" s="346" t="str">
        <f>IF(AND('MAPA DE RIESGOS'!$AP470="Baja",'MAPA DE RIESGOS'!$AR470="Moderado"),CONCATENATE("R",'MAPA DE RIESGOS'!$H470,"C",'MAPA DE RIESGOS'!$AF470),"")</f>
        <v/>
      </c>
      <c r="BE127" s="346" t="str">
        <f>IF(AND('MAPA DE RIESGOS'!$AP471="Baja",'MAPA DE RIESGOS'!$AR471="Moderado"),CONCATENATE("R",'MAPA DE RIESGOS'!$H471,"C",'MAPA DE RIESGOS'!$AF471),"")</f>
        <v/>
      </c>
      <c r="BF127" s="346" t="str">
        <f>IF(AND('MAPA DE RIESGOS'!$AP472="Baja",'MAPA DE RIESGOS'!$AR472="Moderado"),CONCATENATE("R",'MAPA DE RIESGOS'!$H472,"C",'MAPA DE RIESGOS'!$AF472),"")</f>
        <v/>
      </c>
      <c r="BG127" s="346" t="str">
        <f>IF(AND('MAPA DE RIESGOS'!$AP473="Baja",'MAPA DE RIESGOS'!$AR473="Moderado"),CONCATENATE("R",'MAPA DE RIESGOS'!$H473,"C",'MAPA DE RIESGOS'!$AF473),"")</f>
        <v/>
      </c>
      <c r="BH127" s="346" t="str">
        <f>IF(AND('MAPA DE RIESGOS'!$AP474="Baja",'MAPA DE RIESGOS'!$AR474="Moderado"),CONCATENATE("R",'MAPA DE RIESGOS'!$H474,"C",'MAPA DE RIESGOS'!$AF474),"")</f>
        <v/>
      </c>
      <c r="BI127" s="346" t="str">
        <f>IF(AND('MAPA DE RIESGOS'!$AP475="Baja",'MAPA DE RIESGOS'!$AR475="Moderado"),CONCATENATE("R",'MAPA DE RIESGOS'!$H475,"C",'MAPA DE RIESGOS'!$AF475),"")</f>
        <v/>
      </c>
      <c r="BJ127" s="346" t="str">
        <f>IF(AND('MAPA DE RIESGOS'!$AP476="Baja",'MAPA DE RIESGOS'!$AR476="Moderado"),CONCATENATE("R",'MAPA DE RIESGOS'!$H476,"C",'MAPA DE RIESGOS'!$AF476),"")</f>
        <v/>
      </c>
      <c r="BK127" s="347" t="str">
        <f>IF(AND('MAPA DE RIESGOS'!$AP477="Baja",'MAPA DE RIESGOS'!$AR477="Moderado"),CONCATENATE("R",'MAPA DE RIESGOS'!$H477,"C",'MAPA DE RIESGOS'!$AF477),"")</f>
        <v/>
      </c>
      <c r="BL127" s="333" t="str">
        <f>IF(AND('MAPA DE RIESGOS'!$AP460="Baja",'MAPA DE RIESGOS'!$AR460="Mayor"),CONCATENATE("R",'MAPA DE RIESGOS'!$H460,"C",'MAPA DE RIESGOS'!$AF460),"")</f>
        <v/>
      </c>
      <c r="BM127" s="333" t="str">
        <f>IF(AND('MAPA DE RIESGOS'!$AP461="Baja",'MAPA DE RIESGOS'!$AR461="Mayor"),CONCATENATE("R",'MAPA DE RIESGOS'!$H461,"C",'MAPA DE RIESGOS'!$AF461),"")</f>
        <v/>
      </c>
      <c r="BN127" s="333" t="str">
        <f>IF(AND('MAPA DE RIESGOS'!$AP462="Baja",'MAPA DE RIESGOS'!$AR462="Mayor"),CONCATENATE("R",'MAPA DE RIESGOS'!$H462,"C",'MAPA DE RIESGOS'!$AF462),"")</f>
        <v/>
      </c>
      <c r="BO127" s="333" t="str">
        <f>IF(AND('MAPA DE RIESGOS'!$AP463="Baja",'MAPA DE RIESGOS'!$AR463="Mayor"),CONCATENATE("R",'MAPA DE RIESGOS'!$H463,"C",'MAPA DE RIESGOS'!$AF463),"")</f>
        <v/>
      </c>
      <c r="BP127" s="333" t="str">
        <f>IF(AND('MAPA DE RIESGOS'!$AP464="Baja",'MAPA DE RIESGOS'!$AR464="Mayor"),CONCATENATE("R",'MAPA DE RIESGOS'!$H464,"C",'MAPA DE RIESGOS'!$AF464),"")</f>
        <v/>
      </c>
      <c r="BQ127" s="333" t="str">
        <f>IF(AND('MAPA DE RIESGOS'!$AP465="Baja",'MAPA DE RIESGOS'!$AR465="Mayor"),CONCATENATE("R",'MAPA DE RIESGOS'!$H465,"C",'MAPA DE RIESGOS'!$AF465),"")</f>
        <v/>
      </c>
      <c r="BR127" s="333" t="str">
        <f>IF(AND('MAPA DE RIESGOS'!$AP466="Baja",'MAPA DE RIESGOS'!$AR466="Mayor"),CONCATENATE("R",'MAPA DE RIESGOS'!$H466,"C",'MAPA DE RIESGOS'!$AF466),"")</f>
        <v/>
      </c>
      <c r="BS127" s="333" t="str">
        <f>IF(AND('MAPA DE RIESGOS'!$AP467="Baja",'MAPA DE RIESGOS'!$AR467="Mayor"),CONCATENATE("R",'MAPA DE RIESGOS'!$H467,"C",'MAPA DE RIESGOS'!$AF467),"")</f>
        <v/>
      </c>
      <c r="BT127" s="333" t="str">
        <f>IF(AND('MAPA DE RIESGOS'!$AP468="Baja",'MAPA DE RIESGOS'!$AR468="Mayor"),CONCATENATE("R",'MAPA DE RIESGOS'!$H468,"C",'MAPA DE RIESGOS'!$AF468),"")</f>
        <v/>
      </c>
      <c r="BU127" s="333" t="str">
        <f>IF(AND('MAPA DE RIESGOS'!$AP469="Baja",'MAPA DE RIESGOS'!$AR469="Mayor"),CONCATENATE("R",'MAPA DE RIESGOS'!$H469,"C",'MAPA DE RIESGOS'!$AF469),"")</f>
        <v/>
      </c>
      <c r="BV127" s="333" t="str">
        <f>IF(AND('MAPA DE RIESGOS'!$AP470="Baja",'MAPA DE RIESGOS'!$AR470="Mayor"),CONCATENATE("R",'MAPA DE RIESGOS'!$H470,"C",'MAPA DE RIESGOS'!$AF470),"")</f>
        <v/>
      </c>
      <c r="BW127" s="333" t="str">
        <f>IF(AND('MAPA DE RIESGOS'!$AP471="Baja",'MAPA DE RIESGOS'!$AR471="Mayor"),CONCATENATE("R",'MAPA DE RIESGOS'!$H471,"C",'MAPA DE RIESGOS'!$AF471),"")</f>
        <v/>
      </c>
      <c r="BX127" s="333" t="str">
        <f>IF(AND('MAPA DE RIESGOS'!$AP472="Baja",'MAPA DE RIESGOS'!$AR472="Mayor"),CONCATENATE("R",'MAPA DE RIESGOS'!$H472,"C",'MAPA DE RIESGOS'!$AF472),"")</f>
        <v/>
      </c>
      <c r="BY127" s="333" t="str">
        <f>IF(AND('MAPA DE RIESGOS'!$AP473="Baja",'MAPA DE RIESGOS'!$AR473="Mayor"),CONCATENATE("R",'MAPA DE RIESGOS'!$H473,"C",'MAPA DE RIESGOS'!$AF473),"")</f>
        <v/>
      </c>
      <c r="BZ127" s="333" t="str">
        <f>IF(AND('MAPA DE RIESGOS'!$AP474="Baja",'MAPA DE RIESGOS'!$AR474="Mayor"),CONCATENATE("R",'MAPA DE RIESGOS'!$H474,"C",'MAPA DE RIESGOS'!$AF474),"")</f>
        <v/>
      </c>
      <c r="CA127" s="333" t="str">
        <f>IF(AND('MAPA DE RIESGOS'!$AP475="Baja",'MAPA DE RIESGOS'!$AR475="Mayor"),CONCATENATE("R",'MAPA DE RIESGOS'!$H475,"C",'MAPA DE RIESGOS'!$AF475),"")</f>
        <v/>
      </c>
      <c r="CB127" s="333" t="str">
        <f>IF(AND('MAPA DE RIESGOS'!$AP476="Baja",'MAPA DE RIESGOS'!$AR476="Mayor"),CONCATENATE("R",'MAPA DE RIESGOS'!$H476,"C",'MAPA DE RIESGOS'!$AF476),"")</f>
        <v/>
      </c>
      <c r="CC127" s="334" t="str">
        <f>IF(AND('MAPA DE RIESGOS'!$AP477="Baja",'MAPA DE RIESGOS'!$AR477="Mayor"),CONCATENATE("R",'MAPA DE RIESGOS'!$H477,"C",'MAPA DE RIESGOS'!$AF477),"")</f>
        <v/>
      </c>
      <c r="CD127" s="335" t="str">
        <f>IF(AND('MAPA DE RIESGOS'!$AP460="Baja",'MAPA DE RIESGOS'!$AR460="Catastrófico"),CONCATENATE("R",'MAPA DE RIESGOS'!$H460,"C",'MAPA DE RIESGOS'!$AF460),"")</f>
        <v/>
      </c>
      <c r="CE127" s="335" t="str">
        <f>IF(AND('MAPA DE RIESGOS'!$AP461="Baja",'MAPA DE RIESGOS'!$AR461="Catastrófico"),CONCATENATE("R",'MAPA DE RIESGOS'!$H461,"C",'MAPA DE RIESGOS'!$AF461),"")</f>
        <v/>
      </c>
      <c r="CF127" s="335" t="str">
        <f>IF(AND('MAPA DE RIESGOS'!$AP462="Baja",'MAPA DE RIESGOS'!$AR462="Catastrófico"),CONCATENATE("R",'MAPA DE RIESGOS'!$H462,"C",'MAPA DE RIESGOS'!$AF462),"")</f>
        <v/>
      </c>
      <c r="CG127" s="335" t="str">
        <f>IF(AND('MAPA DE RIESGOS'!$AP463="Baja",'MAPA DE RIESGOS'!$AR463="Catastrófico"),CONCATENATE("R",'MAPA DE RIESGOS'!$H463,"C",'MAPA DE RIESGOS'!$AF463),"")</f>
        <v/>
      </c>
      <c r="CH127" s="335" t="str">
        <f>IF(AND('MAPA DE RIESGOS'!$AP464="Baja",'MAPA DE RIESGOS'!$AR464="Catastrófico"),CONCATENATE("R",'MAPA DE RIESGOS'!$H464,"C",'MAPA DE RIESGOS'!$AF464),"")</f>
        <v/>
      </c>
      <c r="CI127" s="335" t="str">
        <f>IF(AND('MAPA DE RIESGOS'!$AP465="Baja",'MAPA DE RIESGOS'!$AR465="Catastrófico"),CONCATENATE("R",'MAPA DE RIESGOS'!$H465,"C",'MAPA DE RIESGOS'!$AF465),"")</f>
        <v/>
      </c>
      <c r="CJ127" s="335" t="str">
        <f>IF(AND('MAPA DE RIESGOS'!$AP466="Baja",'MAPA DE RIESGOS'!$AR466="Catastrófico"),CONCATENATE("R",'MAPA DE RIESGOS'!$H466,"C",'MAPA DE RIESGOS'!$AF466),"")</f>
        <v/>
      </c>
      <c r="CK127" s="335" t="str">
        <f>IF(AND('MAPA DE RIESGOS'!$AP467="Baja",'MAPA DE RIESGOS'!$AR467="Catastrófico"),CONCATENATE("R",'MAPA DE RIESGOS'!$H467,"C",'MAPA DE RIESGOS'!$AF467),"")</f>
        <v/>
      </c>
      <c r="CL127" s="335" t="str">
        <f>IF(AND('MAPA DE RIESGOS'!$AP468="Baja",'MAPA DE RIESGOS'!$AR468="Catastrófico"),CONCATENATE("R",'MAPA DE RIESGOS'!$H468,"C",'MAPA DE RIESGOS'!$AF468),"")</f>
        <v/>
      </c>
      <c r="CM127" s="335" t="str">
        <f>IF(AND('MAPA DE RIESGOS'!$AP469="Baja",'MAPA DE RIESGOS'!$AR469="Catastrófico"),CONCATENATE("R",'MAPA DE RIESGOS'!$H469,"C",'MAPA DE RIESGOS'!$AF469),"")</f>
        <v/>
      </c>
      <c r="CN127" s="335" t="str">
        <f>IF(AND('MAPA DE RIESGOS'!$AP470="Baja",'MAPA DE RIESGOS'!$AR470="Catastrófico"),CONCATENATE("R",'MAPA DE RIESGOS'!$H470,"C",'MAPA DE RIESGOS'!$AF470),"")</f>
        <v/>
      </c>
      <c r="CO127" s="335" t="str">
        <f>IF(AND('MAPA DE RIESGOS'!$AP471="Baja",'MAPA DE RIESGOS'!$AR471="Catastrófico"),CONCATENATE("R",'MAPA DE RIESGOS'!$H471,"C",'MAPA DE RIESGOS'!$AF471),"")</f>
        <v/>
      </c>
      <c r="CP127" s="335" t="str">
        <f>IF(AND('MAPA DE RIESGOS'!$AP472="Baja",'MAPA DE RIESGOS'!$AR472="Catastrófico"),CONCATENATE("R",'MAPA DE RIESGOS'!$H472,"C",'MAPA DE RIESGOS'!$AF472),"")</f>
        <v/>
      </c>
      <c r="CQ127" s="335" t="str">
        <f>IF(AND('MAPA DE RIESGOS'!$AP473="Baja",'MAPA DE RIESGOS'!$AR473="Catastrófico"),CONCATENATE("R",'MAPA DE RIESGOS'!$H473,"C",'MAPA DE RIESGOS'!$AF473),"")</f>
        <v/>
      </c>
      <c r="CR127" s="335" t="str">
        <f>IF(AND('MAPA DE RIESGOS'!$AP474="Baja",'MAPA DE RIESGOS'!$AR474="Catastrófico"),CONCATENATE("R",'MAPA DE RIESGOS'!$H474,"C",'MAPA DE RIESGOS'!$AF474),"")</f>
        <v/>
      </c>
      <c r="CS127" s="335" t="str">
        <f>IF(AND('MAPA DE RIESGOS'!$AP475="Baja",'MAPA DE RIESGOS'!$AR475="Catastrófico"),CONCATENATE("R",'MAPA DE RIESGOS'!$H475,"C",'MAPA DE RIESGOS'!$AF475),"")</f>
        <v/>
      </c>
      <c r="CT127" s="335" t="str">
        <f>IF(AND('MAPA DE RIESGOS'!$AP476="Baja",'MAPA DE RIESGOS'!$AR476="Catastrófico"),CONCATENATE("R",'MAPA DE RIESGOS'!$H476,"C",'MAPA DE RIESGOS'!$AF476),"")</f>
        <v/>
      </c>
      <c r="CU127" s="336" t="str">
        <f>IF(AND('MAPA DE RIESGOS'!$AP477="Baja",'MAPA DE RIESGOS'!$AR477="Catastrófico"),CONCATENATE("R",'MAPA DE RIESGOS'!$H477,"C",'MAPA DE RIESGOS'!$AF477),"")</f>
        <v/>
      </c>
      <c r="CV127" s="67"/>
      <c r="CW127" s="969"/>
      <c r="CX127" s="969"/>
      <c r="CY127" s="969"/>
      <c r="CZ127" s="969"/>
      <c r="DA127" s="969"/>
      <c r="DB127" s="969"/>
    </row>
    <row r="128" spans="2:106" ht="32.450000000000003" customHeight="1">
      <c r="B128" s="966"/>
      <c r="C128" s="966"/>
      <c r="D128" s="967"/>
      <c r="E128" s="955"/>
      <c r="F128" s="956"/>
      <c r="G128" s="956"/>
      <c r="H128" s="956"/>
      <c r="I128" s="957"/>
      <c r="J128" s="354" t="str">
        <f>IF(AND('MAPA DE RIESGOS'!$AP478="Baja",'MAPA DE RIESGOS'!$AR478="Leve"),CONCATENATE("R",'MAPA DE RIESGOS'!$H478,"C",'MAPA DE RIESGOS'!$AF478),"")</f>
        <v/>
      </c>
      <c r="K128" s="355" t="str">
        <f>IF(AND('MAPA DE RIESGOS'!$AP479="Baja",'MAPA DE RIESGOS'!$AR479="Leve"),CONCATENATE("R",'MAPA DE RIESGOS'!$H479,"C",'MAPA DE RIESGOS'!$AF479),"")</f>
        <v/>
      </c>
      <c r="L128" s="355" t="str">
        <f>IF(AND('MAPA DE RIESGOS'!$AP480="Baja",'MAPA DE RIESGOS'!$AR480="Leve"),CONCATENATE("R",'MAPA DE RIESGOS'!$H480,"C",'MAPA DE RIESGOS'!$AF480),"")</f>
        <v/>
      </c>
      <c r="M128" s="355" t="str">
        <f>IF(AND('MAPA DE RIESGOS'!$AP481="Baja",'MAPA DE RIESGOS'!$AR481="Leve"),CONCATENATE("R",'MAPA DE RIESGOS'!$H481,"C",'MAPA DE RIESGOS'!$AF481),"")</f>
        <v/>
      </c>
      <c r="N128" s="355" t="str">
        <f>IF(AND('MAPA DE RIESGOS'!$AP482="Baja",'MAPA DE RIESGOS'!$AR482="Leve"),CONCATENATE("R",'MAPA DE RIESGOS'!$H482,"C",'MAPA DE RIESGOS'!$AF482),"")</f>
        <v/>
      </c>
      <c r="O128" s="355" t="str">
        <f>IF(AND('MAPA DE RIESGOS'!$AP483="Baja",'MAPA DE RIESGOS'!$AR483="Leve"),CONCATENATE("R",'MAPA DE RIESGOS'!$H483,"C",'MAPA DE RIESGOS'!$AF483),"")</f>
        <v/>
      </c>
      <c r="P128" s="355" t="str">
        <f>IF(AND('MAPA DE RIESGOS'!$AP484="Baja",'MAPA DE RIESGOS'!$AR484="Leve"),CONCATENATE("R",'MAPA DE RIESGOS'!$H484,"C",'MAPA DE RIESGOS'!$AF484),"")</f>
        <v/>
      </c>
      <c r="Q128" s="355" t="str">
        <f>IF(AND('MAPA DE RIESGOS'!$AP485="Baja",'MAPA DE RIESGOS'!$AR485="Leve"),CONCATENATE("R",'MAPA DE RIESGOS'!$H485,"C",'MAPA DE RIESGOS'!$AF485),"")</f>
        <v/>
      </c>
      <c r="R128" s="355" t="str">
        <f>IF(AND('MAPA DE RIESGOS'!$AP486="Baja",'MAPA DE RIESGOS'!$AR486="Leve"),CONCATENATE("R",'MAPA DE RIESGOS'!$H486,"C",'MAPA DE RIESGOS'!$AF486),"")</f>
        <v/>
      </c>
      <c r="S128" s="355" t="str">
        <f>IF(AND('MAPA DE RIESGOS'!$AP487="Baja",'MAPA DE RIESGOS'!$AR487="Leve"),CONCATENATE("R",'MAPA DE RIESGOS'!$H487,"C",'MAPA DE RIESGOS'!$AF487),"")</f>
        <v/>
      </c>
      <c r="T128" s="355" t="str">
        <f>IF(AND('MAPA DE RIESGOS'!$AP488="Baja",'MAPA DE RIESGOS'!$AR488="Leve"),CONCATENATE("R",'MAPA DE RIESGOS'!$H488,"C",'MAPA DE RIESGOS'!$AF488),"")</f>
        <v/>
      </c>
      <c r="U128" s="355" t="str">
        <f>IF(AND('MAPA DE RIESGOS'!$AP489="Baja",'MAPA DE RIESGOS'!$AR489="Leve"),CONCATENATE("R",'MAPA DE RIESGOS'!$H489,"C",'MAPA DE RIESGOS'!$AF489),"")</f>
        <v/>
      </c>
      <c r="V128" s="355" t="str">
        <f>IF(AND('MAPA DE RIESGOS'!$AP490="Baja",'MAPA DE RIESGOS'!$AR490="Leve"),CONCATENATE("R",'MAPA DE RIESGOS'!$H490,"C",'MAPA DE RIESGOS'!$AF490),"")</f>
        <v/>
      </c>
      <c r="W128" s="355" t="str">
        <f>IF(AND('MAPA DE RIESGOS'!$AP491="Baja",'MAPA DE RIESGOS'!$AR491="Leve"),CONCATENATE("R",'MAPA DE RIESGOS'!$H491,"C",'MAPA DE RIESGOS'!$AF491),"")</f>
        <v/>
      </c>
      <c r="X128" s="355" t="str">
        <f>IF(AND('MAPA DE RIESGOS'!$AP492="Baja",'MAPA DE RIESGOS'!$AR492="Leve"),CONCATENATE("R",'MAPA DE RIESGOS'!$H492,"C",'MAPA DE RIESGOS'!$AF492),"")</f>
        <v/>
      </c>
      <c r="Y128" s="355" t="str">
        <f>IF(AND('MAPA DE RIESGOS'!$AP493="Baja",'MAPA DE RIESGOS'!$AR493="Leve"),CONCATENATE("R",'MAPA DE RIESGOS'!$H493,"C",'MAPA DE RIESGOS'!$AF493),"")</f>
        <v/>
      </c>
      <c r="Z128" s="355" t="str">
        <f>IF(AND('MAPA DE RIESGOS'!$AP494="Baja",'MAPA DE RIESGOS'!$AR494="Leve"),CONCATENATE("R",'MAPA DE RIESGOS'!$H494,"C",'MAPA DE RIESGOS'!$AF494),"")</f>
        <v/>
      </c>
      <c r="AA128" s="356" t="str">
        <f>IF(AND('MAPA DE RIESGOS'!$AP495="Baja",'MAPA DE RIESGOS'!$AR495="Leve"),CONCATENATE("R",'MAPA DE RIESGOS'!$H495,"C",'MAPA DE RIESGOS'!$AF495),"")</f>
        <v/>
      </c>
      <c r="AB128" s="345" t="str">
        <f>IF(AND('MAPA DE RIESGOS'!$AP478="Baja",'MAPA DE RIESGOS'!$AR478="Menor"),CONCATENATE("R",'MAPA DE RIESGOS'!$H478,"C",'MAPA DE RIESGOS'!$AF478),"")</f>
        <v/>
      </c>
      <c r="AC128" s="346" t="str">
        <f>IF(AND('MAPA DE RIESGOS'!$AP479="Baja",'MAPA DE RIESGOS'!$AR479="Menor"),CONCATENATE("R",'MAPA DE RIESGOS'!$H479,"C",'MAPA DE RIESGOS'!$AF479),"")</f>
        <v/>
      </c>
      <c r="AD128" s="346" t="str">
        <f>IF(AND('MAPA DE RIESGOS'!$AP480="Baja",'MAPA DE RIESGOS'!$AR480="Menor"),CONCATENATE("R",'MAPA DE RIESGOS'!$H480,"C",'MAPA DE RIESGOS'!$AF480),"")</f>
        <v/>
      </c>
      <c r="AE128" s="346" t="str">
        <f>IF(AND('MAPA DE RIESGOS'!$AP481="Baja",'MAPA DE RIESGOS'!$AR481="Menor"),CONCATENATE("R",'MAPA DE RIESGOS'!$H481,"C",'MAPA DE RIESGOS'!$AF481),"")</f>
        <v/>
      </c>
      <c r="AF128" s="346" t="str">
        <f>IF(AND('MAPA DE RIESGOS'!$AP482="Baja",'MAPA DE RIESGOS'!$AR482="Menor"),CONCATENATE("R",'MAPA DE RIESGOS'!$H482,"C",'MAPA DE RIESGOS'!$AF482),"")</f>
        <v/>
      </c>
      <c r="AG128" s="346" t="str">
        <f>IF(AND('MAPA DE RIESGOS'!$AP483="Baja",'MAPA DE RIESGOS'!$AR483="Menor"),CONCATENATE("R",'MAPA DE RIESGOS'!$H483,"C",'MAPA DE RIESGOS'!$AF483),"")</f>
        <v/>
      </c>
      <c r="AH128" s="346" t="str">
        <f>IF(AND('MAPA DE RIESGOS'!$AP484="Baja",'MAPA DE RIESGOS'!$AR484="Menor"),CONCATENATE("R",'MAPA DE RIESGOS'!$H484,"C",'MAPA DE RIESGOS'!$AF484),"")</f>
        <v/>
      </c>
      <c r="AI128" s="346" t="str">
        <f>IF(AND('MAPA DE RIESGOS'!$AP485="Baja",'MAPA DE RIESGOS'!$AR485="Menor"),CONCATENATE("R",'MAPA DE RIESGOS'!$H485,"C",'MAPA DE RIESGOS'!$AF485),"")</f>
        <v/>
      </c>
      <c r="AJ128" s="346" t="str">
        <f>IF(AND('MAPA DE RIESGOS'!$AP486="Baja",'MAPA DE RIESGOS'!$AR486="Menor"),CONCATENATE("R",'MAPA DE RIESGOS'!$H486,"C",'MAPA DE RIESGOS'!$AF486),"")</f>
        <v/>
      </c>
      <c r="AK128" s="346" t="str">
        <f>IF(AND('MAPA DE RIESGOS'!$AP487="Baja",'MAPA DE RIESGOS'!$AR487="Menor"),CONCATENATE("R",'MAPA DE RIESGOS'!$H487,"C",'MAPA DE RIESGOS'!$AF487),"")</f>
        <v/>
      </c>
      <c r="AL128" s="346" t="str">
        <f>IF(AND('MAPA DE RIESGOS'!$AP488="Baja",'MAPA DE RIESGOS'!$AR488="Menor"),CONCATENATE("R",'MAPA DE RIESGOS'!$H488,"C",'MAPA DE RIESGOS'!$AF488),"")</f>
        <v/>
      </c>
      <c r="AM128" s="346" t="str">
        <f>IF(AND('MAPA DE RIESGOS'!$AP489="Baja",'MAPA DE RIESGOS'!$AR489="Menor"),CONCATENATE("R",'MAPA DE RIESGOS'!$H489,"C",'MAPA DE RIESGOS'!$AF489),"")</f>
        <v/>
      </c>
      <c r="AN128" s="346" t="str">
        <f>IF(AND('MAPA DE RIESGOS'!$AP490="Baja",'MAPA DE RIESGOS'!$AR490="Menor"),CONCATENATE("R",'MAPA DE RIESGOS'!$H490,"C",'MAPA DE RIESGOS'!$AF490),"")</f>
        <v/>
      </c>
      <c r="AO128" s="346" t="str">
        <f>IF(AND('MAPA DE RIESGOS'!$AP491="Baja",'MAPA DE RIESGOS'!$AR491="Menor"),CONCATENATE("R",'MAPA DE RIESGOS'!$H491,"C",'MAPA DE RIESGOS'!$AF491),"")</f>
        <v/>
      </c>
      <c r="AP128" s="346" t="str">
        <f>IF(AND('MAPA DE RIESGOS'!$AP492="Baja",'MAPA DE RIESGOS'!$AR492="Menor"),CONCATENATE("R",'MAPA DE RIESGOS'!$H492,"C",'MAPA DE RIESGOS'!$AF492),"")</f>
        <v/>
      </c>
      <c r="AQ128" s="346" t="str">
        <f>IF(AND('MAPA DE RIESGOS'!$AP493="Baja",'MAPA DE RIESGOS'!$AR493="Menor"),CONCATENATE("R",'MAPA DE RIESGOS'!$H493,"C",'MAPA DE RIESGOS'!$AF493),"")</f>
        <v/>
      </c>
      <c r="AR128" s="346" t="str">
        <f>IF(AND('MAPA DE RIESGOS'!$AP494="Baja",'MAPA DE RIESGOS'!$AR494="Menor"),CONCATENATE("R",'MAPA DE RIESGOS'!$H494,"C",'MAPA DE RIESGOS'!$AF494),"")</f>
        <v/>
      </c>
      <c r="AS128" s="346" t="str">
        <f>IF(AND('MAPA DE RIESGOS'!$AP495="Baja",'MAPA DE RIESGOS'!$AR495="Menor"),CONCATENATE("R",'MAPA DE RIESGOS'!$H495,"C",'MAPA DE RIESGOS'!$AF495),"")</f>
        <v/>
      </c>
      <c r="AT128" s="345" t="str">
        <f>IF(AND('MAPA DE RIESGOS'!$AP478="Baja",'MAPA DE RIESGOS'!$AR478="Moderado"),CONCATENATE("R",'MAPA DE RIESGOS'!$H478,"C",'MAPA DE RIESGOS'!$AF478),"")</f>
        <v>R78C1</v>
      </c>
      <c r="AU128" s="346" t="str">
        <f>IF(AND('MAPA DE RIESGOS'!$AP479="Baja",'MAPA DE RIESGOS'!$AR479="Moderado"),CONCATENATE("R",'MAPA DE RIESGOS'!$H479,"C",'MAPA DE RIESGOS'!$AF479),"")</f>
        <v/>
      </c>
      <c r="AV128" s="346" t="str">
        <f>IF(AND('MAPA DE RIESGOS'!$AP480="Baja",'MAPA DE RIESGOS'!$AR480="Moderado"),CONCATENATE("R",'MAPA DE RIESGOS'!$H480,"C",'MAPA DE RIESGOS'!$AF480),"")</f>
        <v/>
      </c>
      <c r="AW128" s="346" t="str">
        <f>IF(AND('MAPA DE RIESGOS'!$AP481="Baja",'MAPA DE RIESGOS'!$AR481="Moderado"),CONCATENATE("R",'MAPA DE RIESGOS'!$H481,"C",'MAPA DE RIESGOS'!$AF481),"")</f>
        <v/>
      </c>
      <c r="AX128" s="346" t="str">
        <f>IF(AND('MAPA DE RIESGOS'!$AP482="Baja",'MAPA DE RIESGOS'!$AR482="Moderado"),CONCATENATE("R",'MAPA DE RIESGOS'!$H482,"C",'MAPA DE RIESGOS'!$AF482),"")</f>
        <v/>
      </c>
      <c r="AY128" s="346" t="str">
        <f>IF(AND('MAPA DE RIESGOS'!$AP483="Baja",'MAPA DE RIESGOS'!$AR483="Moderado"),CONCATENATE("R",'MAPA DE RIESGOS'!$H483,"C",'MAPA DE RIESGOS'!$AF483),"")</f>
        <v/>
      </c>
      <c r="AZ128" s="346" t="str">
        <f>IF(AND('MAPA DE RIESGOS'!$AP484="Baja",'MAPA DE RIESGOS'!$AR484="Moderado"),CONCATENATE("R",'MAPA DE RIESGOS'!$H484,"C",'MAPA DE RIESGOS'!$AF484),"")</f>
        <v>R79C1</v>
      </c>
      <c r="BA128" s="346" t="str">
        <f>IF(AND('MAPA DE RIESGOS'!$AP485="Baja",'MAPA DE RIESGOS'!$AR485="Moderado"),CONCATENATE("R",'MAPA DE RIESGOS'!$H485,"C",'MAPA DE RIESGOS'!$AF485),"")</f>
        <v>R79C2</v>
      </c>
      <c r="BB128" s="346" t="str">
        <f>IF(AND('MAPA DE RIESGOS'!$AP486="Baja",'MAPA DE RIESGOS'!$AR486="Moderado"),CONCATENATE("R",'MAPA DE RIESGOS'!$H486,"C",'MAPA DE RIESGOS'!$AF486),"")</f>
        <v/>
      </c>
      <c r="BC128" s="346" t="str">
        <f>IF(AND('MAPA DE RIESGOS'!$AP487="Baja",'MAPA DE RIESGOS'!$AR487="Moderado"),CONCATENATE("R",'MAPA DE RIESGOS'!$H487,"C",'MAPA DE RIESGOS'!$AF487),"")</f>
        <v/>
      </c>
      <c r="BD128" s="346" t="str">
        <f>IF(AND('MAPA DE RIESGOS'!$AP488="Baja",'MAPA DE RIESGOS'!$AR488="Moderado"),CONCATENATE("R",'MAPA DE RIESGOS'!$H488,"C",'MAPA DE RIESGOS'!$AF488),"")</f>
        <v/>
      </c>
      <c r="BE128" s="346" t="str">
        <f>IF(AND('MAPA DE RIESGOS'!$AP489="Baja",'MAPA DE RIESGOS'!$AR489="Moderado"),CONCATENATE("R",'MAPA DE RIESGOS'!$H489,"C",'MAPA DE RIESGOS'!$AF489),"")</f>
        <v/>
      </c>
      <c r="BF128" s="346" t="str">
        <f>IF(AND('MAPA DE RIESGOS'!$AP490="Baja",'MAPA DE RIESGOS'!$AR490="Moderado"),CONCATENATE("R",'MAPA DE RIESGOS'!$H490,"C",'MAPA DE RIESGOS'!$AF490),"")</f>
        <v>R80C1</v>
      </c>
      <c r="BG128" s="346" t="str">
        <f>IF(AND('MAPA DE RIESGOS'!$AP491="Baja",'MAPA DE RIESGOS'!$AR491="Moderado"),CONCATENATE("R",'MAPA DE RIESGOS'!$H491,"C",'MAPA DE RIESGOS'!$AF491),"")</f>
        <v>R80C2</v>
      </c>
      <c r="BH128" s="346" t="str">
        <f>IF(AND('MAPA DE RIESGOS'!$AP492="Baja",'MAPA DE RIESGOS'!$AR492="Moderado"),CONCATENATE("R",'MAPA DE RIESGOS'!$H492,"C",'MAPA DE RIESGOS'!$AF492),"")</f>
        <v/>
      </c>
      <c r="BI128" s="346" t="str">
        <f>IF(AND('MAPA DE RIESGOS'!$AP493="Baja",'MAPA DE RIESGOS'!$AR493="Moderado"),CONCATENATE("R",'MAPA DE RIESGOS'!$H493,"C",'MAPA DE RIESGOS'!$AF493),"")</f>
        <v/>
      </c>
      <c r="BJ128" s="346" t="str">
        <f>IF(AND('MAPA DE RIESGOS'!$AP494="Baja",'MAPA DE RIESGOS'!$AR494="Moderado"),CONCATENATE("R",'MAPA DE RIESGOS'!$H494,"C",'MAPA DE RIESGOS'!$AF494),"")</f>
        <v/>
      </c>
      <c r="BK128" s="347" t="str">
        <f>IF(AND('MAPA DE RIESGOS'!$AP495="Baja",'MAPA DE RIESGOS'!$AR495="Moderado"),CONCATENATE("R",'MAPA DE RIESGOS'!$H495,"C",'MAPA DE RIESGOS'!$AF495),"")</f>
        <v/>
      </c>
      <c r="BL128" s="333" t="str">
        <f>IF(AND('MAPA DE RIESGOS'!$AP478="Baja",'MAPA DE RIESGOS'!$AR478="Mayor"),CONCATENATE("R",'MAPA DE RIESGOS'!$H478,"C",'MAPA DE RIESGOS'!$AF478),"")</f>
        <v/>
      </c>
      <c r="BM128" s="333" t="str">
        <f>IF(AND('MAPA DE RIESGOS'!$AP479="Baja",'MAPA DE RIESGOS'!$AR479="Mayor"),CONCATENATE("R",'MAPA DE RIESGOS'!$H479,"C",'MAPA DE RIESGOS'!$AF479),"")</f>
        <v/>
      </c>
      <c r="BN128" s="333" t="str">
        <f>IF(AND('MAPA DE RIESGOS'!$AP480="Baja",'MAPA DE RIESGOS'!$AR480="Mayor"),CONCATENATE("R",'MAPA DE RIESGOS'!$H480,"C",'MAPA DE RIESGOS'!$AF480),"")</f>
        <v/>
      </c>
      <c r="BO128" s="333" t="str">
        <f>IF(AND('MAPA DE RIESGOS'!$AP481="Baja",'MAPA DE RIESGOS'!$AR481="Mayor"),CONCATENATE("R",'MAPA DE RIESGOS'!$H481,"C",'MAPA DE RIESGOS'!$AF481),"")</f>
        <v/>
      </c>
      <c r="BP128" s="333" t="str">
        <f>IF(AND('MAPA DE RIESGOS'!$AP482="Baja",'MAPA DE RIESGOS'!$AR482="Mayor"),CONCATENATE("R",'MAPA DE RIESGOS'!$H482,"C",'MAPA DE RIESGOS'!$AF482),"")</f>
        <v/>
      </c>
      <c r="BQ128" s="333" t="str">
        <f>IF(AND('MAPA DE RIESGOS'!$AP483="Baja",'MAPA DE RIESGOS'!$AR483="Mayor"),CONCATENATE("R",'MAPA DE RIESGOS'!$H483,"C",'MAPA DE RIESGOS'!$AF483),"")</f>
        <v/>
      </c>
      <c r="BR128" s="333" t="str">
        <f>IF(AND('MAPA DE RIESGOS'!$AP484="Baja",'MAPA DE RIESGOS'!$AR484="Mayor"),CONCATENATE("R",'MAPA DE RIESGOS'!$H484,"C",'MAPA DE RIESGOS'!$AF484),"")</f>
        <v/>
      </c>
      <c r="BS128" s="333" t="str">
        <f>IF(AND('MAPA DE RIESGOS'!$AP485="Baja",'MAPA DE RIESGOS'!$AR485="Mayor"),CONCATENATE("R",'MAPA DE RIESGOS'!$H485,"C",'MAPA DE RIESGOS'!$AF485),"")</f>
        <v/>
      </c>
      <c r="BT128" s="333" t="str">
        <f>IF(AND('MAPA DE RIESGOS'!$AP486="Baja",'MAPA DE RIESGOS'!$AR486="Mayor"),CONCATENATE("R",'MAPA DE RIESGOS'!$H486,"C",'MAPA DE RIESGOS'!$AF486),"")</f>
        <v/>
      </c>
      <c r="BU128" s="333" t="str">
        <f>IF(AND('MAPA DE RIESGOS'!$AP487="Baja",'MAPA DE RIESGOS'!$AR487="Mayor"),CONCATENATE("R",'MAPA DE RIESGOS'!$H487,"C",'MAPA DE RIESGOS'!$AF487),"")</f>
        <v/>
      </c>
      <c r="BV128" s="333" t="str">
        <f>IF(AND('MAPA DE RIESGOS'!$AP488="Baja",'MAPA DE RIESGOS'!$AR488="Mayor"),CONCATENATE("R",'MAPA DE RIESGOS'!$H488,"C",'MAPA DE RIESGOS'!$AF488),"")</f>
        <v/>
      </c>
      <c r="BW128" s="333" t="str">
        <f>IF(AND('MAPA DE RIESGOS'!$AP489="Baja",'MAPA DE RIESGOS'!$AR489="Mayor"),CONCATENATE("R",'MAPA DE RIESGOS'!$H489,"C",'MAPA DE RIESGOS'!$AF489),"")</f>
        <v/>
      </c>
      <c r="BX128" s="333" t="str">
        <f>IF(AND('MAPA DE RIESGOS'!$AP490="Baja",'MAPA DE RIESGOS'!$AR490="Mayor"),CONCATENATE("R",'MAPA DE RIESGOS'!$H490,"C",'MAPA DE RIESGOS'!$AF490),"")</f>
        <v/>
      </c>
      <c r="BY128" s="333" t="str">
        <f>IF(AND('MAPA DE RIESGOS'!$AP491="Baja",'MAPA DE RIESGOS'!$AR491="Mayor"),CONCATENATE("R",'MAPA DE RIESGOS'!$H491,"C",'MAPA DE RIESGOS'!$AF491),"")</f>
        <v/>
      </c>
      <c r="BZ128" s="333" t="str">
        <f>IF(AND('MAPA DE RIESGOS'!$AP492="Baja",'MAPA DE RIESGOS'!$AR492="Mayor"),CONCATENATE("R",'MAPA DE RIESGOS'!$H492,"C",'MAPA DE RIESGOS'!$AF492),"")</f>
        <v/>
      </c>
      <c r="CA128" s="333" t="str">
        <f>IF(AND('MAPA DE RIESGOS'!$AP493="Baja",'MAPA DE RIESGOS'!$AR493="Mayor"),CONCATENATE("R",'MAPA DE RIESGOS'!$H493,"C",'MAPA DE RIESGOS'!$AF493),"")</f>
        <v/>
      </c>
      <c r="CB128" s="333" t="str">
        <f>IF(AND('MAPA DE RIESGOS'!$AP494="Baja",'MAPA DE RIESGOS'!$AR494="Mayor"),CONCATENATE("R",'MAPA DE RIESGOS'!$H494,"C",'MAPA DE RIESGOS'!$AF494),"")</f>
        <v/>
      </c>
      <c r="CC128" s="334" t="str">
        <f>IF(AND('MAPA DE RIESGOS'!$AP495="Baja",'MAPA DE RIESGOS'!$AR495="Mayor"),CONCATENATE("R",'MAPA DE RIESGOS'!$H495,"C",'MAPA DE RIESGOS'!$AF495),"")</f>
        <v/>
      </c>
      <c r="CD128" s="335" t="str">
        <f>IF(AND('MAPA DE RIESGOS'!$AP478="Baja",'MAPA DE RIESGOS'!$AR478="Catastrófico"),CONCATENATE("R",'MAPA DE RIESGOS'!$H478,"C",'MAPA DE RIESGOS'!$AF478),"")</f>
        <v/>
      </c>
      <c r="CE128" s="335" t="str">
        <f>IF(AND('MAPA DE RIESGOS'!$AP479="Baja",'MAPA DE RIESGOS'!$AR479="Catastrófico"),CONCATENATE("R",'MAPA DE RIESGOS'!$H479,"C",'MAPA DE RIESGOS'!$AF479),"")</f>
        <v/>
      </c>
      <c r="CF128" s="335" t="str">
        <f>IF(AND('MAPA DE RIESGOS'!$AP480="Baja",'MAPA DE RIESGOS'!$AR480="Catastrófico"),CONCATENATE("R",'MAPA DE RIESGOS'!$H480,"C",'MAPA DE RIESGOS'!$AF480),"")</f>
        <v/>
      </c>
      <c r="CG128" s="335" t="str">
        <f>IF(AND('MAPA DE RIESGOS'!$AP481="Baja",'MAPA DE RIESGOS'!$AR481="Catastrófico"),CONCATENATE("R",'MAPA DE RIESGOS'!$H481,"C",'MAPA DE RIESGOS'!$AF481),"")</f>
        <v/>
      </c>
      <c r="CH128" s="335" t="str">
        <f>IF(AND('MAPA DE RIESGOS'!$AP482="Baja",'MAPA DE RIESGOS'!$AR482="Catastrófico"),CONCATENATE("R",'MAPA DE RIESGOS'!$H482,"C",'MAPA DE RIESGOS'!$AF482),"")</f>
        <v/>
      </c>
      <c r="CI128" s="335" t="str">
        <f>IF(AND('MAPA DE RIESGOS'!$AP483="Baja",'MAPA DE RIESGOS'!$AR483="Catastrófico"),CONCATENATE("R",'MAPA DE RIESGOS'!$H483,"C",'MAPA DE RIESGOS'!$AF483),"")</f>
        <v/>
      </c>
      <c r="CJ128" s="335" t="str">
        <f>IF(AND('MAPA DE RIESGOS'!$AP484="Baja",'MAPA DE RIESGOS'!$AR484="Catastrófico"),CONCATENATE("R",'MAPA DE RIESGOS'!$H484,"C",'MAPA DE RIESGOS'!$AF484),"")</f>
        <v/>
      </c>
      <c r="CK128" s="335" t="str">
        <f>IF(AND('MAPA DE RIESGOS'!$AP485="Baja",'MAPA DE RIESGOS'!$AR485="Catastrófico"),CONCATENATE("R",'MAPA DE RIESGOS'!$H485,"C",'MAPA DE RIESGOS'!$AF485),"")</f>
        <v/>
      </c>
      <c r="CL128" s="335" t="str">
        <f>IF(AND('MAPA DE RIESGOS'!$AP486="Baja",'MAPA DE RIESGOS'!$AR486="Catastrófico"),CONCATENATE("R",'MAPA DE RIESGOS'!$H486,"C",'MAPA DE RIESGOS'!$AF486),"")</f>
        <v/>
      </c>
      <c r="CM128" s="335" t="str">
        <f>IF(AND('MAPA DE RIESGOS'!$AP487="Baja",'MAPA DE RIESGOS'!$AR487="Catastrófico"),CONCATENATE("R",'MAPA DE RIESGOS'!$H487,"C",'MAPA DE RIESGOS'!$AF487),"")</f>
        <v/>
      </c>
      <c r="CN128" s="335" t="str">
        <f>IF(AND('MAPA DE RIESGOS'!$AP488="Baja",'MAPA DE RIESGOS'!$AR488="Catastrófico"),CONCATENATE("R",'MAPA DE RIESGOS'!$H488,"C",'MAPA DE RIESGOS'!$AF488),"")</f>
        <v/>
      </c>
      <c r="CO128" s="335" t="str">
        <f>IF(AND('MAPA DE RIESGOS'!$AP489="Baja",'MAPA DE RIESGOS'!$AR489="Catastrófico"),CONCATENATE("R",'MAPA DE RIESGOS'!$H489,"C",'MAPA DE RIESGOS'!$AF489),"")</f>
        <v/>
      </c>
      <c r="CP128" s="335" t="str">
        <f>IF(AND('MAPA DE RIESGOS'!$AP490="Baja",'MAPA DE RIESGOS'!$AR490="Catastrófico"),CONCATENATE("R",'MAPA DE RIESGOS'!$H490,"C",'MAPA DE RIESGOS'!$AF490),"")</f>
        <v/>
      </c>
      <c r="CQ128" s="335" t="str">
        <f>IF(AND('MAPA DE RIESGOS'!$AP491="Baja",'MAPA DE RIESGOS'!$AR491="Catastrófico"),CONCATENATE("R",'MAPA DE RIESGOS'!$H491,"C",'MAPA DE RIESGOS'!$AF491),"")</f>
        <v/>
      </c>
      <c r="CR128" s="335" t="str">
        <f>IF(AND('MAPA DE RIESGOS'!$AP492="Baja",'MAPA DE RIESGOS'!$AR492="Catastrófico"),CONCATENATE("R",'MAPA DE RIESGOS'!$H492,"C",'MAPA DE RIESGOS'!$AF492),"")</f>
        <v/>
      </c>
      <c r="CS128" s="335" t="str">
        <f>IF(AND('MAPA DE RIESGOS'!$AP493="Baja",'MAPA DE RIESGOS'!$AR493="Catastrófico"),CONCATENATE("R",'MAPA DE RIESGOS'!$H493,"C",'MAPA DE RIESGOS'!$AF493),"")</f>
        <v/>
      </c>
      <c r="CT128" s="335" t="str">
        <f>IF(AND('MAPA DE RIESGOS'!$AP494="Baja",'MAPA DE RIESGOS'!$AR494="Catastrófico"),CONCATENATE("R",'MAPA DE RIESGOS'!$H494,"C",'MAPA DE RIESGOS'!$AF494),"")</f>
        <v/>
      </c>
      <c r="CU128" s="336" t="str">
        <f>IF(AND('MAPA DE RIESGOS'!$AP495="Baja",'MAPA DE RIESGOS'!$AR495="Catastrófico"),CONCATENATE("R",'MAPA DE RIESGOS'!$H495,"C",'MAPA DE RIESGOS'!$AF495),"")</f>
        <v/>
      </c>
      <c r="CV128" s="67"/>
      <c r="CW128" s="969"/>
      <c r="CX128" s="969"/>
      <c r="CY128" s="969"/>
      <c r="CZ128" s="969"/>
      <c r="DA128" s="969"/>
      <c r="DB128" s="969"/>
    </row>
    <row r="129" spans="2:106" ht="32.450000000000003" customHeight="1">
      <c r="B129" s="966"/>
      <c r="C129" s="966"/>
      <c r="D129" s="967"/>
      <c r="E129" s="955"/>
      <c r="F129" s="956"/>
      <c r="G129" s="956"/>
      <c r="H129" s="956"/>
      <c r="I129" s="957"/>
      <c r="J129" s="354" t="str">
        <f>IF(AND('MAPA DE RIESGOS'!$AP496="Baja",'MAPA DE RIESGOS'!$AR496="Leve"),CONCATENATE("R",'MAPA DE RIESGOS'!$H496,"C",'MAPA DE RIESGOS'!$AF496),"")</f>
        <v/>
      </c>
      <c r="K129" s="355" t="str">
        <f>IF(AND('MAPA DE RIESGOS'!$AP497="Baja",'MAPA DE RIESGOS'!$AR497="Leve"),CONCATENATE("R",'MAPA DE RIESGOS'!$H497,"C",'MAPA DE RIESGOS'!$AF497),"")</f>
        <v/>
      </c>
      <c r="L129" s="355" t="str">
        <f>IF(AND('MAPA DE RIESGOS'!$AP498="Baja",'MAPA DE RIESGOS'!$AR498="Leve"),CONCATENATE("R",'MAPA DE RIESGOS'!$H498,"C",'MAPA DE RIESGOS'!$AF498),"")</f>
        <v/>
      </c>
      <c r="M129" s="355" t="str">
        <f>IF(AND('MAPA DE RIESGOS'!$AP499="Baja",'MAPA DE RIESGOS'!$AR499="Leve"),CONCATENATE("R",'MAPA DE RIESGOS'!$H499,"C",'MAPA DE RIESGOS'!$AF499),"")</f>
        <v/>
      </c>
      <c r="N129" s="355" t="str">
        <f>IF(AND('MAPA DE RIESGOS'!$AP500="Baja",'MAPA DE RIESGOS'!$AR500="Leve"),CONCATENATE("R",'MAPA DE RIESGOS'!$H500,"C",'MAPA DE RIESGOS'!$AF500),"")</f>
        <v/>
      </c>
      <c r="O129" s="355" t="str">
        <f>IF(AND('MAPA DE RIESGOS'!$AP501="Baja",'MAPA DE RIESGOS'!$AR501="Leve"),CONCATENATE("R",'MAPA DE RIESGOS'!$H501,"C",'MAPA DE RIESGOS'!$AF501),"")</f>
        <v/>
      </c>
      <c r="P129" s="355" t="str">
        <f>IF(AND('MAPA DE RIESGOS'!$AP502="Baja",'MAPA DE RIESGOS'!$AR502="Leve"),CONCATENATE("R",'MAPA DE RIESGOS'!$H502,"C",'MAPA DE RIESGOS'!$AF502),"")</f>
        <v/>
      </c>
      <c r="Q129" s="355" t="str">
        <f>IF(AND('MAPA DE RIESGOS'!$AP503="Baja",'MAPA DE RIESGOS'!$AR503="Leve"),CONCATENATE("R",'MAPA DE RIESGOS'!$H503,"C",'MAPA DE RIESGOS'!$AF503),"")</f>
        <v/>
      </c>
      <c r="R129" s="355" t="str">
        <f>IF(AND('MAPA DE RIESGOS'!$AP504="Baja",'MAPA DE RIESGOS'!$AR504="Leve"),CONCATENATE("R",'MAPA DE RIESGOS'!$H504,"C",'MAPA DE RIESGOS'!$AF504),"")</f>
        <v/>
      </c>
      <c r="S129" s="355" t="str">
        <f>IF(AND('MAPA DE RIESGOS'!$AP505="Baja",'MAPA DE RIESGOS'!$AR505="Leve"),CONCATENATE("R",'MAPA DE RIESGOS'!$H505,"C",'MAPA DE RIESGOS'!$AF505),"")</f>
        <v/>
      </c>
      <c r="T129" s="355" t="str">
        <f>IF(AND('MAPA DE RIESGOS'!$AP506="Baja",'MAPA DE RIESGOS'!$AR506="Leve"),CONCATENATE("R",'MAPA DE RIESGOS'!$H506,"C",'MAPA DE RIESGOS'!$AF506),"")</f>
        <v/>
      </c>
      <c r="U129" s="355" t="str">
        <f>IF(AND('MAPA DE RIESGOS'!$AP507="Baja",'MAPA DE RIESGOS'!$AR507="Leve"),CONCATENATE("R",'MAPA DE RIESGOS'!$H507,"C",'MAPA DE RIESGOS'!$AF507),"")</f>
        <v/>
      </c>
      <c r="V129" s="355" t="str">
        <f>IF(AND('MAPA DE RIESGOS'!$AP508="Baja",'MAPA DE RIESGOS'!$AR508="Leve"),CONCATENATE("R",'MAPA DE RIESGOS'!$H508,"C",'MAPA DE RIESGOS'!$AF508),"")</f>
        <v/>
      </c>
      <c r="W129" s="355" t="str">
        <f>IF(AND('MAPA DE RIESGOS'!$AP509="Baja",'MAPA DE RIESGOS'!$AR509="Leve"),CONCATENATE("R",'MAPA DE RIESGOS'!$H509,"C",'MAPA DE RIESGOS'!$AF509),"")</f>
        <v/>
      </c>
      <c r="X129" s="355" t="str">
        <f>IF(AND('MAPA DE RIESGOS'!$AP510="Baja",'MAPA DE RIESGOS'!$AR510="Leve"),CONCATENATE("R",'MAPA DE RIESGOS'!$H510,"C",'MAPA DE RIESGOS'!$AF510),"")</f>
        <v/>
      </c>
      <c r="Y129" s="355" t="str">
        <f>IF(AND('MAPA DE RIESGOS'!$AP511="Baja",'MAPA DE RIESGOS'!$AR511="Leve"),CONCATENATE("R",'MAPA DE RIESGOS'!$H511,"C",'MAPA DE RIESGOS'!$AF511),"")</f>
        <v/>
      </c>
      <c r="Z129" s="355" t="str">
        <f>IF(AND('MAPA DE RIESGOS'!$AP512="Baja",'MAPA DE RIESGOS'!$AR512="Leve"),CONCATENATE("R",'MAPA DE RIESGOS'!$H512,"C",'MAPA DE RIESGOS'!$AF512),"")</f>
        <v/>
      </c>
      <c r="AA129" s="356" t="str">
        <f>IF(AND('MAPA DE RIESGOS'!$AP513="Baja",'MAPA DE RIESGOS'!$AR513="Leve"),CONCATENATE("R",'MAPA DE RIESGOS'!$H513,"C",'MAPA DE RIESGOS'!$AF513),"")</f>
        <v/>
      </c>
      <c r="AB129" s="345" t="str">
        <f>IF(AND('MAPA DE RIESGOS'!$AP496="Baja",'MAPA DE RIESGOS'!$AR496="Menor"),CONCATENATE("R",'MAPA DE RIESGOS'!$H496,"C",'MAPA DE RIESGOS'!$AF496),"")</f>
        <v/>
      </c>
      <c r="AC129" s="346" t="str">
        <f>IF(AND('MAPA DE RIESGOS'!$AP497="Baja",'MAPA DE RIESGOS'!$AR497="Menor"),CONCATENATE("R",'MAPA DE RIESGOS'!$H497,"C",'MAPA DE RIESGOS'!$AF497),"")</f>
        <v/>
      </c>
      <c r="AD129" s="346" t="str">
        <f>IF(AND('MAPA DE RIESGOS'!$AP498="Baja",'MAPA DE RIESGOS'!$AR498="Menor"),CONCATENATE("R",'MAPA DE RIESGOS'!$H498,"C",'MAPA DE RIESGOS'!$AF498),"")</f>
        <v/>
      </c>
      <c r="AE129" s="346" t="str">
        <f>IF(AND('MAPA DE RIESGOS'!$AP499="Baja",'MAPA DE RIESGOS'!$AR499="Menor"),CONCATENATE("R",'MAPA DE RIESGOS'!$H499,"C",'MAPA DE RIESGOS'!$AF499),"")</f>
        <v/>
      </c>
      <c r="AF129" s="346" t="str">
        <f>IF(AND('MAPA DE RIESGOS'!$AP500="Baja",'MAPA DE RIESGOS'!$AR500="Menor"),CONCATENATE("R",'MAPA DE RIESGOS'!$H500,"C",'MAPA DE RIESGOS'!$AF500),"")</f>
        <v/>
      </c>
      <c r="AG129" s="346" t="str">
        <f>IF(AND('MAPA DE RIESGOS'!$AP501="Baja",'MAPA DE RIESGOS'!$AR501="Menor"),CONCATENATE("R",'MAPA DE RIESGOS'!$H501,"C",'MAPA DE RIESGOS'!$AF501),"")</f>
        <v/>
      </c>
      <c r="AH129" s="346" t="str">
        <f>IF(AND('MAPA DE RIESGOS'!$AP502="Baja",'MAPA DE RIESGOS'!$AR502="Menor"),CONCATENATE("R",'MAPA DE RIESGOS'!$H502,"C",'MAPA DE RIESGOS'!$AF502),"")</f>
        <v/>
      </c>
      <c r="AI129" s="346" t="str">
        <f>IF(AND('MAPA DE RIESGOS'!$AP503="Baja",'MAPA DE RIESGOS'!$AR503="Menor"),CONCATENATE("R",'MAPA DE RIESGOS'!$H503,"C",'MAPA DE RIESGOS'!$AF503),"")</f>
        <v/>
      </c>
      <c r="AJ129" s="346" t="str">
        <f>IF(AND('MAPA DE RIESGOS'!$AP504="Baja",'MAPA DE RIESGOS'!$AR504="Menor"),CONCATENATE("R",'MAPA DE RIESGOS'!$H504,"C",'MAPA DE RIESGOS'!$AF504),"")</f>
        <v/>
      </c>
      <c r="AK129" s="346" t="str">
        <f>IF(AND('MAPA DE RIESGOS'!$AP505="Baja",'MAPA DE RIESGOS'!$AR505="Menor"),CONCATENATE("R",'MAPA DE RIESGOS'!$H505,"C",'MAPA DE RIESGOS'!$AF505),"")</f>
        <v/>
      </c>
      <c r="AL129" s="346" t="str">
        <f>IF(AND('MAPA DE RIESGOS'!$AP506="Baja",'MAPA DE RIESGOS'!$AR506="Menor"),CONCATENATE("R",'MAPA DE RIESGOS'!$H506,"C",'MAPA DE RIESGOS'!$AF506),"")</f>
        <v/>
      </c>
      <c r="AM129" s="346" t="str">
        <f>IF(AND('MAPA DE RIESGOS'!$AP507="Baja",'MAPA DE RIESGOS'!$AR507="Menor"),CONCATENATE("R",'MAPA DE RIESGOS'!$H507,"C",'MAPA DE RIESGOS'!$AF507),"")</f>
        <v/>
      </c>
      <c r="AN129" s="346" t="str">
        <f>IF(AND('MAPA DE RIESGOS'!$AP508="Baja",'MAPA DE RIESGOS'!$AR508="Menor"),CONCATENATE("R",'MAPA DE RIESGOS'!$H508,"C",'MAPA DE RIESGOS'!$AF508),"")</f>
        <v/>
      </c>
      <c r="AO129" s="346" t="str">
        <f>IF(AND('MAPA DE RIESGOS'!$AP509="Baja",'MAPA DE RIESGOS'!$AR509="Menor"),CONCATENATE("R",'MAPA DE RIESGOS'!$H509,"C",'MAPA DE RIESGOS'!$AF509),"")</f>
        <v/>
      </c>
      <c r="AP129" s="346" t="str">
        <f>IF(AND('MAPA DE RIESGOS'!$AP510="Baja",'MAPA DE RIESGOS'!$AR510="Menor"),CONCATENATE("R",'MAPA DE RIESGOS'!$H510,"C",'MAPA DE RIESGOS'!$AF510),"")</f>
        <v/>
      </c>
      <c r="AQ129" s="346" t="str">
        <f>IF(AND('MAPA DE RIESGOS'!$AP511="Baja",'MAPA DE RIESGOS'!$AR511="Menor"),CONCATENATE("R",'MAPA DE RIESGOS'!$H511,"C",'MAPA DE RIESGOS'!$AF511),"")</f>
        <v/>
      </c>
      <c r="AR129" s="346" t="str">
        <f>IF(AND('MAPA DE RIESGOS'!$AP512="Baja",'MAPA DE RIESGOS'!$AR512="Menor"),CONCATENATE("R",'MAPA DE RIESGOS'!$H512,"C",'MAPA DE RIESGOS'!$AF512),"")</f>
        <v/>
      </c>
      <c r="AS129" s="346" t="str">
        <f>IF(AND('MAPA DE RIESGOS'!$AP513="Baja",'MAPA DE RIESGOS'!$AR513="Menor"),CONCATENATE("R",'MAPA DE RIESGOS'!$H513,"C",'MAPA DE RIESGOS'!$AF513),"")</f>
        <v/>
      </c>
      <c r="AT129" s="345" t="str">
        <f>IF(AND('MAPA DE RIESGOS'!$AP496="Baja",'MAPA DE RIESGOS'!$AR496="Moderado"),CONCATENATE("R",'MAPA DE RIESGOS'!$H496,"C",'MAPA DE RIESGOS'!$AF496),"")</f>
        <v>R81C1</v>
      </c>
      <c r="AU129" s="346" t="str">
        <f>IF(AND('MAPA DE RIESGOS'!$AP497="Baja",'MAPA DE RIESGOS'!$AR497="Moderado"),CONCATENATE("R",'MAPA DE RIESGOS'!$H497,"C",'MAPA DE RIESGOS'!$AF497),"")</f>
        <v/>
      </c>
      <c r="AV129" s="346" t="str">
        <f>IF(AND('MAPA DE RIESGOS'!$AP498="Baja",'MAPA DE RIESGOS'!$AR498="Moderado"),CONCATENATE("R",'MAPA DE RIESGOS'!$H498,"C",'MAPA DE RIESGOS'!$AF498),"")</f>
        <v/>
      </c>
      <c r="AW129" s="346" t="str">
        <f>IF(AND('MAPA DE RIESGOS'!$AP499="Baja",'MAPA DE RIESGOS'!$AR499="Moderado"),CONCATENATE("R",'MAPA DE RIESGOS'!$H499,"C",'MAPA DE RIESGOS'!$AF499),"")</f>
        <v/>
      </c>
      <c r="AX129" s="346" t="str">
        <f>IF(AND('MAPA DE RIESGOS'!$AP500="Baja",'MAPA DE RIESGOS'!$AR500="Moderado"),CONCATENATE("R",'MAPA DE RIESGOS'!$H500,"C",'MAPA DE RIESGOS'!$AF500),"")</f>
        <v/>
      </c>
      <c r="AY129" s="346" t="str">
        <f>IF(AND('MAPA DE RIESGOS'!$AP501="Baja",'MAPA DE RIESGOS'!$AR501="Moderado"),CONCATENATE("R",'MAPA DE RIESGOS'!$H501,"C",'MAPA DE RIESGOS'!$AF501),"")</f>
        <v/>
      </c>
      <c r="AZ129" s="346" t="str">
        <f>IF(AND('MAPA DE RIESGOS'!$AP502="Baja",'MAPA DE RIESGOS'!$AR502="Moderado"),CONCATENATE("R",'MAPA DE RIESGOS'!$H502,"C",'MAPA DE RIESGOS'!$AF502),"")</f>
        <v>R82C1</v>
      </c>
      <c r="BA129" s="346" t="str">
        <f>IF(AND('MAPA DE RIESGOS'!$AP503="Baja",'MAPA DE RIESGOS'!$AR503="Moderado"),CONCATENATE("R",'MAPA DE RIESGOS'!$H503,"C",'MAPA DE RIESGOS'!$AF503),"")</f>
        <v>R82C2</v>
      </c>
      <c r="BB129" s="346" t="str">
        <f>IF(AND('MAPA DE RIESGOS'!$AP504="Baja",'MAPA DE RIESGOS'!$AR504="Moderado"),CONCATENATE("R",'MAPA DE RIESGOS'!$H504,"C",'MAPA DE RIESGOS'!$AF504),"")</f>
        <v/>
      </c>
      <c r="BC129" s="346" t="str">
        <f>IF(AND('MAPA DE RIESGOS'!$AP505="Baja",'MAPA DE RIESGOS'!$AR505="Moderado"),CONCATENATE("R",'MAPA DE RIESGOS'!$H505,"C",'MAPA DE RIESGOS'!$AF505),"")</f>
        <v/>
      </c>
      <c r="BD129" s="346" t="str">
        <f>IF(AND('MAPA DE RIESGOS'!$AP506="Baja",'MAPA DE RIESGOS'!$AR506="Moderado"),CONCATENATE("R",'MAPA DE RIESGOS'!$H506,"C",'MAPA DE RIESGOS'!$AF506),"")</f>
        <v/>
      </c>
      <c r="BE129" s="346" t="str">
        <f>IF(AND('MAPA DE RIESGOS'!$AP507="Baja",'MAPA DE RIESGOS'!$AR507="Moderado"),CONCATENATE("R",'MAPA DE RIESGOS'!$H507,"C",'MAPA DE RIESGOS'!$AF507),"")</f>
        <v/>
      </c>
      <c r="BF129" s="346" t="str">
        <f>IF(AND('MAPA DE RIESGOS'!$AP508="Baja",'MAPA DE RIESGOS'!$AR508="Moderado"),CONCATENATE("R",'MAPA DE RIESGOS'!$H508,"C",'MAPA DE RIESGOS'!$AF508),"")</f>
        <v>R83C1</v>
      </c>
      <c r="BG129" s="346" t="str">
        <f>IF(AND('MAPA DE RIESGOS'!$AP509="Baja",'MAPA DE RIESGOS'!$AR509="Moderado"),CONCATENATE("R",'MAPA DE RIESGOS'!$H509,"C",'MAPA DE RIESGOS'!$AF509),"")</f>
        <v>R83C2</v>
      </c>
      <c r="BH129" s="346" t="str">
        <f>IF(AND('MAPA DE RIESGOS'!$AP510="Baja",'MAPA DE RIESGOS'!$AR510="Moderado"),CONCATENATE("R",'MAPA DE RIESGOS'!$H510,"C",'MAPA DE RIESGOS'!$AF510),"")</f>
        <v/>
      </c>
      <c r="BI129" s="346" t="str">
        <f>IF(AND('MAPA DE RIESGOS'!$AP511="Baja",'MAPA DE RIESGOS'!$AR511="Moderado"),CONCATENATE("R",'MAPA DE RIESGOS'!$H511,"C",'MAPA DE RIESGOS'!$AF511),"")</f>
        <v/>
      </c>
      <c r="BJ129" s="346" t="str">
        <f>IF(AND('MAPA DE RIESGOS'!$AP512="Baja",'MAPA DE RIESGOS'!$AR512="Moderado"),CONCATENATE("R",'MAPA DE RIESGOS'!$H512,"C",'MAPA DE RIESGOS'!$AF512),"")</f>
        <v/>
      </c>
      <c r="BK129" s="347" t="str">
        <f>IF(AND('MAPA DE RIESGOS'!$AP513="Baja",'MAPA DE RIESGOS'!$AR513="Moderado"),CONCATENATE("R",'MAPA DE RIESGOS'!$H513,"C",'MAPA DE RIESGOS'!$AF513),"")</f>
        <v/>
      </c>
      <c r="BL129" s="333" t="str">
        <f>IF(AND('MAPA DE RIESGOS'!$AP496="Baja",'MAPA DE RIESGOS'!$AR496="Mayor"),CONCATENATE("R",'MAPA DE RIESGOS'!$H496,"C",'MAPA DE RIESGOS'!$AF496),"")</f>
        <v/>
      </c>
      <c r="BM129" s="333" t="str">
        <f>IF(AND('MAPA DE RIESGOS'!$AP497="Baja",'MAPA DE RIESGOS'!$AR497="Mayor"),CONCATENATE("R",'MAPA DE RIESGOS'!$H497,"C",'MAPA DE RIESGOS'!$AF497),"")</f>
        <v/>
      </c>
      <c r="BN129" s="333" t="str">
        <f>IF(AND('MAPA DE RIESGOS'!$AP498="Baja",'MAPA DE RIESGOS'!$AR498="Mayor"),CONCATENATE("R",'MAPA DE RIESGOS'!$H498,"C",'MAPA DE RIESGOS'!$AF498),"")</f>
        <v/>
      </c>
      <c r="BO129" s="333" t="str">
        <f>IF(AND('MAPA DE RIESGOS'!$AP499="Baja",'MAPA DE RIESGOS'!$AR499="Mayor"),CONCATENATE("R",'MAPA DE RIESGOS'!$H499,"C",'MAPA DE RIESGOS'!$AF499),"")</f>
        <v/>
      </c>
      <c r="BP129" s="333" t="str">
        <f>IF(AND('MAPA DE RIESGOS'!$AP500="Baja",'MAPA DE RIESGOS'!$AR500="Mayor"),CONCATENATE("R",'MAPA DE RIESGOS'!$H500,"C",'MAPA DE RIESGOS'!$AF500),"")</f>
        <v/>
      </c>
      <c r="BQ129" s="333" t="str">
        <f>IF(AND('MAPA DE RIESGOS'!$AP501="Baja",'MAPA DE RIESGOS'!$AR501="Mayor"),CONCATENATE("R",'MAPA DE RIESGOS'!$H501,"C",'MAPA DE RIESGOS'!$AF501),"")</f>
        <v/>
      </c>
      <c r="BR129" s="333" t="str">
        <f>IF(AND('MAPA DE RIESGOS'!$AP502="Baja",'MAPA DE RIESGOS'!$AR502="Mayor"),CONCATENATE("R",'MAPA DE RIESGOS'!$H502,"C",'MAPA DE RIESGOS'!$AF502),"")</f>
        <v/>
      </c>
      <c r="BS129" s="333" t="str">
        <f>IF(AND('MAPA DE RIESGOS'!$AP503="Baja",'MAPA DE RIESGOS'!$AR503="Mayor"),CONCATENATE("R",'MAPA DE RIESGOS'!$H503,"C",'MAPA DE RIESGOS'!$AF503),"")</f>
        <v/>
      </c>
      <c r="BT129" s="333" t="str">
        <f>IF(AND('MAPA DE RIESGOS'!$AP504="Baja",'MAPA DE RIESGOS'!$AR504="Mayor"),CONCATENATE("R",'MAPA DE RIESGOS'!$H504,"C",'MAPA DE RIESGOS'!$AF504),"")</f>
        <v/>
      </c>
      <c r="BU129" s="333" t="str">
        <f>IF(AND('MAPA DE RIESGOS'!$AP505="Baja",'MAPA DE RIESGOS'!$AR505="Mayor"),CONCATENATE("R",'MAPA DE RIESGOS'!$H505,"C",'MAPA DE RIESGOS'!$AF505),"")</f>
        <v/>
      </c>
      <c r="BV129" s="333" t="str">
        <f>IF(AND('MAPA DE RIESGOS'!$AP506="Baja",'MAPA DE RIESGOS'!$AR506="Mayor"),CONCATENATE("R",'MAPA DE RIESGOS'!$H506,"C",'MAPA DE RIESGOS'!$AF506),"")</f>
        <v/>
      </c>
      <c r="BW129" s="333" t="str">
        <f>IF(AND('MAPA DE RIESGOS'!$AP507="Baja",'MAPA DE RIESGOS'!$AR507="Mayor"),CONCATENATE("R",'MAPA DE RIESGOS'!$H507,"C",'MAPA DE RIESGOS'!$AF507),"")</f>
        <v/>
      </c>
      <c r="BX129" s="333" t="str">
        <f>IF(AND('MAPA DE RIESGOS'!$AP508="Baja",'MAPA DE RIESGOS'!$AR508="Mayor"),CONCATENATE("R",'MAPA DE RIESGOS'!$H508,"C",'MAPA DE RIESGOS'!$AF508),"")</f>
        <v/>
      </c>
      <c r="BY129" s="333" t="str">
        <f>IF(AND('MAPA DE RIESGOS'!$AP509="Baja",'MAPA DE RIESGOS'!$AR509="Mayor"),CONCATENATE("R",'MAPA DE RIESGOS'!$H509,"C",'MAPA DE RIESGOS'!$AF509),"")</f>
        <v/>
      </c>
      <c r="BZ129" s="333" t="str">
        <f>IF(AND('MAPA DE RIESGOS'!$AP510="Baja",'MAPA DE RIESGOS'!$AR510="Mayor"),CONCATENATE("R",'MAPA DE RIESGOS'!$H510,"C",'MAPA DE RIESGOS'!$AF510),"")</f>
        <v/>
      </c>
      <c r="CA129" s="333" t="str">
        <f>IF(AND('MAPA DE RIESGOS'!$AP511="Baja",'MAPA DE RIESGOS'!$AR511="Mayor"),CONCATENATE("R",'MAPA DE RIESGOS'!$H511,"C",'MAPA DE RIESGOS'!$AF511),"")</f>
        <v/>
      </c>
      <c r="CB129" s="333" t="str">
        <f>IF(AND('MAPA DE RIESGOS'!$AP512="Baja",'MAPA DE RIESGOS'!$AR512="Mayor"),CONCATENATE("R",'MAPA DE RIESGOS'!$H512,"C",'MAPA DE RIESGOS'!$AF512),"")</f>
        <v/>
      </c>
      <c r="CC129" s="334" t="str">
        <f>IF(AND('MAPA DE RIESGOS'!$AP513="Baja",'MAPA DE RIESGOS'!$AR513="Mayor"),CONCATENATE("R",'MAPA DE RIESGOS'!$H513,"C",'MAPA DE RIESGOS'!$AF513),"")</f>
        <v/>
      </c>
      <c r="CD129" s="335" t="str">
        <f>IF(AND('MAPA DE RIESGOS'!$AP496="Baja",'MAPA DE RIESGOS'!$AR496="Catastrófico"),CONCATENATE("R",'MAPA DE RIESGOS'!$H496,"C",'MAPA DE RIESGOS'!$AF496),"")</f>
        <v/>
      </c>
      <c r="CE129" s="335" t="str">
        <f>IF(AND('MAPA DE RIESGOS'!$AP497="Baja",'MAPA DE RIESGOS'!$AR497="Catastrófico"),CONCATENATE("R",'MAPA DE RIESGOS'!$H497,"C",'MAPA DE RIESGOS'!$AF497),"")</f>
        <v/>
      </c>
      <c r="CF129" s="335" t="str">
        <f>IF(AND('MAPA DE RIESGOS'!$AP498="Baja",'MAPA DE RIESGOS'!$AR498="Catastrófico"),CONCATENATE("R",'MAPA DE RIESGOS'!$H498,"C",'MAPA DE RIESGOS'!$AF498),"")</f>
        <v/>
      </c>
      <c r="CG129" s="335" t="str">
        <f>IF(AND('MAPA DE RIESGOS'!$AP499="Baja",'MAPA DE RIESGOS'!$AR499="Catastrófico"),CONCATENATE("R",'MAPA DE RIESGOS'!$H499,"C",'MAPA DE RIESGOS'!$AF499),"")</f>
        <v/>
      </c>
      <c r="CH129" s="335" t="str">
        <f>IF(AND('MAPA DE RIESGOS'!$AP500="Baja",'MAPA DE RIESGOS'!$AR500="Catastrófico"),CONCATENATE("R",'MAPA DE RIESGOS'!$H500,"C",'MAPA DE RIESGOS'!$AF500),"")</f>
        <v/>
      </c>
      <c r="CI129" s="335" t="str">
        <f>IF(AND('MAPA DE RIESGOS'!$AP501="Baja",'MAPA DE RIESGOS'!$AR501="Catastrófico"),CONCATENATE("R",'MAPA DE RIESGOS'!$H501,"C",'MAPA DE RIESGOS'!$AF501),"")</f>
        <v/>
      </c>
      <c r="CJ129" s="335" t="str">
        <f>IF(AND('MAPA DE RIESGOS'!$AP502="Baja",'MAPA DE RIESGOS'!$AR502="Catastrófico"),CONCATENATE("R",'MAPA DE RIESGOS'!$H502,"C",'MAPA DE RIESGOS'!$AF502),"")</f>
        <v/>
      </c>
      <c r="CK129" s="335" t="str">
        <f>IF(AND('MAPA DE RIESGOS'!$AP503="Baja",'MAPA DE RIESGOS'!$AR503="Catastrófico"),CONCATENATE("R",'MAPA DE RIESGOS'!$H503,"C",'MAPA DE RIESGOS'!$AF503),"")</f>
        <v/>
      </c>
      <c r="CL129" s="335" t="str">
        <f>IF(AND('MAPA DE RIESGOS'!$AP504="Baja",'MAPA DE RIESGOS'!$AR504="Catastrófico"),CONCATENATE("R",'MAPA DE RIESGOS'!$H504,"C",'MAPA DE RIESGOS'!$AF504),"")</f>
        <v/>
      </c>
      <c r="CM129" s="335" t="str">
        <f>IF(AND('MAPA DE RIESGOS'!$AP505="Baja",'MAPA DE RIESGOS'!$AR505="Catastrófico"),CONCATENATE("R",'MAPA DE RIESGOS'!$H505,"C",'MAPA DE RIESGOS'!$AF505),"")</f>
        <v/>
      </c>
      <c r="CN129" s="335" t="str">
        <f>IF(AND('MAPA DE RIESGOS'!$AP506="Baja",'MAPA DE RIESGOS'!$AR506="Catastrófico"),CONCATENATE("R",'MAPA DE RIESGOS'!$H506,"C",'MAPA DE RIESGOS'!$AF506),"")</f>
        <v/>
      </c>
      <c r="CO129" s="335" t="str">
        <f>IF(AND('MAPA DE RIESGOS'!$AP507="Baja",'MAPA DE RIESGOS'!$AR507="Catastrófico"),CONCATENATE("R",'MAPA DE RIESGOS'!$H507,"C",'MAPA DE RIESGOS'!$AF507),"")</f>
        <v/>
      </c>
      <c r="CP129" s="335" t="str">
        <f>IF(AND('MAPA DE RIESGOS'!$AP508="Baja",'MAPA DE RIESGOS'!$AR508="Catastrófico"),CONCATENATE("R",'MAPA DE RIESGOS'!$H508,"C",'MAPA DE RIESGOS'!$AF508),"")</f>
        <v/>
      </c>
      <c r="CQ129" s="335" t="str">
        <f>IF(AND('MAPA DE RIESGOS'!$AP509="Baja",'MAPA DE RIESGOS'!$AR509="Catastrófico"),CONCATENATE("R",'MAPA DE RIESGOS'!$H509,"C",'MAPA DE RIESGOS'!$AF509),"")</f>
        <v/>
      </c>
      <c r="CR129" s="335" t="str">
        <f>IF(AND('MAPA DE RIESGOS'!$AP510="Baja",'MAPA DE RIESGOS'!$AR510="Catastrófico"),CONCATENATE("R",'MAPA DE RIESGOS'!$H510,"C",'MAPA DE RIESGOS'!$AF510),"")</f>
        <v/>
      </c>
      <c r="CS129" s="335" t="str">
        <f>IF(AND('MAPA DE RIESGOS'!$AP511="Baja",'MAPA DE RIESGOS'!$AR511="Catastrófico"),CONCATENATE("R",'MAPA DE RIESGOS'!$H511,"C",'MAPA DE RIESGOS'!$AF511),"")</f>
        <v/>
      </c>
      <c r="CT129" s="335" t="str">
        <f>IF(AND('MAPA DE RIESGOS'!$AP512="Baja",'MAPA DE RIESGOS'!$AR512="Catastrófico"),CONCATENATE("R",'MAPA DE RIESGOS'!$H512,"C",'MAPA DE RIESGOS'!$AF512),"")</f>
        <v/>
      </c>
      <c r="CU129" s="336" t="str">
        <f>IF(AND('MAPA DE RIESGOS'!$AP513="Baja",'MAPA DE RIESGOS'!$AR513="Catastrófico"),CONCATENATE("R",'MAPA DE RIESGOS'!$H513,"C",'MAPA DE RIESGOS'!$AF513),"")</f>
        <v/>
      </c>
      <c r="CV129" s="67"/>
      <c r="CW129" s="969"/>
      <c r="CX129" s="969"/>
      <c r="CY129" s="969"/>
      <c r="CZ129" s="969"/>
      <c r="DA129" s="969"/>
      <c r="DB129" s="969"/>
    </row>
    <row r="130" spans="2:106" ht="32.450000000000003" customHeight="1">
      <c r="B130" s="966"/>
      <c r="C130" s="966"/>
      <c r="D130" s="967"/>
      <c r="E130" s="955"/>
      <c r="F130" s="956"/>
      <c r="G130" s="956"/>
      <c r="H130" s="956"/>
      <c r="I130" s="957"/>
      <c r="J130" s="354" t="str">
        <f>IF(AND('MAPA DE RIESGOS'!$AP514="Baja",'MAPA DE RIESGOS'!$AR514="Leve"),CONCATENATE("R",'MAPA DE RIESGOS'!$H514,"C",'MAPA DE RIESGOS'!$AF514),"")</f>
        <v/>
      </c>
      <c r="K130" s="355" t="str">
        <f>IF(AND('MAPA DE RIESGOS'!$AP515="Baja",'MAPA DE RIESGOS'!$AR515="Leve"),CONCATENATE("R",'MAPA DE RIESGOS'!$H515,"C",'MAPA DE RIESGOS'!$AF515),"")</f>
        <v/>
      </c>
      <c r="L130" s="355" t="str">
        <f>IF(AND('MAPA DE RIESGOS'!$AP516="Baja",'MAPA DE RIESGOS'!$AR516="Leve"),CONCATENATE("R",'MAPA DE RIESGOS'!$H516,"C",'MAPA DE RIESGOS'!$AF516),"")</f>
        <v/>
      </c>
      <c r="M130" s="355" t="str">
        <f>IF(AND('MAPA DE RIESGOS'!$AP517="Baja",'MAPA DE RIESGOS'!$AR517="Leve"),CONCATENATE("R",'MAPA DE RIESGOS'!$H517,"C",'MAPA DE RIESGOS'!$AF517),"")</f>
        <v/>
      </c>
      <c r="N130" s="355" t="str">
        <f>IF(AND('MAPA DE RIESGOS'!$AP518="Baja",'MAPA DE RIESGOS'!$AR518="Leve"),CONCATENATE("R",'MAPA DE RIESGOS'!$H518,"C",'MAPA DE RIESGOS'!$AF518),"")</f>
        <v/>
      </c>
      <c r="O130" s="355" t="str">
        <f>IF(AND('MAPA DE RIESGOS'!$AP519="Baja",'MAPA DE RIESGOS'!$AR519="Leve"),CONCATENATE("R",'MAPA DE RIESGOS'!$H519,"C",'MAPA DE RIESGOS'!$AF519),"")</f>
        <v/>
      </c>
      <c r="P130" s="355" t="str">
        <f>IF(AND('MAPA DE RIESGOS'!$AP520="Baja",'MAPA DE RIESGOS'!$AR520="Leve"),CONCATENATE("R",'MAPA DE RIESGOS'!$H520,"C",'MAPA DE RIESGOS'!$AF520),"")</f>
        <v/>
      </c>
      <c r="Q130" s="355" t="str">
        <f>IF(AND('MAPA DE RIESGOS'!$AP521="Baja",'MAPA DE RIESGOS'!$AR521="Leve"),CONCATENATE("R",'MAPA DE RIESGOS'!$H521,"C",'MAPA DE RIESGOS'!$AF521),"")</f>
        <v/>
      </c>
      <c r="R130" s="355" t="str">
        <f>IF(AND('MAPA DE RIESGOS'!$AP522="Baja",'MAPA DE RIESGOS'!$AR522="Leve"),CONCATENATE("R",'MAPA DE RIESGOS'!$H522,"C",'MAPA DE RIESGOS'!$AF522),"")</f>
        <v/>
      </c>
      <c r="S130" s="355" t="str">
        <f>IF(AND('MAPA DE RIESGOS'!$AP523="Baja",'MAPA DE RIESGOS'!$AR523="Leve"),CONCATENATE("R",'MAPA DE RIESGOS'!$H523,"C",'MAPA DE RIESGOS'!$AF523),"")</f>
        <v/>
      </c>
      <c r="T130" s="355" t="str">
        <f>IF(AND('MAPA DE RIESGOS'!$AP524="Baja",'MAPA DE RIESGOS'!$AR524="Leve"),CONCATENATE("R",'MAPA DE RIESGOS'!$H524,"C",'MAPA DE RIESGOS'!$AF524),"")</f>
        <v/>
      </c>
      <c r="U130" s="355" t="str">
        <f>IF(AND('MAPA DE RIESGOS'!$AP525="Baja",'MAPA DE RIESGOS'!$AR525="Leve"),CONCATENATE("R",'MAPA DE RIESGOS'!$H525,"C",'MAPA DE RIESGOS'!$AF525),"")</f>
        <v/>
      </c>
      <c r="V130" s="355" t="str">
        <f>IF(AND('MAPA DE RIESGOS'!$AP526="Baja",'MAPA DE RIESGOS'!$AR526="Leve"),CONCATENATE("R",'MAPA DE RIESGOS'!$H526,"C",'MAPA DE RIESGOS'!$AF526),"")</f>
        <v/>
      </c>
      <c r="W130" s="355" t="str">
        <f>IF(AND('MAPA DE RIESGOS'!$AP527="Baja",'MAPA DE RIESGOS'!$AR527="Leve"),CONCATENATE("R",'MAPA DE RIESGOS'!$H527,"C",'MAPA DE RIESGOS'!$AF527),"")</f>
        <v/>
      </c>
      <c r="X130" s="355" t="str">
        <f>IF(AND('MAPA DE RIESGOS'!$AP528="Baja",'MAPA DE RIESGOS'!$AR528="Leve"),CONCATENATE("R",'MAPA DE RIESGOS'!$H528,"C",'MAPA DE RIESGOS'!$AF528),"")</f>
        <v/>
      </c>
      <c r="Y130" s="355" t="str">
        <f>IF(AND('MAPA DE RIESGOS'!$AP529="Baja",'MAPA DE RIESGOS'!$AR529="Leve"),CONCATENATE("R",'MAPA DE RIESGOS'!$H529,"C",'MAPA DE RIESGOS'!$AF529),"")</f>
        <v/>
      </c>
      <c r="Z130" s="355" t="str">
        <f>IF(AND('MAPA DE RIESGOS'!$AP530="Baja",'MAPA DE RIESGOS'!$AR530="Leve"),CONCATENATE("R",'MAPA DE RIESGOS'!$H530,"C",'MAPA DE RIESGOS'!$AF530),"")</f>
        <v/>
      </c>
      <c r="AA130" s="356" t="str">
        <f>IF(AND('MAPA DE RIESGOS'!$AP531="Baja",'MAPA DE RIESGOS'!$AR531="Leve"),CONCATENATE("R",'MAPA DE RIESGOS'!$H531,"C",'MAPA DE RIESGOS'!$AF531),"")</f>
        <v/>
      </c>
      <c r="AB130" s="345" t="str">
        <f>IF(AND('MAPA DE RIESGOS'!$AP514="Baja",'MAPA DE RIESGOS'!$AR514="Menor"),CONCATENATE("R",'MAPA DE RIESGOS'!$H514,"C",'MAPA DE RIESGOS'!$AF514),"")</f>
        <v>R84C1</v>
      </c>
      <c r="AC130" s="346" t="str">
        <f>IF(AND('MAPA DE RIESGOS'!$AP515="Baja",'MAPA DE RIESGOS'!$AR515="Menor"),CONCATENATE("R",'MAPA DE RIESGOS'!$H515,"C",'MAPA DE RIESGOS'!$AF515),"")</f>
        <v/>
      </c>
      <c r="AD130" s="346" t="str">
        <f>IF(AND('MAPA DE RIESGOS'!$AP516="Baja",'MAPA DE RIESGOS'!$AR516="Menor"),CONCATENATE("R",'MAPA DE RIESGOS'!$H516,"C",'MAPA DE RIESGOS'!$AF516),"")</f>
        <v/>
      </c>
      <c r="AE130" s="346" t="str">
        <f>IF(AND('MAPA DE RIESGOS'!$AP517="Baja",'MAPA DE RIESGOS'!$AR517="Menor"),CONCATENATE("R",'MAPA DE RIESGOS'!$H517,"C",'MAPA DE RIESGOS'!$AF517),"")</f>
        <v/>
      </c>
      <c r="AF130" s="346" t="str">
        <f>IF(AND('MAPA DE RIESGOS'!$AP518="Baja",'MAPA DE RIESGOS'!$AR518="Menor"),CONCATENATE("R",'MAPA DE RIESGOS'!$H518,"C",'MAPA DE RIESGOS'!$AF518),"")</f>
        <v/>
      </c>
      <c r="AG130" s="346" t="str">
        <f>IF(AND('MAPA DE RIESGOS'!$AP519="Baja",'MAPA DE RIESGOS'!$AR519="Menor"),CONCATENATE("R",'MAPA DE RIESGOS'!$H519,"C",'MAPA DE RIESGOS'!$AF519),"")</f>
        <v/>
      </c>
      <c r="AH130" s="346" t="str">
        <f>IF(AND('MAPA DE RIESGOS'!$AP520="Baja",'MAPA DE RIESGOS'!$AR520="Menor"),CONCATENATE("R",'MAPA DE RIESGOS'!$H520,"C",'MAPA DE RIESGOS'!$AF520),"")</f>
        <v/>
      </c>
      <c r="AI130" s="346" t="str">
        <f>IF(AND('MAPA DE RIESGOS'!$AP521="Baja",'MAPA DE RIESGOS'!$AR521="Menor"),CONCATENATE("R",'MAPA DE RIESGOS'!$H521,"C",'MAPA DE RIESGOS'!$AF521),"")</f>
        <v/>
      </c>
      <c r="AJ130" s="346" t="str">
        <f>IF(AND('MAPA DE RIESGOS'!$AP522="Baja",'MAPA DE RIESGOS'!$AR522="Menor"),CONCATENATE("R",'MAPA DE RIESGOS'!$H522,"C",'MAPA DE RIESGOS'!$AF522),"")</f>
        <v/>
      </c>
      <c r="AK130" s="346" t="str">
        <f>IF(AND('MAPA DE RIESGOS'!$AP523="Baja",'MAPA DE RIESGOS'!$AR523="Menor"),CONCATENATE("R",'MAPA DE RIESGOS'!$H523,"C",'MAPA DE RIESGOS'!$AF523),"")</f>
        <v/>
      </c>
      <c r="AL130" s="346" t="str">
        <f>IF(AND('MAPA DE RIESGOS'!$AP524="Baja",'MAPA DE RIESGOS'!$AR524="Menor"),CONCATENATE("R",'MAPA DE RIESGOS'!$H524,"C",'MAPA DE RIESGOS'!$AF524),"")</f>
        <v/>
      </c>
      <c r="AM130" s="346" t="str">
        <f>IF(AND('MAPA DE RIESGOS'!$AP525="Baja",'MAPA DE RIESGOS'!$AR525="Menor"),CONCATENATE("R",'MAPA DE RIESGOS'!$H525,"C",'MAPA DE RIESGOS'!$AF525),"")</f>
        <v/>
      </c>
      <c r="AN130" s="346" t="str">
        <f>IF(AND('MAPA DE RIESGOS'!$AP526="Baja",'MAPA DE RIESGOS'!$AR526="Menor"),CONCATENATE("R",'MAPA DE RIESGOS'!$H526,"C",'MAPA DE RIESGOS'!$AF526),"")</f>
        <v>R86C1</v>
      </c>
      <c r="AO130" s="346" t="str">
        <f>IF(AND('MAPA DE RIESGOS'!$AP527="Baja",'MAPA DE RIESGOS'!$AR527="Menor"),CONCATENATE("R",'MAPA DE RIESGOS'!$H527,"C",'MAPA DE RIESGOS'!$AF527),"")</f>
        <v/>
      </c>
      <c r="AP130" s="346" t="str">
        <f>IF(AND('MAPA DE RIESGOS'!$AP528="Baja",'MAPA DE RIESGOS'!$AR528="Menor"),CONCATENATE("R",'MAPA DE RIESGOS'!$H528,"C",'MAPA DE RIESGOS'!$AF528),"")</f>
        <v/>
      </c>
      <c r="AQ130" s="346" t="str">
        <f>IF(AND('MAPA DE RIESGOS'!$AP529="Baja",'MAPA DE RIESGOS'!$AR529="Menor"),CONCATENATE("R",'MAPA DE RIESGOS'!$H529,"C",'MAPA DE RIESGOS'!$AF529),"")</f>
        <v/>
      </c>
      <c r="AR130" s="346" t="str">
        <f>IF(AND('MAPA DE RIESGOS'!$AP530="Baja",'MAPA DE RIESGOS'!$AR530="Menor"),CONCATENATE("R",'MAPA DE RIESGOS'!$H530,"C",'MAPA DE RIESGOS'!$AF530),"")</f>
        <v/>
      </c>
      <c r="AS130" s="346" t="str">
        <f>IF(AND('MAPA DE RIESGOS'!$AP531="Baja",'MAPA DE RIESGOS'!$AR531="Menor"),CONCATENATE("R",'MAPA DE RIESGOS'!$H531,"C",'MAPA DE RIESGOS'!$AF531),"")</f>
        <v/>
      </c>
      <c r="AT130" s="345" t="str">
        <f>IF(AND('MAPA DE RIESGOS'!$AP514="Baja",'MAPA DE RIESGOS'!$AR514="Moderado"),CONCATENATE("R",'MAPA DE RIESGOS'!$H514,"C",'MAPA DE RIESGOS'!$AF514),"")</f>
        <v/>
      </c>
      <c r="AU130" s="346" t="str">
        <f>IF(AND('MAPA DE RIESGOS'!$AP515="Baja",'MAPA DE RIESGOS'!$AR515="Moderado"),CONCATENATE("R",'MAPA DE RIESGOS'!$H515,"C",'MAPA DE RIESGOS'!$AF515),"")</f>
        <v/>
      </c>
      <c r="AV130" s="346" t="str">
        <f>IF(AND('MAPA DE RIESGOS'!$AP516="Baja",'MAPA DE RIESGOS'!$AR516="Moderado"),CONCATENATE("R",'MAPA DE RIESGOS'!$H516,"C",'MAPA DE RIESGOS'!$AF516),"")</f>
        <v/>
      </c>
      <c r="AW130" s="346" t="str">
        <f>IF(AND('MAPA DE RIESGOS'!$AP517="Baja",'MAPA DE RIESGOS'!$AR517="Moderado"),CONCATENATE("R",'MAPA DE RIESGOS'!$H517,"C",'MAPA DE RIESGOS'!$AF517),"")</f>
        <v/>
      </c>
      <c r="AX130" s="346" t="str">
        <f>IF(AND('MAPA DE RIESGOS'!$AP518="Baja",'MAPA DE RIESGOS'!$AR518="Moderado"),CONCATENATE("R",'MAPA DE RIESGOS'!$H518,"C",'MAPA DE RIESGOS'!$AF518),"")</f>
        <v/>
      </c>
      <c r="AY130" s="346" t="str">
        <f>IF(AND('MAPA DE RIESGOS'!$AP519="Baja",'MAPA DE RIESGOS'!$AR519="Moderado"),CONCATENATE("R",'MAPA DE RIESGOS'!$H519,"C",'MAPA DE RIESGOS'!$AF519),"")</f>
        <v/>
      </c>
      <c r="AZ130" s="346" t="str">
        <f>IF(AND('MAPA DE RIESGOS'!$AP520="Baja",'MAPA DE RIESGOS'!$AR520="Moderado"),CONCATENATE("R",'MAPA DE RIESGOS'!$H520,"C",'MAPA DE RIESGOS'!$AF520),"")</f>
        <v/>
      </c>
      <c r="BA130" s="346" t="str">
        <f>IF(AND('MAPA DE RIESGOS'!$AP521="Baja",'MAPA DE RIESGOS'!$AR521="Moderado"),CONCATENATE("R",'MAPA DE RIESGOS'!$H521,"C",'MAPA DE RIESGOS'!$AF521),"")</f>
        <v/>
      </c>
      <c r="BB130" s="346" t="str">
        <f>IF(AND('MAPA DE RIESGOS'!$AP522="Baja",'MAPA DE RIESGOS'!$AR522="Moderado"),CONCATENATE("R",'MAPA DE RIESGOS'!$H522,"C",'MAPA DE RIESGOS'!$AF522),"")</f>
        <v/>
      </c>
      <c r="BC130" s="346" t="str">
        <f>IF(AND('MAPA DE RIESGOS'!$AP523="Baja",'MAPA DE RIESGOS'!$AR523="Moderado"),CONCATENATE("R",'MAPA DE RIESGOS'!$H523,"C",'MAPA DE RIESGOS'!$AF523),"")</f>
        <v/>
      </c>
      <c r="BD130" s="346" t="str">
        <f>IF(AND('MAPA DE RIESGOS'!$AP524="Baja",'MAPA DE RIESGOS'!$AR524="Moderado"),CONCATENATE("R",'MAPA DE RIESGOS'!$H524,"C",'MAPA DE RIESGOS'!$AF524),"")</f>
        <v/>
      </c>
      <c r="BE130" s="346" t="str">
        <f>IF(AND('MAPA DE RIESGOS'!$AP525="Baja",'MAPA DE RIESGOS'!$AR525="Moderado"),CONCATENATE("R",'MAPA DE RIESGOS'!$H525,"C",'MAPA DE RIESGOS'!$AF525),"")</f>
        <v/>
      </c>
      <c r="BF130" s="346" t="str">
        <f>IF(AND('MAPA DE RIESGOS'!$AP526="Baja",'MAPA DE RIESGOS'!$AR526="Moderado"),CONCATENATE("R",'MAPA DE RIESGOS'!$H526,"C",'MAPA DE RIESGOS'!$AF526),"")</f>
        <v/>
      </c>
      <c r="BG130" s="346" t="str">
        <f>IF(AND('MAPA DE RIESGOS'!$AP527="Baja",'MAPA DE RIESGOS'!$AR527="Moderado"),CONCATENATE("R",'MAPA DE RIESGOS'!$H527,"C",'MAPA DE RIESGOS'!$AF527),"")</f>
        <v/>
      </c>
      <c r="BH130" s="346" t="str">
        <f>IF(AND('MAPA DE RIESGOS'!$AP528="Baja",'MAPA DE RIESGOS'!$AR528="Moderado"),CONCATENATE("R",'MAPA DE RIESGOS'!$H528,"C",'MAPA DE RIESGOS'!$AF528),"")</f>
        <v/>
      </c>
      <c r="BI130" s="346" t="str">
        <f>IF(AND('MAPA DE RIESGOS'!$AP529="Baja",'MAPA DE RIESGOS'!$AR529="Moderado"),CONCATENATE("R",'MAPA DE RIESGOS'!$H529,"C",'MAPA DE RIESGOS'!$AF529),"")</f>
        <v/>
      </c>
      <c r="BJ130" s="346" t="str">
        <f>IF(AND('MAPA DE RIESGOS'!$AP530="Baja",'MAPA DE RIESGOS'!$AR530="Moderado"),CONCATENATE("R",'MAPA DE RIESGOS'!$H530,"C",'MAPA DE RIESGOS'!$AF530),"")</f>
        <v/>
      </c>
      <c r="BK130" s="347" t="str">
        <f>IF(AND('MAPA DE RIESGOS'!$AP531="Baja",'MAPA DE RIESGOS'!$AR531="Moderado"),CONCATENATE("R",'MAPA DE RIESGOS'!$H531,"C",'MAPA DE RIESGOS'!$AF531),"")</f>
        <v/>
      </c>
      <c r="BL130" s="333" t="str">
        <f>IF(AND('MAPA DE RIESGOS'!$AP514="Baja",'MAPA DE RIESGOS'!$AR514="Mayor"),CONCATENATE("R",'MAPA DE RIESGOS'!$H514,"C",'MAPA DE RIESGOS'!$AF514),"")</f>
        <v/>
      </c>
      <c r="BM130" s="333" t="str">
        <f>IF(AND('MAPA DE RIESGOS'!$AP515="Baja",'MAPA DE RIESGOS'!$AR515="Mayor"),CONCATENATE("R",'MAPA DE RIESGOS'!$H515,"C",'MAPA DE RIESGOS'!$AF515),"")</f>
        <v/>
      </c>
      <c r="BN130" s="333" t="str">
        <f>IF(AND('MAPA DE RIESGOS'!$AP516="Baja",'MAPA DE RIESGOS'!$AR516="Mayor"),CONCATENATE("R",'MAPA DE RIESGOS'!$H516,"C",'MAPA DE RIESGOS'!$AF516),"")</f>
        <v/>
      </c>
      <c r="BO130" s="333" t="str">
        <f>IF(AND('MAPA DE RIESGOS'!$AP517="Baja",'MAPA DE RIESGOS'!$AR517="Mayor"),CONCATENATE("R",'MAPA DE RIESGOS'!$H517,"C",'MAPA DE RIESGOS'!$AF517),"")</f>
        <v/>
      </c>
      <c r="BP130" s="333" t="str">
        <f>IF(AND('MAPA DE RIESGOS'!$AP518="Baja",'MAPA DE RIESGOS'!$AR518="Mayor"),CONCATENATE("R",'MAPA DE RIESGOS'!$H518,"C",'MAPA DE RIESGOS'!$AF518),"")</f>
        <v/>
      </c>
      <c r="BQ130" s="333" t="str">
        <f>IF(AND('MAPA DE RIESGOS'!$AP519="Baja",'MAPA DE RIESGOS'!$AR519="Mayor"),CONCATENATE("R",'MAPA DE RIESGOS'!$H519,"C",'MAPA DE RIESGOS'!$AF519),"")</f>
        <v/>
      </c>
      <c r="BR130" s="333" t="str">
        <f>IF(AND('MAPA DE RIESGOS'!$AP520="Baja",'MAPA DE RIESGOS'!$AR520="Mayor"),CONCATENATE("R",'MAPA DE RIESGOS'!$H520,"C",'MAPA DE RIESGOS'!$AF520),"")</f>
        <v/>
      </c>
      <c r="BS130" s="333" t="str">
        <f>IF(AND('MAPA DE RIESGOS'!$AP521="Baja",'MAPA DE RIESGOS'!$AR521="Mayor"),CONCATENATE("R",'MAPA DE RIESGOS'!$H521,"C",'MAPA DE RIESGOS'!$AF521),"")</f>
        <v/>
      </c>
      <c r="BT130" s="333" t="str">
        <f>IF(AND('MAPA DE RIESGOS'!$AP522="Baja",'MAPA DE RIESGOS'!$AR522="Mayor"),CONCATENATE("R",'MAPA DE RIESGOS'!$H522,"C",'MAPA DE RIESGOS'!$AF522),"")</f>
        <v/>
      </c>
      <c r="BU130" s="333" t="str">
        <f>IF(AND('MAPA DE RIESGOS'!$AP523="Baja",'MAPA DE RIESGOS'!$AR523="Mayor"),CONCATENATE("R",'MAPA DE RIESGOS'!$H523,"C",'MAPA DE RIESGOS'!$AF523),"")</f>
        <v/>
      </c>
      <c r="BV130" s="333" t="str">
        <f>IF(AND('MAPA DE RIESGOS'!$AP524="Baja",'MAPA DE RIESGOS'!$AR524="Mayor"),CONCATENATE("R",'MAPA DE RIESGOS'!$H524,"C",'MAPA DE RIESGOS'!$AF524),"")</f>
        <v/>
      </c>
      <c r="BW130" s="333" t="str">
        <f>IF(AND('MAPA DE RIESGOS'!$AP525="Baja",'MAPA DE RIESGOS'!$AR525="Mayor"),CONCATENATE("R",'MAPA DE RIESGOS'!$H525,"C",'MAPA DE RIESGOS'!$AF525),"")</f>
        <v/>
      </c>
      <c r="BX130" s="333" t="str">
        <f>IF(AND('MAPA DE RIESGOS'!$AP526="Baja",'MAPA DE RIESGOS'!$AR526="Mayor"),CONCATENATE("R",'MAPA DE RIESGOS'!$H526,"C",'MAPA DE RIESGOS'!$AF526),"")</f>
        <v/>
      </c>
      <c r="BY130" s="333" t="str">
        <f>IF(AND('MAPA DE RIESGOS'!$AP527="Baja",'MAPA DE RIESGOS'!$AR527="Mayor"),CONCATENATE("R",'MAPA DE RIESGOS'!$H527,"C",'MAPA DE RIESGOS'!$AF527),"")</f>
        <v/>
      </c>
      <c r="BZ130" s="333" t="str">
        <f>IF(AND('MAPA DE RIESGOS'!$AP528="Baja",'MAPA DE RIESGOS'!$AR528="Mayor"),CONCATENATE("R",'MAPA DE RIESGOS'!$H528,"C",'MAPA DE RIESGOS'!$AF528),"")</f>
        <v/>
      </c>
      <c r="CA130" s="333" t="str">
        <f>IF(AND('MAPA DE RIESGOS'!$AP529="Baja",'MAPA DE RIESGOS'!$AR529="Mayor"),CONCATENATE("R",'MAPA DE RIESGOS'!$H529,"C",'MAPA DE RIESGOS'!$AF529),"")</f>
        <v/>
      </c>
      <c r="CB130" s="333" t="str">
        <f>IF(AND('MAPA DE RIESGOS'!$AP530="Baja",'MAPA DE RIESGOS'!$AR530="Mayor"),CONCATENATE("R",'MAPA DE RIESGOS'!$H530,"C",'MAPA DE RIESGOS'!$AF530),"")</f>
        <v/>
      </c>
      <c r="CC130" s="334" t="str">
        <f>IF(AND('MAPA DE RIESGOS'!$AP531="Baja",'MAPA DE RIESGOS'!$AR531="Mayor"),CONCATENATE("R",'MAPA DE RIESGOS'!$H531,"C",'MAPA DE RIESGOS'!$AF531),"")</f>
        <v/>
      </c>
      <c r="CD130" s="335" t="str">
        <f>IF(AND('MAPA DE RIESGOS'!$AP514="Baja",'MAPA DE RIESGOS'!$AR514="Catastrófico"),CONCATENATE("R",'MAPA DE RIESGOS'!$H514,"C",'MAPA DE RIESGOS'!$AF514),"")</f>
        <v/>
      </c>
      <c r="CE130" s="335" t="str">
        <f>IF(AND('MAPA DE RIESGOS'!$AP515="Baja",'MAPA DE RIESGOS'!$AR515="Catastrófico"),CONCATENATE("R",'MAPA DE RIESGOS'!$H515,"C",'MAPA DE RIESGOS'!$AF515),"")</f>
        <v/>
      </c>
      <c r="CF130" s="335" t="str">
        <f>IF(AND('MAPA DE RIESGOS'!$AP516="Baja",'MAPA DE RIESGOS'!$AR516="Catastrófico"),CONCATENATE("R",'MAPA DE RIESGOS'!$H516,"C",'MAPA DE RIESGOS'!$AF516),"")</f>
        <v/>
      </c>
      <c r="CG130" s="335" t="str">
        <f>IF(AND('MAPA DE RIESGOS'!$AP517="Baja",'MAPA DE RIESGOS'!$AR517="Catastrófico"),CONCATENATE("R",'MAPA DE RIESGOS'!$H517,"C",'MAPA DE RIESGOS'!$AF517),"")</f>
        <v/>
      </c>
      <c r="CH130" s="335" t="str">
        <f>IF(AND('MAPA DE RIESGOS'!$AP518="Baja",'MAPA DE RIESGOS'!$AR518="Catastrófico"),CONCATENATE("R",'MAPA DE RIESGOS'!$H518,"C",'MAPA DE RIESGOS'!$AF518),"")</f>
        <v/>
      </c>
      <c r="CI130" s="335" t="str">
        <f>IF(AND('MAPA DE RIESGOS'!$AP519="Baja",'MAPA DE RIESGOS'!$AR519="Catastrófico"),CONCATENATE("R",'MAPA DE RIESGOS'!$H519,"C",'MAPA DE RIESGOS'!$AF519),"")</f>
        <v/>
      </c>
      <c r="CJ130" s="335" t="str">
        <f>IF(AND('MAPA DE RIESGOS'!$AP520="Baja",'MAPA DE RIESGOS'!$AR520="Catastrófico"),CONCATENATE("R",'MAPA DE RIESGOS'!$H520,"C",'MAPA DE RIESGOS'!$AF520),"")</f>
        <v/>
      </c>
      <c r="CK130" s="335" t="str">
        <f>IF(AND('MAPA DE RIESGOS'!$AP521="Baja",'MAPA DE RIESGOS'!$AR521="Catastrófico"),CONCATENATE("R",'MAPA DE RIESGOS'!$H521,"C",'MAPA DE RIESGOS'!$AF521),"")</f>
        <v/>
      </c>
      <c r="CL130" s="335" t="str">
        <f>IF(AND('MAPA DE RIESGOS'!$AP522="Baja",'MAPA DE RIESGOS'!$AR522="Catastrófico"),CONCATENATE("R",'MAPA DE RIESGOS'!$H522,"C",'MAPA DE RIESGOS'!$AF522),"")</f>
        <v/>
      </c>
      <c r="CM130" s="335" t="str">
        <f>IF(AND('MAPA DE RIESGOS'!$AP523="Baja",'MAPA DE RIESGOS'!$AR523="Catastrófico"),CONCATENATE("R",'MAPA DE RIESGOS'!$H523,"C",'MAPA DE RIESGOS'!$AF523),"")</f>
        <v/>
      </c>
      <c r="CN130" s="335" t="str">
        <f>IF(AND('MAPA DE RIESGOS'!$AP524="Baja",'MAPA DE RIESGOS'!$AR524="Catastrófico"),CONCATENATE("R",'MAPA DE RIESGOS'!$H524,"C",'MAPA DE RIESGOS'!$AF524),"")</f>
        <v/>
      </c>
      <c r="CO130" s="335" t="str">
        <f>IF(AND('MAPA DE RIESGOS'!$AP525="Baja",'MAPA DE RIESGOS'!$AR525="Catastrófico"),CONCATENATE("R",'MAPA DE RIESGOS'!$H525,"C",'MAPA DE RIESGOS'!$AF525),"")</f>
        <v/>
      </c>
      <c r="CP130" s="335" t="str">
        <f>IF(AND('MAPA DE RIESGOS'!$AP526="Baja",'MAPA DE RIESGOS'!$AR526="Catastrófico"),CONCATENATE("R",'MAPA DE RIESGOS'!$H526,"C",'MAPA DE RIESGOS'!$AF526),"")</f>
        <v/>
      </c>
      <c r="CQ130" s="335" t="str">
        <f>IF(AND('MAPA DE RIESGOS'!$AP527="Baja",'MAPA DE RIESGOS'!$AR527="Catastrófico"),CONCATENATE("R",'MAPA DE RIESGOS'!$H527,"C",'MAPA DE RIESGOS'!$AF527),"")</f>
        <v/>
      </c>
      <c r="CR130" s="335" t="str">
        <f>IF(AND('MAPA DE RIESGOS'!$AP528="Baja",'MAPA DE RIESGOS'!$AR528="Catastrófico"),CONCATENATE("R",'MAPA DE RIESGOS'!$H528,"C",'MAPA DE RIESGOS'!$AF528),"")</f>
        <v/>
      </c>
      <c r="CS130" s="335" t="str">
        <f>IF(AND('MAPA DE RIESGOS'!$AP529="Baja",'MAPA DE RIESGOS'!$AR529="Catastrófico"),CONCATENATE("R",'MAPA DE RIESGOS'!$H529,"C",'MAPA DE RIESGOS'!$AF529),"")</f>
        <v/>
      </c>
      <c r="CT130" s="335" t="str">
        <f>IF(AND('MAPA DE RIESGOS'!$AP530="Baja",'MAPA DE RIESGOS'!$AR530="Catastrófico"),CONCATENATE("R",'MAPA DE RIESGOS'!$H530,"C",'MAPA DE RIESGOS'!$AF530),"")</f>
        <v/>
      </c>
      <c r="CU130" s="336" t="str">
        <f>IF(AND('MAPA DE RIESGOS'!$AP531="Baja",'MAPA DE RIESGOS'!$AR531="Catastrófico"),CONCATENATE("R",'MAPA DE RIESGOS'!$H531,"C",'MAPA DE RIESGOS'!$AF531),"")</f>
        <v/>
      </c>
      <c r="CV130" s="67"/>
      <c r="CW130" s="969"/>
      <c r="CX130" s="969"/>
      <c r="CY130" s="969"/>
      <c r="CZ130" s="969"/>
      <c r="DA130" s="969"/>
      <c r="DB130" s="969"/>
    </row>
    <row r="131" spans="2:106" ht="32.450000000000003" customHeight="1">
      <c r="B131" s="966"/>
      <c r="C131" s="966"/>
      <c r="D131" s="967"/>
      <c r="E131" s="955"/>
      <c r="F131" s="956"/>
      <c r="G131" s="956"/>
      <c r="H131" s="956"/>
      <c r="I131" s="957"/>
      <c r="J131" s="354" t="str">
        <f>IF(AND('MAPA DE RIESGOS'!$AP532="Baja",'MAPA DE RIESGOS'!$AR532="Leve"),CONCATENATE("R",'MAPA DE RIESGOS'!$H532,"C",'MAPA DE RIESGOS'!$AF532),"")</f>
        <v/>
      </c>
      <c r="K131" s="355" t="str">
        <f>IF(AND('MAPA DE RIESGOS'!$AP533="Baja",'MAPA DE RIESGOS'!$AR533="Leve"),CONCATENATE("R",'MAPA DE RIESGOS'!$H533,"C",'MAPA DE RIESGOS'!$AF533),"")</f>
        <v/>
      </c>
      <c r="L131" s="355" t="str">
        <f>IF(AND('MAPA DE RIESGOS'!$AP534="Baja",'MAPA DE RIESGOS'!$AR534="Leve"),CONCATENATE("R",'MAPA DE RIESGOS'!$H534,"C",'MAPA DE RIESGOS'!$AF534),"")</f>
        <v/>
      </c>
      <c r="M131" s="355" t="str">
        <f>IF(AND('MAPA DE RIESGOS'!$AP535="Baja",'MAPA DE RIESGOS'!$AR535="Leve"),CONCATENATE("R",'MAPA DE RIESGOS'!$H535,"C",'MAPA DE RIESGOS'!$AF535),"")</f>
        <v/>
      </c>
      <c r="N131" s="355" t="str">
        <f>IF(AND('MAPA DE RIESGOS'!$AP536="Baja",'MAPA DE RIESGOS'!$AR536="Leve"),CONCATENATE("R",'MAPA DE RIESGOS'!$H536,"C",'MAPA DE RIESGOS'!$AF536),"")</f>
        <v/>
      </c>
      <c r="O131" s="355" t="str">
        <f>IF(AND('MAPA DE RIESGOS'!$AP537="Baja",'MAPA DE RIESGOS'!$AR537="Leve"),CONCATENATE("R",'MAPA DE RIESGOS'!$H537,"C",'MAPA DE RIESGOS'!$AF537),"")</f>
        <v/>
      </c>
      <c r="P131" s="355" t="str">
        <f>IF(AND('MAPA DE RIESGOS'!$AP538="Baja",'MAPA DE RIESGOS'!$AR538="Leve"),CONCATENATE("R",'MAPA DE RIESGOS'!$H538,"C",'MAPA DE RIESGOS'!$AF538),"")</f>
        <v/>
      </c>
      <c r="Q131" s="355" t="str">
        <f>IF(AND('MAPA DE RIESGOS'!$AP539="Baja",'MAPA DE RIESGOS'!$AR539="Leve"),CONCATENATE("R",'MAPA DE RIESGOS'!$H539,"C",'MAPA DE RIESGOS'!$AF539),"")</f>
        <v/>
      </c>
      <c r="R131" s="355" t="str">
        <f>IF(AND('MAPA DE RIESGOS'!$AP540="Baja",'MAPA DE RIESGOS'!$AR540="Leve"),CONCATENATE("R",'MAPA DE RIESGOS'!$H540,"C",'MAPA DE RIESGOS'!$AF540),"")</f>
        <v/>
      </c>
      <c r="S131" s="355" t="str">
        <f>IF(AND('MAPA DE RIESGOS'!$AP541="Baja",'MAPA DE RIESGOS'!$AR541="Leve"),CONCATENATE("R",'MAPA DE RIESGOS'!$H541,"C",'MAPA DE RIESGOS'!$AF541),"")</f>
        <v/>
      </c>
      <c r="T131" s="355" t="str">
        <f>IF(AND('MAPA DE RIESGOS'!$AP542="Baja",'MAPA DE RIESGOS'!$AR542="Leve"),CONCATENATE("R",'MAPA DE RIESGOS'!$H542,"C",'MAPA DE RIESGOS'!$AF542),"")</f>
        <v/>
      </c>
      <c r="U131" s="355" t="str">
        <f>IF(AND('MAPA DE RIESGOS'!$AP543="Baja",'MAPA DE RIESGOS'!$AR543="Leve"),CONCATENATE("R",'MAPA DE RIESGOS'!$H543,"C",'MAPA DE RIESGOS'!$AF543),"")</f>
        <v/>
      </c>
      <c r="V131" s="355" t="str">
        <f>IF(AND('MAPA DE RIESGOS'!$AP544="Baja",'MAPA DE RIESGOS'!$AR544="Leve"),CONCATENATE("R",'MAPA DE RIESGOS'!$H544,"C",'MAPA DE RIESGOS'!$AF544),"")</f>
        <v/>
      </c>
      <c r="W131" s="355" t="str">
        <f>IF(AND('MAPA DE RIESGOS'!$AP545="Baja",'MAPA DE RIESGOS'!$AR545="Leve"),CONCATENATE("R",'MAPA DE RIESGOS'!$H545,"C",'MAPA DE RIESGOS'!$AF545),"")</f>
        <v/>
      </c>
      <c r="X131" s="355" t="str">
        <f>IF(AND('MAPA DE RIESGOS'!$AP546="Baja",'MAPA DE RIESGOS'!$AR546="Leve"),CONCATENATE("R",'MAPA DE RIESGOS'!$H546,"C",'MAPA DE RIESGOS'!$AF546),"")</f>
        <v/>
      </c>
      <c r="Y131" s="355" t="str">
        <f>IF(AND('MAPA DE RIESGOS'!$AP547="Baja",'MAPA DE RIESGOS'!$AR547="Leve"),CONCATENATE("R",'MAPA DE RIESGOS'!$H547,"C",'MAPA DE RIESGOS'!$AF547),"")</f>
        <v/>
      </c>
      <c r="Z131" s="355" t="str">
        <f>IF(AND('MAPA DE RIESGOS'!$AP548="Baja",'MAPA DE RIESGOS'!$AR548="Leve"),CONCATENATE("R",'MAPA DE RIESGOS'!$H548,"C",'MAPA DE RIESGOS'!$AF548),"")</f>
        <v/>
      </c>
      <c r="AA131" s="356" t="str">
        <f>IF(AND('MAPA DE RIESGOS'!$AP549="Baja",'MAPA DE RIESGOS'!$AR549="Leve"),CONCATENATE("R",'MAPA DE RIESGOS'!$H549,"C",'MAPA DE RIESGOS'!$AF549),"")</f>
        <v/>
      </c>
      <c r="AB131" s="345" t="str">
        <f>IF(AND('MAPA DE RIESGOS'!$AP532="Baja",'MAPA DE RIESGOS'!$AR532="Menor"),CONCATENATE("R",'MAPA DE RIESGOS'!$H532,"C",'MAPA DE RIESGOS'!$AF532),"")</f>
        <v>R87C1</v>
      </c>
      <c r="AC131" s="346" t="str">
        <f>IF(AND('MAPA DE RIESGOS'!$AP533="Baja",'MAPA DE RIESGOS'!$AR533="Menor"),CONCATENATE("R",'MAPA DE RIESGOS'!$H533,"C",'MAPA DE RIESGOS'!$AF533),"")</f>
        <v>R87C2</v>
      </c>
      <c r="AD131" s="346" t="str">
        <f>IF(AND('MAPA DE RIESGOS'!$AP534="Baja",'MAPA DE RIESGOS'!$AR534="Menor"),CONCATENATE("R",'MAPA DE RIESGOS'!$H534,"C",'MAPA DE RIESGOS'!$AF534),"")</f>
        <v/>
      </c>
      <c r="AE131" s="346" t="str">
        <f>IF(AND('MAPA DE RIESGOS'!$AP535="Baja",'MAPA DE RIESGOS'!$AR535="Menor"),CONCATENATE("R",'MAPA DE RIESGOS'!$H535,"C",'MAPA DE RIESGOS'!$AF535),"")</f>
        <v/>
      </c>
      <c r="AF131" s="346" t="str">
        <f>IF(AND('MAPA DE RIESGOS'!$AP536="Baja",'MAPA DE RIESGOS'!$AR536="Menor"),CONCATENATE("R",'MAPA DE RIESGOS'!$H536,"C",'MAPA DE RIESGOS'!$AF536),"")</f>
        <v/>
      </c>
      <c r="AG131" s="346" t="str">
        <f>IF(AND('MAPA DE RIESGOS'!$AP537="Baja",'MAPA DE RIESGOS'!$AR537="Menor"),CONCATENATE("R",'MAPA DE RIESGOS'!$H537,"C",'MAPA DE RIESGOS'!$AF537),"")</f>
        <v/>
      </c>
      <c r="AH131" s="346" t="str">
        <f>IF(AND('MAPA DE RIESGOS'!$AP538="Baja",'MAPA DE RIESGOS'!$AR538="Menor"),CONCATENATE("R",'MAPA DE RIESGOS'!$H538,"C",'MAPA DE RIESGOS'!$AF538),"")</f>
        <v/>
      </c>
      <c r="AI131" s="346" t="str">
        <f>IF(AND('MAPA DE RIESGOS'!$AP539="Baja",'MAPA DE RIESGOS'!$AR539="Menor"),CONCATENATE("R",'MAPA DE RIESGOS'!$H539,"C",'MAPA DE RIESGOS'!$AF539),"")</f>
        <v/>
      </c>
      <c r="AJ131" s="346" t="str">
        <f>IF(AND('MAPA DE RIESGOS'!$AP540="Baja",'MAPA DE RIESGOS'!$AR540="Menor"),CONCATENATE("R",'MAPA DE RIESGOS'!$H540,"C",'MAPA DE RIESGOS'!$AF540),"")</f>
        <v/>
      </c>
      <c r="AK131" s="346" t="str">
        <f>IF(AND('MAPA DE RIESGOS'!$AP541="Baja",'MAPA DE RIESGOS'!$AR541="Menor"),CONCATENATE("R",'MAPA DE RIESGOS'!$H541,"C",'MAPA DE RIESGOS'!$AF541),"")</f>
        <v/>
      </c>
      <c r="AL131" s="346" t="str">
        <f>IF(AND('MAPA DE RIESGOS'!$AP542="Baja",'MAPA DE RIESGOS'!$AR542="Menor"),CONCATENATE("R",'MAPA DE RIESGOS'!$H542,"C",'MAPA DE RIESGOS'!$AF542),"")</f>
        <v/>
      </c>
      <c r="AM131" s="346" t="str">
        <f>IF(AND('MAPA DE RIESGOS'!$AP543="Baja",'MAPA DE RIESGOS'!$AR543="Menor"),CONCATENATE("R",'MAPA DE RIESGOS'!$H543,"C",'MAPA DE RIESGOS'!$AF543),"")</f>
        <v/>
      </c>
      <c r="AN131" s="346" t="str">
        <f>IF(AND('MAPA DE RIESGOS'!$AP544="Baja",'MAPA DE RIESGOS'!$AR544="Menor"),CONCATENATE("R",'MAPA DE RIESGOS'!$H544,"C",'MAPA DE RIESGOS'!$AF544),"")</f>
        <v/>
      </c>
      <c r="AO131" s="346" t="str">
        <f>IF(AND('MAPA DE RIESGOS'!$AP545="Baja",'MAPA DE RIESGOS'!$AR545="Menor"),CONCATENATE("R",'MAPA DE RIESGOS'!$H545,"C",'MAPA DE RIESGOS'!$AF545),"")</f>
        <v/>
      </c>
      <c r="AP131" s="346" t="str">
        <f>IF(AND('MAPA DE RIESGOS'!$AP546="Baja",'MAPA DE RIESGOS'!$AR546="Menor"),CONCATENATE("R",'MAPA DE RIESGOS'!$H546,"C",'MAPA DE RIESGOS'!$AF546),"")</f>
        <v/>
      </c>
      <c r="AQ131" s="346" t="str">
        <f>IF(AND('MAPA DE RIESGOS'!$AP547="Baja",'MAPA DE RIESGOS'!$AR547="Menor"),CONCATENATE("R",'MAPA DE RIESGOS'!$H547,"C",'MAPA DE RIESGOS'!$AF547),"")</f>
        <v/>
      </c>
      <c r="AR131" s="346" t="str">
        <f>IF(AND('MAPA DE RIESGOS'!$AP548="Baja",'MAPA DE RIESGOS'!$AR548="Menor"),CONCATENATE("R",'MAPA DE RIESGOS'!$H548,"C",'MAPA DE RIESGOS'!$AF548),"")</f>
        <v/>
      </c>
      <c r="AS131" s="346" t="str">
        <f>IF(AND('MAPA DE RIESGOS'!$AP549="Baja",'MAPA DE RIESGOS'!$AR549="Menor"),CONCATENATE("R",'MAPA DE RIESGOS'!$H549,"C",'MAPA DE RIESGOS'!$AF549),"")</f>
        <v/>
      </c>
      <c r="AT131" s="345" t="str">
        <f>IF(AND('MAPA DE RIESGOS'!$AP532="Baja",'MAPA DE RIESGOS'!$AR532="Moderado"),CONCATENATE("R",'MAPA DE RIESGOS'!$H532,"C",'MAPA DE RIESGOS'!$AF532),"")</f>
        <v/>
      </c>
      <c r="AU131" s="346" t="str">
        <f>IF(AND('MAPA DE RIESGOS'!$AP533="Baja",'MAPA DE RIESGOS'!$AR533="Moderado"),CONCATENATE("R",'MAPA DE RIESGOS'!$H533,"C",'MAPA DE RIESGOS'!$AF533),"")</f>
        <v/>
      </c>
      <c r="AV131" s="346" t="str">
        <f>IF(AND('MAPA DE RIESGOS'!$AP534="Baja",'MAPA DE RIESGOS'!$AR534="Moderado"),CONCATENATE("R",'MAPA DE RIESGOS'!$H534,"C",'MAPA DE RIESGOS'!$AF534),"")</f>
        <v/>
      </c>
      <c r="AW131" s="346" t="str">
        <f>IF(AND('MAPA DE RIESGOS'!$AP535="Baja",'MAPA DE RIESGOS'!$AR535="Moderado"),CONCATENATE("R",'MAPA DE RIESGOS'!$H535,"C",'MAPA DE RIESGOS'!$AF535),"")</f>
        <v/>
      </c>
      <c r="AX131" s="346" t="str">
        <f>IF(AND('MAPA DE RIESGOS'!$AP536="Baja",'MAPA DE RIESGOS'!$AR536="Moderado"),CONCATENATE("R",'MAPA DE RIESGOS'!$H536,"C",'MAPA DE RIESGOS'!$AF536),"")</f>
        <v/>
      </c>
      <c r="AY131" s="346" t="str">
        <f>IF(AND('MAPA DE RIESGOS'!$AP537="Baja",'MAPA DE RIESGOS'!$AR537="Moderado"),CONCATENATE("R",'MAPA DE RIESGOS'!$H537,"C",'MAPA DE RIESGOS'!$AF537),"")</f>
        <v/>
      </c>
      <c r="AZ131" s="346" t="str">
        <f>IF(AND('MAPA DE RIESGOS'!$AP538="Baja",'MAPA DE RIESGOS'!$AR538="Moderado"),CONCATENATE("R",'MAPA DE RIESGOS'!$H538,"C",'MAPA DE RIESGOS'!$AF538),"")</f>
        <v/>
      </c>
      <c r="BA131" s="346" t="str">
        <f>IF(AND('MAPA DE RIESGOS'!$AP539="Baja",'MAPA DE RIESGOS'!$AR539="Moderado"),CONCATENATE("R",'MAPA DE RIESGOS'!$H539,"C",'MAPA DE RIESGOS'!$AF539),"")</f>
        <v/>
      </c>
      <c r="BB131" s="346" t="str">
        <f>IF(AND('MAPA DE RIESGOS'!$AP540="Baja",'MAPA DE RIESGOS'!$AR540="Moderado"),CONCATENATE("R",'MAPA DE RIESGOS'!$H540,"C",'MAPA DE RIESGOS'!$AF540),"")</f>
        <v/>
      </c>
      <c r="BC131" s="346" t="str">
        <f>IF(AND('MAPA DE RIESGOS'!$AP541="Baja",'MAPA DE RIESGOS'!$AR541="Moderado"),CONCATENATE("R",'MAPA DE RIESGOS'!$H541,"C",'MAPA DE RIESGOS'!$AF541),"")</f>
        <v/>
      </c>
      <c r="BD131" s="346" t="str">
        <f>IF(AND('MAPA DE RIESGOS'!$AP542="Baja",'MAPA DE RIESGOS'!$AR542="Moderado"),CONCATENATE("R",'MAPA DE RIESGOS'!$H542,"C",'MAPA DE RIESGOS'!$AF542),"")</f>
        <v/>
      </c>
      <c r="BE131" s="346" t="str">
        <f>IF(AND('MAPA DE RIESGOS'!$AP543="Baja",'MAPA DE RIESGOS'!$AR543="Moderado"),CONCATENATE("R",'MAPA DE RIESGOS'!$H543,"C",'MAPA DE RIESGOS'!$AF543),"")</f>
        <v/>
      </c>
      <c r="BF131" s="346" t="str">
        <f>IF(AND('MAPA DE RIESGOS'!$AP544="Baja",'MAPA DE RIESGOS'!$AR544="Moderado"),CONCATENATE("R",'MAPA DE RIESGOS'!$H544,"C",'MAPA DE RIESGOS'!$AF544),"")</f>
        <v/>
      </c>
      <c r="BG131" s="346" t="str">
        <f>IF(AND('MAPA DE RIESGOS'!$AP545="Baja",'MAPA DE RIESGOS'!$AR545="Moderado"),CONCATENATE("R",'MAPA DE RIESGOS'!$H545,"C",'MAPA DE RIESGOS'!$AF545),"")</f>
        <v/>
      </c>
      <c r="BH131" s="346" t="str">
        <f>IF(AND('MAPA DE RIESGOS'!$AP546="Baja",'MAPA DE RIESGOS'!$AR546="Moderado"),CONCATENATE("R",'MAPA DE RIESGOS'!$H546,"C",'MAPA DE RIESGOS'!$AF546),"")</f>
        <v/>
      </c>
      <c r="BI131" s="346" t="str">
        <f>IF(AND('MAPA DE RIESGOS'!$AP547="Baja",'MAPA DE RIESGOS'!$AR547="Moderado"),CONCATENATE("R",'MAPA DE RIESGOS'!$H547,"C",'MAPA DE RIESGOS'!$AF547),"")</f>
        <v/>
      </c>
      <c r="BJ131" s="346" t="str">
        <f>IF(AND('MAPA DE RIESGOS'!$AP548="Baja",'MAPA DE RIESGOS'!$AR548="Moderado"),CONCATENATE("R",'MAPA DE RIESGOS'!$H548,"C",'MAPA DE RIESGOS'!$AF548),"")</f>
        <v/>
      </c>
      <c r="BK131" s="347" t="str">
        <f>IF(AND('MAPA DE RIESGOS'!$AP549="Baja",'MAPA DE RIESGOS'!$AR549="Moderado"),CONCATENATE("R",'MAPA DE RIESGOS'!$H549,"C",'MAPA DE RIESGOS'!$AF549),"")</f>
        <v/>
      </c>
      <c r="BL131" s="333" t="str">
        <f>IF(AND('MAPA DE RIESGOS'!$AP532="Baja",'MAPA DE RIESGOS'!$AR532="Mayor"),CONCATENATE("R",'MAPA DE RIESGOS'!$H532,"C",'MAPA DE RIESGOS'!$AF532),"")</f>
        <v/>
      </c>
      <c r="BM131" s="333" t="str">
        <f>IF(AND('MAPA DE RIESGOS'!$AP533="Baja",'MAPA DE RIESGOS'!$AR533="Mayor"),CONCATENATE("R",'MAPA DE RIESGOS'!$H533,"C",'MAPA DE RIESGOS'!$AF533),"")</f>
        <v/>
      </c>
      <c r="BN131" s="333" t="str">
        <f>IF(AND('MAPA DE RIESGOS'!$AP534="Baja",'MAPA DE RIESGOS'!$AR534="Mayor"),CONCATENATE("R",'MAPA DE RIESGOS'!$H534,"C",'MAPA DE RIESGOS'!$AF534),"")</f>
        <v/>
      </c>
      <c r="BO131" s="333" t="str">
        <f>IF(AND('MAPA DE RIESGOS'!$AP535="Baja",'MAPA DE RIESGOS'!$AR535="Mayor"),CONCATENATE("R",'MAPA DE RIESGOS'!$H535,"C",'MAPA DE RIESGOS'!$AF535),"")</f>
        <v/>
      </c>
      <c r="BP131" s="333" t="str">
        <f>IF(AND('MAPA DE RIESGOS'!$AP536="Baja",'MAPA DE RIESGOS'!$AR536="Mayor"),CONCATENATE("R",'MAPA DE RIESGOS'!$H536,"C",'MAPA DE RIESGOS'!$AF536),"")</f>
        <v/>
      </c>
      <c r="BQ131" s="333" t="str">
        <f>IF(AND('MAPA DE RIESGOS'!$AP537="Baja",'MAPA DE RIESGOS'!$AR537="Mayor"),CONCATENATE("R",'MAPA DE RIESGOS'!$H537,"C",'MAPA DE RIESGOS'!$AF537),"")</f>
        <v/>
      </c>
      <c r="BR131" s="333" t="str">
        <f>IF(AND('MAPA DE RIESGOS'!$AP538="Baja",'MAPA DE RIESGOS'!$AR538="Mayor"),CONCATENATE("R",'MAPA DE RIESGOS'!$H538,"C",'MAPA DE RIESGOS'!$AF538),"")</f>
        <v/>
      </c>
      <c r="BS131" s="333" t="str">
        <f>IF(AND('MAPA DE RIESGOS'!$AP539="Baja",'MAPA DE RIESGOS'!$AR539="Mayor"),CONCATENATE("R",'MAPA DE RIESGOS'!$H539,"C",'MAPA DE RIESGOS'!$AF539),"")</f>
        <v/>
      </c>
      <c r="BT131" s="333" t="str">
        <f>IF(AND('MAPA DE RIESGOS'!$AP540="Baja",'MAPA DE RIESGOS'!$AR540="Mayor"),CONCATENATE("R",'MAPA DE RIESGOS'!$H540,"C",'MAPA DE RIESGOS'!$AF540),"")</f>
        <v/>
      </c>
      <c r="BU131" s="333" t="str">
        <f>IF(AND('MAPA DE RIESGOS'!$AP541="Baja",'MAPA DE RIESGOS'!$AR541="Mayor"),CONCATENATE("R",'MAPA DE RIESGOS'!$H541,"C",'MAPA DE RIESGOS'!$AF541),"")</f>
        <v/>
      </c>
      <c r="BV131" s="333" t="str">
        <f>IF(AND('MAPA DE RIESGOS'!$AP542="Baja",'MAPA DE RIESGOS'!$AR542="Mayor"),CONCATENATE("R",'MAPA DE RIESGOS'!$H542,"C",'MAPA DE RIESGOS'!$AF542),"")</f>
        <v/>
      </c>
      <c r="BW131" s="333" t="str">
        <f>IF(AND('MAPA DE RIESGOS'!$AP543="Baja",'MAPA DE RIESGOS'!$AR543="Mayor"),CONCATENATE("R",'MAPA DE RIESGOS'!$H543,"C",'MAPA DE RIESGOS'!$AF543),"")</f>
        <v/>
      </c>
      <c r="BX131" s="333" t="str">
        <f>IF(AND('MAPA DE RIESGOS'!$AP544="Baja",'MAPA DE RIESGOS'!$AR544="Mayor"),CONCATENATE("R",'MAPA DE RIESGOS'!$H544,"C",'MAPA DE RIESGOS'!$AF544),"")</f>
        <v/>
      </c>
      <c r="BY131" s="333" t="str">
        <f>IF(AND('MAPA DE RIESGOS'!$AP545="Baja",'MAPA DE RIESGOS'!$AR545="Mayor"),CONCATENATE("R",'MAPA DE RIESGOS'!$H545,"C",'MAPA DE RIESGOS'!$AF545),"")</f>
        <v/>
      </c>
      <c r="BZ131" s="333" t="str">
        <f>IF(AND('MAPA DE RIESGOS'!$AP546="Baja",'MAPA DE RIESGOS'!$AR546="Mayor"),CONCATENATE("R",'MAPA DE RIESGOS'!$H546,"C",'MAPA DE RIESGOS'!$AF546),"")</f>
        <v/>
      </c>
      <c r="CA131" s="333" t="str">
        <f>IF(AND('MAPA DE RIESGOS'!$AP547="Baja",'MAPA DE RIESGOS'!$AR547="Mayor"),CONCATENATE("R",'MAPA DE RIESGOS'!$H547,"C",'MAPA DE RIESGOS'!$AF547),"")</f>
        <v/>
      </c>
      <c r="CB131" s="333" t="str">
        <f>IF(AND('MAPA DE RIESGOS'!$AP548="Baja",'MAPA DE RIESGOS'!$AR548="Mayor"),CONCATENATE("R",'MAPA DE RIESGOS'!$H548,"C",'MAPA DE RIESGOS'!$AF548),"")</f>
        <v/>
      </c>
      <c r="CC131" s="334" t="str">
        <f>IF(AND('MAPA DE RIESGOS'!$AP549="Baja",'MAPA DE RIESGOS'!$AR549="Mayor"),CONCATENATE("R",'MAPA DE RIESGOS'!$H549,"C",'MAPA DE RIESGOS'!$AF549),"")</f>
        <v/>
      </c>
      <c r="CD131" s="335" t="str">
        <f>IF(AND('MAPA DE RIESGOS'!$AP532="Baja",'MAPA DE RIESGOS'!$AR532="Catastrófico"),CONCATENATE("R",'MAPA DE RIESGOS'!$H532,"C",'MAPA DE RIESGOS'!$AF532),"")</f>
        <v/>
      </c>
      <c r="CE131" s="335" t="str">
        <f>IF(AND('MAPA DE RIESGOS'!$AP533="Baja",'MAPA DE RIESGOS'!$AR533="Catastrófico"),CONCATENATE("R",'MAPA DE RIESGOS'!$H533,"C",'MAPA DE RIESGOS'!$AF533),"")</f>
        <v/>
      </c>
      <c r="CF131" s="335" t="str">
        <f>IF(AND('MAPA DE RIESGOS'!$AP534="Baja",'MAPA DE RIESGOS'!$AR534="Catastrófico"),CONCATENATE("R",'MAPA DE RIESGOS'!$H534,"C",'MAPA DE RIESGOS'!$AF534),"")</f>
        <v/>
      </c>
      <c r="CG131" s="335" t="str">
        <f>IF(AND('MAPA DE RIESGOS'!$AP535="Baja",'MAPA DE RIESGOS'!$AR535="Catastrófico"),CONCATENATE("R",'MAPA DE RIESGOS'!$H535,"C",'MAPA DE RIESGOS'!$AF535),"")</f>
        <v/>
      </c>
      <c r="CH131" s="335" t="str">
        <f>IF(AND('MAPA DE RIESGOS'!$AP536="Baja",'MAPA DE RIESGOS'!$AR536="Catastrófico"),CONCATENATE("R",'MAPA DE RIESGOS'!$H536,"C",'MAPA DE RIESGOS'!$AF536),"")</f>
        <v/>
      </c>
      <c r="CI131" s="335" t="str">
        <f>IF(AND('MAPA DE RIESGOS'!$AP537="Baja",'MAPA DE RIESGOS'!$AR537="Catastrófico"),CONCATENATE("R",'MAPA DE RIESGOS'!$H537,"C",'MAPA DE RIESGOS'!$AF537),"")</f>
        <v/>
      </c>
      <c r="CJ131" s="335" t="str">
        <f>IF(AND('MAPA DE RIESGOS'!$AP538="Baja",'MAPA DE RIESGOS'!$AR538="Catastrófico"),CONCATENATE("R",'MAPA DE RIESGOS'!$H538,"C",'MAPA DE RIESGOS'!$AF538),"")</f>
        <v/>
      </c>
      <c r="CK131" s="335" t="str">
        <f>IF(AND('MAPA DE RIESGOS'!$AP539="Baja",'MAPA DE RIESGOS'!$AR539="Catastrófico"),CONCATENATE("R",'MAPA DE RIESGOS'!$H539,"C",'MAPA DE RIESGOS'!$AF539),"")</f>
        <v/>
      </c>
      <c r="CL131" s="335" t="str">
        <f>IF(AND('MAPA DE RIESGOS'!$AP540="Baja",'MAPA DE RIESGOS'!$AR540="Catastrófico"),CONCATENATE("R",'MAPA DE RIESGOS'!$H540,"C",'MAPA DE RIESGOS'!$AF540),"")</f>
        <v/>
      </c>
      <c r="CM131" s="335" t="str">
        <f>IF(AND('MAPA DE RIESGOS'!$AP541="Baja",'MAPA DE RIESGOS'!$AR541="Catastrófico"),CONCATENATE("R",'MAPA DE RIESGOS'!$H541,"C",'MAPA DE RIESGOS'!$AF541),"")</f>
        <v/>
      </c>
      <c r="CN131" s="335" t="str">
        <f>IF(AND('MAPA DE RIESGOS'!$AP542="Baja",'MAPA DE RIESGOS'!$AR542="Catastrófico"),CONCATENATE("R",'MAPA DE RIESGOS'!$H542,"C",'MAPA DE RIESGOS'!$AF542),"")</f>
        <v/>
      </c>
      <c r="CO131" s="335" t="str">
        <f>IF(AND('MAPA DE RIESGOS'!$AP543="Baja",'MAPA DE RIESGOS'!$AR543="Catastrófico"),CONCATENATE("R",'MAPA DE RIESGOS'!$H543,"C",'MAPA DE RIESGOS'!$AF543),"")</f>
        <v/>
      </c>
      <c r="CP131" s="335" t="str">
        <f>IF(AND('MAPA DE RIESGOS'!$AP544="Baja",'MAPA DE RIESGOS'!$AR544="Catastrófico"),CONCATENATE("R",'MAPA DE RIESGOS'!$H544,"C",'MAPA DE RIESGOS'!$AF544),"")</f>
        <v/>
      </c>
      <c r="CQ131" s="335" t="str">
        <f>IF(AND('MAPA DE RIESGOS'!$AP545="Baja",'MAPA DE RIESGOS'!$AR545="Catastrófico"),CONCATENATE("R",'MAPA DE RIESGOS'!$H545,"C",'MAPA DE RIESGOS'!$AF545),"")</f>
        <v/>
      </c>
      <c r="CR131" s="335" t="str">
        <f>IF(AND('MAPA DE RIESGOS'!$AP546="Baja",'MAPA DE RIESGOS'!$AR546="Catastrófico"),CONCATENATE("R",'MAPA DE RIESGOS'!$H546,"C",'MAPA DE RIESGOS'!$AF546),"")</f>
        <v/>
      </c>
      <c r="CS131" s="335" t="str">
        <f>IF(AND('MAPA DE RIESGOS'!$AP547="Baja",'MAPA DE RIESGOS'!$AR547="Catastrófico"),CONCATENATE("R",'MAPA DE RIESGOS'!$H547,"C",'MAPA DE RIESGOS'!$AF547),"")</f>
        <v/>
      </c>
      <c r="CT131" s="335" t="str">
        <f>IF(AND('MAPA DE RIESGOS'!$AP548="Baja",'MAPA DE RIESGOS'!$AR548="Catastrófico"),CONCATENATE("R",'MAPA DE RIESGOS'!$H548,"C",'MAPA DE RIESGOS'!$AF548),"")</f>
        <v/>
      </c>
      <c r="CU131" s="336" t="str">
        <f>IF(AND('MAPA DE RIESGOS'!$AP549="Baja",'MAPA DE RIESGOS'!$AR549="Catastrófico"),CONCATENATE("R",'MAPA DE RIESGOS'!$H549,"C",'MAPA DE RIESGOS'!$AF549),"")</f>
        <v/>
      </c>
      <c r="CV131" s="67"/>
      <c r="CW131" s="969"/>
      <c r="CX131" s="969"/>
      <c r="CY131" s="969"/>
      <c r="CZ131" s="969"/>
      <c r="DA131" s="969"/>
      <c r="DB131" s="969"/>
    </row>
    <row r="132" spans="2:106" ht="32.450000000000003" customHeight="1">
      <c r="B132" s="966"/>
      <c r="C132" s="966"/>
      <c r="D132" s="967"/>
      <c r="E132" s="955"/>
      <c r="F132" s="956"/>
      <c r="G132" s="956"/>
      <c r="H132" s="956"/>
      <c r="I132" s="957"/>
      <c r="J132" s="354" t="str">
        <f>IF(AND('MAPA DE RIESGOS'!$AP550="Baja",'MAPA DE RIESGOS'!$AR550="Leve"),CONCATENATE("R",'MAPA DE RIESGOS'!$H550,"C",'MAPA DE RIESGOS'!$AF550),"")</f>
        <v/>
      </c>
      <c r="K132" s="355" t="str">
        <f>IF(AND('MAPA DE RIESGOS'!$AP551="Baja",'MAPA DE RIESGOS'!$AR551="Leve"),CONCATENATE("R",'MAPA DE RIESGOS'!$H551,"C",'MAPA DE RIESGOS'!$AF551),"")</f>
        <v/>
      </c>
      <c r="L132" s="355" t="str">
        <f>IF(AND('MAPA DE RIESGOS'!$AP552="Baja",'MAPA DE RIESGOS'!$AR552="Leve"),CONCATENATE("R",'MAPA DE RIESGOS'!$H552,"C",'MAPA DE RIESGOS'!$AF552),"")</f>
        <v/>
      </c>
      <c r="M132" s="355" t="str">
        <f>IF(AND('MAPA DE RIESGOS'!$AP553="Baja",'MAPA DE RIESGOS'!$AR553="Leve"),CONCATENATE("R",'MAPA DE RIESGOS'!$H553,"C",'MAPA DE RIESGOS'!$AF553),"")</f>
        <v/>
      </c>
      <c r="N132" s="355" t="str">
        <f>IF(AND('MAPA DE RIESGOS'!$AP554="Baja",'MAPA DE RIESGOS'!$AR554="Leve"),CONCATENATE("R",'MAPA DE RIESGOS'!$H554,"C",'MAPA DE RIESGOS'!$AF554),"")</f>
        <v/>
      </c>
      <c r="O132" s="355" t="str">
        <f>IF(AND('MAPA DE RIESGOS'!$AP555="Baja",'MAPA DE RIESGOS'!$AR555="Leve"),CONCATENATE("R",'MAPA DE RIESGOS'!$H555,"C",'MAPA DE RIESGOS'!$AF555),"")</f>
        <v/>
      </c>
      <c r="P132" s="355" t="str">
        <f>IF(AND('MAPA DE RIESGOS'!$AP556="Baja",'MAPA DE RIESGOS'!$AR556="Leve"),CONCATENATE("R",'MAPA DE RIESGOS'!$H556,"C",'MAPA DE RIESGOS'!$AF556),"")</f>
        <v/>
      </c>
      <c r="Q132" s="355" t="str">
        <f>IF(AND('MAPA DE RIESGOS'!$AP557="Baja",'MAPA DE RIESGOS'!$AR557="Leve"),CONCATENATE("R",'MAPA DE RIESGOS'!$H557,"C",'MAPA DE RIESGOS'!$AF557),"")</f>
        <v/>
      </c>
      <c r="R132" s="355" t="str">
        <f>IF(AND('MAPA DE RIESGOS'!$AP558="Baja",'MAPA DE RIESGOS'!$AR558="Leve"),CONCATENATE("R",'MAPA DE RIESGOS'!$H558,"C",'MAPA DE RIESGOS'!$AF558),"")</f>
        <v/>
      </c>
      <c r="S132" s="355" t="str">
        <f>IF(AND('MAPA DE RIESGOS'!$AP559="Baja",'MAPA DE RIESGOS'!$AR559="Leve"),CONCATENATE("R",'MAPA DE RIESGOS'!$H559,"C",'MAPA DE RIESGOS'!$AF559),"")</f>
        <v/>
      </c>
      <c r="T132" s="355" t="str">
        <f>IF(AND('MAPA DE RIESGOS'!$AP560="Baja",'MAPA DE RIESGOS'!$AR560="Leve"),CONCATENATE("R",'MAPA DE RIESGOS'!$H560,"C",'MAPA DE RIESGOS'!$AF560),"")</f>
        <v/>
      </c>
      <c r="U132" s="355" t="str">
        <f>IF(AND('MAPA DE RIESGOS'!$AP561="Baja",'MAPA DE RIESGOS'!$AR561="Leve"),CONCATENATE("R",'MAPA DE RIESGOS'!$H561,"C",'MAPA DE RIESGOS'!$AF561),"")</f>
        <v/>
      </c>
      <c r="V132" s="355" t="str">
        <f>IF(AND('MAPA DE RIESGOS'!$AP562="Baja",'MAPA DE RIESGOS'!$AR562="Leve"),CONCATENATE("R",'MAPA DE RIESGOS'!$H562,"C",'MAPA DE RIESGOS'!$AF562),"")</f>
        <v/>
      </c>
      <c r="W132" s="355" t="str">
        <f>IF(AND('MAPA DE RIESGOS'!$AP563="Baja",'MAPA DE RIESGOS'!$AR563="Leve"),CONCATENATE("R",'MAPA DE RIESGOS'!$H563,"C",'MAPA DE RIESGOS'!$AF563),"")</f>
        <v/>
      </c>
      <c r="X132" s="355" t="str">
        <f>IF(AND('MAPA DE RIESGOS'!$AP564="Baja",'MAPA DE RIESGOS'!$AR564="Leve"),CONCATENATE("R",'MAPA DE RIESGOS'!$H564,"C",'MAPA DE RIESGOS'!$AF564),"")</f>
        <v/>
      </c>
      <c r="Y132" s="355" t="str">
        <f>IF(AND('MAPA DE RIESGOS'!$AP565="Baja",'MAPA DE RIESGOS'!$AR565="Leve"),CONCATENATE("R",'MAPA DE RIESGOS'!$H565,"C",'MAPA DE RIESGOS'!$AF565),"")</f>
        <v/>
      </c>
      <c r="Z132" s="355" t="str">
        <f>IF(AND('MAPA DE RIESGOS'!$AP566="Baja",'MAPA DE RIESGOS'!$AR566="Leve"),CONCATENATE("R",'MAPA DE RIESGOS'!$H566,"C",'MAPA DE RIESGOS'!$AF566),"")</f>
        <v/>
      </c>
      <c r="AA132" s="356" t="str">
        <f>IF(AND('MAPA DE RIESGOS'!$AP567="Baja",'MAPA DE RIESGOS'!$AR567="Leve"),CONCATENATE("R",'MAPA DE RIESGOS'!$H567,"C",'MAPA DE RIESGOS'!$AF567),"")</f>
        <v/>
      </c>
      <c r="AB132" s="345" t="str">
        <f>IF(AND('MAPA DE RIESGOS'!$AP550="Baja",'MAPA DE RIESGOS'!$AR550="Menor"),CONCATENATE("R",'MAPA DE RIESGOS'!$H550,"C",'MAPA DE RIESGOS'!$AF550),"")</f>
        <v/>
      </c>
      <c r="AC132" s="346" t="str">
        <f>IF(AND('MAPA DE RIESGOS'!$AP551="Baja",'MAPA DE RIESGOS'!$AR551="Menor"),CONCATENATE("R",'MAPA DE RIESGOS'!$H551,"C",'MAPA DE RIESGOS'!$AF551),"")</f>
        <v/>
      </c>
      <c r="AD132" s="346" t="str">
        <f>IF(AND('MAPA DE RIESGOS'!$AP552="Baja",'MAPA DE RIESGOS'!$AR552="Menor"),CONCATENATE("R",'MAPA DE RIESGOS'!$H552,"C",'MAPA DE RIESGOS'!$AF552),"")</f>
        <v/>
      </c>
      <c r="AE132" s="346" t="str">
        <f>IF(AND('MAPA DE RIESGOS'!$AP553="Baja",'MAPA DE RIESGOS'!$AR553="Menor"),CONCATENATE("R",'MAPA DE RIESGOS'!$H553,"C",'MAPA DE RIESGOS'!$AF553),"")</f>
        <v/>
      </c>
      <c r="AF132" s="346" t="str">
        <f>IF(AND('MAPA DE RIESGOS'!$AP554="Baja",'MAPA DE RIESGOS'!$AR554="Menor"),CONCATENATE("R",'MAPA DE RIESGOS'!$H554,"C",'MAPA DE RIESGOS'!$AF554),"")</f>
        <v/>
      </c>
      <c r="AG132" s="346" t="str">
        <f>IF(AND('MAPA DE RIESGOS'!$AP555="Baja",'MAPA DE RIESGOS'!$AR555="Menor"),CONCATENATE("R",'MAPA DE RIESGOS'!$H555,"C",'MAPA DE RIESGOS'!$AF555),"")</f>
        <v/>
      </c>
      <c r="AH132" s="346" t="str">
        <f>IF(AND('MAPA DE RIESGOS'!$AP556="Baja",'MAPA DE RIESGOS'!$AR556="Menor"),CONCATENATE("R",'MAPA DE RIESGOS'!$H556,"C",'MAPA DE RIESGOS'!$AF556),"")</f>
        <v/>
      </c>
      <c r="AI132" s="346" t="str">
        <f>IF(AND('MAPA DE RIESGOS'!$AP557="Baja",'MAPA DE RIESGOS'!$AR557="Menor"),CONCATENATE("R",'MAPA DE RIESGOS'!$H557,"C",'MAPA DE RIESGOS'!$AF557),"")</f>
        <v/>
      </c>
      <c r="AJ132" s="346" t="str">
        <f>IF(AND('MAPA DE RIESGOS'!$AP558="Baja",'MAPA DE RIESGOS'!$AR558="Menor"),CONCATENATE("R",'MAPA DE RIESGOS'!$H558,"C",'MAPA DE RIESGOS'!$AF558),"")</f>
        <v/>
      </c>
      <c r="AK132" s="346" t="str">
        <f>IF(AND('MAPA DE RIESGOS'!$AP559="Baja",'MAPA DE RIESGOS'!$AR559="Menor"),CONCATENATE("R",'MAPA DE RIESGOS'!$H559,"C",'MAPA DE RIESGOS'!$AF559),"")</f>
        <v/>
      </c>
      <c r="AL132" s="346" t="str">
        <f>IF(AND('MAPA DE RIESGOS'!$AP560="Baja",'MAPA DE RIESGOS'!$AR560="Menor"),CONCATENATE("R",'MAPA DE RIESGOS'!$H560,"C",'MAPA DE RIESGOS'!$AF560),"")</f>
        <v/>
      </c>
      <c r="AM132" s="346" t="str">
        <f>IF(AND('MAPA DE RIESGOS'!$AP561="Baja",'MAPA DE RIESGOS'!$AR561="Menor"),CONCATENATE("R",'MAPA DE RIESGOS'!$H561,"C",'MAPA DE RIESGOS'!$AF561),"")</f>
        <v/>
      </c>
      <c r="AN132" s="346" t="str">
        <f>IF(AND('MAPA DE RIESGOS'!$AP562="Baja",'MAPA DE RIESGOS'!$AR562="Menor"),CONCATENATE("R",'MAPA DE RIESGOS'!$H562,"C",'MAPA DE RIESGOS'!$AF562),"")</f>
        <v/>
      </c>
      <c r="AO132" s="346" t="str">
        <f>IF(AND('MAPA DE RIESGOS'!$AP563="Baja",'MAPA DE RIESGOS'!$AR563="Menor"),CONCATENATE("R",'MAPA DE RIESGOS'!$H563,"C",'MAPA DE RIESGOS'!$AF563),"")</f>
        <v/>
      </c>
      <c r="AP132" s="346" t="str">
        <f>IF(AND('MAPA DE RIESGOS'!$AP564="Baja",'MAPA DE RIESGOS'!$AR564="Menor"),CONCATENATE("R",'MAPA DE RIESGOS'!$H564,"C",'MAPA DE RIESGOS'!$AF564),"")</f>
        <v/>
      </c>
      <c r="AQ132" s="346" t="str">
        <f>IF(AND('MAPA DE RIESGOS'!$AP565="Baja",'MAPA DE RIESGOS'!$AR565="Menor"),CONCATENATE("R",'MAPA DE RIESGOS'!$H565,"C",'MAPA DE RIESGOS'!$AF565),"")</f>
        <v/>
      </c>
      <c r="AR132" s="346" t="str">
        <f>IF(AND('MAPA DE RIESGOS'!$AP566="Baja",'MAPA DE RIESGOS'!$AR566="Menor"),CONCATENATE("R",'MAPA DE RIESGOS'!$H566,"C",'MAPA DE RIESGOS'!$AF566),"")</f>
        <v/>
      </c>
      <c r="AS132" s="346" t="str">
        <f>IF(AND('MAPA DE RIESGOS'!$AP567="Baja",'MAPA DE RIESGOS'!$AR567="Menor"),CONCATENATE("R",'MAPA DE RIESGOS'!$H567,"C",'MAPA DE RIESGOS'!$AF567),"")</f>
        <v/>
      </c>
      <c r="AT132" s="345" t="str">
        <f>IF(AND('MAPA DE RIESGOS'!$AP550="Baja",'MAPA DE RIESGOS'!$AR550="Moderado"),CONCATENATE("R",'MAPA DE RIESGOS'!$H550,"C",'MAPA DE RIESGOS'!$AF550),"")</f>
        <v/>
      </c>
      <c r="AU132" s="346" t="str">
        <f>IF(AND('MAPA DE RIESGOS'!$AP551="Baja",'MAPA DE RIESGOS'!$AR551="Moderado"),CONCATENATE("R",'MAPA DE RIESGOS'!$H551,"C",'MAPA DE RIESGOS'!$AF551),"")</f>
        <v/>
      </c>
      <c r="AV132" s="346" t="str">
        <f>IF(AND('MAPA DE RIESGOS'!$AP552="Baja",'MAPA DE RIESGOS'!$AR552="Moderado"),CONCATENATE("R",'MAPA DE RIESGOS'!$H552,"C",'MAPA DE RIESGOS'!$AF552),"")</f>
        <v/>
      </c>
      <c r="AW132" s="346" t="str">
        <f>IF(AND('MAPA DE RIESGOS'!$AP553="Baja",'MAPA DE RIESGOS'!$AR553="Moderado"),CONCATENATE("R",'MAPA DE RIESGOS'!$H553,"C",'MAPA DE RIESGOS'!$AF553),"")</f>
        <v/>
      </c>
      <c r="AX132" s="346" t="str">
        <f>IF(AND('MAPA DE RIESGOS'!$AP554="Baja",'MAPA DE RIESGOS'!$AR554="Moderado"),CONCATENATE("R",'MAPA DE RIESGOS'!$H554,"C",'MAPA DE RIESGOS'!$AF554),"")</f>
        <v/>
      </c>
      <c r="AY132" s="346" t="str">
        <f>IF(AND('MAPA DE RIESGOS'!$AP555="Baja",'MAPA DE RIESGOS'!$AR555="Moderado"),CONCATENATE("R",'MAPA DE RIESGOS'!$H555,"C",'MAPA DE RIESGOS'!$AF555),"")</f>
        <v/>
      </c>
      <c r="AZ132" s="346" t="str">
        <f>IF(AND('MAPA DE RIESGOS'!$AP556="Baja",'MAPA DE RIESGOS'!$AR556="Moderado"),CONCATENATE("R",'MAPA DE RIESGOS'!$H556,"C",'MAPA DE RIESGOS'!$AF556),"")</f>
        <v/>
      </c>
      <c r="BA132" s="346" t="str">
        <f>IF(AND('MAPA DE RIESGOS'!$AP557="Baja",'MAPA DE RIESGOS'!$AR557="Moderado"),CONCATENATE("R",'MAPA DE RIESGOS'!$H557,"C",'MAPA DE RIESGOS'!$AF557),"")</f>
        <v/>
      </c>
      <c r="BB132" s="346" t="str">
        <f>IF(AND('MAPA DE RIESGOS'!$AP558="Baja",'MAPA DE RIESGOS'!$AR558="Moderado"),CONCATENATE("R",'MAPA DE RIESGOS'!$H558,"C",'MAPA DE RIESGOS'!$AF558),"")</f>
        <v/>
      </c>
      <c r="BC132" s="346" t="str">
        <f>IF(AND('MAPA DE RIESGOS'!$AP559="Baja",'MAPA DE RIESGOS'!$AR559="Moderado"),CONCATENATE("R",'MAPA DE RIESGOS'!$H559,"C",'MAPA DE RIESGOS'!$AF559),"")</f>
        <v/>
      </c>
      <c r="BD132" s="346" t="str">
        <f>IF(AND('MAPA DE RIESGOS'!$AP560="Baja",'MAPA DE RIESGOS'!$AR560="Moderado"),CONCATENATE("R",'MAPA DE RIESGOS'!$H560,"C",'MAPA DE RIESGOS'!$AF560),"")</f>
        <v/>
      </c>
      <c r="BE132" s="346" t="str">
        <f>IF(AND('MAPA DE RIESGOS'!$AP561="Baja",'MAPA DE RIESGOS'!$AR561="Moderado"),CONCATENATE("R",'MAPA DE RIESGOS'!$H561,"C",'MAPA DE RIESGOS'!$AF561),"")</f>
        <v/>
      </c>
      <c r="BF132" s="346" t="str">
        <f>IF(AND('MAPA DE RIESGOS'!$AP562="Baja",'MAPA DE RIESGOS'!$AR562="Moderado"),CONCATENATE("R",'MAPA DE RIESGOS'!$H562,"C",'MAPA DE RIESGOS'!$AF562),"")</f>
        <v/>
      </c>
      <c r="BG132" s="346" t="str">
        <f>IF(AND('MAPA DE RIESGOS'!$AP563="Baja",'MAPA DE RIESGOS'!$AR563="Moderado"),CONCATENATE("R",'MAPA DE RIESGOS'!$H563,"C",'MAPA DE RIESGOS'!$AF563),"")</f>
        <v/>
      </c>
      <c r="BH132" s="346" t="str">
        <f>IF(AND('MAPA DE RIESGOS'!$AP564="Baja",'MAPA DE RIESGOS'!$AR564="Moderado"),CONCATENATE("R",'MAPA DE RIESGOS'!$H564,"C",'MAPA DE RIESGOS'!$AF564),"")</f>
        <v/>
      </c>
      <c r="BI132" s="346" t="str">
        <f>IF(AND('MAPA DE RIESGOS'!$AP565="Baja",'MAPA DE RIESGOS'!$AR565="Moderado"),CONCATENATE("R",'MAPA DE RIESGOS'!$H565,"C",'MAPA DE RIESGOS'!$AF565),"")</f>
        <v/>
      </c>
      <c r="BJ132" s="346" t="str">
        <f>IF(AND('MAPA DE RIESGOS'!$AP566="Baja",'MAPA DE RIESGOS'!$AR566="Moderado"),CONCATENATE("R",'MAPA DE RIESGOS'!$H566,"C",'MAPA DE RIESGOS'!$AF566),"")</f>
        <v/>
      </c>
      <c r="BK132" s="347" t="str">
        <f>IF(AND('MAPA DE RIESGOS'!$AP567="Baja",'MAPA DE RIESGOS'!$AR567="Moderado"),CONCATENATE("R",'MAPA DE RIESGOS'!$H567,"C",'MAPA DE RIESGOS'!$AF567),"")</f>
        <v/>
      </c>
      <c r="BL132" s="333" t="str">
        <f>IF(AND('MAPA DE RIESGOS'!$AP550="Baja",'MAPA DE RIESGOS'!$AR550="Mayor"),CONCATENATE("R",'MAPA DE RIESGOS'!$H550,"C",'MAPA DE RIESGOS'!$AF550),"")</f>
        <v/>
      </c>
      <c r="BM132" s="333" t="str">
        <f>IF(AND('MAPA DE RIESGOS'!$AP551="Baja",'MAPA DE RIESGOS'!$AR551="Mayor"),CONCATENATE("R",'MAPA DE RIESGOS'!$H551,"C",'MAPA DE RIESGOS'!$AF551),"")</f>
        <v/>
      </c>
      <c r="BN132" s="333" t="str">
        <f>IF(AND('MAPA DE RIESGOS'!$AP552="Baja",'MAPA DE RIESGOS'!$AR552="Mayor"),CONCATENATE("R",'MAPA DE RIESGOS'!$H552,"C",'MAPA DE RIESGOS'!$AF552),"")</f>
        <v/>
      </c>
      <c r="BO132" s="333" t="str">
        <f>IF(AND('MAPA DE RIESGOS'!$AP553="Baja",'MAPA DE RIESGOS'!$AR553="Mayor"),CONCATENATE("R",'MAPA DE RIESGOS'!$H553,"C",'MAPA DE RIESGOS'!$AF553),"")</f>
        <v/>
      </c>
      <c r="BP132" s="333" t="str">
        <f>IF(AND('MAPA DE RIESGOS'!$AP554="Baja",'MAPA DE RIESGOS'!$AR554="Mayor"),CONCATENATE("R",'MAPA DE RIESGOS'!$H554,"C",'MAPA DE RIESGOS'!$AF554),"")</f>
        <v/>
      </c>
      <c r="BQ132" s="333" t="str">
        <f>IF(AND('MAPA DE RIESGOS'!$AP555="Baja",'MAPA DE RIESGOS'!$AR555="Mayor"),CONCATENATE("R",'MAPA DE RIESGOS'!$H555,"C",'MAPA DE RIESGOS'!$AF555),"")</f>
        <v/>
      </c>
      <c r="BR132" s="333" t="str">
        <f>IF(AND('MAPA DE RIESGOS'!$AP556="Baja",'MAPA DE RIESGOS'!$AR556="Mayor"),CONCATENATE("R",'MAPA DE RIESGOS'!$H556,"C",'MAPA DE RIESGOS'!$AF556),"")</f>
        <v/>
      </c>
      <c r="BS132" s="333" t="str">
        <f>IF(AND('MAPA DE RIESGOS'!$AP557="Baja",'MAPA DE RIESGOS'!$AR557="Mayor"),CONCATENATE("R",'MAPA DE RIESGOS'!$H557,"C",'MAPA DE RIESGOS'!$AF557),"")</f>
        <v/>
      </c>
      <c r="BT132" s="333" t="str">
        <f>IF(AND('MAPA DE RIESGOS'!$AP558="Baja",'MAPA DE RIESGOS'!$AR558="Mayor"),CONCATENATE("R",'MAPA DE RIESGOS'!$H558,"C",'MAPA DE RIESGOS'!$AF558),"")</f>
        <v/>
      </c>
      <c r="BU132" s="333" t="str">
        <f>IF(AND('MAPA DE RIESGOS'!$AP559="Baja",'MAPA DE RIESGOS'!$AR559="Mayor"),CONCATENATE("R",'MAPA DE RIESGOS'!$H559,"C",'MAPA DE RIESGOS'!$AF559),"")</f>
        <v/>
      </c>
      <c r="BV132" s="333" t="str">
        <f>IF(AND('MAPA DE RIESGOS'!$AP560="Baja",'MAPA DE RIESGOS'!$AR560="Mayor"),CONCATENATE("R",'MAPA DE RIESGOS'!$H560,"C",'MAPA DE RIESGOS'!$AF560),"")</f>
        <v/>
      </c>
      <c r="BW132" s="333" t="str">
        <f>IF(AND('MAPA DE RIESGOS'!$AP561="Baja",'MAPA DE RIESGOS'!$AR561="Mayor"),CONCATENATE("R",'MAPA DE RIESGOS'!$H561,"C",'MAPA DE RIESGOS'!$AF561),"")</f>
        <v/>
      </c>
      <c r="BX132" s="333" t="str">
        <f>IF(AND('MAPA DE RIESGOS'!$AP562="Baja",'MAPA DE RIESGOS'!$AR562="Mayor"),CONCATENATE("R",'MAPA DE RIESGOS'!$H562,"C",'MAPA DE RIESGOS'!$AF562),"")</f>
        <v/>
      </c>
      <c r="BY132" s="333" t="str">
        <f>IF(AND('MAPA DE RIESGOS'!$AP563="Baja",'MAPA DE RIESGOS'!$AR563="Mayor"),CONCATENATE("R",'MAPA DE RIESGOS'!$H563,"C",'MAPA DE RIESGOS'!$AF563),"")</f>
        <v/>
      </c>
      <c r="BZ132" s="333" t="str">
        <f>IF(AND('MAPA DE RIESGOS'!$AP564="Baja",'MAPA DE RIESGOS'!$AR564="Mayor"),CONCATENATE("R",'MAPA DE RIESGOS'!$H564,"C",'MAPA DE RIESGOS'!$AF564),"")</f>
        <v/>
      </c>
      <c r="CA132" s="333" t="str">
        <f>IF(AND('MAPA DE RIESGOS'!$AP565="Baja",'MAPA DE RIESGOS'!$AR565="Mayor"),CONCATENATE("R",'MAPA DE RIESGOS'!$H565,"C",'MAPA DE RIESGOS'!$AF565),"")</f>
        <v/>
      </c>
      <c r="CB132" s="333" t="str">
        <f>IF(AND('MAPA DE RIESGOS'!$AP566="Baja",'MAPA DE RIESGOS'!$AR566="Mayor"),CONCATENATE("R",'MAPA DE RIESGOS'!$H566,"C",'MAPA DE RIESGOS'!$AF566),"")</f>
        <v/>
      </c>
      <c r="CC132" s="334" t="str">
        <f>IF(AND('MAPA DE RIESGOS'!$AP567="Baja",'MAPA DE RIESGOS'!$AR567="Mayor"),CONCATENATE("R",'MAPA DE RIESGOS'!$H567,"C",'MAPA DE RIESGOS'!$AF567),"")</f>
        <v/>
      </c>
      <c r="CD132" s="335" t="str">
        <f>IF(AND('MAPA DE RIESGOS'!$AP550="Baja",'MAPA DE RIESGOS'!$AR550="Catastrófico"),CONCATENATE("R",'MAPA DE RIESGOS'!$H550,"C",'MAPA DE RIESGOS'!$AF550),"")</f>
        <v/>
      </c>
      <c r="CE132" s="335" t="str">
        <f>IF(AND('MAPA DE RIESGOS'!$AP551="Baja",'MAPA DE RIESGOS'!$AR551="Catastrófico"),CONCATENATE("R",'MAPA DE RIESGOS'!$H551,"C",'MAPA DE RIESGOS'!$AF551),"")</f>
        <v/>
      </c>
      <c r="CF132" s="335" t="str">
        <f>IF(AND('MAPA DE RIESGOS'!$AP552="Baja",'MAPA DE RIESGOS'!$AR552="Catastrófico"),CONCATENATE("R",'MAPA DE RIESGOS'!$H552,"C",'MAPA DE RIESGOS'!$AF552),"")</f>
        <v/>
      </c>
      <c r="CG132" s="335" t="str">
        <f>IF(AND('MAPA DE RIESGOS'!$AP553="Baja",'MAPA DE RIESGOS'!$AR553="Catastrófico"),CONCATENATE("R",'MAPA DE RIESGOS'!$H553,"C",'MAPA DE RIESGOS'!$AF553),"")</f>
        <v/>
      </c>
      <c r="CH132" s="335" t="str">
        <f>IF(AND('MAPA DE RIESGOS'!$AP554="Baja",'MAPA DE RIESGOS'!$AR554="Catastrófico"),CONCATENATE("R",'MAPA DE RIESGOS'!$H554,"C",'MAPA DE RIESGOS'!$AF554),"")</f>
        <v/>
      </c>
      <c r="CI132" s="335" t="str">
        <f>IF(AND('MAPA DE RIESGOS'!$AP555="Baja",'MAPA DE RIESGOS'!$AR555="Catastrófico"),CONCATENATE("R",'MAPA DE RIESGOS'!$H555,"C",'MAPA DE RIESGOS'!$AF555),"")</f>
        <v/>
      </c>
      <c r="CJ132" s="335" t="str">
        <f>IF(AND('MAPA DE RIESGOS'!$AP556="Baja",'MAPA DE RIESGOS'!$AR556="Catastrófico"),CONCATENATE("R",'MAPA DE RIESGOS'!$H556,"C",'MAPA DE RIESGOS'!$AF556),"")</f>
        <v/>
      </c>
      <c r="CK132" s="335" t="str">
        <f>IF(AND('MAPA DE RIESGOS'!$AP557="Baja",'MAPA DE RIESGOS'!$AR557="Catastrófico"),CONCATENATE("R",'MAPA DE RIESGOS'!$H557,"C",'MAPA DE RIESGOS'!$AF557),"")</f>
        <v/>
      </c>
      <c r="CL132" s="335" t="str">
        <f>IF(AND('MAPA DE RIESGOS'!$AP558="Baja",'MAPA DE RIESGOS'!$AR558="Catastrófico"),CONCATENATE("R",'MAPA DE RIESGOS'!$H558,"C",'MAPA DE RIESGOS'!$AF558),"")</f>
        <v/>
      </c>
      <c r="CM132" s="335" t="str">
        <f>IF(AND('MAPA DE RIESGOS'!$AP559="Baja",'MAPA DE RIESGOS'!$AR559="Catastrófico"),CONCATENATE("R",'MAPA DE RIESGOS'!$H559,"C",'MAPA DE RIESGOS'!$AF559),"")</f>
        <v/>
      </c>
      <c r="CN132" s="335" t="str">
        <f>IF(AND('MAPA DE RIESGOS'!$AP560="Baja",'MAPA DE RIESGOS'!$AR560="Catastrófico"),CONCATENATE("R",'MAPA DE RIESGOS'!$H560,"C",'MAPA DE RIESGOS'!$AF560),"")</f>
        <v/>
      </c>
      <c r="CO132" s="335" t="str">
        <f>IF(AND('MAPA DE RIESGOS'!$AP561="Baja",'MAPA DE RIESGOS'!$AR561="Catastrófico"),CONCATENATE("R",'MAPA DE RIESGOS'!$H561,"C",'MAPA DE RIESGOS'!$AF561),"")</f>
        <v/>
      </c>
      <c r="CP132" s="335" t="str">
        <f>IF(AND('MAPA DE RIESGOS'!$AP562="Baja",'MAPA DE RIESGOS'!$AR562="Catastrófico"),CONCATENATE("R",'MAPA DE RIESGOS'!$H562,"C",'MAPA DE RIESGOS'!$AF562),"")</f>
        <v/>
      </c>
      <c r="CQ132" s="335" t="str">
        <f>IF(AND('MAPA DE RIESGOS'!$AP563="Baja",'MAPA DE RIESGOS'!$AR563="Catastrófico"),CONCATENATE("R",'MAPA DE RIESGOS'!$H563,"C",'MAPA DE RIESGOS'!$AF563),"")</f>
        <v/>
      </c>
      <c r="CR132" s="335" t="str">
        <f>IF(AND('MAPA DE RIESGOS'!$AP564="Baja",'MAPA DE RIESGOS'!$AR564="Catastrófico"),CONCATENATE("R",'MAPA DE RIESGOS'!$H564,"C",'MAPA DE RIESGOS'!$AF564),"")</f>
        <v/>
      </c>
      <c r="CS132" s="335" t="str">
        <f>IF(AND('MAPA DE RIESGOS'!$AP565="Baja",'MAPA DE RIESGOS'!$AR565="Catastrófico"),CONCATENATE("R",'MAPA DE RIESGOS'!$H565,"C",'MAPA DE RIESGOS'!$AF565),"")</f>
        <v/>
      </c>
      <c r="CT132" s="335" t="str">
        <f>IF(AND('MAPA DE RIESGOS'!$AP566="Baja",'MAPA DE RIESGOS'!$AR566="Catastrófico"),CONCATENATE("R",'MAPA DE RIESGOS'!$H566,"C",'MAPA DE RIESGOS'!$AF566),"")</f>
        <v/>
      </c>
      <c r="CU132" s="336" t="str">
        <f>IF(AND('MAPA DE RIESGOS'!$AP567="Baja",'MAPA DE RIESGOS'!$AR567="Catastrófico"),CONCATENATE("R",'MAPA DE RIESGOS'!$H567,"C",'MAPA DE RIESGOS'!$AF567),"")</f>
        <v/>
      </c>
      <c r="CV132" s="67"/>
      <c r="CW132" s="969"/>
      <c r="CX132" s="969"/>
      <c r="CY132" s="969"/>
      <c r="CZ132" s="969"/>
      <c r="DA132" s="969"/>
      <c r="DB132" s="969"/>
    </row>
    <row r="133" spans="2:106" ht="32.450000000000003" customHeight="1">
      <c r="B133" s="966"/>
      <c r="C133" s="966"/>
      <c r="D133" s="967"/>
      <c r="E133" s="955"/>
      <c r="F133" s="956"/>
      <c r="G133" s="956"/>
      <c r="H133" s="956"/>
      <c r="I133" s="957"/>
      <c r="J133" s="354" t="str">
        <f>IF(AND('MAPA DE RIESGOS'!$AP568="Baja",'MAPA DE RIESGOS'!$AR568="Leve"),CONCATENATE("R",'MAPA DE RIESGOS'!$H568,"C",'MAPA DE RIESGOS'!$AF568),"")</f>
        <v/>
      </c>
      <c r="K133" s="355" t="str">
        <f>IF(AND('MAPA DE RIESGOS'!$AP569="Baja",'MAPA DE RIESGOS'!$AR569="Leve"),CONCATENATE("R",'MAPA DE RIESGOS'!$H569,"C",'MAPA DE RIESGOS'!$AF569),"")</f>
        <v/>
      </c>
      <c r="L133" s="355" t="str">
        <f>IF(AND('MAPA DE RIESGOS'!$AP570="Baja",'MAPA DE RIESGOS'!$AR570="Leve"),CONCATENATE("R",'MAPA DE RIESGOS'!$H570,"C",'MAPA DE RIESGOS'!$AF570),"")</f>
        <v/>
      </c>
      <c r="M133" s="355" t="str">
        <f>IF(AND('MAPA DE RIESGOS'!$AP571="Baja",'MAPA DE RIESGOS'!$AR571="Leve"),CONCATENATE("R",'MAPA DE RIESGOS'!$H571,"C",'MAPA DE RIESGOS'!$AF571),"")</f>
        <v/>
      </c>
      <c r="N133" s="355" t="str">
        <f>IF(AND('MAPA DE RIESGOS'!$AP572="Baja",'MAPA DE RIESGOS'!$AR572="Leve"),CONCATENATE("R",'MAPA DE RIESGOS'!$H572,"C",'MAPA DE RIESGOS'!$AF572),"")</f>
        <v/>
      </c>
      <c r="O133" s="355" t="str">
        <f>IF(AND('MAPA DE RIESGOS'!$AP573="Baja",'MAPA DE RIESGOS'!$AR573="Leve"),CONCATENATE("R",'MAPA DE RIESGOS'!$H573,"C",'MAPA DE RIESGOS'!$AF573),"")</f>
        <v/>
      </c>
      <c r="P133" s="355" t="str">
        <f>IF(AND('MAPA DE RIESGOS'!$AP574="Baja",'MAPA DE RIESGOS'!$AR574="Leve"),CONCATENATE("R",'MAPA DE RIESGOS'!$H574,"C",'MAPA DE RIESGOS'!$AF574),"")</f>
        <v/>
      </c>
      <c r="Q133" s="355" t="str">
        <f>IF(AND('MAPA DE RIESGOS'!$AP575="Baja",'MAPA DE RIESGOS'!$AR575="Leve"),CONCATENATE("R",'MAPA DE RIESGOS'!$H575,"C",'MAPA DE RIESGOS'!$AF575),"")</f>
        <v/>
      </c>
      <c r="R133" s="355" t="str">
        <f>IF(AND('MAPA DE RIESGOS'!$AP576="Baja",'MAPA DE RIESGOS'!$AR576="Leve"),CONCATENATE("R",'MAPA DE RIESGOS'!$H576,"C",'MAPA DE RIESGOS'!$AF576),"")</f>
        <v/>
      </c>
      <c r="S133" s="355" t="str">
        <f>IF(AND('MAPA DE RIESGOS'!$AP577="Baja",'MAPA DE RIESGOS'!$AR577="Leve"),CONCATENATE("R",'MAPA DE RIESGOS'!$H577,"C",'MAPA DE RIESGOS'!$AF577),"")</f>
        <v/>
      </c>
      <c r="T133" s="355" t="str">
        <f>IF(AND('MAPA DE RIESGOS'!$AP578="Baja",'MAPA DE RIESGOS'!$AR578="Leve"),CONCATENATE("R",'MAPA DE RIESGOS'!$H578,"C",'MAPA DE RIESGOS'!$AF578),"")</f>
        <v/>
      </c>
      <c r="U133" s="355" t="str">
        <f>IF(AND('MAPA DE RIESGOS'!$AP579="Baja",'MAPA DE RIESGOS'!$AR579="Leve"),CONCATENATE("R",'MAPA DE RIESGOS'!$H579,"C",'MAPA DE RIESGOS'!$AF579),"")</f>
        <v/>
      </c>
      <c r="V133" s="355" t="str">
        <f>IF(AND('MAPA DE RIESGOS'!$AP580="Baja",'MAPA DE RIESGOS'!$AR580="Leve"),CONCATENATE("R",'MAPA DE RIESGOS'!$H580,"C",'MAPA DE RIESGOS'!$AF580),"")</f>
        <v/>
      </c>
      <c r="W133" s="355" t="str">
        <f>IF(AND('MAPA DE RIESGOS'!$AP581="Baja",'MAPA DE RIESGOS'!$AR581="Leve"),CONCATENATE("R",'MAPA DE RIESGOS'!$H581,"C",'MAPA DE RIESGOS'!$AF581),"")</f>
        <v/>
      </c>
      <c r="X133" s="355" t="str">
        <f>IF(AND('MAPA DE RIESGOS'!$AP582="Baja",'MAPA DE RIESGOS'!$AR582="Leve"),CONCATENATE("R",'MAPA DE RIESGOS'!$H582,"C",'MAPA DE RIESGOS'!$AF582),"")</f>
        <v/>
      </c>
      <c r="Y133" s="355" t="str">
        <f>IF(AND('MAPA DE RIESGOS'!$AP583="Baja",'MAPA DE RIESGOS'!$AR583="Leve"),CONCATENATE("R",'MAPA DE RIESGOS'!$H583,"C",'MAPA DE RIESGOS'!$AF583),"")</f>
        <v/>
      </c>
      <c r="Z133" s="355" t="str">
        <f>IF(AND('MAPA DE RIESGOS'!$AP584="Baja",'MAPA DE RIESGOS'!$AR584="Leve"),CONCATENATE("R",'MAPA DE RIESGOS'!$H584,"C",'MAPA DE RIESGOS'!$AF584),"")</f>
        <v/>
      </c>
      <c r="AA133" s="356" t="str">
        <f>IF(AND('MAPA DE RIESGOS'!$AP585="Baja",'MAPA DE RIESGOS'!$AR585="Leve"),CONCATENATE("R",'MAPA DE RIESGOS'!$H585,"C",'MAPA DE RIESGOS'!$AF585),"")</f>
        <v/>
      </c>
      <c r="AB133" s="345" t="str">
        <f>IF(AND('MAPA DE RIESGOS'!$AP568="Baja",'MAPA DE RIESGOS'!$AR568="Menor"),CONCATENATE("R",'MAPA DE RIESGOS'!$H568,"C",'MAPA DE RIESGOS'!$AF568),"")</f>
        <v/>
      </c>
      <c r="AC133" s="346" t="str">
        <f>IF(AND('MAPA DE RIESGOS'!$AP569="Baja",'MAPA DE RIESGOS'!$AR569="Menor"),CONCATENATE("R",'MAPA DE RIESGOS'!$H569,"C",'MAPA DE RIESGOS'!$AF569),"")</f>
        <v/>
      </c>
      <c r="AD133" s="346" t="str">
        <f>IF(AND('MAPA DE RIESGOS'!$AP570="Baja",'MAPA DE RIESGOS'!$AR570="Menor"),CONCATENATE("R",'MAPA DE RIESGOS'!$H570,"C",'MAPA DE RIESGOS'!$AF570),"")</f>
        <v/>
      </c>
      <c r="AE133" s="346" t="str">
        <f>IF(AND('MAPA DE RIESGOS'!$AP571="Baja",'MAPA DE RIESGOS'!$AR571="Menor"),CONCATENATE("R",'MAPA DE RIESGOS'!$H571,"C",'MAPA DE RIESGOS'!$AF571),"")</f>
        <v/>
      </c>
      <c r="AF133" s="346" t="str">
        <f>IF(AND('MAPA DE RIESGOS'!$AP572="Baja",'MAPA DE RIESGOS'!$AR572="Menor"),CONCATENATE("R",'MAPA DE RIESGOS'!$H572,"C",'MAPA DE RIESGOS'!$AF572),"")</f>
        <v/>
      </c>
      <c r="AG133" s="346" t="str">
        <f>IF(AND('MAPA DE RIESGOS'!$AP573="Baja",'MAPA DE RIESGOS'!$AR573="Menor"),CONCATENATE("R",'MAPA DE RIESGOS'!$H573,"C",'MAPA DE RIESGOS'!$AF573),"")</f>
        <v/>
      </c>
      <c r="AH133" s="346" t="str">
        <f>IF(AND('MAPA DE RIESGOS'!$AP574="Baja",'MAPA DE RIESGOS'!$AR574="Menor"),CONCATENATE("R",'MAPA DE RIESGOS'!$H574,"C",'MAPA DE RIESGOS'!$AF574),"")</f>
        <v/>
      </c>
      <c r="AI133" s="346" t="str">
        <f>IF(AND('MAPA DE RIESGOS'!$AP575="Baja",'MAPA DE RIESGOS'!$AR575="Menor"),CONCATENATE("R",'MAPA DE RIESGOS'!$H575,"C",'MAPA DE RIESGOS'!$AF575),"")</f>
        <v/>
      </c>
      <c r="AJ133" s="346" t="str">
        <f>IF(AND('MAPA DE RIESGOS'!$AP576="Baja",'MAPA DE RIESGOS'!$AR576="Menor"),CONCATENATE("R",'MAPA DE RIESGOS'!$H576,"C",'MAPA DE RIESGOS'!$AF576),"")</f>
        <v/>
      </c>
      <c r="AK133" s="346" t="str">
        <f>IF(AND('MAPA DE RIESGOS'!$AP577="Baja",'MAPA DE RIESGOS'!$AR577="Menor"),CONCATENATE("R",'MAPA DE RIESGOS'!$H577,"C",'MAPA DE RIESGOS'!$AF577),"")</f>
        <v/>
      </c>
      <c r="AL133" s="346" t="str">
        <f>IF(AND('MAPA DE RIESGOS'!$AP578="Baja",'MAPA DE RIESGOS'!$AR578="Menor"),CONCATENATE("R",'MAPA DE RIESGOS'!$H578,"C",'MAPA DE RIESGOS'!$AF578),"")</f>
        <v/>
      </c>
      <c r="AM133" s="346" t="str">
        <f>IF(AND('MAPA DE RIESGOS'!$AP579="Baja",'MAPA DE RIESGOS'!$AR579="Menor"),CONCATENATE("R",'MAPA DE RIESGOS'!$H579,"C",'MAPA DE RIESGOS'!$AF579),"")</f>
        <v/>
      </c>
      <c r="AN133" s="346" t="str">
        <f>IF(AND('MAPA DE RIESGOS'!$AP580="Baja",'MAPA DE RIESGOS'!$AR580="Menor"),CONCATENATE("R",'MAPA DE RIESGOS'!$H580,"C",'MAPA DE RIESGOS'!$AF580),"")</f>
        <v/>
      </c>
      <c r="AO133" s="346" t="str">
        <f>IF(AND('MAPA DE RIESGOS'!$AP581="Baja",'MAPA DE RIESGOS'!$AR581="Menor"),CONCATENATE("R",'MAPA DE RIESGOS'!$H581,"C",'MAPA DE RIESGOS'!$AF581),"")</f>
        <v/>
      </c>
      <c r="AP133" s="346" t="str">
        <f>IF(AND('MAPA DE RIESGOS'!$AP582="Baja",'MAPA DE RIESGOS'!$AR582="Menor"),CONCATENATE("R",'MAPA DE RIESGOS'!$H582,"C",'MAPA DE RIESGOS'!$AF582),"")</f>
        <v/>
      </c>
      <c r="AQ133" s="346" t="str">
        <f>IF(AND('MAPA DE RIESGOS'!$AP583="Baja",'MAPA DE RIESGOS'!$AR583="Menor"),CONCATENATE("R",'MAPA DE RIESGOS'!$H583,"C",'MAPA DE RIESGOS'!$AF583),"")</f>
        <v/>
      </c>
      <c r="AR133" s="346" t="str">
        <f>IF(AND('MAPA DE RIESGOS'!$AP584="Baja",'MAPA DE RIESGOS'!$AR584="Menor"),CONCATENATE("R",'MAPA DE RIESGOS'!$H584,"C",'MAPA DE RIESGOS'!$AF584),"")</f>
        <v/>
      </c>
      <c r="AS133" s="346" t="str">
        <f>IF(AND('MAPA DE RIESGOS'!$AP585="Baja",'MAPA DE RIESGOS'!$AR585="Menor"),CONCATENATE("R",'MAPA DE RIESGOS'!$H585,"C",'MAPA DE RIESGOS'!$AF585),"")</f>
        <v/>
      </c>
      <c r="AT133" s="345" t="str">
        <f>IF(AND('MAPA DE RIESGOS'!$AP568="Baja",'MAPA DE RIESGOS'!$AR568="Moderado"),CONCATENATE("R",'MAPA DE RIESGOS'!$H568,"C",'MAPA DE RIESGOS'!$AF568),"")</f>
        <v/>
      </c>
      <c r="AU133" s="346" t="str">
        <f>IF(AND('MAPA DE RIESGOS'!$AP569="Baja",'MAPA DE RIESGOS'!$AR569="Moderado"),CONCATENATE("R",'MAPA DE RIESGOS'!$H569,"C",'MAPA DE RIESGOS'!$AF569),"")</f>
        <v/>
      </c>
      <c r="AV133" s="346" t="str">
        <f>IF(AND('MAPA DE RIESGOS'!$AP570="Baja",'MAPA DE RIESGOS'!$AR570="Moderado"),CONCATENATE("R",'MAPA DE RIESGOS'!$H570,"C",'MAPA DE RIESGOS'!$AF570),"")</f>
        <v/>
      </c>
      <c r="AW133" s="346" t="str">
        <f>IF(AND('MAPA DE RIESGOS'!$AP571="Baja",'MAPA DE RIESGOS'!$AR571="Moderado"),CONCATENATE("R",'MAPA DE RIESGOS'!$H571,"C",'MAPA DE RIESGOS'!$AF571),"")</f>
        <v/>
      </c>
      <c r="AX133" s="346" t="str">
        <f>IF(AND('MAPA DE RIESGOS'!$AP572="Baja",'MAPA DE RIESGOS'!$AR572="Moderado"),CONCATENATE("R",'MAPA DE RIESGOS'!$H572,"C",'MAPA DE RIESGOS'!$AF572),"")</f>
        <v/>
      </c>
      <c r="AY133" s="346" t="str">
        <f>IF(AND('MAPA DE RIESGOS'!$AP573="Baja",'MAPA DE RIESGOS'!$AR573="Moderado"),CONCATENATE("R",'MAPA DE RIESGOS'!$H573,"C",'MAPA DE RIESGOS'!$AF573),"")</f>
        <v/>
      </c>
      <c r="AZ133" s="346" t="str">
        <f>IF(AND('MAPA DE RIESGOS'!$AP574="Baja",'MAPA DE RIESGOS'!$AR574="Moderado"),CONCATENATE("R",'MAPA DE RIESGOS'!$H574,"C",'MAPA DE RIESGOS'!$AF574),"")</f>
        <v/>
      </c>
      <c r="BA133" s="346" t="str">
        <f>IF(AND('MAPA DE RIESGOS'!$AP575="Baja",'MAPA DE RIESGOS'!$AR575="Moderado"),CONCATENATE("R",'MAPA DE RIESGOS'!$H575,"C",'MAPA DE RIESGOS'!$AF575),"")</f>
        <v/>
      </c>
      <c r="BB133" s="346" t="str">
        <f>IF(AND('MAPA DE RIESGOS'!$AP576="Baja",'MAPA DE RIESGOS'!$AR576="Moderado"),CONCATENATE("R",'MAPA DE RIESGOS'!$H576,"C",'MAPA DE RIESGOS'!$AF576),"")</f>
        <v/>
      </c>
      <c r="BC133" s="346" t="str">
        <f>IF(AND('MAPA DE RIESGOS'!$AP577="Baja",'MAPA DE RIESGOS'!$AR577="Moderado"),CONCATENATE("R",'MAPA DE RIESGOS'!$H577,"C",'MAPA DE RIESGOS'!$AF577),"")</f>
        <v/>
      </c>
      <c r="BD133" s="346" t="str">
        <f>IF(AND('MAPA DE RIESGOS'!$AP578="Baja",'MAPA DE RIESGOS'!$AR578="Moderado"),CONCATENATE("R",'MAPA DE RIESGOS'!$H578,"C",'MAPA DE RIESGOS'!$AF578),"")</f>
        <v/>
      </c>
      <c r="BE133" s="346" t="str">
        <f>IF(AND('MAPA DE RIESGOS'!$AP579="Baja",'MAPA DE RIESGOS'!$AR579="Moderado"),CONCATENATE("R",'MAPA DE RIESGOS'!$H579,"C",'MAPA DE RIESGOS'!$AF579),"")</f>
        <v/>
      </c>
      <c r="BF133" s="346" t="str">
        <f>IF(AND('MAPA DE RIESGOS'!$AP580="Baja",'MAPA DE RIESGOS'!$AR580="Moderado"),CONCATENATE("R",'MAPA DE RIESGOS'!$H580,"C",'MAPA DE RIESGOS'!$AF580),"")</f>
        <v/>
      </c>
      <c r="BG133" s="346" t="str">
        <f>IF(AND('MAPA DE RIESGOS'!$AP581="Baja",'MAPA DE RIESGOS'!$AR581="Moderado"),CONCATENATE("R",'MAPA DE RIESGOS'!$H581,"C",'MAPA DE RIESGOS'!$AF581),"")</f>
        <v/>
      </c>
      <c r="BH133" s="346" t="str">
        <f>IF(AND('MAPA DE RIESGOS'!$AP582="Baja",'MAPA DE RIESGOS'!$AR582="Moderado"),CONCATENATE("R",'MAPA DE RIESGOS'!$H582,"C",'MAPA DE RIESGOS'!$AF582),"")</f>
        <v/>
      </c>
      <c r="BI133" s="346" t="str">
        <f>IF(AND('MAPA DE RIESGOS'!$AP583="Baja",'MAPA DE RIESGOS'!$AR583="Moderado"),CONCATENATE("R",'MAPA DE RIESGOS'!$H583,"C",'MAPA DE RIESGOS'!$AF583),"")</f>
        <v/>
      </c>
      <c r="BJ133" s="346" t="str">
        <f>IF(AND('MAPA DE RIESGOS'!$AP584="Baja",'MAPA DE RIESGOS'!$AR584="Moderado"),CONCATENATE("R",'MAPA DE RIESGOS'!$H584,"C",'MAPA DE RIESGOS'!$AF584),"")</f>
        <v/>
      </c>
      <c r="BK133" s="347" t="str">
        <f>IF(AND('MAPA DE RIESGOS'!$AP585="Baja",'MAPA DE RIESGOS'!$AR585="Moderado"),CONCATENATE("R",'MAPA DE RIESGOS'!$H585,"C",'MAPA DE RIESGOS'!$AF585),"")</f>
        <v/>
      </c>
      <c r="BL133" s="333" t="str">
        <f>IF(AND('MAPA DE RIESGOS'!$AP568="Baja",'MAPA DE RIESGOS'!$AR568="Mayor"),CONCATENATE("R",'MAPA DE RIESGOS'!$H568,"C",'MAPA DE RIESGOS'!$AF568),"")</f>
        <v/>
      </c>
      <c r="BM133" s="333" t="str">
        <f>IF(AND('MAPA DE RIESGOS'!$AP569="Baja",'MAPA DE RIESGOS'!$AR569="Mayor"),CONCATENATE("R",'MAPA DE RIESGOS'!$H569,"C",'MAPA DE RIESGOS'!$AF569),"")</f>
        <v/>
      </c>
      <c r="BN133" s="333" t="str">
        <f>IF(AND('MAPA DE RIESGOS'!$AP570="Baja",'MAPA DE RIESGOS'!$AR570="Mayor"),CONCATENATE("R",'MAPA DE RIESGOS'!$H570,"C",'MAPA DE RIESGOS'!$AF570),"")</f>
        <v/>
      </c>
      <c r="BO133" s="333" t="str">
        <f>IF(AND('MAPA DE RIESGOS'!$AP571="Baja",'MAPA DE RIESGOS'!$AR571="Mayor"),CONCATENATE("R",'MAPA DE RIESGOS'!$H571,"C",'MAPA DE RIESGOS'!$AF571),"")</f>
        <v/>
      </c>
      <c r="BP133" s="333" t="str">
        <f>IF(AND('MAPA DE RIESGOS'!$AP572="Baja",'MAPA DE RIESGOS'!$AR572="Mayor"),CONCATENATE("R",'MAPA DE RIESGOS'!$H572,"C",'MAPA DE RIESGOS'!$AF572),"")</f>
        <v/>
      </c>
      <c r="BQ133" s="333" t="str">
        <f>IF(AND('MAPA DE RIESGOS'!$AP573="Baja",'MAPA DE RIESGOS'!$AR573="Mayor"),CONCATENATE("R",'MAPA DE RIESGOS'!$H573,"C",'MAPA DE RIESGOS'!$AF573),"")</f>
        <v/>
      </c>
      <c r="BR133" s="333" t="str">
        <f>IF(AND('MAPA DE RIESGOS'!$AP574="Baja",'MAPA DE RIESGOS'!$AR574="Mayor"),CONCATENATE("R",'MAPA DE RIESGOS'!$H574,"C",'MAPA DE RIESGOS'!$AF574),"")</f>
        <v/>
      </c>
      <c r="BS133" s="333" t="str">
        <f>IF(AND('MAPA DE RIESGOS'!$AP575="Baja",'MAPA DE RIESGOS'!$AR575="Mayor"),CONCATENATE("R",'MAPA DE RIESGOS'!$H575,"C",'MAPA DE RIESGOS'!$AF575),"")</f>
        <v/>
      </c>
      <c r="BT133" s="333" t="str">
        <f>IF(AND('MAPA DE RIESGOS'!$AP576="Baja",'MAPA DE RIESGOS'!$AR576="Mayor"),CONCATENATE("R",'MAPA DE RIESGOS'!$H576,"C",'MAPA DE RIESGOS'!$AF576),"")</f>
        <v/>
      </c>
      <c r="BU133" s="333" t="str">
        <f>IF(AND('MAPA DE RIESGOS'!$AP577="Baja",'MAPA DE RIESGOS'!$AR577="Mayor"),CONCATENATE("R",'MAPA DE RIESGOS'!$H577,"C",'MAPA DE RIESGOS'!$AF577),"")</f>
        <v/>
      </c>
      <c r="BV133" s="333" t="str">
        <f>IF(AND('MAPA DE RIESGOS'!$AP578="Baja",'MAPA DE RIESGOS'!$AR578="Mayor"),CONCATENATE("R",'MAPA DE RIESGOS'!$H578,"C",'MAPA DE RIESGOS'!$AF578),"")</f>
        <v/>
      </c>
      <c r="BW133" s="333" t="str">
        <f>IF(AND('MAPA DE RIESGOS'!$AP579="Baja",'MAPA DE RIESGOS'!$AR579="Mayor"),CONCATENATE("R",'MAPA DE RIESGOS'!$H579,"C",'MAPA DE RIESGOS'!$AF579),"")</f>
        <v/>
      </c>
      <c r="BX133" s="333" t="str">
        <f>IF(AND('MAPA DE RIESGOS'!$AP580="Baja",'MAPA DE RIESGOS'!$AR580="Mayor"),CONCATENATE("R",'MAPA DE RIESGOS'!$H580,"C",'MAPA DE RIESGOS'!$AF580),"")</f>
        <v/>
      </c>
      <c r="BY133" s="333" t="str">
        <f>IF(AND('MAPA DE RIESGOS'!$AP581="Baja",'MAPA DE RIESGOS'!$AR581="Mayor"),CONCATENATE("R",'MAPA DE RIESGOS'!$H581,"C",'MAPA DE RIESGOS'!$AF581),"")</f>
        <v/>
      </c>
      <c r="BZ133" s="333" t="str">
        <f>IF(AND('MAPA DE RIESGOS'!$AP582="Baja",'MAPA DE RIESGOS'!$AR582="Mayor"),CONCATENATE("R",'MAPA DE RIESGOS'!$H582,"C",'MAPA DE RIESGOS'!$AF582),"")</f>
        <v/>
      </c>
      <c r="CA133" s="333" t="str">
        <f>IF(AND('MAPA DE RIESGOS'!$AP583="Baja",'MAPA DE RIESGOS'!$AR583="Mayor"),CONCATENATE("R",'MAPA DE RIESGOS'!$H583,"C",'MAPA DE RIESGOS'!$AF583),"")</f>
        <v/>
      </c>
      <c r="CB133" s="333" t="str">
        <f>IF(AND('MAPA DE RIESGOS'!$AP584="Baja",'MAPA DE RIESGOS'!$AR584="Mayor"),CONCATENATE("R",'MAPA DE RIESGOS'!$H584,"C",'MAPA DE RIESGOS'!$AF584),"")</f>
        <v/>
      </c>
      <c r="CC133" s="334" t="str">
        <f>IF(AND('MAPA DE RIESGOS'!$AP585="Baja",'MAPA DE RIESGOS'!$AR585="Mayor"),CONCATENATE("R",'MAPA DE RIESGOS'!$H585,"C",'MAPA DE RIESGOS'!$AF585),"")</f>
        <v/>
      </c>
      <c r="CD133" s="335" t="str">
        <f>IF(AND('MAPA DE RIESGOS'!$AP568="Baja",'MAPA DE RIESGOS'!$AR568="Catastrófico"),CONCATENATE("R",'MAPA DE RIESGOS'!$H568,"C",'MAPA DE RIESGOS'!$AF568),"")</f>
        <v/>
      </c>
      <c r="CE133" s="335" t="str">
        <f>IF(AND('MAPA DE RIESGOS'!$AP569="Baja",'MAPA DE RIESGOS'!$AR569="Catastrófico"),CONCATENATE("R",'MAPA DE RIESGOS'!$H569,"C",'MAPA DE RIESGOS'!$AF569),"")</f>
        <v/>
      </c>
      <c r="CF133" s="335" t="str">
        <f>IF(AND('MAPA DE RIESGOS'!$AP570="Baja",'MAPA DE RIESGOS'!$AR570="Catastrófico"),CONCATENATE("R",'MAPA DE RIESGOS'!$H570,"C",'MAPA DE RIESGOS'!$AF570),"")</f>
        <v/>
      </c>
      <c r="CG133" s="335" t="str">
        <f>IF(AND('MAPA DE RIESGOS'!$AP571="Baja",'MAPA DE RIESGOS'!$AR571="Catastrófico"),CONCATENATE("R",'MAPA DE RIESGOS'!$H571,"C",'MAPA DE RIESGOS'!$AF571),"")</f>
        <v/>
      </c>
      <c r="CH133" s="335" t="str">
        <f>IF(AND('MAPA DE RIESGOS'!$AP572="Baja",'MAPA DE RIESGOS'!$AR572="Catastrófico"),CONCATENATE("R",'MAPA DE RIESGOS'!$H572,"C",'MAPA DE RIESGOS'!$AF572),"")</f>
        <v/>
      </c>
      <c r="CI133" s="335" t="str">
        <f>IF(AND('MAPA DE RIESGOS'!$AP573="Baja",'MAPA DE RIESGOS'!$AR573="Catastrófico"),CONCATENATE("R",'MAPA DE RIESGOS'!$H573,"C",'MAPA DE RIESGOS'!$AF573),"")</f>
        <v/>
      </c>
      <c r="CJ133" s="335" t="str">
        <f>IF(AND('MAPA DE RIESGOS'!$AP574="Baja",'MAPA DE RIESGOS'!$AR574="Catastrófico"),CONCATENATE("R",'MAPA DE RIESGOS'!$H574,"C",'MAPA DE RIESGOS'!$AF574),"")</f>
        <v/>
      </c>
      <c r="CK133" s="335" t="str">
        <f>IF(AND('MAPA DE RIESGOS'!$AP575="Baja",'MAPA DE RIESGOS'!$AR575="Catastrófico"),CONCATENATE("R",'MAPA DE RIESGOS'!$H575,"C",'MAPA DE RIESGOS'!$AF575),"")</f>
        <v/>
      </c>
      <c r="CL133" s="335" t="str">
        <f>IF(AND('MAPA DE RIESGOS'!$AP576="Baja",'MAPA DE RIESGOS'!$AR576="Catastrófico"),CONCATENATE("R",'MAPA DE RIESGOS'!$H576,"C",'MAPA DE RIESGOS'!$AF576),"")</f>
        <v/>
      </c>
      <c r="CM133" s="335" t="str">
        <f>IF(AND('MAPA DE RIESGOS'!$AP577="Baja",'MAPA DE RIESGOS'!$AR577="Catastrófico"),CONCATENATE("R",'MAPA DE RIESGOS'!$H577,"C",'MAPA DE RIESGOS'!$AF577),"")</f>
        <v/>
      </c>
      <c r="CN133" s="335" t="str">
        <f>IF(AND('MAPA DE RIESGOS'!$AP578="Baja",'MAPA DE RIESGOS'!$AR578="Catastrófico"),CONCATENATE("R",'MAPA DE RIESGOS'!$H578,"C",'MAPA DE RIESGOS'!$AF578),"")</f>
        <v/>
      </c>
      <c r="CO133" s="335" t="str">
        <f>IF(AND('MAPA DE RIESGOS'!$AP579="Baja",'MAPA DE RIESGOS'!$AR579="Catastrófico"),CONCATENATE("R",'MAPA DE RIESGOS'!$H579,"C",'MAPA DE RIESGOS'!$AF579),"")</f>
        <v/>
      </c>
      <c r="CP133" s="335" t="str">
        <f>IF(AND('MAPA DE RIESGOS'!$AP580="Baja",'MAPA DE RIESGOS'!$AR580="Catastrófico"),CONCATENATE("R",'MAPA DE RIESGOS'!$H580,"C",'MAPA DE RIESGOS'!$AF580),"")</f>
        <v/>
      </c>
      <c r="CQ133" s="335" t="str">
        <f>IF(AND('MAPA DE RIESGOS'!$AP581="Baja",'MAPA DE RIESGOS'!$AR581="Catastrófico"),CONCATENATE("R",'MAPA DE RIESGOS'!$H581,"C",'MAPA DE RIESGOS'!$AF581),"")</f>
        <v/>
      </c>
      <c r="CR133" s="335" t="str">
        <f>IF(AND('MAPA DE RIESGOS'!$AP582="Baja",'MAPA DE RIESGOS'!$AR582="Catastrófico"),CONCATENATE("R",'MAPA DE RIESGOS'!$H582,"C",'MAPA DE RIESGOS'!$AF582),"")</f>
        <v/>
      </c>
      <c r="CS133" s="335" t="str">
        <f>IF(AND('MAPA DE RIESGOS'!$AP583="Baja",'MAPA DE RIESGOS'!$AR583="Catastrófico"),CONCATENATE("R",'MAPA DE RIESGOS'!$H583,"C",'MAPA DE RIESGOS'!$AF583),"")</f>
        <v/>
      </c>
      <c r="CT133" s="335" t="str">
        <f>IF(AND('MAPA DE RIESGOS'!$AP584="Baja",'MAPA DE RIESGOS'!$AR584="Catastrófico"),CONCATENATE("R",'MAPA DE RIESGOS'!$H584,"C",'MAPA DE RIESGOS'!$AF584),"")</f>
        <v/>
      </c>
      <c r="CU133" s="336" t="str">
        <f>IF(AND('MAPA DE RIESGOS'!$AP585="Baja",'MAPA DE RIESGOS'!$AR585="Catastrófico"),CONCATENATE("R",'MAPA DE RIESGOS'!$H585,"C",'MAPA DE RIESGOS'!$AF585),"")</f>
        <v/>
      </c>
      <c r="CV133" s="67"/>
      <c r="CW133" s="969"/>
      <c r="CX133" s="969"/>
      <c r="CY133" s="969"/>
      <c r="CZ133" s="969"/>
      <c r="DA133" s="969"/>
      <c r="DB133" s="969"/>
    </row>
    <row r="134" spans="2:106" ht="32.450000000000003" customHeight="1">
      <c r="B134" s="966"/>
      <c r="C134" s="966"/>
      <c r="D134" s="967"/>
      <c r="E134" s="955"/>
      <c r="F134" s="956"/>
      <c r="G134" s="956"/>
      <c r="H134" s="956"/>
      <c r="I134" s="957"/>
      <c r="J134" s="354" t="str">
        <f>IF(AND('MAPA DE RIESGOS'!$AP586="Baja",'MAPA DE RIESGOS'!$AR586="Leve"),CONCATENATE("R",'MAPA DE RIESGOS'!$H586,"C",'MAPA DE RIESGOS'!$AF586),"")</f>
        <v/>
      </c>
      <c r="K134" s="355" t="str">
        <f>IF(AND('MAPA DE RIESGOS'!$AP587="Baja",'MAPA DE RIESGOS'!$AR587="Leve"),CONCATENATE("R",'MAPA DE RIESGOS'!$H587,"C",'MAPA DE RIESGOS'!$AF587),"")</f>
        <v/>
      </c>
      <c r="L134" s="355" t="str">
        <f>IF(AND('MAPA DE RIESGOS'!$AP588="Baja",'MAPA DE RIESGOS'!$AR588="Leve"),CONCATENATE("R",'MAPA DE RIESGOS'!$H588,"C",'MAPA DE RIESGOS'!$AF588),"")</f>
        <v/>
      </c>
      <c r="M134" s="355" t="str">
        <f>IF(AND('MAPA DE RIESGOS'!$AP589="Baja",'MAPA DE RIESGOS'!$AR589="Leve"),CONCATENATE("R",'MAPA DE RIESGOS'!$H589,"C",'MAPA DE RIESGOS'!$AF589),"")</f>
        <v/>
      </c>
      <c r="N134" s="355" t="str">
        <f>IF(AND('MAPA DE RIESGOS'!$AP590="Baja",'MAPA DE RIESGOS'!$AR590="Leve"),CONCATENATE("R",'MAPA DE RIESGOS'!$H590,"C",'MAPA DE RIESGOS'!$AF590),"")</f>
        <v/>
      </c>
      <c r="O134" s="355" t="str">
        <f>IF(AND('MAPA DE RIESGOS'!$AP591="Baja",'MAPA DE RIESGOS'!$AR591="Leve"),CONCATENATE("R",'MAPA DE RIESGOS'!$H591,"C",'MAPA DE RIESGOS'!$AF591),"")</f>
        <v/>
      </c>
      <c r="P134" s="355" t="str">
        <f>IF(AND('MAPA DE RIESGOS'!$AP592="Baja",'MAPA DE RIESGOS'!$AR592="Leve"),CONCATENATE("R",'MAPA DE RIESGOS'!$H592,"C",'MAPA DE RIESGOS'!$AF592),"")</f>
        <v/>
      </c>
      <c r="Q134" s="355" t="str">
        <f>IF(AND('MAPA DE RIESGOS'!$AP593="Baja",'MAPA DE RIESGOS'!$AR593="Leve"),CONCATENATE("R",'MAPA DE RIESGOS'!$H593,"C",'MAPA DE RIESGOS'!$AF593),"")</f>
        <v/>
      </c>
      <c r="R134" s="355" t="str">
        <f>IF(AND('MAPA DE RIESGOS'!$AP594="Baja",'MAPA DE RIESGOS'!$AR594="Leve"),CONCATENATE("R",'MAPA DE RIESGOS'!$H594,"C",'MAPA DE RIESGOS'!$AF594),"")</f>
        <v/>
      </c>
      <c r="S134" s="355" t="str">
        <f>IF(AND('MAPA DE RIESGOS'!$AP595="Baja",'MAPA DE RIESGOS'!$AR595="Leve"),CONCATENATE("R",'MAPA DE RIESGOS'!$H595,"C",'MAPA DE RIESGOS'!$AF595),"")</f>
        <v/>
      </c>
      <c r="T134" s="355" t="str">
        <f>IF(AND('MAPA DE RIESGOS'!$AP596="Baja",'MAPA DE RIESGOS'!$AR596="Leve"),CONCATENATE("R",'MAPA DE RIESGOS'!$H596,"C",'MAPA DE RIESGOS'!$AF596),"")</f>
        <v/>
      </c>
      <c r="U134" s="355" t="str">
        <f>IF(AND('MAPA DE RIESGOS'!$AP597="Baja",'MAPA DE RIESGOS'!$AR597="Leve"),CONCATENATE("R",'MAPA DE RIESGOS'!$H597,"C",'MAPA DE RIESGOS'!$AF597),"")</f>
        <v/>
      </c>
      <c r="V134" s="355" t="str">
        <f>IF(AND('MAPA DE RIESGOS'!$AP598="Baja",'MAPA DE RIESGOS'!$AR598="Leve"),CONCATENATE("R",'MAPA DE RIESGOS'!$H598,"C",'MAPA DE RIESGOS'!$AF598),"")</f>
        <v/>
      </c>
      <c r="W134" s="355" t="str">
        <f>IF(AND('MAPA DE RIESGOS'!$AP599="Baja",'MAPA DE RIESGOS'!$AR599="Leve"),CONCATENATE("R",'MAPA DE RIESGOS'!$H599,"C",'MAPA DE RIESGOS'!$AF599),"")</f>
        <v/>
      </c>
      <c r="X134" s="355" t="str">
        <f>IF(AND('MAPA DE RIESGOS'!$AP600="Baja",'MAPA DE RIESGOS'!$AR600="Leve"),CONCATENATE("R",'MAPA DE RIESGOS'!$H600,"C",'MAPA DE RIESGOS'!$AF600),"")</f>
        <v/>
      </c>
      <c r="Y134" s="355" t="str">
        <f>IF(AND('MAPA DE RIESGOS'!$AP601="Baja",'MAPA DE RIESGOS'!$AR601="Leve"),CONCATENATE("R",'MAPA DE RIESGOS'!$H601,"C",'MAPA DE RIESGOS'!$AF601),"")</f>
        <v/>
      </c>
      <c r="Z134" s="355" t="str">
        <f>IF(AND('MAPA DE RIESGOS'!$AP602="Baja",'MAPA DE RIESGOS'!$AR602="Leve"),CONCATENATE("R",'MAPA DE RIESGOS'!$H602,"C",'MAPA DE RIESGOS'!$AF602),"")</f>
        <v/>
      </c>
      <c r="AA134" s="356" t="str">
        <f>IF(AND('MAPA DE RIESGOS'!$AP603="Baja",'MAPA DE RIESGOS'!$AR603="Leve"),CONCATENATE("R",'MAPA DE RIESGOS'!$H603,"C",'MAPA DE RIESGOS'!$AF603),"")</f>
        <v/>
      </c>
      <c r="AB134" s="345" t="str">
        <f>IF(AND('MAPA DE RIESGOS'!$AP586="Baja",'MAPA DE RIESGOS'!$AR586="Menor"),CONCATENATE("R",'MAPA DE RIESGOS'!$H586,"C",'MAPA DE RIESGOS'!$AF586),"")</f>
        <v/>
      </c>
      <c r="AC134" s="346" t="str">
        <f>IF(AND('MAPA DE RIESGOS'!$AP587="Baja",'MAPA DE RIESGOS'!$AR587="Menor"),CONCATENATE("R",'MAPA DE RIESGOS'!$H587,"C",'MAPA DE RIESGOS'!$AF587),"")</f>
        <v/>
      </c>
      <c r="AD134" s="346" t="str">
        <f>IF(AND('MAPA DE RIESGOS'!$AP588="Baja",'MAPA DE RIESGOS'!$AR588="Menor"),CONCATENATE("R",'MAPA DE RIESGOS'!$H588,"C",'MAPA DE RIESGOS'!$AF588),"")</f>
        <v/>
      </c>
      <c r="AE134" s="346" t="str">
        <f>IF(AND('MAPA DE RIESGOS'!$AP589="Baja",'MAPA DE RIESGOS'!$AR589="Menor"),CONCATENATE("R",'MAPA DE RIESGOS'!$H589,"C",'MAPA DE RIESGOS'!$AF589),"")</f>
        <v/>
      </c>
      <c r="AF134" s="346" t="str">
        <f>IF(AND('MAPA DE RIESGOS'!$AP590="Baja",'MAPA DE RIESGOS'!$AR590="Menor"),CONCATENATE("R",'MAPA DE RIESGOS'!$H590,"C",'MAPA DE RIESGOS'!$AF590),"")</f>
        <v/>
      </c>
      <c r="AG134" s="346" t="str">
        <f>IF(AND('MAPA DE RIESGOS'!$AP591="Baja",'MAPA DE RIESGOS'!$AR591="Menor"),CONCATENATE("R",'MAPA DE RIESGOS'!$H591,"C",'MAPA DE RIESGOS'!$AF591),"")</f>
        <v/>
      </c>
      <c r="AH134" s="346" t="str">
        <f>IF(AND('MAPA DE RIESGOS'!$AP592="Baja",'MAPA DE RIESGOS'!$AR592="Menor"),CONCATENATE("R",'MAPA DE RIESGOS'!$H592,"C",'MAPA DE RIESGOS'!$AF592),"")</f>
        <v/>
      </c>
      <c r="AI134" s="346" t="str">
        <f>IF(AND('MAPA DE RIESGOS'!$AP593="Baja",'MAPA DE RIESGOS'!$AR593="Menor"),CONCATENATE("R",'MAPA DE RIESGOS'!$H593,"C",'MAPA DE RIESGOS'!$AF593),"")</f>
        <v/>
      </c>
      <c r="AJ134" s="346" t="str">
        <f>IF(AND('MAPA DE RIESGOS'!$AP594="Baja",'MAPA DE RIESGOS'!$AR594="Menor"),CONCATENATE("R",'MAPA DE RIESGOS'!$H594,"C",'MAPA DE RIESGOS'!$AF594),"")</f>
        <v/>
      </c>
      <c r="AK134" s="346" t="str">
        <f>IF(AND('MAPA DE RIESGOS'!$AP595="Baja",'MAPA DE RIESGOS'!$AR595="Menor"),CONCATENATE("R",'MAPA DE RIESGOS'!$H595,"C",'MAPA DE RIESGOS'!$AF595),"")</f>
        <v/>
      </c>
      <c r="AL134" s="346" t="str">
        <f>IF(AND('MAPA DE RIESGOS'!$AP596="Baja",'MAPA DE RIESGOS'!$AR596="Menor"),CONCATENATE("R",'MAPA DE RIESGOS'!$H596,"C",'MAPA DE RIESGOS'!$AF596),"")</f>
        <v/>
      </c>
      <c r="AM134" s="346" t="str">
        <f>IF(AND('MAPA DE RIESGOS'!$AP597="Baja",'MAPA DE RIESGOS'!$AR597="Menor"),CONCATENATE("R",'MAPA DE RIESGOS'!$H597,"C",'MAPA DE RIESGOS'!$AF597),"")</f>
        <v/>
      </c>
      <c r="AN134" s="346" t="str">
        <f>IF(AND('MAPA DE RIESGOS'!$AP598="Baja",'MAPA DE RIESGOS'!$AR598="Menor"),CONCATENATE("R",'MAPA DE RIESGOS'!$H598,"C",'MAPA DE RIESGOS'!$AF598),"")</f>
        <v/>
      </c>
      <c r="AO134" s="346" t="str">
        <f>IF(AND('MAPA DE RIESGOS'!$AP599="Baja",'MAPA DE RIESGOS'!$AR599="Menor"),CONCATENATE("R",'MAPA DE RIESGOS'!$H599,"C",'MAPA DE RIESGOS'!$AF599),"")</f>
        <v/>
      </c>
      <c r="AP134" s="346" t="str">
        <f>IF(AND('MAPA DE RIESGOS'!$AP600="Baja",'MAPA DE RIESGOS'!$AR600="Menor"),CONCATENATE("R",'MAPA DE RIESGOS'!$H600,"C",'MAPA DE RIESGOS'!$AF600),"")</f>
        <v/>
      </c>
      <c r="AQ134" s="346" t="str">
        <f>IF(AND('MAPA DE RIESGOS'!$AP601="Baja",'MAPA DE RIESGOS'!$AR601="Menor"),CONCATENATE("R",'MAPA DE RIESGOS'!$H601,"C",'MAPA DE RIESGOS'!$AF601),"")</f>
        <v/>
      </c>
      <c r="AR134" s="346" t="str">
        <f>IF(AND('MAPA DE RIESGOS'!$AP602="Baja",'MAPA DE RIESGOS'!$AR602="Menor"),CONCATENATE("R",'MAPA DE RIESGOS'!$H602,"C",'MAPA DE RIESGOS'!$AF602),"")</f>
        <v/>
      </c>
      <c r="AS134" s="346" t="str">
        <f>IF(AND('MAPA DE RIESGOS'!$AP603="Baja",'MAPA DE RIESGOS'!$AR603="Menor"),CONCATENATE("R",'MAPA DE RIESGOS'!$H603,"C",'MAPA DE RIESGOS'!$AF603),"")</f>
        <v/>
      </c>
      <c r="AT134" s="345" t="str">
        <f>IF(AND('MAPA DE RIESGOS'!$AP586="Baja",'MAPA DE RIESGOS'!$AR586="Moderado"),CONCATENATE("R",'MAPA DE RIESGOS'!$H586,"C",'MAPA DE RIESGOS'!$AF586),"")</f>
        <v/>
      </c>
      <c r="AU134" s="346" t="str">
        <f>IF(AND('MAPA DE RIESGOS'!$AP587="Baja",'MAPA DE RIESGOS'!$AR587="Moderado"),CONCATENATE("R",'MAPA DE RIESGOS'!$H587,"C",'MAPA DE RIESGOS'!$AF587),"")</f>
        <v/>
      </c>
      <c r="AV134" s="346" t="str">
        <f>IF(AND('MAPA DE RIESGOS'!$AP588="Baja",'MAPA DE RIESGOS'!$AR588="Moderado"),CONCATENATE("R",'MAPA DE RIESGOS'!$H588,"C",'MAPA DE RIESGOS'!$AF588),"")</f>
        <v/>
      </c>
      <c r="AW134" s="346" t="str">
        <f>IF(AND('MAPA DE RIESGOS'!$AP589="Baja",'MAPA DE RIESGOS'!$AR589="Moderado"),CONCATENATE("R",'MAPA DE RIESGOS'!$H589,"C",'MAPA DE RIESGOS'!$AF589),"")</f>
        <v/>
      </c>
      <c r="AX134" s="346" t="str">
        <f>IF(AND('MAPA DE RIESGOS'!$AP590="Baja",'MAPA DE RIESGOS'!$AR590="Moderado"),CONCATENATE("R",'MAPA DE RIESGOS'!$H590,"C",'MAPA DE RIESGOS'!$AF590),"")</f>
        <v/>
      </c>
      <c r="AY134" s="346" t="str">
        <f>IF(AND('MAPA DE RIESGOS'!$AP591="Baja",'MAPA DE RIESGOS'!$AR591="Moderado"),CONCATENATE("R",'MAPA DE RIESGOS'!$H591,"C",'MAPA DE RIESGOS'!$AF591),"")</f>
        <v/>
      </c>
      <c r="AZ134" s="346" t="str">
        <f>IF(AND('MAPA DE RIESGOS'!$AP592="Baja",'MAPA DE RIESGOS'!$AR592="Moderado"),CONCATENATE("R",'MAPA DE RIESGOS'!$H592,"C",'MAPA DE RIESGOS'!$AF592),"")</f>
        <v/>
      </c>
      <c r="BA134" s="346" t="str">
        <f>IF(AND('MAPA DE RIESGOS'!$AP593="Baja",'MAPA DE RIESGOS'!$AR593="Moderado"),CONCATENATE("R",'MAPA DE RIESGOS'!$H593,"C",'MAPA DE RIESGOS'!$AF593),"")</f>
        <v/>
      </c>
      <c r="BB134" s="346" t="str">
        <f>IF(AND('MAPA DE RIESGOS'!$AP594="Baja",'MAPA DE RIESGOS'!$AR594="Moderado"),CONCATENATE("R",'MAPA DE RIESGOS'!$H594,"C",'MAPA DE RIESGOS'!$AF594),"")</f>
        <v/>
      </c>
      <c r="BC134" s="346" t="str">
        <f>IF(AND('MAPA DE RIESGOS'!$AP595="Baja",'MAPA DE RIESGOS'!$AR595="Moderado"),CONCATENATE("R",'MAPA DE RIESGOS'!$H595,"C",'MAPA DE RIESGOS'!$AF595),"")</f>
        <v/>
      </c>
      <c r="BD134" s="346" t="str">
        <f>IF(AND('MAPA DE RIESGOS'!$AP596="Baja",'MAPA DE RIESGOS'!$AR596="Moderado"),CONCATENATE("R",'MAPA DE RIESGOS'!$H596,"C",'MAPA DE RIESGOS'!$AF596),"")</f>
        <v/>
      </c>
      <c r="BE134" s="346" t="str">
        <f>IF(AND('MAPA DE RIESGOS'!$AP597="Baja",'MAPA DE RIESGOS'!$AR597="Moderado"),CONCATENATE("R",'MAPA DE RIESGOS'!$H597,"C",'MAPA DE RIESGOS'!$AF597),"")</f>
        <v/>
      </c>
      <c r="BF134" s="346" t="str">
        <f>IF(AND('MAPA DE RIESGOS'!$AP598="Baja",'MAPA DE RIESGOS'!$AR598="Moderado"),CONCATENATE("R",'MAPA DE RIESGOS'!$H598,"C",'MAPA DE RIESGOS'!$AF598),"")</f>
        <v/>
      </c>
      <c r="BG134" s="346" t="str">
        <f>IF(AND('MAPA DE RIESGOS'!$AP599="Baja",'MAPA DE RIESGOS'!$AR599="Moderado"),CONCATENATE("R",'MAPA DE RIESGOS'!$H599,"C",'MAPA DE RIESGOS'!$AF599),"")</f>
        <v/>
      </c>
      <c r="BH134" s="346" t="str">
        <f>IF(AND('MAPA DE RIESGOS'!$AP600="Baja",'MAPA DE RIESGOS'!$AR600="Moderado"),CONCATENATE("R",'MAPA DE RIESGOS'!$H600,"C",'MAPA DE RIESGOS'!$AF600),"")</f>
        <v/>
      </c>
      <c r="BI134" s="346" t="str">
        <f>IF(AND('MAPA DE RIESGOS'!$AP601="Baja",'MAPA DE RIESGOS'!$AR601="Moderado"),CONCATENATE("R",'MAPA DE RIESGOS'!$H601,"C",'MAPA DE RIESGOS'!$AF601),"")</f>
        <v/>
      </c>
      <c r="BJ134" s="346" t="str">
        <f>IF(AND('MAPA DE RIESGOS'!$AP602="Baja",'MAPA DE RIESGOS'!$AR602="Moderado"),CONCATENATE("R",'MAPA DE RIESGOS'!$H602,"C",'MAPA DE RIESGOS'!$AF602),"")</f>
        <v/>
      </c>
      <c r="BK134" s="347" t="str">
        <f>IF(AND('MAPA DE RIESGOS'!$AP603="Baja",'MAPA DE RIESGOS'!$AR603="Moderado"),CONCATENATE("R",'MAPA DE RIESGOS'!$H603,"C",'MAPA DE RIESGOS'!$AF603),"")</f>
        <v/>
      </c>
      <c r="BL134" s="333" t="str">
        <f>IF(AND('MAPA DE RIESGOS'!$AP586="Baja",'MAPA DE RIESGOS'!$AR586="Mayor"),CONCATENATE("R",'MAPA DE RIESGOS'!$H586,"C",'MAPA DE RIESGOS'!$AF586),"")</f>
        <v/>
      </c>
      <c r="BM134" s="333" t="str">
        <f>IF(AND('MAPA DE RIESGOS'!$AP587="Baja",'MAPA DE RIESGOS'!$AR587="Mayor"),CONCATENATE("R",'MAPA DE RIESGOS'!$H587,"C",'MAPA DE RIESGOS'!$AF587),"")</f>
        <v/>
      </c>
      <c r="BN134" s="333" t="str">
        <f>IF(AND('MAPA DE RIESGOS'!$AP588="Baja",'MAPA DE RIESGOS'!$AR588="Mayor"),CONCATENATE("R",'MAPA DE RIESGOS'!$H588,"C",'MAPA DE RIESGOS'!$AF588),"")</f>
        <v/>
      </c>
      <c r="BO134" s="333" t="str">
        <f>IF(AND('MAPA DE RIESGOS'!$AP589="Baja",'MAPA DE RIESGOS'!$AR589="Mayor"),CONCATENATE("R",'MAPA DE RIESGOS'!$H589,"C",'MAPA DE RIESGOS'!$AF589),"")</f>
        <v/>
      </c>
      <c r="BP134" s="333" t="str">
        <f>IF(AND('MAPA DE RIESGOS'!$AP590="Baja",'MAPA DE RIESGOS'!$AR590="Mayor"),CONCATENATE("R",'MAPA DE RIESGOS'!$H590,"C",'MAPA DE RIESGOS'!$AF590),"")</f>
        <v/>
      </c>
      <c r="BQ134" s="333" t="str">
        <f>IF(AND('MAPA DE RIESGOS'!$AP591="Baja",'MAPA DE RIESGOS'!$AR591="Mayor"),CONCATENATE("R",'MAPA DE RIESGOS'!$H591,"C",'MAPA DE RIESGOS'!$AF591),"")</f>
        <v/>
      </c>
      <c r="BR134" s="333" t="str">
        <f>IF(AND('MAPA DE RIESGOS'!$AP592="Baja",'MAPA DE RIESGOS'!$AR592="Mayor"),CONCATENATE("R",'MAPA DE RIESGOS'!$H592,"C",'MAPA DE RIESGOS'!$AF592),"")</f>
        <v/>
      </c>
      <c r="BS134" s="333" t="str">
        <f>IF(AND('MAPA DE RIESGOS'!$AP593="Baja",'MAPA DE RIESGOS'!$AR593="Mayor"),CONCATENATE("R",'MAPA DE RIESGOS'!$H593,"C",'MAPA DE RIESGOS'!$AF593),"")</f>
        <v/>
      </c>
      <c r="BT134" s="333" t="str">
        <f>IF(AND('MAPA DE RIESGOS'!$AP594="Baja",'MAPA DE RIESGOS'!$AR594="Mayor"),CONCATENATE("R",'MAPA DE RIESGOS'!$H594,"C",'MAPA DE RIESGOS'!$AF594),"")</f>
        <v/>
      </c>
      <c r="BU134" s="333" t="str">
        <f>IF(AND('MAPA DE RIESGOS'!$AP595="Baja",'MAPA DE RIESGOS'!$AR595="Mayor"),CONCATENATE("R",'MAPA DE RIESGOS'!$H595,"C",'MAPA DE RIESGOS'!$AF595),"")</f>
        <v/>
      </c>
      <c r="BV134" s="333" t="str">
        <f>IF(AND('MAPA DE RIESGOS'!$AP596="Baja",'MAPA DE RIESGOS'!$AR596="Mayor"),CONCATENATE("R",'MAPA DE RIESGOS'!$H596,"C",'MAPA DE RIESGOS'!$AF596),"")</f>
        <v/>
      </c>
      <c r="BW134" s="333" t="str">
        <f>IF(AND('MAPA DE RIESGOS'!$AP597="Baja",'MAPA DE RIESGOS'!$AR597="Mayor"),CONCATENATE("R",'MAPA DE RIESGOS'!$H597,"C",'MAPA DE RIESGOS'!$AF597),"")</f>
        <v/>
      </c>
      <c r="BX134" s="333" t="str">
        <f>IF(AND('MAPA DE RIESGOS'!$AP598="Baja",'MAPA DE RIESGOS'!$AR598="Mayor"),CONCATENATE("R",'MAPA DE RIESGOS'!$H598,"C",'MAPA DE RIESGOS'!$AF598),"")</f>
        <v/>
      </c>
      <c r="BY134" s="333" t="str">
        <f>IF(AND('MAPA DE RIESGOS'!$AP599="Baja",'MAPA DE RIESGOS'!$AR599="Mayor"),CONCATENATE("R",'MAPA DE RIESGOS'!$H599,"C",'MAPA DE RIESGOS'!$AF599),"")</f>
        <v/>
      </c>
      <c r="BZ134" s="333" t="str">
        <f>IF(AND('MAPA DE RIESGOS'!$AP600="Baja",'MAPA DE RIESGOS'!$AR600="Mayor"),CONCATENATE("R",'MAPA DE RIESGOS'!$H600,"C",'MAPA DE RIESGOS'!$AF600),"")</f>
        <v/>
      </c>
      <c r="CA134" s="333" t="str">
        <f>IF(AND('MAPA DE RIESGOS'!$AP601="Baja",'MAPA DE RIESGOS'!$AR601="Mayor"),CONCATENATE("R",'MAPA DE RIESGOS'!$H601,"C",'MAPA DE RIESGOS'!$AF601),"")</f>
        <v/>
      </c>
      <c r="CB134" s="333" t="str">
        <f>IF(AND('MAPA DE RIESGOS'!$AP602="Baja",'MAPA DE RIESGOS'!$AR602="Mayor"),CONCATENATE("R",'MAPA DE RIESGOS'!$H602,"C",'MAPA DE RIESGOS'!$AF602),"")</f>
        <v/>
      </c>
      <c r="CC134" s="334" t="str">
        <f>IF(AND('MAPA DE RIESGOS'!$AP603="Baja",'MAPA DE RIESGOS'!$AR603="Mayor"),CONCATENATE("R",'MAPA DE RIESGOS'!$H603,"C",'MAPA DE RIESGOS'!$AF603),"")</f>
        <v/>
      </c>
      <c r="CD134" s="335" t="str">
        <f>IF(AND('MAPA DE RIESGOS'!$AP586="Baja",'MAPA DE RIESGOS'!$AR586="Catastrófico"),CONCATENATE("R",'MAPA DE RIESGOS'!$H586,"C",'MAPA DE RIESGOS'!$AF586),"")</f>
        <v/>
      </c>
      <c r="CE134" s="335" t="str">
        <f>IF(AND('MAPA DE RIESGOS'!$AP587="Baja",'MAPA DE RIESGOS'!$AR587="Catastrófico"),CONCATENATE("R",'MAPA DE RIESGOS'!$H587,"C",'MAPA DE RIESGOS'!$AF587),"")</f>
        <v/>
      </c>
      <c r="CF134" s="335" t="str">
        <f>IF(AND('MAPA DE RIESGOS'!$AP588="Baja",'MAPA DE RIESGOS'!$AR588="Catastrófico"),CONCATENATE("R",'MAPA DE RIESGOS'!$H588,"C",'MAPA DE RIESGOS'!$AF588),"")</f>
        <v/>
      </c>
      <c r="CG134" s="335" t="str">
        <f>IF(AND('MAPA DE RIESGOS'!$AP589="Baja",'MAPA DE RIESGOS'!$AR589="Catastrófico"),CONCATENATE("R",'MAPA DE RIESGOS'!$H589,"C",'MAPA DE RIESGOS'!$AF589),"")</f>
        <v/>
      </c>
      <c r="CH134" s="335" t="str">
        <f>IF(AND('MAPA DE RIESGOS'!$AP590="Baja",'MAPA DE RIESGOS'!$AR590="Catastrófico"),CONCATENATE("R",'MAPA DE RIESGOS'!$H590,"C",'MAPA DE RIESGOS'!$AF590),"")</f>
        <v/>
      </c>
      <c r="CI134" s="335" t="str">
        <f>IF(AND('MAPA DE RIESGOS'!$AP591="Baja",'MAPA DE RIESGOS'!$AR591="Catastrófico"),CONCATENATE("R",'MAPA DE RIESGOS'!$H591,"C",'MAPA DE RIESGOS'!$AF591),"")</f>
        <v/>
      </c>
      <c r="CJ134" s="335" t="str">
        <f>IF(AND('MAPA DE RIESGOS'!$AP592="Baja",'MAPA DE RIESGOS'!$AR592="Catastrófico"),CONCATENATE("R",'MAPA DE RIESGOS'!$H592,"C",'MAPA DE RIESGOS'!$AF592),"")</f>
        <v/>
      </c>
      <c r="CK134" s="335" t="str">
        <f>IF(AND('MAPA DE RIESGOS'!$AP593="Baja",'MAPA DE RIESGOS'!$AR593="Catastrófico"),CONCATENATE("R",'MAPA DE RIESGOS'!$H593,"C",'MAPA DE RIESGOS'!$AF593),"")</f>
        <v/>
      </c>
      <c r="CL134" s="335" t="str">
        <f>IF(AND('MAPA DE RIESGOS'!$AP594="Baja",'MAPA DE RIESGOS'!$AR594="Catastrófico"),CONCATENATE("R",'MAPA DE RIESGOS'!$H594,"C",'MAPA DE RIESGOS'!$AF594),"")</f>
        <v/>
      </c>
      <c r="CM134" s="335" t="str">
        <f>IF(AND('MAPA DE RIESGOS'!$AP595="Baja",'MAPA DE RIESGOS'!$AR595="Catastrófico"),CONCATENATE("R",'MAPA DE RIESGOS'!$H595,"C",'MAPA DE RIESGOS'!$AF595),"")</f>
        <v/>
      </c>
      <c r="CN134" s="335" t="str">
        <f>IF(AND('MAPA DE RIESGOS'!$AP596="Baja",'MAPA DE RIESGOS'!$AR596="Catastrófico"),CONCATENATE("R",'MAPA DE RIESGOS'!$H596,"C",'MAPA DE RIESGOS'!$AF596),"")</f>
        <v/>
      </c>
      <c r="CO134" s="335" t="str">
        <f>IF(AND('MAPA DE RIESGOS'!$AP597="Baja",'MAPA DE RIESGOS'!$AR597="Catastrófico"),CONCATENATE("R",'MAPA DE RIESGOS'!$H597,"C",'MAPA DE RIESGOS'!$AF597),"")</f>
        <v/>
      </c>
      <c r="CP134" s="335" t="str">
        <f>IF(AND('MAPA DE RIESGOS'!$AP598="Baja",'MAPA DE RIESGOS'!$AR598="Catastrófico"),CONCATENATE("R",'MAPA DE RIESGOS'!$H598,"C",'MAPA DE RIESGOS'!$AF598),"")</f>
        <v/>
      </c>
      <c r="CQ134" s="335" t="str">
        <f>IF(AND('MAPA DE RIESGOS'!$AP599="Baja",'MAPA DE RIESGOS'!$AR599="Catastrófico"),CONCATENATE("R",'MAPA DE RIESGOS'!$H599,"C",'MAPA DE RIESGOS'!$AF599),"")</f>
        <v/>
      </c>
      <c r="CR134" s="335" t="str">
        <f>IF(AND('MAPA DE RIESGOS'!$AP600="Baja",'MAPA DE RIESGOS'!$AR600="Catastrófico"),CONCATENATE("R",'MAPA DE RIESGOS'!$H600,"C",'MAPA DE RIESGOS'!$AF600),"")</f>
        <v/>
      </c>
      <c r="CS134" s="335" t="str">
        <f>IF(AND('MAPA DE RIESGOS'!$AP601="Baja",'MAPA DE RIESGOS'!$AR601="Catastrófico"),CONCATENATE("R",'MAPA DE RIESGOS'!$H601,"C",'MAPA DE RIESGOS'!$AF601),"")</f>
        <v/>
      </c>
      <c r="CT134" s="335" t="str">
        <f>IF(AND('MAPA DE RIESGOS'!$AP602="Baja",'MAPA DE RIESGOS'!$AR602="Catastrófico"),CONCATENATE("R",'MAPA DE RIESGOS'!$H602,"C",'MAPA DE RIESGOS'!$AF602),"")</f>
        <v/>
      </c>
      <c r="CU134" s="336" t="str">
        <f>IF(AND('MAPA DE RIESGOS'!$AP603="Baja",'MAPA DE RIESGOS'!$AR603="Catastrófico"),CONCATENATE("R",'MAPA DE RIESGOS'!$H603,"C",'MAPA DE RIESGOS'!$AF603),"")</f>
        <v/>
      </c>
      <c r="CV134" s="67"/>
      <c r="CW134" s="969"/>
      <c r="CX134" s="969"/>
      <c r="CY134" s="969"/>
      <c r="CZ134" s="969"/>
      <c r="DA134" s="969"/>
      <c r="DB134" s="969"/>
    </row>
    <row r="135" spans="2:106" ht="32.450000000000003" customHeight="1">
      <c r="B135" s="966"/>
      <c r="C135" s="966"/>
      <c r="D135" s="967"/>
      <c r="E135" s="955"/>
      <c r="F135" s="956"/>
      <c r="G135" s="956"/>
      <c r="H135" s="956"/>
      <c r="I135" s="957"/>
      <c r="J135" s="354" t="str">
        <f>IF(AND('MAPA DE RIESGOS'!$AP604="Baja",'MAPA DE RIESGOS'!$AR604="Leve"),CONCATENATE("R",'MAPA DE RIESGOS'!$H604,"C",'MAPA DE RIESGOS'!$AF604),"")</f>
        <v/>
      </c>
      <c r="K135" s="355" t="str">
        <f>IF(AND('MAPA DE RIESGOS'!$AP605="Baja",'MAPA DE RIESGOS'!$AR605="Leve"),CONCATENATE("R",'MAPA DE RIESGOS'!$H605,"C",'MAPA DE RIESGOS'!$AF605),"")</f>
        <v/>
      </c>
      <c r="L135" s="355" t="str">
        <f>IF(AND('MAPA DE RIESGOS'!$AP606="Baja",'MAPA DE RIESGOS'!$AR606="Leve"),CONCATENATE("R",'MAPA DE RIESGOS'!$H606,"C",'MAPA DE RIESGOS'!$AF606),"")</f>
        <v/>
      </c>
      <c r="M135" s="355" t="str">
        <f>IF(AND('MAPA DE RIESGOS'!$AP607="Baja",'MAPA DE RIESGOS'!$AR607="Leve"),CONCATENATE("R",'MAPA DE RIESGOS'!$H607,"C",'MAPA DE RIESGOS'!$AF607),"")</f>
        <v/>
      </c>
      <c r="N135" s="355" t="str">
        <f>IF(AND('MAPA DE RIESGOS'!$AP608="Baja",'MAPA DE RIESGOS'!$AR608="Leve"),CONCATENATE("R",'MAPA DE RIESGOS'!$H608,"C",'MAPA DE RIESGOS'!$AF608),"")</f>
        <v/>
      </c>
      <c r="O135" s="355" t="str">
        <f>IF(AND('MAPA DE RIESGOS'!$AP609="Baja",'MAPA DE RIESGOS'!$AR609="Leve"),CONCATENATE("R",'MAPA DE RIESGOS'!$H609,"C",'MAPA DE RIESGOS'!$AF609),"")</f>
        <v/>
      </c>
      <c r="P135" s="355" t="str">
        <f>IF(AND('MAPA DE RIESGOS'!$AP610="Baja",'MAPA DE RIESGOS'!$AR610="Leve"),CONCATENATE("R",'MAPA DE RIESGOS'!$H610,"C",'MAPA DE RIESGOS'!$AF610),"")</f>
        <v/>
      </c>
      <c r="Q135" s="355" t="str">
        <f>IF(AND('MAPA DE RIESGOS'!$AP611="Baja",'MAPA DE RIESGOS'!$AR611="Leve"),CONCATENATE("R",'MAPA DE RIESGOS'!$H611,"C",'MAPA DE RIESGOS'!$AF611),"")</f>
        <v/>
      </c>
      <c r="R135" s="355" t="str">
        <f>IF(AND('MAPA DE RIESGOS'!$AP612="Baja",'MAPA DE RIESGOS'!$AR612="Leve"),CONCATENATE("R",'MAPA DE RIESGOS'!$H612,"C",'MAPA DE RIESGOS'!$AF612),"")</f>
        <v/>
      </c>
      <c r="S135" s="355" t="str">
        <f>IF(AND('MAPA DE RIESGOS'!$AP613="Baja",'MAPA DE RIESGOS'!$AR613="Leve"),CONCATENATE("R",'MAPA DE RIESGOS'!$H613,"C",'MAPA DE RIESGOS'!$AF613),"")</f>
        <v/>
      </c>
      <c r="T135" s="355" t="str">
        <f>IF(AND('MAPA DE RIESGOS'!$AP614="Baja",'MAPA DE RIESGOS'!$AR614="Leve"),CONCATENATE("R",'MAPA DE RIESGOS'!$H614,"C",'MAPA DE RIESGOS'!$AF614),"")</f>
        <v/>
      </c>
      <c r="U135" s="355" t="str">
        <f>IF(AND('MAPA DE RIESGOS'!$AP615="Baja",'MAPA DE RIESGOS'!$AR615="Leve"),CONCATENATE("R",'MAPA DE RIESGOS'!$H615,"C",'MAPA DE RIESGOS'!$AF615),"")</f>
        <v/>
      </c>
      <c r="V135" s="355" t="str">
        <f>IF(AND('MAPA DE RIESGOS'!$AP616="Baja",'MAPA DE RIESGOS'!$AR616="Leve"),CONCATENATE("R",'MAPA DE RIESGOS'!$H616,"C",'MAPA DE RIESGOS'!$AF616),"")</f>
        <v/>
      </c>
      <c r="W135" s="355" t="str">
        <f>IF(AND('MAPA DE RIESGOS'!$AP617="Baja",'MAPA DE RIESGOS'!$AR617="Leve"),CONCATENATE("R",'MAPA DE RIESGOS'!$H617,"C",'MAPA DE RIESGOS'!$AF617),"")</f>
        <v/>
      </c>
      <c r="X135" s="355" t="str">
        <f>IF(AND('MAPA DE RIESGOS'!$AP618="Baja",'MAPA DE RIESGOS'!$AR618="Leve"),CONCATENATE("R",'MAPA DE RIESGOS'!$H618,"C",'MAPA DE RIESGOS'!$AF618),"")</f>
        <v/>
      </c>
      <c r="Y135" s="355" t="str">
        <f>IF(AND('MAPA DE RIESGOS'!$AP619="Baja",'MAPA DE RIESGOS'!$AR619="Leve"),CONCATENATE("R",'MAPA DE RIESGOS'!$H619,"C",'MAPA DE RIESGOS'!$AF619),"")</f>
        <v/>
      </c>
      <c r="Z135" s="355" t="str">
        <f>IF(AND('MAPA DE RIESGOS'!$AP620="Baja",'MAPA DE RIESGOS'!$AR620="Leve"),CONCATENATE("R",'MAPA DE RIESGOS'!$H620,"C",'MAPA DE RIESGOS'!$AF620),"")</f>
        <v/>
      </c>
      <c r="AA135" s="356" t="str">
        <f>IF(AND('MAPA DE RIESGOS'!$AP621="Baja",'MAPA DE RIESGOS'!$AR621="Leve"),CONCATENATE("R",'MAPA DE RIESGOS'!$H621,"C",'MAPA DE RIESGOS'!$AF621),"")</f>
        <v/>
      </c>
      <c r="AB135" s="345" t="str">
        <f>IF(AND('MAPA DE RIESGOS'!$AP604="Baja",'MAPA DE RIESGOS'!$AR604="Menor"),CONCATENATE("R",'MAPA DE RIESGOS'!$H604,"C",'MAPA DE RIESGOS'!$AF604),"")</f>
        <v/>
      </c>
      <c r="AC135" s="346" t="str">
        <f>IF(AND('MAPA DE RIESGOS'!$AP605="Baja",'MAPA DE RIESGOS'!$AR605="Menor"),CONCATENATE("R",'MAPA DE RIESGOS'!$H605,"C",'MAPA DE RIESGOS'!$AF605),"")</f>
        <v/>
      </c>
      <c r="AD135" s="346" t="str">
        <f>IF(AND('MAPA DE RIESGOS'!$AP606="Baja",'MAPA DE RIESGOS'!$AR606="Menor"),CONCATENATE("R",'MAPA DE RIESGOS'!$H606,"C",'MAPA DE RIESGOS'!$AF606),"")</f>
        <v/>
      </c>
      <c r="AE135" s="346" t="str">
        <f>IF(AND('MAPA DE RIESGOS'!$AP607="Baja",'MAPA DE RIESGOS'!$AR607="Menor"),CONCATENATE("R",'MAPA DE RIESGOS'!$H607,"C",'MAPA DE RIESGOS'!$AF607),"")</f>
        <v/>
      </c>
      <c r="AF135" s="346" t="str">
        <f>IF(AND('MAPA DE RIESGOS'!$AP608="Baja",'MAPA DE RIESGOS'!$AR608="Menor"),CONCATENATE("R",'MAPA DE RIESGOS'!$H608,"C",'MAPA DE RIESGOS'!$AF608),"")</f>
        <v/>
      </c>
      <c r="AG135" s="346" t="str">
        <f>IF(AND('MAPA DE RIESGOS'!$AP609="Baja",'MAPA DE RIESGOS'!$AR609="Menor"),CONCATENATE("R",'MAPA DE RIESGOS'!$H609,"C",'MAPA DE RIESGOS'!$AF609),"")</f>
        <v/>
      </c>
      <c r="AH135" s="346" t="str">
        <f>IF(AND('MAPA DE RIESGOS'!$AP610="Baja",'MAPA DE RIESGOS'!$AR610="Menor"),CONCATENATE("R",'MAPA DE RIESGOS'!$H610,"C",'MAPA DE RIESGOS'!$AF610),"")</f>
        <v/>
      </c>
      <c r="AI135" s="346" t="str">
        <f>IF(AND('MAPA DE RIESGOS'!$AP611="Baja",'MAPA DE RIESGOS'!$AR611="Menor"),CONCATENATE("R",'MAPA DE RIESGOS'!$H611,"C",'MAPA DE RIESGOS'!$AF611),"")</f>
        <v/>
      </c>
      <c r="AJ135" s="346" t="str">
        <f>IF(AND('MAPA DE RIESGOS'!$AP612="Baja",'MAPA DE RIESGOS'!$AR612="Menor"),CONCATENATE("R",'MAPA DE RIESGOS'!$H612,"C",'MAPA DE RIESGOS'!$AF612),"")</f>
        <v/>
      </c>
      <c r="AK135" s="346" t="str">
        <f>IF(AND('MAPA DE RIESGOS'!$AP613="Baja",'MAPA DE RIESGOS'!$AR613="Menor"),CONCATENATE("R",'MAPA DE RIESGOS'!$H613,"C",'MAPA DE RIESGOS'!$AF613),"")</f>
        <v/>
      </c>
      <c r="AL135" s="346" t="str">
        <f>IF(AND('MAPA DE RIESGOS'!$AP614="Baja",'MAPA DE RIESGOS'!$AR614="Menor"),CONCATENATE("R",'MAPA DE RIESGOS'!$H614,"C",'MAPA DE RIESGOS'!$AF614),"")</f>
        <v/>
      </c>
      <c r="AM135" s="346" t="str">
        <f>IF(AND('MAPA DE RIESGOS'!$AP615="Baja",'MAPA DE RIESGOS'!$AR615="Menor"),CONCATENATE("R",'MAPA DE RIESGOS'!$H615,"C",'MAPA DE RIESGOS'!$AF615),"")</f>
        <v/>
      </c>
      <c r="AN135" s="346" t="str">
        <f>IF(AND('MAPA DE RIESGOS'!$AP616="Baja",'MAPA DE RIESGOS'!$AR616="Menor"),CONCATENATE("R",'MAPA DE RIESGOS'!$H616,"C",'MAPA DE RIESGOS'!$AF616),"")</f>
        <v/>
      </c>
      <c r="AO135" s="346" t="str">
        <f>IF(AND('MAPA DE RIESGOS'!$AP617="Baja",'MAPA DE RIESGOS'!$AR617="Menor"),CONCATENATE("R",'MAPA DE RIESGOS'!$H617,"C",'MAPA DE RIESGOS'!$AF617),"")</f>
        <v/>
      </c>
      <c r="AP135" s="346" t="str">
        <f>IF(AND('MAPA DE RIESGOS'!$AP618="Baja",'MAPA DE RIESGOS'!$AR618="Menor"),CONCATENATE("R",'MAPA DE RIESGOS'!$H618,"C",'MAPA DE RIESGOS'!$AF618),"")</f>
        <v/>
      </c>
      <c r="AQ135" s="346" t="str">
        <f>IF(AND('MAPA DE RIESGOS'!$AP619="Baja",'MAPA DE RIESGOS'!$AR619="Menor"),CONCATENATE("R",'MAPA DE RIESGOS'!$H619,"C",'MAPA DE RIESGOS'!$AF619),"")</f>
        <v/>
      </c>
      <c r="AR135" s="346" t="str">
        <f>IF(AND('MAPA DE RIESGOS'!$AP620="Baja",'MAPA DE RIESGOS'!$AR620="Menor"),CONCATENATE("R",'MAPA DE RIESGOS'!$H620,"C",'MAPA DE RIESGOS'!$AF620),"")</f>
        <v/>
      </c>
      <c r="AS135" s="346" t="str">
        <f>IF(AND('MAPA DE RIESGOS'!$AP621="Baja",'MAPA DE RIESGOS'!$AR621="Menor"),CONCATENATE("R",'MAPA DE RIESGOS'!$H621,"C",'MAPA DE RIESGOS'!$AF621),"")</f>
        <v/>
      </c>
      <c r="AT135" s="345" t="str">
        <f>IF(AND('MAPA DE RIESGOS'!$AP604="Baja",'MAPA DE RIESGOS'!$AR604="Moderado"),CONCATENATE("R",'MAPA DE RIESGOS'!$H604,"C",'MAPA DE RIESGOS'!$AF604),"")</f>
        <v/>
      </c>
      <c r="AU135" s="346" t="str">
        <f>IF(AND('MAPA DE RIESGOS'!$AP605="Baja",'MAPA DE RIESGOS'!$AR605="Moderado"),CONCATENATE("R",'MAPA DE RIESGOS'!$H605,"C",'MAPA DE RIESGOS'!$AF605),"")</f>
        <v/>
      </c>
      <c r="AV135" s="346" t="str">
        <f>IF(AND('MAPA DE RIESGOS'!$AP606="Baja",'MAPA DE RIESGOS'!$AR606="Moderado"),CONCATENATE("R",'MAPA DE RIESGOS'!$H606,"C",'MAPA DE RIESGOS'!$AF606),"")</f>
        <v/>
      </c>
      <c r="AW135" s="346" t="str">
        <f>IF(AND('MAPA DE RIESGOS'!$AP607="Baja",'MAPA DE RIESGOS'!$AR607="Moderado"),CONCATENATE("R",'MAPA DE RIESGOS'!$H607,"C",'MAPA DE RIESGOS'!$AF607),"")</f>
        <v/>
      </c>
      <c r="AX135" s="346" t="str">
        <f>IF(AND('MAPA DE RIESGOS'!$AP608="Baja",'MAPA DE RIESGOS'!$AR608="Moderado"),CONCATENATE("R",'MAPA DE RIESGOS'!$H608,"C",'MAPA DE RIESGOS'!$AF608),"")</f>
        <v/>
      </c>
      <c r="AY135" s="346" t="str">
        <f>IF(AND('MAPA DE RIESGOS'!$AP609="Baja",'MAPA DE RIESGOS'!$AR609="Moderado"),CONCATENATE("R",'MAPA DE RIESGOS'!$H609,"C",'MAPA DE RIESGOS'!$AF609),"")</f>
        <v/>
      </c>
      <c r="AZ135" s="346" t="str">
        <f>IF(AND('MAPA DE RIESGOS'!$AP610="Baja",'MAPA DE RIESGOS'!$AR610="Moderado"),CONCATENATE("R",'MAPA DE RIESGOS'!$H610,"C",'MAPA DE RIESGOS'!$AF610),"")</f>
        <v/>
      </c>
      <c r="BA135" s="346" t="str">
        <f>IF(AND('MAPA DE RIESGOS'!$AP611="Baja",'MAPA DE RIESGOS'!$AR611="Moderado"),CONCATENATE("R",'MAPA DE RIESGOS'!$H611,"C",'MAPA DE RIESGOS'!$AF611),"")</f>
        <v/>
      </c>
      <c r="BB135" s="346" t="str">
        <f>IF(AND('MAPA DE RIESGOS'!$AP612="Baja",'MAPA DE RIESGOS'!$AR612="Moderado"),CONCATENATE("R",'MAPA DE RIESGOS'!$H612,"C",'MAPA DE RIESGOS'!$AF612),"")</f>
        <v/>
      </c>
      <c r="BC135" s="346" t="str">
        <f>IF(AND('MAPA DE RIESGOS'!$AP613="Baja",'MAPA DE RIESGOS'!$AR613="Moderado"),CONCATENATE("R",'MAPA DE RIESGOS'!$H613,"C",'MAPA DE RIESGOS'!$AF613),"")</f>
        <v/>
      </c>
      <c r="BD135" s="346" t="str">
        <f>IF(AND('MAPA DE RIESGOS'!$AP614="Baja",'MAPA DE RIESGOS'!$AR614="Moderado"),CONCATENATE("R",'MAPA DE RIESGOS'!$H614,"C",'MAPA DE RIESGOS'!$AF614),"")</f>
        <v/>
      </c>
      <c r="BE135" s="346" t="str">
        <f>IF(AND('MAPA DE RIESGOS'!$AP615="Baja",'MAPA DE RIESGOS'!$AR615="Moderado"),CONCATENATE("R",'MAPA DE RIESGOS'!$H615,"C",'MAPA DE RIESGOS'!$AF615),"")</f>
        <v/>
      </c>
      <c r="BF135" s="346" t="str">
        <f>IF(AND('MAPA DE RIESGOS'!$AP616="Baja",'MAPA DE RIESGOS'!$AR616="Moderado"),CONCATENATE("R",'MAPA DE RIESGOS'!$H616,"C",'MAPA DE RIESGOS'!$AF616),"")</f>
        <v/>
      </c>
      <c r="BG135" s="346" t="str">
        <f>IF(AND('MAPA DE RIESGOS'!$AP617="Baja",'MAPA DE RIESGOS'!$AR617="Moderado"),CONCATENATE("R",'MAPA DE RIESGOS'!$H617,"C",'MAPA DE RIESGOS'!$AF617),"")</f>
        <v/>
      </c>
      <c r="BH135" s="346" t="str">
        <f>IF(AND('MAPA DE RIESGOS'!$AP618="Baja",'MAPA DE RIESGOS'!$AR618="Moderado"),CONCATENATE("R",'MAPA DE RIESGOS'!$H618,"C",'MAPA DE RIESGOS'!$AF618),"")</f>
        <v/>
      </c>
      <c r="BI135" s="346" t="str">
        <f>IF(AND('MAPA DE RIESGOS'!$AP619="Baja",'MAPA DE RIESGOS'!$AR619="Moderado"),CONCATENATE("R",'MAPA DE RIESGOS'!$H619,"C",'MAPA DE RIESGOS'!$AF619),"")</f>
        <v/>
      </c>
      <c r="BJ135" s="346" t="str">
        <f>IF(AND('MAPA DE RIESGOS'!$AP620="Baja",'MAPA DE RIESGOS'!$AR620="Moderado"),CONCATENATE("R",'MAPA DE RIESGOS'!$H620,"C",'MAPA DE RIESGOS'!$AF620),"")</f>
        <v/>
      </c>
      <c r="BK135" s="347" t="str">
        <f>IF(AND('MAPA DE RIESGOS'!$AP621="Baja",'MAPA DE RIESGOS'!$AR621="Moderado"),CONCATENATE("R",'MAPA DE RIESGOS'!$H621,"C",'MAPA DE RIESGOS'!$AF621),"")</f>
        <v/>
      </c>
      <c r="BL135" s="333" t="str">
        <f>IF(AND('MAPA DE RIESGOS'!$AP604="Baja",'MAPA DE RIESGOS'!$AR604="Mayor"),CONCATENATE("R",'MAPA DE RIESGOS'!$H604,"C",'MAPA DE RIESGOS'!$AF604),"")</f>
        <v/>
      </c>
      <c r="BM135" s="333" t="str">
        <f>IF(AND('MAPA DE RIESGOS'!$AP605="Baja",'MAPA DE RIESGOS'!$AR605="Mayor"),CONCATENATE("R",'MAPA DE RIESGOS'!$H605,"C",'MAPA DE RIESGOS'!$AF605),"")</f>
        <v/>
      </c>
      <c r="BN135" s="333" t="str">
        <f>IF(AND('MAPA DE RIESGOS'!$AP606="Baja",'MAPA DE RIESGOS'!$AR606="Mayor"),CONCATENATE("R",'MAPA DE RIESGOS'!$H606,"C",'MAPA DE RIESGOS'!$AF606),"")</f>
        <v/>
      </c>
      <c r="BO135" s="333" t="str">
        <f>IF(AND('MAPA DE RIESGOS'!$AP607="Baja",'MAPA DE RIESGOS'!$AR607="Mayor"),CONCATENATE("R",'MAPA DE RIESGOS'!$H607,"C",'MAPA DE RIESGOS'!$AF607),"")</f>
        <v/>
      </c>
      <c r="BP135" s="333" t="str">
        <f>IF(AND('MAPA DE RIESGOS'!$AP608="Baja",'MAPA DE RIESGOS'!$AR608="Mayor"),CONCATENATE("R",'MAPA DE RIESGOS'!$H608,"C",'MAPA DE RIESGOS'!$AF608),"")</f>
        <v/>
      </c>
      <c r="BQ135" s="333" t="str">
        <f>IF(AND('MAPA DE RIESGOS'!$AP609="Baja",'MAPA DE RIESGOS'!$AR609="Mayor"),CONCATENATE("R",'MAPA DE RIESGOS'!$H609,"C",'MAPA DE RIESGOS'!$AF609),"")</f>
        <v/>
      </c>
      <c r="BR135" s="333" t="str">
        <f>IF(AND('MAPA DE RIESGOS'!$AP610="Baja",'MAPA DE RIESGOS'!$AR610="Mayor"),CONCATENATE("R",'MAPA DE RIESGOS'!$H610,"C",'MAPA DE RIESGOS'!$AF610),"")</f>
        <v/>
      </c>
      <c r="BS135" s="333" t="str">
        <f>IF(AND('MAPA DE RIESGOS'!$AP611="Baja",'MAPA DE RIESGOS'!$AR611="Mayor"),CONCATENATE("R",'MAPA DE RIESGOS'!$H611,"C",'MAPA DE RIESGOS'!$AF611),"")</f>
        <v/>
      </c>
      <c r="BT135" s="333" t="str">
        <f>IF(AND('MAPA DE RIESGOS'!$AP612="Baja",'MAPA DE RIESGOS'!$AR612="Mayor"),CONCATENATE("R",'MAPA DE RIESGOS'!$H612,"C",'MAPA DE RIESGOS'!$AF612),"")</f>
        <v/>
      </c>
      <c r="BU135" s="333" t="str">
        <f>IF(AND('MAPA DE RIESGOS'!$AP613="Baja",'MAPA DE RIESGOS'!$AR613="Mayor"),CONCATENATE("R",'MAPA DE RIESGOS'!$H613,"C",'MAPA DE RIESGOS'!$AF613),"")</f>
        <v/>
      </c>
      <c r="BV135" s="333" t="str">
        <f>IF(AND('MAPA DE RIESGOS'!$AP614="Baja",'MAPA DE RIESGOS'!$AR614="Mayor"),CONCATENATE("R",'MAPA DE RIESGOS'!$H614,"C",'MAPA DE RIESGOS'!$AF614),"")</f>
        <v/>
      </c>
      <c r="BW135" s="333" t="str">
        <f>IF(AND('MAPA DE RIESGOS'!$AP615="Baja",'MAPA DE RIESGOS'!$AR615="Mayor"),CONCATENATE("R",'MAPA DE RIESGOS'!$H615,"C",'MAPA DE RIESGOS'!$AF615),"")</f>
        <v/>
      </c>
      <c r="BX135" s="333" t="str">
        <f>IF(AND('MAPA DE RIESGOS'!$AP616="Baja",'MAPA DE RIESGOS'!$AR616="Mayor"),CONCATENATE("R",'MAPA DE RIESGOS'!$H616,"C",'MAPA DE RIESGOS'!$AF616),"")</f>
        <v/>
      </c>
      <c r="BY135" s="333" t="str">
        <f>IF(AND('MAPA DE RIESGOS'!$AP617="Baja",'MAPA DE RIESGOS'!$AR617="Mayor"),CONCATENATE("R",'MAPA DE RIESGOS'!$H617,"C",'MAPA DE RIESGOS'!$AF617),"")</f>
        <v/>
      </c>
      <c r="BZ135" s="333" t="str">
        <f>IF(AND('MAPA DE RIESGOS'!$AP618="Baja",'MAPA DE RIESGOS'!$AR618="Mayor"),CONCATENATE("R",'MAPA DE RIESGOS'!$H618,"C",'MAPA DE RIESGOS'!$AF618),"")</f>
        <v/>
      </c>
      <c r="CA135" s="333" t="str">
        <f>IF(AND('MAPA DE RIESGOS'!$AP619="Baja",'MAPA DE RIESGOS'!$AR619="Mayor"),CONCATENATE("R",'MAPA DE RIESGOS'!$H619,"C",'MAPA DE RIESGOS'!$AF619),"")</f>
        <v/>
      </c>
      <c r="CB135" s="333" t="str">
        <f>IF(AND('MAPA DE RIESGOS'!$AP620="Baja",'MAPA DE RIESGOS'!$AR620="Mayor"),CONCATENATE("R",'MAPA DE RIESGOS'!$H620,"C",'MAPA DE RIESGOS'!$AF620),"")</f>
        <v/>
      </c>
      <c r="CC135" s="334" t="str">
        <f>IF(AND('MAPA DE RIESGOS'!$AP621="Baja",'MAPA DE RIESGOS'!$AR621="Mayor"),CONCATENATE("R",'MAPA DE RIESGOS'!$H621,"C",'MAPA DE RIESGOS'!$AF621),"")</f>
        <v/>
      </c>
      <c r="CD135" s="335" t="str">
        <f>IF(AND('MAPA DE RIESGOS'!$AP604="Baja",'MAPA DE RIESGOS'!$AR604="Catastrófico"),CONCATENATE("R",'MAPA DE RIESGOS'!$H604,"C",'MAPA DE RIESGOS'!$AF604),"")</f>
        <v/>
      </c>
      <c r="CE135" s="335" t="str">
        <f>IF(AND('MAPA DE RIESGOS'!$AP605="Baja",'MAPA DE RIESGOS'!$AR605="Catastrófico"),CONCATENATE("R",'MAPA DE RIESGOS'!$H605,"C",'MAPA DE RIESGOS'!$AF605),"")</f>
        <v/>
      </c>
      <c r="CF135" s="335" t="str">
        <f>IF(AND('MAPA DE RIESGOS'!$AP606="Baja",'MAPA DE RIESGOS'!$AR606="Catastrófico"),CONCATENATE("R",'MAPA DE RIESGOS'!$H606,"C",'MAPA DE RIESGOS'!$AF606),"")</f>
        <v/>
      </c>
      <c r="CG135" s="335" t="str">
        <f>IF(AND('MAPA DE RIESGOS'!$AP607="Baja",'MAPA DE RIESGOS'!$AR607="Catastrófico"),CONCATENATE("R",'MAPA DE RIESGOS'!$H607,"C",'MAPA DE RIESGOS'!$AF607),"")</f>
        <v/>
      </c>
      <c r="CH135" s="335" t="str">
        <f>IF(AND('MAPA DE RIESGOS'!$AP608="Baja",'MAPA DE RIESGOS'!$AR608="Catastrófico"),CONCATENATE("R",'MAPA DE RIESGOS'!$H608,"C",'MAPA DE RIESGOS'!$AF608),"")</f>
        <v/>
      </c>
      <c r="CI135" s="335" t="str">
        <f>IF(AND('MAPA DE RIESGOS'!$AP609="Baja",'MAPA DE RIESGOS'!$AR609="Catastrófico"),CONCATENATE("R",'MAPA DE RIESGOS'!$H609,"C",'MAPA DE RIESGOS'!$AF609),"")</f>
        <v/>
      </c>
      <c r="CJ135" s="335" t="str">
        <f>IF(AND('MAPA DE RIESGOS'!$AP610="Baja",'MAPA DE RIESGOS'!$AR610="Catastrófico"),CONCATENATE("R",'MAPA DE RIESGOS'!$H610,"C",'MAPA DE RIESGOS'!$AF610),"")</f>
        <v/>
      </c>
      <c r="CK135" s="335" t="str">
        <f>IF(AND('MAPA DE RIESGOS'!$AP611="Baja",'MAPA DE RIESGOS'!$AR611="Catastrófico"),CONCATENATE("R",'MAPA DE RIESGOS'!$H611,"C",'MAPA DE RIESGOS'!$AF611),"")</f>
        <v/>
      </c>
      <c r="CL135" s="335" t="str">
        <f>IF(AND('MAPA DE RIESGOS'!$AP612="Baja",'MAPA DE RIESGOS'!$AR612="Catastrófico"),CONCATENATE("R",'MAPA DE RIESGOS'!$H612,"C",'MAPA DE RIESGOS'!$AF612),"")</f>
        <v/>
      </c>
      <c r="CM135" s="335" t="str">
        <f>IF(AND('MAPA DE RIESGOS'!$AP613="Baja",'MAPA DE RIESGOS'!$AR613="Catastrófico"),CONCATENATE("R",'MAPA DE RIESGOS'!$H613,"C",'MAPA DE RIESGOS'!$AF613),"")</f>
        <v/>
      </c>
      <c r="CN135" s="335" t="str">
        <f>IF(AND('MAPA DE RIESGOS'!$AP614="Baja",'MAPA DE RIESGOS'!$AR614="Catastrófico"),CONCATENATE("R",'MAPA DE RIESGOS'!$H614,"C",'MAPA DE RIESGOS'!$AF614),"")</f>
        <v/>
      </c>
      <c r="CO135" s="335" t="str">
        <f>IF(AND('MAPA DE RIESGOS'!$AP615="Baja",'MAPA DE RIESGOS'!$AR615="Catastrófico"),CONCATENATE("R",'MAPA DE RIESGOS'!$H615,"C",'MAPA DE RIESGOS'!$AF615),"")</f>
        <v/>
      </c>
      <c r="CP135" s="335" t="str">
        <f>IF(AND('MAPA DE RIESGOS'!$AP616="Baja",'MAPA DE RIESGOS'!$AR616="Catastrófico"),CONCATENATE("R",'MAPA DE RIESGOS'!$H616,"C",'MAPA DE RIESGOS'!$AF616),"")</f>
        <v/>
      </c>
      <c r="CQ135" s="335" t="str">
        <f>IF(AND('MAPA DE RIESGOS'!$AP617="Baja",'MAPA DE RIESGOS'!$AR617="Catastrófico"),CONCATENATE("R",'MAPA DE RIESGOS'!$H617,"C",'MAPA DE RIESGOS'!$AF617),"")</f>
        <v/>
      </c>
      <c r="CR135" s="335" t="str">
        <f>IF(AND('MAPA DE RIESGOS'!$AP618="Baja",'MAPA DE RIESGOS'!$AR618="Catastrófico"),CONCATENATE("R",'MAPA DE RIESGOS'!$H618,"C",'MAPA DE RIESGOS'!$AF618),"")</f>
        <v/>
      </c>
      <c r="CS135" s="335" t="str">
        <f>IF(AND('MAPA DE RIESGOS'!$AP619="Baja",'MAPA DE RIESGOS'!$AR619="Catastrófico"),CONCATENATE("R",'MAPA DE RIESGOS'!$H619,"C",'MAPA DE RIESGOS'!$AF619),"")</f>
        <v/>
      </c>
      <c r="CT135" s="335" t="str">
        <f>IF(AND('MAPA DE RIESGOS'!$AP620="Baja",'MAPA DE RIESGOS'!$AR620="Catastrófico"),CONCATENATE("R",'MAPA DE RIESGOS'!$H620,"C",'MAPA DE RIESGOS'!$AF620),"")</f>
        <v/>
      </c>
      <c r="CU135" s="336" t="str">
        <f>IF(AND('MAPA DE RIESGOS'!$AP621="Baja",'MAPA DE RIESGOS'!$AR621="Catastrófico"),CONCATENATE("R",'MAPA DE RIESGOS'!$H621,"C",'MAPA DE RIESGOS'!$AF621),"")</f>
        <v/>
      </c>
      <c r="CV135" s="67"/>
      <c r="CW135" s="969"/>
      <c r="CX135" s="969"/>
      <c r="CY135" s="969"/>
      <c r="CZ135" s="969"/>
      <c r="DA135" s="969"/>
      <c r="DB135" s="969"/>
    </row>
    <row r="136" spans="2:106" ht="32.450000000000003" customHeight="1">
      <c r="B136" s="966"/>
      <c r="C136" s="966"/>
      <c r="D136" s="967"/>
      <c r="E136" s="955"/>
      <c r="F136" s="956"/>
      <c r="G136" s="956"/>
      <c r="H136" s="956"/>
      <c r="I136" s="957"/>
      <c r="J136" s="354" t="str">
        <f>IF(AND('MAPA DE RIESGOS'!$AP622="Baja",'MAPA DE RIESGOS'!$AR622="Leve"),CONCATENATE("R",'MAPA DE RIESGOS'!$H622,"C",'MAPA DE RIESGOS'!$AF622),"")</f>
        <v/>
      </c>
      <c r="K136" s="355" t="str">
        <f>IF(AND('MAPA DE RIESGOS'!$AP623="Baja",'MAPA DE RIESGOS'!$AR623="Leve"),CONCATENATE("R",'MAPA DE RIESGOS'!$H623,"C",'MAPA DE RIESGOS'!$AF623),"")</f>
        <v/>
      </c>
      <c r="L136" s="355" t="str">
        <f>IF(AND('MAPA DE RIESGOS'!$AP624="Baja",'MAPA DE RIESGOS'!$AR624="Leve"),CONCATENATE("R",'MAPA DE RIESGOS'!$H624,"C",'MAPA DE RIESGOS'!$AF624),"")</f>
        <v/>
      </c>
      <c r="M136" s="355" t="str">
        <f>IF(AND('MAPA DE RIESGOS'!$AP625="Baja",'MAPA DE RIESGOS'!$AR625="Leve"),CONCATENATE("R",'MAPA DE RIESGOS'!$H625,"C",'MAPA DE RIESGOS'!$AF625),"")</f>
        <v/>
      </c>
      <c r="N136" s="355" t="str">
        <f>IF(AND('MAPA DE RIESGOS'!$AP626="Baja",'MAPA DE RIESGOS'!$AR626="Leve"),CONCATENATE("R",'MAPA DE RIESGOS'!$H626,"C",'MAPA DE RIESGOS'!$AF626),"")</f>
        <v/>
      </c>
      <c r="O136" s="355" t="str">
        <f>IF(AND('MAPA DE RIESGOS'!$AP627="Baja",'MAPA DE RIESGOS'!$AR627="Leve"),CONCATENATE("R",'MAPA DE RIESGOS'!$H627,"C",'MAPA DE RIESGOS'!$AF627),"")</f>
        <v/>
      </c>
      <c r="P136" s="355" t="str">
        <f>IF(AND('MAPA DE RIESGOS'!$AP628="Baja",'MAPA DE RIESGOS'!$AR628="Leve"),CONCATENATE("R",'MAPA DE RIESGOS'!$H628,"C",'MAPA DE RIESGOS'!$AF628),"")</f>
        <v/>
      </c>
      <c r="Q136" s="355" t="str">
        <f>IF(AND('MAPA DE RIESGOS'!$AP629="Baja",'MAPA DE RIESGOS'!$AR629="Leve"),CONCATENATE("R",'MAPA DE RIESGOS'!$H629,"C",'MAPA DE RIESGOS'!$AF629),"")</f>
        <v/>
      </c>
      <c r="R136" s="355" t="str">
        <f>IF(AND('MAPA DE RIESGOS'!$AP630="Baja",'MAPA DE RIESGOS'!$AR630="Leve"),CONCATENATE("R",'MAPA DE RIESGOS'!$H630,"C",'MAPA DE RIESGOS'!$AF630),"")</f>
        <v/>
      </c>
      <c r="S136" s="355" t="str">
        <f>IF(AND('MAPA DE RIESGOS'!$AP631="Baja",'MAPA DE RIESGOS'!$AR631="Leve"),CONCATENATE("R",'MAPA DE RIESGOS'!$H631,"C",'MAPA DE RIESGOS'!$AF631),"")</f>
        <v/>
      </c>
      <c r="T136" s="355" t="str">
        <f>IF(AND('MAPA DE RIESGOS'!$AP632="Baja",'MAPA DE RIESGOS'!$AR632="Leve"),CONCATENATE("R",'MAPA DE RIESGOS'!$H632,"C",'MAPA DE RIESGOS'!$AF632),"")</f>
        <v/>
      </c>
      <c r="U136" s="355" t="str">
        <f>IF(AND('MAPA DE RIESGOS'!$AP633="Baja",'MAPA DE RIESGOS'!$AR633="Leve"),CONCATENATE("R",'MAPA DE RIESGOS'!$H633,"C",'MAPA DE RIESGOS'!$AF633),"")</f>
        <v/>
      </c>
      <c r="V136" s="355" t="str">
        <f>IF(AND('MAPA DE RIESGOS'!$AP634="Baja",'MAPA DE RIESGOS'!$AR634="Leve"),CONCATENATE("R",'MAPA DE RIESGOS'!$H634,"C",'MAPA DE RIESGOS'!$AF634),"")</f>
        <v/>
      </c>
      <c r="W136" s="355" t="str">
        <f>IF(AND('MAPA DE RIESGOS'!$AP635="Baja",'MAPA DE RIESGOS'!$AR635="Leve"),CONCATENATE("R",'MAPA DE RIESGOS'!$H635,"C",'MAPA DE RIESGOS'!$AF635),"")</f>
        <v/>
      </c>
      <c r="X136" s="355" t="str">
        <f>IF(AND('MAPA DE RIESGOS'!$AP636="Baja",'MAPA DE RIESGOS'!$AR636="Leve"),CONCATENATE("R",'MAPA DE RIESGOS'!$H636,"C",'MAPA DE RIESGOS'!$AF636),"")</f>
        <v/>
      </c>
      <c r="Y136" s="355" t="str">
        <f>IF(AND('MAPA DE RIESGOS'!$AP637="Baja",'MAPA DE RIESGOS'!$AR637="Leve"),CONCATENATE("R",'MAPA DE RIESGOS'!$H637,"C",'MAPA DE RIESGOS'!$AF637),"")</f>
        <v/>
      </c>
      <c r="Z136" s="355" t="str">
        <f>IF(AND('MAPA DE RIESGOS'!$AP638="Baja",'MAPA DE RIESGOS'!$AR638="Leve"),CONCATENATE("R",'MAPA DE RIESGOS'!$H638,"C",'MAPA DE RIESGOS'!$AF638),"")</f>
        <v/>
      </c>
      <c r="AA136" s="356" t="str">
        <f>IF(AND('MAPA DE RIESGOS'!$AP639="Baja",'MAPA DE RIESGOS'!$AR639="Leve"),CONCATENATE("R",'MAPA DE RIESGOS'!$H639,"C",'MAPA DE RIESGOS'!$AF639),"")</f>
        <v/>
      </c>
      <c r="AB136" s="345" t="str">
        <f>IF(AND('MAPA DE RIESGOS'!$AP622="Baja",'MAPA DE RIESGOS'!$AR622="Menor"),CONCATENATE("R",'MAPA DE RIESGOS'!$H622,"C",'MAPA DE RIESGOS'!$AF622),"")</f>
        <v/>
      </c>
      <c r="AC136" s="346" t="str">
        <f>IF(AND('MAPA DE RIESGOS'!$AP623="Baja",'MAPA DE RIESGOS'!$AR623="Menor"),CONCATENATE("R",'MAPA DE RIESGOS'!$H623,"C",'MAPA DE RIESGOS'!$AF623),"")</f>
        <v/>
      </c>
      <c r="AD136" s="346" t="str">
        <f>IF(AND('MAPA DE RIESGOS'!$AP624="Baja",'MAPA DE RIESGOS'!$AR624="Menor"),CONCATENATE("R",'MAPA DE RIESGOS'!$H624,"C",'MAPA DE RIESGOS'!$AF624),"")</f>
        <v/>
      </c>
      <c r="AE136" s="346" t="str">
        <f>IF(AND('MAPA DE RIESGOS'!$AP625="Baja",'MAPA DE RIESGOS'!$AR625="Menor"),CONCATENATE("R",'MAPA DE RIESGOS'!$H625,"C",'MAPA DE RIESGOS'!$AF625),"")</f>
        <v/>
      </c>
      <c r="AF136" s="346" t="str">
        <f>IF(AND('MAPA DE RIESGOS'!$AP626="Baja",'MAPA DE RIESGOS'!$AR626="Menor"),CONCATENATE("R",'MAPA DE RIESGOS'!$H626,"C",'MAPA DE RIESGOS'!$AF626),"")</f>
        <v/>
      </c>
      <c r="AG136" s="346" t="str">
        <f>IF(AND('MAPA DE RIESGOS'!$AP627="Baja",'MAPA DE RIESGOS'!$AR627="Menor"),CONCATENATE("R",'MAPA DE RIESGOS'!$H627,"C",'MAPA DE RIESGOS'!$AF627),"")</f>
        <v/>
      </c>
      <c r="AH136" s="346" t="str">
        <f>IF(AND('MAPA DE RIESGOS'!$AP628="Baja",'MAPA DE RIESGOS'!$AR628="Menor"),CONCATENATE("R",'MAPA DE RIESGOS'!$H628,"C",'MAPA DE RIESGOS'!$AF628),"")</f>
        <v/>
      </c>
      <c r="AI136" s="346" t="str">
        <f>IF(AND('MAPA DE RIESGOS'!$AP629="Baja",'MAPA DE RIESGOS'!$AR629="Menor"),CONCATENATE("R",'MAPA DE RIESGOS'!$H629,"C",'MAPA DE RIESGOS'!$AF629),"")</f>
        <v/>
      </c>
      <c r="AJ136" s="346" t="str">
        <f>IF(AND('MAPA DE RIESGOS'!$AP630="Baja",'MAPA DE RIESGOS'!$AR630="Menor"),CONCATENATE("R",'MAPA DE RIESGOS'!$H630,"C",'MAPA DE RIESGOS'!$AF630),"")</f>
        <v/>
      </c>
      <c r="AK136" s="346" t="str">
        <f>IF(AND('MAPA DE RIESGOS'!$AP631="Baja",'MAPA DE RIESGOS'!$AR631="Menor"),CONCATENATE("R",'MAPA DE RIESGOS'!$H631,"C",'MAPA DE RIESGOS'!$AF631),"")</f>
        <v/>
      </c>
      <c r="AL136" s="346" t="str">
        <f>IF(AND('MAPA DE RIESGOS'!$AP632="Baja",'MAPA DE RIESGOS'!$AR632="Menor"),CONCATENATE("R",'MAPA DE RIESGOS'!$H632,"C",'MAPA DE RIESGOS'!$AF632),"")</f>
        <v/>
      </c>
      <c r="AM136" s="346" t="str">
        <f>IF(AND('MAPA DE RIESGOS'!$AP633="Baja",'MAPA DE RIESGOS'!$AR633="Menor"),CONCATENATE("R",'MAPA DE RIESGOS'!$H633,"C",'MAPA DE RIESGOS'!$AF633),"")</f>
        <v/>
      </c>
      <c r="AN136" s="346" t="str">
        <f>IF(AND('MAPA DE RIESGOS'!$AP634="Baja",'MAPA DE RIESGOS'!$AR634="Menor"),CONCATENATE("R",'MAPA DE RIESGOS'!$H634,"C",'MAPA DE RIESGOS'!$AF634),"")</f>
        <v/>
      </c>
      <c r="AO136" s="346" t="str">
        <f>IF(AND('MAPA DE RIESGOS'!$AP635="Baja",'MAPA DE RIESGOS'!$AR635="Menor"),CONCATENATE("R",'MAPA DE RIESGOS'!$H635,"C",'MAPA DE RIESGOS'!$AF635),"")</f>
        <v/>
      </c>
      <c r="AP136" s="346" t="str">
        <f>IF(AND('MAPA DE RIESGOS'!$AP636="Baja",'MAPA DE RIESGOS'!$AR636="Menor"),CONCATENATE("R",'MAPA DE RIESGOS'!$H636,"C",'MAPA DE RIESGOS'!$AF636),"")</f>
        <v/>
      </c>
      <c r="AQ136" s="346" t="str">
        <f>IF(AND('MAPA DE RIESGOS'!$AP637="Baja",'MAPA DE RIESGOS'!$AR637="Menor"),CONCATENATE("R",'MAPA DE RIESGOS'!$H637,"C",'MAPA DE RIESGOS'!$AF637),"")</f>
        <v/>
      </c>
      <c r="AR136" s="346" t="str">
        <f>IF(AND('MAPA DE RIESGOS'!$AP638="Baja",'MAPA DE RIESGOS'!$AR638="Menor"),CONCATENATE("R",'MAPA DE RIESGOS'!$H638,"C",'MAPA DE RIESGOS'!$AF638),"")</f>
        <v/>
      </c>
      <c r="AS136" s="346" t="str">
        <f>IF(AND('MAPA DE RIESGOS'!$AP639="Baja",'MAPA DE RIESGOS'!$AR639="Menor"),CONCATENATE("R",'MAPA DE RIESGOS'!$H639,"C",'MAPA DE RIESGOS'!$AF639),"")</f>
        <v/>
      </c>
      <c r="AT136" s="345" t="str">
        <f>IF(AND('MAPA DE RIESGOS'!$AP622="Baja",'MAPA DE RIESGOS'!$AR622="Moderado"),CONCATENATE("R",'MAPA DE RIESGOS'!$H622,"C",'MAPA DE RIESGOS'!$AF622),"")</f>
        <v/>
      </c>
      <c r="AU136" s="346" t="str">
        <f>IF(AND('MAPA DE RIESGOS'!$AP623="Baja",'MAPA DE RIESGOS'!$AR623="Moderado"),CONCATENATE("R",'MAPA DE RIESGOS'!$H623,"C",'MAPA DE RIESGOS'!$AF623),"")</f>
        <v/>
      </c>
      <c r="AV136" s="346" t="str">
        <f>IF(AND('MAPA DE RIESGOS'!$AP624="Baja",'MAPA DE RIESGOS'!$AR624="Moderado"),CONCATENATE("R",'MAPA DE RIESGOS'!$H624,"C",'MAPA DE RIESGOS'!$AF624),"")</f>
        <v/>
      </c>
      <c r="AW136" s="346" t="str">
        <f>IF(AND('MAPA DE RIESGOS'!$AP625="Baja",'MAPA DE RIESGOS'!$AR625="Moderado"),CONCATENATE("R",'MAPA DE RIESGOS'!$H625,"C",'MAPA DE RIESGOS'!$AF625),"")</f>
        <v/>
      </c>
      <c r="AX136" s="346" t="str">
        <f>IF(AND('MAPA DE RIESGOS'!$AP626="Baja",'MAPA DE RIESGOS'!$AR626="Moderado"),CONCATENATE("R",'MAPA DE RIESGOS'!$H626,"C",'MAPA DE RIESGOS'!$AF626),"")</f>
        <v/>
      </c>
      <c r="AY136" s="346" t="str">
        <f>IF(AND('MAPA DE RIESGOS'!$AP627="Baja",'MAPA DE RIESGOS'!$AR627="Moderado"),CONCATENATE("R",'MAPA DE RIESGOS'!$H627,"C",'MAPA DE RIESGOS'!$AF627),"")</f>
        <v/>
      </c>
      <c r="AZ136" s="346" t="str">
        <f>IF(AND('MAPA DE RIESGOS'!$AP628="Baja",'MAPA DE RIESGOS'!$AR628="Moderado"),CONCATENATE("R",'MAPA DE RIESGOS'!$H628,"C",'MAPA DE RIESGOS'!$AF628),"")</f>
        <v/>
      </c>
      <c r="BA136" s="346" t="str">
        <f>IF(AND('MAPA DE RIESGOS'!$AP629="Baja",'MAPA DE RIESGOS'!$AR629="Moderado"),CONCATENATE("R",'MAPA DE RIESGOS'!$H629,"C",'MAPA DE RIESGOS'!$AF629),"")</f>
        <v/>
      </c>
      <c r="BB136" s="346" t="str">
        <f>IF(AND('MAPA DE RIESGOS'!$AP630="Baja",'MAPA DE RIESGOS'!$AR630="Moderado"),CONCATENATE("R",'MAPA DE RIESGOS'!$H630,"C",'MAPA DE RIESGOS'!$AF630),"")</f>
        <v/>
      </c>
      <c r="BC136" s="346" t="str">
        <f>IF(AND('MAPA DE RIESGOS'!$AP631="Baja",'MAPA DE RIESGOS'!$AR631="Moderado"),CONCATENATE("R",'MAPA DE RIESGOS'!$H631,"C",'MAPA DE RIESGOS'!$AF631),"")</f>
        <v/>
      </c>
      <c r="BD136" s="346" t="str">
        <f>IF(AND('MAPA DE RIESGOS'!$AP632="Baja",'MAPA DE RIESGOS'!$AR632="Moderado"),CONCATENATE("R",'MAPA DE RIESGOS'!$H632,"C",'MAPA DE RIESGOS'!$AF632),"")</f>
        <v/>
      </c>
      <c r="BE136" s="346" t="str">
        <f>IF(AND('MAPA DE RIESGOS'!$AP633="Baja",'MAPA DE RIESGOS'!$AR633="Moderado"),CONCATENATE("R",'MAPA DE RIESGOS'!$H633,"C",'MAPA DE RIESGOS'!$AF633),"")</f>
        <v/>
      </c>
      <c r="BF136" s="346" t="str">
        <f>IF(AND('MAPA DE RIESGOS'!$AP634="Baja",'MAPA DE RIESGOS'!$AR634="Moderado"),CONCATENATE("R",'MAPA DE RIESGOS'!$H634,"C",'MAPA DE RIESGOS'!$AF634),"")</f>
        <v/>
      </c>
      <c r="BG136" s="346" t="str">
        <f>IF(AND('MAPA DE RIESGOS'!$AP635="Baja",'MAPA DE RIESGOS'!$AR635="Moderado"),CONCATENATE("R",'MAPA DE RIESGOS'!$H635,"C",'MAPA DE RIESGOS'!$AF635),"")</f>
        <v/>
      </c>
      <c r="BH136" s="346" t="str">
        <f>IF(AND('MAPA DE RIESGOS'!$AP636="Baja",'MAPA DE RIESGOS'!$AR636="Moderado"),CONCATENATE("R",'MAPA DE RIESGOS'!$H636,"C",'MAPA DE RIESGOS'!$AF636),"")</f>
        <v/>
      </c>
      <c r="BI136" s="346" t="str">
        <f>IF(AND('MAPA DE RIESGOS'!$AP637="Baja",'MAPA DE RIESGOS'!$AR637="Moderado"),CONCATENATE("R",'MAPA DE RIESGOS'!$H637,"C",'MAPA DE RIESGOS'!$AF637),"")</f>
        <v/>
      </c>
      <c r="BJ136" s="346" t="str">
        <f>IF(AND('MAPA DE RIESGOS'!$AP638="Baja",'MAPA DE RIESGOS'!$AR638="Moderado"),CONCATENATE("R",'MAPA DE RIESGOS'!$H638,"C",'MAPA DE RIESGOS'!$AF638),"")</f>
        <v/>
      </c>
      <c r="BK136" s="347" t="str">
        <f>IF(AND('MAPA DE RIESGOS'!$AP639="Baja",'MAPA DE RIESGOS'!$AR639="Moderado"),CONCATENATE("R",'MAPA DE RIESGOS'!$H639,"C",'MAPA DE RIESGOS'!$AF639),"")</f>
        <v/>
      </c>
      <c r="BL136" s="333" t="str">
        <f>IF(AND('MAPA DE RIESGOS'!$AP622="Baja",'MAPA DE RIESGOS'!$AR622="Mayor"),CONCATENATE("R",'MAPA DE RIESGOS'!$H622,"C",'MAPA DE RIESGOS'!$AF622),"")</f>
        <v/>
      </c>
      <c r="BM136" s="333" t="str">
        <f>IF(AND('MAPA DE RIESGOS'!$AP623="Baja",'MAPA DE RIESGOS'!$AR623="Mayor"),CONCATENATE("R",'MAPA DE RIESGOS'!$H623,"C",'MAPA DE RIESGOS'!$AF623),"")</f>
        <v/>
      </c>
      <c r="BN136" s="333" t="str">
        <f>IF(AND('MAPA DE RIESGOS'!$AP624="Baja",'MAPA DE RIESGOS'!$AR624="Mayor"),CONCATENATE("R",'MAPA DE RIESGOS'!$H624,"C",'MAPA DE RIESGOS'!$AF624),"")</f>
        <v/>
      </c>
      <c r="BO136" s="333" t="str">
        <f>IF(AND('MAPA DE RIESGOS'!$AP625="Baja",'MAPA DE RIESGOS'!$AR625="Mayor"),CONCATENATE("R",'MAPA DE RIESGOS'!$H625,"C",'MAPA DE RIESGOS'!$AF625),"")</f>
        <v/>
      </c>
      <c r="BP136" s="333" t="str">
        <f>IF(AND('MAPA DE RIESGOS'!$AP626="Baja",'MAPA DE RIESGOS'!$AR626="Mayor"),CONCATENATE("R",'MAPA DE RIESGOS'!$H626,"C",'MAPA DE RIESGOS'!$AF626),"")</f>
        <v/>
      </c>
      <c r="BQ136" s="333" t="str">
        <f>IF(AND('MAPA DE RIESGOS'!$AP627="Baja",'MAPA DE RIESGOS'!$AR627="Mayor"),CONCATENATE("R",'MAPA DE RIESGOS'!$H627,"C",'MAPA DE RIESGOS'!$AF627),"")</f>
        <v/>
      </c>
      <c r="BR136" s="333" t="str">
        <f>IF(AND('MAPA DE RIESGOS'!$AP628="Baja",'MAPA DE RIESGOS'!$AR628="Mayor"),CONCATENATE("R",'MAPA DE RIESGOS'!$H628,"C",'MAPA DE RIESGOS'!$AF628),"")</f>
        <v/>
      </c>
      <c r="BS136" s="333" t="str">
        <f>IF(AND('MAPA DE RIESGOS'!$AP629="Baja",'MAPA DE RIESGOS'!$AR629="Mayor"),CONCATENATE("R",'MAPA DE RIESGOS'!$H629,"C",'MAPA DE RIESGOS'!$AF629),"")</f>
        <v/>
      </c>
      <c r="BT136" s="333" t="str">
        <f>IF(AND('MAPA DE RIESGOS'!$AP630="Baja",'MAPA DE RIESGOS'!$AR630="Mayor"),CONCATENATE("R",'MAPA DE RIESGOS'!$H630,"C",'MAPA DE RIESGOS'!$AF630),"")</f>
        <v/>
      </c>
      <c r="BU136" s="333" t="str">
        <f>IF(AND('MAPA DE RIESGOS'!$AP631="Baja",'MAPA DE RIESGOS'!$AR631="Mayor"),CONCATENATE("R",'MAPA DE RIESGOS'!$H631,"C",'MAPA DE RIESGOS'!$AF631),"")</f>
        <v/>
      </c>
      <c r="BV136" s="333" t="str">
        <f>IF(AND('MAPA DE RIESGOS'!$AP632="Baja",'MAPA DE RIESGOS'!$AR632="Mayor"),CONCATENATE("R",'MAPA DE RIESGOS'!$H632,"C",'MAPA DE RIESGOS'!$AF632),"")</f>
        <v/>
      </c>
      <c r="BW136" s="333" t="str">
        <f>IF(AND('MAPA DE RIESGOS'!$AP633="Baja",'MAPA DE RIESGOS'!$AR633="Mayor"),CONCATENATE("R",'MAPA DE RIESGOS'!$H633,"C",'MAPA DE RIESGOS'!$AF633),"")</f>
        <v/>
      </c>
      <c r="BX136" s="333" t="str">
        <f>IF(AND('MAPA DE RIESGOS'!$AP634="Baja",'MAPA DE RIESGOS'!$AR634="Mayor"),CONCATENATE("R",'MAPA DE RIESGOS'!$H634,"C",'MAPA DE RIESGOS'!$AF634),"")</f>
        <v/>
      </c>
      <c r="BY136" s="333" t="str">
        <f>IF(AND('MAPA DE RIESGOS'!$AP635="Baja",'MAPA DE RIESGOS'!$AR635="Mayor"),CONCATENATE("R",'MAPA DE RIESGOS'!$H635,"C",'MAPA DE RIESGOS'!$AF635),"")</f>
        <v/>
      </c>
      <c r="BZ136" s="333" t="str">
        <f>IF(AND('MAPA DE RIESGOS'!$AP636="Baja",'MAPA DE RIESGOS'!$AR636="Mayor"),CONCATENATE("R",'MAPA DE RIESGOS'!$H636,"C",'MAPA DE RIESGOS'!$AF636),"")</f>
        <v/>
      </c>
      <c r="CA136" s="333" t="str">
        <f>IF(AND('MAPA DE RIESGOS'!$AP637="Baja",'MAPA DE RIESGOS'!$AR637="Mayor"),CONCATENATE("R",'MAPA DE RIESGOS'!$H637,"C",'MAPA DE RIESGOS'!$AF637),"")</f>
        <v/>
      </c>
      <c r="CB136" s="333" t="str">
        <f>IF(AND('MAPA DE RIESGOS'!$AP638="Baja",'MAPA DE RIESGOS'!$AR638="Mayor"),CONCATENATE("R",'MAPA DE RIESGOS'!$H638,"C",'MAPA DE RIESGOS'!$AF638),"")</f>
        <v/>
      </c>
      <c r="CC136" s="334" t="str">
        <f>IF(AND('MAPA DE RIESGOS'!$AP639="Baja",'MAPA DE RIESGOS'!$AR639="Mayor"),CONCATENATE("R",'MAPA DE RIESGOS'!$H639,"C",'MAPA DE RIESGOS'!$AF639),"")</f>
        <v/>
      </c>
      <c r="CD136" s="335" t="str">
        <f>IF(AND('MAPA DE RIESGOS'!$AP622="Baja",'MAPA DE RIESGOS'!$AR622="Catastrófico"),CONCATENATE("R",'MAPA DE RIESGOS'!$H622,"C",'MAPA DE RIESGOS'!$AF622),"")</f>
        <v/>
      </c>
      <c r="CE136" s="335" t="str">
        <f>IF(AND('MAPA DE RIESGOS'!$AP623="Baja",'MAPA DE RIESGOS'!$AR623="Catastrófico"),CONCATENATE("R",'MAPA DE RIESGOS'!$H623,"C",'MAPA DE RIESGOS'!$AF623),"")</f>
        <v/>
      </c>
      <c r="CF136" s="335" t="str">
        <f>IF(AND('MAPA DE RIESGOS'!$AP624="Baja",'MAPA DE RIESGOS'!$AR624="Catastrófico"),CONCATENATE("R",'MAPA DE RIESGOS'!$H624,"C",'MAPA DE RIESGOS'!$AF624),"")</f>
        <v/>
      </c>
      <c r="CG136" s="335" t="str">
        <f>IF(AND('MAPA DE RIESGOS'!$AP625="Baja",'MAPA DE RIESGOS'!$AR625="Catastrófico"),CONCATENATE("R",'MAPA DE RIESGOS'!$H625,"C",'MAPA DE RIESGOS'!$AF625),"")</f>
        <v/>
      </c>
      <c r="CH136" s="335" t="str">
        <f>IF(AND('MAPA DE RIESGOS'!$AP626="Baja",'MAPA DE RIESGOS'!$AR626="Catastrófico"),CONCATENATE("R",'MAPA DE RIESGOS'!$H626,"C",'MAPA DE RIESGOS'!$AF626),"")</f>
        <v/>
      </c>
      <c r="CI136" s="335" t="str">
        <f>IF(AND('MAPA DE RIESGOS'!$AP627="Baja",'MAPA DE RIESGOS'!$AR627="Catastrófico"),CONCATENATE("R",'MAPA DE RIESGOS'!$H627,"C",'MAPA DE RIESGOS'!$AF627),"")</f>
        <v/>
      </c>
      <c r="CJ136" s="335" t="str">
        <f>IF(AND('MAPA DE RIESGOS'!$AP628="Baja",'MAPA DE RIESGOS'!$AR628="Catastrófico"),CONCATENATE("R",'MAPA DE RIESGOS'!$H628,"C",'MAPA DE RIESGOS'!$AF628),"")</f>
        <v/>
      </c>
      <c r="CK136" s="335" t="str">
        <f>IF(AND('MAPA DE RIESGOS'!$AP629="Baja",'MAPA DE RIESGOS'!$AR629="Catastrófico"),CONCATENATE("R",'MAPA DE RIESGOS'!$H629,"C",'MAPA DE RIESGOS'!$AF629),"")</f>
        <v/>
      </c>
      <c r="CL136" s="335" t="str">
        <f>IF(AND('MAPA DE RIESGOS'!$AP630="Baja",'MAPA DE RIESGOS'!$AR630="Catastrófico"),CONCATENATE("R",'MAPA DE RIESGOS'!$H630,"C",'MAPA DE RIESGOS'!$AF630),"")</f>
        <v/>
      </c>
      <c r="CM136" s="335" t="str">
        <f>IF(AND('MAPA DE RIESGOS'!$AP631="Baja",'MAPA DE RIESGOS'!$AR631="Catastrófico"),CONCATENATE("R",'MAPA DE RIESGOS'!$H631,"C",'MAPA DE RIESGOS'!$AF631),"")</f>
        <v/>
      </c>
      <c r="CN136" s="335" t="str">
        <f>IF(AND('MAPA DE RIESGOS'!$AP632="Baja",'MAPA DE RIESGOS'!$AR632="Catastrófico"),CONCATENATE("R",'MAPA DE RIESGOS'!$H632,"C",'MAPA DE RIESGOS'!$AF632),"")</f>
        <v/>
      </c>
      <c r="CO136" s="335" t="str">
        <f>IF(AND('MAPA DE RIESGOS'!$AP633="Baja",'MAPA DE RIESGOS'!$AR633="Catastrófico"),CONCATENATE("R",'MAPA DE RIESGOS'!$H633,"C",'MAPA DE RIESGOS'!$AF633),"")</f>
        <v/>
      </c>
      <c r="CP136" s="335" t="str">
        <f>IF(AND('MAPA DE RIESGOS'!$AP634="Baja",'MAPA DE RIESGOS'!$AR634="Catastrófico"),CONCATENATE("R",'MAPA DE RIESGOS'!$H634,"C",'MAPA DE RIESGOS'!$AF634),"")</f>
        <v/>
      </c>
      <c r="CQ136" s="335" t="str">
        <f>IF(AND('MAPA DE RIESGOS'!$AP635="Baja",'MAPA DE RIESGOS'!$AR635="Catastrófico"),CONCATENATE("R",'MAPA DE RIESGOS'!$H635,"C",'MAPA DE RIESGOS'!$AF635),"")</f>
        <v/>
      </c>
      <c r="CR136" s="335" t="str">
        <f>IF(AND('MAPA DE RIESGOS'!$AP636="Baja",'MAPA DE RIESGOS'!$AR636="Catastrófico"),CONCATENATE("R",'MAPA DE RIESGOS'!$H636,"C",'MAPA DE RIESGOS'!$AF636),"")</f>
        <v/>
      </c>
      <c r="CS136" s="335" t="str">
        <f>IF(AND('MAPA DE RIESGOS'!$AP637="Baja",'MAPA DE RIESGOS'!$AR637="Catastrófico"),CONCATENATE("R",'MAPA DE RIESGOS'!$H637,"C",'MAPA DE RIESGOS'!$AF637),"")</f>
        <v/>
      </c>
      <c r="CT136" s="335" t="str">
        <f>IF(AND('MAPA DE RIESGOS'!$AP638="Baja",'MAPA DE RIESGOS'!$AR638="Catastrófico"),CONCATENATE("R",'MAPA DE RIESGOS'!$H638,"C",'MAPA DE RIESGOS'!$AF638),"")</f>
        <v/>
      </c>
      <c r="CU136" s="336" t="str">
        <f>IF(AND('MAPA DE RIESGOS'!$AP639="Baja",'MAPA DE RIESGOS'!$AR639="Catastrófico"),CONCATENATE("R",'MAPA DE RIESGOS'!$H639,"C",'MAPA DE RIESGOS'!$AF639),"")</f>
        <v/>
      </c>
      <c r="CV136" s="67"/>
      <c r="CW136" s="969"/>
      <c r="CX136" s="969"/>
      <c r="CY136" s="969"/>
      <c r="CZ136" s="969"/>
      <c r="DA136" s="969"/>
      <c r="DB136" s="969"/>
    </row>
    <row r="137" spans="2:106" ht="32.450000000000003" customHeight="1">
      <c r="B137" s="966"/>
      <c r="C137" s="966"/>
      <c r="D137" s="967"/>
      <c r="E137" s="955"/>
      <c r="F137" s="956"/>
      <c r="G137" s="956"/>
      <c r="H137" s="956"/>
      <c r="I137" s="957"/>
      <c r="J137" s="354" t="str">
        <f>IF(AND('MAPA DE RIESGOS'!$AP640="Baja",'MAPA DE RIESGOS'!$AR640="Leve"),CONCATENATE("R",'MAPA DE RIESGOS'!$H640,"C",'MAPA DE RIESGOS'!$AF640),"")</f>
        <v/>
      </c>
      <c r="K137" s="355" t="str">
        <f>IF(AND('MAPA DE RIESGOS'!$AP641="Baja",'MAPA DE RIESGOS'!$AR641="Leve"),CONCATENATE("R",'MAPA DE RIESGOS'!$H641,"C",'MAPA DE RIESGOS'!$AF641),"")</f>
        <v/>
      </c>
      <c r="L137" s="355" t="str">
        <f>IF(AND('MAPA DE RIESGOS'!$AP642="Baja",'MAPA DE RIESGOS'!$AR642="Leve"),CONCATENATE("R",'MAPA DE RIESGOS'!$H642,"C",'MAPA DE RIESGOS'!$AF642),"")</f>
        <v/>
      </c>
      <c r="M137" s="355" t="str">
        <f>IF(AND('MAPA DE RIESGOS'!$AP643="Baja",'MAPA DE RIESGOS'!$AR643="Leve"),CONCATENATE("R",'MAPA DE RIESGOS'!$H643,"C",'MAPA DE RIESGOS'!$AF643),"")</f>
        <v/>
      </c>
      <c r="N137" s="355" t="str">
        <f>IF(AND('MAPA DE RIESGOS'!$AP644="Baja",'MAPA DE RIESGOS'!$AR644="Leve"),CONCATENATE("R",'MAPA DE RIESGOS'!$H644,"C",'MAPA DE RIESGOS'!$AF644),"")</f>
        <v/>
      </c>
      <c r="O137" s="355" t="str">
        <f>IF(AND('MAPA DE RIESGOS'!$AP645="Baja",'MAPA DE RIESGOS'!$AR645="Leve"),CONCATENATE("R",'MAPA DE RIESGOS'!$H645,"C",'MAPA DE RIESGOS'!$AF645),"")</f>
        <v/>
      </c>
      <c r="P137" s="355" t="str">
        <f>IF(AND('MAPA DE RIESGOS'!$AP646="Baja",'MAPA DE RIESGOS'!$AR646="Leve"),CONCATENATE("R",'MAPA DE RIESGOS'!$H646,"C",'MAPA DE RIESGOS'!$AF646),"")</f>
        <v/>
      </c>
      <c r="Q137" s="355" t="str">
        <f>IF(AND('MAPA DE RIESGOS'!$AP647="Baja",'MAPA DE RIESGOS'!$AR647="Leve"),CONCATENATE("R",'MAPA DE RIESGOS'!$H647,"C",'MAPA DE RIESGOS'!$AF647),"")</f>
        <v/>
      </c>
      <c r="R137" s="355" t="str">
        <f>IF(AND('MAPA DE RIESGOS'!$AP648="Baja",'MAPA DE RIESGOS'!$AR648="Leve"),CONCATENATE("R",'MAPA DE RIESGOS'!$H648,"C",'MAPA DE RIESGOS'!$AF648),"")</f>
        <v/>
      </c>
      <c r="S137" s="355" t="str">
        <f>IF(AND('MAPA DE RIESGOS'!$AP649="Baja",'MAPA DE RIESGOS'!$AR649="Leve"),CONCATENATE("R",'MAPA DE RIESGOS'!$H649,"C",'MAPA DE RIESGOS'!$AF649),"")</f>
        <v/>
      </c>
      <c r="T137" s="355" t="str">
        <f>IF(AND('MAPA DE RIESGOS'!$AP650="Baja",'MAPA DE RIESGOS'!$AR650="Leve"),CONCATENATE("R",'MAPA DE RIESGOS'!$H650,"C",'MAPA DE RIESGOS'!$AF650),"")</f>
        <v/>
      </c>
      <c r="U137" s="355" t="str">
        <f>IF(AND('MAPA DE RIESGOS'!$AP651="Baja",'MAPA DE RIESGOS'!$AR651="Leve"),CONCATENATE("R",'MAPA DE RIESGOS'!$H651,"C",'MAPA DE RIESGOS'!$AF651),"")</f>
        <v/>
      </c>
      <c r="V137" s="355" t="str">
        <f>IF(AND('MAPA DE RIESGOS'!$AP652="Baja",'MAPA DE RIESGOS'!$AR652="Leve"),CONCATENATE("R",'MAPA DE RIESGOS'!$H652,"C",'MAPA DE RIESGOS'!$AF652),"")</f>
        <v/>
      </c>
      <c r="W137" s="355" t="str">
        <f>IF(AND('MAPA DE RIESGOS'!$AP653="Baja",'MAPA DE RIESGOS'!$AR653="Leve"),CONCATENATE("R",'MAPA DE RIESGOS'!$H653,"C",'MAPA DE RIESGOS'!$AF653),"")</f>
        <v/>
      </c>
      <c r="X137" s="355" t="str">
        <f>IF(AND('MAPA DE RIESGOS'!$AP654="Baja",'MAPA DE RIESGOS'!$AR654="Leve"),CONCATENATE("R",'MAPA DE RIESGOS'!$H654,"C",'MAPA DE RIESGOS'!$AF654),"")</f>
        <v/>
      </c>
      <c r="Y137" s="355" t="str">
        <f>IF(AND('MAPA DE RIESGOS'!$AP655="Baja",'MAPA DE RIESGOS'!$AR655="Leve"),CONCATENATE("R",'MAPA DE RIESGOS'!$H655,"C",'MAPA DE RIESGOS'!$AF655),"")</f>
        <v/>
      </c>
      <c r="Z137" s="355" t="str">
        <f>IF(AND('MAPA DE RIESGOS'!$AP656="Baja",'MAPA DE RIESGOS'!$AR656="Leve"),CONCATENATE("R",'MAPA DE RIESGOS'!$H656,"C",'MAPA DE RIESGOS'!$AF656),"")</f>
        <v/>
      </c>
      <c r="AA137" s="356" t="str">
        <f>IF(AND('MAPA DE RIESGOS'!$AP657="Baja",'MAPA DE RIESGOS'!$AR657="Leve"),CONCATENATE("R",'MAPA DE RIESGOS'!$H657,"C",'MAPA DE RIESGOS'!$AF657),"")</f>
        <v/>
      </c>
      <c r="AB137" s="345" t="str">
        <f>IF(AND('MAPA DE RIESGOS'!$AP640="Baja",'MAPA DE RIESGOS'!$AR640="Menor"),CONCATENATE("R",'MAPA DE RIESGOS'!$H640,"C",'MAPA DE RIESGOS'!$AF640),"")</f>
        <v/>
      </c>
      <c r="AC137" s="346" t="str">
        <f>IF(AND('MAPA DE RIESGOS'!$AP641="Baja",'MAPA DE RIESGOS'!$AR641="Menor"),CONCATENATE("R",'MAPA DE RIESGOS'!$H641,"C",'MAPA DE RIESGOS'!$AF641),"")</f>
        <v/>
      </c>
      <c r="AD137" s="346" t="str">
        <f>IF(AND('MAPA DE RIESGOS'!$AP642="Baja",'MAPA DE RIESGOS'!$AR642="Menor"),CONCATENATE("R",'MAPA DE RIESGOS'!$H642,"C",'MAPA DE RIESGOS'!$AF642),"")</f>
        <v/>
      </c>
      <c r="AE137" s="346" t="str">
        <f>IF(AND('MAPA DE RIESGOS'!$AP643="Baja",'MAPA DE RIESGOS'!$AR643="Menor"),CONCATENATE("R",'MAPA DE RIESGOS'!$H643,"C",'MAPA DE RIESGOS'!$AF643),"")</f>
        <v/>
      </c>
      <c r="AF137" s="346" t="str">
        <f>IF(AND('MAPA DE RIESGOS'!$AP644="Baja",'MAPA DE RIESGOS'!$AR644="Menor"),CONCATENATE("R",'MAPA DE RIESGOS'!$H644,"C",'MAPA DE RIESGOS'!$AF644),"")</f>
        <v/>
      </c>
      <c r="AG137" s="346" t="str">
        <f>IF(AND('MAPA DE RIESGOS'!$AP645="Baja",'MAPA DE RIESGOS'!$AR645="Menor"),CONCATENATE("R",'MAPA DE RIESGOS'!$H645,"C",'MAPA DE RIESGOS'!$AF645),"")</f>
        <v/>
      </c>
      <c r="AH137" s="346" t="str">
        <f>IF(AND('MAPA DE RIESGOS'!$AP646="Baja",'MAPA DE RIESGOS'!$AR646="Menor"),CONCATENATE("R",'MAPA DE RIESGOS'!$H646,"C",'MAPA DE RIESGOS'!$AF646),"")</f>
        <v/>
      </c>
      <c r="AI137" s="346" t="str">
        <f>IF(AND('MAPA DE RIESGOS'!$AP647="Baja",'MAPA DE RIESGOS'!$AR647="Menor"),CONCATENATE("R",'MAPA DE RIESGOS'!$H647,"C",'MAPA DE RIESGOS'!$AF647),"")</f>
        <v/>
      </c>
      <c r="AJ137" s="346" t="str">
        <f>IF(AND('MAPA DE RIESGOS'!$AP648="Baja",'MAPA DE RIESGOS'!$AR648="Menor"),CONCATENATE("R",'MAPA DE RIESGOS'!$H648,"C",'MAPA DE RIESGOS'!$AF648),"")</f>
        <v/>
      </c>
      <c r="AK137" s="346" t="str">
        <f>IF(AND('MAPA DE RIESGOS'!$AP649="Baja",'MAPA DE RIESGOS'!$AR649="Menor"),CONCATENATE("R",'MAPA DE RIESGOS'!$H649,"C",'MAPA DE RIESGOS'!$AF649),"")</f>
        <v/>
      </c>
      <c r="AL137" s="346" t="str">
        <f>IF(AND('MAPA DE RIESGOS'!$AP650="Baja",'MAPA DE RIESGOS'!$AR650="Menor"),CONCATENATE("R",'MAPA DE RIESGOS'!$H650,"C",'MAPA DE RIESGOS'!$AF650),"")</f>
        <v/>
      </c>
      <c r="AM137" s="346" t="str">
        <f>IF(AND('MAPA DE RIESGOS'!$AP651="Baja",'MAPA DE RIESGOS'!$AR651="Menor"),CONCATENATE("R",'MAPA DE RIESGOS'!$H651,"C",'MAPA DE RIESGOS'!$AF651),"")</f>
        <v/>
      </c>
      <c r="AN137" s="346" t="str">
        <f>IF(AND('MAPA DE RIESGOS'!$AP652="Baja",'MAPA DE RIESGOS'!$AR652="Menor"),CONCATENATE("R",'MAPA DE RIESGOS'!$H652,"C",'MAPA DE RIESGOS'!$AF652),"")</f>
        <v/>
      </c>
      <c r="AO137" s="346" t="str">
        <f>IF(AND('MAPA DE RIESGOS'!$AP653="Baja",'MAPA DE RIESGOS'!$AR653="Menor"),CONCATENATE("R",'MAPA DE RIESGOS'!$H653,"C",'MAPA DE RIESGOS'!$AF653),"")</f>
        <v/>
      </c>
      <c r="AP137" s="346" t="str">
        <f>IF(AND('MAPA DE RIESGOS'!$AP654="Baja",'MAPA DE RIESGOS'!$AR654="Menor"),CONCATENATE("R",'MAPA DE RIESGOS'!$H654,"C",'MAPA DE RIESGOS'!$AF654),"")</f>
        <v/>
      </c>
      <c r="AQ137" s="346" t="str">
        <f>IF(AND('MAPA DE RIESGOS'!$AP655="Baja",'MAPA DE RIESGOS'!$AR655="Menor"),CONCATENATE("R",'MAPA DE RIESGOS'!$H655,"C",'MAPA DE RIESGOS'!$AF655),"")</f>
        <v/>
      </c>
      <c r="AR137" s="346" t="str">
        <f>IF(AND('MAPA DE RIESGOS'!$AP656="Baja",'MAPA DE RIESGOS'!$AR656="Menor"),CONCATENATE("R",'MAPA DE RIESGOS'!$H656,"C",'MAPA DE RIESGOS'!$AF656),"")</f>
        <v/>
      </c>
      <c r="AS137" s="346" t="str">
        <f>IF(AND('MAPA DE RIESGOS'!$AP657="Baja",'MAPA DE RIESGOS'!$AR657="Menor"),CONCATENATE("R",'MAPA DE RIESGOS'!$H657,"C",'MAPA DE RIESGOS'!$AF657),"")</f>
        <v/>
      </c>
      <c r="AT137" s="345" t="str">
        <f>IF(AND('MAPA DE RIESGOS'!$AP640="Baja",'MAPA DE RIESGOS'!$AR640="Moderado"),CONCATENATE("R",'MAPA DE RIESGOS'!$H640,"C",'MAPA DE RIESGOS'!$AF640),"")</f>
        <v/>
      </c>
      <c r="AU137" s="346" t="str">
        <f>IF(AND('MAPA DE RIESGOS'!$AP641="Baja",'MAPA DE RIESGOS'!$AR641="Moderado"),CONCATENATE("R",'MAPA DE RIESGOS'!$H641,"C",'MAPA DE RIESGOS'!$AF641),"")</f>
        <v/>
      </c>
      <c r="AV137" s="346" t="str">
        <f>IF(AND('MAPA DE RIESGOS'!$AP642="Baja",'MAPA DE RIESGOS'!$AR642="Moderado"),CONCATENATE("R",'MAPA DE RIESGOS'!$H642,"C",'MAPA DE RIESGOS'!$AF642),"")</f>
        <v/>
      </c>
      <c r="AW137" s="346" t="str">
        <f>IF(AND('MAPA DE RIESGOS'!$AP643="Baja",'MAPA DE RIESGOS'!$AR643="Moderado"),CONCATENATE("R",'MAPA DE RIESGOS'!$H643,"C",'MAPA DE RIESGOS'!$AF643),"")</f>
        <v/>
      </c>
      <c r="AX137" s="346" t="str">
        <f>IF(AND('MAPA DE RIESGOS'!$AP644="Baja",'MAPA DE RIESGOS'!$AR644="Moderado"),CONCATENATE("R",'MAPA DE RIESGOS'!$H644,"C",'MAPA DE RIESGOS'!$AF644),"")</f>
        <v/>
      </c>
      <c r="AY137" s="346" t="str">
        <f>IF(AND('MAPA DE RIESGOS'!$AP645="Baja",'MAPA DE RIESGOS'!$AR645="Moderado"),CONCATENATE("R",'MAPA DE RIESGOS'!$H645,"C",'MAPA DE RIESGOS'!$AF645),"")</f>
        <v/>
      </c>
      <c r="AZ137" s="346" t="str">
        <f>IF(AND('MAPA DE RIESGOS'!$AP646="Baja",'MAPA DE RIESGOS'!$AR646="Moderado"),CONCATENATE("R",'MAPA DE RIESGOS'!$H646,"C",'MAPA DE RIESGOS'!$AF646),"")</f>
        <v/>
      </c>
      <c r="BA137" s="346" t="str">
        <f>IF(AND('MAPA DE RIESGOS'!$AP647="Baja",'MAPA DE RIESGOS'!$AR647="Moderado"),CONCATENATE("R",'MAPA DE RIESGOS'!$H647,"C",'MAPA DE RIESGOS'!$AF647),"")</f>
        <v/>
      </c>
      <c r="BB137" s="346" t="str">
        <f>IF(AND('MAPA DE RIESGOS'!$AP648="Baja",'MAPA DE RIESGOS'!$AR648="Moderado"),CONCATENATE("R",'MAPA DE RIESGOS'!$H648,"C",'MAPA DE RIESGOS'!$AF648),"")</f>
        <v/>
      </c>
      <c r="BC137" s="346" t="str">
        <f>IF(AND('MAPA DE RIESGOS'!$AP649="Baja",'MAPA DE RIESGOS'!$AR649="Moderado"),CONCATENATE("R",'MAPA DE RIESGOS'!$H649,"C",'MAPA DE RIESGOS'!$AF649),"")</f>
        <v/>
      </c>
      <c r="BD137" s="346" t="str">
        <f>IF(AND('MAPA DE RIESGOS'!$AP650="Baja",'MAPA DE RIESGOS'!$AR650="Moderado"),CONCATENATE("R",'MAPA DE RIESGOS'!$H650,"C",'MAPA DE RIESGOS'!$AF650),"")</f>
        <v/>
      </c>
      <c r="BE137" s="346" t="str">
        <f>IF(AND('MAPA DE RIESGOS'!$AP651="Baja",'MAPA DE RIESGOS'!$AR651="Moderado"),CONCATENATE("R",'MAPA DE RIESGOS'!$H651,"C",'MAPA DE RIESGOS'!$AF651),"")</f>
        <v/>
      </c>
      <c r="BF137" s="346" t="str">
        <f>IF(AND('MAPA DE RIESGOS'!$AP652="Baja",'MAPA DE RIESGOS'!$AR652="Moderado"),CONCATENATE("R",'MAPA DE RIESGOS'!$H652,"C",'MAPA DE RIESGOS'!$AF652),"")</f>
        <v/>
      </c>
      <c r="BG137" s="346" t="str">
        <f>IF(AND('MAPA DE RIESGOS'!$AP653="Baja",'MAPA DE RIESGOS'!$AR653="Moderado"),CONCATENATE("R",'MAPA DE RIESGOS'!$H653,"C",'MAPA DE RIESGOS'!$AF653),"")</f>
        <v/>
      </c>
      <c r="BH137" s="346" t="str">
        <f>IF(AND('MAPA DE RIESGOS'!$AP654="Baja",'MAPA DE RIESGOS'!$AR654="Moderado"),CONCATENATE("R",'MAPA DE RIESGOS'!$H654,"C",'MAPA DE RIESGOS'!$AF654),"")</f>
        <v/>
      </c>
      <c r="BI137" s="346" t="str">
        <f>IF(AND('MAPA DE RIESGOS'!$AP655="Baja",'MAPA DE RIESGOS'!$AR655="Moderado"),CONCATENATE("R",'MAPA DE RIESGOS'!$H655,"C",'MAPA DE RIESGOS'!$AF655),"")</f>
        <v/>
      </c>
      <c r="BJ137" s="346" t="str">
        <f>IF(AND('MAPA DE RIESGOS'!$AP656="Baja",'MAPA DE RIESGOS'!$AR656="Moderado"),CONCATENATE("R",'MAPA DE RIESGOS'!$H656,"C",'MAPA DE RIESGOS'!$AF656),"")</f>
        <v/>
      </c>
      <c r="BK137" s="347" t="str">
        <f>IF(AND('MAPA DE RIESGOS'!$AP657="Baja",'MAPA DE RIESGOS'!$AR657="Moderado"),CONCATENATE("R",'MAPA DE RIESGOS'!$H657,"C",'MAPA DE RIESGOS'!$AF657),"")</f>
        <v/>
      </c>
      <c r="BL137" s="333" t="str">
        <f>IF(AND('MAPA DE RIESGOS'!$AP640="Baja",'MAPA DE RIESGOS'!$AR640="Mayor"),CONCATENATE("R",'MAPA DE RIESGOS'!$H640,"C",'MAPA DE RIESGOS'!$AF640),"")</f>
        <v/>
      </c>
      <c r="BM137" s="333" t="str">
        <f>IF(AND('MAPA DE RIESGOS'!$AP641="Baja",'MAPA DE RIESGOS'!$AR641="Mayor"),CONCATENATE("R",'MAPA DE RIESGOS'!$H641,"C",'MAPA DE RIESGOS'!$AF641),"")</f>
        <v/>
      </c>
      <c r="BN137" s="333" t="str">
        <f>IF(AND('MAPA DE RIESGOS'!$AP642="Baja",'MAPA DE RIESGOS'!$AR642="Mayor"),CONCATENATE("R",'MAPA DE RIESGOS'!$H642,"C",'MAPA DE RIESGOS'!$AF642),"")</f>
        <v/>
      </c>
      <c r="BO137" s="333" t="str">
        <f>IF(AND('MAPA DE RIESGOS'!$AP643="Baja",'MAPA DE RIESGOS'!$AR643="Mayor"),CONCATENATE("R",'MAPA DE RIESGOS'!$H643,"C",'MAPA DE RIESGOS'!$AF643),"")</f>
        <v/>
      </c>
      <c r="BP137" s="333" t="str">
        <f>IF(AND('MAPA DE RIESGOS'!$AP644="Baja",'MAPA DE RIESGOS'!$AR644="Mayor"),CONCATENATE("R",'MAPA DE RIESGOS'!$H644,"C",'MAPA DE RIESGOS'!$AF644),"")</f>
        <v/>
      </c>
      <c r="BQ137" s="333" t="str">
        <f>IF(AND('MAPA DE RIESGOS'!$AP645="Baja",'MAPA DE RIESGOS'!$AR645="Mayor"),CONCATENATE("R",'MAPA DE RIESGOS'!$H645,"C",'MAPA DE RIESGOS'!$AF645),"")</f>
        <v/>
      </c>
      <c r="BR137" s="333" t="str">
        <f>IF(AND('MAPA DE RIESGOS'!$AP646="Baja",'MAPA DE RIESGOS'!$AR646="Mayor"),CONCATENATE("R",'MAPA DE RIESGOS'!$H646,"C",'MAPA DE RIESGOS'!$AF646),"")</f>
        <v/>
      </c>
      <c r="BS137" s="333" t="str">
        <f>IF(AND('MAPA DE RIESGOS'!$AP647="Baja",'MAPA DE RIESGOS'!$AR647="Mayor"),CONCATENATE("R",'MAPA DE RIESGOS'!$H647,"C",'MAPA DE RIESGOS'!$AF647),"")</f>
        <v/>
      </c>
      <c r="BT137" s="333" t="str">
        <f>IF(AND('MAPA DE RIESGOS'!$AP648="Baja",'MAPA DE RIESGOS'!$AR648="Mayor"),CONCATENATE("R",'MAPA DE RIESGOS'!$H648,"C",'MAPA DE RIESGOS'!$AF648),"")</f>
        <v/>
      </c>
      <c r="BU137" s="333" t="str">
        <f>IF(AND('MAPA DE RIESGOS'!$AP649="Baja",'MAPA DE RIESGOS'!$AR649="Mayor"),CONCATENATE("R",'MAPA DE RIESGOS'!$H649,"C",'MAPA DE RIESGOS'!$AF649),"")</f>
        <v/>
      </c>
      <c r="BV137" s="333" t="str">
        <f>IF(AND('MAPA DE RIESGOS'!$AP650="Baja",'MAPA DE RIESGOS'!$AR650="Mayor"),CONCATENATE("R",'MAPA DE RIESGOS'!$H650,"C",'MAPA DE RIESGOS'!$AF650),"")</f>
        <v/>
      </c>
      <c r="BW137" s="333" t="str">
        <f>IF(AND('MAPA DE RIESGOS'!$AP651="Baja",'MAPA DE RIESGOS'!$AR651="Mayor"),CONCATENATE("R",'MAPA DE RIESGOS'!$H651,"C",'MAPA DE RIESGOS'!$AF651),"")</f>
        <v/>
      </c>
      <c r="BX137" s="333" t="str">
        <f>IF(AND('MAPA DE RIESGOS'!$AP652="Baja",'MAPA DE RIESGOS'!$AR652="Mayor"),CONCATENATE("R",'MAPA DE RIESGOS'!$H652,"C",'MAPA DE RIESGOS'!$AF652),"")</f>
        <v/>
      </c>
      <c r="BY137" s="333" t="str">
        <f>IF(AND('MAPA DE RIESGOS'!$AP653="Baja",'MAPA DE RIESGOS'!$AR653="Mayor"),CONCATENATE("R",'MAPA DE RIESGOS'!$H653,"C",'MAPA DE RIESGOS'!$AF653),"")</f>
        <v/>
      </c>
      <c r="BZ137" s="333" t="str">
        <f>IF(AND('MAPA DE RIESGOS'!$AP654="Baja",'MAPA DE RIESGOS'!$AR654="Mayor"),CONCATENATE("R",'MAPA DE RIESGOS'!$H654,"C",'MAPA DE RIESGOS'!$AF654),"")</f>
        <v/>
      </c>
      <c r="CA137" s="333" t="str">
        <f>IF(AND('MAPA DE RIESGOS'!$AP655="Baja",'MAPA DE RIESGOS'!$AR655="Mayor"),CONCATENATE("R",'MAPA DE RIESGOS'!$H655,"C",'MAPA DE RIESGOS'!$AF655),"")</f>
        <v/>
      </c>
      <c r="CB137" s="333" t="str">
        <f>IF(AND('MAPA DE RIESGOS'!$AP656="Baja",'MAPA DE RIESGOS'!$AR656="Mayor"),CONCATENATE("R",'MAPA DE RIESGOS'!$H656,"C",'MAPA DE RIESGOS'!$AF656),"")</f>
        <v/>
      </c>
      <c r="CC137" s="334" t="str">
        <f>IF(AND('MAPA DE RIESGOS'!$AP657="Baja",'MAPA DE RIESGOS'!$AR657="Mayor"),CONCATENATE("R",'MAPA DE RIESGOS'!$H657,"C",'MAPA DE RIESGOS'!$AF657),"")</f>
        <v/>
      </c>
      <c r="CD137" s="335" t="str">
        <f>IF(AND('MAPA DE RIESGOS'!$AP640="Baja",'MAPA DE RIESGOS'!$AR640="Catastrófico"),CONCATENATE("R",'MAPA DE RIESGOS'!$H640,"C",'MAPA DE RIESGOS'!$AF640),"")</f>
        <v/>
      </c>
      <c r="CE137" s="335" t="str">
        <f>IF(AND('MAPA DE RIESGOS'!$AP641="Baja",'MAPA DE RIESGOS'!$AR641="Catastrófico"),CONCATENATE("R",'MAPA DE RIESGOS'!$H641,"C",'MAPA DE RIESGOS'!$AF641),"")</f>
        <v/>
      </c>
      <c r="CF137" s="335" t="str">
        <f>IF(AND('MAPA DE RIESGOS'!$AP642="Baja",'MAPA DE RIESGOS'!$AR642="Catastrófico"),CONCATENATE("R",'MAPA DE RIESGOS'!$H642,"C",'MAPA DE RIESGOS'!$AF642),"")</f>
        <v/>
      </c>
      <c r="CG137" s="335" t="str">
        <f>IF(AND('MAPA DE RIESGOS'!$AP643="Baja",'MAPA DE RIESGOS'!$AR643="Catastrófico"),CONCATENATE("R",'MAPA DE RIESGOS'!$H643,"C",'MAPA DE RIESGOS'!$AF643),"")</f>
        <v/>
      </c>
      <c r="CH137" s="335" t="str">
        <f>IF(AND('MAPA DE RIESGOS'!$AP644="Baja",'MAPA DE RIESGOS'!$AR644="Catastrófico"),CONCATENATE("R",'MAPA DE RIESGOS'!$H644,"C",'MAPA DE RIESGOS'!$AF644),"")</f>
        <v/>
      </c>
      <c r="CI137" s="335" t="str">
        <f>IF(AND('MAPA DE RIESGOS'!$AP645="Baja",'MAPA DE RIESGOS'!$AR645="Catastrófico"),CONCATENATE("R",'MAPA DE RIESGOS'!$H645,"C",'MAPA DE RIESGOS'!$AF645),"")</f>
        <v/>
      </c>
      <c r="CJ137" s="335" t="str">
        <f>IF(AND('MAPA DE RIESGOS'!$AP646="Baja",'MAPA DE RIESGOS'!$AR646="Catastrófico"),CONCATENATE("R",'MAPA DE RIESGOS'!$H646,"C",'MAPA DE RIESGOS'!$AF646),"")</f>
        <v/>
      </c>
      <c r="CK137" s="335" t="str">
        <f>IF(AND('MAPA DE RIESGOS'!$AP647="Baja",'MAPA DE RIESGOS'!$AR647="Catastrófico"),CONCATENATE("R",'MAPA DE RIESGOS'!$H647,"C",'MAPA DE RIESGOS'!$AF647),"")</f>
        <v/>
      </c>
      <c r="CL137" s="335" t="str">
        <f>IF(AND('MAPA DE RIESGOS'!$AP648="Baja",'MAPA DE RIESGOS'!$AR648="Catastrófico"),CONCATENATE("R",'MAPA DE RIESGOS'!$H648,"C",'MAPA DE RIESGOS'!$AF648),"")</f>
        <v/>
      </c>
      <c r="CM137" s="335" t="str">
        <f>IF(AND('MAPA DE RIESGOS'!$AP649="Baja",'MAPA DE RIESGOS'!$AR649="Catastrófico"),CONCATENATE("R",'MAPA DE RIESGOS'!$H649,"C",'MAPA DE RIESGOS'!$AF649),"")</f>
        <v/>
      </c>
      <c r="CN137" s="335" t="str">
        <f>IF(AND('MAPA DE RIESGOS'!$AP650="Baja",'MAPA DE RIESGOS'!$AR650="Catastrófico"),CONCATENATE("R",'MAPA DE RIESGOS'!$H650,"C",'MAPA DE RIESGOS'!$AF650),"")</f>
        <v/>
      </c>
      <c r="CO137" s="335" t="str">
        <f>IF(AND('MAPA DE RIESGOS'!$AP651="Baja",'MAPA DE RIESGOS'!$AR651="Catastrófico"),CONCATENATE("R",'MAPA DE RIESGOS'!$H651,"C",'MAPA DE RIESGOS'!$AF651),"")</f>
        <v/>
      </c>
      <c r="CP137" s="335" t="str">
        <f>IF(AND('MAPA DE RIESGOS'!$AP652="Baja",'MAPA DE RIESGOS'!$AR652="Catastrófico"),CONCATENATE("R",'MAPA DE RIESGOS'!$H652,"C",'MAPA DE RIESGOS'!$AF652),"")</f>
        <v/>
      </c>
      <c r="CQ137" s="335" t="str">
        <f>IF(AND('MAPA DE RIESGOS'!$AP653="Baja",'MAPA DE RIESGOS'!$AR653="Catastrófico"),CONCATENATE("R",'MAPA DE RIESGOS'!$H653,"C",'MAPA DE RIESGOS'!$AF653),"")</f>
        <v/>
      </c>
      <c r="CR137" s="335" t="str">
        <f>IF(AND('MAPA DE RIESGOS'!$AP654="Baja",'MAPA DE RIESGOS'!$AR654="Catastrófico"),CONCATENATE("R",'MAPA DE RIESGOS'!$H654,"C",'MAPA DE RIESGOS'!$AF654),"")</f>
        <v/>
      </c>
      <c r="CS137" s="335" t="str">
        <f>IF(AND('MAPA DE RIESGOS'!$AP655="Baja",'MAPA DE RIESGOS'!$AR655="Catastrófico"),CONCATENATE("R",'MAPA DE RIESGOS'!$H655,"C",'MAPA DE RIESGOS'!$AF655),"")</f>
        <v/>
      </c>
      <c r="CT137" s="335" t="str">
        <f>IF(AND('MAPA DE RIESGOS'!$AP656="Baja",'MAPA DE RIESGOS'!$AR656="Catastrófico"),CONCATENATE("R",'MAPA DE RIESGOS'!$H656,"C",'MAPA DE RIESGOS'!$AF656),"")</f>
        <v/>
      </c>
      <c r="CU137" s="336" t="str">
        <f>IF(AND('MAPA DE RIESGOS'!$AP657="Baja",'MAPA DE RIESGOS'!$AR657="Catastrófico"),CONCATENATE("R",'MAPA DE RIESGOS'!$H657,"C",'MAPA DE RIESGOS'!$AF657),"")</f>
        <v/>
      </c>
      <c r="CV137" s="67"/>
      <c r="CW137" s="969"/>
      <c r="CX137" s="969"/>
      <c r="CY137" s="969"/>
      <c r="CZ137" s="969"/>
      <c r="DA137" s="969"/>
      <c r="DB137" s="969"/>
    </row>
    <row r="138" spans="2:106" ht="32.450000000000003" customHeight="1">
      <c r="B138" s="966"/>
      <c r="C138" s="966"/>
      <c r="D138" s="967"/>
      <c r="E138" s="955"/>
      <c r="F138" s="956"/>
      <c r="G138" s="956"/>
      <c r="H138" s="956"/>
      <c r="I138" s="957"/>
      <c r="J138" s="354" t="str">
        <f>IF(AND('MAPA DE RIESGOS'!$AP658="Baja",'MAPA DE RIESGOS'!$AR658="Leve"),CONCATENATE("R",'MAPA DE RIESGOS'!$H658,"C",'MAPA DE RIESGOS'!$AF658),"")</f>
        <v/>
      </c>
      <c r="K138" s="355" t="str">
        <f>IF(AND('MAPA DE RIESGOS'!$AP659="Baja",'MAPA DE RIESGOS'!$AR659="Leve"),CONCATENATE("R",'MAPA DE RIESGOS'!$H659,"C",'MAPA DE RIESGOS'!$AF659),"")</f>
        <v/>
      </c>
      <c r="L138" s="355" t="str">
        <f>IF(AND('MAPA DE RIESGOS'!$AP660="Baja",'MAPA DE RIESGOS'!$AR660="Leve"),CONCATENATE("R",'MAPA DE RIESGOS'!$H660,"C",'MAPA DE RIESGOS'!$AF660),"")</f>
        <v/>
      </c>
      <c r="M138" s="355" t="str">
        <f>IF(AND('MAPA DE RIESGOS'!$AP661="Baja",'MAPA DE RIESGOS'!$AR661="Leve"),CONCATENATE("R",'MAPA DE RIESGOS'!$H661,"C",'MAPA DE RIESGOS'!$AF661),"")</f>
        <v/>
      </c>
      <c r="N138" s="355" t="str">
        <f>IF(AND('MAPA DE RIESGOS'!$AP662="Baja",'MAPA DE RIESGOS'!$AR662="Leve"),CONCATENATE("R",'MAPA DE RIESGOS'!$H662,"C",'MAPA DE RIESGOS'!$AF662),"")</f>
        <v/>
      </c>
      <c r="O138" s="355" t="str">
        <f>IF(AND('MAPA DE RIESGOS'!$AP663="Baja",'MAPA DE RIESGOS'!$AR663="Leve"),CONCATENATE("R",'MAPA DE RIESGOS'!$H663,"C",'MAPA DE RIESGOS'!$AF663),"")</f>
        <v/>
      </c>
      <c r="P138" s="355" t="str">
        <f>IF(AND('MAPA DE RIESGOS'!$AP664="Baja",'MAPA DE RIESGOS'!$AR664="Leve"),CONCATENATE("R",'MAPA DE RIESGOS'!$H664,"C",'MAPA DE RIESGOS'!$AF664),"")</f>
        <v/>
      </c>
      <c r="Q138" s="355" t="str">
        <f>IF(AND('MAPA DE RIESGOS'!$AP665="Baja",'MAPA DE RIESGOS'!$AR665="Leve"),CONCATENATE("R",'MAPA DE RIESGOS'!$H665,"C",'MAPA DE RIESGOS'!$AF665),"")</f>
        <v/>
      </c>
      <c r="R138" s="355" t="str">
        <f>IF(AND('MAPA DE RIESGOS'!$AP666="Baja",'MAPA DE RIESGOS'!$AR666="Leve"),CONCATENATE("R",'MAPA DE RIESGOS'!$H666,"C",'MAPA DE RIESGOS'!$AF666),"")</f>
        <v/>
      </c>
      <c r="S138" s="355" t="str">
        <f>IF(AND('MAPA DE RIESGOS'!$AP667="Baja",'MAPA DE RIESGOS'!$AR667="Leve"),CONCATENATE("R",'MAPA DE RIESGOS'!$H667,"C",'MAPA DE RIESGOS'!$AF667),"")</f>
        <v/>
      </c>
      <c r="T138" s="355" t="str">
        <f>IF(AND('MAPA DE RIESGOS'!$AP668="Baja",'MAPA DE RIESGOS'!$AR668="Leve"),CONCATENATE("R",'MAPA DE RIESGOS'!$H668,"C",'MAPA DE RIESGOS'!$AF668),"")</f>
        <v/>
      </c>
      <c r="U138" s="355" t="str">
        <f>IF(AND('MAPA DE RIESGOS'!$AP669="Baja",'MAPA DE RIESGOS'!$AR669="Leve"),CONCATENATE("R",'MAPA DE RIESGOS'!$H669,"C",'MAPA DE RIESGOS'!$AF669),"")</f>
        <v/>
      </c>
      <c r="V138" s="355" t="str">
        <f>IF(AND('MAPA DE RIESGOS'!$AP670="Baja",'MAPA DE RIESGOS'!$AR670="Leve"),CONCATENATE("R",'MAPA DE RIESGOS'!$H670,"C",'MAPA DE RIESGOS'!$AF670),"")</f>
        <v/>
      </c>
      <c r="W138" s="355" t="str">
        <f>IF(AND('MAPA DE RIESGOS'!$AP671="Baja",'MAPA DE RIESGOS'!$AR671="Leve"),CONCATENATE("R",'MAPA DE RIESGOS'!$H671,"C",'MAPA DE RIESGOS'!$AF671),"")</f>
        <v/>
      </c>
      <c r="X138" s="355" t="str">
        <f>IF(AND('MAPA DE RIESGOS'!$AP672="Baja",'MAPA DE RIESGOS'!$AR672="Leve"),CONCATENATE("R",'MAPA DE RIESGOS'!$H672,"C",'MAPA DE RIESGOS'!$AF672),"")</f>
        <v/>
      </c>
      <c r="Y138" s="355" t="str">
        <f>IF(AND('MAPA DE RIESGOS'!$AP673="Baja",'MAPA DE RIESGOS'!$AR673="Leve"),CONCATENATE("R",'MAPA DE RIESGOS'!$H673,"C",'MAPA DE RIESGOS'!$AF673),"")</f>
        <v/>
      </c>
      <c r="Z138" s="355" t="str">
        <f>IF(AND('MAPA DE RIESGOS'!$AP674="Baja",'MAPA DE RIESGOS'!$AR674="Leve"),CONCATENATE("R",'MAPA DE RIESGOS'!$H674,"C",'MAPA DE RIESGOS'!$AF674),"")</f>
        <v/>
      </c>
      <c r="AA138" s="356" t="str">
        <f>IF(AND('MAPA DE RIESGOS'!$AP675="Baja",'MAPA DE RIESGOS'!$AR675="Leve"),CONCATENATE("R",'MAPA DE RIESGOS'!$H675,"C",'MAPA DE RIESGOS'!$AF675),"")</f>
        <v/>
      </c>
      <c r="AB138" s="345" t="str">
        <f>IF(AND('MAPA DE RIESGOS'!$AP658="Baja",'MAPA DE RIESGOS'!$AR658="Menor"),CONCATENATE("R",'MAPA DE RIESGOS'!$H658,"C",'MAPA DE RIESGOS'!$AF658),"")</f>
        <v/>
      </c>
      <c r="AC138" s="346" t="str">
        <f>IF(AND('MAPA DE RIESGOS'!$AP659="Baja",'MAPA DE RIESGOS'!$AR659="Menor"),CONCATENATE("R",'MAPA DE RIESGOS'!$H659,"C",'MAPA DE RIESGOS'!$AF659),"")</f>
        <v/>
      </c>
      <c r="AD138" s="346" t="str">
        <f>IF(AND('MAPA DE RIESGOS'!$AP660="Baja",'MAPA DE RIESGOS'!$AR660="Menor"),CONCATENATE("R",'MAPA DE RIESGOS'!$H660,"C",'MAPA DE RIESGOS'!$AF660),"")</f>
        <v/>
      </c>
      <c r="AE138" s="346" t="str">
        <f>IF(AND('MAPA DE RIESGOS'!$AP661="Baja",'MAPA DE RIESGOS'!$AR661="Menor"),CONCATENATE("R",'MAPA DE RIESGOS'!$H661,"C",'MAPA DE RIESGOS'!$AF661),"")</f>
        <v/>
      </c>
      <c r="AF138" s="346" t="str">
        <f>IF(AND('MAPA DE RIESGOS'!$AP662="Baja",'MAPA DE RIESGOS'!$AR662="Menor"),CONCATENATE("R",'MAPA DE RIESGOS'!$H662,"C",'MAPA DE RIESGOS'!$AF662),"")</f>
        <v/>
      </c>
      <c r="AG138" s="346" t="str">
        <f>IF(AND('MAPA DE RIESGOS'!$AP663="Baja",'MAPA DE RIESGOS'!$AR663="Menor"),CONCATENATE("R",'MAPA DE RIESGOS'!$H663,"C",'MAPA DE RIESGOS'!$AF663),"")</f>
        <v/>
      </c>
      <c r="AH138" s="346" t="str">
        <f>IF(AND('MAPA DE RIESGOS'!$AP664="Baja",'MAPA DE RIESGOS'!$AR664="Menor"),CONCATENATE("R",'MAPA DE RIESGOS'!$H664,"C",'MAPA DE RIESGOS'!$AF664),"")</f>
        <v/>
      </c>
      <c r="AI138" s="346" t="str">
        <f>IF(AND('MAPA DE RIESGOS'!$AP665="Baja",'MAPA DE RIESGOS'!$AR665="Menor"),CONCATENATE("R",'MAPA DE RIESGOS'!$H665,"C",'MAPA DE RIESGOS'!$AF665),"")</f>
        <v/>
      </c>
      <c r="AJ138" s="346" t="str">
        <f>IF(AND('MAPA DE RIESGOS'!$AP666="Baja",'MAPA DE RIESGOS'!$AR666="Menor"),CONCATENATE("R",'MAPA DE RIESGOS'!$H666,"C",'MAPA DE RIESGOS'!$AF666),"")</f>
        <v/>
      </c>
      <c r="AK138" s="346" t="str">
        <f>IF(AND('MAPA DE RIESGOS'!$AP667="Baja",'MAPA DE RIESGOS'!$AR667="Menor"),CONCATENATE("R",'MAPA DE RIESGOS'!$H667,"C",'MAPA DE RIESGOS'!$AF667),"")</f>
        <v/>
      </c>
      <c r="AL138" s="346" t="str">
        <f>IF(AND('MAPA DE RIESGOS'!$AP668="Baja",'MAPA DE RIESGOS'!$AR668="Menor"),CONCATENATE("R",'MAPA DE RIESGOS'!$H668,"C",'MAPA DE RIESGOS'!$AF668),"")</f>
        <v/>
      </c>
      <c r="AM138" s="346" t="str">
        <f>IF(AND('MAPA DE RIESGOS'!$AP669="Baja",'MAPA DE RIESGOS'!$AR669="Menor"),CONCATENATE("R",'MAPA DE RIESGOS'!$H669,"C",'MAPA DE RIESGOS'!$AF669),"")</f>
        <v/>
      </c>
      <c r="AN138" s="346" t="str">
        <f>IF(AND('MAPA DE RIESGOS'!$AP670="Baja",'MAPA DE RIESGOS'!$AR670="Menor"),CONCATENATE("R",'MAPA DE RIESGOS'!$H670,"C",'MAPA DE RIESGOS'!$AF670),"")</f>
        <v/>
      </c>
      <c r="AO138" s="346" t="str">
        <f>IF(AND('MAPA DE RIESGOS'!$AP671="Baja",'MAPA DE RIESGOS'!$AR671="Menor"),CONCATENATE("R",'MAPA DE RIESGOS'!$H671,"C",'MAPA DE RIESGOS'!$AF671),"")</f>
        <v/>
      </c>
      <c r="AP138" s="346" t="str">
        <f>IF(AND('MAPA DE RIESGOS'!$AP672="Baja",'MAPA DE RIESGOS'!$AR672="Menor"),CONCATENATE("R",'MAPA DE RIESGOS'!$H672,"C",'MAPA DE RIESGOS'!$AF672),"")</f>
        <v/>
      </c>
      <c r="AQ138" s="346" t="str">
        <f>IF(AND('MAPA DE RIESGOS'!$AP673="Baja",'MAPA DE RIESGOS'!$AR673="Menor"),CONCATENATE("R",'MAPA DE RIESGOS'!$H673,"C",'MAPA DE RIESGOS'!$AF673),"")</f>
        <v/>
      </c>
      <c r="AR138" s="346" t="str">
        <f>IF(AND('MAPA DE RIESGOS'!$AP674="Baja",'MAPA DE RIESGOS'!$AR674="Menor"),CONCATENATE("R",'MAPA DE RIESGOS'!$H674,"C",'MAPA DE RIESGOS'!$AF674),"")</f>
        <v/>
      </c>
      <c r="AS138" s="346" t="str">
        <f>IF(AND('MAPA DE RIESGOS'!$AP675="Baja",'MAPA DE RIESGOS'!$AR675="Menor"),CONCATENATE("R",'MAPA DE RIESGOS'!$H675,"C",'MAPA DE RIESGOS'!$AF675),"")</f>
        <v/>
      </c>
      <c r="AT138" s="345" t="str">
        <f>IF(AND('MAPA DE RIESGOS'!$AP658="Baja",'MAPA DE RIESGOS'!$AR658="Moderado"),CONCATENATE("R",'MAPA DE RIESGOS'!$H658,"C",'MAPA DE RIESGOS'!$AF658),"")</f>
        <v/>
      </c>
      <c r="AU138" s="346" t="str">
        <f>IF(AND('MAPA DE RIESGOS'!$AP659="Baja",'MAPA DE RIESGOS'!$AR659="Moderado"),CONCATENATE("R",'MAPA DE RIESGOS'!$H659,"C",'MAPA DE RIESGOS'!$AF659),"")</f>
        <v/>
      </c>
      <c r="AV138" s="346" t="str">
        <f>IF(AND('MAPA DE RIESGOS'!$AP660="Baja",'MAPA DE RIESGOS'!$AR660="Moderado"),CONCATENATE("R",'MAPA DE RIESGOS'!$H660,"C",'MAPA DE RIESGOS'!$AF660),"")</f>
        <v/>
      </c>
      <c r="AW138" s="346" t="str">
        <f>IF(AND('MAPA DE RIESGOS'!$AP661="Baja",'MAPA DE RIESGOS'!$AR661="Moderado"),CONCATENATE("R",'MAPA DE RIESGOS'!$H661,"C",'MAPA DE RIESGOS'!$AF661),"")</f>
        <v/>
      </c>
      <c r="AX138" s="346" t="str">
        <f>IF(AND('MAPA DE RIESGOS'!$AP662="Baja",'MAPA DE RIESGOS'!$AR662="Moderado"),CONCATENATE("R",'MAPA DE RIESGOS'!$H662,"C",'MAPA DE RIESGOS'!$AF662),"")</f>
        <v/>
      </c>
      <c r="AY138" s="346" t="str">
        <f>IF(AND('MAPA DE RIESGOS'!$AP663="Baja",'MAPA DE RIESGOS'!$AR663="Moderado"),CONCATENATE("R",'MAPA DE RIESGOS'!$H663,"C",'MAPA DE RIESGOS'!$AF663),"")</f>
        <v/>
      </c>
      <c r="AZ138" s="346" t="str">
        <f>IF(AND('MAPA DE RIESGOS'!$AP664="Baja",'MAPA DE RIESGOS'!$AR664="Moderado"),CONCATENATE("R",'MAPA DE RIESGOS'!$H664,"C",'MAPA DE RIESGOS'!$AF664),"")</f>
        <v/>
      </c>
      <c r="BA138" s="346" t="str">
        <f>IF(AND('MAPA DE RIESGOS'!$AP665="Baja",'MAPA DE RIESGOS'!$AR665="Moderado"),CONCATENATE("R",'MAPA DE RIESGOS'!$H665,"C",'MAPA DE RIESGOS'!$AF665),"")</f>
        <v/>
      </c>
      <c r="BB138" s="346" t="str">
        <f>IF(AND('MAPA DE RIESGOS'!$AP666="Baja",'MAPA DE RIESGOS'!$AR666="Moderado"),CONCATENATE("R",'MAPA DE RIESGOS'!$H666,"C",'MAPA DE RIESGOS'!$AF666),"")</f>
        <v/>
      </c>
      <c r="BC138" s="346" t="str">
        <f>IF(AND('MAPA DE RIESGOS'!$AP667="Baja",'MAPA DE RIESGOS'!$AR667="Moderado"),CONCATENATE("R",'MAPA DE RIESGOS'!$H667,"C",'MAPA DE RIESGOS'!$AF667),"")</f>
        <v/>
      </c>
      <c r="BD138" s="346" t="str">
        <f>IF(AND('MAPA DE RIESGOS'!$AP668="Baja",'MAPA DE RIESGOS'!$AR668="Moderado"),CONCATENATE("R",'MAPA DE RIESGOS'!$H668,"C",'MAPA DE RIESGOS'!$AF668),"")</f>
        <v/>
      </c>
      <c r="BE138" s="346" t="str">
        <f>IF(AND('MAPA DE RIESGOS'!$AP669="Baja",'MAPA DE RIESGOS'!$AR669="Moderado"),CONCATENATE("R",'MAPA DE RIESGOS'!$H669,"C",'MAPA DE RIESGOS'!$AF669),"")</f>
        <v/>
      </c>
      <c r="BF138" s="346" t="str">
        <f>IF(AND('MAPA DE RIESGOS'!$AP670="Baja",'MAPA DE RIESGOS'!$AR670="Moderado"),CONCATENATE("R",'MAPA DE RIESGOS'!$H670,"C",'MAPA DE RIESGOS'!$AF670),"")</f>
        <v/>
      </c>
      <c r="BG138" s="346" t="str">
        <f>IF(AND('MAPA DE RIESGOS'!$AP671="Baja",'MAPA DE RIESGOS'!$AR671="Moderado"),CONCATENATE("R",'MAPA DE RIESGOS'!$H671,"C",'MAPA DE RIESGOS'!$AF671),"")</f>
        <v/>
      </c>
      <c r="BH138" s="346" t="str">
        <f>IF(AND('MAPA DE RIESGOS'!$AP672="Baja",'MAPA DE RIESGOS'!$AR672="Moderado"),CONCATENATE("R",'MAPA DE RIESGOS'!$H672,"C",'MAPA DE RIESGOS'!$AF672),"")</f>
        <v/>
      </c>
      <c r="BI138" s="346" t="str">
        <f>IF(AND('MAPA DE RIESGOS'!$AP673="Baja",'MAPA DE RIESGOS'!$AR673="Moderado"),CONCATENATE("R",'MAPA DE RIESGOS'!$H673,"C",'MAPA DE RIESGOS'!$AF673),"")</f>
        <v/>
      </c>
      <c r="BJ138" s="346" t="str">
        <f>IF(AND('MAPA DE RIESGOS'!$AP674="Baja",'MAPA DE RIESGOS'!$AR674="Moderado"),CONCATENATE("R",'MAPA DE RIESGOS'!$H674,"C",'MAPA DE RIESGOS'!$AF674),"")</f>
        <v/>
      </c>
      <c r="BK138" s="347" t="str">
        <f>IF(AND('MAPA DE RIESGOS'!$AP675="Baja",'MAPA DE RIESGOS'!$AR675="Moderado"),CONCATENATE("R",'MAPA DE RIESGOS'!$H675,"C",'MAPA DE RIESGOS'!$AF675),"")</f>
        <v/>
      </c>
      <c r="BL138" s="333" t="str">
        <f>IF(AND('MAPA DE RIESGOS'!$AP658="Baja",'MAPA DE RIESGOS'!$AR658="Mayor"),CONCATENATE("R",'MAPA DE RIESGOS'!$H658,"C",'MAPA DE RIESGOS'!$AF658),"")</f>
        <v/>
      </c>
      <c r="BM138" s="333" t="str">
        <f>IF(AND('MAPA DE RIESGOS'!$AP659="Baja",'MAPA DE RIESGOS'!$AR659="Mayor"),CONCATENATE("R",'MAPA DE RIESGOS'!$H659,"C",'MAPA DE RIESGOS'!$AF659),"")</f>
        <v/>
      </c>
      <c r="BN138" s="333" t="str">
        <f>IF(AND('MAPA DE RIESGOS'!$AP660="Baja",'MAPA DE RIESGOS'!$AR660="Mayor"),CONCATENATE("R",'MAPA DE RIESGOS'!$H660,"C",'MAPA DE RIESGOS'!$AF660),"")</f>
        <v/>
      </c>
      <c r="BO138" s="333" t="str">
        <f>IF(AND('MAPA DE RIESGOS'!$AP661="Baja",'MAPA DE RIESGOS'!$AR661="Mayor"),CONCATENATE("R",'MAPA DE RIESGOS'!$H661,"C",'MAPA DE RIESGOS'!$AF661),"")</f>
        <v/>
      </c>
      <c r="BP138" s="333" t="str">
        <f>IF(AND('MAPA DE RIESGOS'!$AP662="Baja",'MAPA DE RIESGOS'!$AR662="Mayor"),CONCATENATE("R",'MAPA DE RIESGOS'!$H662,"C",'MAPA DE RIESGOS'!$AF662),"")</f>
        <v/>
      </c>
      <c r="BQ138" s="333" t="str">
        <f>IF(AND('MAPA DE RIESGOS'!$AP663="Baja",'MAPA DE RIESGOS'!$AR663="Mayor"),CONCATENATE("R",'MAPA DE RIESGOS'!$H663,"C",'MAPA DE RIESGOS'!$AF663),"")</f>
        <v/>
      </c>
      <c r="BR138" s="333" t="str">
        <f>IF(AND('MAPA DE RIESGOS'!$AP664="Baja",'MAPA DE RIESGOS'!$AR664="Mayor"),CONCATENATE("R",'MAPA DE RIESGOS'!$H664,"C",'MAPA DE RIESGOS'!$AF664),"")</f>
        <v/>
      </c>
      <c r="BS138" s="333" t="str">
        <f>IF(AND('MAPA DE RIESGOS'!$AP665="Baja",'MAPA DE RIESGOS'!$AR665="Mayor"),CONCATENATE("R",'MAPA DE RIESGOS'!$H665,"C",'MAPA DE RIESGOS'!$AF665),"")</f>
        <v/>
      </c>
      <c r="BT138" s="333" t="str">
        <f>IF(AND('MAPA DE RIESGOS'!$AP666="Baja",'MAPA DE RIESGOS'!$AR666="Mayor"),CONCATENATE("R",'MAPA DE RIESGOS'!$H666,"C",'MAPA DE RIESGOS'!$AF666),"")</f>
        <v/>
      </c>
      <c r="BU138" s="333" t="str">
        <f>IF(AND('MAPA DE RIESGOS'!$AP667="Baja",'MAPA DE RIESGOS'!$AR667="Mayor"),CONCATENATE("R",'MAPA DE RIESGOS'!$H667,"C",'MAPA DE RIESGOS'!$AF667),"")</f>
        <v/>
      </c>
      <c r="BV138" s="333" t="str">
        <f>IF(AND('MAPA DE RIESGOS'!$AP668="Baja",'MAPA DE RIESGOS'!$AR668="Mayor"),CONCATENATE("R",'MAPA DE RIESGOS'!$H668,"C",'MAPA DE RIESGOS'!$AF668),"")</f>
        <v/>
      </c>
      <c r="BW138" s="333" t="str">
        <f>IF(AND('MAPA DE RIESGOS'!$AP669="Baja",'MAPA DE RIESGOS'!$AR669="Mayor"),CONCATENATE("R",'MAPA DE RIESGOS'!$H669,"C",'MAPA DE RIESGOS'!$AF669),"")</f>
        <v/>
      </c>
      <c r="BX138" s="333" t="str">
        <f>IF(AND('MAPA DE RIESGOS'!$AP670="Baja",'MAPA DE RIESGOS'!$AR670="Mayor"),CONCATENATE("R",'MAPA DE RIESGOS'!$H670,"C",'MAPA DE RIESGOS'!$AF670),"")</f>
        <v/>
      </c>
      <c r="BY138" s="333" t="str">
        <f>IF(AND('MAPA DE RIESGOS'!$AP671="Baja",'MAPA DE RIESGOS'!$AR671="Mayor"),CONCATENATE("R",'MAPA DE RIESGOS'!$H671,"C",'MAPA DE RIESGOS'!$AF671),"")</f>
        <v/>
      </c>
      <c r="BZ138" s="333" t="str">
        <f>IF(AND('MAPA DE RIESGOS'!$AP672="Baja",'MAPA DE RIESGOS'!$AR672="Mayor"),CONCATENATE("R",'MAPA DE RIESGOS'!$H672,"C",'MAPA DE RIESGOS'!$AF672),"")</f>
        <v/>
      </c>
      <c r="CA138" s="333" t="str">
        <f>IF(AND('MAPA DE RIESGOS'!$AP673="Baja",'MAPA DE RIESGOS'!$AR673="Mayor"),CONCATENATE("R",'MAPA DE RIESGOS'!$H673,"C",'MAPA DE RIESGOS'!$AF673),"")</f>
        <v/>
      </c>
      <c r="CB138" s="333" t="str">
        <f>IF(AND('MAPA DE RIESGOS'!$AP674="Baja",'MAPA DE RIESGOS'!$AR674="Mayor"),CONCATENATE("R",'MAPA DE RIESGOS'!$H674,"C",'MAPA DE RIESGOS'!$AF674),"")</f>
        <v/>
      </c>
      <c r="CC138" s="334" t="str">
        <f>IF(AND('MAPA DE RIESGOS'!$AP675="Baja",'MAPA DE RIESGOS'!$AR675="Mayor"),CONCATENATE("R",'MAPA DE RIESGOS'!$H675,"C",'MAPA DE RIESGOS'!$AF675),"")</f>
        <v/>
      </c>
      <c r="CD138" s="335" t="str">
        <f>IF(AND('MAPA DE RIESGOS'!$AP658="Baja",'MAPA DE RIESGOS'!$AR658="Catastrófico"),CONCATENATE("R",'MAPA DE RIESGOS'!$H658,"C",'MAPA DE RIESGOS'!$AF658),"")</f>
        <v/>
      </c>
      <c r="CE138" s="335" t="str">
        <f>IF(AND('MAPA DE RIESGOS'!$AP659="Baja",'MAPA DE RIESGOS'!$AR659="Catastrófico"),CONCATENATE("R",'MAPA DE RIESGOS'!$H659,"C",'MAPA DE RIESGOS'!$AF659),"")</f>
        <v/>
      </c>
      <c r="CF138" s="335" t="str">
        <f>IF(AND('MAPA DE RIESGOS'!$AP660="Baja",'MAPA DE RIESGOS'!$AR660="Catastrófico"),CONCATENATE("R",'MAPA DE RIESGOS'!$H660,"C",'MAPA DE RIESGOS'!$AF660),"")</f>
        <v/>
      </c>
      <c r="CG138" s="335" t="str">
        <f>IF(AND('MAPA DE RIESGOS'!$AP661="Baja",'MAPA DE RIESGOS'!$AR661="Catastrófico"),CONCATENATE("R",'MAPA DE RIESGOS'!$H661,"C",'MAPA DE RIESGOS'!$AF661),"")</f>
        <v/>
      </c>
      <c r="CH138" s="335" t="str">
        <f>IF(AND('MAPA DE RIESGOS'!$AP662="Baja",'MAPA DE RIESGOS'!$AR662="Catastrófico"),CONCATENATE("R",'MAPA DE RIESGOS'!$H662,"C",'MAPA DE RIESGOS'!$AF662),"")</f>
        <v/>
      </c>
      <c r="CI138" s="335" t="str">
        <f>IF(AND('MAPA DE RIESGOS'!$AP663="Baja",'MAPA DE RIESGOS'!$AR663="Catastrófico"),CONCATENATE("R",'MAPA DE RIESGOS'!$H663,"C",'MAPA DE RIESGOS'!$AF663),"")</f>
        <v/>
      </c>
      <c r="CJ138" s="335" t="str">
        <f>IF(AND('MAPA DE RIESGOS'!$AP664="Baja",'MAPA DE RIESGOS'!$AR664="Catastrófico"),CONCATENATE("R",'MAPA DE RIESGOS'!$H664,"C",'MAPA DE RIESGOS'!$AF664),"")</f>
        <v/>
      </c>
      <c r="CK138" s="335" t="str">
        <f>IF(AND('MAPA DE RIESGOS'!$AP665="Baja",'MAPA DE RIESGOS'!$AR665="Catastrófico"),CONCATENATE("R",'MAPA DE RIESGOS'!$H665,"C",'MAPA DE RIESGOS'!$AF665),"")</f>
        <v/>
      </c>
      <c r="CL138" s="335" t="str">
        <f>IF(AND('MAPA DE RIESGOS'!$AP666="Baja",'MAPA DE RIESGOS'!$AR666="Catastrófico"),CONCATENATE("R",'MAPA DE RIESGOS'!$H666,"C",'MAPA DE RIESGOS'!$AF666),"")</f>
        <v/>
      </c>
      <c r="CM138" s="335" t="str">
        <f>IF(AND('MAPA DE RIESGOS'!$AP667="Baja",'MAPA DE RIESGOS'!$AR667="Catastrófico"),CONCATENATE("R",'MAPA DE RIESGOS'!$H667,"C",'MAPA DE RIESGOS'!$AF667),"")</f>
        <v/>
      </c>
      <c r="CN138" s="335" t="str">
        <f>IF(AND('MAPA DE RIESGOS'!$AP668="Baja",'MAPA DE RIESGOS'!$AR668="Catastrófico"),CONCATENATE("R",'MAPA DE RIESGOS'!$H668,"C",'MAPA DE RIESGOS'!$AF668),"")</f>
        <v/>
      </c>
      <c r="CO138" s="335" t="str">
        <f>IF(AND('MAPA DE RIESGOS'!$AP669="Baja",'MAPA DE RIESGOS'!$AR669="Catastrófico"),CONCATENATE("R",'MAPA DE RIESGOS'!$H669,"C",'MAPA DE RIESGOS'!$AF669),"")</f>
        <v/>
      </c>
      <c r="CP138" s="335" t="str">
        <f>IF(AND('MAPA DE RIESGOS'!$AP670="Baja",'MAPA DE RIESGOS'!$AR670="Catastrófico"),CONCATENATE("R",'MAPA DE RIESGOS'!$H670,"C",'MAPA DE RIESGOS'!$AF670),"")</f>
        <v/>
      </c>
      <c r="CQ138" s="335" t="str">
        <f>IF(AND('MAPA DE RIESGOS'!$AP671="Baja",'MAPA DE RIESGOS'!$AR671="Catastrófico"),CONCATENATE("R",'MAPA DE RIESGOS'!$H671,"C",'MAPA DE RIESGOS'!$AF671),"")</f>
        <v/>
      </c>
      <c r="CR138" s="335" t="str">
        <f>IF(AND('MAPA DE RIESGOS'!$AP672="Baja",'MAPA DE RIESGOS'!$AR672="Catastrófico"),CONCATENATE("R",'MAPA DE RIESGOS'!$H672,"C",'MAPA DE RIESGOS'!$AF672),"")</f>
        <v/>
      </c>
      <c r="CS138" s="335" t="str">
        <f>IF(AND('MAPA DE RIESGOS'!$AP673="Baja",'MAPA DE RIESGOS'!$AR673="Catastrófico"),CONCATENATE("R",'MAPA DE RIESGOS'!$H673,"C",'MAPA DE RIESGOS'!$AF673),"")</f>
        <v/>
      </c>
      <c r="CT138" s="335" t="str">
        <f>IF(AND('MAPA DE RIESGOS'!$AP674="Baja",'MAPA DE RIESGOS'!$AR674="Catastrófico"),CONCATENATE("R",'MAPA DE RIESGOS'!$H674,"C",'MAPA DE RIESGOS'!$AF674),"")</f>
        <v/>
      </c>
      <c r="CU138" s="336" t="str">
        <f>IF(AND('MAPA DE RIESGOS'!$AP675="Baja",'MAPA DE RIESGOS'!$AR675="Catastrófico"),CONCATENATE("R",'MAPA DE RIESGOS'!$H675,"C",'MAPA DE RIESGOS'!$AF675),"")</f>
        <v/>
      </c>
      <c r="CV138" s="67"/>
      <c r="CW138" s="969"/>
      <c r="CX138" s="969"/>
      <c r="CY138" s="969"/>
      <c r="CZ138" s="969"/>
      <c r="DA138" s="969"/>
      <c r="DB138" s="969"/>
    </row>
    <row r="139" spans="2:106" ht="32.450000000000003" customHeight="1">
      <c r="B139" s="966"/>
      <c r="C139" s="966"/>
      <c r="D139" s="967"/>
      <c r="E139" s="955"/>
      <c r="F139" s="956"/>
      <c r="G139" s="956"/>
      <c r="H139" s="956"/>
      <c r="I139" s="957"/>
      <c r="J139" s="354" t="str">
        <f>IF(AND('MAPA DE RIESGOS'!$AP676="Baja",'MAPA DE RIESGOS'!$AR676="Leve"),CONCATENATE("R",'MAPA DE RIESGOS'!$H676,"C",'MAPA DE RIESGOS'!$AF676),"")</f>
        <v/>
      </c>
      <c r="K139" s="355" t="str">
        <f>IF(AND('MAPA DE RIESGOS'!$AP677="Baja",'MAPA DE RIESGOS'!$AR677="Leve"),CONCATENATE("R",'MAPA DE RIESGOS'!$H677,"C",'MAPA DE RIESGOS'!$AF677),"")</f>
        <v/>
      </c>
      <c r="L139" s="355" t="str">
        <f>IF(AND('MAPA DE RIESGOS'!$AP678="Baja",'MAPA DE RIESGOS'!$AR678="Leve"),CONCATENATE("R",'MAPA DE RIESGOS'!$H678,"C",'MAPA DE RIESGOS'!$AF678),"")</f>
        <v/>
      </c>
      <c r="M139" s="355" t="str">
        <f>IF(AND('MAPA DE RIESGOS'!$AP679="Baja",'MAPA DE RIESGOS'!$AR679="Leve"),CONCATENATE("R",'MAPA DE RIESGOS'!$H679,"C",'MAPA DE RIESGOS'!$AF679),"")</f>
        <v/>
      </c>
      <c r="N139" s="355" t="str">
        <f>IF(AND('MAPA DE RIESGOS'!$AP680="Baja",'MAPA DE RIESGOS'!$AR680="Leve"),CONCATENATE("R",'MAPA DE RIESGOS'!$H680,"C",'MAPA DE RIESGOS'!$AF680),"")</f>
        <v/>
      </c>
      <c r="O139" s="355" t="str">
        <f>IF(AND('MAPA DE RIESGOS'!$AP681="Baja",'MAPA DE RIESGOS'!$AR681="Leve"),CONCATENATE("R",'MAPA DE RIESGOS'!$H681,"C",'MAPA DE RIESGOS'!$AF681),"")</f>
        <v/>
      </c>
      <c r="P139" s="355" t="str">
        <f>IF(AND('MAPA DE RIESGOS'!$AP682="Baja",'MAPA DE RIESGOS'!$AR682="Leve"),CONCATENATE("R",'MAPA DE RIESGOS'!$H682,"C",'MAPA DE RIESGOS'!$AF682),"")</f>
        <v/>
      </c>
      <c r="Q139" s="355" t="str">
        <f>IF(AND('MAPA DE RIESGOS'!$AP683="Baja",'MAPA DE RIESGOS'!$AR683="Leve"),CONCATENATE("R",'MAPA DE RIESGOS'!$H683,"C",'MAPA DE RIESGOS'!$AF683),"")</f>
        <v/>
      </c>
      <c r="R139" s="355" t="str">
        <f>IF(AND('MAPA DE RIESGOS'!$AP684="Baja",'MAPA DE RIESGOS'!$AR684="Leve"),CONCATENATE("R",'MAPA DE RIESGOS'!$H684,"C",'MAPA DE RIESGOS'!$AF684),"")</f>
        <v/>
      </c>
      <c r="S139" s="355" t="str">
        <f>IF(AND('MAPA DE RIESGOS'!$AP685="Baja",'MAPA DE RIESGOS'!$AR685="Leve"),CONCATENATE("R",'MAPA DE RIESGOS'!$H685,"C",'MAPA DE RIESGOS'!$AF685),"")</f>
        <v/>
      </c>
      <c r="T139" s="355" t="str">
        <f>IF(AND('MAPA DE RIESGOS'!$AP686="Baja",'MAPA DE RIESGOS'!$AR686="Leve"),CONCATENATE("R",'MAPA DE RIESGOS'!$H686,"C",'MAPA DE RIESGOS'!$AF686),"")</f>
        <v/>
      </c>
      <c r="U139" s="355" t="str">
        <f>IF(AND('MAPA DE RIESGOS'!$AP687="Baja",'MAPA DE RIESGOS'!$AR687="Leve"),CONCATENATE("R",'MAPA DE RIESGOS'!$H687,"C",'MAPA DE RIESGOS'!$AF687),"")</f>
        <v/>
      </c>
      <c r="V139" s="355" t="str">
        <f>IF(AND('MAPA DE RIESGOS'!$AP688="Baja",'MAPA DE RIESGOS'!$AR688="Leve"),CONCATENATE("R",'MAPA DE RIESGOS'!$H688,"C",'MAPA DE RIESGOS'!$AF688),"")</f>
        <v/>
      </c>
      <c r="W139" s="355" t="str">
        <f>IF(AND('MAPA DE RIESGOS'!$AP689="Baja",'MAPA DE RIESGOS'!$AR689="Leve"),CONCATENATE("R",'MAPA DE RIESGOS'!$H689,"C",'MAPA DE RIESGOS'!$AF689),"")</f>
        <v/>
      </c>
      <c r="X139" s="355" t="str">
        <f>IF(AND('MAPA DE RIESGOS'!$AP690="Baja",'MAPA DE RIESGOS'!$AR690="Leve"),CONCATENATE("R",'MAPA DE RIESGOS'!$H690,"C",'MAPA DE RIESGOS'!$AF690),"")</f>
        <v/>
      </c>
      <c r="Y139" s="355" t="str">
        <f>IF(AND('MAPA DE RIESGOS'!$AP691="Baja",'MAPA DE RIESGOS'!$AR691="Leve"),CONCATENATE("R",'MAPA DE RIESGOS'!$H691,"C",'MAPA DE RIESGOS'!$AF691),"")</f>
        <v/>
      </c>
      <c r="Z139" s="355" t="str">
        <f>IF(AND('MAPA DE RIESGOS'!$AP692="Baja",'MAPA DE RIESGOS'!$AR692="Leve"),CONCATENATE("R",'MAPA DE RIESGOS'!$H692,"C",'MAPA DE RIESGOS'!$AF692),"")</f>
        <v/>
      </c>
      <c r="AA139" s="356" t="str">
        <f>IF(AND('MAPA DE RIESGOS'!$AP693="Baja",'MAPA DE RIESGOS'!$AR693="Leve"),CONCATENATE("R",'MAPA DE RIESGOS'!$H693,"C",'MAPA DE RIESGOS'!$AF693),"")</f>
        <v/>
      </c>
      <c r="AB139" s="345" t="str">
        <f>IF(AND('MAPA DE RIESGOS'!$AP676="Baja",'MAPA DE RIESGOS'!$AR676="Menor"),CONCATENATE("R",'MAPA DE RIESGOS'!$H676,"C",'MAPA DE RIESGOS'!$AF676),"")</f>
        <v/>
      </c>
      <c r="AC139" s="346" t="str">
        <f>IF(AND('MAPA DE RIESGOS'!$AP677="Baja",'MAPA DE RIESGOS'!$AR677="Menor"),CONCATENATE("R",'MAPA DE RIESGOS'!$H677,"C",'MAPA DE RIESGOS'!$AF677),"")</f>
        <v/>
      </c>
      <c r="AD139" s="346" t="str">
        <f>IF(AND('MAPA DE RIESGOS'!$AP678="Baja",'MAPA DE RIESGOS'!$AR678="Menor"),CONCATENATE("R",'MAPA DE RIESGOS'!$H678,"C",'MAPA DE RIESGOS'!$AF678),"")</f>
        <v/>
      </c>
      <c r="AE139" s="346" t="str">
        <f>IF(AND('MAPA DE RIESGOS'!$AP679="Baja",'MAPA DE RIESGOS'!$AR679="Menor"),CONCATENATE("R",'MAPA DE RIESGOS'!$H679,"C",'MAPA DE RIESGOS'!$AF679),"")</f>
        <v/>
      </c>
      <c r="AF139" s="346" t="str">
        <f>IF(AND('MAPA DE RIESGOS'!$AP680="Baja",'MAPA DE RIESGOS'!$AR680="Menor"),CONCATENATE("R",'MAPA DE RIESGOS'!$H680,"C",'MAPA DE RIESGOS'!$AF680),"")</f>
        <v/>
      </c>
      <c r="AG139" s="346" t="str">
        <f>IF(AND('MAPA DE RIESGOS'!$AP681="Baja",'MAPA DE RIESGOS'!$AR681="Menor"),CONCATENATE("R",'MAPA DE RIESGOS'!$H681,"C",'MAPA DE RIESGOS'!$AF681),"")</f>
        <v/>
      </c>
      <c r="AH139" s="346" t="str">
        <f>IF(AND('MAPA DE RIESGOS'!$AP682="Baja",'MAPA DE RIESGOS'!$AR682="Menor"),CONCATENATE("R",'MAPA DE RIESGOS'!$H682,"C",'MAPA DE RIESGOS'!$AF682),"")</f>
        <v/>
      </c>
      <c r="AI139" s="346" t="str">
        <f>IF(AND('MAPA DE RIESGOS'!$AP683="Baja",'MAPA DE RIESGOS'!$AR683="Menor"),CONCATENATE("R",'MAPA DE RIESGOS'!$H683,"C",'MAPA DE RIESGOS'!$AF683),"")</f>
        <v/>
      </c>
      <c r="AJ139" s="346" t="str">
        <f>IF(AND('MAPA DE RIESGOS'!$AP684="Baja",'MAPA DE RIESGOS'!$AR684="Menor"),CONCATENATE("R",'MAPA DE RIESGOS'!$H684,"C",'MAPA DE RIESGOS'!$AF684),"")</f>
        <v/>
      </c>
      <c r="AK139" s="346" t="str">
        <f>IF(AND('MAPA DE RIESGOS'!$AP685="Baja",'MAPA DE RIESGOS'!$AR685="Menor"),CONCATENATE("R",'MAPA DE RIESGOS'!$H685,"C",'MAPA DE RIESGOS'!$AF685),"")</f>
        <v/>
      </c>
      <c r="AL139" s="346" t="str">
        <f>IF(AND('MAPA DE RIESGOS'!$AP686="Baja",'MAPA DE RIESGOS'!$AR686="Menor"),CONCATENATE("R",'MAPA DE RIESGOS'!$H686,"C",'MAPA DE RIESGOS'!$AF686),"")</f>
        <v/>
      </c>
      <c r="AM139" s="346" t="str">
        <f>IF(AND('MAPA DE RIESGOS'!$AP687="Baja",'MAPA DE RIESGOS'!$AR687="Menor"),CONCATENATE("R",'MAPA DE RIESGOS'!$H687,"C",'MAPA DE RIESGOS'!$AF687),"")</f>
        <v/>
      </c>
      <c r="AN139" s="346" t="str">
        <f>IF(AND('MAPA DE RIESGOS'!$AP688="Baja",'MAPA DE RIESGOS'!$AR688="Menor"),CONCATENATE("R",'MAPA DE RIESGOS'!$H688,"C",'MAPA DE RIESGOS'!$AF688),"")</f>
        <v/>
      </c>
      <c r="AO139" s="346" t="str">
        <f>IF(AND('MAPA DE RIESGOS'!$AP689="Baja",'MAPA DE RIESGOS'!$AR689="Menor"),CONCATENATE("R",'MAPA DE RIESGOS'!$H689,"C",'MAPA DE RIESGOS'!$AF689),"")</f>
        <v/>
      </c>
      <c r="AP139" s="346" t="str">
        <f>IF(AND('MAPA DE RIESGOS'!$AP690="Baja",'MAPA DE RIESGOS'!$AR690="Menor"),CONCATENATE("R",'MAPA DE RIESGOS'!$H690,"C",'MAPA DE RIESGOS'!$AF690),"")</f>
        <v/>
      </c>
      <c r="AQ139" s="346" t="str">
        <f>IF(AND('MAPA DE RIESGOS'!$AP691="Baja",'MAPA DE RIESGOS'!$AR691="Menor"),CONCATENATE("R",'MAPA DE RIESGOS'!$H691,"C",'MAPA DE RIESGOS'!$AF691),"")</f>
        <v/>
      </c>
      <c r="AR139" s="346" t="str">
        <f>IF(AND('MAPA DE RIESGOS'!$AP692="Baja",'MAPA DE RIESGOS'!$AR692="Menor"),CONCATENATE("R",'MAPA DE RIESGOS'!$H692,"C",'MAPA DE RIESGOS'!$AF692),"")</f>
        <v/>
      </c>
      <c r="AS139" s="346" t="str">
        <f>IF(AND('MAPA DE RIESGOS'!$AP693="Baja",'MAPA DE RIESGOS'!$AR693="Menor"),CONCATENATE("R",'MAPA DE RIESGOS'!$H693,"C",'MAPA DE RIESGOS'!$AF693),"")</f>
        <v/>
      </c>
      <c r="AT139" s="345" t="str">
        <f>IF(AND('MAPA DE RIESGOS'!$AP676="Baja",'MAPA DE RIESGOS'!$AR676="Moderado"),CONCATENATE("R",'MAPA DE RIESGOS'!$H676,"C",'MAPA DE RIESGOS'!$AF676),"")</f>
        <v/>
      </c>
      <c r="AU139" s="346" t="str">
        <f>IF(AND('MAPA DE RIESGOS'!$AP677="Baja",'MAPA DE RIESGOS'!$AR677="Moderado"),CONCATENATE("R",'MAPA DE RIESGOS'!$H677,"C",'MAPA DE RIESGOS'!$AF677),"")</f>
        <v/>
      </c>
      <c r="AV139" s="346" t="str">
        <f>IF(AND('MAPA DE RIESGOS'!$AP678="Baja",'MAPA DE RIESGOS'!$AR678="Moderado"),CONCATENATE("R",'MAPA DE RIESGOS'!$H678,"C",'MAPA DE RIESGOS'!$AF678),"")</f>
        <v/>
      </c>
      <c r="AW139" s="346" t="str">
        <f>IF(AND('MAPA DE RIESGOS'!$AP679="Baja",'MAPA DE RIESGOS'!$AR679="Moderado"),CONCATENATE("R",'MAPA DE RIESGOS'!$H679,"C",'MAPA DE RIESGOS'!$AF679),"")</f>
        <v/>
      </c>
      <c r="AX139" s="346" t="str">
        <f>IF(AND('MAPA DE RIESGOS'!$AP680="Baja",'MAPA DE RIESGOS'!$AR680="Moderado"),CONCATENATE("R",'MAPA DE RIESGOS'!$H680,"C",'MAPA DE RIESGOS'!$AF680),"")</f>
        <v/>
      </c>
      <c r="AY139" s="346" t="str">
        <f>IF(AND('MAPA DE RIESGOS'!$AP681="Baja",'MAPA DE RIESGOS'!$AR681="Moderado"),CONCATENATE("R",'MAPA DE RIESGOS'!$H681,"C",'MAPA DE RIESGOS'!$AF681),"")</f>
        <v/>
      </c>
      <c r="AZ139" s="346" t="str">
        <f>IF(AND('MAPA DE RIESGOS'!$AP682="Baja",'MAPA DE RIESGOS'!$AR682="Moderado"),CONCATENATE("R",'MAPA DE RIESGOS'!$H682,"C",'MAPA DE RIESGOS'!$AF682),"")</f>
        <v/>
      </c>
      <c r="BA139" s="346" t="str">
        <f>IF(AND('MAPA DE RIESGOS'!$AP683="Baja",'MAPA DE RIESGOS'!$AR683="Moderado"),CONCATENATE("R",'MAPA DE RIESGOS'!$H683,"C",'MAPA DE RIESGOS'!$AF683),"")</f>
        <v/>
      </c>
      <c r="BB139" s="346" t="str">
        <f>IF(AND('MAPA DE RIESGOS'!$AP684="Baja",'MAPA DE RIESGOS'!$AR684="Moderado"),CONCATENATE("R",'MAPA DE RIESGOS'!$H684,"C",'MAPA DE RIESGOS'!$AF684),"")</f>
        <v/>
      </c>
      <c r="BC139" s="346" t="str">
        <f>IF(AND('MAPA DE RIESGOS'!$AP685="Baja",'MAPA DE RIESGOS'!$AR685="Moderado"),CONCATENATE("R",'MAPA DE RIESGOS'!$H685,"C",'MAPA DE RIESGOS'!$AF685),"")</f>
        <v/>
      </c>
      <c r="BD139" s="346" t="str">
        <f>IF(AND('MAPA DE RIESGOS'!$AP686="Baja",'MAPA DE RIESGOS'!$AR686="Moderado"),CONCATENATE("R",'MAPA DE RIESGOS'!$H686,"C",'MAPA DE RIESGOS'!$AF686),"")</f>
        <v/>
      </c>
      <c r="BE139" s="346" t="str">
        <f>IF(AND('MAPA DE RIESGOS'!$AP687="Baja",'MAPA DE RIESGOS'!$AR687="Moderado"),CONCATENATE("R",'MAPA DE RIESGOS'!$H687,"C",'MAPA DE RIESGOS'!$AF687),"")</f>
        <v/>
      </c>
      <c r="BF139" s="346" t="str">
        <f>IF(AND('MAPA DE RIESGOS'!$AP688="Baja",'MAPA DE RIESGOS'!$AR688="Moderado"),CONCATENATE("R",'MAPA DE RIESGOS'!$H688,"C",'MAPA DE RIESGOS'!$AF688),"")</f>
        <v/>
      </c>
      <c r="BG139" s="346" t="str">
        <f>IF(AND('MAPA DE RIESGOS'!$AP689="Baja",'MAPA DE RIESGOS'!$AR689="Moderado"),CONCATENATE("R",'MAPA DE RIESGOS'!$H689,"C",'MAPA DE RIESGOS'!$AF689),"")</f>
        <v/>
      </c>
      <c r="BH139" s="346" t="str">
        <f>IF(AND('MAPA DE RIESGOS'!$AP690="Baja",'MAPA DE RIESGOS'!$AR690="Moderado"),CONCATENATE("R",'MAPA DE RIESGOS'!$H690,"C",'MAPA DE RIESGOS'!$AF690),"")</f>
        <v/>
      </c>
      <c r="BI139" s="346" t="str">
        <f>IF(AND('MAPA DE RIESGOS'!$AP691="Baja",'MAPA DE RIESGOS'!$AR691="Moderado"),CONCATENATE("R",'MAPA DE RIESGOS'!$H691,"C",'MAPA DE RIESGOS'!$AF691),"")</f>
        <v/>
      </c>
      <c r="BJ139" s="346" t="str">
        <f>IF(AND('MAPA DE RIESGOS'!$AP692="Baja",'MAPA DE RIESGOS'!$AR692="Moderado"),CONCATENATE("R",'MAPA DE RIESGOS'!$H692,"C",'MAPA DE RIESGOS'!$AF692),"")</f>
        <v/>
      </c>
      <c r="BK139" s="347" t="str">
        <f>IF(AND('MAPA DE RIESGOS'!$AP693="Baja",'MAPA DE RIESGOS'!$AR693="Moderado"),CONCATENATE("R",'MAPA DE RIESGOS'!$H693,"C",'MAPA DE RIESGOS'!$AF693),"")</f>
        <v/>
      </c>
      <c r="BL139" s="333" t="str">
        <f>IF(AND('MAPA DE RIESGOS'!$AP676="Baja",'MAPA DE RIESGOS'!$AR676="Mayor"),CONCATENATE("R",'MAPA DE RIESGOS'!$H676,"C",'MAPA DE RIESGOS'!$AF676),"")</f>
        <v/>
      </c>
      <c r="BM139" s="333" t="str">
        <f>IF(AND('MAPA DE RIESGOS'!$AP677="Baja",'MAPA DE RIESGOS'!$AR677="Mayor"),CONCATENATE("R",'MAPA DE RIESGOS'!$H677,"C",'MAPA DE RIESGOS'!$AF677),"")</f>
        <v/>
      </c>
      <c r="BN139" s="333" t="str">
        <f>IF(AND('MAPA DE RIESGOS'!$AP678="Baja",'MAPA DE RIESGOS'!$AR678="Mayor"),CONCATENATE("R",'MAPA DE RIESGOS'!$H678,"C",'MAPA DE RIESGOS'!$AF678),"")</f>
        <v/>
      </c>
      <c r="BO139" s="333" t="str">
        <f>IF(AND('MAPA DE RIESGOS'!$AP679="Baja",'MAPA DE RIESGOS'!$AR679="Mayor"),CONCATENATE("R",'MAPA DE RIESGOS'!$H679,"C",'MAPA DE RIESGOS'!$AF679),"")</f>
        <v/>
      </c>
      <c r="BP139" s="333" t="str">
        <f>IF(AND('MAPA DE RIESGOS'!$AP680="Baja",'MAPA DE RIESGOS'!$AR680="Mayor"),CONCATENATE("R",'MAPA DE RIESGOS'!$H680,"C",'MAPA DE RIESGOS'!$AF680),"")</f>
        <v/>
      </c>
      <c r="BQ139" s="333" t="str">
        <f>IF(AND('MAPA DE RIESGOS'!$AP681="Baja",'MAPA DE RIESGOS'!$AR681="Mayor"),CONCATENATE("R",'MAPA DE RIESGOS'!$H681,"C",'MAPA DE RIESGOS'!$AF681),"")</f>
        <v/>
      </c>
      <c r="BR139" s="333" t="str">
        <f>IF(AND('MAPA DE RIESGOS'!$AP682="Baja",'MAPA DE RIESGOS'!$AR682="Mayor"),CONCATENATE("R",'MAPA DE RIESGOS'!$H682,"C",'MAPA DE RIESGOS'!$AF682),"")</f>
        <v/>
      </c>
      <c r="BS139" s="333" t="str">
        <f>IF(AND('MAPA DE RIESGOS'!$AP683="Baja",'MAPA DE RIESGOS'!$AR683="Mayor"),CONCATENATE("R",'MAPA DE RIESGOS'!$H683,"C",'MAPA DE RIESGOS'!$AF683),"")</f>
        <v/>
      </c>
      <c r="BT139" s="333" t="str">
        <f>IF(AND('MAPA DE RIESGOS'!$AP684="Baja",'MAPA DE RIESGOS'!$AR684="Mayor"),CONCATENATE("R",'MAPA DE RIESGOS'!$H684,"C",'MAPA DE RIESGOS'!$AF684),"")</f>
        <v/>
      </c>
      <c r="BU139" s="333" t="str">
        <f>IF(AND('MAPA DE RIESGOS'!$AP685="Baja",'MAPA DE RIESGOS'!$AR685="Mayor"),CONCATENATE("R",'MAPA DE RIESGOS'!$H685,"C",'MAPA DE RIESGOS'!$AF685),"")</f>
        <v/>
      </c>
      <c r="BV139" s="333" t="str">
        <f>IF(AND('MAPA DE RIESGOS'!$AP686="Baja",'MAPA DE RIESGOS'!$AR686="Mayor"),CONCATENATE("R",'MAPA DE RIESGOS'!$H686,"C",'MAPA DE RIESGOS'!$AF686),"")</f>
        <v/>
      </c>
      <c r="BW139" s="333" t="str">
        <f>IF(AND('MAPA DE RIESGOS'!$AP687="Baja",'MAPA DE RIESGOS'!$AR687="Mayor"),CONCATENATE("R",'MAPA DE RIESGOS'!$H687,"C",'MAPA DE RIESGOS'!$AF687),"")</f>
        <v/>
      </c>
      <c r="BX139" s="333" t="str">
        <f>IF(AND('MAPA DE RIESGOS'!$AP688="Baja",'MAPA DE RIESGOS'!$AR688="Mayor"),CONCATENATE("R",'MAPA DE RIESGOS'!$H688,"C",'MAPA DE RIESGOS'!$AF688),"")</f>
        <v/>
      </c>
      <c r="BY139" s="333" t="str">
        <f>IF(AND('MAPA DE RIESGOS'!$AP689="Baja",'MAPA DE RIESGOS'!$AR689="Mayor"),CONCATENATE("R",'MAPA DE RIESGOS'!$H689,"C",'MAPA DE RIESGOS'!$AF689),"")</f>
        <v/>
      </c>
      <c r="BZ139" s="333" t="str">
        <f>IF(AND('MAPA DE RIESGOS'!$AP690="Baja",'MAPA DE RIESGOS'!$AR690="Mayor"),CONCATENATE("R",'MAPA DE RIESGOS'!$H690,"C",'MAPA DE RIESGOS'!$AF690),"")</f>
        <v/>
      </c>
      <c r="CA139" s="333" t="str">
        <f>IF(AND('MAPA DE RIESGOS'!$AP691="Baja",'MAPA DE RIESGOS'!$AR691="Mayor"),CONCATENATE("R",'MAPA DE RIESGOS'!$H691,"C",'MAPA DE RIESGOS'!$AF691),"")</f>
        <v/>
      </c>
      <c r="CB139" s="333" t="str">
        <f>IF(AND('MAPA DE RIESGOS'!$AP692="Baja",'MAPA DE RIESGOS'!$AR692="Mayor"),CONCATENATE("R",'MAPA DE RIESGOS'!$H692,"C",'MAPA DE RIESGOS'!$AF692),"")</f>
        <v/>
      </c>
      <c r="CC139" s="334" t="str">
        <f>IF(AND('MAPA DE RIESGOS'!$AP693="Baja",'MAPA DE RIESGOS'!$AR693="Mayor"),CONCATENATE("R",'MAPA DE RIESGOS'!$H693,"C",'MAPA DE RIESGOS'!$AF693),"")</f>
        <v/>
      </c>
      <c r="CD139" s="335" t="str">
        <f>IF(AND('MAPA DE RIESGOS'!$AP676="Baja",'MAPA DE RIESGOS'!$AR676="Catastrófico"),CONCATENATE("R",'MAPA DE RIESGOS'!$H676,"C",'MAPA DE RIESGOS'!$AF676),"")</f>
        <v/>
      </c>
      <c r="CE139" s="335" t="str">
        <f>IF(AND('MAPA DE RIESGOS'!$AP677="Baja",'MAPA DE RIESGOS'!$AR677="Catastrófico"),CONCATENATE("R",'MAPA DE RIESGOS'!$H677,"C",'MAPA DE RIESGOS'!$AF677),"")</f>
        <v/>
      </c>
      <c r="CF139" s="335" t="str">
        <f>IF(AND('MAPA DE RIESGOS'!$AP678="Baja",'MAPA DE RIESGOS'!$AR678="Catastrófico"),CONCATENATE("R",'MAPA DE RIESGOS'!$H678,"C",'MAPA DE RIESGOS'!$AF678),"")</f>
        <v/>
      </c>
      <c r="CG139" s="335" t="str">
        <f>IF(AND('MAPA DE RIESGOS'!$AP679="Baja",'MAPA DE RIESGOS'!$AR679="Catastrófico"),CONCATENATE("R",'MAPA DE RIESGOS'!$H679,"C",'MAPA DE RIESGOS'!$AF679),"")</f>
        <v/>
      </c>
      <c r="CH139" s="335" t="str">
        <f>IF(AND('MAPA DE RIESGOS'!$AP680="Baja",'MAPA DE RIESGOS'!$AR680="Catastrófico"),CONCATENATE("R",'MAPA DE RIESGOS'!$H680,"C",'MAPA DE RIESGOS'!$AF680),"")</f>
        <v/>
      </c>
      <c r="CI139" s="335" t="str">
        <f>IF(AND('MAPA DE RIESGOS'!$AP681="Baja",'MAPA DE RIESGOS'!$AR681="Catastrófico"),CONCATENATE("R",'MAPA DE RIESGOS'!$H681,"C",'MAPA DE RIESGOS'!$AF681),"")</f>
        <v/>
      </c>
      <c r="CJ139" s="335" t="str">
        <f>IF(AND('MAPA DE RIESGOS'!$AP682="Baja",'MAPA DE RIESGOS'!$AR682="Catastrófico"),CONCATENATE("R",'MAPA DE RIESGOS'!$H682,"C",'MAPA DE RIESGOS'!$AF682),"")</f>
        <v/>
      </c>
      <c r="CK139" s="335" t="str">
        <f>IF(AND('MAPA DE RIESGOS'!$AP683="Baja",'MAPA DE RIESGOS'!$AR683="Catastrófico"),CONCATENATE("R",'MAPA DE RIESGOS'!$H683,"C",'MAPA DE RIESGOS'!$AF683),"")</f>
        <v/>
      </c>
      <c r="CL139" s="335" t="str">
        <f>IF(AND('MAPA DE RIESGOS'!$AP684="Baja",'MAPA DE RIESGOS'!$AR684="Catastrófico"),CONCATENATE("R",'MAPA DE RIESGOS'!$H684,"C",'MAPA DE RIESGOS'!$AF684),"")</f>
        <v/>
      </c>
      <c r="CM139" s="335" t="str">
        <f>IF(AND('MAPA DE RIESGOS'!$AP685="Baja",'MAPA DE RIESGOS'!$AR685="Catastrófico"),CONCATENATE("R",'MAPA DE RIESGOS'!$H685,"C",'MAPA DE RIESGOS'!$AF685),"")</f>
        <v/>
      </c>
      <c r="CN139" s="335" t="str">
        <f>IF(AND('MAPA DE RIESGOS'!$AP686="Baja",'MAPA DE RIESGOS'!$AR686="Catastrófico"),CONCATENATE("R",'MAPA DE RIESGOS'!$H686,"C",'MAPA DE RIESGOS'!$AF686),"")</f>
        <v/>
      </c>
      <c r="CO139" s="335" t="str">
        <f>IF(AND('MAPA DE RIESGOS'!$AP687="Baja",'MAPA DE RIESGOS'!$AR687="Catastrófico"),CONCATENATE("R",'MAPA DE RIESGOS'!$H687,"C",'MAPA DE RIESGOS'!$AF687),"")</f>
        <v/>
      </c>
      <c r="CP139" s="335" t="str">
        <f>IF(AND('MAPA DE RIESGOS'!$AP688="Baja",'MAPA DE RIESGOS'!$AR688="Catastrófico"),CONCATENATE("R",'MAPA DE RIESGOS'!$H688,"C",'MAPA DE RIESGOS'!$AF688),"")</f>
        <v/>
      </c>
      <c r="CQ139" s="335" t="str">
        <f>IF(AND('MAPA DE RIESGOS'!$AP689="Baja",'MAPA DE RIESGOS'!$AR689="Catastrófico"),CONCATENATE("R",'MAPA DE RIESGOS'!$H689,"C",'MAPA DE RIESGOS'!$AF689),"")</f>
        <v/>
      </c>
      <c r="CR139" s="335" t="str">
        <f>IF(AND('MAPA DE RIESGOS'!$AP690="Baja",'MAPA DE RIESGOS'!$AR690="Catastrófico"),CONCATENATE("R",'MAPA DE RIESGOS'!$H690,"C",'MAPA DE RIESGOS'!$AF690),"")</f>
        <v/>
      </c>
      <c r="CS139" s="335" t="str">
        <f>IF(AND('MAPA DE RIESGOS'!$AP691="Baja",'MAPA DE RIESGOS'!$AR691="Catastrófico"),CONCATENATE("R",'MAPA DE RIESGOS'!$H691,"C",'MAPA DE RIESGOS'!$AF691),"")</f>
        <v/>
      </c>
      <c r="CT139" s="335" t="str">
        <f>IF(AND('MAPA DE RIESGOS'!$AP692="Baja",'MAPA DE RIESGOS'!$AR692="Catastrófico"),CONCATENATE("R",'MAPA DE RIESGOS'!$H692,"C",'MAPA DE RIESGOS'!$AF692),"")</f>
        <v/>
      </c>
      <c r="CU139" s="336" t="str">
        <f>IF(AND('MAPA DE RIESGOS'!$AP693="Baja",'MAPA DE RIESGOS'!$AR693="Catastrófico"),CONCATENATE("R",'MAPA DE RIESGOS'!$H693,"C",'MAPA DE RIESGOS'!$AF693),"")</f>
        <v/>
      </c>
      <c r="CV139" s="67"/>
      <c r="CW139" s="969"/>
      <c r="CX139" s="969"/>
      <c r="CY139" s="969"/>
      <c r="CZ139" s="969"/>
      <c r="DA139" s="969"/>
      <c r="DB139" s="969"/>
    </row>
    <row r="140" spans="2:106" ht="32.450000000000003" customHeight="1">
      <c r="B140" s="966"/>
      <c r="C140" s="966"/>
      <c r="D140" s="967"/>
      <c r="E140" s="955"/>
      <c r="F140" s="956"/>
      <c r="G140" s="956"/>
      <c r="H140" s="956"/>
      <c r="I140" s="957"/>
      <c r="J140" s="354" t="str">
        <f>IF(AND('MAPA DE RIESGOS'!$AP694="Baja",'MAPA DE RIESGOS'!$AR694="Leve"),CONCATENATE("R",'MAPA DE RIESGOS'!$H694,"C",'MAPA DE RIESGOS'!$AF694),"")</f>
        <v/>
      </c>
      <c r="K140" s="355" t="str">
        <f>IF(AND('MAPA DE RIESGOS'!$AP695="Baja",'MAPA DE RIESGOS'!$AR695="Leve"),CONCATENATE("R",'MAPA DE RIESGOS'!$H695,"C",'MAPA DE RIESGOS'!$AF695),"")</f>
        <v/>
      </c>
      <c r="L140" s="355" t="str">
        <f>IF(AND('MAPA DE RIESGOS'!$AP696="Baja",'MAPA DE RIESGOS'!$AR696="Leve"),CONCATENATE("R",'MAPA DE RIESGOS'!$H696,"C",'MAPA DE RIESGOS'!$AF696),"")</f>
        <v/>
      </c>
      <c r="M140" s="355" t="str">
        <f>IF(AND('MAPA DE RIESGOS'!$AP697="Baja",'MAPA DE RIESGOS'!$AR697="Leve"),CONCATENATE("R",'MAPA DE RIESGOS'!$H697,"C",'MAPA DE RIESGOS'!$AF697),"")</f>
        <v/>
      </c>
      <c r="N140" s="355" t="str">
        <f>IF(AND('MAPA DE RIESGOS'!$AP698="Baja",'MAPA DE RIESGOS'!$AR698="Leve"),CONCATENATE("R",'MAPA DE RIESGOS'!$H698,"C",'MAPA DE RIESGOS'!$AF698),"")</f>
        <v/>
      </c>
      <c r="O140" s="355" t="str">
        <f>IF(AND('MAPA DE RIESGOS'!$AP699="Baja",'MAPA DE RIESGOS'!$AR699="Leve"),CONCATENATE("R",'MAPA DE RIESGOS'!$H699,"C",'MAPA DE RIESGOS'!$AF699),"")</f>
        <v/>
      </c>
      <c r="P140" s="355" t="str">
        <f>IF(AND('MAPA DE RIESGOS'!$AP700="Baja",'MAPA DE RIESGOS'!$AR700="Leve"),CONCATENATE("R",'MAPA DE RIESGOS'!$H700,"C",'MAPA DE RIESGOS'!$AF700),"")</f>
        <v/>
      </c>
      <c r="Q140" s="355" t="str">
        <f>IF(AND('MAPA DE RIESGOS'!$AP701="Baja",'MAPA DE RIESGOS'!$AR701="Leve"),CONCATENATE("R",'MAPA DE RIESGOS'!$H701,"C",'MAPA DE RIESGOS'!$AF701),"")</f>
        <v/>
      </c>
      <c r="R140" s="355" t="str">
        <f>IF(AND('MAPA DE RIESGOS'!$AP702="Baja",'MAPA DE RIESGOS'!$AR702="Leve"),CONCATENATE("R",'MAPA DE RIESGOS'!$H702,"C",'MAPA DE RIESGOS'!$AF702),"")</f>
        <v/>
      </c>
      <c r="S140" s="355" t="str">
        <f>IF(AND('MAPA DE RIESGOS'!$AP703="Baja",'MAPA DE RIESGOS'!$AR703="Leve"),CONCATENATE("R",'MAPA DE RIESGOS'!$H703,"C",'MAPA DE RIESGOS'!$AF703),"")</f>
        <v/>
      </c>
      <c r="T140" s="355" t="str">
        <f>IF(AND('MAPA DE RIESGOS'!$AP704="Baja",'MAPA DE RIESGOS'!$AR704="Leve"),CONCATENATE("R",'MAPA DE RIESGOS'!$H704,"C",'MAPA DE RIESGOS'!$AF704),"")</f>
        <v/>
      </c>
      <c r="U140" s="355" t="str">
        <f>IF(AND('MAPA DE RIESGOS'!$AP705="Baja",'MAPA DE RIESGOS'!$AR705="Leve"),CONCATENATE("R",'MAPA DE RIESGOS'!$H705,"C",'MAPA DE RIESGOS'!$AF705),"")</f>
        <v/>
      </c>
      <c r="V140" s="355" t="str">
        <f>IF(AND('MAPA DE RIESGOS'!$AP706="Baja",'MAPA DE RIESGOS'!$AR706="Leve"),CONCATENATE("R",'MAPA DE RIESGOS'!$H706,"C",'MAPA DE RIESGOS'!$AF706),"")</f>
        <v/>
      </c>
      <c r="W140" s="355" t="str">
        <f>IF(AND('MAPA DE RIESGOS'!$AP707="Baja",'MAPA DE RIESGOS'!$AR707="Leve"),CONCATENATE("R",'MAPA DE RIESGOS'!$H707,"C",'MAPA DE RIESGOS'!$AF707),"")</f>
        <v/>
      </c>
      <c r="X140" s="355" t="str">
        <f>IF(AND('MAPA DE RIESGOS'!$AP708="Baja",'MAPA DE RIESGOS'!$AR708="Leve"),CONCATENATE("R",'MAPA DE RIESGOS'!$H708,"C",'MAPA DE RIESGOS'!$AF708),"")</f>
        <v/>
      </c>
      <c r="Y140" s="355" t="str">
        <f>IF(AND('MAPA DE RIESGOS'!$AP709="Baja",'MAPA DE RIESGOS'!$AR709="Leve"),CONCATENATE("R",'MAPA DE RIESGOS'!$H709,"C",'MAPA DE RIESGOS'!$AF709),"")</f>
        <v/>
      </c>
      <c r="Z140" s="355" t="str">
        <f>IF(AND('MAPA DE RIESGOS'!$AP710="Baja",'MAPA DE RIESGOS'!$AR710="Leve"),CONCATENATE("R",'MAPA DE RIESGOS'!$H710,"C",'MAPA DE RIESGOS'!$AF710),"")</f>
        <v/>
      </c>
      <c r="AA140" s="356" t="str">
        <f>IF(AND('MAPA DE RIESGOS'!$AP711="Baja",'MAPA DE RIESGOS'!$AR711="Leve"),CONCATENATE("R",'MAPA DE RIESGOS'!$H711,"C",'MAPA DE RIESGOS'!$AF711),"")</f>
        <v/>
      </c>
      <c r="AB140" s="345" t="str">
        <f>IF(AND('MAPA DE RIESGOS'!$AP694="Baja",'MAPA DE RIESGOS'!$AR694="Menor"),CONCATENATE("R",'MAPA DE RIESGOS'!$H694,"C",'MAPA DE RIESGOS'!$AF694),"")</f>
        <v/>
      </c>
      <c r="AC140" s="346" t="str">
        <f>IF(AND('MAPA DE RIESGOS'!$AP695="Baja",'MAPA DE RIESGOS'!$AR695="Menor"),CONCATENATE("R",'MAPA DE RIESGOS'!$H695,"C",'MAPA DE RIESGOS'!$AF695),"")</f>
        <v/>
      </c>
      <c r="AD140" s="346" t="str">
        <f>IF(AND('MAPA DE RIESGOS'!$AP696="Baja",'MAPA DE RIESGOS'!$AR696="Menor"),CONCATENATE("R",'MAPA DE RIESGOS'!$H696,"C",'MAPA DE RIESGOS'!$AF696),"")</f>
        <v/>
      </c>
      <c r="AE140" s="346" t="str">
        <f>IF(AND('MAPA DE RIESGOS'!$AP697="Baja",'MAPA DE RIESGOS'!$AR697="Menor"),CONCATENATE("R",'MAPA DE RIESGOS'!$H697,"C",'MAPA DE RIESGOS'!$AF697),"")</f>
        <v/>
      </c>
      <c r="AF140" s="346" t="str">
        <f>IF(AND('MAPA DE RIESGOS'!$AP698="Baja",'MAPA DE RIESGOS'!$AR698="Menor"),CONCATENATE("R",'MAPA DE RIESGOS'!$H698,"C",'MAPA DE RIESGOS'!$AF698),"")</f>
        <v/>
      </c>
      <c r="AG140" s="346" t="str">
        <f>IF(AND('MAPA DE RIESGOS'!$AP699="Baja",'MAPA DE RIESGOS'!$AR699="Menor"),CONCATENATE("R",'MAPA DE RIESGOS'!$H699,"C",'MAPA DE RIESGOS'!$AF699),"")</f>
        <v/>
      </c>
      <c r="AH140" s="346" t="str">
        <f>IF(AND('MAPA DE RIESGOS'!$AP700="Baja",'MAPA DE RIESGOS'!$AR700="Menor"),CONCATENATE("R",'MAPA DE RIESGOS'!$H700,"C",'MAPA DE RIESGOS'!$AF700),"")</f>
        <v/>
      </c>
      <c r="AI140" s="346" t="str">
        <f>IF(AND('MAPA DE RIESGOS'!$AP701="Baja",'MAPA DE RIESGOS'!$AR701="Menor"),CONCATENATE("R",'MAPA DE RIESGOS'!$H701,"C",'MAPA DE RIESGOS'!$AF701),"")</f>
        <v/>
      </c>
      <c r="AJ140" s="346" t="str">
        <f>IF(AND('MAPA DE RIESGOS'!$AP702="Baja",'MAPA DE RIESGOS'!$AR702="Menor"),CONCATENATE("R",'MAPA DE RIESGOS'!$H702,"C",'MAPA DE RIESGOS'!$AF702),"")</f>
        <v/>
      </c>
      <c r="AK140" s="346" t="str">
        <f>IF(AND('MAPA DE RIESGOS'!$AP703="Baja",'MAPA DE RIESGOS'!$AR703="Menor"),CONCATENATE("R",'MAPA DE RIESGOS'!$H703,"C",'MAPA DE RIESGOS'!$AF703),"")</f>
        <v/>
      </c>
      <c r="AL140" s="346" t="str">
        <f>IF(AND('MAPA DE RIESGOS'!$AP704="Baja",'MAPA DE RIESGOS'!$AR704="Menor"),CONCATENATE("R",'MAPA DE RIESGOS'!$H704,"C",'MAPA DE RIESGOS'!$AF704),"")</f>
        <v/>
      </c>
      <c r="AM140" s="346" t="str">
        <f>IF(AND('MAPA DE RIESGOS'!$AP705="Baja",'MAPA DE RIESGOS'!$AR705="Menor"),CONCATENATE("R",'MAPA DE RIESGOS'!$H705,"C",'MAPA DE RIESGOS'!$AF705),"")</f>
        <v/>
      </c>
      <c r="AN140" s="346" t="str">
        <f>IF(AND('MAPA DE RIESGOS'!$AP706="Baja",'MAPA DE RIESGOS'!$AR706="Menor"),CONCATENATE("R",'MAPA DE RIESGOS'!$H706,"C",'MAPA DE RIESGOS'!$AF706),"")</f>
        <v/>
      </c>
      <c r="AO140" s="346" t="str">
        <f>IF(AND('MAPA DE RIESGOS'!$AP707="Baja",'MAPA DE RIESGOS'!$AR707="Menor"),CONCATENATE("R",'MAPA DE RIESGOS'!$H707,"C",'MAPA DE RIESGOS'!$AF707),"")</f>
        <v/>
      </c>
      <c r="AP140" s="346" t="str">
        <f>IF(AND('MAPA DE RIESGOS'!$AP708="Baja",'MAPA DE RIESGOS'!$AR708="Menor"),CONCATENATE("R",'MAPA DE RIESGOS'!$H708,"C",'MAPA DE RIESGOS'!$AF708),"")</f>
        <v/>
      </c>
      <c r="AQ140" s="346" t="str">
        <f>IF(AND('MAPA DE RIESGOS'!$AP709="Baja",'MAPA DE RIESGOS'!$AR709="Menor"),CONCATENATE("R",'MAPA DE RIESGOS'!$H709,"C",'MAPA DE RIESGOS'!$AF709),"")</f>
        <v/>
      </c>
      <c r="AR140" s="346" t="str">
        <f>IF(AND('MAPA DE RIESGOS'!$AP710="Baja",'MAPA DE RIESGOS'!$AR710="Menor"),CONCATENATE("R",'MAPA DE RIESGOS'!$H710,"C",'MAPA DE RIESGOS'!$AF710),"")</f>
        <v/>
      </c>
      <c r="AS140" s="346" t="str">
        <f>IF(AND('MAPA DE RIESGOS'!$AP711="Baja",'MAPA DE RIESGOS'!$AR711="Menor"),CONCATENATE("R",'MAPA DE RIESGOS'!$H711,"C",'MAPA DE RIESGOS'!$AF711),"")</f>
        <v/>
      </c>
      <c r="AT140" s="345" t="str">
        <f>IF(AND('MAPA DE RIESGOS'!$AP694="Baja",'MAPA DE RIESGOS'!$AR694="Moderado"),CONCATENATE("R",'MAPA DE RIESGOS'!$H694,"C",'MAPA DE RIESGOS'!$AF694),"")</f>
        <v/>
      </c>
      <c r="AU140" s="346" t="str">
        <f>IF(AND('MAPA DE RIESGOS'!$AP695="Baja",'MAPA DE RIESGOS'!$AR695="Moderado"),CONCATENATE("R",'MAPA DE RIESGOS'!$H695,"C",'MAPA DE RIESGOS'!$AF695),"")</f>
        <v/>
      </c>
      <c r="AV140" s="346" t="str">
        <f>IF(AND('MAPA DE RIESGOS'!$AP696="Baja",'MAPA DE RIESGOS'!$AR696="Moderado"),CONCATENATE("R",'MAPA DE RIESGOS'!$H696,"C",'MAPA DE RIESGOS'!$AF696),"")</f>
        <v/>
      </c>
      <c r="AW140" s="346" t="str">
        <f>IF(AND('MAPA DE RIESGOS'!$AP697="Baja",'MAPA DE RIESGOS'!$AR697="Moderado"),CONCATENATE("R",'MAPA DE RIESGOS'!$H697,"C",'MAPA DE RIESGOS'!$AF697),"")</f>
        <v/>
      </c>
      <c r="AX140" s="346" t="str">
        <f>IF(AND('MAPA DE RIESGOS'!$AP698="Baja",'MAPA DE RIESGOS'!$AR698="Moderado"),CONCATENATE("R",'MAPA DE RIESGOS'!$H698,"C",'MAPA DE RIESGOS'!$AF698),"")</f>
        <v/>
      </c>
      <c r="AY140" s="346" t="str">
        <f>IF(AND('MAPA DE RIESGOS'!$AP699="Baja",'MAPA DE RIESGOS'!$AR699="Moderado"),CONCATENATE("R",'MAPA DE RIESGOS'!$H699,"C",'MAPA DE RIESGOS'!$AF699),"")</f>
        <v/>
      </c>
      <c r="AZ140" s="346" t="str">
        <f>IF(AND('MAPA DE RIESGOS'!$AP700="Baja",'MAPA DE RIESGOS'!$AR700="Moderado"),CONCATENATE("R",'MAPA DE RIESGOS'!$H700,"C",'MAPA DE RIESGOS'!$AF700),"")</f>
        <v/>
      </c>
      <c r="BA140" s="346" t="str">
        <f>IF(AND('MAPA DE RIESGOS'!$AP701="Baja",'MAPA DE RIESGOS'!$AR701="Moderado"),CONCATENATE("R",'MAPA DE RIESGOS'!$H701,"C",'MAPA DE RIESGOS'!$AF701),"")</f>
        <v/>
      </c>
      <c r="BB140" s="346" t="str">
        <f>IF(AND('MAPA DE RIESGOS'!$AP702="Baja",'MAPA DE RIESGOS'!$AR702="Moderado"),CONCATENATE("R",'MAPA DE RIESGOS'!$H702,"C",'MAPA DE RIESGOS'!$AF702),"")</f>
        <v/>
      </c>
      <c r="BC140" s="346" t="str">
        <f>IF(AND('MAPA DE RIESGOS'!$AP703="Baja",'MAPA DE RIESGOS'!$AR703="Moderado"),CONCATENATE("R",'MAPA DE RIESGOS'!$H703,"C",'MAPA DE RIESGOS'!$AF703),"")</f>
        <v/>
      </c>
      <c r="BD140" s="346" t="str">
        <f>IF(AND('MAPA DE RIESGOS'!$AP704="Baja",'MAPA DE RIESGOS'!$AR704="Moderado"),CONCATENATE("R",'MAPA DE RIESGOS'!$H704,"C",'MAPA DE RIESGOS'!$AF704),"")</f>
        <v/>
      </c>
      <c r="BE140" s="346" t="str">
        <f>IF(AND('MAPA DE RIESGOS'!$AP705="Baja",'MAPA DE RIESGOS'!$AR705="Moderado"),CONCATENATE("R",'MAPA DE RIESGOS'!$H705,"C",'MAPA DE RIESGOS'!$AF705),"")</f>
        <v/>
      </c>
      <c r="BF140" s="346" t="str">
        <f>IF(AND('MAPA DE RIESGOS'!$AP706="Baja",'MAPA DE RIESGOS'!$AR706="Moderado"),CONCATENATE("R",'MAPA DE RIESGOS'!$H706,"C",'MAPA DE RIESGOS'!$AF706),"")</f>
        <v/>
      </c>
      <c r="BG140" s="346" t="str">
        <f>IF(AND('MAPA DE RIESGOS'!$AP707="Baja",'MAPA DE RIESGOS'!$AR707="Moderado"),CONCATENATE("R",'MAPA DE RIESGOS'!$H707,"C",'MAPA DE RIESGOS'!$AF707),"")</f>
        <v/>
      </c>
      <c r="BH140" s="346" t="str">
        <f>IF(AND('MAPA DE RIESGOS'!$AP708="Baja",'MAPA DE RIESGOS'!$AR708="Moderado"),CONCATENATE("R",'MAPA DE RIESGOS'!$H708,"C",'MAPA DE RIESGOS'!$AF708),"")</f>
        <v/>
      </c>
      <c r="BI140" s="346" t="str">
        <f>IF(AND('MAPA DE RIESGOS'!$AP709="Baja",'MAPA DE RIESGOS'!$AR709="Moderado"),CONCATENATE("R",'MAPA DE RIESGOS'!$H709,"C",'MAPA DE RIESGOS'!$AF709),"")</f>
        <v/>
      </c>
      <c r="BJ140" s="346" t="str">
        <f>IF(AND('MAPA DE RIESGOS'!$AP710="Baja",'MAPA DE RIESGOS'!$AR710="Moderado"),CONCATENATE("R",'MAPA DE RIESGOS'!$H710,"C",'MAPA DE RIESGOS'!$AF710),"")</f>
        <v/>
      </c>
      <c r="BK140" s="347" t="str">
        <f>IF(AND('MAPA DE RIESGOS'!$AP711="Baja",'MAPA DE RIESGOS'!$AR711="Moderado"),CONCATENATE("R",'MAPA DE RIESGOS'!$H711,"C",'MAPA DE RIESGOS'!$AF711),"")</f>
        <v/>
      </c>
      <c r="BL140" s="333" t="str">
        <f>IF(AND('MAPA DE RIESGOS'!$AP694="Baja",'MAPA DE RIESGOS'!$AR694="Mayor"),CONCATENATE("R",'MAPA DE RIESGOS'!$H694,"C",'MAPA DE RIESGOS'!$AF694),"")</f>
        <v/>
      </c>
      <c r="BM140" s="333" t="str">
        <f>IF(AND('MAPA DE RIESGOS'!$AP695="Baja",'MAPA DE RIESGOS'!$AR695="Mayor"),CONCATENATE("R",'MAPA DE RIESGOS'!$H695,"C",'MAPA DE RIESGOS'!$AF695),"")</f>
        <v/>
      </c>
      <c r="BN140" s="333" t="str">
        <f>IF(AND('MAPA DE RIESGOS'!$AP696="Baja",'MAPA DE RIESGOS'!$AR696="Mayor"),CONCATENATE("R",'MAPA DE RIESGOS'!$H696,"C",'MAPA DE RIESGOS'!$AF696),"")</f>
        <v/>
      </c>
      <c r="BO140" s="333" t="str">
        <f>IF(AND('MAPA DE RIESGOS'!$AP697="Baja",'MAPA DE RIESGOS'!$AR697="Mayor"),CONCATENATE("R",'MAPA DE RIESGOS'!$H697,"C",'MAPA DE RIESGOS'!$AF697),"")</f>
        <v/>
      </c>
      <c r="BP140" s="333" t="str">
        <f>IF(AND('MAPA DE RIESGOS'!$AP698="Baja",'MAPA DE RIESGOS'!$AR698="Mayor"),CONCATENATE("R",'MAPA DE RIESGOS'!$H698,"C",'MAPA DE RIESGOS'!$AF698),"")</f>
        <v/>
      </c>
      <c r="BQ140" s="333" t="str">
        <f>IF(AND('MAPA DE RIESGOS'!$AP699="Baja",'MAPA DE RIESGOS'!$AR699="Mayor"),CONCATENATE("R",'MAPA DE RIESGOS'!$H699,"C",'MAPA DE RIESGOS'!$AF699),"")</f>
        <v/>
      </c>
      <c r="BR140" s="333" t="str">
        <f>IF(AND('MAPA DE RIESGOS'!$AP700="Baja",'MAPA DE RIESGOS'!$AR700="Mayor"),CONCATENATE("R",'MAPA DE RIESGOS'!$H700,"C",'MAPA DE RIESGOS'!$AF700),"")</f>
        <v/>
      </c>
      <c r="BS140" s="333" t="str">
        <f>IF(AND('MAPA DE RIESGOS'!$AP701="Baja",'MAPA DE RIESGOS'!$AR701="Mayor"),CONCATENATE("R",'MAPA DE RIESGOS'!$H701,"C",'MAPA DE RIESGOS'!$AF701),"")</f>
        <v/>
      </c>
      <c r="BT140" s="333" t="str">
        <f>IF(AND('MAPA DE RIESGOS'!$AP702="Baja",'MAPA DE RIESGOS'!$AR702="Mayor"),CONCATENATE("R",'MAPA DE RIESGOS'!$H702,"C",'MAPA DE RIESGOS'!$AF702),"")</f>
        <v/>
      </c>
      <c r="BU140" s="333" t="str">
        <f>IF(AND('MAPA DE RIESGOS'!$AP703="Baja",'MAPA DE RIESGOS'!$AR703="Mayor"),CONCATENATE("R",'MAPA DE RIESGOS'!$H703,"C",'MAPA DE RIESGOS'!$AF703),"")</f>
        <v/>
      </c>
      <c r="BV140" s="333" t="str">
        <f>IF(AND('MAPA DE RIESGOS'!$AP704="Baja",'MAPA DE RIESGOS'!$AR704="Mayor"),CONCATENATE("R",'MAPA DE RIESGOS'!$H704,"C",'MAPA DE RIESGOS'!$AF704),"")</f>
        <v/>
      </c>
      <c r="BW140" s="333" t="str">
        <f>IF(AND('MAPA DE RIESGOS'!$AP705="Baja",'MAPA DE RIESGOS'!$AR705="Mayor"),CONCATENATE("R",'MAPA DE RIESGOS'!$H705,"C",'MAPA DE RIESGOS'!$AF705),"")</f>
        <v/>
      </c>
      <c r="BX140" s="333" t="str">
        <f>IF(AND('MAPA DE RIESGOS'!$AP706="Baja",'MAPA DE RIESGOS'!$AR706="Mayor"),CONCATENATE("R",'MAPA DE RIESGOS'!$H706,"C",'MAPA DE RIESGOS'!$AF706),"")</f>
        <v/>
      </c>
      <c r="BY140" s="333" t="str">
        <f>IF(AND('MAPA DE RIESGOS'!$AP707="Baja",'MAPA DE RIESGOS'!$AR707="Mayor"),CONCATENATE("R",'MAPA DE RIESGOS'!$H707,"C",'MAPA DE RIESGOS'!$AF707),"")</f>
        <v/>
      </c>
      <c r="BZ140" s="333" t="str">
        <f>IF(AND('MAPA DE RIESGOS'!$AP708="Baja",'MAPA DE RIESGOS'!$AR708="Mayor"),CONCATENATE("R",'MAPA DE RIESGOS'!$H708,"C",'MAPA DE RIESGOS'!$AF708),"")</f>
        <v/>
      </c>
      <c r="CA140" s="333" t="str">
        <f>IF(AND('MAPA DE RIESGOS'!$AP709="Baja",'MAPA DE RIESGOS'!$AR709="Mayor"),CONCATENATE("R",'MAPA DE RIESGOS'!$H709,"C",'MAPA DE RIESGOS'!$AF709),"")</f>
        <v/>
      </c>
      <c r="CB140" s="333" t="str">
        <f>IF(AND('MAPA DE RIESGOS'!$AP710="Baja",'MAPA DE RIESGOS'!$AR710="Mayor"),CONCATENATE("R",'MAPA DE RIESGOS'!$H710,"C",'MAPA DE RIESGOS'!$AF710),"")</f>
        <v/>
      </c>
      <c r="CC140" s="334" t="str">
        <f>IF(AND('MAPA DE RIESGOS'!$AP711="Baja",'MAPA DE RIESGOS'!$AR711="Mayor"),CONCATENATE("R",'MAPA DE RIESGOS'!$H711,"C",'MAPA DE RIESGOS'!$AF711),"")</f>
        <v/>
      </c>
      <c r="CD140" s="335" t="str">
        <f>IF(AND('MAPA DE RIESGOS'!$AP694="Baja",'MAPA DE RIESGOS'!$AR694="Catastrófico"),CONCATENATE("R",'MAPA DE RIESGOS'!$H694,"C",'MAPA DE RIESGOS'!$AF694),"")</f>
        <v/>
      </c>
      <c r="CE140" s="335" t="str">
        <f>IF(AND('MAPA DE RIESGOS'!$AP695="Baja",'MAPA DE RIESGOS'!$AR695="Catastrófico"),CONCATENATE("R",'MAPA DE RIESGOS'!$H695,"C",'MAPA DE RIESGOS'!$AF695),"")</f>
        <v/>
      </c>
      <c r="CF140" s="335" t="str">
        <f>IF(AND('MAPA DE RIESGOS'!$AP696="Baja",'MAPA DE RIESGOS'!$AR696="Catastrófico"),CONCATENATE("R",'MAPA DE RIESGOS'!$H696,"C",'MAPA DE RIESGOS'!$AF696),"")</f>
        <v/>
      </c>
      <c r="CG140" s="335" t="str">
        <f>IF(AND('MAPA DE RIESGOS'!$AP697="Baja",'MAPA DE RIESGOS'!$AR697="Catastrófico"),CONCATENATE("R",'MAPA DE RIESGOS'!$H697,"C",'MAPA DE RIESGOS'!$AF697),"")</f>
        <v/>
      </c>
      <c r="CH140" s="335" t="str">
        <f>IF(AND('MAPA DE RIESGOS'!$AP698="Baja",'MAPA DE RIESGOS'!$AR698="Catastrófico"),CONCATENATE("R",'MAPA DE RIESGOS'!$H698,"C",'MAPA DE RIESGOS'!$AF698),"")</f>
        <v/>
      </c>
      <c r="CI140" s="335" t="str">
        <f>IF(AND('MAPA DE RIESGOS'!$AP699="Baja",'MAPA DE RIESGOS'!$AR699="Catastrófico"),CONCATENATE("R",'MAPA DE RIESGOS'!$H699,"C",'MAPA DE RIESGOS'!$AF699),"")</f>
        <v/>
      </c>
      <c r="CJ140" s="335" t="str">
        <f>IF(AND('MAPA DE RIESGOS'!$AP700="Baja",'MAPA DE RIESGOS'!$AR700="Catastrófico"),CONCATENATE("R",'MAPA DE RIESGOS'!$H700,"C",'MAPA DE RIESGOS'!$AF700),"")</f>
        <v/>
      </c>
      <c r="CK140" s="335" t="str">
        <f>IF(AND('MAPA DE RIESGOS'!$AP701="Baja",'MAPA DE RIESGOS'!$AR701="Catastrófico"),CONCATENATE("R",'MAPA DE RIESGOS'!$H701,"C",'MAPA DE RIESGOS'!$AF701),"")</f>
        <v/>
      </c>
      <c r="CL140" s="335" t="str">
        <f>IF(AND('MAPA DE RIESGOS'!$AP702="Baja",'MAPA DE RIESGOS'!$AR702="Catastrófico"),CONCATENATE("R",'MAPA DE RIESGOS'!$H702,"C",'MAPA DE RIESGOS'!$AF702),"")</f>
        <v/>
      </c>
      <c r="CM140" s="335" t="str">
        <f>IF(AND('MAPA DE RIESGOS'!$AP703="Baja",'MAPA DE RIESGOS'!$AR703="Catastrófico"),CONCATENATE("R",'MAPA DE RIESGOS'!$H703,"C",'MAPA DE RIESGOS'!$AF703),"")</f>
        <v/>
      </c>
      <c r="CN140" s="335" t="str">
        <f>IF(AND('MAPA DE RIESGOS'!$AP704="Baja",'MAPA DE RIESGOS'!$AR704="Catastrófico"),CONCATENATE("R",'MAPA DE RIESGOS'!$H704,"C",'MAPA DE RIESGOS'!$AF704),"")</f>
        <v/>
      </c>
      <c r="CO140" s="335" t="str">
        <f>IF(AND('MAPA DE RIESGOS'!$AP705="Baja",'MAPA DE RIESGOS'!$AR705="Catastrófico"),CONCATENATE("R",'MAPA DE RIESGOS'!$H705,"C",'MAPA DE RIESGOS'!$AF705),"")</f>
        <v/>
      </c>
      <c r="CP140" s="335" t="str">
        <f>IF(AND('MAPA DE RIESGOS'!$AP706="Baja",'MAPA DE RIESGOS'!$AR706="Catastrófico"),CONCATENATE("R",'MAPA DE RIESGOS'!$H706,"C",'MAPA DE RIESGOS'!$AF706),"")</f>
        <v/>
      </c>
      <c r="CQ140" s="335" t="str">
        <f>IF(AND('MAPA DE RIESGOS'!$AP707="Baja",'MAPA DE RIESGOS'!$AR707="Catastrófico"),CONCATENATE("R",'MAPA DE RIESGOS'!$H707,"C",'MAPA DE RIESGOS'!$AF707),"")</f>
        <v/>
      </c>
      <c r="CR140" s="335" t="str">
        <f>IF(AND('MAPA DE RIESGOS'!$AP708="Baja",'MAPA DE RIESGOS'!$AR708="Catastrófico"),CONCATENATE("R",'MAPA DE RIESGOS'!$H708,"C",'MAPA DE RIESGOS'!$AF708),"")</f>
        <v/>
      </c>
      <c r="CS140" s="335" t="str">
        <f>IF(AND('MAPA DE RIESGOS'!$AP709="Baja",'MAPA DE RIESGOS'!$AR709="Catastrófico"),CONCATENATE("R",'MAPA DE RIESGOS'!$H709,"C",'MAPA DE RIESGOS'!$AF709),"")</f>
        <v/>
      </c>
      <c r="CT140" s="335" t="str">
        <f>IF(AND('MAPA DE RIESGOS'!$AP710="Baja",'MAPA DE RIESGOS'!$AR710="Catastrófico"),CONCATENATE("R",'MAPA DE RIESGOS'!$H710,"C",'MAPA DE RIESGOS'!$AF710),"")</f>
        <v/>
      </c>
      <c r="CU140" s="336" t="str">
        <f>IF(AND('MAPA DE RIESGOS'!$AP711="Baja",'MAPA DE RIESGOS'!$AR711="Catastrófico"),CONCATENATE("R",'MAPA DE RIESGOS'!$H711,"C",'MAPA DE RIESGOS'!$AF711),"")</f>
        <v/>
      </c>
      <c r="CV140" s="67"/>
      <c r="CW140" s="969"/>
      <c r="CX140" s="969"/>
      <c r="CY140" s="969"/>
      <c r="CZ140" s="969"/>
      <c r="DA140" s="969"/>
      <c r="DB140" s="969"/>
    </row>
    <row r="141" spans="2:106" ht="32.450000000000003" customHeight="1" thickBot="1">
      <c r="B141" s="966"/>
      <c r="C141" s="966"/>
      <c r="D141" s="967"/>
      <c r="E141" s="958"/>
      <c r="F141" s="959"/>
      <c r="G141" s="959"/>
      <c r="H141" s="959"/>
      <c r="I141" s="960"/>
      <c r="J141" s="357" t="str">
        <f>IF(AND('MAPA DE RIESGOS'!$AP712="Baja",'MAPA DE RIESGOS'!$AR712="Leve"),CONCATENATE("R",'MAPA DE RIESGOS'!$H712,"C",'MAPA DE RIESGOS'!$AF712),"")</f>
        <v/>
      </c>
      <c r="K141" s="358" t="str">
        <f>IF(AND('MAPA DE RIESGOS'!$AP713="Baja",'MAPA DE RIESGOS'!$AR713="Leve"),CONCATENATE("R",'MAPA DE RIESGOS'!$H713,"C",'MAPA DE RIESGOS'!$AF713),"")</f>
        <v/>
      </c>
      <c r="L141" s="358" t="str">
        <f>IF(AND('MAPA DE RIESGOS'!$AP714="Baja",'MAPA DE RIESGOS'!$AR714="Leve"),CONCATENATE("R",'MAPA DE RIESGOS'!$H714,"C",'MAPA DE RIESGOS'!$AF714),"")</f>
        <v/>
      </c>
      <c r="M141" s="358" t="str">
        <f>IF(AND('MAPA DE RIESGOS'!$AP715="Baja",'MAPA DE RIESGOS'!$AR715="Leve"),CONCATENATE("R",'MAPA DE RIESGOS'!$H715,"C",'MAPA DE RIESGOS'!$AF715),"")</f>
        <v/>
      </c>
      <c r="N141" s="358" t="str">
        <f>IF(AND('MAPA DE RIESGOS'!$AP716="Baja",'MAPA DE RIESGOS'!$AR716="Leve"),CONCATENATE("R",'MAPA DE RIESGOS'!$H716,"C",'MAPA DE RIESGOS'!$AF716),"")</f>
        <v/>
      </c>
      <c r="O141" s="358" t="str">
        <f>IF(AND('MAPA DE RIESGOS'!$AP717="Baja",'MAPA DE RIESGOS'!$AR717="Leve"),CONCATENATE("R",'MAPA DE RIESGOS'!$H717,"C",'MAPA DE RIESGOS'!$AF717),"")</f>
        <v/>
      </c>
      <c r="P141" s="358"/>
      <c r="Q141" s="358"/>
      <c r="R141" s="358"/>
      <c r="S141" s="358"/>
      <c r="T141" s="358"/>
      <c r="U141" s="358"/>
      <c r="V141" s="358"/>
      <c r="W141" s="358"/>
      <c r="X141" s="358"/>
      <c r="Y141" s="358"/>
      <c r="Z141" s="358"/>
      <c r="AA141" s="359"/>
      <c r="AB141" s="345" t="str">
        <f>IF(AND('MAPA DE RIESGOS'!$AP712="Baja",'MAPA DE RIESGOS'!$AR712="Menor"),CONCATENATE("R",'MAPA DE RIESGOS'!$H712,"C",'MAPA DE RIESGOS'!$AF712),"")</f>
        <v/>
      </c>
      <c r="AC141" s="346" t="str">
        <f>IF(AND('MAPA DE RIESGOS'!$AP713="Baja",'MAPA DE RIESGOS'!$AR713="Menor"),CONCATENATE("R",'MAPA DE RIESGOS'!$H713,"C",'MAPA DE RIESGOS'!$AF713),"")</f>
        <v/>
      </c>
      <c r="AD141" s="346" t="str">
        <f>IF(AND('MAPA DE RIESGOS'!$AP714="Baja",'MAPA DE RIESGOS'!$AR714="Menor"),CONCATENATE("R",'MAPA DE RIESGOS'!$H714,"C",'MAPA DE RIESGOS'!$AF714),"")</f>
        <v/>
      </c>
      <c r="AE141" s="346" t="str">
        <f>IF(AND('MAPA DE RIESGOS'!$AP715="Baja",'MAPA DE RIESGOS'!$AR715="Menor"),CONCATENATE("R",'MAPA DE RIESGOS'!$H715,"C",'MAPA DE RIESGOS'!$AF715),"")</f>
        <v/>
      </c>
      <c r="AF141" s="346" t="str">
        <f>IF(AND('MAPA DE RIESGOS'!$AP716="Baja",'MAPA DE RIESGOS'!$AR716="Menor"),CONCATENATE("R",'MAPA DE RIESGOS'!$H716,"C",'MAPA DE RIESGOS'!$AF716),"")</f>
        <v/>
      </c>
      <c r="AG141" s="346" t="str">
        <f>IF(AND('MAPA DE RIESGOS'!$AP717="Baja",'MAPA DE RIESGOS'!$AR717="Menor"),CONCATENATE("R",'MAPA DE RIESGOS'!$H717,"C",'MAPA DE RIESGOS'!$AF717),"")</f>
        <v/>
      </c>
      <c r="AH141" s="346"/>
      <c r="AI141" s="346"/>
      <c r="AJ141" s="346"/>
      <c r="AK141" s="346"/>
      <c r="AL141" s="346"/>
      <c r="AM141" s="346"/>
      <c r="AN141" s="346"/>
      <c r="AO141" s="346"/>
      <c r="AP141" s="346"/>
      <c r="AQ141" s="346"/>
      <c r="AR141" s="346"/>
      <c r="AS141" s="346"/>
      <c r="AT141" s="348" t="str">
        <f>IF(AND('MAPA DE RIESGOS'!$AP712="Baja",'MAPA DE RIESGOS'!$AR712="Moderado"),CONCATENATE("R",'MAPA DE RIESGOS'!$H712,"C",'MAPA DE RIESGOS'!$AF712),"")</f>
        <v/>
      </c>
      <c r="AU141" s="349" t="str">
        <f>IF(AND('MAPA DE RIESGOS'!$AP713="Baja",'MAPA DE RIESGOS'!$AR713="Moderado"),CONCATENATE("R",'MAPA DE RIESGOS'!$H713,"C",'MAPA DE RIESGOS'!$AF713),"")</f>
        <v/>
      </c>
      <c r="AV141" s="349" t="str">
        <f>IF(AND('MAPA DE RIESGOS'!$AP714="Baja",'MAPA DE RIESGOS'!$AR714="Moderado"),CONCATENATE("R",'MAPA DE RIESGOS'!$H714,"C",'MAPA DE RIESGOS'!$AF714),"")</f>
        <v/>
      </c>
      <c r="AW141" s="349" t="str">
        <f>IF(AND('MAPA DE RIESGOS'!$AP715="Baja",'MAPA DE RIESGOS'!$AR715="Moderado"),CONCATENATE("R",'MAPA DE RIESGOS'!$H715,"C",'MAPA DE RIESGOS'!$AF715),"")</f>
        <v/>
      </c>
      <c r="AX141" s="349" t="str">
        <f>IF(AND('MAPA DE RIESGOS'!$AP716="Baja",'MAPA DE RIESGOS'!$AR716="Moderado"),CONCATENATE("R",'MAPA DE RIESGOS'!$H716,"C",'MAPA DE RIESGOS'!$AF716),"")</f>
        <v/>
      </c>
      <c r="AY141" s="349" t="str">
        <f>IF(AND('MAPA DE RIESGOS'!$AP717="Baja",'MAPA DE RIESGOS'!$AR717="Moderado"),CONCATENATE("R",'MAPA DE RIESGOS'!$H717,"C",'MAPA DE RIESGOS'!$AF717),"")</f>
        <v/>
      </c>
      <c r="AZ141" s="349"/>
      <c r="BA141" s="349"/>
      <c r="BB141" s="349"/>
      <c r="BC141" s="349"/>
      <c r="BD141" s="349"/>
      <c r="BE141" s="349"/>
      <c r="BF141" s="349"/>
      <c r="BG141" s="349"/>
      <c r="BH141" s="349"/>
      <c r="BI141" s="349"/>
      <c r="BJ141" s="349"/>
      <c r="BK141" s="350"/>
      <c r="BL141" s="338" t="str">
        <f>IF(AND('MAPA DE RIESGOS'!$AP712="Baja",'MAPA DE RIESGOS'!$AR712="Mayor"),CONCATENATE("R",'MAPA DE RIESGOS'!$H712,"C",'MAPA DE RIESGOS'!$AF712),"")</f>
        <v/>
      </c>
      <c r="BM141" s="338" t="str">
        <f>IF(AND('MAPA DE RIESGOS'!$AP713="Baja",'MAPA DE RIESGOS'!$AR713="Mayor"),CONCATENATE("R",'MAPA DE RIESGOS'!$H713,"C",'MAPA DE RIESGOS'!$AF713),"")</f>
        <v/>
      </c>
      <c r="BN141" s="338" t="str">
        <f>IF(AND('MAPA DE RIESGOS'!$AP714="Baja",'MAPA DE RIESGOS'!$AR714="Mayor"),CONCATENATE("R",'MAPA DE RIESGOS'!$H714,"C",'MAPA DE RIESGOS'!$AF714),"")</f>
        <v/>
      </c>
      <c r="BO141" s="338" t="str">
        <f>IF(AND('MAPA DE RIESGOS'!$AP715="Baja",'MAPA DE RIESGOS'!$AR715="Mayor"),CONCATENATE("R",'MAPA DE RIESGOS'!$H715,"C",'MAPA DE RIESGOS'!$AF715),"")</f>
        <v/>
      </c>
      <c r="BP141" s="338" t="str">
        <f>IF(AND('MAPA DE RIESGOS'!$AP716="Baja",'MAPA DE RIESGOS'!$AR716="Mayor"),CONCATENATE("R",'MAPA DE RIESGOS'!$H716,"C",'MAPA DE RIESGOS'!$AF716),"")</f>
        <v/>
      </c>
      <c r="BQ141" s="338" t="str">
        <f>IF(AND('MAPA DE RIESGOS'!$AP717="Baja",'MAPA DE RIESGOS'!$AR717="Mayor"),CONCATENATE("R",'MAPA DE RIESGOS'!$H717,"C",'MAPA DE RIESGOS'!$AF717),"")</f>
        <v/>
      </c>
      <c r="BR141" s="338"/>
      <c r="BS141" s="338"/>
      <c r="BT141" s="338"/>
      <c r="BU141" s="338"/>
      <c r="BV141" s="338"/>
      <c r="BW141" s="338"/>
      <c r="BX141" s="338"/>
      <c r="BY141" s="338"/>
      <c r="BZ141" s="338"/>
      <c r="CA141" s="338"/>
      <c r="CB141" s="338"/>
      <c r="CC141" s="339"/>
      <c r="CD141" s="340" t="str">
        <f>IF(AND('MAPA DE RIESGOS'!$AP712="Baja",'MAPA DE RIESGOS'!$AR712="Catastrófico"),CONCATENATE("R",'MAPA DE RIESGOS'!$H712,"C",'MAPA DE RIESGOS'!$AF712),"")</f>
        <v/>
      </c>
      <c r="CE141" s="340" t="str">
        <f>IF(AND('MAPA DE RIESGOS'!$AP713="Baja",'MAPA DE RIESGOS'!$AR713="Catastrófico"),CONCATENATE("R",'MAPA DE RIESGOS'!$H713,"C",'MAPA DE RIESGOS'!$AF713),"")</f>
        <v/>
      </c>
      <c r="CF141" s="340" t="str">
        <f>IF(AND('MAPA DE RIESGOS'!$AP714="Baja",'MAPA DE RIESGOS'!$AR714="Catastrófico"),CONCATENATE("R",'MAPA DE RIESGOS'!$H714,"C",'MAPA DE RIESGOS'!$AF714),"")</f>
        <v/>
      </c>
      <c r="CG141" s="340" t="str">
        <f>IF(AND('MAPA DE RIESGOS'!$AP715="Baja",'MAPA DE RIESGOS'!$AR715="Catastrófico"),CONCATENATE("R",'MAPA DE RIESGOS'!$H715,"C",'MAPA DE RIESGOS'!$AF715),"")</f>
        <v/>
      </c>
      <c r="CH141" s="340" t="str">
        <f>IF(AND('MAPA DE RIESGOS'!$AP716="Baja",'MAPA DE RIESGOS'!$AR716="Catastrófico"),CONCATENATE("R",'MAPA DE RIESGOS'!$H716,"C",'MAPA DE RIESGOS'!$AF716),"")</f>
        <v/>
      </c>
      <c r="CI141" s="340" t="str">
        <f>IF(AND('MAPA DE RIESGOS'!$AP717="Baja",'MAPA DE RIESGOS'!$AR717="Catastrófico"),CONCATENATE("R",'MAPA DE RIESGOS'!$H717,"C",'MAPA DE RIESGOS'!$AF717),"")</f>
        <v/>
      </c>
      <c r="CJ141" s="340"/>
      <c r="CK141" s="340"/>
      <c r="CL141" s="340"/>
      <c r="CM141" s="340"/>
      <c r="CN141" s="340"/>
      <c r="CO141" s="340"/>
      <c r="CP141" s="340"/>
      <c r="CQ141" s="340"/>
      <c r="CR141" s="340"/>
      <c r="CS141" s="340"/>
      <c r="CT141" s="340"/>
      <c r="CU141" s="341"/>
      <c r="CV141" s="67"/>
      <c r="CW141" s="969"/>
      <c r="CX141" s="969"/>
      <c r="CY141" s="969"/>
      <c r="CZ141" s="969"/>
      <c r="DA141" s="969"/>
      <c r="DB141" s="969"/>
    </row>
    <row r="142" spans="2:106" ht="32.450000000000003" customHeight="1">
      <c r="B142" s="966"/>
      <c r="C142" s="966"/>
      <c r="D142" s="967"/>
      <c r="E142" s="961" t="s">
        <v>285</v>
      </c>
      <c r="F142" s="962"/>
      <c r="G142" s="962"/>
      <c r="H142" s="962"/>
      <c r="I142" s="962"/>
      <c r="J142" s="351" t="str">
        <f>IF(AND('MAPA DE RIESGOS'!$AP152="Muy Baja",'MAPA DE RIESGOS'!$AR152="Leve"),CONCATENATE("R",'MAPA DE RIESGOS'!$H152,"C",'MAPA DE RIESGOS'!$AF152),"")</f>
        <v/>
      </c>
      <c r="K142" s="352" t="str">
        <f>IF(AND('MAPA DE RIESGOS'!$AP153="Muy Baja",'MAPA DE RIESGOS'!$AR153="Leve"),CONCATENATE("R",'MAPA DE RIESGOS'!$H153,"C",'MAPA DE RIESGOS'!$AF153),"")</f>
        <v/>
      </c>
      <c r="L142" s="352" t="str">
        <f>IF(AND('MAPA DE RIESGOS'!$AP154="Muy Baja",'MAPA DE RIESGOS'!$AR154="Leve"),CONCATENATE("R",'MAPA DE RIESGOS'!$H154,"C",'MAPA DE RIESGOS'!$AF154),"")</f>
        <v/>
      </c>
      <c r="M142" s="352" t="str">
        <f>IF(AND('MAPA DE RIESGOS'!$AP155="Muy Baja",'MAPA DE RIESGOS'!$AR155="Leve"),CONCATENATE("R",'MAPA DE RIESGOS'!$H155,"C",'MAPA DE RIESGOS'!$AF155),"")</f>
        <v/>
      </c>
      <c r="N142" s="352" t="str">
        <f>IF(AND('MAPA DE RIESGOS'!$AP156="Muy Baja",'MAPA DE RIESGOS'!$AR156="Leve"),CONCATENATE("R",'MAPA DE RIESGOS'!$H156,"C",'MAPA DE RIESGOS'!$AF156),"")</f>
        <v/>
      </c>
      <c r="O142" s="352" t="str">
        <f>IF(AND('MAPA DE RIESGOS'!$AP157="Muy Baja",'MAPA DE RIESGOS'!$AR157="Leve"),CONCATENATE("R",'MAPA DE RIESGOS'!$H157,"C",'MAPA DE RIESGOS'!$AF157),"")</f>
        <v/>
      </c>
      <c r="P142" s="352" t="str">
        <f>IF(AND('MAPA DE RIESGOS'!$AP158="Muy Baja",'MAPA DE RIESGOS'!$AR158="Leve"),CONCATENATE("R",'MAPA DE RIESGOS'!$H158,"C",'MAPA DE RIESGOS'!$AF158),"")</f>
        <v/>
      </c>
      <c r="Q142" s="352" t="str">
        <f>IF(AND('MAPA DE RIESGOS'!$AP159="Muy Baja",'MAPA DE RIESGOS'!$AR159="Leve"),CONCATENATE("R",'MAPA DE RIESGOS'!$H159,"C",'MAPA DE RIESGOS'!$AF159),"")</f>
        <v/>
      </c>
      <c r="R142" s="352" t="str">
        <f>IF(AND('MAPA DE RIESGOS'!$AP160="Muy Baja",'MAPA DE RIESGOS'!$AR160="Leve"),CONCATENATE("R",'MAPA DE RIESGOS'!$H160,"C",'MAPA DE RIESGOS'!$AF160),"")</f>
        <v/>
      </c>
      <c r="S142" s="352" t="str">
        <f>IF(AND('MAPA DE RIESGOS'!$AP161="Muy Baja",'MAPA DE RIESGOS'!$AR161="Leve"),CONCATENATE("R",'MAPA DE RIESGOS'!$H161,"C",'MAPA DE RIESGOS'!$AF161),"")</f>
        <v/>
      </c>
      <c r="T142" s="352" t="str">
        <f>IF(AND('MAPA DE RIESGOS'!$AP162="Muy Baja",'MAPA DE RIESGOS'!$AR162="Leve"),CONCATENATE("R",'MAPA DE RIESGOS'!$H162,"C",'MAPA DE RIESGOS'!$AF162),"")</f>
        <v/>
      </c>
      <c r="U142" s="352" t="str">
        <f>IF(AND('MAPA DE RIESGOS'!$AP163="Muy Baja",'MAPA DE RIESGOS'!$AR163="Leve"),CONCATENATE("R",'MAPA DE RIESGOS'!$H163,"C",'MAPA DE RIESGOS'!$AF163),"")</f>
        <v/>
      </c>
      <c r="V142" s="352" t="str">
        <f>IF(AND('MAPA DE RIESGOS'!$AP164="Muy Baja",'MAPA DE RIESGOS'!$AR164="Leve"),CONCATENATE("R",'MAPA DE RIESGOS'!$H164,"C",'MAPA DE RIESGOS'!$AF164),"")</f>
        <v/>
      </c>
      <c r="W142" s="352" t="str">
        <f>IF(AND('MAPA DE RIESGOS'!$AP165="Muy Baja",'MAPA DE RIESGOS'!$AR165="Leve"),CONCATENATE("R",'MAPA DE RIESGOS'!$H165,"C",'MAPA DE RIESGOS'!$AF165),"")</f>
        <v/>
      </c>
      <c r="X142" s="352" t="str">
        <f>IF(AND('MAPA DE RIESGOS'!$AP166="Muy Baja",'MAPA DE RIESGOS'!$AR166="Leve"),CONCATENATE("R",'MAPA DE RIESGOS'!$H166,"C",'MAPA DE RIESGOS'!$AF166),"")</f>
        <v/>
      </c>
      <c r="Y142" s="352" t="str">
        <f>IF(AND('MAPA DE RIESGOS'!$AP167="Muy Baja",'MAPA DE RIESGOS'!$AR167="Leve"),CONCATENATE("R",'MAPA DE RIESGOS'!$H167,"C",'MAPA DE RIESGOS'!$AF167),"")</f>
        <v/>
      </c>
      <c r="Z142" s="352" t="str">
        <f>IF(AND('MAPA DE RIESGOS'!$AP168="Muy Baja",'MAPA DE RIESGOS'!$AR168="Leve"),CONCATENATE("R",'MAPA DE RIESGOS'!$H168,"C",'MAPA DE RIESGOS'!$AF168),"")</f>
        <v/>
      </c>
      <c r="AA142" s="353" t="str">
        <f>IF(AND('MAPA DE RIESGOS'!$AP169="Muy Baja",'MAPA DE RIESGOS'!$AR169="Leve"),CONCATENATE("R",'MAPA DE RIESGOS'!$H169,"C",'MAPA DE RIESGOS'!$AF169),"")</f>
        <v/>
      </c>
      <c r="AB142" s="351" t="str">
        <f>IF(AND('MAPA DE RIESGOS'!$AP152="Muy Baja",'MAPA DE RIESGOS'!$AR152="Menor"),CONCATENATE("R",'MAPA DE RIESGOS'!$H152,"C",'MAPA DE RIESGOS'!$AF152),"")</f>
        <v/>
      </c>
      <c r="AC142" s="352" t="str">
        <f>IF(AND('MAPA DE RIESGOS'!$AP153="Muy Baja",'MAPA DE RIESGOS'!$AR153="Menor"),CONCATENATE("R",'MAPA DE RIESGOS'!$H153,"C",'MAPA DE RIESGOS'!$AF153),"")</f>
        <v/>
      </c>
      <c r="AD142" s="352" t="str">
        <f>IF(AND('MAPA DE RIESGOS'!$AP154="Muy Baja",'MAPA DE RIESGOS'!$AR154="Menor"),CONCATENATE("R",'MAPA DE RIESGOS'!$H154,"C",'MAPA DE RIESGOS'!$AF154),"")</f>
        <v/>
      </c>
      <c r="AE142" s="352" t="str">
        <f>IF(AND('MAPA DE RIESGOS'!$AP155="Muy Baja",'MAPA DE RIESGOS'!$AR155="Menor"),CONCATENATE("R",'MAPA DE RIESGOS'!$H155,"C",'MAPA DE RIESGOS'!$AF155),"")</f>
        <v/>
      </c>
      <c r="AF142" s="352" t="str">
        <f>IF(AND('MAPA DE RIESGOS'!$AP156="Muy Baja",'MAPA DE RIESGOS'!$AR156="Menor"),CONCATENATE("R",'MAPA DE RIESGOS'!$H156,"C",'MAPA DE RIESGOS'!$AF156),"")</f>
        <v/>
      </c>
      <c r="AG142" s="352" t="str">
        <f>IF(AND('MAPA DE RIESGOS'!$AP157="Muy Baja",'MAPA DE RIESGOS'!$AR157="Menor"),CONCATENATE("R",'MAPA DE RIESGOS'!$H157,"C",'MAPA DE RIESGOS'!$AF157),"")</f>
        <v/>
      </c>
      <c r="AH142" s="352" t="str">
        <f>IF(AND('MAPA DE RIESGOS'!$AP158="Muy Baja",'MAPA DE RIESGOS'!$AR158="Menor"),CONCATENATE("R",'MAPA DE RIESGOS'!$H158,"C",'MAPA DE RIESGOS'!$AF158),"")</f>
        <v/>
      </c>
      <c r="AI142" s="352" t="str">
        <f>IF(AND('MAPA DE RIESGOS'!$AP159="Muy Baja",'MAPA DE RIESGOS'!$AR159="Menor"),CONCATENATE("R",'MAPA DE RIESGOS'!$H159,"C",'MAPA DE RIESGOS'!$AF159),"")</f>
        <v/>
      </c>
      <c r="AJ142" s="352" t="str">
        <f>IF(AND('MAPA DE RIESGOS'!$AP160="Muy Baja",'MAPA DE RIESGOS'!$AR160="Menor"),CONCATENATE("R",'MAPA DE RIESGOS'!$H160,"C",'MAPA DE RIESGOS'!$AF160),"")</f>
        <v/>
      </c>
      <c r="AK142" s="352" t="str">
        <f>IF(AND('MAPA DE RIESGOS'!$AP161="Muy Baja",'MAPA DE RIESGOS'!$AR161="Menor"),CONCATENATE("R",'MAPA DE RIESGOS'!$H161,"C",'MAPA DE RIESGOS'!$AF161),"")</f>
        <v/>
      </c>
      <c r="AL142" s="352" t="str">
        <f>IF(AND('MAPA DE RIESGOS'!$AP162="Muy Baja",'MAPA DE RIESGOS'!$AR162="Menor"),CONCATENATE("R",'MAPA DE RIESGOS'!$H162,"C",'MAPA DE RIESGOS'!$AF162),"")</f>
        <v/>
      </c>
      <c r="AM142" s="352" t="str">
        <f>IF(AND('MAPA DE RIESGOS'!$AP163="Muy Baja",'MAPA DE RIESGOS'!$AR163="Menor"),CONCATENATE("R",'MAPA DE RIESGOS'!$H163,"C",'MAPA DE RIESGOS'!$AF163),"")</f>
        <v/>
      </c>
      <c r="AN142" s="352" t="str">
        <f>IF(AND('MAPA DE RIESGOS'!$AP164="Muy Baja",'MAPA DE RIESGOS'!$AR164="Menor"),CONCATENATE("R",'MAPA DE RIESGOS'!$H164,"C",'MAPA DE RIESGOS'!$AF164),"")</f>
        <v/>
      </c>
      <c r="AO142" s="352" t="str">
        <f>IF(AND('MAPA DE RIESGOS'!$AP165="Muy Baja",'MAPA DE RIESGOS'!$AR165="Menor"),CONCATENATE("R",'MAPA DE RIESGOS'!$H165,"C",'MAPA DE RIESGOS'!$AF165),"")</f>
        <v/>
      </c>
      <c r="AP142" s="352" t="str">
        <f>IF(AND('MAPA DE RIESGOS'!$AP166="Muy Baja",'MAPA DE RIESGOS'!$AR166="Menor"),CONCATENATE("R",'MAPA DE RIESGOS'!$H166,"C",'MAPA DE RIESGOS'!$AF166),"")</f>
        <v/>
      </c>
      <c r="AQ142" s="352" t="str">
        <f>IF(AND('MAPA DE RIESGOS'!$AP167="Muy Baja",'MAPA DE RIESGOS'!$AR167="Menor"),CONCATENATE("R",'MAPA DE RIESGOS'!$H167,"C",'MAPA DE RIESGOS'!$AF167),"")</f>
        <v/>
      </c>
      <c r="AR142" s="352" t="str">
        <f>IF(AND('MAPA DE RIESGOS'!$AP168="Muy Baja",'MAPA DE RIESGOS'!$AR168="Menor"),CONCATENATE("R",'MAPA DE RIESGOS'!$H168,"C",'MAPA DE RIESGOS'!$AF168),"")</f>
        <v/>
      </c>
      <c r="AS142" s="353" t="str">
        <f>IF(AND('MAPA DE RIESGOS'!$AP169="Muy Baja",'MAPA DE RIESGOS'!$AR169="Menor"),CONCATENATE("R",'MAPA DE RIESGOS'!$H169,"C",'MAPA DE RIESGOS'!$AF169),"")</f>
        <v/>
      </c>
      <c r="AT142" s="342" t="str">
        <f>IF(AND('MAPA DE RIESGOS'!$AP152="Muy Baja",'MAPA DE RIESGOS'!$AR152="Moderado"),CONCATENATE("R",'MAPA DE RIESGOS'!$H152,"C",'MAPA DE RIESGOS'!$AF152),"")</f>
        <v/>
      </c>
      <c r="AU142" s="343" t="str">
        <f>IF(AND('MAPA DE RIESGOS'!$AP153="Muy Baja",'MAPA DE RIESGOS'!$AR153="Moderado"),CONCATENATE("R",'MAPA DE RIESGOS'!$H153,"C",'MAPA DE RIESGOS'!$AF153),"")</f>
        <v/>
      </c>
      <c r="AV142" s="343" t="str">
        <f>IF(AND('MAPA DE RIESGOS'!$AP154="Muy Baja",'MAPA DE RIESGOS'!$AR154="Moderado"),CONCATENATE("R",'MAPA DE RIESGOS'!$H154,"C",'MAPA DE RIESGOS'!$AF154),"")</f>
        <v/>
      </c>
      <c r="AW142" s="343" t="str">
        <f>IF(AND('MAPA DE RIESGOS'!$AP155="Muy Baja",'MAPA DE RIESGOS'!$AR155="Moderado"),CONCATENATE("R",'MAPA DE RIESGOS'!$H155,"C",'MAPA DE RIESGOS'!$AF155),"")</f>
        <v/>
      </c>
      <c r="AX142" s="343" t="str">
        <f>IF(AND('MAPA DE RIESGOS'!$AP156="Muy Baja",'MAPA DE RIESGOS'!$AR156="Moderado"),CONCATENATE("R",'MAPA DE RIESGOS'!$H156,"C",'MAPA DE RIESGOS'!$AF156),"")</f>
        <v/>
      </c>
      <c r="AY142" s="343" t="str">
        <f>IF(AND('MAPA DE RIESGOS'!$AP157="Muy Baja",'MAPA DE RIESGOS'!$AR157="Moderado"),CONCATENATE("R",'MAPA DE RIESGOS'!$H157,"C",'MAPA DE RIESGOS'!$AF157),"")</f>
        <v/>
      </c>
      <c r="AZ142" s="343" t="str">
        <f>IF(AND('MAPA DE RIESGOS'!$AP158="Muy Baja",'MAPA DE RIESGOS'!$AR158="Moderado"),CONCATENATE("R",'MAPA DE RIESGOS'!$H158,"C",'MAPA DE RIESGOS'!$AF158),"")</f>
        <v/>
      </c>
      <c r="BA142" s="343" t="str">
        <f>IF(AND('MAPA DE RIESGOS'!$AP159="Muy Baja",'MAPA DE RIESGOS'!$AR159="Moderado"),CONCATENATE("R",'MAPA DE RIESGOS'!$H159,"C",'MAPA DE RIESGOS'!$AF159),"")</f>
        <v/>
      </c>
      <c r="BB142" s="343" t="str">
        <f>IF(AND('MAPA DE RIESGOS'!$AP160="Muy Baja",'MAPA DE RIESGOS'!$AR160="Moderado"),CONCATENATE("R",'MAPA DE RIESGOS'!$H160,"C",'MAPA DE RIESGOS'!$AF160),"")</f>
        <v/>
      </c>
      <c r="BC142" s="343" t="str">
        <f>IF(AND('MAPA DE RIESGOS'!$AP161="Muy Baja",'MAPA DE RIESGOS'!$AR161="Moderado"),CONCATENATE("R",'MAPA DE RIESGOS'!$H161,"C",'MAPA DE RIESGOS'!$AF161),"")</f>
        <v/>
      </c>
      <c r="BD142" s="343" t="str">
        <f>IF(AND('MAPA DE RIESGOS'!$AP162="Muy Baja",'MAPA DE RIESGOS'!$AR162="Moderado"),CONCATENATE("R",'MAPA DE RIESGOS'!$H162,"C",'MAPA DE RIESGOS'!$AF162),"")</f>
        <v/>
      </c>
      <c r="BE142" s="343" t="str">
        <f>IF(AND('MAPA DE RIESGOS'!$AP163="Muy Baja",'MAPA DE RIESGOS'!$AR163="Moderado"),CONCATENATE("R",'MAPA DE RIESGOS'!$H163,"C",'MAPA DE RIESGOS'!$AF163),"")</f>
        <v/>
      </c>
      <c r="BF142" s="343" t="str">
        <f>IF(AND('MAPA DE RIESGOS'!$AP164="Muy Baja",'MAPA DE RIESGOS'!$AR164="Moderado"),CONCATENATE("R",'MAPA DE RIESGOS'!$H164,"C",'MAPA DE RIESGOS'!$AF164),"")</f>
        <v/>
      </c>
      <c r="BG142" s="343" t="str">
        <f>IF(AND('MAPA DE RIESGOS'!$AP165="Muy Baja",'MAPA DE RIESGOS'!$AR165="Moderado"),CONCATENATE("R",'MAPA DE RIESGOS'!$H165,"C",'MAPA DE RIESGOS'!$AF165),"")</f>
        <v/>
      </c>
      <c r="BH142" s="343" t="str">
        <f>IF(AND('MAPA DE RIESGOS'!$AP166="Muy Baja",'MAPA DE RIESGOS'!$AR166="Moderado"),CONCATENATE("R",'MAPA DE RIESGOS'!$H166,"C",'MAPA DE RIESGOS'!$AF166),"")</f>
        <v/>
      </c>
      <c r="BI142" s="343" t="str">
        <f>IF(AND('MAPA DE RIESGOS'!$AP167="Muy Baja",'MAPA DE RIESGOS'!$AR167="Moderado"),CONCATENATE("R",'MAPA DE RIESGOS'!$H167,"C",'MAPA DE RIESGOS'!$AF167),"")</f>
        <v/>
      </c>
      <c r="BJ142" s="343" t="str">
        <f>IF(AND('MAPA DE RIESGOS'!$AP168="Muy Baja",'MAPA DE RIESGOS'!$AR168="Moderado"),CONCATENATE("R",'MAPA DE RIESGOS'!$H168,"C",'MAPA DE RIESGOS'!$AF168),"")</f>
        <v/>
      </c>
      <c r="BK142" s="344" t="str">
        <f>IF(AND('MAPA DE RIESGOS'!$AP169="Muy Baja",'MAPA DE RIESGOS'!$AR169="Moderado"),CONCATENATE("R",'MAPA DE RIESGOS'!$H169,"C",'MAPA DE RIESGOS'!$AF169),"")</f>
        <v/>
      </c>
      <c r="BL142" s="328" t="str">
        <f>IF(AND('MAPA DE RIESGOS'!$AP152="Muy Baja",'MAPA DE RIESGOS'!$AR152="Mayor"),CONCATENATE("R",'MAPA DE RIESGOS'!$H152,"C",'MAPA DE RIESGOS'!$AF152),"")</f>
        <v/>
      </c>
      <c r="BM142" s="328" t="str">
        <f>IF(AND('MAPA DE RIESGOS'!$AP153="Muy Baja",'MAPA DE RIESGOS'!$AR153="Mayor"),CONCATENATE("R",'MAPA DE RIESGOS'!$H153,"C",'MAPA DE RIESGOS'!$AF153),"")</f>
        <v/>
      </c>
      <c r="BN142" s="328" t="str">
        <f>IF(AND('MAPA DE RIESGOS'!$AP154="Muy Baja",'MAPA DE RIESGOS'!$AR154="Mayor"),CONCATENATE("R",'MAPA DE RIESGOS'!$H154,"C",'MAPA DE RIESGOS'!$AF154),"")</f>
        <v/>
      </c>
      <c r="BO142" s="328" t="str">
        <f>IF(AND('MAPA DE RIESGOS'!$AP155="Muy Baja",'MAPA DE RIESGOS'!$AR155="Mayor"),CONCATENATE("R",'MAPA DE RIESGOS'!$H155,"C",'MAPA DE RIESGOS'!$AF155),"")</f>
        <v/>
      </c>
      <c r="BP142" s="328" t="str">
        <f>IF(AND('MAPA DE RIESGOS'!$AP156="Muy Baja",'MAPA DE RIESGOS'!$AR156="Mayor"),CONCATENATE("R",'MAPA DE RIESGOS'!$H156,"C",'MAPA DE RIESGOS'!$AF156),"")</f>
        <v/>
      </c>
      <c r="BQ142" s="328" t="str">
        <f>IF(AND('MAPA DE RIESGOS'!$AP157="Muy Baja",'MAPA DE RIESGOS'!$AR157="Mayor"),CONCATENATE("R",'MAPA DE RIESGOS'!$H157,"C",'MAPA DE RIESGOS'!$AF157),"")</f>
        <v/>
      </c>
      <c r="BR142" s="328" t="str">
        <f>IF(AND('MAPA DE RIESGOS'!$AP158="Muy Baja",'MAPA DE RIESGOS'!$AR158="Mayor"),CONCATENATE("R",'MAPA DE RIESGOS'!$H158,"C",'MAPA DE RIESGOS'!$AF158),"")</f>
        <v/>
      </c>
      <c r="BS142" s="328" t="str">
        <f>IF(AND('MAPA DE RIESGOS'!$AP159="Muy Baja",'MAPA DE RIESGOS'!$AR159="Mayor"),CONCATENATE("R",'MAPA DE RIESGOS'!$H159,"C",'MAPA DE RIESGOS'!$AF159),"")</f>
        <v/>
      </c>
      <c r="BT142" s="328" t="str">
        <f>IF(AND('MAPA DE RIESGOS'!$AP160="Muy Baja",'MAPA DE RIESGOS'!$AR160="Mayor"),CONCATENATE("R",'MAPA DE RIESGOS'!$H160,"C",'MAPA DE RIESGOS'!$AF160),"")</f>
        <v/>
      </c>
      <c r="BU142" s="328" t="str">
        <f>IF(AND('MAPA DE RIESGOS'!$AP161="Muy Baja",'MAPA DE RIESGOS'!$AR161="Mayor"),CONCATENATE("R",'MAPA DE RIESGOS'!$H161,"C",'MAPA DE RIESGOS'!$AF161),"")</f>
        <v/>
      </c>
      <c r="BV142" s="328" t="str">
        <f>IF(AND('MAPA DE RIESGOS'!$AP162="Muy Baja",'MAPA DE RIESGOS'!$AR162="Mayor"),CONCATENATE("R",'MAPA DE RIESGOS'!$H162,"C",'MAPA DE RIESGOS'!$AF162),"")</f>
        <v/>
      </c>
      <c r="BW142" s="328" t="str">
        <f>IF(AND('MAPA DE RIESGOS'!$AP163="Muy Baja",'MAPA DE RIESGOS'!$AR163="Mayor"),CONCATENATE("R",'MAPA DE RIESGOS'!$H163,"C",'MAPA DE RIESGOS'!$AF163),"")</f>
        <v/>
      </c>
      <c r="BX142" s="328" t="str">
        <f>IF(AND('MAPA DE RIESGOS'!$AP164="Muy Baja",'MAPA DE RIESGOS'!$AR164="Mayor"),CONCATENATE("R",'MAPA DE RIESGOS'!$H164,"C",'MAPA DE RIESGOS'!$AF164),"")</f>
        <v/>
      </c>
      <c r="BY142" s="328" t="str">
        <f>IF(AND('MAPA DE RIESGOS'!$AP165="Muy Baja",'MAPA DE RIESGOS'!$AR165="Mayor"),CONCATENATE("R",'MAPA DE RIESGOS'!$H165,"C",'MAPA DE RIESGOS'!$AF165),"")</f>
        <v/>
      </c>
      <c r="BZ142" s="328" t="str">
        <f>IF(AND('MAPA DE RIESGOS'!$AP166="Muy Baja",'MAPA DE RIESGOS'!$AR166="Mayor"),CONCATENATE("R",'MAPA DE RIESGOS'!$H166,"C",'MAPA DE RIESGOS'!$AF166),"")</f>
        <v/>
      </c>
      <c r="CA142" s="328" t="str">
        <f>IF(AND('MAPA DE RIESGOS'!$AP167="Muy Baja",'MAPA DE RIESGOS'!$AR167="Mayor"),CONCATENATE("R",'MAPA DE RIESGOS'!$H167,"C",'MAPA DE RIESGOS'!$AF167),"")</f>
        <v/>
      </c>
      <c r="CB142" s="328" t="str">
        <f>IF(AND('MAPA DE RIESGOS'!$AP168="Muy Baja",'MAPA DE RIESGOS'!$AR168="Mayor"),CONCATENATE("R",'MAPA DE RIESGOS'!$H168,"C",'MAPA DE RIESGOS'!$AF168),"")</f>
        <v/>
      </c>
      <c r="CC142" s="329" t="str">
        <f>IF(AND('MAPA DE RIESGOS'!$AP169="Muy Baja",'MAPA DE RIESGOS'!$AR169="Mayor"),CONCATENATE("R",'MAPA DE RIESGOS'!$H169,"C",'MAPA DE RIESGOS'!$AF169),"")</f>
        <v/>
      </c>
      <c r="CD142" s="330" t="str">
        <f>IF(AND('MAPA DE RIESGOS'!$AP152="Muy Baja",'MAPA DE RIESGOS'!$AR152="Catastrófico"),CONCATENATE("R",'MAPA DE RIESGOS'!$H152,"C",'MAPA DE RIESGOS'!$AF152),"")</f>
        <v/>
      </c>
      <c r="CE142" s="330" t="str">
        <f>IF(AND('MAPA DE RIESGOS'!$AP153="Muy Baja",'MAPA DE RIESGOS'!$AR153="Catastrófico"),CONCATENATE("R",'MAPA DE RIESGOS'!$H153,"C",'MAPA DE RIESGOS'!$AF153),"")</f>
        <v/>
      </c>
      <c r="CF142" s="330" t="str">
        <f>IF(AND('MAPA DE RIESGOS'!$AP154="Muy Baja",'MAPA DE RIESGOS'!$AR154="Catastrófico"),CONCATENATE("R",'MAPA DE RIESGOS'!$H154,"C",'MAPA DE RIESGOS'!$AF154),"")</f>
        <v/>
      </c>
      <c r="CG142" s="330" t="str">
        <f>IF(AND('MAPA DE RIESGOS'!$AP155="Muy Baja",'MAPA DE RIESGOS'!$AR155="Catastrófico"),CONCATENATE("R",'MAPA DE RIESGOS'!$H155,"C",'MAPA DE RIESGOS'!$AF155),"")</f>
        <v/>
      </c>
      <c r="CH142" s="330" t="str">
        <f>IF(AND('MAPA DE RIESGOS'!$AP156="Muy Baja",'MAPA DE RIESGOS'!$AR156="Catastrófico"),CONCATENATE("R",'MAPA DE RIESGOS'!$H156,"C",'MAPA DE RIESGOS'!$AF156),"")</f>
        <v/>
      </c>
      <c r="CI142" s="330" t="str">
        <f>IF(AND('MAPA DE RIESGOS'!$AP157="Muy Baja",'MAPA DE RIESGOS'!$AR157="Catastrófico"),CONCATENATE("R",'MAPA DE RIESGOS'!$H157,"C",'MAPA DE RIESGOS'!$AF157),"")</f>
        <v/>
      </c>
      <c r="CJ142" s="330" t="str">
        <f>IF(AND('MAPA DE RIESGOS'!$AP158="Muy Baja",'MAPA DE RIESGOS'!$AR158="Catastrófico"),CONCATENATE("R",'MAPA DE RIESGOS'!$H158,"C",'MAPA DE RIESGOS'!$AF158),"")</f>
        <v/>
      </c>
      <c r="CK142" s="330" t="str">
        <f>IF(AND('MAPA DE RIESGOS'!$AP159="Muy Baja",'MAPA DE RIESGOS'!$AR159="Catastrófico"),CONCATENATE("R",'MAPA DE RIESGOS'!$H159,"C",'MAPA DE RIESGOS'!$AF159),"")</f>
        <v/>
      </c>
      <c r="CL142" s="330" t="str">
        <f>IF(AND('MAPA DE RIESGOS'!$AP160="Muy Baja",'MAPA DE RIESGOS'!$AR160="Catastrófico"),CONCATENATE("R",'MAPA DE RIESGOS'!$H160,"C",'MAPA DE RIESGOS'!$AF160),"")</f>
        <v/>
      </c>
      <c r="CM142" s="330" t="str">
        <f>IF(AND('MAPA DE RIESGOS'!$AP161="Muy Baja",'MAPA DE RIESGOS'!$AR161="Catastrófico"),CONCATENATE("R",'MAPA DE RIESGOS'!$H161,"C",'MAPA DE RIESGOS'!$AF161),"")</f>
        <v/>
      </c>
      <c r="CN142" s="330" t="str">
        <f>IF(AND('MAPA DE RIESGOS'!$AP162="Muy Baja",'MAPA DE RIESGOS'!$AR162="Catastrófico"),CONCATENATE("R",'MAPA DE RIESGOS'!$H162,"C",'MAPA DE RIESGOS'!$AF162),"")</f>
        <v/>
      </c>
      <c r="CO142" s="330" t="str">
        <f>IF(AND('MAPA DE RIESGOS'!$AP163="Muy Baja",'MAPA DE RIESGOS'!$AR163="Catastrófico"),CONCATENATE("R",'MAPA DE RIESGOS'!$H163,"C",'MAPA DE RIESGOS'!$AF163),"")</f>
        <v/>
      </c>
      <c r="CP142" s="330" t="str">
        <f>IF(AND('MAPA DE RIESGOS'!$AP164="Muy Baja",'MAPA DE RIESGOS'!$AR164="Catastrófico"),CONCATENATE("R",'MAPA DE RIESGOS'!$H164,"C",'MAPA DE RIESGOS'!$AF164),"")</f>
        <v/>
      </c>
      <c r="CQ142" s="330" t="str">
        <f>IF(AND('MAPA DE RIESGOS'!$AP165="Muy Baja",'MAPA DE RIESGOS'!$AR165="Catastrófico"),CONCATENATE("R",'MAPA DE RIESGOS'!$H165,"C",'MAPA DE RIESGOS'!$AF165),"")</f>
        <v/>
      </c>
      <c r="CR142" s="330" t="str">
        <f>IF(AND('MAPA DE RIESGOS'!$AP166="Muy Baja",'MAPA DE RIESGOS'!$AR166="Catastrófico"),CONCATENATE("R",'MAPA DE RIESGOS'!$H166,"C",'MAPA DE RIESGOS'!$AF166),"")</f>
        <v/>
      </c>
      <c r="CS142" s="330" t="str">
        <f>IF(AND('MAPA DE RIESGOS'!$AP167="Muy Baja",'MAPA DE RIESGOS'!$AR167="Catastrófico"),CONCATENATE("R",'MAPA DE RIESGOS'!$H167,"C",'MAPA DE RIESGOS'!$AF167),"")</f>
        <v/>
      </c>
      <c r="CT142" s="330" t="str">
        <f>IF(AND('MAPA DE RIESGOS'!$AP168="Muy Baja",'MAPA DE RIESGOS'!$AR168="Catastrófico"),CONCATENATE("R",'MAPA DE RIESGOS'!$H168,"C",'MAPA DE RIESGOS'!$AF168),"")</f>
        <v/>
      </c>
      <c r="CU142" s="331" t="str">
        <f>IF(AND('MAPA DE RIESGOS'!$AP169="Muy Baja",'MAPA DE RIESGOS'!$AR169="Catastrófico"),CONCATENATE("R",'MAPA DE RIESGOS'!$H169,"C",'MAPA DE RIESGOS'!$AF169),"")</f>
        <v/>
      </c>
      <c r="CV142" s="67"/>
    </row>
    <row r="143" spans="2:106" ht="32.450000000000003" customHeight="1">
      <c r="B143" s="966"/>
      <c r="C143" s="966"/>
      <c r="D143" s="967"/>
      <c r="E143" s="955"/>
      <c r="F143" s="956"/>
      <c r="G143" s="956"/>
      <c r="H143" s="956"/>
      <c r="I143" s="956"/>
      <c r="J143" s="354" t="str">
        <f>IF(AND('MAPA DE RIESGOS'!$AP170="Muy Baja",'MAPA DE RIESGOS'!$AR170="Leve"),CONCATENATE("R",'MAPA DE RIESGOS'!$H170,"C",'MAPA DE RIESGOS'!$AF170),"")</f>
        <v/>
      </c>
      <c r="K143" s="355" t="str">
        <f>IF(AND('MAPA DE RIESGOS'!$AP171="Muy Baja",'MAPA DE RIESGOS'!$AR171="Leve"),CONCATENATE("R",'MAPA DE RIESGOS'!$H171,"C",'MAPA DE RIESGOS'!$AF171),"")</f>
        <v/>
      </c>
      <c r="L143" s="355" t="str">
        <f>IF(AND('MAPA DE RIESGOS'!$AP172="Muy Baja",'MAPA DE RIESGOS'!$AR172="Leve"),CONCATENATE("R",'MAPA DE RIESGOS'!$H172,"C",'MAPA DE RIESGOS'!$AF172),"")</f>
        <v/>
      </c>
      <c r="M143" s="355" t="str">
        <f>IF(AND('MAPA DE RIESGOS'!$AP173="Muy Baja",'MAPA DE RIESGOS'!$AR173="Leve"),CONCATENATE("R",'MAPA DE RIESGOS'!$H173,"C",'MAPA DE RIESGOS'!$AF173),"")</f>
        <v/>
      </c>
      <c r="N143" s="355" t="str">
        <f>IF(AND('MAPA DE RIESGOS'!$AP174="Muy Baja",'MAPA DE RIESGOS'!$AR174="Leve"),CONCATENATE("R",'MAPA DE RIESGOS'!$H174,"C",'MAPA DE RIESGOS'!$AF174),"")</f>
        <v/>
      </c>
      <c r="O143" s="355" t="str">
        <f>IF(AND('MAPA DE RIESGOS'!$AP175="Muy Baja",'MAPA DE RIESGOS'!$AR175="Leve"),CONCATENATE("R",'MAPA DE RIESGOS'!$H175,"C",'MAPA DE RIESGOS'!$AF175),"")</f>
        <v/>
      </c>
      <c r="P143" s="355" t="str">
        <f>IF(AND('MAPA DE RIESGOS'!$AP176="Muy Baja",'MAPA DE RIESGOS'!$AR176="Leve"),CONCATENATE("R",'MAPA DE RIESGOS'!$H176,"C",'MAPA DE RIESGOS'!$AF176),"")</f>
        <v/>
      </c>
      <c r="Q143" s="355" t="str">
        <f>IF(AND('MAPA DE RIESGOS'!$AP177="Muy Baja",'MAPA DE RIESGOS'!$AR177="Leve"),CONCATENATE("R",'MAPA DE RIESGOS'!$H177,"C",'MAPA DE RIESGOS'!$AF177),"")</f>
        <v/>
      </c>
      <c r="R143" s="355" t="str">
        <f>IF(AND('MAPA DE RIESGOS'!$AP178="Muy Baja",'MAPA DE RIESGOS'!$AR178="Leve"),CONCATENATE("R",'MAPA DE RIESGOS'!$H178,"C",'MAPA DE RIESGOS'!$AF178),"")</f>
        <v/>
      </c>
      <c r="S143" s="355" t="str">
        <f>IF(AND('MAPA DE RIESGOS'!$AP179="Muy Baja",'MAPA DE RIESGOS'!$AR179="Leve"),CONCATENATE("R",'MAPA DE RIESGOS'!$H179,"C",'MAPA DE RIESGOS'!$AF179),"")</f>
        <v/>
      </c>
      <c r="T143" s="355" t="str">
        <f>IF(AND('MAPA DE RIESGOS'!$AP180="Muy Baja",'MAPA DE RIESGOS'!$AR180="Leve"),CONCATENATE("R",'MAPA DE RIESGOS'!$H180,"C",'MAPA DE RIESGOS'!$AF180),"")</f>
        <v/>
      </c>
      <c r="U143" s="355" t="str">
        <f>IF(AND('MAPA DE RIESGOS'!$AP181="Muy Baja",'MAPA DE RIESGOS'!$AR181="Leve"),CONCATENATE("R",'MAPA DE RIESGOS'!$H181,"C",'MAPA DE RIESGOS'!$AF181),"")</f>
        <v/>
      </c>
      <c r="V143" s="355" t="str">
        <f>IF(AND('MAPA DE RIESGOS'!$AP182="Muy Baja",'MAPA DE RIESGOS'!$AR182="Leve"),CONCATENATE("R",'MAPA DE RIESGOS'!$H182,"C",'MAPA DE RIESGOS'!$AF182),"")</f>
        <v/>
      </c>
      <c r="W143" s="355" t="str">
        <f>IF(AND('MAPA DE RIESGOS'!$AP183="Muy Baja",'MAPA DE RIESGOS'!$AR183="Leve"),CONCATENATE("R",'MAPA DE RIESGOS'!$H183,"C",'MAPA DE RIESGOS'!$AF183),"")</f>
        <v/>
      </c>
      <c r="X143" s="355" t="str">
        <f>IF(AND('MAPA DE RIESGOS'!$AP184="Muy Baja",'MAPA DE RIESGOS'!$AR184="Leve"),CONCATENATE("R",'MAPA DE RIESGOS'!$H184,"C",'MAPA DE RIESGOS'!$AF184),"")</f>
        <v/>
      </c>
      <c r="Y143" s="355" t="str">
        <f>IF(AND('MAPA DE RIESGOS'!$AP185="Muy Baja",'MAPA DE RIESGOS'!$AR185="Leve"),CONCATENATE("R",'MAPA DE RIESGOS'!$H185,"C",'MAPA DE RIESGOS'!$AF185),"")</f>
        <v/>
      </c>
      <c r="Z143" s="355" t="str">
        <f>IF(AND('MAPA DE RIESGOS'!$AP186="Muy Baja",'MAPA DE RIESGOS'!$AR186="Leve"),CONCATENATE("R",'MAPA DE RIESGOS'!$H186,"C",'MAPA DE RIESGOS'!$AF186),"")</f>
        <v/>
      </c>
      <c r="AA143" s="356" t="str">
        <f>IF(AND('MAPA DE RIESGOS'!$AP187="Muy Baja",'MAPA DE RIESGOS'!$AR187="Leve"),CONCATENATE("R",'MAPA DE RIESGOS'!$H187,"C",'MAPA DE RIESGOS'!$AF187),"")</f>
        <v/>
      </c>
      <c r="AB143" s="354" t="str">
        <f>IF(AND('MAPA DE RIESGOS'!$AP170="Muy Baja",'MAPA DE RIESGOS'!$AR170="Menor"),CONCATENATE("R",'MAPA DE RIESGOS'!$H170,"C",'MAPA DE RIESGOS'!$AF170),"")</f>
        <v/>
      </c>
      <c r="AC143" s="355" t="str">
        <f>IF(AND('MAPA DE RIESGOS'!$AP171="Muy Baja",'MAPA DE RIESGOS'!$AR171="Menor"),CONCATENATE("R",'MAPA DE RIESGOS'!$H171,"C",'MAPA DE RIESGOS'!$AF171),"")</f>
        <v/>
      </c>
      <c r="AD143" s="355" t="str">
        <f>IF(AND('MAPA DE RIESGOS'!$AP172="Muy Baja",'MAPA DE RIESGOS'!$AR172="Menor"),CONCATENATE("R",'MAPA DE RIESGOS'!$H172,"C",'MAPA DE RIESGOS'!$AF172),"")</f>
        <v/>
      </c>
      <c r="AE143" s="355" t="str">
        <f>IF(AND('MAPA DE RIESGOS'!$AP173="Muy Baja",'MAPA DE RIESGOS'!$AR173="Menor"),CONCATENATE("R",'MAPA DE RIESGOS'!$H173,"C",'MAPA DE RIESGOS'!$AF173),"")</f>
        <v/>
      </c>
      <c r="AF143" s="355" t="str">
        <f>IF(AND('MAPA DE RIESGOS'!$AP174="Muy Baja",'MAPA DE RIESGOS'!$AR174="Menor"),CONCATENATE("R",'MAPA DE RIESGOS'!$H174,"C",'MAPA DE RIESGOS'!$AF174),"")</f>
        <v/>
      </c>
      <c r="AG143" s="355" t="str">
        <f>IF(AND('MAPA DE RIESGOS'!$AP175="Muy Baja",'MAPA DE RIESGOS'!$AR175="Menor"),CONCATENATE("R",'MAPA DE RIESGOS'!$H175,"C",'MAPA DE RIESGOS'!$AF175),"")</f>
        <v/>
      </c>
      <c r="AH143" s="355" t="str">
        <f>IF(AND('MAPA DE RIESGOS'!$AP176="Muy Baja",'MAPA DE RIESGOS'!$AR176="Menor"),CONCATENATE("R",'MAPA DE RIESGOS'!$H176,"C",'MAPA DE RIESGOS'!$AF176),"")</f>
        <v/>
      </c>
      <c r="AI143" s="355" t="str">
        <f>IF(AND('MAPA DE RIESGOS'!$AP177="Muy Baja",'MAPA DE RIESGOS'!$AR177="Menor"),CONCATENATE("R",'MAPA DE RIESGOS'!$H177,"C",'MAPA DE RIESGOS'!$AF177),"")</f>
        <v/>
      </c>
      <c r="AJ143" s="355" t="str">
        <f>IF(AND('MAPA DE RIESGOS'!$AP178="Muy Baja",'MAPA DE RIESGOS'!$AR178="Menor"),CONCATENATE("R",'MAPA DE RIESGOS'!$H178,"C",'MAPA DE RIESGOS'!$AF178),"")</f>
        <v/>
      </c>
      <c r="AK143" s="355" t="str">
        <f>IF(AND('MAPA DE RIESGOS'!$AP179="Muy Baja",'MAPA DE RIESGOS'!$AR179="Menor"),CONCATENATE("R",'MAPA DE RIESGOS'!$H179,"C",'MAPA DE RIESGOS'!$AF179),"")</f>
        <v/>
      </c>
      <c r="AL143" s="355" t="str">
        <f>IF(AND('MAPA DE RIESGOS'!$AP180="Muy Baja",'MAPA DE RIESGOS'!$AR180="Menor"),CONCATENATE("R",'MAPA DE RIESGOS'!$H180,"C",'MAPA DE RIESGOS'!$AF180),"")</f>
        <v/>
      </c>
      <c r="AM143" s="355" t="str">
        <f>IF(AND('MAPA DE RIESGOS'!$AP181="Muy Baja",'MAPA DE RIESGOS'!$AR181="Menor"),CONCATENATE("R",'MAPA DE RIESGOS'!$H181,"C",'MAPA DE RIESGOS'!$AF181),"")</f>
        <v/>
      </c>
      <c r="AN143" s="355" t="str">
        <f>IF(AND('MAPA DE RIESGOS'!$AP182="Muy Baja",'MAPA DE RIESGOS'!$AR182="Menor"),CONCATENATE("R",'MAPA DE RIESGOS'!$H182,"C",'MAPA DE RIESGOS'!$AF182),"")</f>
        <v/>
      </c>
      <c r="AO143" s="355" t="str">
        <f>IF(AND('MAPA DE RIESGOS'!$AP183="Muy Baja",'MAPA DE RIESGOS'!$AR183="Menor"),CONCATENATE("R",'MAPA DE RIESGOS'!$H183,"C",'MAPA DE RIESGOS'!$AF183),"")</f>
        <v/>
      </c>
      <c r="AP143" s="355" t="str">
        <f>IF(AND('MAPA DE RIESGOS'!$AP184="Muy Baja",'MAPA DE RIESGOS'!$AR184="Menor"),CONCATENATE("R",'MAPA DE RIESGOS'!$H184,"C",'MAPA DE RIESGOS'!$AF184),"")</f>
        <v/>
      </c>
      <c r="AQ143" s="355" t="str">
        <f>IF(AND('MAPA DE RIESGOS'!$AP185="Muy Baja",'MAPA DE RIESGOS'!$AR185="Menor"),CONCATENATE("R",'MAPA DE RIESGOS'!$H185,"C",'MAPA DE RIESGOS'!$AF185),"")</f>
        <v/>
      </c>
      <c r="AR143" s="355" t="str">
        <f>IF(AND('MAPA DE RIESGOS'!$AP186="Muy Baja",'MAPA DE RIESGOS'!$AR186="Menor"),CONCATENATE("R",'MAPA DE RIESGOS'!$H186,"C",'MAPA DE RIESGOS'!$AF186),"")</f>
        <v/>
      </c>
      <c r="AS143" s="356" t="str">
        <f>IF(AND('MAPA DE RIESGOS'!$AP187="Muy Baja",'MAPA DE RIESGOS'!$AR187="Menor"),CONCATENATE("R",'MAPA DE RIESGOS'!$H187,"C",'MAPA DE RIESGOS'!$AF187),"")</f>
        <v/>
      </c>
      <c r="AT143" s="345" t="str">
        <f>IF(AND('MAPA DE RIESGOS'!$AP170="Muy Baja",'MAPA DE RIESGOS'!$AR170="Moderado"),CONCATENATE("R",'MAPA DE RIESGOS'!$H170,"C",'MAPA DE RIESGOS'!$AF170),"")</f>
        <v/>
      </c>
      <c r="AU143" s="346" t="str">
        <f>IF(AND('MAPA DE RIESGOS'!$AP171="Muy Baja",'MAPA DE RIESGOS'!$AR171="Moderado"),CONCATENATE("R",'MAPA DE RIESGOS'!$H171,"C",'MAPA DE RIESGOS'!$AF171),"")</f>
        <v/>
      </c>
      <c r="AV143" s="346" t="str">
        <f>IF(AND('MAPA DE RIESGOS'!$AP172="Muy Baja",'MAPA DE RIESGOS'!$AR172="Moderado"),CONCATENATE("R",'MAPA DE RIESGOS'!$H172,"C",'MAPA DE RIESGOS'!$AF172),"")</f>
        <v/>
      </c>
      <c r="AW143" s="346" t="str">
        <f>IF(AND('MAPA DE RIESGOS'!$AP173="Muy Baja",'MAPA DE RIESGOS'!$AR173="Moderado"),CONCATENATE("R",'MAPA DE RIESGOS'!$H173,"C",'MAPA DE RIESGOS'!$AF173),"")</f>
        <v/>
      </c>
      <c r="AX143" s="346" t="str">
        <f>IF(AND('MAPA DE RIESGOS'!$AP174="Muy Baja",'MAPA DE RIESGOS'!$AR174="Moderado"),CONCATENATE("R",'MAPA DE RIESGOS'!$H174,"C",'MAPA DE RIESGOS'!$AF174),"")</f>
        <v/>
      </c>
      <c r="AY143" s="346" t="str">
        <f>IF(AND('MAPA DE RIESGOS'!$AP175="Muy Baja",'MAPA DE RIESGOS'!$AR175="Moderado"),CONCATENATE("R",'MAPA DE RIESGOS'!$H175,"C",'MAPA DE RIESGOS'!$AF175),"")</f>
        <v/>
      </c>
      <c r="AZ143" s="346" t="str">
        <f>IF(AND('MAPA DE RIESGOS'!$AP176="Muy Baja",'MAPA DE RIESGOS'!$AR176="Moderado"),CONCATENATE("R",'MAPA DE RIESGOS'!$H176,"C",'MAPA DE RIESGOS'!$AF176),"")</f>
        <v/>
      </c>
      <c r="BA143" s="346" t="str">
        <f>IF(AND('MAPA DE RIESGOS'!$AP177="Muy Baja",'MAPA DE RIESGOS'!$AR177="Moderado"),CONCATENATE("R",'MAPA DE RIESGOS'!$H177,"C",'MAPA DE RIESGOS'!$AF177),"")</f>
        <v/>
      </c>
      <c r="BB143" s="346" t="str">
        <f>IF(AND('MAPA DE RIESGOS'!$AP178="Muy Baja",'MAPA DE RIESGOS'!$AR178="Moderado"),CONCATENATE("R",'MAPA DE RIESGOS'!$H178,"C",'MAPA DE RIESGOS'!$AF178),"")</f>
        <v/>
      </c>
      <c r="BC143" s="346" t="str">
        <f>IF(AND('MAPA DE RIESGOS'!$AP179="Muy Baja",'MAPA DE RIESGOS'!$AR179="Moderado"),CONCATENATE("R",'MAPA DE RIESGOS'!$H179,"C",'MAPA DE RIESGOS'!$AF179),"")</f>
        <v/>
      </c>
      <c r="BD143" s="346" t="str">
        <f>IF(AND('MAPA DE RIESGOS'!$AP180="Muy Baja",'MAPA DE RIESGOS'!$AR180="Moderado"),CONCATENATE("R",'MAPA DE RIESGOS'!$H180,"C",'MAPA DE RIESGOS'!$AF180),"")</f>
        <v/>
      </c>
      <c r="BE143" s="346" t="str">
        <f>IF(AND('MAPA DE RIESGOS'!$AP181="Muy Baja",'MAPA DE RIESGOS'!$AR181="Moderado"),CONCATENATE("R",'MAPA DE RIESGOS'!$H181,"C",'MAPA DE RIESGOS'!$AF181),"")</f>
        <v/>
      </c>
      <c r="BF143" s="346" t="str">
        <f>IF(AND('MAPA DE RIESGOS'!$AP182="Muy Baja",'MAPA DE RIESGOS'!$AR182="Moderado"),CONCATENATE("R",'MAPA DE RIESGOS'!$H182,"C",'MAPA DE RIESGOS'!$AF182),"")</f>
        <v/>
      </c>
      <c r="BG143" s="346" t="str">
        <f>IF(AND('MAPA DE RIESGOS'!$AP183="Muy Baja",'MAPA DE RIESGOS'!$AR183="Moderado"),CONCATENATE("R",'MAPA DE RIESGOS'!$H183,"C",'MAPA DE RIESGOS'!$AF183),"")</f>
        <v/>
      </c>
      <c r="BH143" s="346" t="str">
        <f>IF(AND('MAPA DE RIESGOS'!$AP184="Muy Baja",'MAPA DE RIESGOS'!$AR184="Moderado"),CONCATENATE("R",'MAPA DE RIESGOS'!$H184,"C",'MAPA DE RIESGOS'!$AF184),"")</f>
        <v/>
      </c>
      <c r="BI143" s="346" t="str">
        <f>IF(AND('MAPA DE RIESGOS'!$AP185="Muy Baja",'MAPA DE RIESGOS'!$AR185="Moderado"),CONCATENATE("R",'MAPA DE RIESGOS'!$H185,"C",'MAPA DE RIESGOS'!$AF185),"")</f>
        <v/>
      </c>
      <c r="BJ143" s="346" t="str">
        <f>IF(AND('MAPA DE RIESGOS'!$AP186="Muy Baja",'MAPA DE RIESGOS'!$AR186="Moderado"),CONCATENATE("R",'MAPA DE RIESGOS'!$H186,"C",'MAPA DE RIESGOS'!$AF186),"")</f>
        <v/>
      </c>
      <c r="BK143" s="347" t="str">
        <f>IF(AND('MAPA DE RIESGOS'!$AP187="Muy Baja",'MAPA DE RIESGOS'!$AR187="Moderado"),CONCATENATE("R",'MAPA DE RIESGOS'!$H187,"C",'MAPA DE RIESGOS'!$AF187),"")</f>
        <v/>
      </c>
      <c r="BL143" s="333" t="str">
        <f>IF(AND('MAPA DE RIESGOS'!$AP170="Muy Baja",'MAPA DE RIESGOS'!$AR170="Mayor"),CONCATENATE("R",'MAPA DE RIESGOS'!$H170,"C",'MAPA DE RIESGOS'!$AF170),"")</f>
        <v/>
      </c>
      <c r="BM143" s="333" t="str">
        <f>IF(AND('MAPA DE RIESGOS'!$AP171="Muy Baja",'MAPA DE RIESGOS'!$AR171="Mayor"),CONCATENATE("R",'MAPA DE RIESGOS'!$H171,"C",'MAPA DE RIESGOS'!$AF171),"")</f>
        <v/>
      </c>
      <c r="BN143" s="333" t="str">
        <f>IF(AND('MAPA DE RIESGOS'!$AP172="Muy Baja",'MAPA DE RIESGOS'!$AR172="Mayor"),CONCATENATE("R",'MAPA DE RIESGOS'!$H172,"C",'MAPA DE RIESGOS'!$AF172),"")</f>
        <v/>
      </c>
      <c r="BO143" s="333" t="str">
        <f>IF(AND('MAPA DE RIESGOS'!$AP173="Muy Baja",'MAPA DE RIESGOS'!$AR173="Mayor"),CONCATENATE("R",'MAPA DE RIESGOS'!$H173,"C",'MAPA DE RIESGOS'!$AF173),"")</f>
        <v/>
      </c>
      <c r="BP143" s="333" t="str">
        <f>IF(AND('MAPA DE RIESGOS'!$AP174="Muy Baja",'MAPA DE RIESGOS'!$AR174="Mayor"),CONCATENATE("R",'MAPA DE RIESGOS'!$H174,"C",'MAPA DE RIESGOS'!$AF174),"")</f>
        <v/>
      </c>
      <c r="BQ143" s="333" t="str">
        <f>IF(AND('MAPA DE RIESGOS'!$AP175="Muy Baja",'MAPA DE RIESGOS'!$AR175="Mayor"),CONCATENATE("R",'MAPA DE RIESGOS'!$H175,"C",'MAPA DE RIESGOS'!$AF175),"")</f>
        <v/>
      </c>
      <c r="BR143" s="333" t="str">
        <f>IF(AND('MAPA DE RIESGOS'!$AP176="Muy Baja",'MAPA DE RIESGOS'!$AR176="Mayor"),CONCATENATE("R",'MAPA DE RIESGOS'!$H176,"C",'MAPA DE RIESGOS'!$AF176),"")</f>
        <v/>
      </c>
      <c r="BS143" s="333" t="str">
        <f>IF(AND('MAPA DE RIESGOS'!$AP177="Muy Baja",'MAPA DE RIESGOS'!$AR177="Mayor"),CONCATENATE("R",'MAPA DE RIESGOS'!$H177,"C",'MAPA DE RIESGOS'!$AF177),"")</f>
        <v/>
      </c>
      <c r="BT143" s="333" t="str">
        <f>IF(AND('MAPA DE RIESGOS'!$AP178="Muy Baja",'MAPA DE RIESGOS'!$AR178="Mayor"),CONCATENATE("R",'MAPA DE RIESGOS'!$H178,"C",'MAPA DE RIESGOS'!$AF178),"")</f>
        <v/>
      </c>
      <c r="BU143" s="333" t="str">
        <f>IF(AND('MAPA DE RIESGOS'!$AP179="Muy Baja",'MAPA DE RIESGOS'!$AR179="Mayor"),CONCATENATE("R",'MAPA DE RIESGOS'!$H179,"C",'MAPA DE RIESGOS'!$AF179),"")</f>
        <v/>
      </c>
      <c r="BV143" s="333" t="str">
        <f>IF(AND('MAPA DE RIESGOS'!$AP180="Muy Baja",'MAPA DE RIESGOS'!$AR180="Mayor"),CONCATENATE("R",'MAPA DE RIESGOS'!$H180,"C",'MAPA DE RIESGOS'!$AF180),"")</f>
        <v/>
      </c>
      <c r="BW143" s="333" t="str">
        <f>IF(AND('MAPA DE RIESGOS'!$AP181="Muy Baja",'MAPA DE RIESGOS'!$AR181="Mayor"),CONCATENATE("R",'MAPA DE RIESGOS'!$H181,"C",'MAPA DE RIESGOS'!$AF181),"")</f>
        <v/>
      </c>
      <c r="BX143" s="333" t="str">
        <f>IF(AND('MAPA DE RIESGOS'!$AP182="Muy Baja",'MAPA DE RIESGOS'!$AR182="Mayor"),CONCATENATE("R",'MAPA DE RIESGOS'!$H182,"C",'MAPA DE RIESGOS'!$AF182),"")</f>
        <v/>
      </c>
      <c r="BY143" s="333" t="str">
        <f>IF(AND('MAPA DE RIESGOS'!$AP183="Muy Baja",'MAPA DE RIESGOS'!$AR183="Mayor"),CONCATENATE("R",'MAPA DE RIESGOS'!$H183,"C",'MAPA DE RIESGOS'!$AF183),"")</f>
        <v/>
      </c>
      <c r="BZ143" s="333" t="str">
        <f>IF(AND('MAPA DE RIESGOS'!$AP184="Muy Baja",'MAPA DE RIESGOS'!$AR184="Mayor"),CONCATENATE("R",'MAPA DE RIESGOS'!$H184,"C",'MAPA DE RIESGOS'!$AF184),"")</f>
        <v/>
      </c>
      <c r="CA143" s="333" t="str">
        <f>IF(AND('MAPA DE RIESGOS'!$AP185="Muy Baja",'MAPA DE RIESGOS'!$AR185="Mayor"),CONCATENATE("R",'MAPA DE RIESGOS'!$H185,"C",'MAPA DE RIESGOS'!$AF185),"")</f>
        <v/>
      </c>
      <c r="CB143" s="333" t="str">
        <f>IF(AND('MAPA DE RIESGOS'!$AP186="Muy Baja",'MAPA DE RIESGOS'!$AR186="Mayor"),CONCATENATE("R",'MAPA DE RIESGOS'!$H186,"C",'MAPA DE RIESGOS'!$AF186),"")</f>
        <v/>
      </c>
      <c r="CC143" s="334" t="str">
        <f>IF(AND('MAPA DE RIESGOS'!$AP187="Muy Baja",'MAPA DE RIESGOS'!$AR187="Mayor"),CONCATENATE("R",'MAPA DE RIESGOS'!$H187,"C",'MAPA DE RIESGOS'!$AF187),"")</f>
        <v/>
      </c>
      <c r="CD143" s="335" t="str">
        <f>IF(AND('MAPA DE RIESGOS'!$AP170="Muy Baja",'MAPA DE RIESGOS'!$AR170="Catastrófico"),CONCATENATE("R",'MAPA DE RIESGOS'!$H170,"C",'MAPA DE RIESGOS'!$AF170),"")</f>
        <v/>
      </c>
      <c r="CE143" s="335" t="str">
        <f>IF(AND('MAPA DE RIESGOS'!$AP171="Muy Baja",'MAPA DE RIESGOS'!$AR171="Catastrófico"),CONCATENATE("R",'MAPA DE RIESGOS'!$H171,"C",'MAPA DE RIESGOS'!$AF171),"")</f>
        <v/>
      </c>
      <c r="CF143" s="335" t="str">
        <f>IF(AND('MAPA DE RIESGOS'!$AP172="Muy Baja",'MAPA DE RIESGOS'!$AR172="Catastrófico"),CONCATENATE("R",'MAPA DE RIESGOS'!$H172,"C",'MAPA DE RIESGOS'!$AF172),"")</f>
        <v/>
      </c>
      <c r="CG143" s="335" t="str">
        <f>IF(AND('MAPA DE RIESGOS'!$AP173="Muy Baja",'MAPA DE RIESGOS'!$AR173="Catastrófico"),CONCATENATE("R",'MAPA DE RIESGOS'!$H173,"C",'MAPA DE RIESGOS'!$AF173),"")</f>
        <v/>
      </c>
      <c r="CH143" s="335" t="str">
        <f>IF(AND('MAPA DE RIESGOS'!$AP174="Muy Baja",'MAPA DE RIESGOS'!$AR174="Catastrófico"),CONCATENATE("R",'MAPA DE RIESGOS'!$H174,"C",'MAPA DE RIESGOS'!$AF174),"")</f>
        <v/>
      </c>
      <c r="CI143" s="335" t="str">
        <f>IF(AND('MAPA DE RIESGOS'!$AP175="Muy Baja",'MAPA DE RIESGOS'!$AR175="Catastrófico"),CONCATENATE("R",'MAPA DE RIESGOS'!$H175,"C",'MAPA DE RIESGOS'!$AF175),"")</f>
        <v/>
      </c>
      <c r="CJ143" s="335" t="str">
        <f>IF(AND('MAPA DE RIESGOS'!$AP176="Muy Baja",'MAPA DE RIESGOS'!$AR176="Catastrófico"),CONCATENATE("R",'MAPA DE RIESGOS'!$H176,"C",'MAPA DE RIESGOS'!$AF176),"")</f>
        <v/>
      </c>
      <c r="CK143" s="335" t="str">
        <f>IF(AND('MAPA DE RIESGOS'!$AP177="Muy Baja",'MAPA DE RIESGOS'!$AR177="Catastrófico"),CONCATENATE("R",'MAPA DE RIESGOS'!$H177,"C",'MAPA DE RIESGOS'!$AF177),"")</f>
        <v/>
      </c>
      <c r="CL143" s="335" t="str">
        <f>IF(AND('MAPA DE RIESGOS'!$AP178="Muy Baja",'MAPA DE RIESGOS'!$AR178="Catastrófico"),CONCATENATE("R",'MAPA DE RIESGOS'!$H178,"C",'MAPA DE RIESGOS'!$AF178),"")</f>
        <v/>
      </c>
      <c r="CM143" s="335" t="str">
        <f>IF(AND('MAPA DE RIESGOS'!$AP179="Muy Baja",'MAPA DE RIESGOS'!$AR179="Catastrófico"),CONCATENATE("R",'MAPA DE RIESGOS'!$H179,"C",'MAPA DE RIESGOS'!$AF179),"")</f>
        <v/>
      </c>
      <c r="CN143" s="335" t="str">
        <f>IF(AND('MAPA DE RIESGOS'!$AP180="Muy Baja",'MAPA DE RIESGOS'!$AR180="Catastrófico"),CONCATENATE("R",'MAPA DE RIESGOS'!$H180,"C",'MAPA DE RIESGOS'!$AF180),"")</f>
        <v/>
      </c>
      <c r="CO143" s="335" t="str">
        <f>IF(AND('MAPA DE RIESGOS'!$AP181="Muy Baja",'MAPA DE RIESGOS'!$AR181="Catastrófico"),CONCATENATE("R",'MAPA DE RIESGOS'!$H181,"C",'MAPA DE RIESGOS'!$AF181),"")</f>
        <v/>
      </c>
      <c r="CP143" s="335" t="str">
        <f>IF(AND('MAPA DE RIESGOS'!$AP182="Muy Baja",'MAPA DE RIESGOS'!$AR182="Catastrófico"),CONCATENATE("R",'MAPA DE RIESGOS'!$H182,"C",'MAPA DE RIESGOS'!$AF182),"")</f>
        <v/>
      </c>
      <c r="CQ143" s="335" t="str">
        <f>IF(AND('MAPA DE RIESGOS'!$AP183="Muy Baja",'MAPA DE RIESGOS'!$AR183="Catastrófico"),CONCATENATE("R",'MAPA DE RIESGOS'!$H183,"C",'MAPA DE RIESGOS'!$AF183),"")</f>
        <v/>
      </c>
      <c r="CR143" s="335" t="str">
        <f>IF(AND('MAPA DE RIESGOS'!$AP184="Muy Baja",'MAPA DE RIESGOS'!$AR184="Catastrófico"),CONCATENATE("R",'MAPA DE RIESGOS'!$H184,"C",'MAPA DE RIESGOS'!$AF184),"")</f>
        <v/>
      </c>
      <c r="CS143" s="335" t="str">
        <f>IF(AND('MAPA DE RIESGOS'!$AP185="Muy Baja",'MAPA DE RIESGOS'!$AR185="Catastrófico"),CONCATENATE("R",'MAPA DE RIESGOS'!$H185,"C",'MAPA DE RIESGOS'!$AF185),"")</f>
        <v/>
      </c>
      <c r="CT143" s="335" t="str">
        <f>IF(AND('MAPA DE RIESGOS'!$AP186="Muy Baja",'MAPA DE RIESGOS'!$AR186="Catastrófico"),CONCATENATE("R",'MAPA DE RIESGOS'!$H186,"C",'MAPA DE RIESGOS'!$AF186),"")</f>
        <v/>
      </c>
      <c r="CU143" s="336" t="str">
        <f>IF(AND('MAPA DE RIESGOS'!$AP187="Muy Baja",'MAPA DE RIESGOS'!$AR187="Catastrófico"),CONCATENATE("R",'MAPA DE RIESGOS'!$H187,"C",'MAPA DE RIESGOS'!$AF187),"")</f>
        <v/>
      </c>
      <c r="CV143" s="67"/>
    </row>
    <row r="144" spans="2:106" ht="32.450000000000003" customHeight="1">
      <c r="B144" s="966"/>
      <c r="C144" s="966"/>
      <c r="D144" s="967"/>
      <c r="E144" s="955"/>
      <c r="F144" s="956"/>
      <c r="G144" s="956"/>
      <c r="H144" s="956"/>
      <c r="I144" s="956"/>
      <c r="J144" s="354" t="str">
        <f>IF(AND('MAPA DE RIESGOS'!$AP188="Muy Baja",'MAPA DE RIESGOS'!$AR188="Leve"),CONCATENATE("R",'MAPA DE RIESGOS'!$H188,"C",'MAPA DE RIESGOS'!$AF188),"")</f>
        <v/>
      </c>
      <c r="K144" s="355" t="str">
        <f>IF(AND('MAPA DE RIESGOS'!$AP189="Muy Baja",'MAPA DE RIESGOS'!$AR189="Leve"),CONCATENATE("R",'MAPA DE RIESGOS'!$H189,"C",'MAPA DE RIESGOS'!$AF189),"")</f>
        <v/>
      </c>
      <c r="L144" s="355" t="str">
        <f>IF(AND('MAPA DE RIESGOS'!$AP190="Muy Baja",'MAPA DE RIESGOS'!$AR190="Leve"),CONCATENATE("R",'MAPA DE RIESGOS'!$H190,"C",'MAPA DE RIESGOS'!$AF190),"")</f>
        <v/>
      </c>
      <c r="M144" s="355" t="str">
        <f>IF(AND('MAPA DE RIESGOS'!$AP191="Muy Baja",'MAPA DE RIESGOS'!$AR191="Leve"),CONCATENATE("R",'MAPA DE RIESGOS'!$H191,"C",'MAPA DE RIESGOS'!$AF191),"")</f>
        <v/>
      </c>
      <c r="N144" s="355" t="str">
        <f>IF(AND('MAPA DE RIESGOS'!$AP192="Muy Baja",'MAPA DE RIESGOS'!$AR192="Leve"),CONCATENATE("R",'MAPA DE RIESGOS'!$H192,"C",'MAPA DE RIESGOS'!$AF192),"")</f>
        <v/>
      </c>
      <c r="O144" s="355" t="str">
        <f>IF(AND('MAPA DE RIESGOS'!$AP193="Muy Baja",'MAPA DE RIESGOS'!$AR193="Leve"),CONCATENATE("R",'MAPA DE RIESGOS'!$H193,"C",'MAPA DE RIESGOS'!$AF193),"")</f>
        <v/>
      </c>
      <c r="P144" s="355" t="str">
        <f>IF(AND('MAPA DE RIESGOS'!$AP194="Muy Baja",'MAPA DE RIESGOS'!$AR194="Leve"),CONCATENATE("R",'MAPA DE RIESGOS'!$H194,"C",'MAPA DE RIESGOS'!$AF194),"")</f>
        <v/>
      </c>
      <c r="Q144" s="355" t="str">
        <f>IF(AND('MAPA DE RIESGOS'!$AP195="Muy Baja",'MAPA DE RIESGOS'!$AR195="Leve"),CONCATENATE("R",'MAPA DE RIESGOS'!$H195,"C",'MAPA DE RIESGOS'!$AF195),"")</f>
        <v/>
      </c>
      <c r="R144" s="355" t="str">
        <f>IF(AND('MAPA DE RIESGOS'!$AP196="Muy Baja",'MAPA DE RIESGOS'!$AR196="Leve"),CONCATENATE("R",'MAPA DE RIESGOS'!$H196,"C",'MAPA DE RIESGOS'!$AF196),"")</f>
        <v/>
      </c>
      <c r="S144" s="355" t="str">
        <f>IF(AND('MAPA DE RIESGOS'!$AP197="Muy Baja",'MAPA DE RIESGOS'!$AR197="Leve"),CONCATENATE("R",'MAPA DE RIESGOS'!$H197,"C",'MAPA DE RIESGOS'!$AF197),"")</f>
        <v/>
      </c>
      <c r="T144" s="355" t="str">
        <f>IF(AND('MAPA DE RIESGOS'!$AP198="Muy Baja",'MAPA DE RIESGOS'!$AR198="Leve"),CONCATENATE("R",'MAPA DE RIESGOS'!$H198,"C",'MAPA DE RIESGOS'!$AF198),"")</f>
        <v/>
      </c>
      <c r="U144" s="355" t="str">
        <f>IF(AND('MAPA DE RIESGOS'!$AP199="Muy Baja",'MAPA DE RIESGOS'!$AR199="Leve"),CONCATENATE("R",'MAPA DE RIESGOS'!$H199,"C",'MAPA DE RIESGOS'!$AF199),"")</f>
        <v/>
      </c>
      <c r="V144" s="355" t="str">
        <f>IF(AND('MAPA DE RIESGOS'!$AP200="Muy Baja",'MAPA DE RIESGOS'!$AR200="Leve"),CONCATENATE("R",'MAPA DE RIESGOS'!$H200,"C",'MAPA DE RIESGOS'!$AF200),"")</f>
        <v/>
      </c>
      <c r="W144" s="355" t="str">
        <f>IF(AND('MAPA DE RIESGOS'!$AP201="Muy Baja",'MAPA DE RIESGOS'!$AR201="Leve"),CONCATENATE("R",'MAPA DE RIESGOS'!$H201,"C",'MAPA DE RIESGOS'!$AF201),"")</f>
        <v/>
      </c>
      <c r="X144" s="355" t="str">
        <f>IF(AND('MAPA DE RIESGOS'!$AP202="Muy Baja",'MAPA DE RIESGOS'!$AR202="Leve"),CONCATENATE("R",'MAPA DE RIESGOS'!$H202,"C",'MAPA DE RIESGOS'!$AF202),"")</f>
        <v/>
      </c>
      <c r="Y144" s="355" t="str">
        <f>IF(AND('MAPA DE RIESGOS'!$AP203="Muy Baja",'MAPA DE RIESGOS'!$AR203="Leve"),CONCATENATE("R",'MAPA DE RIESGOS'!$H203,"C",'MAPA DE RIESGOS'!$AF203),"")</f>
        <v/>
      </c>
      <c r="Z144" s="355" t="str">
        <f>IF(AND('MAPA DE RIESGOS'!$AP204="Muy Baja",'MAPA DE RIESGOS'!$AR204="Leve"),CONCATENATE("R",'MAPA DE RIESGOS'!$H204,"C",'MAPA DE RIESGOS'!$AF204),"")</f>
        <v/>
      </c>
      <c r="AA144" s="356" t="str">
        <f>IF(AND('MAPA DE RIESGOS'!$AP205="Muy Baja",'MAPA DE RIESGOS'!$AR205="Leve"),CONCATENATE("R",'MAPA DE RIESGOS'!$H205,"C",'MAPA DE RIESGOS'!$AF205),"")</f>
        <v/>
      </c>
      <c r="AB144" s="354" t="str">
        <f>IF(AND('MAPA DE RIESGOS'!$AP188="Muy Baja",'MAPA DE RIESGOS'!$AR188="Menor"),CONCATENATE("R",'MAPA DE RIESGOS'!$H188,"C",'MAPA DE RIESGOS'!$AF188),"")</f>
        <v/>
      </c>
      <c r="AC144" s="355" t="str">
        <f>IF(AND('MAPA DE RIESGOS'!$AP189="Muy Baja",'MAPA DE RIESGOS'!$AR189="Menor"),CONCATENATE("R",'MAPA DE RIESGOS'!$H189,"C",'MAPA DE RIESGOS'!$AF189),"")</f>
        <v/>
      </c>
      <c r="AD144" s="355" t="str">
        <f>IF(AND('MAPA DE RIESGOS'!$AP190="Muy Baja",'MAPA DE RIESGOS'!$AR190="Menor"),CONCATENATE("R",'MAPA DE RIESGOS'!$H190,"C",'MAPA DE RIESGOS'!$AF190),"")</f>
        <v/>
      </c>
      <c r="AE144" s="355" t="str">
        <f>IF(AND('MAPA DE RIESGOS'!$AP191="Muy Baja",'MAPA DE RIESGOS'!$AR191="Menor"),CONCATENATE("R",'MAPA DE RIESGOS'!$H191,"C",'MAPA DE RIESGOS'!$AF191),"")</f>
        <v/>
      </c>
      <c r="AF144" s="355" t="str">
        <f>IF(AND('MAPA DE RIESGOS'!$AP192="Muy Baja",'MAPA DE RIESGOS'!$AR192="Menor"),CONCATENATE("R",'MAPA DE RIESGOS'!$H192,"C",'MAPA DE RIESGOS'!$AF192),"")</f>
        <v/>
      </c>
      <c r="AG144" s="355" t="str">
        <f>IF(AND('MAPA DE RIESGOS'!$AP193="Muy Baja",'MAPA DE RIESGOS'!$AR193="Menor"),CONCATENATE("R",'MAPA DE RIESGOS'!$H193,"C",'MAPA DE RIESGOS'!$AF193),"")</f>
        <v/>
      </c>
      <c r="AH144" s="355" t="str">
        <f>IF(AND('MAPA DE RIESGOS'!$AP194="Muy Baja",'MAPA DE RIESGOS'!$AR194="Menor"),CONCATENATE("R",'MAPA DE RIESGOS'!$H194,"C",'MAPA DE RIESGOS'!$AF194),"")</f>
        <v/>
      </c>
      <c r="AI144" s="355" t="str">
        <f>IF(AND('MAPA DE RIESGOS'!$AP195="Muy Baja",'MAPA DE RIESGOS'!$AR195="Menor"),CONCATENATE("R",'MAPA DE RIESGOS'!$H195,"C",'MAPA DE RIESGOS'!$AF195),"")</f>
        <v/>
      </c>
      <c r="AJ144" s="355" t="str">
        <f>IF(AND('MAPA DE RIESGOS'!$AP196="Muy Baja",'MAPA DE RIESGOS'!$AR196="Menor"),CONCATENATE("R",'MAPA DE RIESGOS'!$H196,"C",'MAPA DE RIESGOS'!$AF196),"")</f>
        <v/>
      </c>
      <c r="AK144" s="355" t="str">
        <f>IF(AND('MAPA DE RIESGOS'!$AP197="Muy Baja",'MAPA DE RIESGOS'!$AR197="Menor"),CONCATENATE("R",'MAPA DE RIESGOS'!$H197,"C",'MAPA DE RIESGOS'!$AF197),"")</f>
        <v/>
      </c>
      <c r="AL144" s="355" t="str">
        <f>IF(AND('MAPA DE RIESGOS'!$AP198="Muy Baja",'MAPA DE RIESGOS'!$AR198="Menor"),CONCATENATE("R",'MAPA DE RIESGOS'!$H198,"C",'MAPA DE RIESGOS'!$AF198),"")</f>
        <v/>
      </c>
      <c r="AM144" s="355" t="str">
        <f>IF(AND('MAPA DE RIESGOS'!$AP199="Muy Baja",'MAPA DE RIESGOS'!$AR199="Menor"),CONCATENATE("R",'MAPA DE RIESGOS'!$H199,"C",'MAPA DE RIESGOS'!$AF199),"")</f>
        <v/>
      </c>
      <c r="AN144" s="355" t="str">
        <f>IF(AND('MAPA DE RIESGOS'!$AP200="Muy Baja",'MAPA DE RIESGOS'!$AR200="Menor"),CONCATENATE("R",'MAPA DE RIESGOS'!$H200,"C",'MAPA DE RIESGOS'!$AF200),"")</f>
        <v/>
      </c>
      <c r="AO144" s="355" t="str">
        <f>IF(AND('MAPA DE RIESGOS'!$AP201="Muy Baja",'MAPA DE RIESGOS'!$AR201="Menor"),CONCATENATE("R",'MAPA DE RIESGOS'!$H201,"C",'MAPA DE RIESGOS'!$AF201),"")</f>
        <v/>
      </c>
      <c r="AP144" s="355" t="str">
        <f>IF(AND('MAPA DE RIESGOS'!$AP202="Muy Baja",'MAPA DE RIESGOS'!$AR202="Menor"),CONCATENATE("R",'MAPA DE RIESGOS'!$H202,"C",'MAPA DE RIESGOS'!$AF202),"")</f>
        <v/>
      </c>
      <c r="AQ144" s="355" t="str">
        <f>IF(AND('MAPA DE RIESGOS'!$AP203="Muy Baja",'MAPA DE RIESGOS'!$AR203="Menor"),CONCATENATE("R",'MAPA DE RIESGOS'!$H203,"C",'MAPA DE RIESGOS'!$AF203),"")</f>
        <v/>
      </c>
      <c r="AR144" s="355" t="str">
        <f>IF(AND('MAPA DE RIESGOS'!$AP204="Muy Baja",'MAPA DE RIESGOS'!$AR204="Menor"),CONCATENATE("R",'MAPA DE RIESGOS'!$H204,"C",'MAPA DE RIESGOS'!$AF204),"")</f>
        <v/>
      </c>
      <c r="AS144" s="356" t="str">
        <f>IF(AND('MAPA DE RIESGOS'!$AP205="Muy Baja",'MAPA DE RIESGOS'!$AR205="Menor"),CONCATENATE("R",'MAPA DE RIESGOS'!$H205,"C",'MAPA DE RIESGOS'!$AF205),"")</f>
        <v/>
      </c>
      <c r="AT144" s="345" t="str">
        <f>IF(AND('MAPA DE RIESGOS'!$AP188="Muy Baja",'MAPA DE RIESGOS'!$AR188="Moderado"),CONCATENATE("R",'MAPA DE RIESGOS'!$H188,"C",'MAPA DE RIESGOS'!$AF188),"")</f>
        <v/>
      </c>
      <c r="AU144" s="346" t="str">
        <f>IF(AND('MAPA DE RIESGOS'!$AP189="Muy Baja",'MAPA DE RIESGOS'!$AR189="Moderado"),CONCATENATE("R",'MAPA DE RIESGOS'!$H189,"C",'MAPA DE RIESGOS'!$AF189),"")</f>
        <v/>
      </c>
      <c r="AV144" s="346" t="str">
        <f>IF(AND('MAPA DE RIESGOS'!$AP190="Muy Baja",'MAPA DE RIESGOS'!$AR190="Moderado"),CONCATENATE("R",'MAPA DE RIESGOS'!$H190,"C",'MAPA DE RIESGOS'!$AF190),"")</f>
        <v/>
      </c>
      <c r="AW144" s="346" t="str">
        <f>IF(AND('MAPA DE RIESGOS'!$AP191="Muy Baja",'MAPA DE RIESGOS'!$AR191="Moderado"),CONCATENATE("R",'MAPA DE RIESGOS'!$H191,"C",'MAPA DE RIESGOS'!$AF191),"")</f>
        <v/>
      </c>
      <c r="AX144" s="346" t="str">
        <f>IF(AND('MAPA DE RIESGOS'!$AP192="Muy Baja",'MAPA DE RIESGOS'!$AR192="Moderado"),CONCATENATE("R",'MAPA DE RIESGOS'!$H192,"C",'MAPA DE RIESGOS'!$AF192),"")</f>
        <v/>
      </c>
      <c r="AY144" s="346" t="str">
        <f>IF(AND('MAPA DE RIESGOS'!$AP193="Muy Baja",'MAPA DE RIESGOS'!$AR193="Moderado"),CONCATENATE("R",'MAPA DE RIESGOS'!$H193,"C",'MAPA DE RIESGOS'!$AF193),"")</f>
        <v/>
      </c>
      <c r="AZ144" s="346" t="str">
        <f>IF(AND('MAPA DE RIESGOS'!$AP194="Muy Baja",'MAPA DE RIESGOS'!$AR194="Moderado"),CONCATENATE("R",'MAPA DE RIESGOS'!$H194,"C",'MAPA DE RIESGOS'!$AF194),"")</f>
        <v/>
      </c>
      <c r="BA144" s="346" t="str">
        <f>IF(AND('MAPA DE RIESGOS'!$AP195="Muy Baja",'MAPA DE RIESGOS'!$AR195="Moderado"),CONCATENATE("R",'MAPA DE RIESGOS'!$H195,"C",'MAPA DE RIESGOS'!$AF195),"")</f>
        <v/>
      </c>
      <c r="BB144" s="346" t="str">
        <f>IF(AND('MAPA DE RIESGOS'!$AP196="Muy Baja",'MAPA DE RIESGOS'!$AR196="Moderado"),CONCATENATE("R",'MAPA DE RIESGOS'!$H196,"C",'MAPA DE RIESGOS'!$AF196),"")</f>
        <v/>
      </c>
      <c r="BC144" s="346" t="str">
        <f>IF(AND('MAPA DE RIESGOS'!$AP197="Muy Baja",'MAPA DE RIESGOS'!$AR197="Moderado"),CONCATENATE("R",'MAPA DE RIESGOS'!$H197,"C",'MAPA DE RIESGOS'!$AF197),"")</f>
        <v/>
      </c>
      <c r="BD144" s="346" t="str">
        <f>IF(AND('MAPA DE RIESGOS'!$AP198="Muy Baja",'MAPA DE RIESGOS'!$AR198="Moderado"),CONCATENATE("R",'MAPA DE RIESGOS'!$H198,"C",'MAPA DE RIESGOS'!$AF198),"")</f>
        <v/>
      </c>
      <c r="BE144" s="346" t="str">
        <f>IF(AND('MAPA DE RIESGOS'!$AP199="Muy Baja",'MAPA DE RIESGOS'!$AR199="Moderado"),CONCATENATE("R",'MAPA DE RIESGOS'!$H199,"C",'MAPA DE RIESGOS'!$AF199),"")</f>
        <v/>
      </c>
      <c r="BF144" s="346" t="str">
        <f>IF(AND('MAPA DE RIESGOS'!$AP200="Muy Baja",'MAPA DE RIESGOS'!$AR200="Moderado"),CONCATENATE("R",'MAPA DE RIESGOS'!$H200,"C",'MAPA DE RIESGOS'!$AF200),"")</f>
        <v/>
      </c>
      <c r="BG144" s="346" t="str">
        <f>IF(AND('MAPA DE RIESGOS'!$AP201="Muy Baja",'MAPA DE RIESGOS'!$AR201="Moderado"),CONCATENATE("R",'MAPA DE RIESGOS'!$H201,"C",'MAPA DE RIESGOS'!$AF201),"")</f>
        <v/>
      </c>
      <c r="BH144" s="346" t="str">
        <f>IF(AND('MAPA DE RIESGOS'!$AP202="Muy Baja",'MAPA DE RIESGOS'!$AR202="Moderado"),CONCATENATE("R",'MAPA DE RIESGOS'!$H202,"C",'MAPA DE RIESGOS'!$AF202),"")</f>
        <v/>
      </c>
      <c r="BI144" s="346" t="str">
        <f>IF(AND('MAPA DE RIESGOS'!$AP203="Muy Baja",'MAPA DE RIESGOS'!$AR203="Moderado"),CONCATENATE("R",'MAPA DE RIESGOS'!$H203,"C",'MAPA DE RIESGOS'!$AF203),"")</f>
        <v/>
      </c>
      <c r="BJ144" s="346" t="str">
        <f>IF(AND('MAPA DE RIESGOS'!$AP204="Muy Baja",'MAPA DE RIESGOS'!$AR204="Moderado"),CONCATENATE("R",'MAPA DE RIESGOS'!$H204,"C",'MAPA DE RIESGOS'!$AF204),"")</f>
        <v/>
      </c>
      <c r="BK144" s="347" t="str">
        <f>IF(AND('MAPA DE RIESGOS'!$AP205="Muy Baja",'MAPA DE RIESGOS'!$AR205="Moderado"),CONCATENATE("R",'MAPA DE RIESGOS'!$H205,"C",'MAPA DE RIESGOS'!$AF205),"")</f>
        <v/>
      </c>
      <c r="BL144" s="333" t="str">
        <f>IF(AND('MAPA DE RIESGOS'!$AP188="Muy Baja",'MAPA DE RIESGOS'!$AR188="Mayor"),CONCATENATE("R",'MAPA DE RIESGOS'!$H188,"C",'MAPA DE RIESGOS'!$AF188),"")</f>
        <v/>
      </c>
      <c r="BM144" s="333" t="str">
        <f>IF(AND('MAPA DE RIESGOS'!$AP189="Muy Baja",'MAPA DE RIESGOS'!$AR189="Mayor"),CONCATENATE("R",'MAPA DE RIESGOS'!$H189,"C",'MAPA DE RIESGOS'!$AF189),"")</f>
        <v/>
      </c>
      <c r="BN144" s="333" t="str">
        <f>IF(AND('MAPA DE RIESGOS'!$AP190="Muy Baja",'MAPA DE RIESGOS'!$AR190="Mayor"),CONCATENATE("R",'MAPA DE RIESGOS'!$H190,"C",'MAPA DE RIESGOS'!$AF190),"")</f>
        <v/>
      </c>
      <c r="BO144" s="333" t="str">
        <f>IF(AND('MAPA DE RIESGOS'!$AP191="Muy Baja",'MAPA DE RIESGOS'!$AR191="Mayor"),CONCATENATE("R",'MAPA DE RIESGOS'!$H191,"C",'MAPA DE RIESGOS'!$AF191),"")</f>
        <v/>
      </c>
      <c r="BP144" s="333" t="str">
        <f>IF(AND('MAPA DE RIESGOS'!$AP192="Muy Baja",'MAPA DE RIESGOS'!$AR192="Mayor"),CONCATENATE("R",'MAPA DE RIESGOS'!$H192,"C",'MAPA DE RIESGOS'!$AF192),"")</f>
        <v/>
      </c>
      <c r="BQ144" s="333" t="str">
        <f>IF(AND('MAPA DE RIESGOS'!$AP193="Muy Baja",'MAPA DE RIESGOS'!$AR193="Mayor"),CONCATENATE("R",'MAPA DE RIESGOS'!$H193,"C",'MAPA DE RIESGOS'!$AF193),"")</f>
        <v/>
      </c>
      <c r="BR144" s="333" t="str">
        <f>IF(AND('MAPA DE RIESGOS'!$AP194="Muy Baja",'MAPA DE RIESGOS'!$AR194="Mayor"),CONCATENATE("R",'MAPA DE RIESGOS'!$H194,"C",'MAPA DE RIESGOS'!$AF194),"")</f>
        <v/>
      </c>
      <c r="BS144" s="333" t="str">
        <f>IF(AND('MAPA DE RIESGOS'!$AP195="Muy Baja",'MAPA DE RIESGOS'!$AR195="Mayor"),CONCATENATE("R",'MAPA DE RIESGOS'!$H195,"C",'MAPA DE RIESGOS'!$AF195),"")</f>
        <v/>
      </c>
      <c r="BT144" s="333" t="str">
        <f>IF(AND('MAPA DE RIESGOS'!$AP196="Muy Baja",'MAPA DE RIESGOS'!$AR196="Mayor"),CONCATENATE("R",'MAPA DE RIESGOS'!$H196,"C",'MAPA DE RIESGOS'!$AF196),"")</f>
        <v/>
      </c>
      <c r="BU144" s="333" t="str">
        <f>IF(AND('MAPA DE RIESGOS'!$AP197="Muy Baja",'MAPA DE RIESGOS'!$AR197="Mayor"),CONCATENATE("R",'MAPA DE RIESGOS'!$H197,"C",'MAPA DE RIESGOS'!$AF197),"")</f>
        <v/>
      </c>
      <c r="BV144" s="333" t="str">
        <f>IF(AND('MAPA DE RIESGOS'!$AP198="Muy Baja",'MAPA DE RIESGOS'!$AR198="Mayor"),CONCATENATE("R",'MAPA DE RIESGOS'!$H198,"C",'MAPA DE RIESGOS'!$AF198),"")</f>
        <v/>
      </c>
      <c r="BW144" s="333" t="str">
        <f>IF(AND('MAPA DE RIESGOS'!$AP199="Muy Baja",'MAPA DE RIESGOS'!$AR199="Mayor"),CONCATENATE("R",'MAPA DE RIESGOS'!$H199,"C",'MAPA DE RIESGOS'!$AF199),"")</f>
        <v/>
      </c>
      <c r="BX144" s="333" t="str">
        <f>IF(AND('MAPA DE RIESGOS'!$AP200="Muy Baja",'MAPA DE RIESGOS'!$AR200="Mayor"),CONCATENATE("R",'MAPA DE RIESGOS'!$H200,"C",'MAPA DE RIESGOS'!$AF200),"")</f>
        <v/>
      </c>
      <c r="BY144" s="333" t="str">
        <f>IF(AND('MAPA DE RIESGOS'!$AP201="Muy Baja",'MAPA DE RIESGOS'!$AR201="Mayor"),CONCATENATE("R",'MAPA DE RIESGOS'!$H201,"C",'MAPA DE RIESGOS'!$AF201),"")</f>
        <v/>
      </c>
      <c r="BZ144" s="333" t="str">
        <f>IF(AND('MAPA DE RIESGOS'!$AP202="Muy Baja",'MAPA DE RIESGOS'!$AR202="Mayor"),CONCATENATE("R",'MAPA DE RIESGOS'!$H202,"C",'MAPA DE RIESGOS'!$AF202),"")</f>
        <v/>
      </c>
      <c r="CA144" s="333" t="str">
        <f>IF(AND('MAPA DE RIESGOS'!$AP203="Muy Baja",'MAPA DE RIESGOS'!$AR203="Mayor"),CONCATENATE("R",'MAPA DE RIESGOS'!$H203,"C",'MAPA DE RIESGOS'!$AF203),"")</f>
        <v/>
      </c>
      <c r="CB144" s="333" t="str">
        <f>IF(AND('MAPA DE RIESGOS'!$AP204="Muy Baja",'MAPA DE RIESGOS'!$AR204="Mayor"),CONCATENATE("R",'MAPA DE RIESGOS'!$H204,"C",'MAPA DE RIESGOS'!$AF204),"")</f>
        <v/>
      </c>
      <c r="CC144" s="334" t="str">
        <f>IF(AND('MAPA DE RIESGOS'!$AP205="Muy Baja",'MAPA DE RIESGOS'!$AR205="Mayor"),CONCATENATE("R",'MAPA DE RIESGOS'!$H205,"C",'MAPA DE RIESGOS'!$AF205),"")</f>
        <v/>
      </c>
      <c r="CD144" s="335" t="str">
        <f>IF(AND('MAPA DE RIESGOS'!$AP188="Muy Baja",'MAPA DE RIESGOS'!$AR188="Catastrófico"),CONCATENATE("R",'MAPA DE RIESGOS'!$H188,"C",'MAPA DE RIESGOS'!$AF188),"")</f>
        <v/>
      </c>
      <c r="CE144" s="335" t="str">
        <f>IF(AND('MAPA DE RIESGOS'!$AP189="Muy Baja",'MAPA DE RIESGOS'!$AR189="Catastrófico"),CONCATENATE("R",'MAPA DE RIESGOS'!$H189,"C",'MAPA DE RIESGOS'!$AF189),"")</f>
        <v/>
      </c>
      <c r="CF144" s="335" t="str">
        <f>IF(AND('MAPA DE RIESGOS'!$AP190="Muy Baja",'MAPA DE RIESGOS'!$AR190="Catastrófico"),CONCATENATE("R",'MAPA DE RIESGOS'!$H190,"C",'MAPA DE RIESGOS'!$AF190),"")</f>
        <v/>
      </c>
      <c r="CG144" s="335" t="str">
        <f>IF(AND('MAPA DE RIESGOS'!$AP191="Muy Baja",'MAPA DE RIESGOS'!$AR191="Catastrófico"),CONCATENATE("R",'MAPA DE RIESGOS'!$H191,"C",'MAPA DE RIESGOS'!$AF191),"")</f>
        <v/>
      </c>
      <c r="CH144" s="335" t="str">
        <f>IF(AND('MAPA DE RIESGOS'!$AP192="Muy Baja",'MAPA DE RIESGOS'!$AR192="Catastrófico"),CONCATENATE("R",'MAPA DE RIESGOS'!$H192,"C",'MAPA DE RIESGOS'!$AF192),"")</f>
        <v/>
      </c>
      <c r="CI144" s="335" t="str">
        <f>IF(AND('MAPA DE RIESGOS'!$AP193="Muy Baja",'MAPA DE RIESGOS'!$AR193="Catastrófico"),CONCATENATE("R",'MAPA DE RIESGOS'!$H193,"C",'MAPA DE RIESGOS'!$AF193),"")</f>
        <v/>
      </c>
      <c r="CJ144" s="335" t="str">
        <f>IF(AND('MAPA DE RIESGOS'!$AP194="Muy Baja",'MAPA DE RIESGOS'!$AR194="Catastrófico"),CONCATENATE("R",'MAPA DE RIESGOS'!$H194,"C",'MAPA DE RIESGOS'!$AF194),"")</f>
        <v/>
      </c>
      <c r="CK144" s="335" t="str">
        <f>IF(AND('MAPA DE RIESGOS'!$AP195="Muy Baja",'MAPA DE RIESGOS'!$AR195="Catastrófico"),CONCATENATE("R",'MAPA DE RIESGOS'!$H195,"C",'MAPA DE RIESGOS'!$AF195),"")</f>
        <v/>
      </c>
      <c r="CL144" s="335" t="str">
        <f>IF(AND('MAPA DE RIESGOS'!$AP196="Muy Baja",'MAPA DE RIESGOS'!$AR196="Catastrófico"),CONCATENATE("R",'MAPA DE RIESGOS'!$H196,"C",'MAPA DE RIESGOS'!$AF196),"")</f>
        <v/>
      </c>
      <c r="CM144" s="335" t="str">
        <f>IF(AND('MAPA DE RIESGOS'!$AP197="Muy Baja",'MAPA DE RIESGOS'!$AR197="Catastrófico"),CONCATENATE("R",'MAPA DE RIESGOS'!$H197,"C",'MAPA DE RIESGOS'!$AF197),"")</f>
        <v/>
      </c>
      <c r="CN144" s="335" t="str">
        <f>IF(AND('MAPA DE RIESGOS'!$AP198="Muy Baja",'MAPA DE RIESGOS'!$AR198="Catastrófico"),CONCATENATE("R",'MAPA DE RIESGOS'!$H198,"C",'MAPA DE RIESGOS'!$AF198),"")</f>
        <v/>
      </c>
      <c r="CO144" s="335" t="str">
        <f>IF(AND('MAPA DE RIESGOS'!$AP199="Muy Baja",'MAPA DE RIESGOS'!$AR199="Catastrófico"),CONCATENATE("R",'MAPA DE RIESGOS'!$H199,"C",'MAPA DE RIESGOS'!$AF199),"")</f>
        <v/>
      </c>
      <c r="CP144" s="335" t="str">
        <f>IF(AND('MAPA DE RIESGOS'!$AP200="Muy Baja",'MAPA DE RIESGOS'!$AR200="Catastrófico"),CONCATENATE("R",'MAPA DE RIESGOS'!$H200,"C",'MAPA DE RIESGOS'!$AF200),"")</f>
        <v/>
      </c>
      <c r="CQ144" s="335" t="str">
        <f>IF(AND('MAPA DE RIESGOS'!$AP201="Muy Baja",'MAPA DE RIESGOS'!$AR201="Catastrófico"),CONCATENATE("R",'MAPA DE RIESGOS'!$H201,"C",'MAPA DE RIESGOS'!$AF201),"")</f>
        <v/>
      </c>
      <c r="CR144" s="335" t="str">
        <f>IF(AND('MAPA DE RIESGOS'!$AP202="Muy Baja",'MAPA DE RIESGOS'!$AR202="Catastrófico"),CONCATENATE("R",'MAPA DE RIESGOS'!$H202,"C",'MAPA DE RIESGOS'!$AF202),"")</f>
        <v/>
      </c>
      <c r="CS144" s="335" t="str">
        <f>IF(AND('MAPA DE RIESGOS'!$AP203="Muy Baja",'MAPA DE RIESGOS'!$AR203="Catastrófico"),CONCATENATE("R",'MAPA DE RIESGOS'!$H203,"C",'MAPA DE RIESGOS'!$AF203),"")</f>
        <v/>
      </c>
      <c r="CT144" s="335" t="str">
        <f>IF(AND('MAPA DE RIESGOS'!$AP204="Muy Baja",'MAPA DE RIESGOS'!$AR204="Catastrófico"),CONCATENATE("R",'MAPA DE RIESGOS'!$H204,"C",'MAPA DE RIESGOS'!$AF204),"")</f>
        <v/>
      </c>
      <c r="CU144" s="336" t="str">
        <f>IF(AND('MAPA DE RIESGOS'!$AP205="Muy Baja",'MAPA DE RIESGOS'!$AR205="Catastrófico"),CONCATENATE("R",'MAPA DE RIESGOS'!$H205,"C",'MAPA DE RIESGOS'!$AF205),"")</f>
        <v/>
      </c>
      <c r="CV144" s="67"/>
    </row>
    <row r="145" spans="2:100" ht="32.450000000000003" customHeight="1">
      <c r="B145" s="966"/>
      <c r="C145" s="966"/>
      <c r="D145" s="967"/>
      <c r="E145" s="955"/>
      <c r="F145" s="956"/>
      <c r="G145" s="956"/>
      <c r="H145" s="956"/>
      <c r="I145" s="956"/>
      <c r="J145" s="354" t="str">
        <f>IF(AND('MAPA DE RIESGOS'!$AP206="Muy Baja",'MAPA DE RIESGOS'!$AR206="Leve"),CONCATENATE("R",'MAPA DE RIESGOS'!$H206,"C",'MAPA DE RIESGOS'!$AF206),"")</f>
        <v/>
      </c>
      <c r="K145" s="355" t="str">
        <f>IF(AND('MAPA DE RIESGOS'!$AP207="Muy Baja",'MAPA DE RIESGOS'!$AR207="Leve"),CONCATENATE("R",'MAPA DE RIESGOS'!$H207,"C",'MAPA DE RIESGOS'!$AF207),"")</f>
        <v/>
      </c>
      <c r="L145" s="355" t="str">
        <f>IF(AND('MAPA DE RIESGOS'!$AP208="Muy Baja",'MAPA DE RIESGOS'!$AR208="Leve"),CONCATENATE("R",'MAPA DE RIESGOS'!$H208,"C",'MAPA DE RIESGOS'!$AF208),"")</f>
        <v/>
      </c>
      <c r="M145" s="355" t="str">
        <f>IF(AND('MAPA DE RIESGOS'!$AP209="Muy Baja",'MAPA DE RIESGOS'!$AR209="Leve"),CONCATENATE("R",'MAPA DE RIESGOS'!$H209,"C",'MAPA DE RIESGOS'!$AF209),"")</f>
        <v/>
      </c>
      <c r="N145" s="355" t="str">
        <f>IF(AND('MAPA DE RIESGOS'!$AP210="Muy Baja",'MAPA DE RIESGOS'!$AR210="Leve"),CONCATENATE("R",'MAPA DE RIESGOS'!$H210,"C",'MAPA DE RIESGOS'!$AF210),"")</f>
        <v/>
      </c>
      <c r="O145" s="355" t="str">
        <f>IF(AND('MAPA DE RIESGOS'!$AP211="Muy Baja",'MAPA DE RIESGOS'!$AR211="Leve"),CONCATENATE("R",'MAPA DE RIESGOS'!$H211,"C",'MAPA DE RIESGOS'!$AF211),"")</f>
        <v/>
      </c>
      <c r="P145" s="355" t="str">
        <f>IF(AND('MAPA DE RIESGOS'!$AP212="Muy Baja",'MAPA DE RIESGOS'!$AR212="Leve"),CONCATENATE("R",'MAPA DE RIESGOS'!$H212,"C",'MAPA DE RIESGOS'!$AF212),"")</f>
        <v/>
      </c>
      <c r="Q145" s="355" t="str">
        <f>IF(AND('MAPA DE RIESGOS'!$AP213="Muy Baja",'MAPA DE RIESGOS'!$AR213="Leve"),CONCATENATE("R",'MAPA DE RIESGOS'!$H213,"C",'MAPA DE RIESGOS'!$AF213),"")</f>
        <v/>
      </c>
      <c r="R145" s="355" t="str">
        <f>IF(AND('MAPA DE RIESGOS'!$AP214="Muy Baja",'MAPA DE RIESGOS'!$AR214="Leve"),CONCATENATE("R",'MAPA DE RIESGOS'!$H214,"C",'MAPA DE RIESGOS'!$AF214),"")</f>
        <v/>
      </c>
      <c r="S145" s="355" t="str">
        <f>IF(AND('MAPA DE RIESGOS'!$AP215="Muy Baja",'MAPA DE RIESGOS'!$AR215="Leve"),CONCATENATE("R",'MAPA DE RIESGOS'!$H215,"C",'MAPA DE RIESGOS'!$AF215),"")</f>
        <v/>
      </c>
      <c r="T145" s="355" t="str">
        <f>IF(AND('MAPA DE RIESGOS'!$AP216="Muy Baja",'MAPA DE RIESGOS'!$AR216="Leve"),CONCATENATE("R",'MAPA DE RIESGOS'!$H216,"C",'MAPA DE RIESGOS'!$AF216),"")</f>
        <v/>
      </c>
      <c r="U145" s="355" t="str">
        <f>IF(AND('MAPA DE RIESGOS'!$AP217="Muy Baja",'MAPA DE RIESGOS'!$AR217="Leve"),CONCATENATE("R",'MAPA DE RIESGOS'!$H217,"C",'MAPA DE RIESGOS'!$AF217),"")</f>
        <v/>
      </c>
      <c r="V145" s="355" t="str">
        <f>IF(AND('MAPA DE RIESGOS'!$AP218="Muy Baja",'MAPA DE RIESGOS'!$AR218="Leve"),CONCATENATE("R",'MAPA DE RIESGOS'!$H218,"C",'MAPA DE RIESGOS'!$AF218),"")</f>
        <v/>
      </c>
      <c r="W145" s="355" t="str">
        <f>IF(AND('MAPA DE RIESGOS'!$AP219="Muy Baja",'MAPA DE RIESGOS'!$AR219="Leve"),CONCATENATE("R",'MAPA DE RIESGOS'!$H219,"C",'MAPA DE RIESGOS'!$AF219),"")</f>
        <v/>
      </c>
      <c r="X145" s="355" t="str">
        <f>IF(AND('MAPA DE RIESGOS'!$AP220="Muy Baja",'MAPA DE RIESGOS'!$AR220="Leve"),CONCATENATE("R",'MAPA DE RIESGOS'!$H220,"C",'MAPA DE RIESGOS'!$AF220),"")</f>
        <v/>
      </c>
      <c r="Y145" s="355" t="str">
        <f>IF(AND('MAPA DE RIESGOS'!$AP221="Muy Baja",'MAPA DE RIESGOS'!$AR221="Leve"),CONCATENATE("R",'MAPA DE RIESGOS'!$H221,"C",'MAPA DE RIESGOS'!$AF221),"")</f>
        <v/>
      </c>
      <c r="Z145" s="355" t="str">
        <f>IF(AND('MAPA DE RIESGOS'!$AP222="Muy Baja",'MAPA DE RIESGOS'!$AR222="Leve"),CONCATENATE("R",'MAPA DE RIESGOS'!$H222,"C",'MAPA DE RIESGOS'!$AF222),"")</f>
        <v/>
      </c>
      <c r="AA145" s="356" t="str">
        <f>IF(AND('MAPA DE RIESGOS'!$AP223="Muy Baja",'MAPA DE RIESGOS'!$AR223="Leve"),CONCATENATE("R",'MAPA DE RIESGOS'!$H223,"C",'MAPA DE RIESGOS'!$AF223),"")</f>
        <v/>
      </c>
      <c r="AB145" s="354" t="str">
        <f>IF(AND('MAPA DE RIESGOS'!$AP206="Muy Baja",'MAPA DE RIESGOS'!$AR206="Menor"),CONCATENATE("R",'MAPA DE RIESGOS'!$H206,"C",'MAPA DE RIESGOS'!$AF206),"")</f>
        <v/>
      </c>
      <c r="AC145" s="355" t="str">
        <f>IF(AND('MAPA DE RIESGOS'!$AP207="Muy Baja",'MAPA DE RIESGOS'!$AR207="Menor"),CONCATENATE("R",'MAPA DE RIESGOS'!$H207,"C",'MAPA DE RIESGOS'!$AF207),"")</f>
        <v/>
      </c>
      <c r="AD145" s="355" t="str">
        <f>IF(AND('MAPA DE RIESGOS'!$AP208="Muy Baja",'MAPA DE RIESGOS'!$AR208="Menor"),CONCATENATE("R",'MAPA DE RIESGOS'!$H208,"C",'MAPA DE RIESGOS'!$AF208),"")</f>
        <v/>
      </c>
      <c r="AE145" s="355" t="str">
        <f>IF(AND('MAPA DE RIESGOS'!$AP209="Muy Baja",'MAPA DE RIESGOS'!$AR209="Menor"),CONCATENATE("R",'MAPA DE RIESGOS'!$H209,"C",'MAPA DE RIESGOS'!$AF209),"")</f>
        <v/>
      </c>
      <c r="AF145" s="355" t="str">
        <f>IF(AND('MAPA DE RIESGOS'!$AP210="Muy Baja",'MAPA DE RIESGOS'!$AR210="Menor"),CONCATENATE("R",'MAPA DE RIESGOS'!$H210,"C",'MAPA DE RIESGOS'!$AF210),"")</f>
        <v/>
      </c>
      <c r="AG145" s="355" t="str">
        <f>IF(AND('MAPA DE RIESGOS'!$AP211="Muy Baja",'MAPA DE RIESGOS'!$AR211="Menor"),CONCATENATE("R",'MAPA DE RIESGOS'!$H211,"C",'MAPA DE RIESGOS'!$AF211),"")</f>
        <v/>
      </c>
      <c r="AH145" s="355" t="str">
        <f>IF(AND('MAPA DE RIESGOS'!$AP212="Muy Baja",'MAPA DE RIESGOS'!$AR212="Menor"),CONCATENATE("R",'MAPA DE RIESGOS'!$H212,"C",'MAPA DE RIESGOS'!$AF212),"")</f>
        <v/>
      </c>
      <c r="AI145" s="355" t="str">
        <f>IF(AND('MAPA DE RIESGOS'!$AP213="Muy Baja",'MAPA DE RIESGOS'!$AR213="Menor"),CONCATENATE("R",'MAPA DE RIESGOS'!$H213,"C",'MAPA DE RIESGOS'!$AF213),"")</f>
        <v/>
      </c>
      <c r="AJ145" s="355" t="str">
        <f>IF(AND('MAPA DE RIESGOS'!$AP214="Muy Baja",'MAPA DE RIESGOS'!$AR214="Menor"),CONCATENATE("R",'MAPA DE RIESGOS'!$H214,"C",'MAPA DE RIESGOS'!$AF214),"")</f>
        <v/>
      </c>
      <c r="AK145" s="355" t="str">
        <f>IF(AND('MAPA DE RIESGOS'!$AP215="Muy Baja",'MAPA DE RIESGOS'!$AR215="Menor"),CONCATENATE("R",'MAPA DE RIESGOS'!$H215,"C",'MAPA DE RIESGOS'!$AF215),"")</f>
        <v/>
      </c>
      <c r="AL145" s="355" t="str">
        <f>IF(AND('MAPA DE RIESGOS'!$AP216="Muy Baja",'MAPA DE RIESGOS'!$AR216="Menor"),CONCATENATE("R",'MAPA DE RIESGOS'!$H216,"C",'MAPA DE RIESGOS'!$AF216),"")</f>
        <v/>
      </c>
      <c r="AM145" s="355" t="str">
        <f>IF(AND('MAPA DE RIESGOS'!$AP217="Muy Baja",'MAPA DE RIESGOS'!$AR217="Menor"),CONCATENATE("R",'MAPA DE RIESGOS'!$H217,"C",'MAPA DE RIESGOS'!$AF217),"")</f>
        <v/>
      </c>
      <c r="AN145" s="355" t="str">
        <f>IF(AND('MAPA DE RIESGOS'!$AP218="Muy Baja",'MAPA DE RIESGOS'!$AR218="Menor"),CONCATENATE("R",'MAPA DE RIESGOS'!$H218,"C",'MAPA DE RIESGOS'!$AF218),"")</f>
        <v/>
      </c>
      <c r="AO145" s="355" t="str">
        <f>IF(AND('MAPA DE RIESGOS'!$AP219="Muy Baja",'MAPA DE RIESGOS'!$AR219="Menor"),CONCATENATE("R",'MAPA DE RIESGOS'!$H219,"C",'MAPA DE RIESGOS'!$AF219),"")</f>
        <v/>
      </c>
      <c r="AP145" s="355" t="str">
        <f>IF(AND('MAPA DE RIESGOS'!$AP220="Muy Baja",'MAPA DE RIESGOS'!$AR220="Menor"),CONCATENATE("R",'MAPA DE RIESGOS'!$H220,"C",'MAPA DE RIESGOS'!$AF220),"")</f>
        <v/>
      </c>
      <c r="AQ145" s="355" t="str">
        <f>IF(AND('MAPA DE RIESGOS'!$AP221="Muy Baja",'MAPA DE RIESGOS'!$AR221="Menor"),CONCATENATE("R",'MAPA DE RIESGOS'!$H221,"C",'MAPA DE RIESGOS'!$AF221),"")</f>
        <v/>
      </c>
      <c r="AR145" s="355" t="str">
        <f>IF(AND('MAPA DE RIESGOS'!$AP222="Muy Baja",'MAPA DE RIESGOS'!$AR222="Menor"),CONCATENATE("R",'MAPA DE RIESGOS'!$H222,"C",'MAPA DE RIESGOS'!$AF222),"")</f>
        <v/>
      </c>
      <c r="AS145" s="356" t="str">
        <f>IF(AND('MAPA DE RIESGOS'!$AP223="Muy Baja",'MAPA DE RIESGOS'!$AR223="Menor"),CONCATENATE("R",'MAPA DE RIESGOS'!$H223,"C",'MAPA DE RIESGOS'!$AF223),"")</f>
        <v/>
      </c>
      <c r="AT145" s="345" t="str">
        <f>IF(AND('MAPA DE RIESGOS'!$AP206="Muy Baja",'MAPA DE RIESGOS'!$AR206="Moderado"),CONCATENATE("R",'MAPA DE RIESGOS'!$H206,"C",'MAPA DE RIESGOS'!$AF206),"")</f>
        <v/>
      </c>
      <c r="AU145" s="346" t="str">
        <f>IF(AND('MAPA DE RIESGOS'!$AP207="Muy Baja",'MAPA DE RIESGOS'!$AR207="Moderado"),CONCATENATE("R",'MAPA DE RIESGOS'!$H207,"C",'MAPA DE RIESGOS'!$AF207),"")</f>
        <v/>
      </c>
      <c r="AV145" s="346" t="str">
        <f>IF(AND('MAPA DE RIESGOS'!$AP208="Muy Baja",'MAPA DE RIESGOS'!$AR208="Moderado"),CONCATENATE("R",'MAPA DE RIESGOS'!$H208,"C",'MAPA DE RIESGOS'!$AF208),"")</f>
        <v/>
      </c>
      <c r="AW145" s="346" t="str">
        <f>IF(AND('MAPA DE RIESGOS'!$AP209="Muy Baja",'MAPA DE RIESGOS'!$AR209="Moderado"),CONCATENATE("R",'MAPA DE RIESGOS'!$H209,"C",'MAPA DE RIESGOS'!$AF209),"")</f>
        <v/>
      </c>
      <c r="AX145" s="346" t="str">
        <f>IF(AND('MAPA DE RIESGOS'!$AP210="Muy Baja",'MAPA DE RIESGOS'!$AR210="Moderado"),CONCATENATE("R",'MAPA DE RIESGOS'!$H210,"C",'MAPA DE RIESGOS'!$AF210),"")</f>
        <v/>
      </c>
      <c r="AY145" s="346" t="str">
        <f>IF(AND('MAPA DE RIESGOS'!$AP211="Muy Baja",'MAPA DE RIESGOS'!$AR211="Moderado"),CONCATENATE("R",'MAPA DE RIESGOS'!$H211,"C",'MAPA DE RIESGOS'!$AF211),"")</f>
        <v/>
      </c>
      <c r="AZ145" s="346" t="str">
        <f>IF(AND('MAPA DE RIESGOS'!$AP212="Muy Baja",'MAPA DE RIESGOS'!$AR212="Moderado"),CONCATENATE("R",'MAPA DE RIESGOS'!$H212,"C",'MAPA DE RIESGOS'!$AF212),"")</f>
        <v/>
      </c>
      <c r="BA145" s="346" t="str">
        <f>IF(AND('MAPA DE RIESGOS'!$AP213="Muy Baja",'MAPA DE RIESGOS'!$AR213="Moderado"),CONCATENATE("R",'MAPA DE RIESGOS'!$H213,"C",'MAPA DE RIESGOS'!$AF213),"")</f>
        <v/>
      </c>
      <c r="BB145" s="346" t="str">
        <f>IF(AND('MAPA DE RIESGOS'!$AP214="Muy Baja",'MAPA DE RIESGOS'!$AR214="Moderado"),CONCATENATE("R",'MAPA DE RIESGOS'!$H214,"C",'MAPA DE RIESGOS'!$AF214),"")</f>
        <v/>
      </c>
      <c r="BC145" s="346" t="str">
        <f>IF(AND('MAPA DE RIESGOS'!$AP215="Muy Baja",'MAPA DE RIESGOS'!$AR215="Moderado"),CONCATENATE("R",'MAPA DE RIESGOS'!$H215,"C",'MAPA DE RIESGOS'!$AF215),"")</f>
        <v/>
      </c>
      <c r="BD145" s="346" t="str">
        <f>IF(AND('MAPA DE RIESGOS'!$AP216="Muy Baja",'MAPA DE RIESGOS'!$AR216="Moderado"),CONCATENATE("R",'MAPA DE RIESGOS'!$H216,"C",'MAPA DE RIESGOS'!$AF216),"")</f>
        <v/>
      </c>
      <c r="BE145" s="346" t="str">
        <f>IF(AND('MAPA DE RIESGOS'!$AP217="Muy Baja",'MAPA DE RIESGOS'!$AR217="Moderado"),CONCATENATE("R",'MAPA DE RIESGOS'!$H217,"C",'MAPA DE RIESGOS'!$AF217),"")</f>
        <v/>
      </c>
      <c r="BF145" s="346" t="str">
        <f>IF(AND('MAPA DE RIESGOS'!$AP218="Muy Baja",'MAPA DE RIESGOS'!$AR218="Moderado"),CONCATENATE("R",'MAPA DE RIESGOS'!$H218,"C",'MAPA DE RIESGOS'!$AF218),"")</f>
        <v/>
      </c>
      <c r="BG145" s="346" t="str">
        <f>IF(AND('MAPA DE RIESGOS'!$AP219="Muy Baja",'MAPA DE RIESGOS'!$AR219="Moderado"),CONCATENATE("R",'MAPA DE RIESGOS'!$H219,"C",'MAPA DE RIESGOS'!$AF219),"")</f>
        <v/>
      </c>
      <c r="BH145" s="346" t="str">
        <f>IF(AND('MAPA DE RIESGOS'!$AP220="Muy Baja",'MAPA DE RIESGOS'!$AR220="Moderado"),CONCATENATE("R",'MAPA DE RIESGOS'!$H220,"C",'MAPA DE RIESGOS'!$AF220),"")</f>
        <v/>
      </c>
      <c r="BI145" s="346" t="str">
        <f>IF(AND('MAPA DE RIESGOS'!$AP221="Muy Baja",'MAPA DE RIESGOS'!$AR221="Moderado"),CONCATENATE("R",'MAPA DE RIESGOS'!$H221,"C",'MAPA DE RIESGOS'!$AF221),"")</f>
        <v/>
      </c>
      <c r="BJ145" s="346" t="str">
        <f>IF(AND('MAPA DE RIESGOS'!$AP222="Muy Baja",'MAPA DE RIESGOS'!$AR222="Moderado"),CONCATENATE("R",'MAPA DE RIESGOS'!$H222,"C",'MAPA DE RIESGOS'!$AF222),"")</f>
        <v/>
      </c>
      <c r="BK145" s="347" t="str">
        <f>IF(AND('MAPA DE RIESGOS'!$AP223="Muy Baja",'MAPA DE RIESGOS'!$AR223="Moderado"),CONCATENATE("R",'MAPA DE RIESGOS'!$H223,"C",'MAPA DE RIESGOS'!$AF223),"")</f>
        <v/>
      </c>
      <c r="BL145" s="333" t="str">
        <f>IF(AND('MAPA DE RIESGOS'!$AP206="Muy Baja",'MAPA DE RIESGOS'!$AR206="Mayor"),CONCATENATE("R",'MAPA DE RIESGOS'!$H206,"C",'MAPA DE RIESGOS'!$AF206),"")</f>
        <v/>
      </c>
      <c r="BM145" s="333" t="str">
        <f>IF(AND('MAPA DE RIESGOS'!$AP207="Muy Baja",'MAPA DE RIESGOS'!$AR207="Mayor"),CONCATENATE("R",'MAPA DE RIESGOS'!$H207,"C",'MAPA DE RIESGOS'!$AF207),"")</f>
        <v/>
      </c>
      <c r="BN145" s="333" t="str">
        <f>IF(AND('MAPA DE RIESGOS'!$AP208="Muy Baja",'MAPA DE RIESGOS'!$AR208="Mayor"),CONCATENATE("R",'MAPA DE RIESGOS'!$H208,"C",'MAPA DE RIESGOS'!$AF208),"")</f>
        <v/>
      </c>
      <c r="BO145" s="333" t="str">
        <f>IF(AND('MAPA DE RIESGOS'!$AP209="Muy Baja",'MAPA DE RIESGOS'!$AR209="Mayor"),CONCATENATE("R",'MAPA DE RIESGOS'!$H209,"C",'MAPA DE RIESGOS'!$AF209),"")</f>
        <v/>
      </c>
      <c r="BP145" s="333" t="str">
        <f>IF(AND('MAPA DE RIESGOS'!$AP210="Muy Baja",'MAPA DE RIESGOS'!$AR210="Mayor"),CONCATENATE("R",'MAPA DE RIESGOS'!$H210,"C",'MAPA DE RIESGOS'!$AF210),"")</f>
        <v/>
      </c>
      <c r="BQ145" s="333" t="str">
        <f>IF(AND('MAPA DE RIESGOS'!$AP211="Muy Baja",'MAPA DE RIESGOS'!$AR211="Mayor"),CONCATENATE("R",'MAPA DE RIESGOS'!$H211,"C",'MAPA DE RIESGOS'!$AF211),"")</f>
        <v/>
      </c>
      <c r="BR145" s="333" t="str">
        <f>IF(AND('MAPA DE RIESGOS'!$AP212="Muy Baja",'MAPA DE RIESGOS'!$AR212="Mayor"),CONCATENATE("R",'MAPA DE RIESGOS'!$H212,"C",'MAPA DE RIESGOS'!$AF212),"")</f>
        <v/>
      </c>
      <c r="BS145" s="333" t="str">
        <f>IF(AND('MAPA DE RIESGOS'!$AP213="Muy Baja",'MAPA DE RIESGOS'!$AR213="Mayor"),CONCATENATE("R",'MAPA DE RIESGOS'!$H213,"C",'MAPA DE RIESGOS'!$AF213),"")</f>
        <v/>
      </c>
      <c r="BT145" s="333" t="str">
        <f>IF(AND('MAPA DE RIESGOS'!$AP214="Muy Baja",'MAPA DE RIESGOS'!$AR214="Mayor"),CONCATENATE("R",'MAPA DE RIESGOS'!$H214,"C",'MAPA DE RIESGOS'!$AF214),"")</f>
        <v/>
      </c>
      <c r="BU145" s="333" t="str">
        <f>IF(AND('MAPA DE RIESGOS'!$AP215="Muy Baja",'MAPA DE RIESGOS'!$AR215="Mayor"),CONCATENATE("R",'MAPA DE RIESGOS'!$H215,"C",'MAPA DE RIESGOS'!$AF215),"")</f>
        <v/>
      </c>
      <c r="BV145" s="333" t="str">
        <f>IF(AND('MAPA DE RIESGOS'!$AP216="Muy Baja",'MAPA DE RIESGOS'!$AR216="Mayor"),CONCATENATE("R",'MAPA DE RIESGOS'!$H216,"C",'MAPA DE RIESGOS'!$AF216),"")</f>
        <v/>
      </c>
      <c r="BW145" s="333" t="str">
        <f>IF(AND('MAPA DE RIESGOS'!$AP217="Muy Baja",'MAPA DE RIESGOS'!$AR217="Mayor"),CONCATENATE("R",'MAPA DE RIESGOS'!$H217,"C",'MAPA DE RIESGOS'!$AF217),"")</f>
        <v/>
      </c>
      <c r="BX145" s="333" t="str">
        <f>IF(AND('MAPA DE RIESGOS'!$AP218="Muy Baja",'MAPA DE RIESGOS'!$AR218="Mayor"),CONCATENATE("R",'MAPA DE RIESGOS'!$H218,"C",'MAPA DE RIESGOS'!$AF218),"")</f>
        <v/>
      </c>
      <c r="BY145" s="333" t="str">
        <f>IF(AND('MAPA DE RIESGOS'!$AP219="Muy Baja",'MAPA DE RIESGOS'!$AR219="Mayor"),CONCATENATE("R",'MAPA DE RIESGOS'!$H219,"C",'MAPA DE RIESGOS'!$AF219),"")</f>
        <v/>
      </c>
      <c r="BZ145" s="333" t="str">
        <f>IF(AND('MAPA DE RIESGOS'!$AP220="Muy Baja",'MAPA DE RIESGOS'!$AR220="Mayor"),CONCATENATE("R",'MAPA DE RIESGOS'!$H220,"C",'MAPA DE RIESGOS'!$AF220),"")</f>
        <v/>
      </c>
      <c r="CA145" s="333" t="str">
        <f>IF(AND('MAPA DE RIESGOS'!$AP221="Muy Baja",'MAPA DE RIESGOS'!$AR221="Mayor"),CONCATENATE("R",'MAPA DE RIESGOS'!$H221,"C",'MAPA DE RIESGOS'!$AF221),"")</f>
        <v/>
      </c>
      <c r="CB145" s="333" t="str">
        <f>IF(AND('MAPA DE RIESGOS'!$AP222="Muy Baja",'MAPA DE RIESGOS'!$AR222="Mayor"),CONCATENATE("R",'MAPA DE RIESGOS'!$H222,"C",'MAPA DE RIESGOS'!$AF222),"")</f>
        <v/>
      </c>
      <c r="CC145" s="334" t="str">
        <f>IF(AND('MAPA DE RIESGOS'!$AP223="Muy Baja",'MAPA DE RIESGOS'!$AR223="Mayor"),CONCATENATE("R",'MAPA DE RIESGOS'!$H223,"C",'MAPA DE RIESGOS'!$AF223),"")</f>
        <v/>
      </c>
      <c r="CD145" s="335" t="str">
        <f>IF(AND('MAPA DE RIESGOS'!$AP206="Muy Baja",'MAPA DE RIESGOS'!$AR206="Catastrófico"),CONCATENATE("R",'MAPA DE RIESGOS'!$H206,"C",'MAPA DE RIESGOS'!$AF206),"")</f>
        <v/>
      </c>
      <c r="CE145" s="335" t="str">
        <f>IF(AND('MAPA DE RIESGOS'!$AP207="Muy Baja",'MAPA DE RIESGOS'!$AR207="Catastrófico"),CONCATENATE("R",'MAPA DE RIESGOS'!$H207,"C",'MAPA DE RIESGOS'!$AF207),"")</f>
        <v/>
      </c>
      <c r="CF145" s="335" t="str">
        <f>IF(AND('MAPA DE RIESGOS'!$AP208="Muy Baja",'MAPA DE RIESGOS'!$AR208="Catastrófico"),CONCATENATE("R",'MAPA DE RIESGOS'!$H208,"C",'MAPA DE RIESGOS'!$AF208),"")</f>
        <v/>
      </c>
      <c r="CG145" s="335" t="str">
        <f>IF(AND('MAPA DE RIESGOS'!$AP209="Muy Baja",'MAPA DE RIESGOS'!$AR209="Catastrófico"),CONCATENATE("R",'MAPA DE RIESGOS'!$H209,"C",'MAPA DE RIESGOS'!$AF209),"")</f>
        <v/>
      </c>
      <c r="CH145" s="335" t="str">
        <f>IF(AND('MAPA DE RIESGOS'!$AP210="Muy Baja",'MAPA DE RIESGOS'!$AR210="Catastrófico"),CONCATENATE("R",'MAPA DE RIESGOS'!$H210,"C",'MAPA DE RIESGOS'!$AF210),"")</f>
        <v/>
      </c>
      <c r="CI145" s="335" t="str">
        <f>IF(AND('MAPA DE RIESGOS'!$AP211="Muy Baja",'MAPA DE RIESGOS'!$AR211="Catastrófico"),CONCATENATE("R",'MAPA DE RIESGOS'!$H211,"C",'MAPA DE RIESGOS'!$AF211),"")</f>
        <v/>
      </c>
      <c r="CJ145" s="335" t="str">
        <f>IF(AND('MAPA DE RIESGOS'!$AP212="Muy Baja",'MAPA DE RIESGOS'!$AR212="Catastrófico"),CONCATENATE("R",'MAPA DE RIESGOS'!$H212,"C",'MAPA DE RIESGOS'!$AF212),"")</f>
        <v/>
      </c>
      <c r="CK145" s="335" t="str">
        <f>IF(AND('MAPA DE RIESGOS'!$AP213="Muy Baja",'MAPA DE RIESGOS'!$AR213="Catastrófico"),CONCATENATE("R",'MAPA DE RIESGOS'!$H213,"C",'MAPA DE RIESGOS'!$AF213),"")</f>
        <v/>
      </c>
      <c r="CL145" s="335" t="str">
        <f>IF(AND('MAPA DE RIESGOS'!$AP214="Muy Baja",'MAPA DE RIESGOS'!$AR214="Catastrófico"),CONCATENATE("R",'MAPA DE RIESGOS'!$H214,"C",'MAPA DE RIESGOS'!$AF214),"")</f>
        <v/>
      </c>
      <c r="CM145" s="335" t="str">
        <f>IF(AND('MAPA DE RIESGOS'!$AP215="Muy Baja",'MAPA DE RIESGOS'!$AR215="Catastrófico"),CONCATENATE("R",'MAPA DE RIESGOS'!$H215,"C",'MAPA DE RIESGOS'!$AF215),"")</f>
        <v/>
      </c>
      <c r="CN145" s="335" t="str">
        <f>IF(AND('MAPA DE RIESGOS'!$AP216="Muy Baja",'MAPA DE RIESGOS'!$AR216="Catastrófico"),CONCATENATE("R",'MAPA DE RIESGOS'!$H216,"C",'MAPA DE RIESGOS'!$AF216),"")</f>
        <v/>
      </c>
      <c r="CO145" s="335" t="str">
        <f>IF(AND('MAPA DE RIESGOS'!$AP217="Muy Baja",'MAPA DE RIESGOS'!$AR217="Catastrófico"),CONCATENATE("R",'MAPA DE RIESGOS'!$H217,"C",'MAPA DE RIESGOS'!$AF217),"")</f>
        <v/>
      </c>
      <c r="CP145" s="335" t="str">
        <f>IF(AND('MAPA DE RIESGOS'!$AP218="Muy Baja",'MAPA DE RIESGOS'!$AR218="Catastrófico"),CONCATENATE("R",'MAPA DE RIESGOS'!$H218,"C",'MAPA DE RIESGOS'!$AF218),"")</f>
        <v/>
      </c>
      <c r="CQ145" s="335" t="str">
        <f>IF(AND('MAPA DE RIESGOS'!$AP219="Muy Baja",'MAPA DE RIESGOS'!$AR219="Catastrófico"),CONCATENATE("R",'MAPA DE RIESGOS'!$H219,"C",'MAPA DE RIESGOS'!$AF219),"")</f>
        <v/>
      </c>
      <c r="CR145" s="335" t="str">
        <f>IF(AND('MAPA DE RIESGOS'!$AP220="Muy Baja",'MAPA DE RIESGOS'!$AR220="Catastrófico"),CONCATENATE("R",'MAPA DE RIESGOS'!$H220,"C",'MAPA DE RIESGOS'!$AF220),"")</f>
        <v/>
      </c>
      <c r="CS145" s="335" t="str">
        <f>IF(AND('MAPA DE RIESGOS'!$AP221="Muy Baja",'MAPA DE RIESGOS'!$AR221="Catastrófico"),CONCATENATE("R",'MAPA DE RIESGOS'!$H221,"C",'MAPA DE RIESGOS'!$AF221),"")</f>
        <v/>
      </c>
      <c r="CT145" s="335" t="str">
        <f>IF(AND('MAPA DE RIESGOS'!$AP222="Muy Baja",'MAPA DE RIESGOS'!$AR222="Catastrófico"),CONCATENATE("R",'MAPA DE RIESGOS'!$H222,"C",'MAPA DE RIESGOS'!$AF222),"")</f>
        <v/>
      </c>
      <c r="CU145" s="336" t="str">
        <f>IF(AND('MAPA DE RIESGOS'!$AP223="Muy Baja",'MAPA DE RIESGOS'!$AR223="Catastrófico"),CONCATENATE("R",'MAPA DE RIESGOS'!$H223,"C",'MAPA DE RIESGOS'!$AF223),"")</f>
        <v/>
      </c>
      <c r="CV145" s="67"/>
    </row>
    <row r="146" spans="2:100" ht="32.450000000000003" customHeight="1">
      <c r="B146" s="966"/>
      <c r="C146" s="966"/>
      <c r="D146" s="967"/>
      <c r="E146" s="955"/>
      <c r="F146" s="956"/>
      <c r="G146" s="956"/>
      <c r="H146" s="956"/>
      <c r="I146" s="956"/>
      <c r="J146" s="354" t="str">
        <f>IF(AND('MAPA DE RIESGOS'!$AP224="Muy Baja",'MAPA DE RIESGOS'!$AR224="Leve"),CONCATENATE("R",'MAPA DE RIESGOS'!$H224,"C",'MAPA DE RIESGOS'!$AF224),"")</f>
        <v/>
      </c>
      <c r="K146" s="355" t="str">
        <f>IF(AND('MAPA DE RIESGOS'!$AP225="Muy Baja",'MAPA DE RIESGOS'!$AR225="Leve"),CONCATENATE("R",'MAPA DE RIESGOS'!$H225,"C",'MAPA DE RIESGOS'!$AF225),"")</f>
        <v/>
      </c>
      <c r="L146" s="355" t="str">
        <f>IF(AND('MAPA DE RIESGOS'!$AP226="Muy Baja",'MAPA DE RIESGOS'!$AR226="Leve"),CONCATENATE("R",'MAPA DE RIESGOS'!$H226,"C",'MAPA DE RIESGOS'!$AF226),"")</f>
        <v/>
      </c>
      <c r="M146" s="355" t="str">
        <f>IF(AND('MAPA DE RIESGOS'!$AP227="Muy Baja",'MAPA DE RIESGOS'!$AR227="Leve"),CONCATENATE("R",'MAPA DE RIESGOS'!$H227,"C",'MAPA DE RIESGOS'!$AF227),"")</f>
        <v/>
      </c>
      <c r="N146" s="355" t="str">
        <f>IF(AND('MAPA DE RIESGOS'!$AP228="Muy Baja",'MAPA DE RIESGOS'!$AR228="Leve"),CONCATENATE("R",'MAPA DE RIESGOS'!$H228,"C",'MAPA DE RIESGOS'!$AF228),"")</f>
        <v/>
      </c>
      <c r="O146" s="355" t="str">
        <f>IF(AND('MAPA DE RIESGOS'!$AP229="Muy Baja",'MAPA DE RIESGOS'!$AR229="Leve"),CONCATENATE("R",'MAPA DE RIESGOS'!$H229,"C",'MAPA DE RIESGOS'!$AF229),"")</f>
        <v/>
      </c>
      <c r="P146" s="355" t="str">
        <f>IF(AND('MAPA DE RIESGOS'!$AP230="Muy Baja",'MAPA DE RIESGOS'!$AR230="Leve"),CONCATENATE("R",'MAPA DE RIESGOS'!$H230,"C",'MAPA DE RIESGOS'!$AF230),"")</f>
        <v/>
      </c>
      <c r="Q146" s="355" t="str">
        <f>IF(AND('MAPA DE RIESGOS'!$AP231="Muy Baja",'MAPA DE RIESGOS'!$AR231="Leve"),CONCATENATE("R",'MAPA DE RIESGOS'!$H231,"C",'MAPA DE RIESGOS'!$AF231),"")</f>
        <v/>
      </c>
      <c r="R146" s="355" t="str">
        <f>IF(AND('MAPA DE RIESGOS'!$AP232="Muy Baja",'MAPA DE RIESGOS'!$AR232="Leve"),CONCATENATE("R",'MAPA DE RIESGOS'!$H232,"C",'MAPA DE RIESGOS'!$AF232),"")</f>
        <v/>
      </c>
      <c r="S146" s="355" t="str">
        <f>IF(AND('MAPA DE RIESGOS'!$AP233="Muy Baja",'MAPA DE RIESGOS'!$AR233="Leve"),CONCATENATE("R",'MAPA DE RIESGOS'!$H233,"C",'MAPA DE RIESGOS'!$AF233),"")</f>
        <v/>
      </c>
      <c r="T146" s="355" t="str">
        <f>IF(AND('MAPA DE RIESGOS'!$AP234="Muy Baja",'MAPA DE RIESGOS'!$AR234="Leve"),CONCATENATE("R",'MAPA DE RIESGOS'!$H234,"C",'MAPA DE RIESGOS'!$AF234),"")</f>
        <v/>
      </c>
      <c r="U146" s="355" t="str">
        <f>IF(AND('MAPA DE RIESGOS'!$AP235="Muy Baja",'MAPA DE RIESGOS'!$AR235="Leve"),CONCATENATE("R",'MAPA DE RIESGOS'!$H235,"C",'MAPA DE RIESGOS'!$AF235),"")</f>
        <v/>
      </c>
      <c r="V146" s="355" t="str">
        <f>IF(AND('MAPA DE RIESGOS'!$AP236="Muy Baja",'MAPA DE RIESGOS'!$AR236="Leve"),CONCATENATE("R",'MAPA DE RIESGOS'!$H236,"C",'MAPA DE RIESGOS'!$AF236),"")</f>
        <v/>
      </c>
      <c r="W146" s="355" t="str">
        <f>IF(AND('MAPA DE RIESGOS'!$AP237="Muy Baja",'MAPA DE RIESGOS'!$AR237="Leve"),CONCATENATE("R",'MAPA DE RIESGOS'!$H237,"C",'MAPA DE RIESGOS'!$AF237),"")</f>
        <v/>
      </c>
      <c r="X146" s="355" t="str">
        <f>IF(AND('MAPA DE RIESGOS'!$AP238="Muy Baja",'MAPA DE RIESGOS'!$AR238="Leve"),CONCATENATE("R",'MAPA DE RIESGOS'!$H238,"C",'MAPA DE RIESGOS'!$AF238),"")</f>
        <v/>
      </c>
      <c r="Y146" s="355" t="str">
        <f>IF(AND('MAPA DE RIESGOS'!$AP239="Muy Baja",'MAPA DE RIESGOS'!$AR239="Leve"),CONCATENATE("R",'MAPA DE RIESGOS'!$H239,"C",'MAPA DE RIESGOS'!$AF239),"")</f>
        <v/>
      </c>
      <c r="Z146" s="355" t="str">
        <f>IF(AND('MAPA DE RIESGOS'!$AP240="Muy Baja",'MAPA DE RIESGOS'!$AR240="Leve"),CONCATENATE("R",'MAPA DE RIESGOS'!$H240,"C",'MAPA DE RIESGOS'!$AF240),"")</f>
        <v/>
      </c>
      <c r="AA146" s="356" t="str">
        <f>IF(AND('MAPA DE RIESGOS'!$AP241="Muy Baja",'MAPA DE RIESGOS'!$AR241="Leve"),CONCATENATE("R",'MAPA DE RIESGOS'!$H241,"C",'MAPA DE RIESGOS'!$AF241),"")</f>
        <v/>
      </c>
      <c r="AB146" s="354" t="str">
        <f>IF(AND('MAPA DE RIESGOS'!$AP224="Muy Baja",'MAPA DE RIESGOS'!$AR224="Menor"),CONCATENATE("R",'MAPA DE RIESGOS'!$H224,"C",'MAPA DE RIESGOS'!$AF224),"")</f>
        <v/>
      </c>
      <c r="AC146" s="355" t="str">
        <f>IF(AND('MAPA DE RIESGOS'!$AP225="Muy Baja",'MAPA DE RIESGOS'!$AR225="Menor"),CONCATENATE("R",'MAPA DE RIESGOS'!$H225,"C",'MAPA DE RIESGOS'!$AF225),"")</f>
        <v/>
      </c>
      <c r="AD146" s="355" t="str">
        <f>IF(AND('MAPA DE RIESGOS'!$AP226="Muy Baja",'MAPA DE RIESGOS'!$AR226="Menor"),CONCATENATE("R",'MAPA DE RIESGOS'!$H226,"C",'MAPA DE RIESGOS'!$AF226),"")</f>
        <v/>
      </c>
      <c r="AE146" s="355" t="str">
        <f>IF(AND('MAPA DE RIESGOS'!$AP227="Muy Baja",'MAPA DE RIESGOS'!$AR227="Menor"),CONCATENATE("R",'MAPA DE RIESGOS'!$H227,"C",'MAPA DE RIESGOS'!$AF227),"")</f>
        <v/>
      </c>
      <c r="AF146" s="355" t="str">
        <f>IF(AND('MAPA DE RIESGOS'!$AP228="Muy Baja",'MAPA DE RIESGOS'!$AR228="Menor"),CONCATENATE("R",'MAPA DE RIESGOS'!$H228,"C",'MAPA DE RIESGOS'!$AF228),"")</f>
        <v/>
      </c>
      <c r="AG146" s="355" t="str">
        <f>IF(AND('MAPA DE RIESGOS'!$AP229="Muy Baja",'MAPA DE RIESGOS'!$AR229="Menor"),CONCATENATE("R",'MAPA DE RIESGOS'!$H229,"C",'MAPA DE RIESGOS'!$AF229),"")</f>
        <v/>
      </c>
      <c r="AH146" s="355" t="str">
        <f>IF(AND('MAPA DE RIESGOS'!$AP230="Muy Baja",'MAPA DE RIESGOS'!$AR230="Menor"),CONCATENATE("R",'MAPA DE RIESGOS'!$H230,"C",'MAPA DE RIESGOS'!$AF230),"")</f>
        <v/>
      </c>
      <c r="AI146" s="355" t="str">
        <f>IF(AND('MAPA DE RIESGOS'!$AP231="Muy Baja",'MAPA DE RIESGOS'!$AR231="Menor"),CONCATENATE("R",'MAPA DE RIESGOS'!$H231,"C",'MAPA DE RIESGOS'!$AF231),"")</f>
        <v/>
      </c>
      <c r="AJ146" s="355" t="str">
        <f>IF(AND('MAPA DE RIESGOS'!$AP232="Muy Baja",'MAPA DE RIESGOS'!$AR232="Menor"),CONCATENATE("R",'MAPA DE RIESGOS'!$H232,"C",'MAPA DE RIESGOS'!$AF232),"")</f>
        <v/>
      </c>
      <c r="AK146" s="355" t="str">
        <f>IF(AND('MAPA DE RIESGOS'!$AP233="Muy Baja",'MAPA DE RIESGOS'!$AR233="Menor"),CONCATENATE("R",'MAPA DE RIESGOS'!$H233,"C",'MAPA DE RIESGOS'!$AF233),"")</f>
        <v/>
      </c>
      <c r="AL146" s="355" t="str">
        <f>IF(AND('MAPA DE RIESGOS'!$AP234="Muy Baja",'MAPA DE RIESGOS'!$AR234="Menor"),CONCATENATE("R",'MAPA DE RIESGOS'!$H234,"C",'MAPA DE RIESGOS'!$AF234),"")</f>
        <v/>
      </c>
      <c r="AM146" s="355" t="str">
        <f>IF(AND('MAPA DE RIESGOS'!$AP235="Muy Baja",'MAPA DE RIESGOS'!$AR235="Menor"),CONCATENATE("R",'MAPA DE RIESGOS'!$H235,"C",'MAPA DE RIESGOS'!$AF235),"")</f>
        <v/>
      </c>
      <c r="AN146" s="355" t="str">
        <f>IF(AND('MAPA DE RIESGOS'!$AP236="Muy Baja",'MAPA DE RIESGOS'!$AR236="Menor"),CONCATENATE("R",'MAPA DE RIESGOS'!$H236,"C",'MAPA DE RIESGOS'!$AF236),"")</f>
        <v/>
      </c>
      <c r="AO146" s="355" t="str">
        <f>IF(AND('MAPA DE RIESGOS'!$AP237="Muy Baja",'MAPA DE RIESGOS'!$AR237="Menor"),CONCATENATE("R",'MAPA DE RIESGOS'!$H237,"C",'MAPA DE RIESGOS'!$AF237),"")</f>
        <v/>
      </c>
      <c r="AP146" s="355" t="str">
        <f>IF(AND('MAPA DE RIESGOS'!$AP238="Muy Baja",'MAPA DE RIESGOS'!$AR238="Menor"),CONCATENATE("R",'MAPA DE RIESGOS'!$H238,"C",'MAPA DE RIESGOS'!$AF238),"")</f>
        <v/>
      </c>
      <c r="AQ146" s="355" t="str">
        <f>IF(AND('MAPA DE RIESGOS'!$AP239="Muy Baja",'MAPA DE RIESGOS'!$AR239="Menor"),CONCATENATE("R",'MAPA DE RIESGOS'!$H239,"C",'MAPA DE RIESGOS'!$AF239),"")</f>
        <v/>
      </c>
      <c r="AR146" s="355" t="str">
        <f>IF(AND('MAPA DE RIESGOS'!$AP240="Muy Baja",'MAPA DE RIESGOS'!$AR240="Menor"),CONCATENATE("R",'MAPA DE RIESGOS'!$H240,"C",'MAPA DE RIESGOS'!$AF240),"")</f>
        <v/>
      </c>
      <c r="AS146" s="356" t="str">
        <f>IF(AND('MAPA DE RIESGOS'!$AP241="Muy Baja",'MAPA DE RIESGOS'!$AR241="Menor"),CONCATENATE("R",'MAPA DE RIESGOS'!$H241,"C",'MAPA DE RIESGOS'!$AF241),"")</f>
        <v/>
      </c>
      <c r="AT146" s="345" t="str">
        <f>IF(AND('MAPA DE RIESGOS'!$AP224="Muy Baja",'MAPA DE RIESGOS'!$AR224="Moderado"),CONCATENATE("R",'MAPA DE RIESGOS'!$H224,"C",'MAPA DE RIESGOS'!$AF224),"")</f>
        <v/>
      </c>
      <c r="AU146" s="346" t="str">
        <f>IF(AND('MAPA DE RIESGOS'!$AP225="Muy Baja",'MAPA DE RIESGOS'!$AR225="Moderado"),CONCATENATE("R",'MAPA DE RIESGOS'!$H225,"C",'MAPA DE RIESGOS'!$AF225),"")</f>
        <v/>
      </c>
      <c r="AV146" s="346" t="str">
        <f>IF(AND('MAPA DE RIESGOS'!$AP226="Muy Baja",'MAPA DE RIESGOS'!$AR226="Moderado"),CONCATENATE("R",'MAPA DE RIESGOS'!$H226,"C",'MAPA DE RIESGOS'!$AF226),"")</f>
        <v/>
      </c>
      <c r="AW146" s="346" t="str">
        <f>IF(AND('MAPA DE RIESGOS'!$AP227="Muy Baja",'MAPA DE RIESGOS'!$AR227="Moderado"),CONCATENATE("R",'MAPA DE RIESGOS'!$H227,"C",'MAPA DE RIESGOS'!$AF227),"")</f>
        <v>R36C2</v>
      </c>
      <c r="AX146" s="346" t="str">
        <f>IF(AND('MAPA DE RIESGOS'!$AP228="Muy Baja",'MAPA DE RIESGOS'!$AR228="Moderado"),CONCATENATE("R",'MAPA DE RIESGOS'!$H228,"C",'MAPA DE RIESGOS'!$AF228),"")</f>
        <v>R36C3</v>
      </c>
      <c r="AY146" s="346" t="str">
        <f>IF(AND('MAPA DE RIESGOS'!$AP229="Muy Baja",'MAPA DE RIESGOS'!$AR229="Moderado"),CONCATENATE("R",'MAPA DE RIESGOS'!$H229,"C",'MAPA DE RIESGOS'!$AF229),"")</f>
        <v>R36C4</v>
      </c>
      <c r="AZ146" s="346" t="str">
        <f>IF(AND('MAPA DE RIESGOS'!$AP230="Muy Baja",'MAPA DE RIESGOS'!$AR230="Moderado"),CONCATENATE("R",'MAPA DE RIESGOS'!$H230,"C",'MAPA DE RIESGOS'!$AF230),"")</f>
        <v>R36C5</v>
      </c>
      <c r="BA146" s="346" t="str">
        <f>IF(AND('MAPA DE RIESGOS'!$AP231="Muy Baja",'MAPA DE RIESGOS'!$AR231="Moderado"),CONCATENATE("R",'MAPA DE RIESGOS'!$H231,"C",'MAPA DE RIESGOS'!$AF231),"")</f>
        <v/>
      </c>
      <c r="BB146" s="346" t="str">
        <f>IF(AND('MAPA DE RIESGOS'!$AP232="Muy Baja",'MAPA DE RIESGOS'!$AR232="Moderado"),CONCATENATE("R",'MAPA DE RIESGOS'!$H232,"C",'MAPA DE RIESGOS'!$AF232),"")</f>
        <v/>
      </c>
      <c r="BC146" s="346" t="str">
        <f>IF(AND('MAPA DE RIESGOS'!$AP233="Muy Baja",'MAPA DE RIESGOS'!$AR233="Moderado"),CONCATENATE("R",'MAPA DE RIESGOS'!$H233,"C",'MAPA DE RIESGOS'!$AF233),"")</f>
        <v/>
      </c>
      <c r="BD146" s="346" t="str">
        <f>IF(AND('MAPA DE RIESGOS'!$AP234="Muy Baja",'MAPA DE RIESGOS'!$AR234="Moderado"),CONCATENATE("R",'MAPA DE RIESGOS'!$H234,"C",'MAPA DE RIESGOS'!$AF234),"")</f>
        <v/>
      </c>
      <c r="BE146" s="346" t="str">
        <f>IF(AND('MAPA DE RIESGOS'!$AP235="Muy Baja",'MAPA DE RIESGOS'!$AR235="Moderado"),CONCATENATE("R",'MAPA DE RIESGOS'!$H235,"C",'MAPA DE RIESGOS'!$AF235),"")</f>
        <v/>
      </c>
      <c r="BF146" s="346" t="str">
        <f>IF(AND('MAPA DE RIESGOS'!$AP236="Muy Baja",'MAPA DE RIESGOS'!$AR236="Moderado"),CONCATENATE("R",'MAPA DE RIESGOS'!$H236,"C",'MAPA DE RIESGOS'!$AF236),"")</f>
        <v/>
      </c>
      <c r="BG146" s="346" t="str">
        <f>IF(AND('MAPA DE RIESGOS'!$AP237="Muy Baja",'MAPA DE RIESGOS'!$AR237="Moderado"),CONCATENATE("R",'MAPA DE RIESGOS'!$H237,"C",'MAPA DE RIESGOS'!$AF237),"")</f>
        <v/>
      </c>
      <c r="BH146" s="346" t="str">
        <f>IF(AND('MAPA DE RIESGOS'!$AP238="Muy Baja",'MAPA DE RIESGOS'!$AR238="Moderado"),CONCATENATE("R",'MAPA DE RIESGOS'!$H238,"C",'MAPA DE RIESGOS'!$AF238),"")</f>
        <v/>
      </c>
      <c r="BI146" s="346" t="str">
        <f>IF(AND('MAPA DE RIESGOS'!$AP239="Muy Baja",'MAPA DE RIESGOS'!$AR239="Moderado"),CONCATENATE("R",'MAPA DE RIESGOS'!$H239,"C",'MAPA DE RIESGOS'!$AF239),"")</f>
        <v/>
      </c>
      <c r="BJ146" s="346" t="str">
        <f>IF(AND('MAPA DE RIESGOS'!$AP240="Muy Baja",'MAPA DE RIESGOS'!$AR240="Moderado"),CONCATENATE("R",'MAPA DE RIESGOS'!$H240,"C",'MAPA DE RIESGOS'!$AF240),"")</f>
        <v>R38C3</v>
      </c>
      <c r="BK146" s="347" t="str">
        <f>IF(AND('MAPA DE RIESGOS'!$AP241="Muy Baja",'MAPA DE RIESGOS'!$AR241="Moderado"),CONCATENATE("R",'MAPA DE RIESGOS'!$H241,"C",'MAPA DE RIESGOS'!$AF241),"")</f>
        <v/>
      </c>
      <c r="BL146" s="333" t="str">
        <f>IF(AND('MAPA DE RIESGOS'!$AP224="Muy Baja",'MAPA DE RIESGOS'!$AR224="Mayor"),CONCATENATE("R",'MAPA DE RIESGOS'!$H224,"C",'MAPA DE RIESGOS'!$AF224),"")</f>
        <v/>
      </c>
      <c r="BM146" s="333" t="str">
        <f>IF(AND('MAPA DE RIESGOS'!$AP225="Muy Baja",'MAPA DE RIESGOS'!$AR225="Mayor"),CONCATENATE("R",'MAPA DE RIESGOS'!$H225,"C",'MAPA DE RIESGOS'!$AF225),"")</f>
        <v/>
      </c>
      <c r="BN146" s="333" t="str">
        <f>IF(AND('MAPA DE RIESGOS'!$AP226="Muy Baja",'MAPA DE RIESGOS'!$AR226="Mayor"),CONCATENATE("R",'MAPA DE RIESGOS'!$H226,"C",'MAPA DE RIESGOS'!$AF226),"")</f>
        <v/>
      </c>
      <c r="BO146" s="333" t="str">
        <f>IF(AND('MAPA DE RIESGOS'!$AP227="Muy Baja",'MAPA DE RIESGOS'!$AR227="Mayor"),CONCATENATE("R",'MAPA DE RIESGOS'!$H227,"C",'MAPA DE RIESGOS'!$AF227),"")</f>
        <v/>
      </c>
      <c r="BP146" s="333" t="str">
        <f>IF(AND('MAPA DE RIESGOS'!$AP228="Muy Baja",'MAPA DE RIESGOS'!$AR228="Mayor"),CONCATENATE("R",'MAPA DE RIESGOS'!$H228,"C",'MAPA DE RIESGOS'!$AF228),"")</f>
        <v/>
      </c>
      <c r="BQ146" s="333" t="str">
        <f>IF(AND('MAPA DE RIESGOS'!$AP229="Muy Baja",'MAPA DE RIESGOS'!$AR229="Mayor"),CONCATENATE("R",'MAPA DE RIESGOS'!$H229,"C",'MAPA DE RIESGOS'!$AF229),"")</f>
        <v/>
      </c>
      <c r="BR146" s="333" t="str">
        <f>IF(AND('MAPA DE RIESGOS'!$AP230="Muy Baja",'MAPA DE RIESGOS'!$AR230="Mayor"),CONCATENATE("R",'MAPA DE RIESGOS'!$H230,"C",'MAPA DE RIESGOS'!$AF230),"")</f>
        <v/>
      </c>
      <c r="BS146" s="333" t="str">
        <f>IF(AND('MAPA DE RIESGOS'!$AP231="Muy Baja",'MAPA DE RIESGOS'!$AR231="Mayor"),CONCATENATE("R",'MAPA DE RIESGOS'!$H231,"C",'MAPA DE RIESGOS'!$AF231),"")</f>
        <v/>
      </c>
      <c r="BT146" s="333" t="str">
        <f>IF(AND('MAPA DE RIESGOS'!$AP232="Muy Baja",'MAPA DE RIESGOS'!$AR232="Mayor"),CONCATENATE("R",'MAPA DE RIESGOS'!$H232,"C",'MAPA DE RIESGOS'!$AF232),"")</f>
        <v/>
      </c>
      <c r="BU146" s="333" t="str">
        <f>IF(AND('MAPA DE RIESGOS'!$AP233="Muy Baja",'MAPA DE RIESGOS'!$AR233="Mayor"),CONCATENATE("R",'MAPA DE RIESGOS'!$H233,"C",'MAPA DE RIESGOS'!$AF233),"")</f>
        <v/>
      </c>
      <c r="BV146" s="333" t="str">
        <f>IF(AND('MAPA DE RIESGOS'!$AP234="Muy Baja",'MAPA DE RIESGOS'!$AR234="Mayor"),CONCATENATE("R",'MAPA DE RIESGOS'!$H234,"C",'MAPA DE RIESGOS'!$AF234),"")</f>
        <v/>
      </c>
      <c r="BW146" s="333" t="str">
        <f>IF(AND('MAPA DE RIESGOS'!$AP235="Muy Baja",'MAPA DE RIESGOS'!$AR235="Mayor"),CONCATENATE("R",'MAPA DE RIESGOS'!$H235,"C",'MAPA DE RIESGOS'!$AF235),"")</f>
        <v/>
      </c>
      <c r="BX146" s="333" t="str">
        <f>IF(AND('MAPA DE RIESGOS'!$AP236="Muy Baja",'MAPA DE RIESGOS'!$AR236="Mayor"),CONCATENATE("R",'MAPA DE RIESGOS'!$H236,"C",'MAPA DE RIESGOS'!$AF236),"")</f>
        <v/>
      </c>
      <c r="BY146" s="333" t="str">
        <f>IF(AND('MAPA DE RIESGOS'!$AP237="Muy Baja",'MAPA DE RIESGOS'!$AR237="Mayor"),CONCATENATE("R",'MAPA DE RIESGOS'!$H237,"C",'MAPA DE RIESGOS'!$AF237),"")</f>
        <v/>
      </c>
      <c r="BZ146" s="333" t="str">
        <f>IF(AND('MAPA DE RIESGOS'!$AP238="Muy Baja",'MAPA DE RIESGOS'!$AR238="Mayor"),CONCATENATE("R",'MAPA DE RIESGOS'!$H238,"C",'MAPA DE RIESGOS'!$AF238),"")</f>
        <v/>
      </c>
      <c r="CA146" s="333" t="str">
        <f>IF(AND('MAPA DE RIESGOS'!$AP239="Muy Baja",'MAPA DE RIESGOS'!$AR239="Mayor"),CONCATENATE("R",'MAPA DE RIESGOS'!$H239,"C",'MAPA DE RIESGOS'!$AF239),"")</f>
        <v/>
      </c>
      <c r="CB146" s="333" t="str">
        <f>IF(AND('MAPA DE RIESGOS'!$AP240="Muy Baja",'MAPA DE RIESGOS'!$AR240="Mayor"),CONCATENATE("R",'MAPA DE RIESGOS'!$H240,"C",'MAPA DE RIESGOS'!$AF240),"")</f>
        <v/>
      </c>
      <c r="CC146" s="334" t="str">
        <f>IF(AND('MAPA DE RIESGOS'!$AP241="Muy Baja",'MAPA DE RIESGOS'!$AR241="Mayor"),CONCATENATE("R",'MAPA DE RIESGOS'!$H241,"C",'MAPA DE RIESGOS'!$AF241),"")</f>
        <v/>
      </c>
      <c r="CD146" s="335" t="str">
        <f>IF(AND('MAPA DE RIESGOS'!$AP224="Muy Baja",'MAPA DE RIESGOS'!$AR224="Catastrófico"),CONCATENATE("R",'MAPA DE RIESGOS'!$H224,"C",'MAPA DE RIESGOS'!$AF224),"")</f>
        <v/>
      </c>
      <c r="CE146" s="335" t="str">
        <f>IF(AND('MAPA DE RIESGOS'!$AP225="Muy Baja",'MAPA DE RIESGOS'!$AR225="Catastrófico"),CONCATENATE("R",'MAPA DE RIESGOS'!$H225,"C",'MAPA DE RIESGOS'!$AF225),"")</f>
        <v/>
      </c>
      <c r="CF146" s="335" t="str">
        <f>IF(AND('MAPA DE RIESGOS'!$AP226="Muy Baja",'MAPA DE RIESGOS'!$AR226="Catastrófico"),CONCATENATE("R",'MAPA DE RIESGOS'!$H226,"C",'MAPA DE RIESGOS'!$AF226),"")</f>
        <v/>
      </c>
      <c r="CG146" s="335" t="str">
        <f>IF(AND('MAPA DE RIESGOS'!$AP227="Muy Baja",'MAPA DE RIESGOS'!$AR227="Catastrófico"),CONCATENATE("R",'MAPA DE RIESGOS'!$H227,"C",'MAPA DE RIESGOS'!$AF227),"")</f>
        <v/>
      </c>
      <c r="CH146" s="335" t="str">
        <f>IF(AND('MAPA DE RIESGOS'!$AP228="Muy Baja",'MAPA DE RIESGOS'!$AR228="Catastrófico"),CONCATENATE("R",'MAPA DE RIESGOS'!$H228,"C",'MAPA DE RIESGOS'!$AF228),"")</f>
        <v/>
      </c>
      <c r="CI146" s="335" t="str">
        <f>IF(AND('MAPA DE RIESGOS'!$AP229="Muy Baja",'MAPA DE RIESGOS'!$AR229="Catastrófico"),CONCATENATE("R",'MAPA DE RIESGOS'!$H229,"C",'MAPA DE RIESGOS'!$AF229),"")</f>
        <v/>
      </c>
      <c r="CJ146" s="335" t="str">
        <f>IF(AND('MAPA DE RIESGOS'!$AP230="Muy Baja",'MAPA DE RIESGOS'!$AR230="Catastrófico"),CONCATENATE("R",'MAPA DE RIESGOS'!$H230,"C",'MAPA DE RIESGOS'!$AF230),"")</f>
        <v/>
      </c>
      <c r="CK146" s="335" t="str">
        <f>IF(AND('MAPA DE RIESGOS'!$AP231="Muy Baja",'MAPA DE RIESGOS'!$AR231="Catastrófico"),CONCATENATE("R",'MAPA DE RIESGOS'!$H231,"C",'MAPA DE RIESGOS'!$AF231),"")</f>
        <v/>
      </c>
      <c r="CL146" s="335" t="str">
        <f>IF(AND('MAPA DE RIESGOS'!$AP232="Muy Baja",'MAPA DE RIESGOS'!$AR232="Catastrófico"),CONCATENATE("R",'MAPA DE RIESGOS'!$H232,"C",'MAPA DE RIESGOS'!$AF232),"")</f>
        <v/>
      </c>
      <c r="CM146" s="335" t="str">
        <f>IF(AND('MAPA DE RIESGOS'!$AP233="Muy Baja",'MAPA DE RIESGOS'!$AR233="Catastrófico"),CONCATENATE("R",'MAPA DE RIESGOS'!$H233,"C",'MAPA DE RIESGOS'!$AF233),"")</f>
        <v/>
      </c>
      <c r="CN146" s="335" t="str">
        <f>IF(AND('MAPA DE RIESGOS'!$AP234="Muy Baja",'MAPA DE RIESGOS'!$AR234="Catastrófico"),CONCATENATE("R",'MAPA DE RIESGOS'!$H234,"C",'MAPA DE RIESGOS'!$AF234),"")</f>
        <v/>
      </c>
      <c r="CO146" s="335" t="str">
        <f>IF(AND('MAPA DE RIESGOS'!$AP235="Muy Baja",'MAPA DE RIESGOS'!$AR235="Catastrófico"),CONCATENATE("R",'MAPA DE RIESGOS'!$H235,"C",'MAPA DE RIESGOS'!$AF235),"")</f>
        <v/>
      </c>
      <c r="CP146" s="335" t="str">
        <f>IF(AND('MAPA DE RIESGOS'!$AP236="Muy Baja",'MAPA DE RIESGOS'!$AR236="Catastrófico"),CONCATENATE("R",'MAPA DE RIESGOS'!$H236,"C",'MAPA DE RIESGOS'!$AF236),"")</f>
        <v/>
      </c>
      <c r="CQ146" s="335" t="str">
        <f>IF(AND('MAPA DE RIESGOS'!$AP237="Muy Baja",'MAPA DE RIESGOS'!$AR237="Catastrófico"),CONCATENATE("R",'MAPA DE RIESGOS'!$H237,"C",'MAPA DE RIESGOS'!$AF237),"")</f>
        <v/>
      </c>
      <c r="CR146" s="335" t="str">
        <f>IF(AND('MAPA DE RIESGOS'!$AP238="Muy Baja",'MAPA DE RIESGOS'!$AR238="Catastrófico"),CONCATENATE("R",'MAPA DE RIESGOS'!$H238,"C",'MAPA DE RIESGOS'!$AF238),"")</f>
        <v/>
      </c>
      <c r="CS146" s="335" t="str">
        <f>IF(AND('MAPA DE RIESGOS'!$AP239="Muy Baja",'MAPA DE RIESGOS'!$AR239="Catastrófico"),CONCATENATE("R",'MAPA DE RIESGOS'!$H239,"C",'MAPA DE RIESGOS'!$AF239),"")</f>
        <v/>
      </c>
      <c r="CT146" s="335" t="str">
        <f>IF(AND('MAPA DE RIESGOS'!$AP240="Muy Baja",'MAPA DE RIESGOS'!$AR240="Catastrófico"),CONCATENATE("R",'MAPA DE RIESGOS'!$H240,"C",'MAPA DE RIESGOS'!$AF240),"")</f>
        <v/>
      </c>
      <c r="CU146" s="336" t="str">
        <f>IF(AND('MAPA DE RIESGOS'!$AP241="Muy Baja",'MAPA DE RIESGOS'!$AR241="Catastrófico"),CONCATENATE("R",'MAPA DE RIESGOS'!$H241,"C",'MAPA DE RIESGOS'!$AF241),"")</f>
        <v/>
      </c>
      <c r="CV146" s="67"/>
    </row>
    <row r="147" spans="2:100" ht="32.450000000000003" customHeight="1">
      <c r="B147" s="966"/>
      <c r="C147" s="966"/>
      <c r="D147" s="967"/>
      <c r="E147" s="955"/>
      <c r="F147" s="956"/>
      <c r="G147" s="956"/>
      <c r="H147" s="956"/>
      <c r="I147" s="956"/>
      <c r="J147" s="354" t="str">
        <f>IF(AND('MAPA DE RIESGOS'!$AP242="Muy Baja",'MAPA DE RIESGOS'!$AR242="Leve"),CONCATENATE("R",'MAPA DE RIESGOS'!$H242,"C",'MAPA DE RIESGOS'!$AF242),"")</f>
        <v/>
      </c>
      <c r="K147" s="355" t="str">
        <f>IF(AND('MAPA DE RIESGOS'!$AP243="Muy Baja",'MAPA DE RIESGOS'!$AR243="Leve"),CONCATENATE("R",'MAPA DE RIESGOS'!$H243,"C",'MAPA DE RIESGOS'!$AF243),"")</f>
        <v/>
      </c>
      <c r="L147" s="355" t="str">
        <f>IF(AND('MAPA DE RIESGOS'!$AP244="Muy Baja",'MAPA DE RIESGOS'!$AR244="Leve"),CONCATENATE("R",'MAPA DE RIESGOS'!$H244,"C",'MAPA DE RIESGOS'!$AF244),"")</f>
        <v/>
      </c>
      <c r="M147" s="355" t="str">
        <f>IF(AND('MAPA DE RIESGOS'!$AP245="Muy Baja",'MAPA DE RIESGOS'!$AR245="Leve"),CONCATENATE("R",'MAPA DE RIESGOS'!$H245,"C",'MAPA DE RIESGOS'!$AF245),"")</f>
        <v/>
      </c>
      <c r="N147" s="355" t="str">
        <f>IF(AND('MAPA DE RIESGOS'!$AP246="Muy Baja",'MAPA DE RIESGOS'!$AR246="Leve"),CONCATENATE("R",'MAPA DE RIESGOS'!$H246,"C",'MAPA DE RIESGOS'!$AF246),"")</f>
        <v/>
      </c>
      <c r="O147" s="355" t="str">
        <f>IF(AND('MAPA DE RIESGOS'!$AP247="Muy Baja",'MAPA DE RIESGOS'!$AR247="Leve"),CONCATENATE("R",'MAPA DE RIESGOS'!$H247,"C",'MAPA DE RIESGOS'!$AF247),"")</f>
        <v/>
      </c>
      <c r="P147" s="355" t="str">
        <f>IF(AND('MAPA DE RIESGOS'!$AP248="Muy Baja",'MAPA DE RIESGOS'!$AR248="Leve"),CONCATENATE("R",'MAPA DE RIESGOS'!$H248,"C",'MAPA DE RIESGOS'!$AF248),"")</f>
        <v/>
      </c>
      <c r="Q147" s="355" t="str">
        <f>IF(AND('MAPA DE RIESGOS'!$AP249="Muy Baja",'MAPA DE RIESGOS'!$AR249="Leve"),CONCATENATE("R",'MAPA DE RIESGOS'!$H249,"C",'MAPA DE RIESGOS'!$AF249),"")</f>
        <v/>
      </c>
      <c r="R147" s="355" t="str">
        <f>IF(AND('MAPA DE RIESGOS'!$AP250="Muy Baja",'MAPA DE RIESGOS'!$AR250="Leve"),CONCATENATE("R",'MAPA DE RIESGOS'!$H250,"C",'MAPA DE RIESGOS'!$AF250),"")</f>
        <v/>
      </c>
      <c r="S147" s="355" t="str">
        <f>IF(AND('MAPA DE RIESGOS'!$AP251="Muy Baja",'MAPA DE RIESGOS'!$AR251="Leve"),CONCATENATE("R",'MAPA DE RIESGOS'!$H251,"C",'MAPA DE RIESGOS'!$AF251),"")</f>
        <v/>
      </c>
      <c r="T147" s="355" t="str">
        <f>IF(AND('MAPA DE RIESGOS'!$AP252="Muy Baja",'MAPA DE RIESGOS'!$AR252="Leve"),CONCATENATE("R",'MAPA DE RIESGOS'!$H252,"C",'MAPA DE RIESGOS'!$AF252),"")</f>
        <v/>
      </c>
      <c r="U147" s="355" t="str">
        <f>IF(AND('MAPA DE RIESGOS'!$AP253="Muy Baja",'MAPA DE RIESGOS'!$AR253="Leve"),CONCATENATE("R",'MAPA DE RIESGOS'!$H253,"C",'MAPA DE RIESGOS'!$AF253),"")</f>
        <v/>
      </c>
      <c r="V147" s="355" t="str">
        <f>IF(AND('MAPA DE RIESGOS'!$AP254="Muy Baja",'MAPA DE RIESGOS'!$AR254="Leve"),CONCATENATE("R",'MAPA DE RIESGOS'!$H254,"C",'MAPA DE RIESGOS'!$AF254),"")</f>
        <v/>
      </c>
      <c r="W147" s="355" t="str">
        <f>IF(AND('MAPA DE RIESGOS'!$AP255="Muy Baja",'MAPA DE RIESGOS'!$AR255="Leve"),CONCATENATE("R",'MAPA DE RIESGOS'!$H255,"C",'MAPA DE RIESGOS'!$AF255),"")</f>
        <v/>
      </c>
      <c r="X147" s="355" t="str">
        <f>IF(AND('MAPA DE RIESGOS'!$AP256="Muy Baja",'MAPA DE RIESGOS'!$AR256="Leve"),CONCATENATE("R",'MAPA DE RIESGOS'!$H256,"C",'MAPA DE RIESGOS'!$AF256),"")</f>
        <v/>
      </c>
      <c r="Y147" s="355" t="str">
        <f>IF(AND('MAPA DE RIESGOS'!$AP257="Muy Baja",'MAPA DE RIESGOS'!$AR257="Leve"),CONCATENATE("R",'MAPA DE RIESGOS'!$H257,"C",'MAPA DE RIESGOS'!$AF257),"")</f>
        <v/>
      </c>
      <c r="Z147" s="355" t="str">
        <f>IF(AND('MAPA DE RIESGOS'!$AP258="Muy Baja",'MAPA DE RIESGOS'!$AR258="Leve"),CONCATENATE("R",'MAPA DE RIESGOS'!$H258,"C",'MAPA DE RIESGOS'!$AF258),"")</f>
        <v/>
      </c>
      <c r="AA147" s="356" t="str">
        <f>IF(AND('MAPA DE RIESGOS'!$AP259="Muy Baja",'MAPA DE RIESGOS'!$AR259="Leve"),CONCATENATE("R",'MAPA DE RIESGOS'!$H259,"C",'MAPA DE RIESGOS'!$AF259),"")</f>
        <v/>
      </c>
      <c r="AB147" s="354" t="str">
        <f>IF(AND('MAPA DE RIESGOS'!$AP242="Muy Baja",'MAPA DE RIESGOS'!$AR242="Menor"),CONCATENATE("R",'MAPA DE RIESGOS'!$H242,"C",'MAPA DE RIESGOS'!$AF242),"")</f>
        <v/>
      </c>
      <c r="AC147" s="355" t="str">
        <f>IF(AND('MAPA DE RIESGOS'!$AP243="Muy Baja",'MAPA DE RIESGOS'!$AR243="Menor"),CONCATENATE("R",'MAPA DE RIESGOS'!$H243,"C",'MAPA DE RIESGOS'!$AF243),"")</f>
        <v/>
      </c>
      <c r="AD147" s="355" t="str">
        <f>IF(AND('MAPA DE RIESGOS'!$AP244="Muy Baja",'MAPA DE RIESGOS'!$AR244="Menor"),CONCATENATE("R",'MAPA DE RIESGOS'!$H244,"C",'MAPA DE RIESGOS'!$AF244),"")</f>
        <v/>
      </c>
      <c r="AE147" s="355" t="str">
        <f>IF(AND('MAPA DE RIESGOS'!$AP245="Muy Baja",'MAPA DE RIESGOS'!$AR245="Menor"),CONCATENATE("R",'MAPA DE RIESGOS'!$H245,"C",'MAPA DE RIESGOS'!$AF245),"")</f>
        <v/>
      </c>
      <c r="AF147" s="355" t="str">
        <f>IF(AND('MAPA DE RIESGOS'!$AP246="Muy Baja",'MAPA DE RIESGOS'!$AR246="Menor"),CONCATENATE("R",'MAPA DE RIESGOS'!$H246,"C",'MAPA DE RIESGOS'!$AF246),"")</f>
        <v/>
      </c>
      <c r="AG147" s="355" t="str">
        <f>IF(AND('MAPA DE RIESGOS'!$AP247="Muy Baja",'MAPA DE RIESGOS'!$AR247="Menor"),CONCATENATE("R",'MAPA DE RIESGOS'!$H247,"C",'MAPA DE RIESGOS'!$AF247),"")</f>
        <v/>
      </c>
      <c r="AH147" s="355" t="str">
        <f>IF(AND('MAPA DE RIESGOS'!$AP248="Muy Baja",'MAPA DE RIESGOS'!$AR248="Menor"),CONCATENATE("R",'MAPA DE RIESGOS'!$H248,"C",'MAPA DE RIESGOS'!$AF248),"")</f>
        <v/>
      </c>
      <c r="AI147" s="355" t="str">
        <f>IF(AND('MAPA DE RIESGOS'!$AP249="Muy Baja",'MAPA DE RIESGOS'!$AR249="Menor"),CONCATENATE("R",'MAPA DE RIESGOS'!$H249,"C",'MAPA DE RIESGOS'!$AF249),"")</f>
        <v/>
      </c>
      <c r="AJ147" s="355" t="str">
        <f>IF(AND('MAPA DE RIESGOS'!$AP250="Muy Baja",'MAPA DE RIESGOS'!$AR250="Menor"),CONCATENATE("R",'MAPA DE RIESGOS'!$H250,"C",'MAPA DE RIESGOS'!$AF250),"")</f>
        <v/>
      </c>
      <c r="AK147" s="355" t="str">
        <f>IF(AND('MAPA DE RIESGOS'!$AP251="Muy Baja",'MAPA DE RIESGOS'!$AR251="Menor"),CONCATENATE("R",'MAPA DE RIESGOS'!$H251,"C",'MAPA DE RIESGOS'!$AF251),"")</f>
        <v/>
      </c>
      <c r="AL147" s="355" t="str">
        <f>IF(AND('MAPA DE RIESGOS'!$AP252="Muy Baja",'MAPA DE RIESGOS'!$AR252="Menor"),CONCATENATE("R",'MAPA DE RIESGOS'!$H252,"C",'MAPA DE RIESGOS'!$AF252),"")</f>
        <v/>
      </c>
      <c r="AM147" s="355" t="str">
        <f>IF(AND('MAPA DE RIESGOS'!$AP253="Muy Baja",'MAPA DE RIESGOS'!$AR253="Menor"),CONCATENATE("R",'MAPA DE RIESGOS'!$H253,"C",'MAPA DE RIESGOS'!$AF253),"")</f>
        <v/>
      </c>
      <c r="AN147" s="355" t="str">
        <f>IF(AND('MAPA DE RIESGOS'!$AP254="Muy Baja",'MAPA DE RIESGOS'!$AR254="Menor"),CONCATENATE("R",'MAPA DE RIESGOS'!$H254,"C",'MAPA DE RIESGOS'!$AF254),"")</f>
        <v/>
      </c>
      <c r="AO147" s="355" t="str">
        <f>IF(AND('MAPA DE RIESGOS'!$AP255="Muy Baja",'MAPA DE RIESGOS'!$AR255="Menor"),CONCATENATE("R",'MAPA DE RIESGOS'!$H255,"C",'MAPA DE RIESGOS'!$AF255),"")</f>
        <v/>
      </c>
      <c r="AP147" s="355" t="str">
        <f>IF(AND('MAPA DE RIESGOS'!$AP256="Muy Baja",'MAPA DE RIESGOS'!$AR256="Menor"),CONCATENATE("R",'MAPA DE RIESGOS'!$H256,"C",'MAPA DE RIESGOS'!$AF256),"")</f>
        <v/>
      </c>
      <c r="AQ147" s="355" t="str">
        <f>IF(AND('MAPA DE RIESGOS'!$AP257="Muy Baja",'MAPA DE RIESGOS'!$AR257="Menor"),CONCATENATE("R",'MAPA DE RIESGOS'!$H257,"C",'MAPA DE RIESGOS'!$AF257),"")</f>
        <v/>
      </c>
      <c r="AR147" s="355" t="str">
        <f>IF(AND('MAPA DE RIESGOS'!$AP258="Muy Baja",'MAPA DE RIESGOS'!$AR258="Menor"),CONCATENATE("R",'MAPA DE RIESGOS'!$H258,"C",'MAPA DE RIESGOS'!$AF258),"")</f>
        <v/>
      </c>
      <c r="AS147" s="356" t="str">
        <f>IF(AND('MAPA DE RIESGOS'!$AP259="Muy Baja",'MAPA DE RIESGOS'!$AR259="Menor"),CONCATENATE("R",'MAPA DE RIESGOS'!$H259,"C",'MAPA DE RIESGOS'!$AF259),"")</f>
        <v/>
      </c>
      <c r="AT147" s="345" t="str">
        <f>IF(AND('MAPA DE RIESGOS'!$AP242="Muy Baja",'MAPA DE RIESGOS'!$AR242="Moderado"),CONCATENATE("R",'MAPA DE RIESGOS'!$H242,"C",'MAPA DE RIESGOS'!$AF242),"")</f>
        <v/>
      </c>
      <c r="AU147" s="346" t="str">
        <f>IF(AND('MAPA DE RIESGOS'!$AP243="Muy Baja",'MAPA DE RIESGOS'!$AR243="Moderado"),CONCATENATE("R",'MAPA DE RIESGOS'!$H243,"C",'MAPA DE RIESGOS'!$AF243),"")</f>
        <v/>
      </c>
      <c r="AV147" s="346" t="str">
        <f>IF(AND('MAPA DE RIESGOS'!$AP244="Muy Baja",'MAPA DE RIESGOS'!$AR244="Moderado"),CONCATENATE("R",'MAPA DE RIESGOS'!$H244,"C",'MAPA DE RIESGOS'!$AF244),"")</f>
        <v/>
      </c>
      <c r="AW147" s="346" t="str">
        <f>IF(AND('MAPA DE RIESGOS'!$AP245="Muy Baja",'MAPA DE RIESGOS'!$AR245="Moderado"),CONCATENATE("R",'MAPA DE RIESGOS'!$H245,"C",'MAPA DE RIESGOS'!$AF245),"")</f>
        <v/>
      </c>
      <c r="AX147" s="346" t="str">
        <f>IF(AND('MAPA DE RIESGOS'!$AP246="Muy Baja",'MAPA DE RIESGOS'!$AR246="Moderado"),CONCATENATE("R",'MAPA DE RIESGOS'!$H246,"C",'MAPA DE RIESGOS'!$AF246),"")</f>
        <v>R39C3</v>
      </c>
      <c r="AY147" s="346" t="str">
        <f>IF(AND('MAPA DE RIESGOS'!$AP247="Muy Baja",'MAPA DE RIESGOS'!$AR247="Moderado"),CONCATENATE("R",'MAPA DE RIESGOS'!$H247,"C",'MAPA DE RIESGOS'!$AF247),"")</f>
        <v>R39C4</v>
      </c>
      <c r="AZ147" s="346" t="str">
        <f>IF(AND('MAPA DE RIESGOS'!$AP248="Muy Baja",'MAPA DE RIESGOS'!$AR248="Moderado"),CONCATENATE("R",'MAPA DE RIESGOS'!$H248,"C",'MAPA DE RIESGOS'!$AF248),"")</f>
        <v/>
      </c>
      <c r="BA147" s="346" t="str">
        <f>IF(AND('MAPA DE RIESGOS'!$AP249="Muy Baja",'MAPA DE RIESGOS'!$AR249="Moderado"),CONCATENATE("R",'MAPA DE RIESGOS'!$H249,"C",'MAPA DE RIESGOS'!$AF249),"")</f>
        <v/>
      </c>
      <c r="BB147" s="346" t="str">
        <f>IF(AND('MAPA DE RIESGOS'!$AP250="Muy Baja",'MAPA DE RIESGOS'!$AR250="Moderado"),CONCATENATE("R",'MAPA DE RIESGOS'!$H250,"C",'MAPA DE RIESGOS'!$AF250),"")</f>
        <v/>
      </c>
      <c r="BC147" s="346" t="str">
        <f>IF(AND('MAPA DE RIESGOS'!$AP251="Muy Baja",'MAPA DE RIESGOS'!$AR251="Moderado"),CONCATENATE("R",'MAPA DE RIESGOS'!$H251,"C",'MAPA DE RIESGOS'!$AF251),"")</f>
        <v/>
      </c>
      <c r="BD147" s="346" t="str">
        <f>IF(AND('MAPA DE RIESGOS'!$AP252="Muy Baja",'MAPA DE RIESGOS'!$AR252="Moderado"),CONCATENATE("R",'MAPA DE RIESGOS'!$H252,"C",'MAPA DE RIESGOS'!$AF252),"")</f>
        <v>R40C3</v>
      </c>
      <c r="BE147" s="346" t="str">
        <f>IF(AND('MAPA DE RIESGOS'!$AP253="Muy Baja",'MAPA DE RIESGOS'!$AR253="Moderado"),CONCATENATE("R",'MAPA DE RIESGOS'!$H253,"C",'MAPA DE RIESGOS'!$AF253),"")</f>
        <v/>
      </c>
      <c r="BF147" s="346" t="str">
        <f>IF(AND('MAPA DE RIESGOS'!$AP254="Muy Baja",'MAPA DE RIESGOS'!$AR254="Moderado"),CONCATENATE("R",'MAPA DE RIESGOS'!$H254,"C",'MAPA DE RIESGOS'!$AF254),"")</f>
        <v/>
      </c>
      <c r="BG147" s="346" t="str">
        <f>IF(AND('MAPA DE RIESGOS'!$AP255="Muy Baja",'MAPA DE RIESGOS'!$AR255="Moderado"),CONCATENATE("R",'MAPA DE RIESGOS'!$H255,"C",'MAPA DE RIESGOS'!$AF255),"")</f>
        <v/>
      </c>
      <c r="BH147" s="346" t="str">
        <f>IF(AND('MAPA DE RIESGOS'!$AP256="Muy Baja",'MAPA DE RIESGOS'!$AR256="Moderado"),CONCATENATE("R",'MAPA DE RIESGOS'!$H256,"C",'MAPA DE RIESGOS'!$AF256),"")</f>
        <v/>
      </c>
      <c r="BI147" s="346" t="str">
        <f>IF(AND('MAPA DE RIESGOS'!$AP257="Muy Baja",'MAPA DE RIESGOS'!$AR257="Moderado"),CONCATENATE("R",'MAPA DE RIESGOS'!$H257,"C",'MAPA DE RIESGOS'!$AF257),"")</f>
        <v/>
      </c>
      <c r="BJ147" s="346" t="str">
        <f>IF(AND('MAPA DE RIESGOS'!$AP258="Muy Baja",'MAPA DE RIESGOS'!$AR258="Moderado"),CONCATENATE("R",'MAPA DE RIESGOS'!$H258,"C",'MAPA DE RIESGOS'!$AF258),"")</f>
        <v>R41C3</v>
      </c>
      <c r="BK147" s="347" t="str">
        <f>IF(AND('MAPA DE RIESGOS'!$AP259="Muy Baja",'MAPA DE RIESGOS'!$AR259="Moderado"),CONCATENATE("R",'MAPA DE RIESGOS'!$H259,"C",'MAPA DE RIESGOS'!$AF259),"")</f>
        <v/>
      </c>
      <c r="BL147" s="333" t="str">
        <f>IF(AND('MAPA DE RIESGOS'!$AP242="Muy Baja",'MAPA DE RIESGOS'!$AR242="Mayor"),CONCATENATE("R",'MAPA DE RIESGOS'!$H242,"C",'MAPA DE RIESGOS'!$AF242),"")</f>
        <v/>
      </c>
      <c r="BM147" s="333" t="str">
        <f>IF(AND('MAPA DE RIESGOS'!$AP243="Muy Baja",'MAPA DE RIESGOS'!$AR243="Mayor"),CONCATENATE("R",'MAPA DE RIESGOS'!$H243,"C",'MAPA DE RIESGOS'!$AF243),"")</f>
        <v/>
      </c>
      <c r="BN147" s="333" t="str">
        <f>IF(AND('MAPA DE RIESGOS'!$AP244="Muy Baja",'MAPA DE RIESGOS'!$AR244="Mayor"),CONCATENATE("R",'MAPA DE RIESGOS'!$H244,"C",'MAPA DE RIESGOS'!$AF244),"")</f>
        <v/>
      </c>
      <c r="BO147" s="333" t="str">
        <f>IF(AND('MAPA DE RIESGOS'!$AP245="Muy Baja",'MAPA DE RIESGOS'!$AR245="Mayor"),CONCATENATE("R",'MAPA DE RIESGOS'!$H245,"C",'MAPA DE RIESGOS'!$AF245),"")</f>
        <v/>
      </c>
      <c r="BP147" s="333" t="str">
        <f>IF(AND('MAPA DE RIESGOS'!$AP246="Muy Baja",'MAPA DE RIESGOS'!$AR246="Mayor"),CONCATENATE("R",'MAPA DE RIESGOS'!$H246,"C",'MAPA DE RIESGOS'!$AF246),"")</f>
        <v/>
      </c>
      <c r="BQ147" s="333" t="str">
        <f>IF(AND('MAPA DE RIESGOS'!$AP247="Muy Baja",'MAPA DE RIESGOS'!$AR247="Mayor"),CONCATENATE("R",'MAPA DE RIESGOS'!$H247,"C",'MAPA DE RIESGOS'!$AF247),"")</f>
        <v/>
      </c>
      <c r="BR147" s="333" t="str">
        <f>IF(AND('MAPA DE RIESGOS'!$AP248="Muy Baja",'MAPA DE RIESGOS'!$AR248="Mayor"),CONCATENATE("R",'MAPA DE RIESGOS'!$H248,"C",'MAPA DE RIESGOS'!$AF248),"")</f>
        <v/>
      </c>
      <c r="BS147" s="333" t="str">
        <f>IF(AND('MAPA DE RIESGOS'!$AP249="Muy Baja",'MAPA DE RIESGOS'!$AR249="Mayor"),CONCATENATE("R",'MAPA DE RIESGOS'!$H249,"C",'MAPA DE RIESGOS'!$AF249),"")</f>
        <v/>
      </c>
      <c r="BT147" s="333" t="str">
        <f>IF(AND('MAPA DE RIESGOS'!$AP250="Muy Baja",'MAPA DE RIESGOS'!$AR250="Mayor"),CONCATENATE("R",'MAPA DE RIESGOS'!$H250,"C",'MAPA DE RIESGOS'!$AF250),"")</f>
        <v/>
      </c>
      <c r="BU147" s="333" t="str">
        <f>IF(AND('MAPA DE RIESGOS'!$AP251="Muy Baja",'MAPA DE RIESGOS'!$AR251="Mayor"),CONCATENATE("R",'MAPA DE RIESGOS'!$H251,"C",'MAPA DE RIESGOS'!$AF251),"")</f>
        <v/>
      </c>
      <c r="BV147" s="333" t="str">
        <f>IF(AND('MAPA DE RIESGOS'!$AP252="Muy Baja",'MAPA DE RIESGOS'!$AR252="Mayor"),CONCATENATE("R",'MAPA DE RIESGOS'!$H252,"C",'MAPA DE RIESGOS'!$AF252),"")</f>
        <v/>
      </c>
      <c r="BW147" s="333" t="str">
        <f>IF(AND('MAPA DE RIESGOS'!$AP253="Muy Baja",'MAPA DE RIESGOS'!$AR253="Mayor"),CONCATENATE("R",'MAPA DE RIESGOS'!$H253,"C",'MAPA DE RIESGOS'!$AF253),"")</f>
        <v/>
      </c>
      <c r="BX147" s="333" t="str">
        <f>IF(AND('MAPA DE RIESGOS'!$AP254="Muy Baja",'MAPA DE RIESGOS'!$AR254="Mayor"),CONCATENATE("R",'MAPA DE RIESGOS'!$H254,"C",'MAPA DE RIESGOS'!$AF254),"")</f>
        <v/>
      </c>
      <c r="BY147" s="333" t="str">
        <f>IF(AND('MAPA DE RIESGOS'!$AP255="Muy Baja",'MAPA DE RIESGOS'!$AR255="Mayor"),CONCATENATE("R",'MAPA DE RIESGOS'!$H255,"C",'MAPA DE RIESGOS'!$AF255),"")</f>
        <v/>
      </c>
      <c r="BZ147" s="333" t="str">
        <f>IF(AND('MAPA DE RIESGOS'!$AP256="Muy Baja",'MAPA DE RIESGOS'!$AR256="Mayor"),CONCATENATE("R",'MAPA DE RIESGOS'!$H256,"C",'MAPA DE RIESGOS'!$AF256),"")</f>
        <v/>
      </c>
      <c r="CA147" s="333" t="str">
        <f>IF(AND('MAPA DE RIESGOS'!$AP257="Muy Baja",'MAPA DE RIESGOS'!$AR257="Mayor"),CONCATENATE("R",'MAPA DE RIESGOS'!$H257,"C",'MAPA DE RIESGOS'!$AF257),"")</f>
        <v/>
      </c>
      <c r="CB147" s="333" t="str">
        <f>IF(AND('MAPA DE RIESGOS'!$AP258="Muy Baja",'MAPA DE RIESGOS'!$AR258="Mayor"),CONCATENATE("R",'MAPA DE RIESGOS'!$H258,"C",'MAPA DE RIESGOS'!$AF258),"")</f>
        <v/>
      </c>
      <c r="CC147" s="334" t="str">
        <f>IF(AND('MAPA DE RIESGOS'!$AP259="Muy Baja",'MAPA DE RIESGOS'!$AR259="Mayor"),CONCATENATE("R",'MAPA DE RIESGOS'!$H259,"C",'MAPA DE RIESGOS'!$AF259),"")</f>
        <v/>
      </c>
      <c r="CD147" s="335" t="str">
        <f>IF(AND('MAPA DE RIESGOS'!$AP242="Muy Baja",'MAPA DE RIESGOS'!$AR242="Catastrófico"),CONCATENATE("R",'MAPA DE RIESGOS'!$H242,"C",'MAPA DE RIESGOS'!$AF242),"")</f>
        <v/>
      </c>
      <c r="CE147" s="335" t="str">
        <f>IF(AND('MAPA DE RIESGOS'!$AP243="Muy Baja",'MAPA DE RIESGOS'!$AR243="Catastrófico"),CONCATENATE("R",'MAPA DE RIESGOS'!$H243,"C",'MAPA DE RIESGOS'!$AF243),"")</f>
        <v/>
      </c>
      <c r="CF147" s="335" t="str">
        <f>IF(AND('MAPA DE RIESGOS'!$AP244="Muy Baja",'MAPA DE RIESGOS'!$AR244="Catastrófico"),CONCATENATE("R",'MAPA DE RIESGOS'!$H244,"C",'MAPA DE RIESGOS'!$AF244),"")</f>
        <v/>
      </c>
      <c r="CG147" s="335" t="str">
        <f>IF(AND('MAPA DE RIESGOS'!$AP245="Muy Baja",'MAPA DE RIESGOS'!$AR245="Catastrófico"),CONCATENATE("R",'MAPA DE RIESGOS'!$H245,"C",'MAPA DE RIESGOS'!$AF245),"")</f>
        <v/>
      </c>
      <c r="CH147" s="335" t="str">
        <f>IF(AND('MAPA DE RIESGOS'!$AP246="Muy Baja",'MAPA DE RIESGOS'!$AR246="Catastrófico"),CONCATENATE("R",'MAPA DE RIESGOS'!$H246,"C",'MAPA DE RIESGOS'!$AF246),"")</f>
        <v/>
      </c>
      <c r="CI147" s="335" t="str">
        <f>IF(AND('MAPA DE RIESGOS'!$AP247="Muy Baja",'MAPA DE RIESGOS'!$AR247="Catastrófico"),CONCATENATE("R",'MAPA DE RIESGOS'!$H247,"C",'MAPA DE RIESGOS'!$AF247),"")</f>
        <v/>
      </c>
      <c r="CJ147" s="335" t="str">
        <f>IF(AND('MAPA DE RIESGOS'!$AP248="Muy Baja",'MAPA DE RIESGOS'!$AR248="Catastrófico"),CONCATENATE("R",'MAPA DE RIESGOS'!$H248,"C",'MAPA DE RIESGOS'!$AF248),"")</f>
        <v/>
      </c>
      <c r="CK147" s="335" t="str">
        <f>IF(AND('MAPA DE RIESGOS'!$AP249="Muy Baja",'MAPA DE RIESGOS'!$AR249="Catastrófico"),CONCATENATE("R",'MAPA DE RIESGOS'!$H249,"C",'MAPA DE RIESGOS'!$AF249),"")</f>
        <v/>
      </c>
      <c r="CL147" s="335" t="str">
        <f>IF(AND('MAPA DE RIESGOS'!$AP250="Muy Baja",'MAPA DE RIESGOS'!$AR250="Catastrófico"),CONCATENATE("R",'MAPA DE RIESGOS'!$H250,"C",'MAPA DE RIESGOS'!$AF250),"")</f>
        <v/>
      </c>
      <c r="CM147" s="335" t="str">
        <f>IF(AND('MAPA DE RIESGOS'!$AP251="Muy Baja",'MAPA DE RIESGOS'!$AR251="Catastrófico"),CONCATENATE("R",'MAPA DE RIESGOS'!$H251,"C",'MAPA DE RIESGOS'!$AF251),"")</f>
        <v/>
      </c>
      <c r="CN147" s="335" t="str">
        <f>IF(AND('MAPA DE RIESGOS'!$AP252="Muy Baja",'MAPA DE RIESGOS'!$AR252="Catastrófico"),CONCATENATE("R",'MAPA DE RIESGOS'!$H252,"C",'MAPA DE RIESGOS'!$AF252),"")</f>
        <v/>
      </c>
      <c r="CO147" s="335" t="str">
        <f>IF(AND('MAPA DE RIESGOS'!$AP253="Muy Baja",'MAPA DE RIESGOS'!$AR253="Catastrófico"),CONCATENATE("R",'MAPA DE RIESGOS'!$H253,"C",'MAPA DE RIESGOS'!$AF253),"")</f>
        <v/>
      </c>
      <c r="CP147" s="335" t="str">
        <f>IF(AND('MAPA DE RIESGOS'!$AP254="Muy Baja",'MAPA DE RIESGOS'!$AR254="Catastrófico"),CONCATENATE("R",'MAPA DE RIESGOS'!$H254,"C",'MAPA DE RIESGOS'!$AF254),"")</f>
        <v/>
      </c>
      <c r="CQ147" s="335" t="str">
        <f>IF(AND('MAPA DE RIESGOS'!$AP255="Muy Baja",'MAPA DE RIESGOS'!$AR255="Catastrófico"),CONCATENATE("R",'MAPA DE RIESGOS'!$H255,"C",'MAPA DE RIESGOS'!$AF255),"")</f>
        <v/>
      </c>
      <c r="CR147" s="335" t="str">
        <f>IF(AND('MAPA DE RIESGOS'!$AP256="Muy Baja",'MAPA DE RIESGOS'!$AR256="Catastrófico"),CONCATENATE("R",'MAPA DE RIESGOS'!$H256,"C",'MAPA DE RIESGOS'!$AF256),"")</f>
        <v/>
      </c>
      <c r="CS147" s="335" t="str">
        <f>IF(AND('MAPA DE RIESGOS'!$AP257="Muy Baja",'MAPA DE RIESGOS'!$AR257="Catastrófico"),CONCATENATE("R",'MAPA DE RIESGOS'!$H257,"C",'MAPA DE RIESGOS'!$AF257),"")</f>
        <v/>
      </c>
      <c r="CT147" s="335" t="str">
        <f>IF(AND('MAPA DE RIESGOS'!$AP258="Muy Baja",'MAPA DE RIESGOS'!$AR258="Catastrófico"),CONCATENATE("R",'MAPA DE RIESGOS'!$H258,"C",'MAPA DE RIESGOS'!$AF258),"")</f>
        <v/>
      </c>
      <c r="CU147" s="336" t="str">
        <f>IF(AND('MAPA DE RIESGOS'!$AP259="Muy Baja",'MAPA DE RIESGOS'!$AR259="Catastrófico"),CONCATENATE("R",'MAPA DE RIESGOS'!$H259,"C",'MAPA DE RIESGOS'!$AF259),"")</f>
        <v/>
      </c>
      <c r="CV147" s="67"/>
    </row>
    <row r="148" spans="2:100" ht="32.450000000000003" customHeight="1">
      <c r="B148" s="966"/>
      <c r="C148" s="966"/>
      <c r="D148" s="967"/>
      <c r="E148" s="955"/>
      <c r="F148" s="956"/>
      <c r="G148" s="956"/>
      <c r="H148" s="956"/>
      <c r="I148" s="956"/>
      <c r="J148" s="354" t="str">
        <f>IF(AND('MAPA DE RIESGOS'!$AP260="Muy Baja",'MAPA DE RIESGOS'!$AR260="Leve"),CONCATENATE("R",'MAPA DE RIESGOS'!$H260,"C",'MAPA DE RIESGOS'!$AF260),"")</f>
        <v/>
      </c>
      <c r="K148" s="355" t="str">
        <f>IF(AND('MAPA DE RIESGOS'!$AP261="Muy Baja",'MAPA DE RIESGOS'!$AR261="Leve"),CONCATENATE("R",'MAPA DE RIESGOS'!$H261,"C",'MAPA DE RIESGOS'!$AF261),"")</f>
        <v/>
      </c>
      <c r="L148" s="355" t="str">
        <f>IF(AND('MAPA DE RIESGOS'!$AP262="Muy Baja",'MAPA DE RIESGOS'!$AR262="Leve"),CONCATENATE("R",'MAPA DE RIESGOS'!$H262,"C",'MAPA DE RIESGOS'!$AF262),"")</f>
        <v/>
      </c>
      <c r="M148" s="355" t="str">
        <f>IF(AND('MAPA DE RIESGOS'!$AP263="Muy Baja",'MAPA DE RIESGOS'!$AR263="Leve"),CONCATENATE("R",'MAPA DE RIESGOS'!$H263,"C",'MAPA DE RIESGOS'!$AF263),"")</f>
        <v/>
      </c>
      <c r="N148" s="355" t="str">
        <f>IF(AND('MAPA DE RIESGOS'!$AP264="Muy Baja",'MAPA DE RIESGOS'!$AR264="Leve"),CONCATENATE("R",'MAPA DE RIESGOS'!$H264,"C",'MAPA DE RIESGOS'!$AF264),"")</f>
        <v/>
      </c>
      <c r="O148" s="355" t="str">
        <f>IF(AND('MAPA DE RIESGOS'!$AP265="Muy Baja",'MAPA DE RIESGOS'!$AR265="Leve"),CONCATENATE("R",'MAPA DE RIESGOS'!$H265,"C",'MAPA DE RIESGOS'!$AF265),"")</f>
        <v/>
      </c>
      <c r="P148" s="355" t="str">
        <f>IF(AND('MAPA DE RIESGOS'!$AP266="Muy Baja",'MAPA DE RIESGOS'!$AR266="Leve"),CONCATENATE("R",'MAPA DE RIESGOS'!$H266,"C",'MAPA DE RIESGOS'!$AF266),"")</f>
        <v/>
      </c>
      <c r="Q148" s="355" t="str">
        <f>IF(AND('MAPA DE RIESGOS'!$AP267="Muy Baja",'MAPA DE RIESGOS'!$AR267="Leve"),CONCATENATE("R",'MAPA DE RIESGOS'!$H267,"C",'MAPA DE RIESGOS'!$AF267),"")</f>
        <v/>
      </c>
      <c r="R148" s="355" t="str">
        <f>IF(AND('MAPA DE RIESGOS'!$AP268="Muy Baja",'MAPA DE RIESGOS'!$AR268="Leve"),CONCATENATE("R",'MAPA DE RIESGOS'!$H268,"C",'MAPA DE RIESGOS'!$AF268),"")</f>
        <v/>
      </c>
      <c r="S148" s="355" t="str">
        <f>IF(AND('MAPA DE RIESGOS'!$AP269="Muy Baja",'MAPA DE RIESGOS'!$AR269="Leve"),CONCATENATE("R",'MAPA DE RIESGOS'!$H269,"C",'MAPA DE RIESGOS'!$AF269),"")</f>
        <v/>
      </c>
      <c r="T148" s="355" t="str">
        <f>IF(AND('MAPA DE RIESGOS'!$AP270="Muy Baja",'MAPA DE RIESGOS'!$AR270="Leve"),CONCATENATE("R",'MAPA DE RIESGOS'!$H270,"C",'MAPA DE RIESGOS'!$AF270),"")</f>
        <v/>
      </c>
      <c r="U148" s="355" t="str">
        <f>IF(AND('MAPA DE RIESGOS'!$AP271="Muy Baja",'MAPA DE RIESGOS'!$AR271="Leve"),CONCATENATE("R",'MAPA DE RIESGOS'!$H271,"C",'MAPA DE RIESGOS'!$AF271),"")</f>
        <v/>
      </c>
      <c r="V148" s="355" t="str">
        <f>IF(AND('MAPA DE RIESGOS'!$AP272="Muy Baja",'MAPA DE RIESGOS'!$AR272="Leve"),CONCATENATE("R",'MAPA DE RIESGOS'!$H272,"C",'MAPA DE RIESGOS'!$AF272),"")</f>
        <v/>
      </c>
      <c r="W148" s="355" t="str">
        <f>IF(AND('MAPA DE RIESGOS'!$AP273="Muy Baja",'MAPA DE RIESGOS'!$AR273="Leve"),CONCATENATE("R",'MAPA DE RIESGOS'!$H273,"C",'MAPA DE RIESGOS'!$AF273),"")</f>
        <v/>
      </c>
      <c r="X148" s="355" t="str">
        <f>IF(AND('MAPA DE RIESGOS'!$AP274="Muy Baja",'MAPA DE RIESGOS'!$AR274="Leve"),CONCATENATE("R",'MAPA DE RIESGOS'!$H274,"C",'MAPA DE RIESGOS'!$AF274),"")</f>
        <v/>
      </c>
      <c r="Y148" s="355" t="str">
        <f>IF(AND('MAPA DE RIESGOS'!$AP275="Muy Baja",'MAPA DE RIESGOS'!$AR275="Leve"),CONCATENATE("R",'MAPA DE RIESGOS'!$H275,"C",'MAPA DE RIESGOS'!$AF275),"")</f>
        <v/>
      </c>
      <c r="Z148" s="355" t="str">
        <f>IF(AND('MAPA DE RIESGOS'!$AP276="Muy Baja",'MAPA DE RIESGOS'!$AR276="Leve"),CONCATENATE("R",'MAPA DE RIESGOS'!$H276,"C",'MAPA DE RIESGOS'!$AF276),"")</f>
        <v/>
      </c>
      <c r="AA148" s="356" t="str">
        <f>IF(AND('MAPA DE RIESGOS'!$AP277="Muy Baja",'MAPA DE RIESGOS'!$AR277="Leve"),CONCATENATE("R",'MAPA DE RIESGOS'!$H277,"C",'MAPA DE RIESGOS'!$AF277),"")</f>
        <v/>
      </c>
      <c r="AB148" s="354" t="str">
        <f>IF(AND('MAPA DE RIESGOS'!$AP260="Muy Baja",'MAPA DE RIESGOS'!$AR260="Menor"),CONCATENATE("R",'MAPA DE RIESGOS'!$H260,"C",'MAPA DE RIESGOS'!$AF260),"")</f>
        <v/>
      </c>
      <c r="AC148" s="355" t="str">
        <f>IF(AND('MAPA DE RIESGOS'!$AP261="Muy Baja",'MAPA DE RIESGOS'!$AR261="Menor"),CONCATENATE("R",'MAPA DE RIESGOS'!$H261,"C",'MAPA DE RIESGOS'!$AF261),"")</f>
        <v/>
      </c>
      <c r="AD148" s="355" t="str">
        <f>IF(AND('MAPA DE RIESGOS'!$AP262="Muy Baja",'MAPA DE RIESGOS'!$AR262="Menor"),CONCATENATE("R",'MAPA DE RIESGOS'!$H262,"C",'MAPA DE RIESGOS'!$AF262),"")</f>
        <v/>
      </c>
      <c r="AE148" s="355" t="str">
        <f>IF(AND('MAPA DE RIESGOS'!$AP263="Muy Baja",'MAPA DE RIESGOS'!$AR263="Menor"),CONCATENATE("R",'MAPA DE RIESGOS'!$H263,"C",'MAPA DE RIESGOS'!$AF263),"")</f>
        <v/>
      </c>
      <c r="AF148" s="355" t="str">
        <f>IF(AND('MAPA DE RIESGOS'!$AP264="Muy Baja",'MAPA DE RIESGOS'!$AR264="Menor"),CONCATENATE("R",'MAPA DE RIESGOS'!$H264,"C",'MAPA DE RIESGOS'!$AF264),"")</f>
        <v/>
      </c>
      <c r="AG148" s="355" t="str">
        <f>IF(AND('MAPA DE RIESGOS'!$AP265="Muy Baja",'MAPA DE RIESGOS'!$AR265="Menor"),CONCATENATE("R",'MAPA DE RIESGOS'!$H265,"C",'MAPA DE RIESGOS'!$AF265),"")</f>
        <v/>
      </c>
      <c r="AH148" s="355" t="str">
        <f>IF(AND('MAPA DE RIESGOS'!$AP266="Muy Baja",'MAPA DE RIESGOS'!$AR266="Menor"),CONCATENATE("R",'MAPA DE RIESGOS'!$H266,"C",'MAPA DE RIESGOS'!$AF266),"")</f>
        <v/>
      </c>
      <c r="AI148" s="355" t="str">
        <f>IF(AND('MAPA DE RIESGOS'!$AP267="Muy Baja",'MAPA DE RIESGOS'!$AR267="Menor"),CONCATENATE("R",'MAPA DE RIESGOS'!$H267,"C",'MAPA DE RIESGOS'!$AF267),"")</f>
        <v/>
      </c>
      <c r="AJ148" s="355" t="str">
        <f>IF(AND('MAPA DE RIESGOS'!$AP268="Muy Baja",'MAPA DE RIESGOS'!$AR268="Menor"),CONCATENATE("R",'MAPA DE RIESGOS'!$H268,"C",'MAPA DE RIESGOS'!$AF268),"")</f>
        <v/>
      </c>
      <c r="AK148" s="355" t="str">
        <f>IF(AND('MAPA DE RIESGOS'!$AP269="Muy Baja",'MAPA DE RIESGOS'!$AR269="Menor"),CONCATENATE("R",'MAPA DE RIESGOS'!$H269,"C",'MAPA DE RIESGOS'!$AF269),"")</f>
        <v/>
      </c>
      <c r="AL148" s="355" t="str">
        <f>IF(AND('MAPA DE RIESGOS'!$AP270="Muy Baja",'MAPA DE RIESGOS'!$AR270="Menor"),CONCATENATE("R",'MAPA DE RIESGOS'!$H270,"C",'MAPA DE RIESGOS'!$AF270),"")</f>
        <v/>
      </c>
      <c r="AM148" s="355" t="str">
        <f>IF(AND('MAPA DE RIESGOS'!$AP271="Muy Baja",'MAPA DE RIESGOS'!$AR271="Menor"),CONCATENATE("R",'MAPA DE RIESGOS'!$H271,"C",'MAPA DE RIESGOS'!$AF271),"")</f>
        <v/>
      </c>
      <c r="AN148" s="355" t="str">
        <f>IF(AND('MAPA DE RIESGOS'!$AP272="Muy Baja",'MAPA DE RIESGOS'!$AR272="Menor"),CONCATENATE("R",'MAPA DE RIESGOS'!$H272,"C",'MAPA DE RIESGOS'!$AF272),"")</f>
        <v/>
      </c>
      <c r="AO148" s="355" t="str">
        <f>IF(AND('MAPA DE RIESGOS'!$AP273="Muy Baja",'MAPA DE RIESGOS'!$AR273="Menor"),CONCATENATE("R",'MAPA DE RIESGOS'!$H273,"C",'MAPA DE RIESGOS'!$AF273),"")</f>
        <v/>
      </c>
      <c r="AP148" s="355" t="str">
        <f>IF(AND('MAPA DE RIESGOS'!$AP274="Muy Baja",'MAPA DE RIESGOS'!$AR274="Menor"),CONCATENATE("R",'MAPA DE RIESGOS'!$H274,"C",'MAPA DE RIESGOS'!$AF274),"")</f>
        <v/>
      </c>
      <c r="AQ148" s="355" t="str">
        <f>IF(AND('MAPA DE RIESGOS'!$AP275="Muy Baja",'MAPA DE RIESGOS'!$AR275="Menor"),CONCATENATE("R",'MAPA DE RIESGOS'!$H275,"C",'MAPA DE RIESGOS'!$AF275),"")</f>
        <v/>
      </c>
      <c r="AR148" s="355" t="str">
        <f>IF(AND('MAPA DE RIESGOS'!$AP276="Muy Baja",'MAPA DE RIESGOS'!$AR276="Menor"),CONCATENATE("R",'MAPA DE RIESGOS'!$H276,"C",'MAPA DE RIESGOS'!$AF276),"")</f>
        <v/>
      </c>
      <c r="AS148" s="356" t="str">
        <f>IF(AND('MAPA DE RIESGOS'!$AP277="Muy Baja",'MAPA DE RIESGOS'!$AR277="Menor"),CONCATENATE("R",'MAPA DE RIESGOS'!$H277,"C",'MAPA DE RIESGOS'!$AF277),"")</f>
        <v/>
      </c>
      <c r="AT148" s="345" t="str">
        <f>IF(AND('MAPA DE RIESGOS'!$AP260="Muy Baja",'MAPA DE RIESGOS'!$AR260="Moderado"),CONCATENATE("R",'MAPA DE RIESGOS'!$H260,"C",'MAPA DE RIESGOS'!$AF260),"")</f>
        <v/>
      </c>
      <c r="AU148" s="346" t="str">
        <f>IF(AND('MAPA DE RIESGOS'!$AP261="Muy Baja",'MAPA DE RIESGOS'!$AR261="Moderado"),CONCATENATE("R",'MAPA DE RIESGOS'!$H261,"C",'MAPA DE RIESGOS'!$AF261),"")</f>
        <v/>
      </c>
      <c r="AV148" s="346" t="str">
        <f>IF(AND('MAPA DE RIESGOS'!$AP262="Muy Baja",'MAPA DE RIESGOS'!$AR262="Moderado"),CONCATENATE("R",'MAPA DE RIESGOS'!$H262,"C",'MAPA DE RIESGOS'!$AF262),"")</f>
        <v/>
      </c>
      <c r="AW148" s="346" t="str">
        <f>IF(AND('MAPA DE RIESGOS'!$AP263="Muy Baja",'MAPA DE RIESGOS'!$AR263="Moderado"),CONCATENATE("R",'MAPA DE RIESGOS'!$H263,"C",'MAPA DE RIESGOS'!$AF263),"")</f>
        <v/>
      </c>
      <c r="AX148" s="346" t="str">
        <f>IF(AND('MAPA DE RIESGOS'!$AP264="Muy Baja",'MAPA DE RIESGOS'!$AR264="Moderado"),CONCATENATE("R",'MAPA DE RIESGOS'!$H264,"C",'MAPA DE RIESGOS'!$AF264),"")</f>
        <v>R42C3</v>
      </c>
      <c r="AY148" s="346" t="str">
        <f>IF(AND('MAPA DE RIESGOS'!$AP265="Muy Baja",'MAPA DE RIESGOS'!$AR265="Moderado"),CONCATENATE("R",'MAPA DE RIESGOS'!$H265,"C",'MAPA DE RIESGOS'!$AF265),"")</f>
        <v>R42C4</v>
      </c>
      <c r="AZ148" s="346" t="str">
        <f>IF(AND('MAPA DE RIESGOS'!$AP266="Muy Baja",'MAPA DE RIESGOS'!$AR266="Moderado"),CONCATENATE("R",'MAPA DE RIESGOS'!$H266,"C",'MAPA DE RIESGOS'!$AF266),"")</f>
        <v/>
      </c>
      <c r="BA148" s="346" t="str">
        <f>IF(AND('MAPA DE RIESGOS'!$AP267="Muy Baja",'MAPA DE RIESGOS'!$AR267="Moderado"),CONCATENATE("R",'MAPA DE RIESGOS'!$H267,"C",'MAPA DE RIESGOS'!$AF267),"")</f>
        <v/>
      </c>
      <c r="BB148" s="346" t="str">
        <f>IF(AND('MAPA DE RIESGOS'!$AP268="Muy Baja",'MAPA DE RIESGOS'!$AR268="Moderado"),CONCATENATE("R",'MAPA DE RIESGOS'!$H268,"C",'MAPA DE RIESGOS'!$AF268),"")</f>
        <v/>
      </c>
      <c r="BC148" s="346" t="str">
        <f>IF(AND('MAPA DE RIESGOS'!$AP269="Muy Baja",'MAPA DE RIESGOS'!$AR269="Moderado"),CONCATENATE("R",'MAPA DE RIESGOS'!$H269,"C",'MAPA DE RIESGOS'!$AF269),"")</f>
        <v/>
      </c>
      <c r="BD148" s="346" t="str">
        <f>IF(AND('MAPA DE RIESGOS'!$AP270="Muy Baja",'MAPA DE RIESGOS'!$AR270="Moderado"),CONCATENATE("R",'MAPA DE RIESGOS'!$H270,"C",'MAPA DE RIESGOS'!$AF270),"")</f>
        <v>R43C3</v>
      </c>
      <c r="BE148" s="346" t="str">
        <f>IF(AND('MAPA DE RIESGOS'!$AP271="Muy Baja",'MAPA DE RIESGOS'!$AR271="Moderado"),CONCATENATE("R",'MAPA DE RIESGOS'!$H271,"C",'MAPA DE RIESGOS'!$AF271),"")</f>
        <v>R43C4</v>
      </c>
      <c r="BF148" s="346" t="str">
        <f>IF(AND('MAPA DE RIESGOS'!$AP272="Muy Baja",'MAPA DE RIESGOS'!$AR272="Moderado"),CONCATENATE("R",'MAPA DE RIESGOS'!$H272,"C",'MAPA DE RIESGOS'!$AF272),"")</f>
        <v/>
      </c>
      <c r="BG148" s="346" t="str">
        <f>IF(AND('MAPA DE RIESGOS'!$AP273="Muy Baja",'MAPA DE RIESGOS'!$AR273="Moderado"),CONCATENATE("R",'MAPA DE RIESGOS'!$H273,"C",'MAPA DE RIESGOS'!$AF273),"")</f>
        <v/>
      </c>
      <c r="BH148" s="346" t="str">
        <f>IF(AND('MAPA DE RIESGOS'!$AP274="Muy Baja",'MAPA DE RIESGOS'!$AR274="Moderado"),CONCATENATE("R",'MAPA DE RIESGOS'!$H274,"C",'MAPA DE RIESGOS'!$AF274),"")</f>
        <v/>
      </c>
      <c r="BI148" s="346" t="str">
        <f>IF(AND('MAPA DE RIESGOS'!$AP275="Muy Baja",'MAPA DE RIESGOS'!$AR275="Moderado"),CONCATENATE("R",'MAPA DE RIESGOS'!$H275,"C",'MAPA DE RIESGOS'!$AF275),"")</f>
        <v/>
      </c>
      <c r="BJ148" s="346" t="str">
        <f>IF(AND('MAPA DE RIESGOS'!$AP276="Muy Baja",'MAPA DE RIESGOS'!$AR276="Moderado"),CONCATENATE("R",'MAPA DE RIESGOS'!$H276,"C",'MAPA DE RIESGOS'!$AF276),"")</f>
        <v>R44C3</v>
      </c>
      <c r="BK148" s="347" t="str">
        <f>IF(AND('MAPA DE RIESGOS'!$AP277="Muy Baja",'MAPA DE RIESGOS'!$AR277="Moderado"),CONCATENATE("R",'MAPA DE RIESGOS'!$H277,"C",'MAPA DE RIESGOS'!$AF277),"")</f>
        <v/>
      </c>
      <c r="BL148" s="333" t="str">
        <f>IF(AND('MAPA DE RIESGOS'!$AP260="Muy Baja",'MAPA DE RIESGOS'!$AR260="Mayor"),CONCATENATE("R",'MAPA DE RIESGOS'!$H260,"C",'MAPA DE RIESGOS'!$AF260),"")</f>
        <v/>
      </c>
      <c r="BM148" s="333" t="str">
        <f>IF(AND('MAPA DE RIESGOS'!$AP261="Muy Baja",'MAPA DE RIESGOS'!$AR261="Mayor"),CONCATENATE("R",'MAPA DE RIESGOS'!$H261,"C",'MAPA DE RIESGOS'!$AF261),"")</f>
        <v/>
      </c>
      <c r="BN148" s="333" t="str">
        <f>IF(AND('MAPA DE RIESGOS'!$AP262="Muy Baja",'MAPA DE RIESGOS'!$AR262="Mayor"),CONCATENATE("R",'MAPA DE RIESGOS'!$H262,"C",'MAPA DE RIESGOS'!$AF262),"")</f>
        <v/>
      </c>
      <c r="BO148" s="333" t="str">
        <f>IF(AND('MAPA DE RIESGOS'!$AP263="Muy Baja",'MAPA DE RIESGOS'!$AR263="Mayor"),CONCATENATE("R",'MAPA DE RIESGOS'!$H263,"C",'MAPA DE RIESGOS'!$AF263),"")</f>
        <v/>
      </c>
      <c r="BP148" s="333" t="str">
        <f>IF(AND('MAPA DE RIESGOS'!$AP264="Muy Baja",'MAPA DE RIESGOS'!$AR264="Mayor"),CONCATENATE("R",'MAPA DE RIESGOS'!$H264,"C",'MAPA DE RIESGOS'!$AF264),"")</f>
        <v/>
      </c>
      <c r="BQ148" s="333" t="str">
        <f>IF(AND('MAPA DE RIESGOS'!$AP265="Muy Baja",'MAPA DE RIESGOS'!$AR265="Mayor"),CONCATENATE("R",'MAPA DE RIESGOS'!$H265,"C",'MAPA DE RIESGOS'!$AF265),"")</f>
        <v/>
      </c>
      <c r="BR148" s="333" t="str">
        <f>IF(AND('MAPA DE RIESGOS'!$AP266="Muy Baja",'MAPA DE RIESGOS'!$AR266="Mayor"),CONCATENATE("R",'MAPA DE RIESGOS'!$H266,"C",'MAPA DE RIESGOS'!$AF266),"")</f>
        <v/>
      </c>
      <c r="BS148" s="333" t="str">
        <f>IF(AND('MAPA DE RIESGOS'!$AP267="Muy Baja",'MAPA DE RIESGOS'!$AR267="Mayor"),CONCATENATE("R",'MAPA DE RIESGOS'!$H267,"C",'MAPA DE RIESGOS'!$AF267),"")</f>
        <v/>
      </c>
      <c r="BT148" s="333" t="str">
        <f>IF(AND('MAPA DE RIESGOS'!$AP268="Muy Baja",'MAPA DE RIESGOS'!$AR268="Mayor"),CONCATENATE("R",'MAPA DE RIESGOS'!$H268,"C",'MAPA DE RIESGOS'!$AF268),"")</f>
        <v/>
      </c>
      <c r="BU148" s="333" t="str">
        <f>IF(AND('MAPA DE RIESGOS'!$AP269="Muy Baja",'MAPA DE RIESGOS'!$AR269="Mayor"),CONCATENATE("R",'MAPA DE RIESGOS'!$H269,"C",'MAPA DE RIESGOS'!$AF269),"")</f>
        <v/>
      </c>
      <c r="BV148" s="333" t="str">
        <f>IF(AND('MAPA DE RIESGOS'!$AP270="Muy Baja",'MAPA DE RIESGOS'!$AR270="Mayor"),CONCATENATE("R",'MAPA DE RIESGOS'!$H270,"C",'MAPA DE RIESGOS'!$AF270),"")</f>
        <v/>
      </c>
      <c r="BW148" s="333" t="str">
        <f>IF(AND('MAPA DE RIESGOS'!$AP271="Muy Baja",'MAPA DE RIESGOS'!$AR271="Mayor"),CONCATENATE("R",'MAPA DE RIESGOS'!$H271,"C",'MAPA DE RIESGOS'!$AF271),"")</f>
        <v/>
      </c>
      <c r="BX148" s="333" t="str">
        <f>IF(AND('MAPA DE RIESGOS'!$AP272="Muy Baja",'MAPA DE RIESGOS'!$AR272="Mayor"),CONCATENATE("R",'MAPA DE RIESGOS'!$H272,"C",'MAPA DE RIESGOS'!$AF272),"")</f>
        <v/>
      </c>
      <c r="BY148" s="333" t="str">
        <f>IF(AND('MAPA DE RIESGOS'!$AP273="Muy Baja",'MAPA DE RIESGOS'!$AR273="Mayor"),CONCATENATE("R",'MAPA DE RIESGOS'!$H273,"C",'MAPA DE RIESGOS'!$AF273),"")</f>
        <v/>
      </c>
      <c r="BZ148" s="333" t="str">
        <f>IF(AND('MAPA DE RIESGOS'!$AP274="Muy Baja",'MAPA DE RIESGOS'!$AR274="Mayor"),CONCATENATE("R",'MAPA DE RIESGOS'!$H274,"C",'MAPA DE RIESGOS'!$AF274),"")</f>
        <v/>
      </c>
      <c r="CA148" s="333" t="str">
        <f>IF(AND('MAPA DE RIESGOS'!$AP275="Muy Baja",'MAPA DE RIESGOS'!$AR275="Mayor"),CONCATENATE("R",'MAPA DE RIESGOS'!$H275,"C",'MAPA DE RIESGOS'!$AF275),"")</f>
        <v/>
      </c>
      <c r="CB148" s="333" t="str">
        <f>IF(AND('MAPA DE RIESGOS'!$AP276="Muy Baja",'MAPA DE RIESGOS'!$AR276="Mayor"),CONCATENATE("R",'MAPA DE RIESGOS'!$H276,"C",'MAPA DE RIESGOS'!$AF276),"")</f>
        <v/>
      </c>
      <c r="CC148" s="334" t="str">
        <f>IF(AND('MAPA DE RIESGOS'!$AP277="Muy Baja",'MAPA DE RIESGOS'!$AR277="Mayor"),CONCATENATE("R",'MAPA DE RIESGOS'!$H277,"C",'MAPA DE RIESGOS'!$AF277),"")</f>
        <v/>
      </c>
      <c r="CD148" s="335" t="str">
        <f>IF(AND('MAPA DE RIESGOS'!$AP260="Muy Baja",'MAPA DE RIESGOS'!$AR260="Catastrófico"),CONCATENATE("R",'MAPA DE RIESGOS'!$H260,"C",'MAPA DE RIESGOS'!$AF260),"")</f>
        <v/>
      </c>
      <c r="CE148" s="335" t="str">
        <f>IF(AND('MAPA DE RIESGOS'!$AP261="Muy Baja",'MAPA DE RIESGOS'!$AR261="Catastrófico"),CONCATENATE("R",'MAPA DE RIESGOS'!$H261,"C",'MAPA DE RIESGOS'!$AF261),"")</f>
        <v/>
      </c>
      <c r="CF148" s="335" t="str">
        <f>IF(AND('MAPA DE RIESGOS'!$AP262="Muy Baja",'MAPA DE RIESGOS'!$AR262="Catastrófico"),CONCATENATE("R",'MAPA DE RIESGOS'!$H262,"C",'MAPA DE RIESGOS'!$AF262),"")</f>
        <v/>
      </c>
      <c r="CG148" s="335" t="str">
        <f>IF(AND('MAPA DE RIESGOS'!$AP263="Muy Baja",'MAPA DE RIESGOS'!$AR263="Catastrófico"),CONCATENATE("R",'MAPA DE RIESGOS'!$H263,"C",'MAPA DE RIESGOS'!$AF263),"")</f>
        <v/>
      </c>
      <c r="CH148" s="335" t="str">
        <f>IF(AND('MAPA DE RIESGOS'!$AP264="Muy Baja",'MAPA DE RIESGOS'!$AR264="Catastrófico"),CONCATENATE("R",'MAPA DE RIESGOS'!$H264,"C",'MAPA DE RIESGOS'!$AF264),"")</f>
        <v/>
      </c>
      <c r="CI148" s="335" t="str">
        <f>IF(AND('MAPA DE RIESGOS'!$AP265="Muy Baja",'MAPA DE RIESGOS'!$AR265="Catastrófico"),CONCATENATE("R",'MAPA DE RIESGOS'!$H265,"C",'MAPA DE RIESGOS'!$AF265),"")</f>
        <v/>
      </c>
      <c r="CJ148" s="335" t="str">
        <f>IF(AND('MAPA DE RIESGOS'!$AP266="Muy Baja",'MAPA DE RIESGOS'!$AR266="Catastrófico"),CONCATENATE("R",'MAPA DE RIESGOS'!$H266,"C",'MAPA DE RIESGOS'!$AF266),"")</f>
        <v/>
      </c>
      <c r="CK148" s="335" t="str">
        <f>IF(AND('MAPA DE RIESGOS'!$AP267="Muy Baja",'MAPA DE RIESGOS'!$AR267="Catastrófico"),CONCATENATE("R",'MAPA DE RIESGOS'!$H267,"C",'MAPA DE RIESGOS'!$AF267),"")</f>
        <v/>
      </c>
      <c r="CL148" s="335" t="str">
        <f>IF(AND('MAPA DE RIESGOS'!$AP268="Muy Baja",'MAPA DE RIESGOS'!$AR268="Catastrófico"),CONCATENATE("R",'MAPA DE RIESGOS'!$H268,"C",'MAPA DE RIESGOS'!$AF268),"")</f>
        <v/>
      </c>
      <c r="CM148" s="335" t="str">
        <f>IF(AND('MAPA DE RIESGOS'!$AP269="Muy Baja",'MAPA DE RIESGOS'!$AR269="Catastrófico"),CONCATENATE("R",'MAPA DE RIESGOS'!$H269,"C",'MAPA DE RIESGOS'!$AF269),"")</f>
        <v/>
      </c>
      <c r="CN148" s="335" t="str">
        <f>IF(AND('MAPA DE RIESGOS'!$AP270="Muy Baja",'MAPA DE RIESGOS'!$AR270="Catastrófico"),CONCATENATE("R",'MAPA DE RIESGOS'!$H270,"C",'MAPA DE RIESGOS'!$AF270),"")</f>
        <v/>
      </c>
      <c r="CO148" s="335" t="str">
        <f>IF(AND('MAPA DE RIESGOS'!$AP271="Muy Baja",'MAPA DE RIESGOS'!$AR271="Catastrófico"),CONCATENATE("R",'MAPA DE RIESGOS'!$H271,"C",'MAPA DE RIESGOS'!$AF271),"")</f>
        <v/>
      </c>
      <c r="CP148" s="335" t="str">
        <f>IF(AND('MAPA DE RIESGOS'!$AP272="Muy Baja",'MAPA DE RIESGOS'!$AR272="Catastrófico"),CONCATENATE("R",'MAPA DE RIESGOS'!$H272,"C",'MAPA DE RIESGOS'!$AF272),"")</f>
        <v/>
      </c>
      <c r="CQ148" s="335" t="str">
        <f>IF(AND('MAPA DE RIESGOS'!$AP273="Muy Baja",'MAPA DE RIESGOS'!$AR273="Catastrófico"),CONCATENATE("R",'MAPA DE RIESGOS'!$H273,"C",'MAPA DE RIESGOS'!$AF273),"")</f>
        <v/>
      </c>
      <c r="CR148" s="335" t="str">
        <f>IF(AND('MAPA DE RIESGOS'!$AP274="Muy Baja",'MAPA DE RIESGOS'!$AR274="Catastrófico"),CONCATENATE("R",'MAPA DE RIESGOS'!$H274,"C",'MAPA DE RIESGOS'!$AF274),"")</f>
        <v/>
      </c>
      <c r="CS148" s="335" t="str">
        <f>IF(AND('MAPA DE RIESGOS'!$AP275="Muy Baja",'MAPA DE RIESGOS'!$AR275="Catastrófico"),CONCATENATE("R",'MAPA DE RIESGOS'!$H275,"C",'MAPA DE RIESGOS'!$AF275),"")</f>
        <v/>
      </c>
      <c r="CT148" s="335" t="str">
        <f>IF(AND('MAPA DE RIESGOS'!$AP276="Muy Baja",'MAPA DE RIESGOS'!$AR276="Catastrófico"),CONCATENATE("R",'MAPA DE RIESGOS'!$H276,"C",'MAPA DE RIESGOS'!$AF276),"")</f>
        <v/>
      </c>
      <c r="CU148" s="336" t="str">
        <f>IF(AND('MAPA DE RIESGOS'!$AP277="Muy Baja",'MAPA DE RIESGOS'!$AR277="Catastrófico"),CONCATENATE("R",'MAPA DE RIESGOS'!$H277,"C",'MAPA DE RIESGOS'!$AF277),"")</f>
        <v/>
      </c>
      <c r="CV148" s="67"/>
    </row>
    <row r="149" spans="2:100" ht="32.450000000000003" customHeight="1">
      <c r="B149" s="966"/>
      <c r="C149" s="966"/>
      <c r="D149" s="967"/>
      <c r="E149" s="955"/>
      <c r="F149" s="956"/>
      <c r="G149" s="956"/>
      <c r="H149" s="956"/>
      <c r="I149" s="956"/>
      <c r="J149" s="354" t="str">
        <f>IF(AND('MAPA DE RIESGOS'!$AP278="Muy Baja",'MAPA DE RIESGOS'!$AR278="Leve"),CONCATENATE("R",'MAPA DE RIESGOS'!$H278,"C",'MAPA DE RIESGOS'!$AF278),"")</f>
        <v/>
      </c>
      <c r="K149" s="355" t="str">
        <f>IF(AND('MAPA DE RIESGOS'!$AP279="Muy Baja",'MAPA DE RIESGOS'!$AR279="Leve"),CONCATENATE("R",'MAPA DE RIESGOS'!$H279,"C",'MAPA DE RIESGOS'!$AF279),"")</f>
        <v/>
      </c>
      <c r="L149" s="355" t="str">
        <f>IF(AND('MAPA DE RIESGOS'!$AP280="Muy Baja",'MAPA DE RIESGOS'!$AR280="Leve"),CONCATENATE("R",'MAPA DE RIESGOS'!$H280,"C",'MAPA DE RIESGOS'!$AF280),"")</f>
        <v/>
      </c>
      <c r="M149" s="355" t="str">
        <f>IF(AND('MAPA DE RIESGOS'!$AP281="Muy Baja",'MAPA DE RIESGOS'!$AR281="Leve"),CONCATENATE("R",'MAPA DE RIESGOS'!$H281,"C",'MAPA DE RIESGOS'!$AF281),"")</f>
        <v/>
      </c>
      <c r="N149" s="355" t="str">
        <f>IF(AND('MAPA DE RIESGOS'!$AP282="Muy Baja",'MAPA DE RIESGOS'!$AR282="Leve"),CONCATENATE("R",'MAPA DE RIESGOS'!$H282,"C",'MAPA DE RIESGOS'!$AF282),"")</f>
        <v/>
      </c>
      <c r="O149" s="355" t="str">
        <f>IF(AND('MAPA DE RIESGOS'!$AP283="Muy Baja",'MAPA DE RIESGOS'!$AR283="Leve"),CONCATENATE("R",'MAPA DE RIESGOS'!$H283,"C",'MAPA DE RIESGOS'!$AF283),"")</f>
        <v/>
      </c>
      <c r="P149" s="355" t="str">
        <f>IF(AND('MAPA DE RIESGOS'!$AP284="Muy Baja",'MAPA DE RIESGOS'!$AR284="Leve"),CONCATENATE("R",'MAPA DE RIESGOS'!$H284,"C",'MAPA DE RIESGOS'!$AF284),"")</f>
        <v/>
      </c>
      <c r="Q149" s="355" t="str">
        <f>IF(AND('MAPA DE RIESGOS'!$AP285="Muy Baja",'MAPA DE RIESGOS'!$AR285="Leve"),CONCATENATE("R",'MAPA DE RIESGOS'!$H285,"C",'MAPA DE RIESGOS'!$AF285),"")</f>
        <v/>
      </c>
      <c r="R149" s="355" t="str">
        <f>IF(AND('MAPA DE RIESGOS'!$AP286="Muy Baja",'MAPA DE RIESGOS'!$AR286="Leve"),CONCATENATE("R",'MAPA DE RIESGOS'!$H286,"C",'MAPA DE RIESGOS'!$AF286),"")</f>
        <v/>
      </c>
      <c r="S149" s="355" t="str">
        <f>IF(AND('MAPA DE RIESGOS'!$AP287="Muy Baja",'MAPA DE RIESGOS'!$AR287="Leve"),CONCATENATE("R",'MAPA DE RIESGOS'!$H287,"C",'MAPA DE RIESGOS'!$AF287),"")</f>
        <v/>
      </c>
      <c r="T149" s="355" t="str">
        <f>IF(AND('MAPA DE RIESGOS'!$AP288="Muy Baja",'MAPA DE RIESGOS'!$AR288="Leve"),CONCATENATE("R",'MAPA DE RIESGOS'!$H288,"C",'MAPA DE RIESGOS'!$AF288),"")</f>
        <v/>
      </c>
      <c r="U149" s="355" t="str">
        <f>IF(AND('MAPA DE RIESGOS'!$AP289="Muy Baja",'MAPA DE RIESGOS'!$AR289="Leve"),CONCATENATE("R",'MAPA DE RIESGOS'!$H289,"C",'MAPA DE RIESGOS'!$AF289),"")</f>
        <v/>
      </c>
      <c r="V149" s="355" t="str">
        <f>IF(AND('MAPA DE RIESGOS'!$AP290="Muy Baja",'MAPA DE RIESGOS'!$AR290="Leve"),CONCATENATE("R",'MAPA DE RIESGOS'!$H290,"C",'MAPA DE RIESGOS'!$AF290),"")</f>
        <v/>
      </c>
      <c r="W149" s="355" t="str">
        <f>IF(AND('MAPA DE RIESGOS'!$AP291="Muy Baja",'MAPA DE RIESGOS'!$AR291="Leve"),CONCATENATE("R",'MAPA DE RIESGOS'!$H291,"C",'MAPA DE RIESGOS'!$AF291),"")</f>
        <v/>
      </c>
      <c r="X149" s="355" t="str">
        <f>IF(AND('MAPA DE RIESGOS'!$AP292="Muy Baja",'MAPA DE RIESGOS'!$AR292="Leve"),CONCATENATE("R",'MAPA DE RIESGOS'!$H292,"C",'MAPA DE RIESGOS'!$AF292),"")</f>
        <v/>
      </c>
      <c r="Y149" s="355" t="str">
        <f>IF(AND('MAPA DE RIESGOS'!$AP293="Muy Baja",'MAPA DE RIESGOS'!$AR293="Leve"),CONCATENATE("R",'MAPA DE RIESGOS'!$H293,"C",'MAPA DE RIESGOS'!$AF293),"")</f>
        <v/>
      </c>
      <c r="Z149" s="355" t="str">
        <f>IF(AND('MAPA DE RIESGOS'!$AP294="Muy Baja",'MAPA DE RIESGOS'!$AR294="Leve"),CONCATENATE("R",'MAPA DE RIESGOS'!$H294,"C",'MAPA DE RIESGOS'!$AF294),"")</f>
        <v/>
      </c>
      <c r="AA149" s="356" t="str">
        <f>IF(AND('MAPA DE RIESGOS'!$AP295="Muy Baja",'MAPA DE RIESGOS'!$AR295="Leve"),CONCATENATE("R",'MAPA DE RIESGOS'!$H295,"C",'MAPA DE RIESGOS'!$AF295),"")</f>
        <v/>
      </c>
      <c r="AB149" s="354" t="str">
        <f>IF(AND('MAPA DE RIESGOS'!$AP278="Muy Baja",'MAPA DE RIESGOS'!$AR278="Menor"),CONCATENATE("R",'MAPA DE RIESGOS'!$H278,"C",'MAPA DE RIESGOS'!$AF278),"")</f>
        <v/>
      </c>
      <c r="AC149" s="355" t="str">
        <f>IF(AND('MAPA DE RIESGOS'!$AP279="Muy Baja",'MAPA DE RIESGOS'!$AR279="Menor"),CONCATENATE("R",'MAPA DE RIESGOS'!$H279,"C",'MAPA DE RIESGOS'!$AF279),"")</f>
        <v/>
      </c>
      <c r="AD149" s="355" t="str">
        <f>IF(AND('MAPA DE RIESGOS'!$AP280="Muy Baja",'MAPA DE RIESGOS'!$AR280="Menor"),CONCATENATE("R",'MAPA DE RIESGOS'!$H280,"C",'MAPA DE RIESGOS'!$AF280),"")</f>
        <v/>
      </c>
      <c r="AE149" s="355" t="str">
        <f>IF(AND('MAPA DE RIESGOS'!$AP281="Muy Baja",'MAPA DE RIESGOS'!$AR281="Menor"),CONCATENATE("R",'MAPA DE RIESGOS'!$H281,"C",'MAPA DE RIESGOS'!$AF281),"")</f>
        <v/>
      </c>
      <c r="AF149" s="355" t="str">
        <f>IF(AND('MAPA DE RIESGOS'!$AP282="Muy Baja",'MAPA DE RIESGOS'!$AR282="Menor"),CONCATENATE("R",'MAPA DE RIESGOS'!$H282,"C",'MAPA DE RIESGOS'!$AF282),"")</f>
        <v/>
      </c>
      <c r="AG149" s="355" t="str">
        <f>IF(AND('MAPA DE RIESGOS'!$AP283="Muy Baja",'MAPA DE RIESGOS'!$AR283="Menor"),CONCATENATE("R",'MAPA DE RIESGOS'!$H283,"C",'MAPA DE RIESGOS'!$AF283),"")</f>
        <v/>
      </c>
      <c r="AH149" s="355" t="str">
        <f>IF(AND('MAPA DE RIESGOS'!$AP284="Muy Baja",'MAPA DE RIESGOS'!$AR284="Menor"),CONCATENATE("R",'MAPA DE RIESGOS'!$H284,"C",'MAPA DE RIESGOS'!$AF284),"")</f>
        <v/>
      </c>
      <c r="AI149" s="355" t="str">
        <f>IF(AND('MAPA DE RIESGOS'!$AP285="Muy Baja",'MAPA DE RIESGOS'!$AR285="Menor"),CONCATENATE("R",'MAPA DE RIESGOS'!$H285,"C",'MAPA DE RIESGOS'!$AF285),"")</f>
        <v/>
      </c>
      <c r="AJ149" s="355" t="str">
        <f>IF(AND('MAPA DE RIESGOS'!$AP286="Muy Baja",'MAPA DE RIESGOS'!$AR286="Menor"),CONCATENATE("R",'MAPA DE RIESGOS'!$H286,"C",'MAPA DE RIESGOS'!$AF286),"")</f>
        <v/>
      </c>
      <c r="AK149" s="355" t="str">
        <f>IF(AND('MAPA DE RIESGOS'!$AP287="Muy Baja",'MAPA DE RIESGOS'!$AR287="Menor"),CONCATENATE("R",'MAPA DE RIESGOS'!$H287,"C",'MAPA DE RIESGOS'!$AF287),"")</f>
        <v/>
      </c>
      <c r="AL149" s="355" t="str">
        <f>IF(AND('MAPA DE RIESGOS'!$AP288="Muy Baja",'MAPA DE RIESGOS'!$AR288="Menor"),CONCATENATE("R",'MAPA DE RIESGOS'!$H288,"C",'MAPA DE RIESGOS'!$AF288),"")</f>
        <v/>
      </c>
      <c r="AM149" s="355" t="str">
        <f>IF(AND('MAPA DE RIESGOS'!$AP289="Muy Baja",'MAPA DE RIESGOS'!$AR289="Menor"),CONCATENATE("R",'MAPA DE RIESGOS'!$H289,"C",'MAPA DE RIESGOS'!$AF289),"")</f>
        <v/>
      </c>
      <c r="AN149" s="355" t="str">
        <f>IF(AND('MAPA DE RIESGOS'!$AP290="Muy Baja",'MAPA DE RIESGOS'!$AR290="Menor"),CONCATENATE("R",'MAPA DE RIESGOS'!$H290,"C",'MAPA DE RIESGOS'!$AF290),"")</f>
        <v/>
      </c>
      <c r="AO149" s="355" t="str">
        <f>IF(AND('MAPA DE RIESGOS'!$AP291="Muy Baja",'MAPA DE RIESGOS'!$AR291="Menor"),CONCATENATE("R",'MAPA DE RIESGOS'!$H291,"C",'MAPA DE RIESGOS'!$AF291),"")</f>
        <v/>
      </c>
      <c r="AP149" s="355" t="str">
        <f>IF(AND('MAPA DE RIESGOS'!$AP292="Muy Baja",'MAPA DE RIESGOS'!$AR292="Menor"),CONCATENATE("R",'MAPA DE RIESGOS'!$H292,"C",'MAPA DE RIESGOS'!$AF292),"")</f>
        <v/>
      </c>
      <c r="AQ149" s="355" t="str">
        <f>IF(AND('MAPA DE RIESGOS'!$AP293="Muy Baja",'MAPA DE RIESGOS'!$AR293="Menor"),CONCATENATE("R",'MAPA DE RIESGOS'!$H293,"C",'MAPA DE RIESGOS'!$AF293),"")</f>
        <v/>
      </c>
      <c r="AR149" s="355" t="str">
        <f>IF(AND('MAPA DE RIESGOS'!$AP294="Muy Baja",'MAPA DE RIESGOS'!$AR294="Menor"),CONCATENATE("R",'MAPA DE RIESGOS'!$H294,"C",'MAPA DE RIESGOS'!$AF294),"")</f>
        <v/>
      </c>
      <c r="AS149" s="356" t="str">
        <f>IF(AND('MAPA DE RIESGOS'!$AP295="Muy Baja",'MAPA DE RIESGOS'!$AR295="Menor"),CONCATENATE("R",'MAPA DE RIESGOS'!$H295,"C",'MAPA DE RIESGOS'!$AF295),"")</f>
        <v/>
      </c>
      <c r="AT149" s="345" t="str">
        <f>IF(AND('MAPA DE RIESGOS'!$AP278="Muy Baja",'MAPA DE RIESGOS'!$AR278="Moderado"),CONCATENATE("R",'MAPA DE RIESGOS'!$H278,"C",'MAPA DE RIESGOS'!$AF278),"")</f>
        <v/>
      </c>
      <c r="AU149" s="346" t="str">
        <f>IF(AND('MAPA DE RIESGOS'!$AP279="Muy Baja",'MAPA DE RIESGOS'!$AR279="Moderado"),CONCATENATE("R",'MAPA DE RIESGOS'!$H279,"C",'MAPA DE RIESGOS'!$AF279),"")</f>
        <v/>
      </c>
      <c r="AV149" s="346" t="str">
        <f>IF(AND('MAPA DE RIESGOS'!$AP280="Muy Baja",'MAPA DE RIESGOS'!$AR280="Moderado"),CONCATENATE("R",'MAPA DE RIESGOS'!$H280,"C",'MAPA DE RIESGOS'!$AF280),"")</f>
        <v/>
      </c>
      <c r="AW149" s="346" t="str">
        <f>IF(AND('MAPA DE RIESGOS'!$AP281="Muy Baja",'MAPA DE RIESGOS'!$AR281="Moderado"),CONCATENATE("R",'MAPA DE RIESGOS'!$H281,"C",'MAPA DE RIESGOS'!$AF281),"")</f>
        <v/>
      </c>
      <c r="AX149" s="346" t="str">
        <f>IF(AND('MAPA DE RIESGOS'!$AP282="Muy Baja",'MAPA DE RIESGOS'!$AR282="Moderado"),CONCATENATE("R",'MAPA DE RIESGOS'!$H282,"C",'MAPA DE RIESGOS'!$AF282),"")</f>
        <v/>
      </c>
      <c r="AY149" s="346" t="str">
        <f>IF(AND('MAPA DE RIESGOS'!$AP283="Muy Baja",'MAPA DE RIESGOS'!$AR283="Moderado"),CONCATENATE("R",'MAPA DE RIESGOS'!$H283,"C",'MAPA DE RIESGOS'!$AF283),"")</f>
        <v/>
      </c>
      <c r="AZ149" s="346" t="str">
        <f>IF(AND('MAPA DE RIESGOS'!$AP284="Muy Baja",'MAPA DE RIESGOS'!$AR284="Moderado"),CONCATENATE("R",'MAPA DE RIESGOS'!$H284,"C",'MAPA DE RIESGOS'!$AF284),"")</f>
        <v/>
      </c>
      <c r="BA149" s="346" t="str">
        <f>IF(AND('MAPA DE RIESGOS'!$AP285="Muy Baja",'MAPA DE RIESGOS'!$AR285="Moderado"),CONCATENATE("R",'MAPA DE RIESGOS'!$H285,"C",'MAPA DE RIESGOS'!$AF285),"")</f>
        <v/>
      </c>
      <c r="BB149" s="346" t="str">
        <f>IF(AND('MAPA DE RIESGOS'!$AP286="Muy Baja",'MAPA DE RIESGOS'!$AR286="Moderado"),CONCATENATE("R",'MAPA DE RIESGOS'!$H286,"C",'MAPA DE RIESGOS'!$AF286),"")</f>
        <v>R46C1</v>
      </c>
      <c r="BC149" s="346" t="str">
        <f>IF(AND('MAPA DE RIESGOS'!$AP287="Muy Baja",'MAPA DE RIESGOS'!$AR287="Moderado"),CONCATENATE("R",'MAPA DE RIESGOS'!$H287,"C",'MAPA DE RIESGOS'!$AF287),"")</f>
        <v/>
      </c>
      <c r="BD149" s="346" t="str">
        <f>IF(AND('MAPA DE RIESGOS'!$AP288="Muy Baja",'MAPA DE RIESGOS'!$AR288="Moderado"),CONCATENATE("R",'MAPA DE RIESGOS'!$H288,"C",'MAPA DE RIESGOS'!$AF288),"")</f>
        <v/>
      </c>
      <c r="BE149" s="346" t="str">
        <f>IF(AND('MAPA DE RIESGOS'!$AP289="Muy Baja",'MAPA DE RIESGOS'!$AR289="Moderado"),CONCATENATE("R",'MAPA DE RIESGOS'!$H289,"C",'MAPA DE RIESGOS'!$AF289),"")</f>
        <v/>
      </c>
      <c r="BF149" s="346" t="str">
        <f>IF(AND('MAPA DE RIESGOS'!$AP290="Muy Baja",'MAPA DE RIESGOS'!$AR290="Moderado"),CONCATENATE("R",'MAPA DE RIESGOS'!$H290,"C",'MAPA DE RIESGOS'!$AF290),"")</f>
        <v/>
      </c>
      <c r="BG149" s="346" t="str">
        <f>IF(AND('MAPA DE RIESGOS'!$AP291="Muy Baja",'MAPA DE RIESGOS'!$AR291="Moderado"),CONCATENATE("R",'MAPA DE RIESGOS'!$H291,"C",'MAPA DE RIESGOS'!$AF291),"")</f>
        <v/>
      </c>
      <c r="BH149" s="346" t="str">
        <f>IF(AND('MAPA DE RIESGOS'!$AP292="Muy Baja",'MAPA DE RIESGOS'!$AR292="Moderado"),CONCATENATE("R",'MAPA DE RIESGOS'!$H292,"C",'MAPA DE RIESGOS'!$AF292),"")</f>
        <v/>
      </c>
      <c r="BI149" s="346" t="str">
        <f>IF(AND('MAPA DE RIESGOS'!$AP293="Muy Baja",'MAPA DE RIESGOS'!$AR293="Moderado"),CONCATENATE("R",'MAPA DE RIESGOS'!$H293,"C",'MAPA DE RIESGOS'!$AF293),"")</f>
        <v/>
      </c>
      <c r="BJ149" s="346" t="str">
        <f>IF(AND('MAPA DE RIESGOS'!$AP294="Muy Baja",'MAPA DE RIESGOS'!$AR294="Moderado"),CONCATENATE("R",'MAPA DE RIESGOS'!$H294,"C",'MAPA DE RIESGOS'!$AF294),"")</f>
        <v/>
      </c>
      <c r="BK149" s="347" t="str">
        <f>IF(AND('MAPA DE RIESGOS'!$AP295="Muy Baja",'MAPA DE RIESGOS'!$AR295="Moderado"),CONCATENATE("R",'MAPA DE RIESGOS'!$H295,"C",'MAPA DE RIESGOS'!$AF295),"")</f>
        <v/>
      </c>
      <c r="BL149" s="333" t="str">
        <f>IF(AND('MAPA DE RIESGOS'!$AP278="Muy Baja",'MAPA DE RIESGOS'!$AR278="Mayor"),CONCATENATE("R",'MAPA DE RIESGOS'!$H278,"C",'MAPA DE RIESGOS'!$AF278),"")</f>
        <v/>
      </c>
      <c r="BM149" s="333" t="str">
        <f>IF(AND('MAPA DE RIESGOS'!$AP279="Muy Baja",'MAPA DE RIESGOS'!$AR279="Mayor"),CONCATENATE("R",'MAPA DE RIESGOS'!$H279,"C",'MAPA DE RIESGOS'!$AF279),"")</f>
        <v/>
      </c>
      <c r="BN149" s="333" t="str">
        <f>IF(AND('MAPA DE RIESGOS'!$AP280="Muy Baja",'MAPA DE RIESGOS'!$AR280="Mayor"),CONCATENATE("R",'MAPA DE RIESGOS'!$H280,"C",'MAPA DE RIESGOS'!$AF280),"")</f>
        <v/>
      </c>
      <c r="BO149" s="333" t="str">
        <f>IF(AND('MAPA DE RIESGOS'!$AP281="Muy Baja",'MAPA DE RIESGOS'!$AR281="Mayor"),CONCATENATE("R",'MAPA DE RIESGOS'!$H281,"C",'MAPA DE RIESGOS'!$AF281),"")</f>
        <v/>
      </c>
      <c r="BP149" s="333" t="str">
        <f>IF(AND('MAPA DE RIESGOS'!$AP282="Muy Baja",'MAPA DE RIESGOS'!$AR282="Mayor"),CONCATENATE("R",'MAPA DE RIESGOS'!$H282,"C",'MAPA DE RIESGOS'!$AF282),"")</f>
        <v/>
      </c>
      <c r="BQ149" s="333" t="str">
        <f>IF(AND('MAPA DE RIESGOS'!$AP283="Muy Baja",'MAPA DE RIESGOS'!$AR283="Mayor"),CONCATENATE("R",'MAPA DE RIESGOS'!$H283,"C",'MAPA DE RIESGOS'!$AF283),"")</f>
        <v/>
      </c>
      <c r="BR149" s="333" t="str">
        <f>IF(AND('MAPA DE RIESGOS'!$AP284="Muy Baja",'MAPA DE RIESGOS'!$AR284="Mayor"),CONCATENATE("R",'MAPA DE RIESGOS'!$H284,"C",'MAPA DE RIESGOS'!$AF284),"")</f>
        <v/>
      </c>
      <c r="BS149" s="333" t="str">
        <f>IF(AND('MAPA DE RIESGOS'!$AP285="Muy Baja",'MAPA DE RIESGOS'!$AR285="Mayor"),CONCATENATE("R",'MAPA DE RIESGOS'!$H285,"C",'MAPA DE RIESGOS'!$AF285),"")</f>
        <v/>
      </c>
      <c r="BT149" s="333" t="str">
        <f>IF(AND('MAPA DE RIESGOS'!$AP286="Muy Baja",'MAPA DE RIESGOS'!$AR286="Mayor"),CONCATENATE("R",'MAPA DE RIESGOS'!$H286,"C",'MAPA DE RIESGOS'!$AF286),"")</f>
        <v/>
      </c>
      <c r="BU149" s="333" t="str">
        <f>IF(AND('MAPA DE RIESGOS'!$AP287="Muy Baja",'MAPA DE RIESGOS'!$AR287="Mayor"),CONCATENATE("R",'MAPA DE RIESGOS'!$H287,"C",'MAPA DE RIESGOS'!$AF287),"")</f>
        <v/>
      </c>
      <c r="BV149" s="333" t="str">
        <f>IF(AND('MAPA DE RIESGOS'!$AP288="Muy Baja",'MAPA DE RIESGOS'!$AR288="Mayor"),CONCATENATE("R",'MAPA DE RIESGOS'!$H288,"C",'MAPA DE RIESGOS'!$AF288),"")</f>
        <v/>
      </c>
      <c r="BW149" s="333" t="str">
        <f>IF(AND('MAPA DE RIESGOS'!$AP289="Muy Baja",'MAPA DE RIESGOS'!$AR289="Mayor"),CONCATENATE("R",'MAPA DE RIESGOS'!$H289,"C",'MAPA DE RIESGOS'!$AF289),"")</f>
        <v/>
      </c>
      <c r="BX149" s="333" t="str">
        <f>IF(AND('MAPA DE RIESGOS'!$AP290="Muy Baja",'MAPA DE RIESGOS'!$AR290="Mayor"),CONCATENATE("R",'MAPA DE RIESGOS'!$H290,"C",'MAPA DE RIESGOS'!$AF290),"")</f>
        <v/>
      </c>
      <c r="BY149" s="333" t="str">
        <f>IF(AND('MAPA DE RIESGOS'!$AP291="Muy Baja",'MAPA DE RIESGOS'!$AR291="Mayor"),CONCATENATE("R",'MAPA DE RIESGOS'!$H291,"C",'MAPA DE RIESGOS'!$AF291),"")</f>
        <v/>
      </c>
      <c r="BZ149" s="333" t="str">
        <f>IF(AND('MAPA DE RIESGOS'!$AP292="Muy Baja",'MAPA DE RIESGOS'!$AR292="Mayor"),CONCATENATE("R",'MAPA DE RIESGOS'!$H292,"C",'MAPA DE RIESGOS'!$AF292),"")</f>
        <v/>
      </c>
      <c r="CA149" s="333" t="str">
        <f>IF(AND('MAPA DE RIESGOS'!$AP293="Muy Baja",'MAPA DE RIESGOS'!$AR293="Mayor"),CONCATENATE("R",'MAPA DE RIESGOS'!$H293,"C",'MAPA DE RIESGOS'!$AF293),"")</f>
        <v/>
      </c>
      <c r="CB149" s="333" t="str">
        <f>IF(AND('MAPA DE RIESGOS'!$AP294="Muy Baja",'MAPA DE RIESGOS'!$AR294="Mayor"),CONCATENATE("R",'MAPA DE RIESGOS'!$H294,"C",'MAPA DE RIESGOS'!$AF294),"")</f>
        <v/>
      </c>
      <c r="CC149" s="334" t="str">
        <f>IF(AND('MAPA DE RIESGOS'!$AP295="Muy Baja",'MAPA DE RIESGOS'!$AR295="Mayor"),CONCATENATE("R",'MAPA DE RIESGOS'!$H295,"C",'MAPA DE RIESGOS'!$AF295),"")</f>
        <v/>
      </c>
      <c r="CD149" s="335" t="str">
        <f>IF(AND('MAPA DE RIESGOS'!$AP278="Muy Baja",'MAPA DE RIESGOS'!$AR278="Catastrófico"),CONCATENATE("R",'MAPA DE RIESGOS'!$H278,"C",'MAPA DE RIESGOS'!$AF278),"")</f>
        <v/>
      </c>
      <c r="CE149" s="335" t="str">
        <f>IF(AND('MAPA DE RIESGOS'!$AP279="Muy Baja",'MAPA DE RIESGOS'!$AR279="Catastrófico"),CONCATENATE("R",'MAPA DE RIESGOS'!$H279,"C",'MAPA DE RIESGOS'!$AF279),"")</f>
        <v/>
      </c>
      <c r="CF149" s="335" t="str">
        <f>IF(AND('MAPA DE RIESGOS'!$AP280="Muy Baja",'MAPA DE RIESGOS'!$AR280="Catastrófico"),CONCATENATE("R",'MAPA DE RIESGOS'!$H280,"C",'MAPA DE RIESGOS'!$AF280),"")</f>
        <v/>
      </c>
      <c r="CG149" s="335" t="str">
        <f>IF(AND('MAPA DE RIESGOS'!$AP281="Muy Baja",'MAPA DE RIESGOS'!$AR281="Catastrófico"),CONCATENATE("R",'MAPA DE RIESGOS'!$H281,"C",'MAPA DE RIESGOS'!$AF281),"")</f>
        <v/>
      </c>
      <c r="CH149" s="335" t="str">
        <f>IF(AND('MAPA DE RIESGOS'!$AP282="Muy Baja",'MAPA DE RIESGOS'!$AR282="Catastrófico"),CONCATENATE("R",'MAPA DE RIESGOS'!$H282,"C",'MAPA DE RIESGOS'!$AF282),"")</f>
        <v/>
      </c>
      <c r="CI149" s="335" t="str">
        <f>IF(AND('MAPA DE RIESGOS'!$AP283="Muy Baja",'MAPA DE RIESGOS'!$AR283="Catastrófico"),CONCATENATE("R",'MAPA DE RIESGOS'!$H283,"C",'MAPA DE RIESGOS'!$AF283),"")</f>
        <v/>
      </c>
      <c r="CJ149" s="335" t="str">
        <f>IF(AND('MAPA DE RIESGOS'!$AP284="Muy Baja",'MAPA DE RIESGOS'!$AR284="Catastrófico"),CONCATENATE("R",'MAPA DE RIESGOS'!$H284,"C",'MAPA DE RIESGOS'!$AF284),"")</f>
        <v/>
      </c>
      <c r="CK149" s="335" t="str">
        <f>IF(AND('MAPA DE RIESGOS'!$AP285="Muy Baja",'MAPA DE RIESGOS'!$AR285="Catastrófico"),CONCATENATE("R",'MAPA DE RIESGOS'!$H285,"C",'MAPA DE RIESGOS'!$AF285),"")</f>
        <v/>
      </c>
      <c r="CL149" s="335" t="str">
        <f>IF(AND('MAPA DE RIESGOS'!$AP286="Muy Baja",'MAPA DE RIESGOS'!$AR286="Catastrófico"),CONCATENATE("R",'MAPA DE RIESGOS'!$H286,"C",'MAPA DE RIESGOS'!$AF286),"")</f>
        <v/>
      </c>
      <c r="CM149" s="335" t="str">
        <f>IF(AND('MAPA DE RIESGOS'!$AP287="Muy Baja",'MAPA DE RIESGOS'!$AR287="Catastrófico"),CONCATENATE("R",'MAPA DE RIESGOS'!$H287,"C",'MAPA DE RIESGOS'!$AF287),"")</f>
        <v/>
      </c>
      <c r="CN149" s="335" t="str">
        <f>IF(AND('MAPA DE RIESGOS'!$AP288="Muy Baja",'MAPA DE RIESGOS'!$AR288="Catastrófico"),CONCATENATE("R",'MAPA DE RIESGOS'!$H288,"C",'MAPA DE RIESGOS'!$AF288),"")</f>
        <v/>
      </c>
      <c r="CO149" s="335" t="str">
        <f>IF(AND('MAPA DE RIESGOS'!$AP289="Muy Baja",'MAPA DE RIESGOS'!$AR289="Catastrófico"),CONCATENATE("R",'MAPA DE RIESGOS'!$H289,"C",'MAPA DE RIESGOS'!$AF289),"")</f>
        <v/>
      </c>
      <c r="CP149" s="335" t="str">
        <f>IF(AND('MAPA DE RIESGOS'!$AP290="Muy Baja",'MAPA DE RIESGOS'!$AR290="Catastrófico"),CONCATENATE("R",'MAPA DE RIESGOS'!$H290,"C",'MAPA DE RIESGOS'!$AF290),"")</f>
        <v/>
      </c>
      <c r="CQ149" s="335" t="str">
        <f>IF(AND('MAPA DE RIESGOS'!$AP291="Muy Baja",'MAPA DE RIESGOS'!$AR291="Catastrófico"),CONCATENATE("R",'MAPA DE RIESGOS'!$H291,"C",'MAPA DE RIESGOS'!$AF291),"")</f>
        <v/>
      </c>
      <c r="CR149" s="335" t="str">
        <f>IF(AND('MAPA DE RIESGOS'!$AP292="Muy Baja",'MAPA DE RIESGOS'!$AR292="Catastrófico"),CONCATENATE("R",'MAPA DE RIESGOS'!$H292,"C",'MAPA DE RIESGOS'!$AF292),"")</f>
        <v/>
      </c>
      <c r="CS149" s="335" t="str">
        <f>IF(AND('MAPA DE RIESGOS'!$AP293="Muy Baja",'MAPA DE RIESGOS'!$AR293="Catastrófico"),CONCATENATE("R",'MAPA DE RIESGOS'!$H293,"C",'MAPA DE RIESGOS'!$AF293),"")</f>
        <v/>
      </c>
      <c r="CT149" s="335" t="str">
        <f>IF(AND('MAPA DE RIESGOS'!$AP294="Muy Baja",'MAPA DE RIESGOS'!$AR294="Catastrófico"),CONCATENATE("R",'MAPA DE RIESGOS'!$H294,"C",'MAPA DE RIESGOS'!$AF294),"")</f>
        <v/>
      </c>
      <c r="CU149" s="336" t="str">
        <f>IF(AND('MAPA DE RIESGOS'!$AP295="Muy Baja",'MAPA DE RIESGOS'!$AR295="Catastrófico"),CONCATENATE("R",'MAPA DE RIESGOS'!$H295,"C",'MAPA DE RIESGOS'!$AF295),"")</f>
        <v/>
      </c>
      <c r="CV149" s="67"/>
    </row>
    <row r="150" spans="2:100" ht="32.450000000000003" customHeight="1">
      <c r="B150" s="966"/>
      <c r="C150" s="966"/>
      <c r="D150" s="967"/>
      <c r="E150" s="955"/>
      <c r="F150" s="956"/>
      <c r="G150" s="956"/>
      <c r="H150" s="956"/>
      <c r="I150" s="956"/>
      <c r="J150" s="354" t="str">
        <f>IF(AND('MAPA DE RIESGOS'!$AP296="Muy Baja",'MAPA DE RIESGOS'!$AR296="Leve"),CONCATENATE("R",'MAPA DE RIESGOS'!$H296,"C",'MAPA DE RIESGOS'!$AF296),"")</f>
        <v/>
      </c>
      <c r="K150" s="355" t="str">
        <f>IF(AND('MAPA DE RIESGOS'!$AP297="Muy Baja",'MAPA DE RIESGOS'!$AR297="Leve"),CONCATENATE("R",'MAPA DE RIESGOS'!$H297,"C",'MAPA DE RIESGOS'!$AF297),"")</f>
        <v/>
      </c>
      <c r="L150" s="355" t="str">
        <f>IF(AND('MAPA DE RIESGOS'!$AP298="Muy Baja",'MAPA DE RIESGOS'!$AR298="Leve"),CONCATENATE("R",'MAPA DE RIESGOS'!$H298,"C",'MAPA DE RIESGOS'!$AF298),"")</f>
        <v/>
      </c>
      <c r="M150" s="355" t="str">
        <f>IF(AND('MAPA DE RIESGOS'!$AP299="Muy Baja",'MAPA DE RIESGOS'!$AR299="Leve"),CONCATENATE("R",'MAPA DE RIESGOS'!$H299,"C",'MAPA DE RIESGOS'!$AF299),"")</f>
        <v/>
      </c>
      <c r="N150" s="355" t="str">
        <f>IF(AND('MAPA DE RIESGOS'!$AP300="Muy Baja",'MAPA DE RIESGOS'!$AR300="Leve"),CONCATENATE("R",'MAPA DE RIESGOS'!$H300,"C",'MAPA DE RIESGOS'!$AF300),"")</f>
        <v/>
      </c>
      <c r="O150" s="355" t="str">
        <f>IF(AND('MAPA DE RIESGOS'!$AP301="Muy Baja",'MAPA DE RIESGOS'!$AR301="Leve"),CONCATENATE("R",'MAPA DE RIESGOS'!$H301,"C",'MAPA DE RIESGOS'!$AF301),"")</f>
        <v/>
      </c>
      <c r="P150" s="355" t="str">
        <f>IF(AND('MAPA DE RIESGOS'!$AP302="Muy Baja",'MAPA DE RIESGOS'!$AR302="Leve"),CONCATENATE("R",'MAPA DE RIESGOS'!$H302,"C",'MAPA DE RIESGOS'!$AF302),"")</f>
        <v/>
      </c>
      <c r="Q150" s="355" t="str">
        <f>IF(AND('MAPA DE RIESGOS'!$AP303="Muy Baja",'MAPA DE RIESGOS'!$AR303="Leve"),CONCATENATE("R",'MAPA DE RIESGOS'!$H303,"C",'MAPA DE RIESGOS'!$AF303),"")</f>
        <v/>
      </c>
      <c r="R150" s="355" t="str">
        <f>IF(AND('MAPA DE RIESGOS'!$AP304="Muy Baja",'MAPA DE RIESGOS'!$AR304="Leve"),CONCATENATE("R",'MAPA DE RIESGOS'!$H304,"C",'MAPA DE RIESGOS'!$AF304),"")</f>
        <v/>
      </c>
      <c r="S150" s="355" t="str">
        <f>IF(AND('MAPA DE RIESGOS'!$AP305="Muy Baja",'MAPA DE RIESGOS'!$AR305="Leve"),CONCATENATE("R",'MAPA DE RIESGOS'!$H305,"C",'MAPA DE RIESGOS'!$AF305),"")</f>
        <v/>
      </c>
      <c r="T150" s="355" t="str">
        <f>IF(AND('MAPA DE RIESGOS'!$AP306="Muy Baja",'MAPA DE RIESGOS'!$AR306="Leve"),CONCATENATE("R",'MAPA DE RIESGOS'!$H306,"C",'MAPA DE RIESGOS'!$AF306),"")</f>
        <v/>
      </c>
      <c r="U150" s="355" t="str">
        <f>IF(AND('MAPA DE RIESGOS'!$AP307="Muy Baja",'MAPA DE RIESGOS'!$AR307="Leve"),CONCATENATE("R",'MAPA DE RIESGOS'!$H307,"C",'MAPA DE RIESGOS'!$AF307),"")</f>
        <v/>
      </c>
      <c r="V150" s="355" t="str">
        <f>IF(AND('MAPA DE RIESGOS'!$AP308="Muy Baja",'MAPA DE RIESGOS'!$AR308="Leve"),CONCATENATE("R",'MAPA DE RIESGOS'!$H308,"C",'MAPA DE RIESGOS'!$AF308),"")</f>
        <v/>
      </c>
      <c r="W150" s="355" t="str">
        <f>IF(AND('MAPA DE RIESGOS'!$AP309="Muy Baja",'MAPA DE RIESGOS'!$AR309="Leve"),CONCATENATE("R",'MAPA DE RIESGOS'!$H309,"C",'MAPA DE RIESGOS'!$AF309),"")</f>
        <v/>
      </c>
      <c r="X150" s="355" t="str">
        <f>IF(AND('MAPA DE RIESGOS'!$AP310="Muy Baja",'MAPA DE RIESGOS'!$AR310="Leve"),CONCATENATE("R",'MAPA DE RIESGOS'!$H310,"C",'MAPA DE RIESGOS'!$AF310),"")</f>
        <v/>
      </c>
      <c r="Y150" s="355" t="str">
        <f>IF(AND('MAPA DE RIESGOS'!$AP311="Muy Baja",'MAPA DE RIESGOS'!$AR311="Leve"),CONCATENATE("R",'MAPA DE RIESGOS'!$H311,"C",'MAPA DE RIESGOS'!$AF311),"")</f>
        <v/>
      </c>
      <c r="Z150" s="355" t="str">
        <f>IF(AND('MAPA DE RIESGOS'!$AP312="Muy Baja",'MAPA DE RIESGOS'!$AR312="Leve"),CONCATENATE("R",'MAPA DE RIESGOS'!$H312,"C",'MAPA DE RIESGOS'!$AF312),"")</f>
        <v/>
      </c>
      <c r="AA150" s="356" t="str">
        <f>IF(AND('MAPA DE RIESGOS'!$AP313="Muy Baja",'MAPA DE RIESGOS'!$AR313="Leve"),CONCATENATE("R",'MAPA DE RIESGOS'!$H313,"C",'MAPA DE RIESGOS'!$AF313),"")</f>
        <v/>
      </c>
      <c r="AB150" s="354" t="str">
        <f>IF(AND('MAPA DE RIESGOS'!$AP296="Muy Baja",'MAPA DE RIESGOS'!$AR296="Menor"),CONCATENATE("R",'MAPA DE RIESGOS'!$H296,"C",'MAPA DE RIESGOS'!$AF296),"")</f>
        <v/>
      </c>
      <c r="AC150" s="355" t="str">
        <f>IF(AND('MAPA DE RIESGOS'!$AP297="Muy Baja",'MAPA DE RIESGOS'!$AR297="Menor"),CONCATENATE("R",'MAPA DE RIESGOS'!$H297,"C",'MAPA DE RIESGOS'!$AF297),"")</f>
        <v/>
      </c>
      <c r="AD150" s="355" t="str">
        <f>IF(AND('MAPA DE RIESGOS'!$AP298="Muy Baja",'MAPA DE RIESGOS'!$AR298="Menor"),CONCATENATE("R",'MAPA DE RIESGOS'!$H298,"C",'MAPA DE RIESGOS'!$AF298),"")</f>
        <v/>
      </c>
      <c r="AE150" s="355" t="str">
        <f>IF(AND('MAPA DE RIESGOS'!$AP299="Muy Baja",'MAPA DE RIESGOS'!$AR299="Menor"),CONCATENATE("R",'MAPA DE RIESGOS'!$H299,"C",'MAPA DE RIESGOS'!$AF299),"")</f>
        <v/>
      </c>
      <c r="AF150" s="355" t="str">
        <f>IF(AND('MAPA DE RIESGOS'!$AP300="Muy Baja",'MAPA DE RIESGOS'!$AR300="Menor"),CONCATENATE("R",'MAPA DE RIESGOS'!$H300,"C",'MAPA DE RIESGOS'!$AF300),"")</f>
        <v/>
      </c>
      <c r="AG150" s="355" t="str">
        <f>IF(AND('MAPA DE RIESGOS'!$AP301="Muy Baja",'MAPA DE RIESGOS'!$AR301="Menor"),CONCATENATE("R",'MAPA DE RIESGOS'!$H301,"C",'MAPA DE RIESGOS'!$AF301),"")</f>
        <v/>
      </c>
      <c r="AH150" s="355" t="str">
        <f>IF(AND('MAPA DE RIESGOS'!$AP302="Muy Baja",'MAPA DE RIESGOS'!$AR302="Menor"),CONCATENATE("R",'MAPA DE RIESGOS'!$H302,"C",'MAPA DE RIESGOS'!$AF302),"")</f>
        <v/>
      </c>
      <c r="AI150" s="355" t="str">
        <f>IF(AND('MAPA DE RIESGOS'!$AP303="Muy Baja",'MAPA DE RIESGOS'!$AR303="Menor"),CONCATENATE("R",'MAPA DE RIESGOS'!$H303,"C",'MAPA DE RIESGOS'!$AF303),"")</f>
        <v/>
      </c>
      <c r="AJ150" s="355" t="str">
        <f>IF(AND('MAPA DE RIESGOS'!$AP304="Muy Baja",'MAPA DE RIESGOS'!$AR304="Menor"),CONCATENATE("R",'MAPA DE RIESGOS'!$H304,"C",'MAPA DE RIESGOS'!$AF304),"")</f>
        <v/>
      </c>
      <c r="AK150" s="355" t="str">
        <f>IF(AND('MAPA DE RIESGOS'!$AP305="Muy Baja",'MAPA DE RIESGOS'!$AR305="Menor"),CONCATENATE("R",'MAPA DE RIESGOS'!$H305,"C",'MAPA DE RIESGOS'!$AF305),"")</f>
        <v/>
      </c>
      <c r="AL150" s="355" t="str">
        <f>IF(AND('MAPA DE RIESGOS'!$AP306="Muy Baja",'MAPA DE RIESGOS'!$AR306="Menor"),CONCATENATE("R",'MAPA DE RIESGOS'!$H306,"C",'MAPA DE RIESGOS'!$AF306),"")</f>
        <v/>
      </c>
      <c r="AM150" s="355" t="str">
        <f>IF(AND('MAPA DE RIESGOS'!$AP307="Muy Baja",'MAPA DE RIESGOS'!$AR307="Menor"),CONCATENATE("R",'MAPA DE RIESGOS'!$H307,"C",'MAPA DE RIESGOS'!$AF307),"")</f>
        <v/>
      </c>
      <c r="AN150" s="355" t="str">
        <f>IF(AND('MAPA DE RIESGOS'!$AP308="Muy Baja",'MAPA DE RIESGOS'!$AR308="Menor"),CONCATENATE("R",'MAPA DE RIESGOS'!$H308,"C",'MAPA DE RIESGOS'!$AF308),"")</f>
        <v/>
      </c>
      <c r="AO150" s="355" t="str">
        <f>IF(AND('MAPA DE RIESGOS'!$AP309="Muy Baja",'MAPA DE RIESGOS'!$AR309="Menor"),CONCATENATE("R",'MAPA DE RIESGOS'!$H309,"C",'MAPA DE RIESGOS'!$AF309),"")</f>
        <v/>
      </c>
      <c r="AP150" s="355" t="str">
        <f>IF(AND('MAPA DE RIESGOS'!$AP310="Muy Baja",'MAPA DE RIESGOS'!$AR310="Menor"),CONCATENATE("R",'MAPA DE RIESGOS'!$H310,"C",'MAPA DE RIESGOS'!$AF310),"")</f>
        <v/>
      </c>
      <c r="AQ150" s="355" t="str">
        <f>IF(AND('MAPA DE RIESGOS'!$AP311="Muy Baja",'MAPA DE RIESGOS'!$AR311="Menor"),CONCATENATE("R",'MAPA DE RIESGOS'!$H311,"C",'MAPA DE RIESGOS'!$AF311),"")</f>
        <v/>
      </c>
      <c r="AR150" s="355" t="str">
        <f>IF(AND('MAPA DE RIESGOS'!$AP312="Muy Baja",'MAPA DE RIESGOS'!$AR312="Menor"),CONCATENATE("R",'MAPA DE RIESGOS'!$H312,"C",'MAPA DE RIESGOS'!$AF312),"")</f>
        <v/>
      </c>
      <c r="AS150" s="356" t="str">
        <f>IF(AND('MAPA DE RIESGOS'!$AP313="Muy Baja",'MAPA DE RIESGOS'!$AR313="Menor"),CONCATENATE("R",'MAPA DE RIESGOS'!$H313,"C",'MAPA DE RIESGOS'!$AF313),"")</f>
        <v/>
      </c>
      <c r="AT150" s="345" t="str">
        <f>IF(AND('MAPA DE RIESGOS'!$AP296="Muy Baja",'MAPA DE RIESGOS'!$AR296="Moderado"),CONCATENATE("R",'MAPA DE RIESGOS'!$H296,"C",'MAPA DE RIESGOS'!$AF296),"")</f>
        <v/>
      </c>
      <c r="AU150" s="346" t="str">
        <f>IF(AND('MAPA DE RIESGOS'!$AP297="Muy Baja",'MAPA DE RIESGOS'!$AR297="Moderado"),CONCATENATE("R",'MAPA DE RIESGOS'!$H297,"C",'MAPA DE RIESGOS'!$AF297),"")</f>
        <v/>
      </c>
      <c r="AV150" s="346" t="str">
        <f>IF(AND('MAPA DE RIESGOS'!$AP298="Muy Baja",'MAPA DE RIESGOS'!$AR298="Moderado"),CONCATENATE("R",'MAPA DE RIESGOS'!$H298,"C",'MAPA DE RIESGOS'!$AF298),"")</f>
        <v/>
      </c>
      <c r="AW150" s="346" t="str">
        <f>IF(AND('MAPA DE RIESGOS'!$AP299="Muy Baja",'MAPA DE RIESGOS'!$AR299="Moderado"),CONCATENATE("R",'MAPA DE RIESGOS'!$H299,"C",'MAPA DE RIESGOS'!$AF299),"")</f>
        <v/>
      </c>
      <c r="AX150" s="346" t="str">
        <f>IF(AND('MAPA DE RIESGOS'!$AP300="Muy Baja",'MAPA DE RIESGOS'!$AR300="Moderado"),CONCATENATE("R",'MAPA DE RIESGOS'!$H300,"C",'MAPA DE RIESGOS'!$AF300),"")</f>
        <v/>
      </c>
      <c r="AY150" s="346" t="str">
        <f>IF(AND('MAPA DE RIESGOS'!$AP301="Muy Baja",'MAPA DE RIESGOS'!$AR301="Moderado"),CONCATENATE("R",'MAPA DE RIESGOS'!$H301,"C",'MAPA DE RIESGOS'!$AF301),"")</f>
        <v/>
      </c>
      <c r="AZ150" s="346" t="str">
        <f>IF(AND('MAPA DE RIESGOS'!$AP302="Muy Baja",'MAPA DE RIESGOS'!$AR302="Moderado"),CONCATENATE("R",'MAPA DE RIESGOS'!$H302,"C",'MAPA DE RIESGOS'!$AF302),"")</f>
        <v/>
      </c>
      <c r="BA150" s="346" t="str">
        <f>IF(AND('MAPA DE RIESGOS'!$AP303="Muy Baja",'MAPA DE RIESGOS'!$AR303="Moderado"),CONCATENATE("R",'MAPA DE RIESGOS'!$H303,"C",'MAPA DE RIESGOS'!$AF303),"")</f>
        <v/>
      </c>
      <c r="BB150" s="346" t="str">
        <f>IF(AND('MAPA DE RIESGOS'!$AP304="Muy Baja",'MAPA DE RIESGOS'!$AR304="Moderado"),CONCATENATE("R",'MAPA DE RIESGOS'!$H304,"C",'MAPA DE RIESGOS'!$AF304),"")</f>
        <v/>
      </c>
      <c r="BC150" s="346" t="str">
        <f>IF(AND('MAPA DE RIESGOS'!$AP305="Muy Baja",'MAPA DE RIESGOS'!$AR305="Moderado"),CONCATENATE("R",'MAPA DE RIESGOS'!$H305,"C",'MAPA DE RIESGOS'!$AF305),"")</f>
        <v/>
      </c>
      <c r="BD150" s="346" t="str">
        <f>IF(AND('MAPA DE RIESGOS'!$AP306="Muy Baja",'MAPA DE RIESGOS'!$AR306="Moderado"),CONCATENATE("R",'MAPA DE RIESGOS'!$H306,"C",'MAPA DE RIESGOS'!$AF306),"")</f>
        <v/>
      </c>
      <c r="BE150" s="346" t="str">
        <f>IF(AND('MAPA DE RIESGOS'!$AP307="Muy Baja",'MAPA DE RIESGOS'!$AR307="Moderado"),CONCATENATE("R",'MAPA DE RIESGOS'!$H307,"C",'MAPA DE RIESGOS'!$AF307),"")</f>
        <v/>
      </c>
      <c r="BF150" s="346" t="str">
        <f>IF(AND('MAPA DE RIESGOS'!$AP308="Muy Baja",'MAPA DE RIESGOS'!$AR308="Moderado"),CONCATENATE("R",'MAPA DE RIESGOS'!$H308,"C",'MAPA DE RIESGOS'!$AF308),"")</f>
        <v/>
      </c>
      <c r="BG150" s="346" t="str">
        <f>IF(AND('MAPA DE RIESGOS'!$AP309="Muy Baja",'MAPA DE RIESGOS'!$AR309="Moderado"),CONCATENATE("R",'MAPA DE RIESGOS'!$H309,"C",'MAPA DE RIESGOS'!$AF309),"")</f>
        <v/>
      </c>
      <c r="BH150" s="346" t="str">
        <f>IF(AND('MAPA DE RIESGOS'!$AP310="Muy Baja",'MAPA DE RIESGOS'!$AR310="Moderado"),CONCATENATE("R",'MAPA DE RIESGOS'!$H310,"C",'MAPA DE RIESGOS'!$AF310),"")</f>
        <v/>
      </c>
      <c r="BI150" s="346" t="str">
        <f>IF(AND('MAPA DE RIESGOS'!$AP311="Muy Baja",'MAPA DE RIESGOS'!$AR311="Moderado"),CONCATENATE("R",'MAPA DE RIESGOS'!$H311,"C",'MAPA DE RIESGOS'!$AF311),"")</f>
        <v/>
      </c>
      <c r="BJ150" s="346" t="str">
        <f>IF(AND('MAPA DE RIESGOS'!$AP312="Muy Baja",'MAPA DE RIESGOS'!$AR312="Moderado"),CONCATENATE("R",'MAPA DE RIESGOS'!$H312,"C",'MAPA DE RIESGOS'!$AF312),"")</f>
        <v/>
      </c>
      <c r="BK150" s="347" t="str">
        <f>IF(AND('MAPA DE RIESGOS'!$AP313="Muy Baja",'MAPA DE RIESGOS'!$AR313="Moderado"),CONCATENATE("R",'MAPA DE RIESGOS'!$H313,"C",'MAPA DE RIESGOS'!$AF313),"")</f>
        <v/>
      </c>
      <c r="BL150" s="333" t="str">
        <f>IF(AND('MAPA DE RIESGOS'!$AP296="Muy Baja",'MAPA DE RIESGOS'!$AR296="Mayor"),CONCATENATE("R",'MAPA DE RIESGOS'!$H296,"C",'MAPA DE RIESGOS'!$AF296),"")</f>
        <v/>
      </c>
      <c r="BM150" s="333" t="str">
        <f>IF(AND('MAPA DE RIESGOS'!$AP297="Muy Baja",'MAPA DE RIESGOS'!$AR297="Mayor"),CONCATENATE("R",'MAPA DE RIESGOS'!$H297,"C",'MAPA DE RIESGOS'!$AF297),"")</f>
        <v/>
      </c>
      <c r="BN150" s="333" t="str">
        <f>IF(AND('MAPA DE RIESGOS'!$AP298="Muy Baja",'MAPA DE RIESGOS'!$AR298="Mayor"),CONCATENATE("R",'MAPA DE RIESGOS'!$H298,"C",'MAPA DE RIESGOS'!$AF298),"")</f>
        <v/>
      </c>
      <c r="BO150" s="333" t="str">
        <f>IF(AND('MAPA DE RIESGOS'!$AP299="Muy Baja",'MAPA DE RIESGOS'!$AR299="Mayor"),CONCATENATE("R",'MAPA DE RIESGOS'!$H299,"C",'MAPA DE RIESGOS'!$AF299),"")</f>
        <v/>
      </c>
      <c r="BP150" s="333" t="str">
        <f>IF(AND('MAPA DE RIESGOS'!$AP300="Muy Baja",'MAPA DE RIESGOS'!$AR300="Mayor"),CONCATENATE("R",'MAPA DE RIESGOS'!$H300,"C",'MAPA DE RIESGOS'!$AF300),"")</f>
        <v/>
      </c>
      <c r="BQ150" s="333" t="str">
        <f>IF(AND('MAPA DE RIESGOS'!$AP301="Muy Baja",'MAPA DE RIESGOS'!$AR301="Mayor"),CONCATENATE("R",'MAPA DE RIESGOS'!$H301,"C",'MAPA DE RIESGOS'!$AF301),"")</f>
        <v/>
      </c>
      <c r="BR150" s="333" t="str">
        <f>IF(AND('MAPA DE RIESGOS'!$AP302="Muy Baja",'MAPA DE RIESGOS'!$AR302="Mayor"),CONCATENATE("R",'MAPA DE RIESGOS'!$H302,"C",'MAPA DE RIESGOS'!$AF302),"")</f>
        <v/>
      </c>
      <c r="BS150" s="333" t="str">
        <f>IF(AND('MAPA DE RIESGOS'!$AP303="Muy Baja",'MAPA DE RIESGOS'!$AR303="Mayor"),CONCATENATE("R",'MAPA DE RIESGOS'!$H303,"C",'MAPA DE RIESGOS'!$AF303),"")</f>
        <v/>
      </c>
      <c r="BT150" s="333" t="str">
        <f>IF(AND('MAPA DE RIESGOS'!$AP304="Muy Baja",'MAPA DE RIESGOS'!$AR304="Mayor"),CONCATENATE("R",'MAPA DE RIESGOS'!$H304,"C",'MAPA DE RIESGOS'!$AF304),"")</f>
        <v/>
      </c>
      <c r="BU150" s="333" t="str">
        <f>IF(AND('MAPA DE RIESGOS'!$AP305="Muy Baja",'MAPA DE RIESGOS'!$AR305="Mayor"),CONCATENATE("R",'MAPA DE RIESGOS'!$H305,"C",'MAPA DE RIESGOS'!$AF305),"")</f>
        <v/>
      </c>
      <c r="BV150" s="333" t="str">
        <f>IF(AND('MAPA DE RIESGOS'!$AP306="Muy Baja",'MAPA DE RIESGOS'!$AR306="Mayor"),CONCATENATE("R",'MAPA DE RIESGOS'!$H306,"C",'MAPA DE RIESGOS'!$AF306),"")</f>
        <v/>
      </c>
      <c r="BW150" s="333" t="str">
        <f>IF(AND('MAPA DE RIESGOS'!$AP307="Muy Baja",'MAPA DE RIESGOS'!$AR307="Mayor"),CONCATENATE("R",'MAPA DE RIESGOS'!$H307,"C",'MAPA DE RIESGOS'!$AF307),"")</f>
        <v/>
      </c>
      <c r="BX150" s="333" t="str">
        <f>IF(AND('MAPA DE RIESGOS'!$AP308="Muy Baja",'MAPA DE RIESGOS'!$AR308="Mayor"),CONCATENATE("R",'MAPA DE RIESGOS'!$H308,"C",'MAPA DE RIESGOS'!$AF308),"")</f>
        <v/>
      </c>
      <c r="BY150" s="333" t="str">
        <f>IF(AND('MAPA DE RIESGOS'!$AP309="Muy Baja",'MAPA DE RIESGOS'!$AR309="Mayor"),CONCATENATE("R",'MAPA DE RIESGOS'!$H309,"C",'MAPA DE RIESGOS'!$AF309),"")</f>
        <v/>
      </c>
      <c r="BZ150" s="333" t="str">
        <f>IF(AND('MAPA DE RIESGOS'!$AP310="Muy Baja",'MAPA DE RIESGOS'!$AR310="Mayor"),CONCATENATE("R",'MAPA DE RIESGOS'!$H310,"C",'MAPA DE RIESGOS'!$AF310),"")</f>
        <v/>
      </c>
      <c r="CA150" s="333" t="str">
        <f>IF(AND('MAPA DE RIESGOS'!$AP311="Muy Baja",'MAPA DE RIESGOS'!$AR311="Mayor"),CONCATENATE("R",'MAPA DE RIESGOS'!$H311,"C",'MAPA DE RIESGOS'!$AF311),"")</f>
        <v/>
      </c>
      <c r="CB150" s="333" t="str">
        <f>IF(AND('MAPA DE RIESGOS'!$AP312="Muy Baja",'MAPA DE RIESGOS'!$AR312="Mayor"),CONCATENATE("R",'MAPA DE RIESGOS'!$H312,"C",'MAPA DE RIESGOS'!$AF312),"")</f>
        <v/>
      </c>
      <c r="CC150" s="334" t="str">
        <f>IF(AND('MAPA DE RIESGOS'!$AP313="Muy Baja",'MAPA DE RIESGOS'!$AR313="Mayor"),CONCATENATE("R",'MAPA DE RIESGOS'!$H313,"C",'MAPA DE RIESGOS'!$AF313),"")</f>
        <v/>
      </c>
      <c r="CD150" s="335" t="str">
        <f>IF(AND('MAPA DE RIESGOS'!$AP296="Muy Baja",'MAPA DE RIESGOS'!$AR296="Catastrófico"),CONCATENATE("R",'MAPA DE RIESGOS'!$H296,"C",'MAPA DE RIESGOS'!$AF296),"")</f>
        <v/>
      </c>
      <c r="CE150" s="335" t="str">
        <f>IF(AND('MAPA DE RIESGOS'!$AP297="Muy Baja",'MAPA DE RIESGOS'!$AR297="Catastrófico"),CONCATENATE("R",'MAPA DE RIESGOS'!$H297,"C",'MAPA DE RIESGOS'!$AF297),"")</f>
        <v/>
      </c>
      <c r="CF150" s="335" t="str">
        <f>IF(AND('MAPA DE RIESGOS'!$AP298="Muy Baja",'MAPA DE RIESGOS'!$AR298="Catastrófico"),CONCATENATE("R",'MAPA DE RIESGOS'!$H298,"C",'MAPA DE RIESGOS'!$AF298),"")</f>
        <v/>
      </c>
      <c r="CG150" s="335" t="str">
        <f>IF(AND('MAPA DE RIESGOS'!$AP299="Muy Baja",'MAPA DE RIESGOS'!$AR299="Catastrófico"),CONCATENATE("R",'MAPA DE RIESGOS'!$H299,"C",'MAPA DE RIESGOS'!$AF299),"")</f>
        <v/>
      </c>
      <c r="CH150" s="335" t="str">
        <f>IF(AND('MAPA DE RIESGOS'!$AP300="Muy Baja",'MAPA DE RIESGOS'!$AR300="Catastrófico"),CONCATENATE("R",'MAPA DE RIESGOS'!$H300,"C",'MAPA DE RIESGOS'!$AF300),"")</f>
        <v/>
      </c>
      <c r="CI150" s="335" t="str">
        <f>IF(AND('MAPA DE RIESGOS'!$AP301="Muy Baja",'MAPA DE RIESGOS'!$AR301="Catastrófico"),CONCATENATE("R",'MAPA DE RIESGOS'!$H301,"C",'MAPA DE RIESGOS'!$AF301),"")</f>
        <v/>
      </c>
      <c r="CJ150" s="335" t="str">
        <f>IF(AND('MAPA DE RIESGOS'!$AP302="Muy Baja",'MAPA DE RIESGOS'!$AR302="Catastrófico"),CONCATENATE("R",'MAPA DE RIESGOS'!$H302,"C",'MAPA DE RIESGOS'!$AF302),"")</f>
        <v/>
      </c>
      <c r="CK150" s="335" t="str">
        <f>IF(AND('MAPA DE RIESGOS'!$AP303="Muy Baja",'MAPA DE RIESGOS'!$AR303="Catastrófico"),CONCATENATE("R",'MAPA DE RIESGOS'!$H303,"C",'MAPA DE RIESGOS'!$AF303),"")</f>
        <v/>
      </c>
      <c r="CL150" s="335" t="str">
        <f>IF(AND('MAPA DE RIESGOS'!$AP304="Muy Baja",'MAPA DE RIESGOS'!$AR304="Catastrófico"),CONCATENATE("R",'MAPA DE RIESGOS'!$H304,"C",'MAPA DE RIESGOS'!$AF304),"")</f>
        <v/>
      </c>
      <c r="CM150" s="335" t="str">
        <f>IF(AND('MAPA DE RIESGOS'!$AP305="Muy Baja",'MAPA DE RIESGOS'!$AR305="Catastrófico"),CONCATENATE("R",'MAPA DE RIESGOS'!$H305,"C",'MAPA DE RIESGOS'!$AF305),"")</f>
        <v/>
      </c>
      <c r="CN150" s="335" t="str">
        <f>IF(AND('MAPA DE RIESGOS'!$AP306="Muy Baja",'MAPA DE RIESGOS'!$AR306="Catastrófico"),CONCATENATE("R",'MAPA DE RIESGOS'!$H306,"C",'MAPA DE RIESGOS'!$AF306),"")</f>
        <v/>
      </c>
      <c r="CO150" s="335" t="str">
        <f>IF(AND('MAPA DE RIESGOS'!$AP307="Muy Baja",'MAPA DE RIESGOS'!$AR307="Catastrófico"),CONCATENATE("R",'MAPA DE RIESGOS'!$H307,"C",'MAPA DE RIESGOS'!$AF307),"")</f>
        <v/>
      </c>
      <c r="CP150" s="335" t="str">
        <f>IF(AND('MAPA DE RIESGOS'!$AP308="Muy Baja",'MAPA DE RIESGOS'!$AR308="Catastrófico"),CONCATENATE("R",'MAPA DE RIESGOS'!$H308,"C",'MAPA DE RIESGOS'!$AF308),"")</f>
        <v/>
      </c>
      <c r="CQ150" s="335" t="str">
        <f>IF(AND('MAPA DE RIESGOS'!$AP309="Muy Baja",'MAPA DE RIESGOS'!$AR309="Catastrófico"),CONCATENATE("R",'MAPA DE RIESGOS'!$H309,"C",'MAPA DE RIESGOS'!$AF309),"")</f>
        <v/>
      </c>
      <c r="CR150" s="335" t="str">
        <f>IF(AND('MAPA DE RIESGOS'!$AP310="Muy Baja",'MAPA DE RIESGOS'!$AR310="Catastrófico"),CONCATENATE("R",'MAPA DE RIESGOS'!$H310,"C",'MAPA DE RIESGOS'!$AF310),"")</f>
        <v/>
      </c>
      <c r="CS150" s="335" t="str">
        <f>IF(AND('MAPA DE RIESGOS'!$AP311="Muy Baja",'MAPA DE RIESGOS'!$AR311="Catastrófico"),CONCATENATE("R",'MAPA DE RIESGOS'!$H311,"C",'MAPA DE RIESGOS'!$AF311),"")</f>
        <v/>
      </c>
      <c r="CT150" s="335" t="str">
        <f>IF(AND('MAPA DE RIESGOS'!$AP312="Muy Baja",'MAPA DE RIESGOS'!$AR312="Catastrófico"),CONCATENATE("R",'MAPA DE RIESGOS'!$H312,"C",'MAPA DE RIESGOS'!$AF312),"")</f>
        <v/>
      </c>
      <c r="CU150" s="336" t="str">
        <f>IF(AND('MAPA DE RIESGOS'!$AP313="Muy Baja",'MAPA DE RIESGOS'!$AR313="Catastrófico"),CONCATENATE("R",'MAPA DE RIESGOS'!$H313,"C",'MAPA DE RIESGOS'!$AF313),"")</f>
        <v/>
      </c>
      <c r="CV150" s="67"/>
    </row>
    <row r="151" spans="2:100" ht="32.450000000000003" customHeight="1">
      <c r="B151" s="966"/>
      <c r="C151" s="966"/>
      <c r="D151" s="967"/>
      <c r="E151" s="955"/>
      <c r="F151" s="956"/>
      <c r="G151" s="956"/>
      <c r="H151" s="956"/>
      <c r="I151" s="956"/>
      <c r="J151" s="354" t="str">
        <f>IF(AND('MAPA DE RIESGOS'!$AP314="Muy Baja",'MAPA DE RIESGOS'!$AR314="Leve"),CONCATENATE("R",'MAPA DE RIESGOS'!$H314,"C",'MAPA DE RIESGOS'!$AF314),"")</f>
        <v/>
      </c>
      <c r="K151" s="355" t="str">
        <f>IF(AND('MAPA DE RIESGOS'!$AP315="Muy Baja",'MAPA DE RIESGOS'!$AR315="Leve"),CONCATENATE("R",'MAPA DE RIESGOS'!$H315,"C",'MAPA DE RIESGOS'!$AF315),"")</f>
        <v/>
      </c>
      <c r="L151" s="355" t="str">
        <f>IF(AND('MAPA DE RIESGOS'!$AP316="Muy Baja",'MAPA DE RIESGOS'!$AR316="Leve"),CONCATENATE("R",'MAPA DE RIESGOS'!$H316,"C",'MAPA DE RIESGOS'!$AF316),"")</f>
        <v/>
      </c>
      <c r="M151" s="355" t="str">
        <f>IF(AND('MAPA DE RIESGOS'!$AP317="Muy Baja",'MAPA DE RIESGOS'!$AR317="Leve"),CONCATENATE("R",'MAPA DE RIESGOS'!$H317,"C",'MAPA DE RIESGOS'!$AF317),"")</f>
        <v/>
      </c>
      <c r="N151" s="355" t="str">
        <f>IF(AND('MAPA DE RIESGOS'!$AP318="Muy Baja",'MAPA DE RIESGOS'!$AR318="Leve"),CONCATENATE("R",'MAPA DE RIESGOS'!$H318,"C",'MAPA DE RIESGOS'!$AF318),"")</f>
        <v/>
      </c>
      <c r="O151" s="355" t="str">
        <f>IF(AND('MAPA DE RIESGOS'!$AP319="Muy Baja",'MAPA DE RIESGOS'!$AR319="Leve"),CONCATENATE("R",'MAPA DE RIESGOS'!$H319,"C",'MAPA DE RIESGOS'!$AF319),"")</f>
        <v/>
      </c>
      <c r="P151" s="355" t="str">
        <f>IF(AND('MAPA DE RIESGOS'!$AP320="Muy Baja",'MAPA DE RIESGOS'!$AR320="Leve"),CONCATENATE("R",'MAPA DE RIESGOS'!$H320,"C",'MAPA DE RIESGOS'!$AF320),"")</f>
        <v/>
      </c>
      <c r="Q151" s="355" t="str">
        <f>IF(AND('MAPA DE RIESGOS'!$AP321="Muy Baja",'MAPA DE RIESGOS'!$AR321="Leve"),CONCATENATE("R",'MAPA DE RIESGOS'!$H321,"C",'MAPA DE RIESGOS'!$AF321),"")</f>
        <v/>
      </c>
      <c r="R151" s="355" t="str">
        <f>IF(AND('MAPA DE RIESGOS'!$AP322="Muy Baja",'MAPA DE RIESGOS'!$AR322="Leve"),CONCATENATE("R",'MAPA DE RIESGOS'!$H322,"C",'MAPA DE RIESGOS'!$AF322),"")</f>
        <v/>
      </c>
      <c r="S151" s="355" t="str">
        <f>IF(AND('MAPA DE RIESGOS'!$AP323="Muy Baja",'MAPA DE RIESGOS'!$AR323="Leve"),CONCATENATE("R",'MAPA DE RIESGOS'!$H323,"C",'MAPA DE RIESGOS'!$AF323),"")</f>
        <v/>
      </c>
      <c r="T151" s="355" t="str">
        <f>IF(AND('MAPA DE RIESGOS'!$AP324="Muy Baja",'MAPA DE RIESGOS'!$AR324="Leve"),CONCATENATE("R",'MAPA DE RIESGOS'!$H324,"C",'MAPA DE RIESGOS'!$AF324),"")</f>
        <v/>
      </c>
      <c r="U151" s="355" t="str">
        <f>IF(AND('MAPA DE RIESGOS'!$AP325="Muy Baja",'MAPA DE RIESGOS'!$AR325="Leve"),CONCATENATE("R",'MAPA DE RIESGOS'!$H325,"C",'MAPA DE RIESGOS'!$AF325),"")</f>
        <v/>
      </c>
      <c r="V151" s="355" t="str">
        <f>IF(AND('MAPA DE RIESGOS'!$AP326="Muy Baja",'MAPA DE RIESGOS'!$AR326="Leve"),CONCATENATE("R",'MAPA DE RIESGOS'!$H326,"C",'MAPA DE RIESGOS'!$AF326),"")</f>
        <v/>
      </c>
      <c r="W151" s="355" t="str">
        <f>IF(AND('MAPA DE RIESGOS'!$AP327="Muy Baja",'MAPA DE RIESGOS'!$AR327="Leve"),CONCATENATE("R",'MAPA DE RIESGOS'!$H327,"C",'MAPA DE RIESGOS'!$AF327),"")</f>
        <v/>
      </c>
      <c r="X151" s="355" t="str">
        <f>IF(AND('MAPA DE RIESGOS'!$AP328="Muy Baja",'MAPA DE RIESGOS'!$AR328="Leve"),CONCATENATE("R",'MAPA DE RIESGOS'!$H328,"C",'MAPA DE RIESGOS'!$AF328),"")</f>
        <v/>
      </c>
      <c r="Y151" s="355" t="str">
        <f>IF(AND('MAPA DE RIESGOS'!$AP329="Muy Baja",'MAPA DE RIESGOS'!$AR329="Leve"),CONCATENATE("R",'MAPA DE RIESGOS'!$H329,"C",'MAPA DE RIESGOS'!$AF329),"")</f>
        <v/>
      </c>
      <c r="Z151" s="355" t="str">
        <f>IF(AND('MAPA DE RIESGOS'!$AP330="Muy Baja",'MAPA DE RIESGOS'!$AR330="Leve"),CONCATENATE("R",'MAPA DE RIESGOS'!$H330,"C",'MAPA DE RIESGOS'!$AF330),"")</f>
        <v/>
      </c>
      <c r="AA151" s="356" t="str">
        <f>IF(AND('MAPA DE RIESGOS'!$AP331="Muy Baja",'MAPA DE RIESGOS'!$AR331="Leve"),CONCATENATE("R",'MAPA DE RIESGOS'!$H331,"C",'MAPA DE RIESGOS'!$AF331),"")</f>
        <v/>
      </c>
      <c r="AB151" s="354" t="str">
        <f>IF(AND('MAPA DE RIESGOS'!$AP314="Muy Baja",'MAPA DE RIESGOS'!$AR314="Menor"),CONCATENATE("R",'MAPA DE RIESGOS'!$H314,"C",'MAPA DE RIESGOS'!$AF314),"")</f>
        <v/>
      </c>
      <c r="AC151" s="355" t="str">
        <f>IF(AND('MAPA DE RIESGOS'!$AP315="Muy Baja",'MAPA DE RIESGOS'!$AR315="Menor"),CONCATENATE("R",'MAPA DE RIESGOS'!$H315,"C",'MAPA DE RIESGOS'!$AF315),"")</f>
        <v/>
      </c>
      <c r="AD151" s="355" t="str">
        <f>IF(AND('MAPA DE RIESGOS'!$AP316="Muy Baja",'MAPA DE RIESGOS'!$AR316="Menor"),CONCATENATE("R",'MAPA DE RIESGOS'!$H316,"C",'MAPA DE RIESGOS'!$AF316),"")</f>
        <v/>
      </c>
      <c r="AE151" s="355" t="str">
        <f>IF(AND('MAPA DE RIESGOS'!$AP317="Muy Baja",'MAPA DE RIESGOS'!$AR317="Menor"),CONCATENATE("R",'MAPA DE RIESGOS'!$H317,"C",'MAPA DE RIESGOS'!$AF317),"")</f>
        <v/>
      </c>
      <c r="AF151" s="355" t="str">
        <f>IF(AND('MAPA DE RIESGOS'!$AP318="Muy Baja",'MAPA DE RIESGOS'!$AR318="Menor"),CONCATENATE("R",'MAPA DE RIESGOS'!$H318,"C",'MAPA DE RIESGOS'!$AF318),"")</f>
        <v/>
      </c>
      <c r="AG151" s="355" t="str">
        <f>IF(AND('MAPA DE RIESGOS'!$AP319="Muy Baja",'MAPA DE RIESGOS'!$AR319="Menor"),CONCATENATE("R",'MAPA DE RIESGOS'!$H319,"C",'MAPA DE RIESGOS'!$AF319),"")</f>
        <v/>
      </c>
      <c r="AH151" s="355" t="str">
        <f>IF(AND('MAPA DE RIESGOS'!$AP320="Muy Baja",'MAPA DE RIESGOS'!$AR320="Menor"),CONCATENATE("R",'MAPA DE RIESGOS'!$H320,"C",'MAPA DE RIESGOS'!$AF320),"")</f>
        <v/>
      </c>
      <c r="AI151" s="355" t="str">
        <f>IF(AND('MAPA DE RIESGOS'!$AP321="Muy Baja",'MAPA DE RIESGOS'!$AR321="Menor"),CONCATENATE("R",'MAPA DE RIESGOS'!$H321,"C",'MAPA DE RIESGOS'!$AF321),"")</f>
        <v/>
      </c>
      <c r="AJ151" s="355" t="str">
        <f>IF(AND('MAPA DE RIESGOS'!$AP322="Muy Baja",'MAPA DE RIESGOS'!$AR322="Menor"),CONCATENATE("R",'MAPA DE RIESGOS'!$H322,"C",'MAPA DE RIESGOS'!$AF322),"")</f>
        <v/>
      </c>
      <c r="AK151" s="355" t="str">
        <f>IF(AND('MAPA DE RIESGOS'!$AP323="Muy Baja",'MAPA DE RIESGOS'!$AR323="Menor"),CONCATENATE("R",'MAPA DE RIESGOS'!$H323,"C",'MAPA DE RIESGOS'!$AF323),"")</f>
        <v/>
      </c>
      <c r="AL151" s="355" t="str">
        <f>IF(AND('MAPA DE RIESGOS'!$AP324="Muy Baja",'MAPA DE RIESGOS'!$AR324="Menor"),CONCATENATE("R",'MAPA DE RIESGOS'!$H324,"C",'MAPA DE RIESGOS'!$AF324),"")</f>
        <v/>
      </c>
      <c r="AM151" s="355" t="str">
        <f>IF(AND('MAPA DE RIESGOS'!$AP325="Muy Baja",'MAPA DE RIESGOS'!$AR325="Menor"),CONCATENATE("R",'MAPA DE RIESGOS'!$H325,"C",'MAPA DE RIESGOS'!$AF325),"")</f>
        <v/>
      </c>
      <c r="AN151" s="355" t="str">
        <f>IF(AND('MAPA DE RIESGOS'!$AP326="Muy Baja",'MAPA DE RIESGOS'!$AR326="Menor"),CONCATENATE("R",'MAPA DE RIESGOS'!$H326,"C",'MAPA DE RIESGOS'!$AF326),"")</f>
        <v/>
      </c>
      <c r="AO151" s="355" t="str">
        <f>IF(AND('MAPA DE RIESGOS'!$AP327="Muy Baja",'MAPA DE RIESGOS'!$AR327="Menor"),CONCATENATE("R",'MAPA DE RIESGOS'!$H327,"C",'MAPA DE RIESGOS'!$AF327),"")</f>
        <v/>
      </c>
      <c r="AP151" s="355" t="str">
        <f>IF(AND('MAPA DE RIESGOS'!$AP328="Muy Baja",'MAPA DE RIESGOS'!$AR328="Menor"),CONCATENATE("R",'MAPA DE RIESGOS'!$H328,"C",'MAPA DE RIESGOS'!$AF328),"")</f>
        <v/>
      </c>
      <c r="AQ151" s="355" t="str">
        <f>IF(AND('MAPA DE RIESGOS'!$AP329="Muy Baja",'MAPA DE RIESGOS'!$AR329="Menor"),CONCATENATE("R",'MAPA DE RIESGOS'!$H329,"C",'MAPA DE RIESGOS'!$AF329),"")</f>
        <v/>
      </c>
      <c r="AR151" s="355" t="str">
        <f>IF(AND('MAPA DE RIESGOS'!$AP330="Muy Baja",'MAPA DE RIESGOS'!$AR330="Menor"),CONCATENATE("R",'MAPA DE RIESGOS'!$H330,"C",'MAPA DE RIESGOS'!$AF330),"")</f>
        <v/>
      </c>
      <c r="AS151" s="356" t="str">
        <f>IF(AND('MAPA DE RIESGOS'!$AP331="Muy Baja",'MAPA DE RIESGOS'!$AR331="Menor"),CONCATENATE("R",'MAPA DE RIESGOS'!$H331,"C",'MAPA DE RIESGOS'!$AF331),"")</f>
        <v/>
      </c>
      <c r="AT151" s="345" t="str">
        <f>IF(AND('MAPA DE RIESGOS'!$AP314="Muy Baja",'MAPA DE RIESGOS'!$AR314="Moderado"),CONCATENATE("R",'MAPA DE RIESGOS'!$H314,"C",'MAPA DE RIESGOS'!$AF314),"")</f>
        <v/>
      </c>
      <c r="AU151" s="346" t="str">
        <f>IF(AND('MAPA DE RIESGOS'!$AP315="Muy Baja",'MAPA DE RIESGOS'!$AR315="Moderado"),CONCATENATE("R",'MAPA DE RIESGOS'!$H315,"C",'MAPA DE RIESGOS'!$AF315),"")</f>
        <v/>
      </c>
      <c r="AV151" s="346" t="str">
        <f>IF(AND('MAPA DE RIESGOS'!$AP316="Muy Baja",'MAPA DE RIESGOS'!$AR316="Moderado"),CONCATENATE("R",'MAPA DE RIESGOS'!$H316,"C",'MAPA DE RIESGOS'!$AF316),"")</f>
        <v/>
      </c>
      <c r="AW151" s="346" t="str">
        <f>IF(AND('MAPA DE RIESGOS'!$AP317="Muy Baja",'MAPA DE RIESGOS'!$AR317="Moderado"),CONCATENATE("R",'MAPA DE RIESGOS'!$H317,"C",'MAPA DE RIESGOS'!$AF317),"")</f>
        <v/>
      </c>
      <c r="AX151" s="346" t="str">
        <f>IF(AND('MAPA DE RIESGOS'!$AP318="Muy Baja",'MAPA DE RIESGOS'!$AR318="Moderado"),CONCATENATE("R",'MAPA DE RIESGOS'!$H318,"C",'MAPA DE RIESGOS'!$AF318),"")</f>
        <v/>
      </c>
      <c r="AY151" s="346" t="str">
        <f>IF(AND('MAPA DE RIESGOS'!$AP319="Muy Baja",'MAPA DE RIESGOS'!$AR319="Moderado"),CONCATENATE("R",'MAPA DE RIESGOS'!$H319,"C",'MAPA DE RIESGOS'!$AF319),"")</f>
        <v/>
      </c>
      <c r="AZ151" s="346" t="str">
        <f>IF(AND('MAPA DE RIESGOS'!$AP320="Muy Baja",'MAPA DE RIESGOS'!$AR320="Moderado"),CONCATENATE("R",'MAPA DE RIESGOS'!$H320,"C",'MAPA DE RIESGOS'!$AF320),"")</f>
        <v/>
      </c>
      <c r="BA151" s="346" t="str">
        <f>IF(AND('MAPA DE RIESGOS'!$AP321="Muy Baja",'MAPA DE RIESGOS'!$AR321="Moderado"),CONCATENATE("R",'MAPA DE RIESGOS'!$H321,"C",'MAPA DE RIESGOS'!$AF321),"")</f>
        <v/>
      </c>
      <c r="BB151" s="346" t="str">
        <f>IF(AND('MAPA DE RIESGOS'!$AP322="Muy Baja",'MAPA DE RIESGOS'!$AR322="Moderado"),CONCATENATE("R",'MAPA DE RIESGOS'!$H322,"C",'MAPA DE RIESGOS'!$AF322),"")</f>
        <v/>
      </c>
      <c r="BC151" s="346" t="str">
        <f>IF(AND('MAPA DE RIESGOS'!$AP323="Muy Baja",'MAPA DE RIESGOS'!$AR323="Moderado"),CONCATENATE("R",'MAPA DE RIESGOS'!$H323,"C",'MAPA DE RIESGOS'!$AF323),"")</f>
        <v/>
      </c>
      <c r="BD151" s="346" t="str">
        <f>IF(AND('MAPA DE RIESGOS'!$AP324="Muy Baja",'MAPA DE RIESGOS'!$AR324="Moderado"),CONCATENATE("R",'MAPA DE RIESGOS'!$H324,"C",'MAPA DE RIESGOS'!$AF324),"")</f>
        <v/>
      </c>
      <c r="BE151" s="346" t="str">
        <f>IF(AND('MAPA DE RIESGOS'!$AP325="Muy Baja",'MAPA DE RIESGOS'!$AR325="Moderado"),CONCATENATE("R",'MAPA DE RIESGOS'!$H325,"C",'MAPA DE RIESGOS'!$AF325),"")</f>
        <v/>
      </c>
      <c r="BF151" s="346" t="str">
        <f>IF(AND('MAPA DE RIESGOS'!$AP326="Muy Baja",'MAPA DE RIESGOS'!$AR326="Moderado"),CONCATENATE("R",'MAPA DE RIESGOS'!$H326,"C",'MAPA DE RIESGOS'!$AF326),"")</f>
        <v/>
      </c>
      <c r="BG151" s="346" t="str">
        <f>IF(AND('MAPA DE RIESGOS'!$AP327="Muy Baja",'MAPA DE RIESGOS'!$AR327="Moderado"),CONCATENATE("R",'MAPA DE RIESGOS'!$H327,"C",'MAPA DE RIESGOS'!$AF327),"")</f>
        <v/>
      </c>
      <c r="BH151" s="346" t="str">
        <f>IF(AND('MAPA DE RIESGOS'!$AP328="Muy Baja",'MAPA DE RIESGOS'!$AR328="Moderado"),CONCATENATE("R",'MAPA DE RIESGOS'!$H328,"C",'MAPA DE RIESGOS'!$AF328),"")</f>
        <v/>
      </c>
      <c r="BI151" s="346" t="str">
        <f>IF(AND('MAPA DE RIESGOS'!$AP329="Muy Baja",'MAPA DE RIESGOS'!$AR329="Moderado"),CONCATENATE("R",'MAPA DE RIESGOS'!$H329,"C",'MAPA DE RIESGOS'!$AF329),"")</f>
        <v/>
      </c>
      <c r="BJ151" s="346" t="str">
        <f>IF(AND('MAPA DE RIESGOS'!$AP330="Muy Baja",'MAPA DE RIESGOS'!$AR330="Moderado"),CONCATENATE("R",'MAPA DE RIESGOS'!$H330,"C",'MAPA DE RIESGOS'!$AF330),"")</f>
        <v/>
      </c>
      <c r="BK151" s="347" t="str">
        <f>IF(AND('MAPA DE RIESGOS'!$AP331="Muy Baja",'MAPA DE RIESGOS'!$AR331="Moderado"),CONCATENATE("R",'MAPA DE RIESGOS'!$H331,"C",'MAPA DE RIESGOS'!$AF331),"")</f>
        <v/>
      </c>
      <c r="BL151" s="333" t="str">
        <f>IF(AND('MAPA DE RIESGOS'!$AP314="Muy Baja",'MAPA DE RIESGOS'!$AR314="Mayor"),CONCATENATE("R",'MAPA DE RIESGOS'!$H314,"C",'MAPA DE RIESGOS'!$AF314),"")</f>
        <v/>
      </c>
      <c r="BM151" s="333" t="str">
        <f>IF(AND('MAPA DE RIESGOS'!$AP315="Muy Baja",'MAPA DE RIESGOS'!$AR315="Mayor"),CONCATENATE("R",'MAPA DE RIESGOS'!$H315,"C",'MAPA DE RIESGOS'!$AF315),"")</f>
        <v/>
      </c>
      <c r="BN151" s="333" t="str">
        <f>IF(AND('MAPA DE RIESGOS'!$AP316="Muy Baja",'MAPA DE RIESGOS'!$AR316="Mayor"),CONCATENATE("R",'MAPA DE RIESGOS'!$H316,"C",'MAPA DE RIESGOS'!$AF316),"")</f>
        <v/>
      </c>
      <c r="BO151" s="333" t="str">
        <f>IF(AND('MAPA DE RIESGOS'!$AP317="Muy Baja",'MAPA DE RIESGOS'!$AR317="Mayor"),CONCATENATE("R",'MAPA DE RIESGOS'!$H317,"C",'MAPA DE RIESGOS'!$AF317),"")</f>
        <v/>
      </c>
      <c r="BP151" s="333" t="str">
        <f>IF(AND('MAPA DE RIESGOS'!$AP318="Muy Baja",'MAPA DE RIESGOS'!$AR318="Mayor"),CONCATENATE("R",'MAPA DE RIESGOS'!$H318,"C",'MAPA DE RIESGOS'!$AF318),"")</f>
        <v/>
      </c>
      <c r="BQ151" s="333" t="str">
        <f>IF(AND('MAPA DE RIESGOS'!$AP319="Muy Baja",'MAPA DE RIESGOS'!$AR319="Mayor"),CONCATENATE("R",'MAPA DE RIESGOS'!$H319,"C",'MAPA DE RIESGOS'!$AF319),"")</f>
        <v/>
      </c>
      <c r="BR151" s="333" t="str">
        <f>IF(AND('MAPA DE RIESGOS'!$AP320="Muy Baja",'MAPA DE RIESGOS'!$AR320="Mayor"),CONCATENATE("R",'MAPA DE RIESGOS'!$H320,"C",'MAPA DE RIESGOS'!$AF320),"")</f>
        <v/>
      </c>
      <c r="BS151" s="333" t="str">
        <f>IF(AND('MAPA DE RIESGOS'!$AP321="Muy Baja",'MAPA DE RIESGOS'!$AR321="Mayor"),CONCATENATE("R",'MAPA DE RIESGOS'!$H321,"C",'MAPA DE RIESGOS'!$AF321),"")</f>
        <v/>
      </c>
      <c r="BT151" s="333" t="str">
        <f>IF(AND('MAPA DE RIESGOS'!$AP322="Muy Baja",'MAPA DE RIESGOS'!$AR322="Mayor"),CONCATENATE("R",'MAPA DE RIESGOS'!$H322,"C",'MAPA DE RIESGOS'!$AF322),"")</f>
        <v/>
      </c>
      <c r="BU151" s="333" t="str">
        <f>IF(AND('MAPA DE RIESGOS'!$AP323="Muy Baja",'MAPA DE RIESGOS'!$AR323="Mayor"),CONCATENATE("R",'MAPA DE RIESGOS'!$H323,"C",'MAPA DE RIESGOS'!$AF323),"")</f>
        <v/>
      </c>
      <c r="BV151" s="333" t="str">
        <f>IF(AND('MAPA DE RIESGOS'!$AP324="Muy Baja",'MAPA DE RIESGOS'!$AR324="Mayor"),CONCATENATE("R",'MAPA DE RIESGOS'!$H324,"C",'MAPA DE RIESGOS'!$AF324),"")</f>
        <v/>
      </c>
      <c r="BW151" s="333" t="str">
        <f>IF(AND('MAPA DE RIESGOS'!$AP325="Muy Baja",'MAPA DE RIESGOS'!$AR325="Mayor"),CONCATENATE("R",'MAPA DE RIESGOS'!$H325,"C",'MAPA DE RIESGOS'!$AF325),"")</f>
        <v/>
      </c>
      <c r="BX151" s="333" t="str">
        <f>IF(AND('MAPA DE RIESGOS'!$AP326="Muy Baja",'MAPA DE RIESGOS'!$AR326="Mayor"),CONCATENATE("R",'MAPA DE RIESGOS'!$H326,"C",'MAPA DE RIESGOS'!$AF326),"")</f>
        <v/>
      </c>
      <c r="BY151" s="333" t="str">
        <f>IF(AND('MAPA DE RIESGOS'!$AP327="Muy Baja",'MAPA DE RIESGOS'!$AR327="Mayor"),CONCATENATE("R",'MAPA DE RIESGOS'!$H327,"C",'MAPA DE RIESGOS'!$AF327),"")</f>
        <v/>
      </c>
      <c r="BZ151" s="333" t="str">
        <f>IF(AND('MAPA DE RIESGOS'!$AP328="Muy Baja",'MAPA DE RIESGOS'!$AR328="Mayor"),CONCATENATE("R",'MAPA DE RIESGOS'!$H328,"C",'MAPA DE RIESGOS'!$AF328),"")</f>
        <v/>
      </c>
      <c r="CA151" s="333" t="str">
        <f>IF(AND('MAPA DE RIESGOS'!$AP329="Muy Baja",'MAPA DE RIESGOS'!$AR329="Mayor"),CONCATENATE("R",'MAPA DE RIESGOS'!$H329,"C",'MAPA DE RIESGOS'!$AF329),"")</f>
        <v/>
      </c>
      <c r="CB151" s="333" t="str">
        <f>IF(AND('MAPA DE RIESGOS'!$AP330="Muy Baja",'MAPA DE RIESGOS'!$AR330="Mayor"),CONCATENATE("R",'MAPA DE RIESGOS'!$H330,"C",'MAPA DE RIESGOS'!$AF330),"")</f>
        <v/>
      </c>
      <c r="CC151" s="334" t="str">
        <f>IF(AND('MAPA DE RIESGOS'!$AP331="Muy Baja",'MAPA DE RIESGOS'!$AR331="Mayor"),CONCATENATE("R",'MAPA DE RIESGOS'!$H331,"C",'MAPA DE RIESGOS'!$AF331),"")</f>
        <v/>
      </c>
      <c r="CD151" s="335" t="str">
        <f>IF(AND('MAPA DE RIESGOS'!$AP314="Muy Baja",'MAPA DE RIESGOS'!$AR314="Catastrófico"),CONCATENATE("R",'MAPA DE RIESGOS'!$H314,"C",'MAPA DE RIESGOS'!$AF314),"")</f>
        <v/>
      </c>
      <c r="CE151" s="335" t="str">
        <f>IF(AND('MAPA DE RIESGOS'!$AP315="Muy Baja",'MAPA DE RIESGOS'!$AR315="Catastrófico"),CONCATENATE("R",'MAPA DE RIESGOS'!$H315,"C",'MAPA DE RIESGOS'!$AF315),"")</f>
        <v/>
      </c>
      <c r="CF151" s="335" t="str">
        <f>IF(AND('MAPA DE RIESGOS'!$AP316="Muy Baja",'MAPA DE RIESGOS'!$AR316="Catastrófico"),CONCATENATE("R",'MAPA DE RIESGOS'!$H316,"C",'MAPA DE RIESGOS'!$AF316),"")</f>
        <v/>
      </c>
      <c r="CG151" s="335" t="str">
        <f>IF(AND('MAPA DE RIESGOS'!$AP317="Muy Baja",'MAPA DE RIESGOS'!$AR317="Catastrófico"),CONCATENATE("R",'MAPA DE RIESGOS'!$H317,"C",'MAPA DE RIESGOS'!$AF317),"")</f>
        <v/>
      </c>
      <c r="CH151" s="335" t="str">
        <f>IF(AND('MAPA DE RIESGOS'!$AP318="Muy Baja",'MAPA DE RIESGOS'!$AR318="Catastrófico"),CONCATENATE("R",'MAPA DE RIESGOS'!$H318,"C",'MAPA DE RIESGOS'!$AF318),"")</f>
        <v/>
      </c>
      <c r="CI151" s="335" t="str">
        <f>IF(AND('MAPA DE RIESGOS'!$AP319="Muy Baja",'MAPA DE RIESGOS'!$AR319="Catastrófico"),CONCATENATE("R",'MAPA DE RIESGOS'!$H319,"C",'MAPA DE RIESGOS'!$AF319),"")</f>
        <v/>
      </c>
      <c r="CJ151" s="335" t="str">
        <f>IF(AND('MAPA DE RIESGOS'!$AP320="Muy Baja",'MAPA DE RIESGOS'!$AR320="Catastrófico"),CONCATENATE("R",'MAPA DE RIESGOS'!$H320,"C",'MAPA DE RIESGOS'!$AF320),"")</f>
        <v/>
      </c>
      <c r="CK151" s="335" t="str">
        <f>IF(AND('MAPA DE RIESGOS'!$AP321="Muy Baja",'MAPA DE RIESGOS'!$AR321="Catastrófico"),CONCATENATE("R",'MAPA DE RIESGOS'!$H321,"C",'MAPA DE RIESGOS'!$AF321),"")</f>
        <v/>
      </c>
      <c r="CL151" s="335" t="str">
        <f>IF(AND('MAPA DE RIESGOS'!$AP322="Muy Baja",'MAPA DE RIESGOS'!$AR322="Catastrófico"),CONCATENATE("R",'MAPA DE RIESGOS'!$H322,"C",'MAPA DE RIESGOS'!$AF322),"")</f>
        <v/>
      </c>
      <c r="CM151" s="335" t="str">
        <f>IF(AND('MAPA DE RIESGOS'!$AP323="Muy Baja",'MAPA DE RIESGOS'!$AR323="Catastrófico"),CONCATENATE("R",'MAPA DE RIESGOS'!$H323,"C",'MAPA DE RIESGOS'!$AF323),"")</f>
        <v/>
      </c>
      <c r="CN151" s="335" t="str">
        <f>IF(AND('MAPA DE RIESGOS'!$AP324="Muy Baja",'MAPA DE RIESGOS'!$AR324="Catastrófico"),CONCATENATE("R",'MAPA DE RIESGOS'!$H324,"C",'MAPA DE RIESGOS'!$AF324),"")</f>
        <v/>
      </c>
      <c r="CO151" s="335" t="str">
        <f>IF(AND('MAPA DE RIESGOS'!$AP325="Muy Baja",'MAPA DE RIESGOS'!$AR325="Catastrófico"),CONCATENATE("R",'MAPA DE RIESGOS'!$H325,"C",'MAPA DE RIESGOS'!$AF325),"")</f>
        <v/>
      </c>
      <c r="CP151" s="335" t="str">
        <f>IF(AND('MAPA DE RIESGOS'!$AP326="Muy Baja",'MAPA DE RIESGOS'!$AR326="Catastrófico"),CONCATENATE("R",'MAPA DE RIESGOS'!$H326,"C",'MAPA DE RIESGOS'!$AF326),"")</f>
        <v/>
      </c>
      <c r="CQ151" s="335" t="str">
        <f>IF(AND('MAPA DE RIESGOS'!$AP327="Muy Baja",'MAPA DE RIESGOS'!$AR327="Catastrófico"),CONCATENATE("R",'MAPA DE RIESGOS'!$H327,"C",'MAPA DE RIESGOS'!$AF327),"")</f>
        <v/>
      </c>
      <c r="CR151" s="335" t="str">
        <f>IF(AND('MAPA DE RIESGOS'!$AP328="Muy Baja",'MAPA DE RIESGOS'!$AR328="Catastrófico"),CONCATENATE("R",'MAPA DE RIESGOS'!$H328,"C",'MAPA DE RIESGOS'!$AF328),"")</f>
        <v/>
      </c>
      <c r="CS151" s="335" t="str">
        <f>IF(AND('MAPA DE RIESGOS'!$AP329="Muy Baja",'MAPA DE RIESGOS'!$AR329="Catastrófico"),CONCATENATE("R",'MAPA DE RIESGOS'!$H329,"C",'MAPA DE RIESGOS'!$AF329),"")</f>
        <v/>
      </c>
      <c r="CT151" s="335" t="str">
        <f>IF(AND('MAPA DE RIESGOS'!$AP330="Muy Baja",'MAPA DE RIESGOS'!$AR330="Catastrófico"),CONCATENATE("R",'MAPA DE RIESGOS'!$H330,"C",'MAPA DE RIESGOS'!$AF330),"")</f>
        <v/>
      </c>
      <c r="CU151" s="336" t="str">
        <f>IF(AND('MAPA DE RIESGOS'!$AP331="Muy Baja",'MAPA DE RIESGOS'!$AR331="Catastrófico"),CONCATENATE("R",'MAPA DE RIESGOS'!$H331,"C",'MAPA DE RIESGOS'!$AF331),"")</f>
        <v/>
      </c>
      <c r="CV151" s="67"/>
    </row>
    <row r="152" spans="2:100" ht="32.450000000000003" customHeight="1">
      <c r="B152" s="966"/>
      <c r="C152" s="966"/>
      <c r="D152" s="967"/>
      <c r="E152" s="955"/>
      <c r="F152" s="956"/>
      <c r="G152" s="956"/>
      <c r="H152" s="956"/>
      <c r="I152" s="956"/>
      <c r="J152" s="354" t="str">
        <f>IF(AND('MAPA DE RIESGOS'!$AP332="Muy Baja",'MAPA DE RIESGOS'!$AR332="Leve"),CONCATENATE("R",'MAPA DE RIESGOS'!$H332,"C",'MAPA DE RIESGOS'!$AF332),"")</f>
        <v/>
      </c>
      <c r="K152" s="355" t="str">
        <f>IF(AND('MAPA DE RIESGOS'!$AP333="Muy Baja",'MAPA DE RIESGOS'!$AR333="Leve"),CONCATENATE("R",'MAPA DE RIESGOS'!$H333,"C",'MAPA DE RIESGOS'!$AF333),"")</f>
        <v/>
      </c>
      <c r="L152" s="355" t="str">
        <f>IF(AND('MAPA DE RIESGOS'!$AP334="Muy Baja",'MAPA DE RIESGOS'!$AR334="Leve"),CONCATENATE("R",'MAPA DE RIESGOS'!$H334,"C",'MAPA DE RIESGOS'!$AF334),"")</f>
        <v/>
      </c>
      <c r="M152" s="355" t="str">
        <f>IF(AND('MAPA DE RIESGOS'!$AP335="Muy Baja",'MAPA DE RIESGOS'!$AR335="Leve"),CONCATENATE("R",'MAPA DE RIESGOS'!$H335,"C",'MAPA DE RIESGOS'!$AF335),"")</f>
        <v/>
      </c>
      <c r="N152" s="355" t="str">
        <f>IF(AND('MAPA DE RIESGOS'!$AP336="Muy Baja",'MAPA DE RIESGOS'!$AR336="Leve"),CONCATENATE("R",'MAPA DE RIESGOS'!$H336,"C",'MAPA DE RIESGOS'!$AF336),"")</f>
        <v/>
      </c>
      <c r="O152" s="355" t="str">
        <f>IF(AND('MAPA DE RIESGOS'!$AP337="Muy Baja",'MAPA DE RIESGOS'!$AR337="Leve"),CONCATENATE("R",'MAPA DE RIESGOS'!$H337,"C",'MAPA DE RIESGOS'!$AF337),"")</f>
        <v/>
      </c>
      <c r="P152" s="355" t="str">
        <f>IF(AND('MAPA DE RIESGOS'!$AP338="Muy Baja",'MAPA DE RIESGOS'!$AR338="Leve"),CONCATENATE("R",'MAPA DE RIESGOS'!$H338,"C",'MAPA DE RIESGOS'!$AF338),"")</f>
        <v/>
      </c>
      <c r="Q152" s="355" t="str">
        <f>IF(AND('MAPA DE RIESGOS'!$AP339="Muy Baja",'MAPA DE RIESGOS'!$AR339="Leve"),CONCATENATE("R",'MAPA DE RIESGOS'!$H339,"C",'MAPA DE RIESGOS'!$AF339),"")</f>
        <v/>
      </c>
      <c r="R152" s="355" t="str">
        <f>IF(AND('MAPA DE RIESGOS'!$AP340="Muy Baja",'MAPA DE RIESGOS'!$AR340="Leve"),CONCATENATE("R",'MAPA DE RIESGOS'!$H340,"C",'MAPA DE RIESGOS'!$AF340),"")</f>
        <v/>
      </c>
      <c r="S152" s="355" t="str">
        <f>IF(AND('MAPA DE RIESGOS'!$AP341="Muy Baja",'MAPA DE RIESGOS'!$AR341="Leve"),CONCATENATE("R",'MAPA DE RIESGOS'!$H341,"C",'MAPA DE RIESGOS'!$AF341),"")</f>
        <v/>
      </c>
      <c r="T152" s="355" t="str">
        <f>IF(AND('MAPA DE RIESGOS'!$AP342="Muy Baja",'MAPA DE RIESGOS'!$AR342="Leve"),CONCATENATE("R",'MAPA DE RIESGOS'!$H342,"C",'MAPA DE RIESGOS'!$AF342),"")</f>
        <v/>
      </c>
      <c r="U152" s="355" t="str">
        <f>IF(AND('MAPA DE RIESGOS'!$AP343="Muy Baja",'MAPA DE RIESGOS'!$AR343="Leve"),CONCATENATE("R",'MAPA DE RIESGOS'!$H343,"C",'MAPA DE RIESGOS'!$AF343),"")</f>
        <v/>
      </c>
      <c r="V152" s="355" t="str">
        <f>IF(AND('MAPA DE RIESGOS'!$AP344="Muy Baja",'MAPA DE RIESGOS'!$AR344="Leve"),CONCATENATE("R",'MAPA DE RIESGOS'!$H344,"C",'MAPA DE RIESGOS'!$AF344),"")</f>
        <v/>
      </c>
      <c r="W152" s="355" t="str">
        <f>IF(AND('MAPA DE RIESGOS'!$AP345="Muy Baja",'MAPA DE RIESGOS'!$AR345="Leve"),CONCATENATE("R",'MAPA DE RIESGOS'!$H345,"C",'MAPA DE RIESGOS'!$AF345),"")</f>
        <v/>
      </c>
      <c r="X152" s="355" t="str">
        <f>IF(AND('MAPA DE RIESGOS'!$AP346="Muy Baja",'MAPA DE RIESGOS'!$AR346="Leve"),CONCATENATE("R",'MAPA DE RIESGOS'!$H346,"C",'MAPA DE RIESGOS'!$AF346),"")</f>
        <v/>
      </c>
      <c r="Y152" s="355" t="str">
        <f>IF(AND('MAPA DE RIESGOS'!$AP347="Muy Baja",'MAPA DE RIESGOS'!$AR347="Leve"),CONCATENATE("R",'MAPA DE RIESGOS'!$H347,"C",'MAPA DE RIESGOS'!$AF347),"")</f>
        <v/>
      </c>
      <c r="Z152" s="355" t="str">
        <f>IF(AND('MAPA DE RIESGOS'!$AP348="Muy Baja",'MAPA DE RIESGOS'!$AR348="Leve"),CONCATENATE("R",'MAPA DE RIESGOS'!$H348,"C",'MAPA DE RIESGOS'!$AF348),"")</f>
        <v/>
      </c>
      <c r="AA152" s="356" t="str">
        <f>IF(AND('MAPA DE RIESGOS'!$AP349="Muy Baja",'MAPA DE RIESGOS'!$AR349="Leve"),CONCATENATE("R",'MAPA DE RIESGOS'!$H349,"C",'MAPA DE RIESGOS'!$AF349),"")</f>
        <v/>
      </c>
      <c r="AB152" s="354" t="str">
        <f>IF(AND('MAPA DE RIESGOS'!$AP332="Muy Baja",'MAPA DE RIESGOS'!$AR332="Menor"),CONCATENATE("R",'MAPA DE RIESGOS'!$H332,"C",'MAPA DE RIESGOS'!$AF332),"")</f>
        <v/>
      </c>
      <c r="AC152" s="355" t="str">
        <f>IF(AND('MAPA DE RIESGOS'!$AP333="Muy Baja",'MAPA DE RIESGOS'!$AR333="Menor"),CONCATENATE("R",'MAPA DE RIESGOS'!$H333,"C",'MAPA DE RIESGOS'!$AF333),"")</f>
        <v/>
      </c>
      <c r="AD152" s="355" t="str">
        <f>IF(AND('MAPA DE RIESGOS'!$AP334="Muy Baja",'MAPA DE RIESGOS'!$AR334="Menor"),CONCATENATE("R",'MAPA DE RIESGOS'!$H334,"C",'MAPA DE RIESGOS'!$AF334),"")</f>
        <v/>
      </c>
      <c r="AE152" s="355" t="str">
        <f>IF(AND('MAPA DE RIESGOS'!$AP335="Muy Baja",'MAPA DE RIESGOS'!$AR335="Menor"),CONCATENATE("R",'MAPA DE RIESGOS'!$H335,"C",'MAPA DE RIESGOS'!$AF335),"")</f>
        <v/>
      </c>
      <c r="AF152" s="355" t="str">
        <f>IF(AND('MAPA DE RIESGOS'!$AP336="Muy Baja",'MAPA DE RIESGOS'!$AR336="Menor"),CONCATENATE("R",'MAPA DE RIESGOS'!$H336,"C",'MAPA DE RIESGOS'!$AF336),"")</f>
        <v/>
      </c>
      <c r="AG152" s="355" t="str">
        <f>IF(AND('MAPA DE RIESGOS'!$AP337="Muy Baja",'MAPA DE RIESGOS'!$AR337="Menor"),CONCATENATE("R",'MAPA DE RIESGOS'!$H337,"C",'MAPA DE RIESGOS'!$AF337),"")</f>
        <v/>
      </c>
      <c r="AH152" s="355" t="str">
        <f>IF(AND('MAPA DE RIESGOS'!$AP338="Muy Baja",'MAPA DE RIESGOS'!$AR338="Menor"),CONCATENATE("R",'MAPA DE RIESGOS'!$H338,"C",'MAPA DE RIESGOS'!$AF338),"")</f>
        <v/>
      </c>
      <c r="AI152" s="355" t="str">
        <f>IF(AND('MAPA DE RIESGOS'!$AP339="Muy Baja",'MAPA DE RIESGOS'!$AR339="Menor"),CONCATENATE("R",'MAPA DE RIESGOS'!$H339,"C",'MAPA DE RIESGOS'!$AF339),"")</f>
        <v/>
      </c>
      <c r="AJ152" s="355" t="str">
        <f>IF(AND('MAPA DE RIESGOS'!$AP340="Muy Baja",'MAPA DE RIESGOS'!$AR340="Menor"),CONCATENATE("R",'MAPA DE RIESGOS'!$H340,"C",'MAPA DE RIESGOS'!$AF340),"")</f>
        <v/>
      </c>
      <c r="AK152" s="355" t="str">
        <f>IF(AND('MAPA DE RIESGOS'!$AP341="Muy Baja",'MAPA DE RIESGOS'!$AR341="Menor"),CONCATENATE("R",'MAPA DE RIESGOS'!$H341,"C",'MAPA DE RIESGOS'!$AF341),"")</f>
        <v/>
      </c>
      <c r="AL152" s="355" t="str">
        <f>IF(AND('MAPA DE RIESGOS'!$AP342="Muy Baja",'MAPA DE RIESGOS'!$AR342="Menor"),CONCATENATE("R",'MAPA DE RIESGOS'!$H342,"C",'MAPA DE RIESGOS'!$AF342),"")</f>
        <v/>
      </c>
      <c r="AM152" s="355" t="str">
        <f>IF(AND('MAPA DE RIESGOS'!$AP343="Muy Baja",'MAPA DE RIESGOS'!$AR343="Menor"),CONCATENATE("R",'MAPA DE RIESGOS'!$H343,"C",'MAPA DE RIESGOS'!$AF343),"")</f>
        <v/>
      </c>
      <c r="AN152" s="355" t="str">
        <f>IF(AND('MAPA DE RIESGOS'!$AP344="Muy Baja",'MAPA DE RIESGOS'!$AR344="Menor"),CONCATENATE("R",'MAPA DE RIESGOS'!$H344,"C",'MAPA DE RIESGOS'!$AF344),"")</f>
        <v/>
      </c>
      <c r="AO152" s="355" t="str">
        <f>IF(AND('MAPA DE RIESGOS'!$AP345="Muy Baja",'MAPA DE RIESGOS'!$AR345="Menor"),CONCATENATE("R",'MAPA DE RIESGOS'!$H345,"C",'MAPA DE RIESGOS'!$AF345),"")</f>
        <v/>
      </c>
      <c r="AP152" s="355" t="str">
        <f>IF(AND('MAPA DE RIESGOS'!$AP346="Muy Baja",'MAPA DE RIESGOS'!$AR346="Menor"),CONCATENATE("R",'MAPA DE RIESGOS'!$H346,"C",'MAPA DE RIESGOS'!$AF346),"")</f>
        <v/>
      </c>
      <c r="AQ152" s="355" t="str">
        <f>IF(AND('MAPA DE RIESGOS'!$AP347="Muy Baja",'MAPA DE RIESGOS'!$AR347="Menor"),CONCATENATE("R",'MAPA DE RIESGOS'!$H347,"C",'MAPA DE RIESGOS'!$AF347),"")</f>
        <v/>
      </c>
      <c r="AR152" s="355" t="str">
        <f>IF(AND('MAPA DE RIESGOS'!$AP348="Muy Baja",'MAPA DE RIESGOS'!$AR348="Menor"),CONCATENATE("R",'MAPA DE RIESGOS'!$H348,"C",'MAPA DE RIESGOS'!$AF348),"")</f>
        <v/>
      </c>
      <c r="AS152" s="356" t="str">
        <f>IF(AND('MAPA DE RIESGOS'!$AP349="Muy Baja",'MAPA DE RIESGOS'!$AR349="Menor"),CONCATENATE("R",'MAPA DE RIESGOS'!$H349,"C",'MAPA DE RIESGOS'!$AF349),"")</f>
        <v/>
      </c>
      <c r="AT152" s="345" t="str">
        <f>IF(AND('MAPA DE RIESGOS'!$AP332="Muy Baja",'MAPA DE RIESGOS'!$AR332="Moderado"),CONCATENATE("R",'MAPA DE RIESGOS'!$H332,"C",'MAPA DE RIESGOS'!$AF332),"")</f>
        <v/>
      </c>
      <c r="AU152" s="346" t="str">
        <f>IF(AND('MAPA DE RIESGOS'!$AP333="Muy Baja",'MAPA DE RIESGOS'!$AR333="Moderado"),CONCATENATE("R",'MAPA DE RIESGOS'!$H333,"C",'MAPA DE RIESGOS'!$AF333),"")</f>
        <v/>
      </c>
      <c r="AV152" s="346" t="str">
        <f>IF(AND('MAPA DE RIESGOS'!$AP334="Muy Baja",'MAPA DE RIESGOS'!$AR334="Moderado"),CONCATENATE("R",'MAPA DE RIESGOS'!$H334,"C",'MAPA DE RIESGOS'!$AF334),"")</f>
        <v/>
      </c>
      <c r="AW152" s="346" t="str">
        <f>IF(AND('MAPA DE RIESGOS'!$AP335="Muy Baja",'MAPA DE RIESGOS'!$AR335="Moderado"),CONCATENATE("R",'MAPA DE RIESGOS'!$H335,"C",'MAPA DE RIESGOS'!$AF335),"")</f>
        <v/>
      </c>
      <c r="AX152" s="346" t="str">
        <f>IF(AND('MAPA DE RIESGOS'!$AP336="Muy Baja",'MAPA DE RIESGOS'!$AR336="Moderado"),CONCATENATE("R",'MAPA DE RIESGOS'!$H336,"C",'MAPA DE RIESGOS'!$AF336),"")</f>
        <v/>
      </c>
      <c r="AY152" s="346" t="str">
        <f>IF(AND('MAPA DE RIESGOS'!$AP337="Muy Baja",'MAPA DE RIESGOS'!$AR337="Moderado"),CONCATENATE("R",'MAPA DE RIESGOS'!$H337,"C",'MAPA DE RIESGOS'!$AF337),"")</f>
        <v/>
      </c>
      <c r="AZ152" s="346" t="str">
        <f>IF(AND('MAPA DE RIESGOS'!$AP338="Muy Baja",'MAPA DE RIESGOS'!$AR338="Moderado"),CONCATENATE("R",'MAPA DE RIESGOS'!$H338,"C",'MAPA DE RIESGOS'!$AF338),"")</f>
        <v/>
      </c>
      <c r="BA152" s="346" t="str">
        <f>IF(AND('MAPA DE RIESGOS'!$AP339="Muy Baja",'MAPA DE RIESGOS'!$AR339="Moderado"),CONCATENATE("R",'MAPA DE RIESGOS'!$H339,"C",'MAPA DE RIESGOS'!$AF339),"")</f>
        <v/>
      </c>
      <c r="BB152" s="346" t="str">
        <f>IF(AND('MAPA DE RIESGOS'!$AP340="Muy Baja",'MAPA DE RIESGOS'!$AR340="Moderado"),CONCATENATE("R",'MAPA DE RIESGOS'!$H340,"C",'MAPA DE RIESGOS'!$AF340),"")</f>
        <v/>
      </c>
      <c r="BC152" s="346" t="str">
        <f>IF(AND('MAPA DE RIESGOS'!$AP341="Muy Baja",'MAPA DE RIESGOS'!$AR341="Moderado"),CONCATENATE("R",'MAPA DE RIESGOS'!$H341,"C",'MAPA DE RIESGOS'!$AF341),"")</f>
        <v/>
      </c>
      <c r="BD152" s="346" t="str">
        <f>IF(AND('MAPA DE RIESGOS'!$AP342="Muy Baja",'MAPA DE RIESGOS'!$AR342="Moderado"),CONCATENATE("R",'MAPA DE RIESGOS'!$H342,"C",'MAPA DE RIESGOS'!$AF342),"")</f>
        <v/>
      </c>
      <c r="BE152" s="346" t="str">
        <f>IF(AND('MAPA DE RIESGOS'!$AP343="Muy Baja",'MAPA DE RIESGOS'!$AR343="Moderado"),CONCATENATE("R",'MAPA DE RIESGOS'!$H343,"C",'MAPA DE RIESGOS'!$AF343),"")</f>
        <v/>
      </c>
      <c r="BF152" s="346" t="str">
        <f>IF(AND('MAPA DE RIESGOS'!$AP344="Muy Baja",'MAPA DE RIESGOS'!$AR344="Moderado"),CONCATENATE("R",'MAPA DE RIESGOS'!$H344,"C",'MAPA DE RIESGOS'!$AF344),"")</f>
        <v/>
      </c>
      <c r="BG152" s="346" t="str">
        <f>IF(AND('MAPA DE RIESGOS'!$AP345="Muy Baja",'MAPA DE RIESGOS'!$AR345="Moderado"),CONCATENATE("R",'MAPA DE RIESGOS'!$H345,"C",'MAPA DE RIESGOS'!$AF345),"")</f>
        <v/>
      </c>
      <c r="BH152" s="346" t="str">
        <f>IF(AND('MAPA DE RIESGOS'!$AP346="Muy Baja",'MAPA DE RIESGOS'!$AR346="Moderado"),CONCATENATE("R",'MAPA DE RIESGOS'!$H346,"C",'MAPA DE RIESGOS'!$AF346),"")</f>
        <v/>
      </c>
      <c r="BI152" s="346" t="str">
        <f>IF(AND('MAPA DE RIESGOS'!$AP347="Muy Baja",'MAPA DE RIESGOS'!$AR347="Moderado"),CONCATENATE("R",'MAPA DE RIESGOS'!$H347,"C",'MAPA DE RIESGOS'!$AF347),"")</f>
        <v/>
      </c>
      <c r="BJ152" s="346" t="str">
        <f>IF(AND('MAPA DE RIESGOS'!$AP348="Muy Baja",'MAPA DE RIESGOS'!$AR348="Moderado"),CONCATENATE("R",'MAPA DE RIESGOS'!$H348,"C",'MAPA DE RIESGOS'!$AF348),"")</f>
        <v/>
      </c>
      <c r="BK152" s="347" t="str">
        <f>IF(AND('MAPA DE RIESGOS'!$AP349="Muy Baja",'MAPA DE RIESGOS'!$AR349="Moderado"),CONCATENATE("R",'MAPA DE RIESGOS'!$H349,"C",'MAPA DE RIESGOS'!$AF349),"")</f>
        <v/>
      </c>
      <c r="BL152" s="333" t="str">
        <f>IF(AND('MAPA DE RIESGOS'!$AP332="Muy Baja",'MAPA DE RIESGOS'!$AR332="Mayor"),CONCATENATE("R",'MAPA DE RIESGOS'!$H332,"C",'MAPA DE RIESGOS'!$AF332),"")</f>
        <v/>
      </c>
      <c r="BM152" s="333" t="str">
        <f>IF(AND('MAPA DE RIESGOS'!$AP333="Muy Baja",'MAPA DE RIESGOS'!$AR333="Mayor"),CONCATENATE("R",'MAPA DE RIESGOS'!$H333,"C",'MAPA DE RIESGOS'!$AF333),"")</f>
        <v/>
      </c>
      <c r="BN152" s="333" t="str">
        <f>IF(AND('MAPA DE RIESGOS'!$AP334="Muy Baja",'MAPA DE RIESGOS'!$AR334="Mayor"),CONCATENATE("R",'MAPA DE RIESGOS'!$H334,"C",'MAPA DE RIESGOS'!$AF334),"")</f>
        <v/>
      </c>
      <c r="BO152" s="333" t="str">
        <f>IF(AND('MAPA DE RIESGOS'!$AP335="Muy Baja",'MAPA DE RIESGOS'!$AR335="Mayor"),CONCATENATE("R",'MAPA DE RIESGOS'!$H335,"C",'MAPA DE RIESGOS'!$AF335),"")</f>
        <v/>
      </c>
      <c r="BP152" s="333" t="str">
        <f>IF(AND('MAPA DE RIESGOS'!$AP336="Muy Baja",'MAPA DE RIESGOS'!$AR336="Mayor"),CONCATENATE("R",'MAPA DE RIESGOS'!$H336,"C",'MAPA DE RIESGOS'!$AF336),"")</f>
        <v/>
      </c>
      <c r="BQ152" s="333" t="str">
        <f>IF(AND('MAPA DE RIESGOS'!$AP337="Muy Baja",'MAPA DE RIESGOS'!$AR337="Mayor"),CONCATENATE("R",'MAPA DE RIESGOS'!$H337,"C",'MAPA DE RIESGOS'!$AF337),"")</f>
        <v/>
      </c>
      <c r="BR152" s="333" t="str">
        <f>IF(AND('MAPA DE RIESGOS'!$AP338="Muy Baja",'MAPA DE RIESGOS'!$AR338="Mayor"),CONCATENATE("R",'MAPA DE RIESGOS'!$H338,"C",'MAPA DE RIESGOS'!$AF338),"")</f>
        <v/>
      </c>
      <c r="BS152" s="333" t="str">
        <f>IF(AND('MAPA DE RIESGOS'!$AP339="Muy Baja",'MAPA DE RIESGOS'!$AR339="Mayor"),CONCATENATE("R",'MAPA DE RIESGOS'!$H339,"C",'MAPA DE RIESGOS'!$AF339),"")</f>
        <v/>
      </c>
      <c r="BT152" s="333" t="str">
        <f>IF(AND('MAPA DE RIESGOS'!$AP340="Muy Baja",'MAPA DE RIESGOS'!$AR340="Mayor"),CONCATENATE("R",'MAPA DE RIESGOS'!$H340,"C",'MAPA DE RIESGOS'!$AF340),"")</f>
        <v/>
      </c>
      <c r="BU152" s="333" t="str">
        <f>IF(AND('MAPA DE RIESGOS'!$AP341="Muy Baja",'MAPA DE RIESGOS'!$AR341="Mayor"),CONCATENATE("R",'MAPA DE RIESGOS'!$H341,"C",'MAPA DE RIESGOS'!$AF341),"")</f>
        <v/>
      </c>
      <c r="BV152" s="333" t="str">
        <f>IF(AND('MAPA DE RIESGOS'!$AP342="Muy Baja",'MAPA DE RIESGOS'!$AR342="Mayor"),CONCATENATE("R",'MAPA DE RIESGOS'!$H342,"C",'MAPA DE RIESGOS'!$AF342),"")</f>
        <v/>
      </c>
      <c r="BW152" s="333" t="str">
        <f>IF(AND('MAPA DE RIESGOS'!$AP343="Muy Baja",'MAPA DE RIESGOS'!$AR343="Mayor"),CONCATENATE("R",'MAPA DE RIESGOS'!$H343,"C",'MAPA DE RIESGOS'!$AF343),"")</f>
        <v/>
      </c>
      <c r="BX152" s="333" t="str">
        <f>IF(AND('MAPA DE RIESGOS'!$AP344="Muy Baja",'MAPA DE RIESGOS'!$AR344="Mayor"),CONCATENATE("R",'MAPA DE RIESGOS'!$H344,"C",'MAPA DE RIESGOS'!$AF344),"")</f>
        <v/>
      </c>
      <c r="BY152" s="333" t="str">
        <f>IF(AND('MAPA DE RIESGOS'!$AP345="Muy Baja",'MAPA DE RIESGOS'!$AR345="Mayor"),CONCATENATE("R",'MAPA DE RIESGOS'!$H345,"C",'MAPA DE RIESGOS'!$AF345),"")</f>
        <v/>
      </c>
      <c r="BZ152" s="333" t="str">
        <f>IF(AND('MAPA DE RIESGOS'!$AP346="Muy Baja",'MAPA DE RIESGOS'!$AR346="Mayor"),CONCATENATE("R",'MAPA DE RIESGOS'!$H346,"C",'MAPA DE RIESGOS'!$AF346),"")</f>
        <v/>
      </c>
      <c r="CA152" s="333" t="str">
        <f>IF(AND('MAPA DE RIESGOS'!$AP347="Muy Baja",'MAPA DE RIESGOS'!$AR347="Mayor"),CONCATENATE("R",'MAPA DE RIESGOS'!$H347,"C",'MAPA DE RIESGOS'!$AF347),"")</f>
        <v/>
      </c>
      <c r="CB152" s="333" t="str">
        <f>IF(AND('MAPA DE RIESGOS'!$AP348="Muy Baja",'MAPA DE RIESGOS'!$AR348="Mayor"),CONCATENATE("R",'MAPA DE RIESGOS'!$H348,"C",'MAPA DE RIESGOS'!$AF348),"")</f>
        <v/>
      </c>
      <c r="CC152" s="334" t="str">
        <f>IF(AND('MAPA DE RIESGOS'!$AP349="Muy Baja",'MAPA DE RIESGOS'!$AR349="Mayor"),CONCATENATE("R",'MAPA DE RIESGOS'!$H349,"C",'MAPA DE RIESGOS'!$AF349),"")</f>
        <v/>
      </c>
      <c r="CD152" s="335" t="str">
        <f>IF(AND('MAPA DE RIESGOS'!$AP332="Muy Baja",'MAPA DE RIESGOS'!$AR332="Catastrófico"),CONCATENATE("R",'MAPA DE RIESGOS'!$H332,"C",'MAPA DE RIESGOS'!$AF332),"")</f>
        <v/>
      </c>
      <c r="CE152" s="335" t="str">
        <f>IF(AND('MAPA DE RIESGOS'!$AP333="Muy Baja",'MAPA DE RIESGOS'!$AR333="Catastrófico"),CONCATENATE("R",'MAPA DE RIESGOS'!$H333,"C",'MAPA DE RIESGOS'!$AF333),"")</f>
        <v/>
      </c>
      <c r="CF152" s="335" t="str">
        <f>IF(AND('MAPA DE RIESGOS'!$AP334="Muy Baja",'MAPA DE RIESGOS'!$AR334="Catastrófico"),CONCATENATE("R",'MAPA DE RIESGOS'!$H334,"C",'MAPA DE RIESGOS'!$AF334),"")</f>
        <v/>
      </c>
      <c r="CG152" s="335" t="str">
        <f>IF(AND('MAPA DE RIESGOS'!$AP335="Muy Baja",'MAPA DE RIESGOS'!$AR335="Catastrófico"),CONCATENATE("R",'MAPA DE RIESGOS'!$H335,"C",'MAPA DE RIESGOS'!$AF335),"")</f>
        <v/>
      </c>
      <c r="CH152" s="335" t="str">
        <f>IF(AND('MAPA DE RIESGOS'!$AP336="Muy Baja",'MAPA DE RIESGOS'!$AR336="Catastrófico"),CONCATENATE("R",'MAPA DE RIESGOS'!$H336,"C",'MAPA DE RIESGOS'!$AF336),"")</f>
        <v/>
      </c>
      <c r="CI152" s="335" t="str">
        <f>IF(AND('MAPA DE RIESGOS'!$AP337="Muy Baja",'MAPA DE RIESGOS'!$AR337="Catastrófico"),CONCATENATE("R",'MAPA DE RIESGOS'!$H337,"C",'MAPA DE RIESGOS'!$AF337),"")</f>
        <v/>
      </c>
      <c r="CJ152" s="335" t="str">
        <f>IF(AND('MAPA DE RIESGOS'!$AP338="Muy Baja",'MAPA DE RIESGOS'!$AR338="Catastrófico"),CONCATENATE("R",'MAPA DE RIESGOS'!$H338,"C",'MAPA DE RIESGOS'!$AF338),"")</f>
        <v/>
      </c>
      <c r="CK152" s="335" t="str">
        <f>IF(AND('MAPA DE RIESGOS'!$AP339="Muy Baja",'MAPA DE RIESGOS'!$AR339="Catastrófico"),CONCATENATE("R",'MAPA DE RIESGOS'!$H339,"C",'MAPA DE RIESGOS'!$AF339),"")</f>
        <v/>
      </c>
      <c r="CL152" s="335" t="str">
        <f>IF(AND('MAPA DE RIESGOS'!$AP340="Muy Baja",'MAPA DE RIESGOS'!$AR340="Catastrófico"),CONCATENATE("R",'MAPA DE RIESGOS'!$H340,"C",'MAPA DE RIESGOS'!$AF340),"")</f>
        <v/>
      </c>
      <c r="CM152" s="335" t="str">
        <f>IF(AND('MAPA DE RIESGOS'!$AP341="Muy Baja",'MAPA DE RIESGOS'!$AR341="Catastrófico"),CONCATENATE("R",'MAPA DE RIESGOS'!$H341,"C",'MAPA DE RIESGOS'!$AF341),"")</f>
        <v/>
      </c>
      <c r="CN152" s="335" t="str">
        <f>IF(AND('MAPA DE RIESGOS'!$AP342="Muy Baja",'MAPA DE RIESGOS'!$AR342="Catastrófico"),CONCATENATE("R",'MAPA DE RIESGOS'!$H342,"C",'MAPA DE RIESGOS'!$AF342),"")</f>
        <v/>
      </c>
      <c r="CO152" s="335" t="str">
        <f>IF(AND('MAPA DE RIESGOS'!$AP343="Muy Baja",'MAPA DE RIESGOS'!$AR343="Catastrófico"),CONCATENATE("R",'MAPA DE RIESGOS'!$H343,"C",'MAPA DE RIESGOS'!$AF343),"")</f>
        <v/>
      </c>
      <c r="CP152" s="335" t="str">
        <f>IF(AND('MAPA DE RIESGOS'!$AP344="Muy Baja",'MAPA DE RIESGOS'!$AR344="Catastrófico"),CONCATENATE("R",'MAPA DE RIESGOS'!$H344,"C",'MAPA DE RIESGOS'!$AF344),"")</f>
        <v/>
      </c>
      <c r="CQ152" s="335" t="str">
        <f>IF(AND('MAPA DE RIESGOS'!$AP345="Muy Baja",'MAPA DE RIESGOS'!$AR345="Catastrófico"),CONCATENATE("R",'MAPA DE RIESGOS'!$H345,"C",'MAPA DE RIESGOS'!$AF345),"")</f>
        <v/>
      </c>
      <c r="CR152" s="335" t="str">
        <f>IF(AND('MAPA DE RIESGOS'!$AP346="Muy Baja",'MAPA DE RIESGOS'!$AR346="Catastrófico"),CONCATENATE("R",'MAPA DE RIESGOS'!$H346,"C",'MAPA DE RIESGOS'!$AF346),"")</f>
        <v/>
      </c>
      <c r="CS152" s="335" t="str">
        <f>IF(AND('MAPA DE RIESGOS'!$AP347="Muy Baja",'MAPA DE RIESGOS'!$AR347="Catastrófico"),CONCATENATE("R",'MAPA DE RIESGOS'!$H347,"C",'MAPA DE RIESGOS'!$AF347),"")</f>
        <v/>
      </c>
      <c r="CT152" s="335" t="str">
        <f>IF(AND('MAPA DE RIESGOS'!$AP348="Muy Baja",'MAPA DE RIESGOS'!$AR348="Catastrófico"),CONCATENATE("R",'MAPA DE RIESGOS'!$H348,"C",'MAPA DE RIESGOS'!$AF348),"")</f>
        <v/>
      </c>
      <c r="CU152" s="336" t="str">
        <f>IF(AND('MAPA DE RIESGOS'!$AP349="Muy Baja",'MAPA DE RIESGOS'!$AR349="Catastrófico"),CONCATENATE("R",'MAPA DE RIESGOS'!$H349,"C",'MAPA DE RIESGOS'!$AF349),"")</f>
        <v/>
      </c>
      <c r="CV152" s="67"/>
    </row>
    <row r="153" spans="2:100" ht="32.450000000000003" customHeight="1">
      <c r="B153" s="966"/>
      <c r="C153" s="966"/>
      <c r="D153" s="967"/>
      <c r="E153" s="955"/>
      <c r="F153" s="956"/>
      <c r="G153" s="956"/>
      <c r="H153" s="956"/>
      <c r="I153" s="956"/>
      <c r="J153" s="354" t="str">
        <f>IF(AND('MAPA DE RIESGOS'!$AP350="Muy Baja",'MAPA DE RIESGOS'!$AR350="Leve"),CONCATENATE("R",'MAPA DE RIESGOS'!$H350,"C",'MAPA DE RIESGOS'!$AF350),"")</f>
        <v/>
      </c>
      <c r="K153" s="355" t="str">
        <f>IF(AND('MAPA DE RIESGOS'!$AP351="Muy Baja",'MAPA DE RIESGOS'!$AR351="Leve"),CONCATENATE("R",'MAPA DE RIESGOS'!$H351,"C",'MAPA DE RIESGOS'!$AF351),"")</f>
        <v/>
      </c>
      <c r="L153" s="355" t="str">
        <f>IF(AND('MAPA DE RIESGOS'!$AP352="Muy Baja",'MAPA DE RIESGOS'!$AR352="Leve"),CONCATENATE("R",'MAPA DE RIESGOS'!$H352,"C",'MAPA DE RIESGOS'!$AF352),"")</f>
        <v/>
      </c>
      <c r="M153" s="355" t="str">
        <f>IF(AND('MAPA DE RIESGOS'!$AP353="Muy Baja",'MAPA DE RIESGOS'!$AR353="Leve"),CONCATENATE("R",'MAPA DE RIESGOS'!$H353,"C",'MAPA DE RIESGOS'!$AF353),"")</f>
        <v/>
      </c>
      <c r="N153" s="355" t="str">
        <f>IF(AND('MAPA DE RIESGOS'!$AP354="Muy Baja",'MAPA DE RIESGOS'!$AR354="Leve"),CONCATENATE("R",'MAPA DE RIESGOS'!$H354,"C",'MAPA DE RIESGOS'!$AF354),"")</f>
        <v/>
      </c>
      <c r="O153" s="355" t="str">
        <f>IF(AND('MAPA DE RIESGOS'!$AP355="Muy Baja",'MAPA DE RIESGOS'!$AR355="Leve"),CONCATENATE("R",'MAPA DE RIESGOS'!$H355,"C",'MAPA DE RIESGOS'!$AF355),"")</f>
        <v/>
      </c>
      <c r="P153" s="355" t="str">
        <f>IF(AND('MAPA DE RIESGOS'!$AP356="Muy Baja",'MAPA DE RIESGOS'!$AR356="Leve"),CONCATENATE("R",'MAPA DE RIESGOS'!$H356,"C",'MAPA DE RIESGOS'!$AF356),"")</f>
        <v/>
      </c>
      <c r="Q153" s="355" t="str">
        <f>IF(AND('MAPA DE RIESGOS'!$AP357="Muy Baja",'MAPA DE RIESGOS'!$AR357="Leve"),CONCATENATE("R",'MAPA DE RIESGOS'!$H357,"C",'MAPA DE RIESGOS'!$AF357),"")</f>
        <v/>
      </c>
      <c r="R153" s="355" t="str">
        <f>IF(AND('MAPA DE RIESGOS'!$AP358="Muy Baja",'MAPA DE RIESGOS'!$AR358="Leve"),CONCATENATE("R",'MAPA DE RIESGOS'!$H358,"C",'MAPA DE RIESGOS'!$AF358),"")</f>
        <v/>
      </c>
      <c r="S153" s="355" t="str">
        <f>IF(AND('MAPA DE RIESGOS'!$AP359="Muy Baja",'MAPA DE RIESGOS'!$AR359="Leve"),CONCATENATE("R",'MAPA DE RIESGOS'!$H359,"C",'MAPA DE RIESGOS'!$AF359),"")</f>
        <v/>
      </c>
      <c r="T153" s="355" t="str">
        <f>IF(AND('MAPA DE RIESGOS'!$AP360="Muy Baja",'MAPA DE RIESGOS'!$AR360="Leve"),CONCATENATE("R",'MAPA DE RIESGOS'!$H360,"C",'MAPA DE RIESGOS'!$AF360),"")</f>
        <v/>
      </c>
      <c r="U153" s="355" t="str">
        <f>IF(AND('MAPA DE RIESGOS'!$AP361="Muy Baja",'MAPA DE RIESGOS'!$AR361="Leve"),CONCATENATE("R",'MAPA DE RIESGOS'!$H361,"C",'MAPA DE RIESGOS'!$AF361),"")</f>
        <v/>
      </c>
      <c r="V153" s="355" t="str">
        <f>IF(AND('MAPA DE RIESGOS'!$AP362="Muy Baja",'MAPA DE RIESGOS'!$AR362="Leve"),CONCATENATE("R",'MAPA DE RIESGOS'!$H362,"C",'MAPA DE RIESGOS'!$AF362),"")</f>
        <v/>
      </c>
      <c r="W153" s="355" t="str">
        <f>IF(AND('MAPA DE RIESGOS'!$AP363="Muy Baja",'MAPA DE RIESGOS'!$AR363="Leve"),CONCATENATE("R",'MAPA DE RIESGOS'!$H363,"C",'MAPA DE RIESGOS'!$AF363),"")</f>
        <v/>
      </c>
      <c r="X153" s="355" t="str">
        <f>IF(AND('MAPA DE RIESGOS'!$AP364="Muy Baja",'MAPA DE RIESGOS'!$AR364="Leve"),CONCATENATE("R",'MAPA DE RIESGOS'!$H364,"C",'MAPA DE RIESGOS'!$AF364),"")</f>
        <v/>
      </c>
      <c r="Y153" s="355" t="str">
        <f>IF(AND('MAPA DE RIESGOS'!$AP365="Muy Baja",'MAPA DE RIESGOS'!$AR365="Leve"),CONCATENATE("R",'MAPA DE RIESGOS'!$H365,"C",'MAPA DE RIESGOS'!$AF365),"")</f>
        <v/>
      </c>
      <c r="Z153" s="355" t="str">
        <f>IF(AND('MAPA DE RIESGOS'!$AP366="Muy Baja",'MAPA DE RIESGOS'!$AR366="Leve"),CONCATENATE("R",'MAPA DE RIESGOS'!$H366,"C",'MAPA DE RIESGOS'!$AF366),"")</f>
        <v/>
      </c>
      <c r="AA153" s="356" t="str">
        <f>IF(AND('MAPA DE RIESGOS'!$AP367="Muy Baja",'MAPA DE RIESGOS'!$AR367="Leve"),CONCATENATE("R",'MAPA DE RIESGOS'!$H367,"C",'MAPA DE RIESGOS'!$AF367),"")</f>
        <v/>
      </c>
      <c r="AB153" s="354" t="str">
        <f>IF(AND('MAPA DE RIESGOS'!$AP350="Muy Baja",'MAPA DE RIESGOS'!$AR350="Menor"),CONCATENATE("R",'MAPA DE RIESGOS'!$H350,"C",'MAPA DE RIESGOS'!$AF350),"")</f>
        <v/>
      </c>
      <c r="AC153" s="355" t="str">
        <f>IF(AND('MAPA DE RIESGOS'!$AP351="Muy Baja",'MAPA DE RIESGOS'!$AR351="Menor"),CONCATENATE("R",'MAPA DE RIESGOS'!$H351,"C",'MAPA DE RIESGOS'!$AF351),"")</f>
        <v/>
      </c>
      <c r="AD153" s="355" t="str">
        <f>IF(AND('MAPA DE RIESGOS'!$AP352="Muy Baja",'MAPA DE RIESGOS'!$AR352="Menor"),CONCATENATE("R",'MAPA DE RIESGOS'!$H352,"C",'MAPA DE RIESGOS'!$AF352),"")</f>
        <v/>
      </c>
      <c r="AE153" s="355" t="str">
        <f>IF(AND('MAPA DE RIESGOS'!$AP353="Muy Baja",'MAPA DE RIESGOS'!$AR353="Menor"),CONCATENATE("R",'MAPA DE RIESGOS'!$H353,"C",'MAPA DE RIESGOS'!$AF353),"")</f>
        <v/>
      </c>
      <c r="AF153" s="355" t="str">
        <f>IF(AND('MAPA DE RIESGOS'!$AP354="Muy Baja",'MAPA DE RIESGOS'!$AR354="Menor"),CONCATENATE("R",'MAPA DE RIESGOS'!$H354,"C",'MAPA DE RIESGOS'!$AF354),"")</f>
        <v/>
      </c>
      <c r="AG153" s="355" t="str">
        <f>IF(AND('MAPA DE RIESGOS'!$AP355="Muy Baja",'MAPA DE RIESGOS'!$AR355="Menor"),CONCATENATE("R",'MAPA DE RIESGOS'!$H355,"C",'MAPA DE RIESGOS'!$AF355),"")</f>
        <v/>
      </c>
      <c r="AH153" s="355" t="str">
        <f>IF(AND('MAPA DE RIESGOS'!$AP356="Muy Baja",'MAPA DE RIESGOS'!$AR356="Menor"),CONCATENATE("R",'MAPA DE RIESGOS'!$H356,"C",'MAPA DE RIESGOS'!$AF356),"")</f>
        <v/>
      </c>
      <c r="AI153" s="355" t="str">
        <f>IF(AND('MAPA DE RIESGOS'!$AP357="Muy Baja",'MAPA DE RIESGOS'!$AR357="Menor"),CONCATENATE("R",'MAPA DE RIESGOS'!$H357,"C",'MAPA DE RIESGOS'!$AF357),"")</f>
        <v/>
      </c>
      <c r="AJ153" s="355" t="str">
        <f>IF(AND('MAPA DE RIESGOS'!$AP358="Muy Baja",'MAPA DE RIESGOS'!$AR358="Menor"),CONCATENATE("R",'MAPA DE RIESGOS'!$H358,"C",'MAPA DE RIESGOS'!$AF358),"")</f>
        <v/>
      </c>
      <c r="AK153" s="355" t="str">
        <f>IF(AND('MAPA DE RIESGOS'!$AP359="Muy Baja",'MAPA DE RIESGOS'!$AR359="Menor"),CONCATENATE("R",'MAPA DE RIESGOS'!$H359,"C",'MAPA DE RIESGOS'!$AF359),"")</f>
        <v/>
      </c>
      <c r="AL153" s="355" t="str">
        <f>IF(AND('MAPA DE RIESGOS'!$AP360="Muy Baja",'MAPA DE RIESGOS'!$AR360="Menor"),CONCATENATE("R",'MAPA DE RIESGOS'!$H360,"C",'MAPA DE RIESGOS'!$AF360),"")</f>
        <v/>
      </c>
      <c r="AM153" s="355" t="str">
        <f>IF(AND('MAPA DE RIESGOS'!$AP361="Muy Baja",'MAPA DE RIESGOS'!$AR361="Menor"),CONCATENATE("R",'MAPA DE RIESGOS'!$H361,"C",'MAPA DE RIESGOS'!$AF361),"")</f>
        <v/>
      </c>
      <c r="AN153" s="355" t="str">
        <f>IF(AND('MAPA DE RIESGOS'!$AP362="Muy Baja",'MAPA DE RIESGOS'!$AR362="Menor"),CONCATENATE("R",'MAPA DE RIESGOS'!$H362,"C",'MAPA DE RIESGOS'!$AF362),"")</f>
        <v/>
      </c>
      <c r="AO153" s="355" t="str">
        <f>IF(AND('MAPA DE RIESGOS'!$AP363="Muy Baja",'MAPA DE RIESGOS'!$AR363="Menor"),CONCATENATE("R",'MAPA DE RIESGOS'!$H363,"C",'MAPA DE RIESGOS'!$AF363),"")</f>
        <v/>
      </c>
      <c r="AP153" s="355" t="str">
        <f>IF(AND('MAPA DE RIESGOS'!$AP364="Muy Baja",'MAPA DE RIESGOS'!$AR364="Menor"),CONCATENATE("R",'MAPA DE RIESGOS'!$H364,"C",'MAPA DE RIESGOS'!$AF364),"")</f>
        <v/>
      </c>
      <c r="AQ153" s="355" t="str">
        <f>IF(AND('MAPA DE RIESGOS'!$AP365="Muy Baja",'MAPA DE RIESGOS'!$AR365="Menor"),CONCATENATE("R",'MAPA DE RIESGOS'!$H365,"C",'MAPA DE RIESGOS'!$AF365),"")</f>
        <v/>
      </c>
      <c r="AR153" s="355" t="str">
        <f>IF(AND('MAPA DE RIESGOS'!$AP366="Muy Baja",'MAPA DE RIESGOS'!$AR366="Menor"),CONCATENATE("R",'MAPA DE RIESGOS'!$H366,"C",'MAPA DE RIESGOS'!$AF366),"")</f>
        <v/>
      </c>
      <c r="AS153" s="356" t="str">
        <f>IF(AND('MAPA DE RIESGOS'!$AP367="Muy Baja",'MAPA DE RIESGOS'!$AR367="Menor"),CONCATENATE("R",'MAPA DE RIESGOS'!$H367,"C",'MAPA DE RIESGOS'!$AF367),"")</f>
        <v/>
      </c>
      <c r="AT153" s="345" t="str">
        <f>IF(AND('MAPA DE RIESGOS'!$AP350="Muy Baja",'MAPA DE RIESGOS'!$AR350="Moderado"),CONCATENATE("R",'MAPA DE RIESGOS'!$H350,"C",'MAPA DE RIESGOS'!$AF350),"")</f>
        <v/>
      </c>
      <c r="AU153" s="346" t="str">
        <f>IF(AND('MAPA DE RIESGOS'!$AP351="Muy Baja",'MAPA DE RIESGOS'!$AR351="Moderado"),CONCATENATE("R",'MAPA DE RIESGOS'!$H351,"C",'MAPA DE RIESGOS'!$AF351),"")</f>
        <v/>
      </c>
      <c r="AV153" s="346" t="str">
        <f>IF(AND('MAPA DE RIESGOS'!$AP352="Muy Baja",'MAPA DE RIESGOS'!$AR352="Moderado"),CONCATENATE("R",'MAPA DE RIESGOS'!$H352,"C",'MAPA DE RIESGOS'!$AF352),"")</f>
        <v/>
      </c>
      <c r="AW153" s="346" t="str">
        <f>IF(AND('MAPA DE RIESGOS'!$AP353="Muy Baja",'MAPA DE RIESGOS'!$AR353="Moderado"),CONCATENATE("R",'MAPA DE RIESGOS'!$H353,"C",'MAPA DE RIESGOS'!$AF353),"")</f>
        <v/>
      </c>
      <c r="AX153" s="346" t="str">
        <f>IF(AND('MAPA DE RIESGOS'!$AP354="Muy Baja",'MAPA DE RIESGOS'!$AR354="Moderado"),CONCATENATE("R",'MAPA DE RIESGOS'!$H354,"C",'MAPA DE RIESGOS'!$AF354),"")</f>
        <v/>
      </c>
      <c r="AY153" s="346" t="str">
        <f>IF(AND('MAPA DE RIESGOS'!$AP355="Muy Baja",'MAPA DE RIESGOS'!$AR355="Moderado"),CONCATENATE("R",'MAPA DE RIESGOS'!$H355,"C",'MAPA DE RIESGOS'!$AF355),"")</f>
        <v/>
      </c>
      <c r="AZ153" s="346" t="str">
        <f>IF(AND('MAPA DE RIESGOS'!$AP356="Muy Baja",'MAPA DE RIESGOS'!$AR356="Moderado"),CONCATENATE("R",'MAPA DE RIESGOS'!$H356,"C",'MAPA DE RIESGOS'!$AF356),"")</f>
        <v/>
      </c>
      <c r="BA153" s="346" t="str">
        <f>IF(AND('MAPA DE RIESGOS'!$AP357="Muy Baja",'MAPA DE RIESGOS'!$AR357="Moderado"),CONCATENATE("R",'MAPA DE RIESGOS'!$H357,"C",'MAPA DE RIESGOS'!$AF357),"")</f>
        <v/>
      </c>
      <c r="BB153" s="346" t="str">
        <f>IF(AND('MAPA DE RIESGOS'!$AP358="Muy Baja",'MAPA DE RIESGOS'!$AR358="Moderado"),CONCATENATE("R",'MAPA DE RIESGOS'!$H358,"C",'MAPA DE RIESGOS'!$AF358),"")</f>
        <v/>
      </c>
      <c r="BC153" s="346" t="str">
        <f>IF(AND('MAPA DE RIESGOS'!$AP359="Muy Baja",'MAPA DE RIESGOS'!$AR359="Moderado"),CONCATENATE("R",'MAPA DE RIESGOS'!$H359,"C",'MAPA DE RIESGOS'!$AF359),"")</f>
        <v/>
      </c>
      <c r="BD153" s="346" t="str">
        <f>IF(AND('MAPA DE RIESGOS'!$AP360="Muy Baja",'MAPA DE RIESGOS'!$AR360="Moderado"),CONCATENATE("R",'MAPA DE RIESGOS'!$H360,"C",'MAPA DE RIESGOS'!$AF360),"")</f>
        <v/>
      </c>
      <c r="BE153" s="346" t="str">
        <f>IF(AND('MAPA DE RIESGOS'!$AP361="Muy Baja",'MAPA DE RIESGOS'!$AR361="Moderado"),CONCATENATE("R",'MAPA DE RIESGOS'!$H361,"C",'MAPA DE RIESGOS'!$AF361),"")</f>
        <v/>
      </c>
      <c r="BF153" s="346" t="str">
        <f>IF(AND('MAPA DE RIESGOS'!$AP362="Muy Baja",'MAPA DE RIESGOS'!$AR362="Moderado"),CONCATENATE("R",'MAPA DE RIESGOS'!$H362,"C",'MAPA DE RIESGOS'!$AF362),"")</f>
        <v/>
      </c>
      <c r="BG153" s="346" t="str">
        <f>IF(AND('MAPA DE RIESGOS'!$AP363="Muy Baja",'MAPA DE RIESGOS'!$AR363="Moderado"),CONCATENATE("R",'MAPA DE RIESGOS'!$H363,"C",'MAPA DE RIESGOS'!$AF363),"")</f>
        <v/>
      </c>
      <c r="BH153" s="346" t="str">
        <f>IF(AND('MAPA DE RIESGOS'!$AP364="Muy Baja",'MAPA DE RIESGOS'!$AR364="Moderado"),CONCATENATE("R",'MAPA DE RIESGOS'!$H364,"C",'MAPA DE RIESGOS'!$AF364),"")</f>
        <v/>
      </c>
      <c r="BI153" s="346" t="str">
        <f>IF(AND('MAPA DE RIESGOS'!$AP365="Muy Baja",'MAPA DE RIESGOS'!$AR365="Moderado"),CONCATENATE("R",'MAPA DE RIESGOS'!$H365,"C",'MAPA DE RIESGOS'!$AF365),"")</f>
        <v/>
      </c>
      <c r="BJ153" s="346" t="str">
        <f>IF(AND('MAPA DE RIESGOS'!$AP366="Muy Baja",'MAPA DE RIESGOS'!$AR366="Moderado"),CONCATENATE("R",'MAPA DE RIESGOS'!$H366,"C",'MAPA DE RIESGOS'!$AF366),"")</f>
        <v/>
      </c>
      <c r="BK153" s="347" t="str">
        <f>IF(AND('MAPA DE RIESGOS'!$AP367="Muy Baja",'MAPA DE RIESGOS'!$AR367="Moderado"),CONCATENATE("R",'MAPA DE RIESGOS'!$H367,"C",'MAPA DE RIESGOS'!$AF367),"")</f>
        <v/>
      </c>
      <c r="BL153" s="333" t="str">
        <f>IF(AND('MAPA DE RIESGOS'!$AP350="Muy Baja",'MAPA DE RIESGOS'!$AR350="Mayor"),CONCATENATE("R",'MAPA DE RIESGOS'!$H350,"C",'MAPA DE RIESGOS'!$AF350),"")</f>
        <v/>
      </c>
      <c r="BM153" s="333" t="str">
        <f>IF(AND('MAPA DE RIESGOS'!$AP351="Muy Baja",'MAPA DE RIESGOS'!$AR351="Mayor"),CONCATENATE("R",'MAPA DE RIESGOS'!$H351,"C",'MAPA DE RIESGOS'!$AF351),"")</f>
        <v/>
      </c>
      <c r="BN153" s="333" t="str">
        <f>IF(AND('MAPA DE RIESGOS'!$AP352="Muy Baja",'MAPA DE RIESGOS'!$AR352="Mayor"),CONCATENATE("R",'MAPA DE RIESGOS'!$H352,"C",'MAPA DE RIESGOS'!$AF352),"")</f>
        <v/>
      </c>
      <c r="BO153" s="333" t="str">
        <f>IF(AND('MAPA DE RIESGOS'!$AP353="Muy Baja",'MAPA DE RIESGOS'!$AR353="Mayor"),CONCATENATE("R",'MAPA DE RIESGOS'!$H353,"C",'MAPA DE RIESGOS'!$AF353),"")</f>
        <v/>
      </c>
      <c r="BP153" s="333" t="str">
        <f>IF(AND('MAPA DE RIESGOS'!$AP354="Muy Baja",'MAPA DE RIESGOS'!$AR354="Mayor"),CONCATENATE("R",'MAPA DE RIESGOS'!$H354,"C",'MAPA DE RIESGOS'!$AF354),"")</f>
        <v/>
      </c>
      <c r="BQ153" s="333" t="str">
        <f>IF(AND('MAPA DE RIESGOS'!$AP355="Muy Baja",'MAPA DE RIESGOS'!$AR355="Mayor"),CONCATENATE("R",'MAPA DE RIESGOS'!$H355,"C",'MAPA DE RIESGOS'!$AF355),"")</f>
        <v/>
      </c>
      <c r="BR153" s="333" t="str">
        <f>IF(AND('MAPA DE RIESGOS'!$AP356="Muy Baja",'MAPA DE RIESGOS'!$AR356="Mayor"),CONCATENATE("R",'MAPA DE RIESGOS'!$H356,"C",'MAPA DE RIESGOS'!$AF356),"")</f>
        <v/>
      </c>
      <c r="BS153" s="333" t="str">
        <f>IF(AND('MAPA DE RIESGOS'!$AP357="Muy Baja",'MAPA DE RIESGOS'!$AR357="Mayor"),CONCATENATE("R",'MAPA DE RIESGOS'!$H357,"C",'MAPA DE RIESGOS'!$AF357),"")</f>
        <v/>
      </c>
      <c r="BT153" s="333" t="str">
        <f>IF(AND('MAPA DE RIESGOS'!$AP358="Muy Baja",'MAPA DE RIESGOS'!$AR358="Mayor"),CONCATENATE("R",'MAPA DE RIESGOS'!$H358,"C",'MAPA DE RIESGOS'!$AF358),"")</f>
        <v/>
      </c>
      <c r="BU153" s="333" t="str">
        <f>IF(AND('MAPA DE RIESGOS'!$AP359="Muy Baja",'MAPA DE RIESGOS'!$AR359="Mayor"),CONCATENATE("R",'MAPA DE RIESGOS'!$H359,"C",'MAPA DE RIESGOS'!$AF359),"")</f>
        <v/>
      </c>
      <c r="BV153" s="333" t="str">
        <f>IF(AND('MAPA DE RIESGOS'!$AP360="Muy Baja",'MAPA DE RIESGOS'!$AR360="Mayor"),CONCATENATE("R",'MAPA DE RIESGOS'!$H360,"C",'MAPA DE RIESGOS'!$AF360),"")</f>
        <v/>
      </c>
      <c r="BW153" s="333" t="str">
        <f>IF(AND('MAPA DE RIESGOS'!$AP361="Muy Baja",'MAPA DE RIESGOS'!$AR361="Mayor"),CONCATENATE("R",'MAPA DE RIESGOS'!$H361,"C",'MAPA DE RIESGOS'!$AF361),"")</f>
        <v/>
      </c>
      <c r="BX153" s="333" t="str">
        <f>IF(AND('MAPA DE RIESGOS'!$AP362="Muy Baja",'MAPA DE RIESGOS'!$AR362="Mayor"),CONCATENATE("R",'MAPA DE RIESGOS'!$H362,"C",'MAPA DE RIESGOS'!$AF362),"")</f>
        <v/>
      </c>
      <c r="BY153" s="333" t="str">
        <f>IF(AND('MAPA DE RIESGOS'!$AP363="Muy Baja",'MAPA DE RIESGOS'!$AR363="Mayor"),CONCATENATE("R",'MAPA DE RIESGOS'!$H363,"C",'MAPA DE RIESGOS'!$AF363),"")</f>
        <v/>
      </c>
      <c r="BZ153" s="333" t="str">
        <f>IF(AND('MAPA DE RIESGOS'!$AP364="Muy Baja",'MAPA DE RIESGOS'!$AR364="Mayor"),CONCATENATE("R",'MAPA DE RIESGOS'!$H364,"C",'MAPA DE RIESGOS'!$AF364),"")</f>
        <v/>
      </c>
      <c r="CA153" s="333" t="str">
        <f>IF(AND('MAPA DE RIESGOS'!$AP365="Muy Baja",'MAPA DE RIESGOS'!$AR365="Mayor"),CONCATENATE("R",'MAPA DE RIESGOS'!$H365,"C",'MAPA DE RIESGOS'!$AF365),"")</f>
        <v/>
      </c>
      <c r="CB153" s="333" t="str">
        <f>IF(AND('MAPA DE RIESGOS'!$AP366="Muy Baja",'MAPA DE RIESGOS'!$AR366="Mayor"),CONCATENATE("R",'MAPA DE RIESGOS'!$H366,"C",'MAPA DE RIESGOS'!$AF366),"")</f>
        <v/>
      </c>
      <c r="CC153" s="334" t="str">
        <f>IF(AND('MAPA DE RIESGOS'!$AP367="Muy Baja",'MAPA DE RIESGOS'!$AR367="Mayor"),CONCATENATE("R",'MAPA DE RIESGOS'!$H367,"C",'MAPA DE RIESGOS'!$AF367),"")</f>
        <v/>
      </c>
      <c r="CD153" s="335" t="str">
        <f>IF(AND('MAPA DE RIESGOS'!$AP350="Muy Baja",'MAPA DE RIESGOS'!$AR350="Catastrófico"),CONCATENATE("R",'MAPA DE RIESGOS'!$H350,"C",'MAPA DE RIESGOS'!$AF350),"")</f>
        <v/>
      </c>
      <c r="CE153" s="335" t="str">
        <f>IF(AND('MAPA DE RIESGOS'!$AP351="Muy Baja",'MAPA DE RIESGOS'!$AR351="Catastrófico"),CONCATENATE("R",'MAPA DE RIESGOS'!$H351,"C",'MAPA DE RIESGOS'!$AF351),"")</f>
        <v/>
      </c>
      <c r="CF153" s="335" t="str">
        <f>IF(AND('MAPA DE RIESGOS'!$AP352="Muy Baja",'MAPA DE RIESGOS'!$AR352="Catastrófico"),CONCATENATE("R",'MAPA DE RIESGOS'!$H352,"C",'MAPA DE RIESGOS'!$AF352),"")</f>
        <v/>
      </c>
      <c r="CG153" s="335" t="str">
        <f>IF(AND('MAPA DE RIESGOS'!$AP353="Muy Baja",'MAPA DE RIESGOS'!$AR353="Catastrófico"),CONCATENATE("R",'MAPA DE RIESGOS'!$H353,"C",'MAPA DE RIESGOS'!$AF353),"")</f>
        <v/>
      </c>
      <c r="CH153" s="335" t="str">
        <f>IF(AND('MAPA DE RIESGOS'!$AP354="Muy Baja",'MAPA DE RIESGOS'!$AR354="Catastrófico"),CONCATENATE("R",'MAPA DE RIESGOS'!$H354,"C",'MAPA DE RIESGOS'!$AF354),"")</f>
        <v/>
      </c>
      <c r="CI153" s="335" t="str">
        <f>IF(AND('MAPA DE RIESGOS'!$AP355="Muy Baja",'MAPA DE RIESGOS'!$AR355="Catastrófico"),CONCATENATE("R",'MAPA DE RIESGOS'!$H355,"C",'MAPA DE RIESGOS'!$AF355),"")</f>
        <v/>
      </c>
      <c r="CJ153" s="335" t="str">
        <f>IF(AND('MAPA DE RIESGOS'!$AP356="Muy Baja",'MAPA DE RIESGOS'!$AR356="Catastrófico"),CONCATENATE("R",'MAPA DE RIESGOS'!$H356,"C",'MAPA DE RIESGOS'!$AF356),"")</f>
        <v/>
      </c>
      <c r="CK153" s="335" t="str">
        <f>IF(AND('MAPA DE RIESGOS'!$AP357="Muy Baja",'MAPA DE RIESGOS'!$AR357="Catastrófico"),CONCATENATE("R",'MAPA DE RIESGOS'!$H357,"C",'MAPA DE RIESGOS'!$AF357),"")</f>
        <v/>
      </c>
      <c r="CL153" s="335" t="str">
        <f>IF(AND('MAPA DE RIESGOS'!$AP358="Muy Baja",'MAPA DE RIESGOS'!$AR358="Catastrófico"),CONCATENATE("R",'MAPA DE RIESGOS'!$H358,"C",'MAPA DE RIESGOS'!$AF358),"")</f>
        <v/>
      </c>
      <c r="CM153" s="335" t="str">
        <f>IF(AND('MAPA DE RIESGOS'!$AP359="Muy Baja",'MAPA DE RIESGOS'!$AR359="Catastrófico"),CONCATENATE("R",'MAPA DE RIESGOS'!$H359,"C",'MAPA DE RIESGOS'!$AF359),"")</f>
        <v/>
      </c>
      <c r="CN153" s="335" t="str">
        <f>IF(AND('MAPA DE RIESGOS'!$AP360="Muy Baja",'MAPA DE RIESGOS'!$AR360="Catastrófico"),CONCATENATE("R",'MAPA DE RIESGOS'!$H360,"C",'MAPA DE RIESGOS'!$AF360),"")</f>
        <v/>
      </c>
      <c r="CO153" s="335" t="str">
        <f>IF(AND('MAPA DE RIESGOS'!$AP361="Muy Baja",'MAPA DE RIESGOS'!$AR361="Catastrófico"),CONCATENATE("R",'MAPA DE RIESGOS'!$H361,"C",'MAPA DE RIESGOS'!$AF361),"")</f>
        <v/>
      </c>
      <c r="CP153" s="335" t="str">
        <f>IF(AND('MAPA DE RIESGOS'!$AP362="Muy Baja",'MAPA DE RIESGOS'!$AR362="Catastrófico"),CONCATENATE("R",'MAPA DE RIESGOS'!$H362,"C",'MAPA DE RIESGOS'!$AF362),"")</f>
        <v/>
      </c>
      <c r="CQ153" s="335" t="str">
        <f>IF(AND('MAPA DE RIESGOS'!$AP363="Muy Baja",'MAPA DE RIESGOS'!$AR363="Catastrófico"),CONCATENATE("R",'MAPA DE RIESGOS'!$H363,"C",'MAPA DE RIESGOS'!$AF363),"")</f>
        <v/>
      </c>
      <c r="CR153" s="335" t="str">
        <f>IF(AND('MAPA DE RIESGOS'!$AP364="Muy Baja",'MAPA DE RIESGOS'!$AR364="Catastrófico"),CONCATENATE("R",'MAPA DE RIESGOS'!$H364,"C",'MAPA DE RIESGOS'!$AF364),"")</f>
        <v/>
      </c>
      <c r="CS153" s="335" t="str">
        <f>IF(AND('MAPA DE RIESGOS'!$AP365="Muy Baja",'MAPA DE RIESGOS'!$AR365="Catastrófico"),CONCATENATE("R",'MAPA DE RIESGOS'!$H365,"C",'MAPA DE RIESGOS'!$AF365),"")</f>
        <v/>
      </c>
      <c r="CT153" s="335" t="str">
        <f>IF(AND('MAPA DE RIESGOS'!$AP366="Muy Baja",'MAPA DE RIESGOS'!$AR366="Catastrófico"),CONCATENATE("R",'MAPA DE RIESGOS'!$H366,"C",'MAPA DE RIESGOS'!$AF366),"")</f>
        <v/>
      </c>
      <c r="CU153" s="336" t="str">
        <f>IF(AND('MAPA DE RIESGOS'!$AP367="Muy Baja",'MAPA DE RIESGOS'!$AR367="Catastrófico"),CONCATENATE("R",'MAPA DE RIESGOS'!$H367,"C",'MAPA DE RIESGOS'!$AF367),"")</f>
        <v/>
      </c>
      <c r="CV153" s="67"/>
    </row>
    <row r="154" spans="2:100" ht="32.450000000000003" customHeight="1">
      <c r="B154" s="966"/>
      <c r="C154" s="966"/>
      <c r="D154" s="967"/>
      <c r="E154" s="955"/>
      <c r="F154" s="956"/>
      <c r="G154" s="956"/>
      <c r="H154" s="956"/>
      <c r="I154" s="956"/>
      <c r="J154" s="354" t="str">
        <f>IF(AND('MAPA DE RIESGOS'!$AP368="Muy Baja",'MAPA DE RIESGOS'!$AR368="Leve"),CONCATENATE("R",'MAPA DE RIESGOS'!$H368,"C",'MAPA DE RIESGOS'!$AF368),"")</f>
        <v/>
      </c>
      <c r="K154" s="355" t="str">
        <f>IF(AND('MAPA DE RIESGOS'!$AP369="Muy Baja",'MAPA DE RIESGOS'!$AR369="Leve"),CONCATENATE("R",'MAPA DE RIESGOS'!$H369,"C",'MAPA DE RIESGOS'!$AF369),"")</f>
        <v/>
      </c>
      <c r="L154" s="355" t="str">
        <f>IF(AND('MAPA DE RIESGOS'!$AP370="Muy Baja",'MAPA DE RIESGOS'!$AR370="Leve"),CONCATENATE("R",'MAPA DE RIESGOS'!$H370,"C",'MAPA DE RIESGOS'!$AF370),"")</f>
        <v/>
      </c>
      <c r="M154" s="355" t="str">
        <f>IF(AND('MAPA DE RIESGOS'!$AP371="Muy Baja",'MAPA DE RIESGOS'!$AR371="Leve"),CONCATENATE("R",'MAPA DE RIESGOS'!$H371,"C",'MAPA DE RIESGOS'!$AF371),"")</f>
        <v/>
      </c>
      <c r="N154" s="355" t="str">
        <f>IF(AND('MAPA DE RIESGOS'!$AP372="Muy Baja",'MAPA DE RIESGOS'!$AR372="Leve"),CONCATENATE("R",'MAPA DE RIESGOS'!$H372,"C",'MAPA DE RIESGOS'!$AF372),"")</f>
        <v/>
      </c>
      <c r="O154" s="355" t="str">
        <f>IF(AND('MAPA DE RIESGOS'!$AP373="Muy Baja",'MAPA DE RIESGOS'!$AR373="Leve"),CONCATENATE("R",'MAPA DE RIESGOS'!$H373,"C",'MAPA DE RIESGOS'!$AF373),"")</f>
        <v/>
      </c>
      <c r="P154" s="355" t="str">
        <f>IF(AND('MAPA DE RIESGOS'!$AP374="Muy Baja",'MAPA DE RIESGOS'!$AR374="Leve"),CONCATENATE("R",'MAPA DE RIESGOS'!$H374,"C",'MAPA DE RIESGOS'!$AF374),"")</f>
        <v/>
      </c>
      <c r="Q154" s="355" t="str">
        <f>IF(AND('MAPA DE RIESGOS'!$AP375="Muy Baja",'MAPA DE RIESGOS'!$AR375="Leve"),CONCATENATE("R",'MAPA DE RIESGOS'!$H375,"C",'MAPA DE RIESGOS'!$AF375),"")</f>
        <v/>
      </c>
      <c r="R154" s="355" t="str">
        <f>IF(AND('MAPA DE RIESGOS'!$AP376="Muy Baja",'MAPA DE RIESGOS'!$AR376="Leve"),CONCATENATE("R",'MAPA DE RIESGOS'!$H376,"C",'MAPA DE RIESGOS'!$AF376),"")</f>
        <v/>
      </c>
      <c r="S154" s="355" t="str">
        <f>IF(AND('MAPA DE RIESGOS'!$AP377="Muy Baja",'MAPA DE RIESGOS'!$AR377="Leve"),CONCATENATE("R",'MAPA DE RIESGOS'!$H377,"C",'MAPA DE RIESGOS'!$AF377),"")</f>
        <v/>
      </c>
      <c r="T154" s="355" t="str">
        <f>IF(AND('MAPA DE RIESGOS'!$AP378="Muy Baja",'MAPA DE RIESGOS'!$AR378="Leve"),CONCATENATE("R",'MAPA DE RIESGOS'!$H378,"C",'MAPA DE RIESGOS'!$AF378),"")</f>
        <v/>
      </c>
      <c r="U154" s="355" t="str">
        <f>IF(AND('MAPA DE RIESGOS'!$AP379="Muy Baja",'MAPA DE RIESGOS'!$AR379="Leve"),CONCATENATE("R",'MAPA DE RIESGOS'!$H379,"C",'MAPA DE RIESGOS'!$AF379),"")</f>
        <v/>
      </c>
      <c r="V154" s="355" t="str">
        <f>IF(AND('MAPA DE RIESGOS'!$AP380="Muy Baja",'MAPA DE RIESGOS'!$AR380="Leve"),CONCATENATE("R",'MAPA DE RIESGOS'!$H380,"C",'MAPA DE RIESGOS'!$AF380),"")</f>
        <v/>
      </c>
      <c r="W154" s="355" t="str">
        <f>IF(AND('MAPA DE RIESGOS'!$AP381="Muy Baja",'MAPA DE RIESGOS'!$AR381="Leve"),CONCATENATE("R",'MAPA DE RIESGOS'!$H381,"C",'MAPA DE RIESGOS'!$AF381),"")</f>
        <v/>
      </c>
      <c r="X154" s="355" t="str">
        <f>IF(AND('MAPA DE RIESGOS'!$AP382="Muy Baja",'MAPA DE RIESGOS'!$AR382="Leve"),CONCATENATE("R",'MAPA DE RIESGOS'!$H382,"C",'MAPA DE RIESGOS'!$AF382),"")</f>
        <v/>
      </c>
      <c r="Y154" s="355" t="str">
        <f>IF(AND('MAPA DE RIESGOS'!$AP383="Muy Baja",'MAPA DE RIESGOS'!$AR383="Leve"),CONCATENATE("R",'MAPA DE RIESGOS'!$H383,"C",'MAPA DE RIESGOS'!$AF383),"")</f>
        <v/>
      </c>
      <c r="Z154" s="355" t="str">
        <f>IF(AND('MAPA DE RIESGOS'!$AP384="Muy Baja",'MAPA DE RIESGOS'!$AR384="Leve"),CONCATENATE("R",'MAPA DE RIESGOS'!$H384,"C",'MAPA DE RIESGOS'!$AF384),"")</f>
        <v/>
      </c>
      <c r="AA154" s="356" t="str">
        <f>IF(AND('MAPA DE RIESGOS'!$AP385="Muy Baja",'MAPA DE RIESGOS'!$AR385="Leve"),CONCATENATE("R",'MAPA DE RIESGOS'!$H385,"C",'MAPA DE RIESGOS'!$AF385),"")</f>
        <v/>
      </c>
      <c r="AB154" s="354" t="str">
        <f>IF(AND('MAPA DE RIESGOS'!$AP368="Muy Baja",'MAPA DE RIESGOS'!$AR368="Menor"),CONCATENATE("R",'MAPA DE RIESGOS'!$H368,"C",'MAPA DE RIESGOS'!$AF368),"")</f>
        <v/>
      </c>
      <c r="AC154" s="355" t="str">
        <f>IF(AND('MAPA DE RIESGOS'!$AP369="Muy Baja",'MAPA DE RIESGOS'!$AR369="Menor"),CONCATENATE("R",'MAPA DE RIESGOS'!$H369,"C",'MAPA DE RIESGOS'!$AF369),"")</f>
        <v/>
      </c>
      <c r="AD154" s="355" t="str">
        <f>IF(AND('MAPA DE RIESGOS'!$AP370="Muy Baja",'MAPA DE RIESGOS'!$AR370="Menor"),CONCATENATE("R",'MAPA DE RIESGOS'!$H370,"C",'MAPA DE RIESGOS'!$AF370),"")</f>
        <v/>
      </c>
      <c r="AE154" s="355" t="str">
        <f>IF(AND('MAPA DE RIESGOS'!$AP371="Muy Baja",'MAPA DE RIESGOS'!$AR371="Menor"),CONCATENATE("R",'MAPA DE RIESGOS'!$H371,"C",'MAPA DE RIESGOS'!$AF371),"")</f>
        <v/>
      </c>
      <c r="AF154" s="355" t="str">
        <f>IF(AND('MAPA DE RIESGOS'!$AP372="Muy Baja",'MAPA DE RIESGOS'!$AR372="Menor"),CONCATENATE("R",'MAPA DE RIESGOS'!$H372,"C",'MAPA DE RIESGOS'!$AF372),"")</f>
        <v/>
      </c>
      <c r="AG154" s="355" t="str">
        <f>IF(AND('MAPA DE RIESGOS'!$AP373="Muy Baja",'MAPA DE RIESGOS'!$AR373="Menor"),CONCATENATE("R",'MAPA DE RIESGOS'!$H373,"C",'MAPA DE RIESGOS'!$AF373),"")</f>
        <v/>
      </c>
      <c r="AH154" s="355" t="str">
        <f>IF(AND('MAPA DE RIESGOS'!$AP374="Muy Baja",'MAPA DE RIESGOS'!$AR374="Menor"),CONCATENATE("R",'MAPA DE RIESGOS'!$H374,"C",'MAPA DE RIESGOS'!$AF374),"")</f>
        <v/>
      </c>
      <c r="AI154" s="355" t="str">
        <f>IF(AND('MAPA DE RIESGOS'!$AP375="Muy Baja",'MAPA DE RIESGOS'!$AR375="Menor"),CONCATENATE("R",'MAPA DE RIESGOS'!$H375,"C",'MAPA DE RIESGOS'!$AF375),"")</f>
        <v/>
      </c>
      <c r="AJ154" s="355" t="str">
        <f>IF(AND('MAPA DE RIESGOS'!$AP376="Muy Baja",'MAPA DE RIESGOS'!$AR376="Menor"),CONCATENATE("R",'MAPA DE RIESGOS'!$H376,"C",'MAPA DE RIESGOS'!$AF376),"")</f>
        <v/>
      </c>
      <c r="AK154" s="355" t="str">
        <f>IF(AND('MAPA DE RIESGOS'!$AP377="Muy Baja",'MAPA DE RIESGOS'!$AR377="Menor"),CONCATENATE("R",'MAPA DE RIESGOS'!$H377,"C",'MAPA DE RIESGOS'!$AF377),"")</f>
        <v/>
      </c>
      <c r="AL154" s="355" t="str">
        <f>IF(AND('MAPA DE RIESGOS'!$AP378="Muy Baja",'MAPA DE RIESGOS'!$AR378="Menor"),CONCATENATE("R",'MAPA DE RIESGOS'!$H378,"C",'MAPA DE RIESGOS'!$AF378),"")</f>
        <v/>
      </c>
      <c r="AM154" s="355" t="str">
        <f>IF(AND('MAPA DE RIESGOS'!$AP379="Muy Baja",'MAPA DE RIESGOS'!$AR379="Menor"),CONCATENATE("R",'MAPA DE RIESGOS'!$H379,"C",'MAPA DE RIESGOS'!$AF379),"")</f>
        <v/>
      </c>
      <c r="AN154" s="355" t="str">
        <f>IF(AND('MAPA DE RIESGOS'!$AP380="Muy Baja",'MAPA DE RIESGOS'!$AR380="Menor"),CONCATENATE("R",'MAPA DE RIESGOS'!$H380,"C",'MAPA DE RIESGOS'!$AF380),"")</f>
        <v/>
      </c>
      <c r="AO154" s="355" t="str">
        <f>IF(AND('MAPA DE RIESGOS'!$AP381="Muy Baja",'MAPA DE RIESGOS'!$AR381="Menor"),CONCATENATE("R",'MAPA DE RIESGOS'!$H381,"C",'MAPA DE RIESGOS'!$AF381),"")</f>
        <v/>
      </c>
      <c r="AP154" s="355" t="str">
        <f>IF(AND('MAPA DE RIESGOS'!$AP382="Muy Baja",'MAPA DE RIESGOS'!$AR382="Menor"),CONCATENATE("R",'MAPA DE RIESGOS'!$H382,"C",'MAPA DE RIESGOS'!$AF382),"")</f>
        <v/>
      </c>
      <c r="AQ154" s="355" t="str">
        <f>IF(AND('MAPA DE RIESGOS'!$AP383="Muy Baja",'MAPA DE RIESGOS'!$AR383="Menor"),CONCATENATE("R",'MAPA DE RIESGOS'!$H383,"C",'MAPA DE RIESGOS'!$AF383),"")</f>
        <v/>
      </c>
      <c r="AR154" s="355" t="str">
        <f>IF(AND('MAPA DE RIESGOS'!$AP384="Muy Baja",'MAPA DE RIESGOS'!$AR384="Menor"),CONCATENATE("R",'MAPA DE RIESGOS'!$H384,"C",'MAPA DE RIESGOS'!$AF384),"")</f>
        <v/>
      </c>
      <c r="AS154" s="356" t="str">
        <f>IF(AND('MAPA DE RIESGOS'!$AP385="Muy Baja",'MAPA DE RIESGOS'!$AR385="Menor"),CONCATENATE("R",'MAPA DE RIESGOS'!$H385,"C",'MAPA DE RIESGOS'!$AF385),"")</f>
        <v/>
      </c>
      <c r="AT154" s="345" t="str">
        <f>IF(AND('MAPA DE RIESGOS'!$AP368="Muy Baja",'MAPA DE RIESGOS'!$AR368="Moderado"),CONCATENATE("R",'MAPA DE RIESGOS'!$H368,"C",'MAPA DE RIESGOS'!$AF368),"")</f>
        <v/>
      </c>
      <c r="AU154" s="346" t="str">
        <f>IF(AND('MAPA DE RIESGOS'!$AP369="Muy Baja",'MAPA DE RIESGOS'!$AR369="Moderado"),CONCATENATE("R",'MAPA DE RIESGOS'!$H369,"C",'MAPA DE RIESGOS'!$AF369),"")</f>
        <v/>
      </c>
      <c r="AV154" s="346" t="str">
        <f>IF(AND('MAPA DE RIESGOS'!$AP370="Muy Baja",'MAPA DE RIESGOS'!$AR370="Moderado"),CONCATENATE("R",'MAPA DE RIESGOS'!$H370,"C",'MAPA DE RIESGOS'!$AF370),"")</f>
        <v/>
      </c>
      <c r="AW154" s="346" t="str">
        <f>IF(AND('MAPA DE RIESGOS'!$AP371="Muy Baja",'MAPA DE RIESGOS'!$AR371="Moderado"),CONCATENATE("R",'MAPA DE RIESGOS'!$H371,"C",'MAPA DE RIESGOS'!$AF371),"")</f>
        <v/>
      </c>
      <c r="AX154" s="346" t="str">
        <f>IF(AND('MAPA DE RIESGOS'!$AP372="Muy Baja",'MAPA DE RIESGOS'!$AR372="Moderado"),CONCATENATE("R",'MAPA DE RIESGOS'!$H372,"C",'MAPA DE RIESGOS'!$AF372),"")</f>
        <v>R60C3</v>
      </c>
      <c r="AY154" s="346" t="str">
        <f>IF(AND('MAPA DE RIESGOS'!$AP373="Muy Baja",'MAPA DE RIESGOS'!$AR373="Moderado"),CONCATENATE("R",'MAPA DE RIESGOS'!$H373,"C",'MAPA DE RIESGOS'!$AF373),"")</f>
        <v>R60C4</v>
      </c>
      <c r="AZ154" s="346" t="str">
        <f>IF(AND('MAPA DE RIESGOS'!$AP374="Muy Baja",'MAPA DE RIESGOS'!$AR374="Moderado"),CONCATENATE("R",'MAPA DE RIESGOS'!$H374,"C",'MAPA DE RIESGOS'!$AF374),"")</f>
        <v/>
      </c>
      <c r="BA154" s="346" t="str">
        <f>IF(AND('MAPA DE RIESGOS'!$AP375="Muy Baja",'MAPA DE RIESGOS'!$AR375="Moderado"),CONCATENATE("R",'MAPA DE RIESGOS'!$H375,"C",'MAPA DE RIESGOS'!$AF375),"")</f>
        <v/>
      </c>
      <c r="BB154" s="346" t="str">
        <f>IF(AND('MAPA DE RIESGOS'!$AP376="Muy Baja",'MAPA DE RIESGOS'!$AR376="Moderado"),CONCATENATE("R",'MAPA DE RIESGOS'!$H376,"C",'MAPA DE RIESGOS'!$AF376),"")</f>
        <v/>
      </c>
      <c r="BC154" s="346" t="str">
        <f>IF(AND('MAPA DE RIESGOS'!$AP377="Muy Baja",'MAPA DE RIESGOS'!$AR377="Moderado"),CONCATENATE("R",'MAPA DE RIESGOS'!$H377,"C",'MAPA DE RIESGOS'!$AF377),"")</f>
        <v/>
      </c>
      <c r="BD154" s="346" t="str">
        <f>IF(AND('MAPA DE RIESGOS'!$AP378="Muy Baja",'MAPA DE RIESGOS'!$AR378="Moderado"),CONCATENATE("R",'MAPA DE RIESGOS'!$H378,"C",'MAPA DE RIESGOS'!$AF378),"")</f>
        <v>R61C3</v>
      </c>
      <c r="BE154" s="346" t="str">
        <f>IF(AND('MAPA DE RIESGOS'!$AP379="Muy Baja",'MAPA DE RIESGOS'!$AR379="Moderado"),CONCATENATE("R",'MAPA DE RIESGOS'!$H379,"C",'MAPA DE RIESGOS'!$AF379),"")</f>
        <v/>
      </c>
      <c r="BF154" s="346" t="str">
        <f>IF(AND('MAPA DE RIESGOS'!$AP380="Muy Baja",'MAPA DE RIESGOS'!$AR380="Moderado"),CONCATENATE("R",'MAPA DE RIESGOS'!$H380,"C",'MAPA DE RIESGOS'!$AF380),"")</f>
        <v/>
      </c>
      <c r="BG154" s="346" t="str">
        <f>IF(AND('MAPA DE RIESGOS'!$AP381="Muy Baja",'MAPA DE RIESGOS'!$AR381="Moderado"),CONCATENATE("R",'MAPA DE RIESGOS'!$H381,"C",'MAPA DE RIESGOS'!$AF381),"")</f>
        <v/>
      </c>
      <c r="BH154" s="346" t="str">
        <f>IF(AND('MAPA DE RIESGOS'!$AP382="Muy Baja",'MAPA DE RIESGOS'!$AR382="Moderado"),CONCATENATE("R",'MAPA DE RIESGOS'!$H382,"C",'MAPA DE RIESGOS'!$AF382),"")</f>
        <v/>
      </c>
      <c r="BI154" s="346" t="str">
        <f>IF(AND('MAPA DE RIESGOS'!$AP383="Muy Baja",'MAPA DE RIESGOS'!$AR383="Moderado"),CONCATENATE("R",'MAPA DE RIESGOS'!$H383,"C",'MAPA DE RIESGOS'!$AF383),"")</f>
        <v>R62C2</v>
      </c>
      <c r="BJ154" s="346" t="str">
        <f>IF(AND('MAPA DE RIESGOS'!$AP384="Muy Baja",'MAPA DE RIESGOS'!$AR384="Moderado"),CONCATENATE("R",'MAPA DE RIESGOS'!$H384,"C",'MAPA DE RIESGOS'!$AF384),"")</f>
        <v>R62C3</v>
      </c>
      <c r="BK154" s="347" t="str">
        <f>IF(AND('MAPA DE RIESGOS'!$AP385="Muy Baja",'MAPA DE RIESGOS'!$AR385="Moderado"),CONCATENATE("R",'MAPA DE RIESGOS'!$H385,"C",'MAPA DE RIESGOS'!$AF385),"")</f>
        <v/>
      </c>
      <c r="BL154" s="333" t="str">
        <f>IF(AND('MAPA DE RIESGOS'!$AP368="Muy Baja",'MAPA DE RIESGOS'!$AR368="Mayor"),CONCATENATE("R",'MAPA DE RIESGOS'!$H368,"C",'MAPA DE RIESGOS'!$AF368),"")</f>
        <v/>
      </c>
      <c r="BM154" s="333" t="str">
        <f>IF(AND('MAPA DE RIESGOS'!$AP369="Muy Baja",'MAPA DE RIESGOS'!$AR369="Mayor"),CONCATENATE("R",'MAPA DE RIESGOS'!$H369,"C",'MAPA DE RIESGOS'!$AF369),"")</f>
        <v/>
      </c>
      <c r="BN154" s="333" t="str">
        <f>IF(AND('MAPA DE RIESGOS'!$AP370="Muy Baja",'MAPA DE RIESGOS'!$AR370="Mayor"),CONCATENATE("R",'MAPA DE RIESGOS'!$H370,"C",'MAPA DE RIESGOS'!$AF370),"")</f>
        <v/>
      </c>
      <c r="BO154" s="333" t="str">
        <f>IF(AND('MAPA DE RIESGOS'!$AP371="Muy Baja",'MAPA DE RIESGOS'!$AR371="Mayor"),CONCATENATE("R",'MAPA DE RIESGOS'!$H371,"C",'MAPA DE RIESGOS'!$AF371),"")</f>
        <v/>
      </c>
      <c r="BP154" s="333" t="str">
        <f>IF(AND('MAPA DE RIESGOS'!$AP372="Muy Baja",'MAPA DE RIESGOS'!$AR372="Mayor"),CONCATENATE("R",'MAPA DE RIESGOS'!$H372,"C",'MAPA DE RIESGOS'!$AF372),"")</f>
        <v/>
      </c>
      <c r="BQ154" s="333" t="str">
        <f>IF(AND('MAPA DE RIESGOS'!$AP373="Muy Baja",'MAPA DE RIESGOS'!$AR373="Mayor"),CONCATENATE("R",'MAPA DE RIESGOS'!$H373,"C",'MAPA DE RIESGOS'!$AF373),"")</f>
        <v/>
      </c>
      <c r="BR154" s="333" t="str">
        <f>IF(AND('MAPA DE RIESGOS'!$AP374="Muy Baja",'MAPA DE RIESGOS'!$AR374="Mayor"),CONCATENATE("R",'MAPA DE RIESGOS'!$H374,"C",'MAPA DE RIESGOS'!$AF374),"")</f>
        <v/>
      </c>
      <c r="BS154" s="333" t="str">
        <f>IF(AND('MAPA DE RIESGOS'!$AP375="Muy Baja",'MAPA DE RIESGOS'!$AR375="Mayor"),CONCATENATE("R",'MAPA DE RIESGOS'!$H375,"C",'MAPA DE RIESGOS'!$AF375),"")</f>
        <v/>
      </c>
      <c r="BT154" s="333" t="str">
        <f>IF(AND('MAPA DE RIESGOS'!$AP376="Muy Baja",'MAPA DE RIESGOS'!$AR376="Mayor"),CONCATENATE("R",'MAPA DE RIESGOS'!$H376,"C",'MAPA DE RIESGOS'!$AF376),"")</f>
        <v/>
      </c>
      <c r="BU154" s="333" t="str">
        <f>IF(AND('MAPA DE RIESGOS'!$AP377="Muy Baja",'MAPA DE RIESGOS'!$AR377="Mayor"),CONCATENATE("R",'MAPA DE RIESGOS'!$H377,"C",'MAPA DE RIESGOS'!$AF377),"")</f>
        <v/>
      </c>
      <c r="BV154" s="333" t="str">
        <f>IF(AND('MAPA DE RIESGOS'!$AP378="Muy Baja",'MAPA DE RIESGOS'!$AR378="Mayor"),CONCATENATE("R",'MAPA DE RIESGOS'!$H378,"C",'MAPA DE RIESGOS'!$AF378),"")</f>
        <v/>
      </c>
      <c r="BW154" s="333" t="str">
        <f>IF(AND('MAPA DE RIESGOS'!$AP379="Muy Baja",'MAPA DE RIESGOS'!$AR379="Mayor"),CONCATENATE("R",'MAPA DE RIESGOS'!$H379,"C",'MAPA DE RIESGOS'!$AF379),"")</f>
        <v/>
      </c>
      <c r="BX154" s="333" t="str">
        <f>IF(AND('MAPA DE RIESGOS'!$AP380="Muy Baja",'MAPA DE RIESGOS'!$AR380="Mayor"),CONCATENATE("R",'MAPA DE RIESGOS'!$H380,"C",'MAPA DE RIESGOS'!$AF380),"")</f>
        <v/>
      </c>
      <c r="BY154" s="333" t="str">
        <f>IF(AND('MAPA DE RIESGOS'!$AP381="Muy Baja",'MAPA DE RIESGOS'!$AR381="Mayor"),CONCATENATE("R",'MAPA DE RIESGOS'!$H381,"C",'MAPA DE RIESGOS'!$AF381),"")</f>
        <v/>
      </c>
      <c r="BZ154" s="333" t="str">
        <f>IF(AND('MAPA DE RIESGOS'!$AP382="Muy Baja",'MAPA DE RIESGOS'!$AR382="Mayor"),CONCATENATE("R",'MAPA DE RIESGOS'!$H382,"C",'MAPA DE RIESGOS'!$AF382),"")</f>
        <v/>
      </c>
      <c r="CA154" s="333" t="str">
        <f>IF(AND('MAPA DE RIESGOS'!$AP383="Muy Baja",'MAPA DE RIESGOS'!$AR383="Mayor"),CONCATENATE("R",'MAPA DE RIESGOS'!$H383,"C",'MAPA DE RIESGOS'!$AF383),"")</f>
        <v/>
      </c>
      <c r="CB154" s="333" t="str">
        <f>IF(AND('MAPA DE RIESGOS'!$AP384="Muy Baja",'MAPA DE RIESGOS'!$AR384="Mayor"),CONCATENATE("R",'MAPA DE RIESGOS'!$H384,"C",'MAPA DE RIESGOS'!$AF384),"")</f>
        <v/>
      </c>
      <c r="CC154" s="334" t="str">
        <f>IF(AND('MAPA DE RIESGOS'!$AP385="Muy Baja",'MAPA DE RIESGOS'!$AR385="Mayor"),CONCATENATE("R",'MAPA DE RIESGOS'!$H385,"C",'MAPA DE RIESGOS'!$AF385),"")</f>
        <v/>
      </c>
      <c r="CD154" s="335" t="str">
        <f>IF(AND('MAPA DE RIESGOS'!$AP368="Muy Baja",'MAPA DE RIESGOS'!$AR368="Catastrófico"),CONCATENATE("R",'MAPA DE RIESGOS'!$H368,"C",'MAPA DE RIESGOS'!$AF368),"")</f>
        <v/>
      </c>
      <c r="CE154" s="335" t="str">
        <f>IF(AND('MAPA DE RIESGOS'!$AP369="Muy Baja",'MAPA DE RIESGOS'!$AR369="Catastrófico"),CONCATENATE("R",'MAPA DE RIESGOS'!$H369,"C",'MAPA DE RIESGOS'!$AF369),"")</f>
        <v/>
      </c>
      <c r="CF154" s="335" t="str">
        <f>IF(AND('MAPA DE RIESGOS'!$AP370="Muy Baja",'MAPA DE RIESGOS'!$AR370="Catastrófico"),CONCATENATE("R",'MAPA DE RIESGOS'!$H370,"C",'MAPA DE RIESGOS'!$AF370),"")</f>
        <v/>
      </c>
      <c r="CG154" s="335" t="str">
        <f>IF(AND('MAPA DE RIESGOS'!$AP371="Muy Baja",'MAPA DE RIESGOS'!$AR371="Catastrófico"),CONCATENATE("R",'MAPA DE RIESGOS'!$H371,"C",'MAPA DE RIESGOS'!$AF371),"")</f>
        <v/>
      </c>
      <c r="CH154" s="335" t="str">
        <f>IF(AND('MAPA DE RIESGOS'!$AP372="Muy Baja",'MAPA DE RIESGOS'!$AR372="Catastrófico"),CONCATENATE("R",'MAPA DE RIESGOS'!$H372,"C",'MAPA DE RIESGOS'!$AF372),"")</f>
        <v/>
      </c>
      <c r="CI154" s="335" t="str">
        <f>IF(AND('MAPA DE RIESGOS'!$AP373="Muy Baja",'MAPA DE RIESGOS'!$AR373="Catastrófico"),CONCATENATE("R",'MAPA DE RIESGOS'!$H373,"C",'MAPA DE RIESGOS'!$AF373),"")</f>
        <v/>
      </c>
      <c r="CJ154" s="335" t="str">
        <f>IF(AND('MAPA DE RIESGOS'!$AP374="Muy Baja",'MAPA DE RIESGOS'!$AR374="Catastrófico"),CONCATENATE("R",'MAPA DE RIESGOS'!$H374,"C",'MAPA DE RIESGOS'!$AF374),"")</f>
        <v/>
      </c>
      <c r="CK154" s="335" t="str">
        <f>IF(AND('MAPA DE RIESGOS'!$AP375="Muy Baja",'MAPA DE RIESGOS'!$AR375="Catastrófico"),CONCATENATE("R",'MAPA DE RIESGOS'!$H375,"C",'MAPA DE RIESGOS'!$AF375),"")</f>
        <v/>
      </c>
      <c r="CL154" s="335" t="str">
        <f>IF(AND('MAPA DE RIESGOS'!$AP376="Muy Baja",'MAPA DE RIESGOS'!$AR376="Catastrófico"),CONCATENATE("R",'MAPA DE RIESGOS'!$H376,"C",'MAPA DE RIESGOS'!$AF376),"")</f>
        <v/>
      </c>
      <c r="CM154" s="335" t="str">
        <f>IF(AND('MAPA DE RIESGOS'!$AP377="Muy Baja",'MAPA DE RIESGOS'!$AR377="Catastrófico"),CONCATENATE("R",'MAPA DE RIESGOS'!$H377,"C",'MAPA DE RIESGOS'!$AF377),"")</f>
        <v/>
      </c>
      <c r="CN154" s="335" t="str">
        <f>IF(AND('MAPA DE RIESGOS'!$AP378="Muy Baja",'MAPA DE RIESGOS'!$AR378="Catastrófico"),CONCATENATE("R",'MAPA DE RIESGOS'!$H378,"C",'MAPA DE RIESGOS'!$AF378),"")</f>
        <v/>
      </c>
      <c r="CO154" s="335" t="str">
        <f>IF(AND('MAPA DE RIESGOS'!$AP379="Muy Baja",'MAPA DE RIESGOS'!$AR379="Catastrófico"),CONCATENATE("R",'MAPA DE RIESGOS'!$H379,"C",'MAPA DE RIESGOS'!$AF379),"")</f>
        <v/>
      </c>
      <c r="CP154" s="335" t="str">
        <f>IF(AND('MAPA DE RIESGOS'!$AP380="Muy Baja",'MAPA DE RIESGOS'!$AR380="Catastrófico"),CONCATENATE("R",'MAPA DE RIESGOS'!$H380,"C",'MAPA DE RIESGOS'!$AF380),"")</f>
        <v/>
      </c>
      <c r="CQ154" s="335" t="str">
        <f>IF(AND('MAPA DE RIESGOS'!$AP381="Muy Baja",'MAPA DE RIESGOS'!$AR381="Catastrófico"),CONCATENATE("R",'MAPA DE RIESGOS'!$H381,"C",'MAPA DE RIESGOS'!$AF381),"")</f>
        <v/>
      </c>
      <c r="CR154" s="335" t="str">
        <f>IF(AND('MAPA DE RIESGOS'!$AP382="Muy Baja",'MAPA DE RIESGOS'!$AR382="Catastrófico"),CONCATENATE("R",'MAPA DE RIESGOS'!$H382,"C",'MAPA DE RIESGOS'!$AF382),"")</f>
        <v/>
      </c>
      <c r="CS154" s="335" t="str">
        <f>IF(AND('MAPA DE RIESGOS'!$AP383="Muy Baja",'MAPA DE RIESGOS'!$AR383="Catastrófico"),CONCATENATE("R",'MAPA DE RIESGOS'!$H383,"C",'MAPA DE RIESGOS'!$AF383),"")</f>
        <v/>
      </c>
      <c r="CT154" s="335" t="str">
        <f>IF(AND('MAPA DE RIESGOS'!$AP384="Muy Baja",'MAPA DE RIESGOS'!$AR384="Catastrófico"),CONCATENATE("R",'MAPA DE RIESGOS'!$H384,"C",'MAPA DE RIESGOS'!$AF384),"")</f>
        <v/>
      </c>
      <c r="CU154" s="336" t="str">
        <f>IF(AND('MAPA DE RIESGOS'!$AP385="Muy Baja",'MAPA DE RIESGOS'!$AR385="Catastrófico"),CONCATENATE("R",'MAPA DE RIESGOS'!$H385,"C",'MAPA DE RIESGOS'!$AF385),"")</f>
        <v/>
      </c>
      <c r="CV154" s="67"/>
    </row>
    <row r="155" spans="2:100" ht="32.450000000000003" customHeight="1">
      <c r="B155" s="966"/>
      <c r="C155" s="966"/>
      <c r="D155" s="967"/>
      <c r="E155" s="955"/>
      <c r="F155" s="956"/>
      <c r="G155" s="956"/>
      <c r="H155" s="956"/>
      <c r="I155" s="956"/>
      <c r="J155" s="354" t="str">
        <f>IF(AND('MAPA DE RIESGOS'!$AP386="Muy Baja",'MAPA DE RIESGOS'!$AR386="Leve"),CONCATENATE("R",'MAPA DE RIESGOS'!$H386,"C",'MAPA DE RIESGOS'!$AF386),"")</f>
        <v/>
      </c>
      <c r="K155" s="355" t="str">
        <f>IF(AND('MAPA DE RIESGOS'!$AP387="Muy Baja",'MAPA DE RIESGOS'!$AR387="Leve"),CONCATENATE("R",'MAPA DE RIESGOS'!$H387,"C",'MAPA DE RIESGOS'!$AF387),"")</f>
        <v/>
      </c>
      <c r="L155" s="355" t="str">
        <f>IF(AND('MAPA DE RIESGOS'!$AP388="Muy Baja",'MAPA DE RIESGOS'!$AR388="Leve"),CONCATENATE("R",'MAPA DE RIESGOS'!$H388,"C",'MAPA DE RIESGOS'!$AF388),"")</f>
        <v/>
      </c>
      <c r="M155" s="355" t="str">
        <f>IF(AND('MAPA DE RIESGOS'!$AP389="Muy Baja",'MAPA DE RIESGOS'!$AR389="Leve"),CONCATENATE("R",'MAPA DE RIESGOS'!$H389,"C",'MAPA DE RIESGOS'!$AF389),"")</f>
        <v/>
      </c>
      <c r="N155" s="355" t="str">
        <f>IF(AND('MAPA DE RIESGOS'!$AP390="Muy Baja",'MAPA DE RIESGOS'!$AR390="Leve"),CONCATENATE("R",'MAPA DE RIESGOS'!$H390,"C",'MAPA DE RIESGOS'!$AF390),"")</f>
        <v/>
      </c>
      <c r="O155" s="355" t="str">
        <f>IF(AND('MAPA DE RIESGOS'!$AP391="Muy Baja",'MAPA DE RIESGOS'!$AR391="Leve"),CONCATENATE("R",'MAPA DE RIESGOS'!$H391,"C",'MAPA DE RIESGOS'!$AF391),"")</f>
        <v/>
      </c>
      <c r="P155" s="355" t="str">
        <f>IF(AND('MAPA DE RIESGOS'!$AP392="Muy Baja",'MAPA DE RIESGOS'!$AR392="Leve"),CONCATENATE("R",'MAPA DE RIESGOS'!$H392,"C",'MAPA DE RIESGOS'!$AF392),"")</f>
        <v/>
      </c>
      <c r="Q155" s="355" t="str">
        <f>IF(AND('MAPA DE RIESGOS'!$AP393="Muy Baja",'MAPA DE RIESGOS'!$AR393="Leve"),CONCATENATE("R",'MAPA DE RIESGOS'!$H393,"C",'MAPA DE RIESGOS'!$AF393),"")</f>
        <v/>
      </c>
      <c r="R155" s="355" t="str">
        <f>IF(AND('MAPA DE RIESGOS'!$AP394="Muy Baja",'MAPA DE RIESGOS'!$AR394="Leve"),CONCATENATE("R",'MAPA DE RIESGOS'!$H394,"C",'MAPA DE RIESGOS'!$AF394),"")</f>
        <v/>
      </c>
      <c r="S155" s="355" t="str">
        <f>IF(AND('MAPA DE RIESGOS'!$AP395="Muy Baja",'MAPA DE RIESGOS'!$AR395="Leve"),CONCATENATE("R",'MAPA DE RIESGOS'!$H395,"C",'MAPA DE RIESGOS'!$AF395),"")</f>
        <v/>
      </c>
      <c r="T155" s="355" t="str">
        <f>IF(AND('MAPA DE RIESGOS'!$AP396="Muy Baja",'MAPA DE RIESGOS'!$AR396="Leve"),CONCATENATE("R",'MAPA DE RIESGOS'!$H396,"C",'MAPA DE RIESGOS'!$AF396),"")</f>
        <v/>
      </c>
      <c r="U155" s="355" t="str">
        <f>IF(AND('MAPA DE RIESGOS'!$AP397="Muy Baja",'MAPA DE RIESGOS'!$AR397="Leve"),CONCATENATE("R",'MAPA DE RIESGOS'!$H397,"C",'MAPA DE RIESGOS'!$AF397),"")</f>
        <v/>
      </c>
      <c r="V155" s="355" t="str">
        <f>IF(AND('MAPA DE RIESGOS'!$AP398="Muy Baja",'MAPA DE RIESGOS'!$AR398="Leve"),CONCATENATE("R",'MAPA DE RIESGOS'!$H398,"C",'MAPA DE RIESGOS'!$AF398),"")</f>
        <v/>
      </c>
      <c r="W155" s="355" t="str">
        <f>IF(AND('MAPA DE RIESGOS'!$AP399="Muy Baja",'MAPA DE RIESGOS'!$AR399="Leve"),CONCATENATE("R",'MAPA DE RIESGOS'!$H399,"C",'MAPA DE RIESGOS'!$AF399),"")</f>
        <v/>
      </c>
      <c r="X155" s="355" t="str">
        <f>IF(AND('MAPA DE RIESGOS'!$AP400="Muy Baja",'MAPA DE RIESGOS'!$AR400="Leve"),CONCATENATE("R",'MAPA DE RIESGOS'!$H400,"C",'MAPA DE RIESGOS'!$AF400),"")</f>
        <v/>
      </c>
      <c r="Y155" s="355" t="str">
        <f>IF(AND('MAPA DE RIESGOS'!$AP401="Muy Baja",'MAPA DE RIESGOS'!$AR401="Leve"),CONCATENATE("R",'MAPA DE RIESGOS'!$H401,"C",'MAPA DE RIESGOS'!$AF401),"")</f>
        <v/>
      </c>
      <c r="Z155" s="355" t="str">
        <f>IF(AND('MAPA DE RIESGOS'!$AP402="Muy Baja",'MAPA DE RIESGOS'!$AR402="Leve"),CONCATENATE("R",'MAPA DE RIESGOS'!$H402,"C",'MAPA DE RIESGOS'!$AF402),"")</f>
        <v/>
      </c>
      <c r="AA155" s="356" t="str">
        <f>IF(AND('MAPA DE RIESGOS'!$AP403="Muy Baja",'MAPA DE RIESGOS'!$AR403="Leve"),CONCATENATE("R",'MAPA DE RIESGOS'!$H403,"C",'MAPA DE RIESGOS'!$AF403),"")</f>
        <v/>
      </c>
      <c r="AB155" s="354" t="str">
        <f>IF(AND('MAPA DE RIESGOS'!$AP386="Muy Baja",'MAPA DE RIESGOS'!$AR386="Menor"),CONCATENATE("R",'MAPA DE RIESGOS'!$H386,"C",'MAPA DE RIESGOS'!$AF386),"")</f>
        <v/>
      </c>
      <c r="AC155" s="355" t="str">
        <f>IF(AND('MAPA DE RIESGOS'!$AP387="Muy Baja",'MAPA DE RIESGOS'!$AR387="Menor"),CONCATENATE("R",'MAPA DE RIESGOS'!$H387,"C",'MAPA DE RIESGOS'!$AF387),"")</f>
        <v/>
      </c>
      <c r="AD155" s="355" t="str">
        <f>IF(AND('MAPA DE RIESGOS'!$AP388="Muy Baja",'MAPA DE RIESGOS'!$AR388="Menor"),CONCATENATE("R",'MAPA DE RIESGOS'!$H388,"C",'MAPA DE RIESGOS'!$AF388),"")</f>
        <v/>
      </c>
      <c r="AE155" s="355" t="str">
        <f>IF(AND('MAPA DE RIESGOS'!$AP389="Muy Baja",'MAPA DE RIESGOS'!$AR389="Menor"),CONCATENATE("R",'MAPA DE RIESGOS'!$H389,"C",'MAPA DE RIESGOS'!$AF389),"")</f>
        <v/>
      </c>
      <c r="AF155" s="355" t="str">
        <f>IF(AND('MAPA DE RIESGOS'!$AP390="Muy Baja",'MAPA DE RIESGOS'!$AR390="Menor"),CONCATENATE("R",'MAPA DE RIESGOS'!$H390,"C",'MAPA DE RIESGOS'!$AF390),"")</f>
        <v/>
      </c>
      <c r="AG155" s="355" t="str">
        <f>IF(AND('MAPA DE RIESGOS'!$AP391="Muy Baja",'MAPA DE RIESGOS'!$AR391="Menor"),CONCATENATE("R",'MAPA DE RIESGOS'!$H391,"C",'MAPA DE RIESGOS'!$AF391),"")</f>
        <v/>
      </c>
      <c r="AH155" s="355" t="str">
        <f>IF(AND('MAPA DE RIESGOS'!$AP392="Muy Baja",'MAPA DE RIESGOS'!$AR392="Menor"),CONCATENATE("R",'MAPA DE RIESGOS'!$H392,"C",'MAPA DE RIESGOS'!$AF392),"")</f>
        <v/>
      </c>
      <c r="AI155" s="355" t="str">
        <f>IF(AND('MAPA DE RIESGOS'!$AP393="Muy Baja",'MAPA DE RIESGOS'!$AR393="Menor"),CONCATENATE("R",'MAPA DE RIESGOS'!$H393,"C",'MAPA DE RIESGOS'!$AF393),"")</f>
        <v/>
      </c>
      <c r="AJ155" s="355" t="str">
        <f>IF(AND('MAPA DE RIESGOS'!$AP394="Muy Baja",'MAPA DE RIESGOS'!$AR394="Menor"),CONCATENATE("R",'MAPA DE RIESGOS'!$H394,"C",'MAPA DE RIESGOS'!$AF394),"")</f>
        <v/>
      </c>
      <c r="AK155" s="355" t="str">
        <f>IF(AND('MAPA DE RIESGOS'!$AP395="Muy Baja",'MAPA DE RIESGOS'!$AR395="Menor"),CONCATENATE("R",'MAPA DE RIESGOS'!$H395,"C",'MAPA DE RIESGOS'!$AF395),"")</f>
        <v/>
      </c>
      <c r="AL155" s="355" t="str">
        <f>IF(AND('MAPA DE RIESGOS'!$AP396="Muy Baja",'MAPA DE RIESGOS'!$AR396="Menor"),CONCATENATE("R",'MAPA DE RIESGOS'!$H396,"C",'MAPA DE RIESGOS'!$AF396),"")</f>
        <v/>
      </c>
      <c r="AM155" s="355" t="str">
        <f>IF(AND('MAPA DE RIESGOS'!$AP397="Muy Baja",'MAPA DE RIESGOS'!$AR397="Menor"),CONCATENATE("R",'MAPA DE RIESGOS'!$H397,"C",'MAPA DE RIESGOS'!$AF397),"")</f>
        <v/>
      </c>
      <c r="AN155" s="355" t="str">
        <f>IF(AND('MAPA DE RIESGOS'!$AP398="Muy Baja",'MAPA DE RIESGOS'!$AR398="Menor"),CONCATENATE("R",'MAPA DE RIESGOS'!$H398,"C",'MAPA DE RIESGOS'!$AF398),"")</f>
        <v/>
      </c>
      <c r="AO155" s="355" t="str">
        <f>IF(AND('MAPA DE RIESGOS'!$AP399="Muy Baja",'MAPA DE RIESGOS'!$AR399="Menor"),CONCATENATE("R",'MAPA DE RIESGOS'!$H399,"C",'MAPA DE RIESGOS'!$AF399),"")</f>
        <v/>
      </c>
      <c r="AP155" s="355" t="str">
        <f>IF(AND('MAPA DE RIESGOS'!$AP400="Muy Baja",'MAPA DE RIESGOS'!$AR400="Menor"),CONCATENATE("R",'MAPA DE RIESGOS'!$H400,"C",'MAPA DE RIESGOS'!$AF400),"")</f>
        <v/>
      </c>
      <c r="AQ155" s="355" t="str">
        <f>IF(AND('MAPA DE RIESGOS'!$AP401="Muy Baja",'MAPA DE RIESGOS'!$AR401="Menor"),CONCATENATE("R",'MAPA DE RIESGOS'!$H401,"C",'MAPA DE RIESGOS'!$AF401),"")</f>
        <v/>
      </c>
      <c r="AR155" s="355" t="str">
        <f>IF(AND('MAPA DE RIESGOS'!$AP402="Muy Baja",'MAPA DE RIESGOS'!$AR402="Menor"),CONCATENATE("R",'MAPA DE RIESGOS'!$H402,"C",'MAPA DE RIESGOS'!$AF402),"")</f>
        <v/>
      </c>
      <c r="AS155" s="356" t="str">
        <f>IF(AND('MAPA DE RIESGOS'!$AP403="Muy Baja",'MAPA DE RIESGOS'!$AR403="Menor"),CONCATENATE("R",'MAPA DE RIESGOS'!$H403,"C",'MAPA DE RIESGOS'!$AF403),"")</f>
        <v/>
      </c>
      <c r="AT155" s="345" t="str">
        <f>IF(AND('MAPA DE RIESGOS'!$AP386="Muy Baja",'MAPA DE RIESGOS'!$AR386="Moderado"),CONCATENATE("R",'MAPA DE RIESGOS'!$H386,"C",'MAPA DE RIESGOS'!$AF386),"")</f>
        <v/>
      </c>
      <c r="AU155" s="346" t="str">
        <f>IF(AND('MAPA DE RIESGOS'!$AP387="Muy Baja",'MAPA DE RIESGOS'!$AR387="Moderado"),CONCATENATE("R",'MAPA DE RIESGOS'!$H387,"C",'MAPA DE RIESGOS'!$AF387),"")</f>
        <v/>
      </c>
      <c r="AV155" s="346" t="str">
        <f>IF(AND('MAPA DE RIESGOS'!$AP388="Muy Baja",'MAPA DE RIESGOS'!$AR388="Moderado"),CONCATENATE("R",'MAPA DE RIESGOS'!$H388,"C",'MAPA DE RIESGOS'!$AF388),"")</f>
        <v/>
      </c>
      <c r="AW155" s="346" t="str">
        <f>IF(AND('MAPA DE RIESGOS'!$AP389="Muy Baja",'MAPA DE RIESGOS'!$AR389="Moderado"),CONCATENATE("R",'MAPA DE RIESGOS'!$H389,"C",'MAPA DE RIESGOS'!$AF389),"")</f>
        <v/>
      </c>
      <c r="AX155" s="346" t="str">
        <f>IF(AND('MAPA DE RIESGOS'!$AP390="Muy Baja",'MAPA DE RIESGOS'!$AR390="Moderado"),CONCATENATE("R",'MAPA DE RIESGOS'!$H390,"C",'MAPA DE RIESGOS'!$AF390),"")</f>
        <v/>
      </c>
      <c r="AY155" s="346" t="str">
        <f>IF(AND('MAPA DE RIESGOS'!$AP391="Muy Baja",'MAPA DE RIESGOS'!$AR391="Moderado"),CONCATENATE("R",'MAPA DE RIESGOS'!$H391,"C",'MAPA DE RIESGOS'!$AF391),"")</f>
        <v/>
      </c>
      <c r="AZ155" s="346" t="str">
        <f>IF(AND('MAPA DE RIESGOS'!$AP392="Muy Baja",'MAPA DE RIESGOS'!$AR392="Moderado"),CONCATENATE("R",'MAPA DE RIESGOS'!$H392,"C",'MAPA DE RIESGOS'!$AF392),"")</f>
        <v/>
      </c>
      <c r="BA155" s="346" t="str">
        <f>IF(AND('MAPA DE RIESGOS'!$AP393="Muy Baja",'MAPA DE RIESGOS'!$AR393="Moderado"),CONCATENATE("R",'MAPA DE RIESGOS'!$H393,"C",'MAPA DE RIESGOS'!$AF393),"")</f>
        <v/>
      </c>
      <c r="BB155" s="346" t="str">
        <f>IF(AND('MAPA DE RIESGOS'!$AP394="Muy Baja",'MAPA DE RIESGOS'!$AR394="Moderado"),CONCATENATE("R",'MAPA DE RIESGOS'!$H394,"C",'MAPA DE RIESGOS'!$AF394),"")</f>
        <v/>
      </c>
      <c r="BC155" s="346" t="str">
        <f>IF(AND('MAPA DE RIESGOS'!$AP395="Muy Baja",'MAPA DE RIESGOS'!$AR395="Moderado"),CONCATENATE("R",'MAPA DE RIESGOS'!$H395,"C",'MAPA DE RIESGOS'!$AF395),"")</f>
        <v/>
      </c>
      <c r="BD155" s="346" t="str">
        <f>IF(AND('MAPA DE RIESGOS'!$AP396="Muy Baja",'MAPA DE RIESGOS'!$AR396="Moderado"),CONCATENATE("R",'MAPA DE RIESGOS'!$H396,"C",'MAPA DE RIESGOS'!$AF396),"")</f>
        <v>R64C3</v>
      </c>
      <c r="BE155" s="346" t="str">
        <f>IF(AND('MAPA DE RIESGOS'!$AP397="Muy Baja",'MAPA DE RIESGOS'!$AR397="Moderado"),CONCATENATE("R",'MAPA DE RIESGOS'!$H397,"C",'MAPA DE RIESGOS'!$AF397),"")</f>
        <v/>
      </c>
      <c r="BF155" s="346" t="str">
        <f>IF(AND('MAPA DE RIESGOS'!$AP398="Muy Baja",'MAPA DE RIESGOS'!$AR398="Moderado"),CONCATENATE("R",'MAPA DE RIESGOS'!$H398,"C",'MAPA DE RIESGOS'!$AF398),"")</f>
        <v/>
      </c>
      <c r="BG155" s="346" t="str">
        <f>IF(AND('MAPA DE RIESGOS'!$AP399="Muy Baja",'MAPA DE RIESGOS'!$AR399="Moderado"),CONCATENATE("R",'MAPA DE RIESGOS'!$H399,"C",'MAPA DE RIESGOS'!$AF399),"")</f>
        <v/>
      </c>
      <c r="BH155" s="346" t="str">
        <f>IF(AND('MAPA DE RIESGOS'!$AP400="Muy Baja",'MAPA DE RIESGOS'!$AR400="Moderado"),CONCATENATE("R",'MAPA DE RIESGOS'!$H400,"C",'MAPA DE RIESGOS'!$AF400),"")</f>
        <v/>
      </c>
      <c r="BI155" s="346" t="str">
        <f>IF(AND('MAPA DE RIESGOS'!$AP401="Muy Baja",'MAPA DE RIESGOS'!$AR401="Moderado"),CONCATENATE("R",'MAPA DE RIESGOS'!$H401,"C",'MAPA DE RIESGOS'!$AF401),"")</f>
        <v/>
      </c>
      <c r="BJ155" s="346" t="str">
        <f>IF(AND('MAPA DE RIESGOS'!$AP402="Muy Baja",'MAPA DE RIESGOS'!$AR402="Moderado"),CONCATENATE("R",'MAPA DE RIESGOS'!$H402,"C",'MAPA DE RIESGOS'!$AF402),"")</f>
        <v>R65C3</v>
      </c>
      <c r="BK155" s="347" t="str">
        <f>IF(AND('MAPA DE RIESGOS'!$AP403="Muy Baja",'MAPA DE RIESGOS'!$AR403="Moderado"),CONCATENATE("R",'MAPA DE RIESGOS'!$H403,"C",'MAPA DE RIESGOS'!$AF403),"")</f>
        <v/>
      </c>
      <c r="BL155" s="333" t="str">
        <f>IF(AND('MAPA DE RIESGOS'!$AP386="Muy Baja",'MAPA DE RIESGOS'!$AR386="Mayor"),CONCATENATE("R",'MAPA DE RIESGOS'!$H386,"C",'MAPA DE RIESGOS'!$AF386),"")</f>
        <v/>
      </c>
      <c r="BM155" s="333" t="str">
        <f>IF(AND('MAPA DE RIESGOS'!$AP387="Muy Baja",'MAPA DE RIESGOS'!$AR387="Mayor"),CONCATENATE("R",'MAPA DE RIESGOS'!$H387,"C",'MAPA DE RIESGOS'!$AF387),"")</f>
        <v/>
      </c>
      <c r="BN155" s="333" t="str">
        <f>IF(AND('MAPA DE RIESGOS'!$AP388="Muy Baja",'MAPA DE RIESGOS'!$AR388="Mayor"),CONCATENATE("R",'MAPA DE RIESGOS'!$H388,"C",'MAPA DE RIESGOS'!$AF388),"")</f>
        <v/>
      </c>
      <c r="BO155" s="333" t="str">
        <f>IF(AND('MAPA DE RIESGOS'!$AP389="Muy Baja",'MAPA DE RIESGOS'!$AR389="Mayor"),CONCATENATE("R",'MAPA DE RIESGOS'!$H389,"C",'MAPA DE RIESGOS'!$AF389),"")</f>
        <v/>
      </c>
      <c r="BP155" s="333" t="str">
        <f>IF(AND('MAPA DE RIESGOS'!$AP390="Muy Baja",'MAPA DE RIESGOS'!$AR390="Mayor"),CONCATENATE("R",'MAPA DE RIESGOS'!$H390,"C",'MAPA DE RIESGOS'!$AF390),"")</f>
        <v/>
      </c>
      <c r="BQ155" s="333" t="str">
        <f>IF(AND('MAPA DE RIESGOS'!$AP391="Muy Baja",'MAPA DE RIESGOS'!$AR391="Mayor"),CONCATENATE("R",'MAPA DE RIESGOS'!$H391,"C",'MAPA DE RIESGOS'!$AF391),"")</f>
        <v/>
      </c>
      <c r="BR155" s="333" t="str">
        <f>IF(AND('MAPA DE RIESGOS'!$AP392="Muy Baja",'MAPA DE RIESGOS'!$AR392="Mayor"),CONCATENATE("R",'MAPA DE RIESGOS'!$H392,"C",'MAPA DE RIESGOS'!$AF392),"")</f>
        <v/>
      </c>
      <c r="BS155" s="333" t="str">
        <f>IF(AND('MAPA DE RIESGOS'!$AP393="Muy Baja",'MAPA DE RIESGOS'!$AR393="Mayor"),CONCATENATE("R",'MAPA DE RIESGOS'!$H393,"C",'MAPA DE RIESGOS'!$AF393),"")</f>
        <v/>
      </c>
      <c r="BT155" s="333" t="str">
        <f>IF(AND('MAPA DE RIESGOS'!$AP394="Muy Baja",'MAPA DE RIESGOS'!$AR394="Mayor"),CONCATENATE("R",'MAPA DE RIESGOS'!$H394,"C",'MAPA DE RIESGOS'!$AF394),"")</f>
        <v/>
      </c>
      <c r="BU155" s="333" t="str">
        <f>IF(AND('MAPA DE RIESGOS'!$AP395="Muy Baja",'MAPA DE RIESGOS'!$AR395="Mayor"),CONCATENATE("R",'MAPA DE RIESGOS'!$H395,"C",'MAPA DE RIESGOS'!$AF395),"")</f>
        <v/>
      </c>
      <c r="BV155" s="333" t="str">
        <f>IF(AND('MAPA DE RIESGOS'!$AP396="Muy Baja",'MAPA DE RIESGOS'!$AR396="Mayor"),CONCATENATE("R",'MAPA DE RIESGOS'!$H396,"C",'MAPA DE RIESGOS'!$AF396),"")</f>
        <v/>
      </c>
      <c r="BW155" s="333" t="str">
        <f>IF(AND('MAPA DE RIESGOS'!$AP397="Muy Baja",'MAPA DE RIESGOS'!$AR397="Mayor"),CONCATENATE("R",'MAPA DE RIESGOS'!$H397,"C",'MAPA DE RIESGOS'!$AF397),"")</f>
        <v/>
      </c>
      <c r="BX155" s="333" t="str">
        <f>IF(AND('MAPA DE RIESGOS'!$AP398="Muy Baja",'MAPA DE RIESGOS'!$AR398="Mayor"),CONCATENATE("R",'MAPA DE RIESGOS'!$H398,"C",'MAPA DE RIESGOS'!$AF398),"")</f>
        <v/>
      </c>
      <c r="BY155" s="333" t="str">
        <f>IF(AND('MAPA DE RIESGOS'!$AP399="Muy Baja",'MAPA DE RIESGOS'!$AR399="Mayor"),CONCATENATE("R",'MAPA DE RIESGOS'!$H399,"C",'MAPA DE RIESGOS'!$AF399),"")</f>
        <v/>
      </c>
      <c r="BZ155" s="333" t="str">
        <f>IF(AND('MAPA DE RIESGOS'!$AP400="Muy Baja",'MAPA DE RIESGOS'!$AR400="Mayor"),CONCATENATE("R",'MAPA DE RIESGOS'!$H400,"C",'MAPA DE RIESGOS'!$AF400),"")</f>
        <v/>
      </c>
      <c r="CA155" s="333" t="str">
        <f>IF(AND('MAPA DE RIESGOS'!$AP401="Muy Baja",'MAPA DE RIESGOS'!$AR401="Mayor"),CONCATENATE("R",'MAPA DE RIESGOS'!$H401,"C",'MAPA DE RIESGOS'!$AF401),"")</f>
        <v/>
      </c>
      <c r="CB155" s="333" t="str">
        <f>IF(AND('MAPA DE RIESGOS'!$AP402="Muy Baja",'MAPA DE RIESGOS'!$AR402="Mayor"),CONCATENATE("R",'MAPA DE RIESGOS'!$H402,"C",'MAPA DE RIESGOS'!$AF402),"")</f>
        <v/>
      </c>
      <c r="CC155" s="334" t="str">
        <f>IF(AND('MAPA DE RIESGOS'!$AP403="Muy Baja",'MAPA DE RIESGOS'!$AR403="Mayor"),CONCATENATE("R",'MAPA DE RIESGOS'!$H403,"C",'MAPA DE RIESGOS'!$AF403),"")</f>
        <v/>
      </c>
      <c r="CD155" s="335" t="str">
        <f>IF(AND('MAPA DE RIESGOS'!$AP386="Muy Baja",'MAPA DE RIESGOS'!$AR386="Catastrófico"),CONCATENATE("R",'MAPA DE RIESGOS'!$H386,"C",'MAPA DE RIESGOS'!$AF386),"")</f>
        <v/>
      </c>
      <c r="CE155" s="335" t="str">
        <f>IF(AND('MAPA DE RIESGOS'!$AP387="Muy Baja",'MAPA DE RIESGOS'!$AR387="Catastrófico"),CONCATENATE("R",'MAPA DE RIESGOS'!$H387,"C",'MAPA DE RIESGOS'!$AF387),"")</f>
        <v/>
      </c>
      <c r="CF155" s="335" t="str">
        <f>IF(AND('MAPA DE RIESGOS'!$AP388="Muy Baja",'MAPA DE RIESGOS'!$AR388="Catastrófico"),CONCATENATE("R",'MAPA DE RIESGOS'!$H388,"C",'MAPA DE RIESGOS'!$AF388),"")</f>
        <v/>
      </c>
      <c r="CG155" s="335" t="str">
        <f>IF(AND('MAPA DE RIESGOS'!$AP389="Muy Baja",'MAPA DE RIESGOS'!$AR389="Catastrófico"),CONCATENATE("R",'MAPA DE RIESGOS'!$H389,"C",'MAPA DE RIESGOS'!$AF389),"")</f>
        <v/>
      </c>
      <c r="CH155" s="335" t="str">
        <f>IF(AND('MAPA DE RIESGOS'!$AP390="Muy Baja",'MAPA DE RIESGOS'!$AR390="Catastrófico"),CONCATENATE("R",'MAPA DE RIESGOS'!$H390,"C",'MAPA DE RIESGOS'!$AF390),"")</f>
        <v/>
      </c>
      <c r="CI155" s="335" t="str">
        <f>IF(AND('MAPA DE RIESGOS'!$AP391="Muy Baja",'MAPA DE RIESGOS'!$AR391="Catastrófico"),CONCATENATE("R",'MAPA DE RIESGOS'!$H391,"C",'MAPA DE RIESGOS'!$AF391),"")</f>
        <v/>
      </c>
      <c r="CJ155" s="335" t="str">
        <f>IF(AND('MAPA DE RIESGOS'!$AP392="Muy Baja",'MAPA DE RIESGOS'!$AR392="Catastrófico"),CONCATENATE("R",'MAPA DE RIESGOS'!$H392,"C",'MAPA DE RIESGOS'!$AF392),"")</f>
        <v/>
      </c>
      <c r="CK155" s="335" t="str">
        <f>IF(AND('MAPA DE RIESGOS'!$AP393="Muy Baja",'MAPA DE RIESGOS'!$AR393="Catastrófico"),CONCATENATE("R",'MAPA DE RIESGOS'!$H393,"C",'MAPA DE RIESGOS'!$AF393),"")</f>
        <v/>
      </c>
      <c r="CL155" s="335" t="str">
        <f>IF(AND('MAPA DE RIESGOS'!$AP394="Muy Baja",'MAPA DE RIESGOS'!$AR394="Catastrófico"),CONCATENATE("R",'MAPA DE RIESGOS'!$H394,"C",'MAPA DE RIESGOS'!$AF394),"")</f>
        <v/>
      </c>
      <c r="CM155" s="335" t="str">
        <f>IF(AND('MAPA DE RIESGOS'!$AP395="Muy Baja",'MAPA DE RIESGOS'!$AR395="Catastrófico"),CONCATENATE("R",'MAPA DE RIESGOS'!$H395,"C",'MAPA DE RIESGOS'!$AF395),"")</f>
        <v/>
      </c>
      <c r="CN155" s="335" t="str">
        <f>IF(AND('MAPA DE RIESGOS'!$AP396="Muy Baja",'MAPA DE RIESGOS'!$AR396="Catastrófico"),CONCATENATE("R",'MAPA DE RIESGOS'!$H396,"C",'MAPA DE RIESGOS'!$AF396),"")</f>
        <v/>
      </c>
      <c r="CO155" s="335" t="str">
        <f>IF(AND('MAPA DE RIESGOS'!$AP397="Muy Baja",'MAPA DE RIESGOS'!$AR397="Catastrófico"),CONCATENATE("R",'MAPA DE RIESGOS'!$H397,"C",'MAPA DE RIESGOS'!$AF397),"")</f>
        <v/>
      </c>
      <c r="CP155" s="335" t="str">
        <f>IF(AND('MAPA DE RIESGOS'!$AP398="Muy Baja",'MAPA DE RIESGOS'!$AR398="Catastrófico"),CONCATENATE("R",'MAPA DE RIESGOS'!$H398,"C",'MAPA DE RIESGOS'!$AF398),"")</f>
        <v/>
      </c>
      <c r="CQ155" s="335" t="str">
        <f>IF(AND('MAPA DE RIESGOS'!$AP399="Muy Baja",'MAPA DE RIESGOS'!$AR399="Catastrófico"),CONCATENATE("R",'MAPA DE RIESGOS'!$H399,"C",'MAPA DE RIESGOS'!$AF399),"")</f>
        <v/>
      </c>
      <c r="CR155" s="335" t="str">
        <f>IF(AND('MAPA DE RIESGOS'!$AP400="Muy Baja",'MAPA DE RIESGOS'!$AR400="Catastrófico"),CONCATENATE("R",'MAPA DE RIESGOS'!$H400,"C",'MAPA DE RIESGOS'!$AF400),"")</f>
        <v/>
      </c>
      <c r="CS155" s="335" t="str">
        <f>IF(AND('MAPA DE RIESGOS'!$AP401="Muy Baja",'MAPA DE RIESGOS'!$AR401="Catastrófico"),CONCATENATE("R",'MAPA DE RIESGOS'!$H401,"C",'MAPA DE RIESGOS'!$AF401),"")</f>
        <v/>
      </c>
      <c r="CT155" s="335" t="str">
        <f>IF(AND('MAPA DE RIESGOS'!$AP402="Muy Baja",'MAPA DE RIESGOS'!$AR402="Catastrófico"),CONCATENATE("R",'MAPA DE RIESGOS'!$H402,"C",'MAPA DE RIESGOS'!$AF402),"")</f>
        <v/>
      </c>
      <c r="CU155" s="336" t="str">
        <f>IF(AND('MAPA DE RIESGOS'!$AP403="Muy Baja",'MAPA DE RIESGOS'!$AR403="Catastrófico"),CONCATENATE("R",'MAPA DE RIESGOS'!$H403,"C",'MAPA DE RIESGOS'!$AF403),"")</f>
        <v/>
      </c>
      <c r="CV155" s="67"/>
    </row>
    <row r="156" spans="2:100" ht="32.450000000000003" customHeight="1">
      <c r="B156" s="966"/>
      <c r="C156" s="966"/>
      <c r="D156" s="967"/>
      <c r="E156" s="955"/>
      <c r="F156" s="956"/>
      <c r="G156" s="956"/>
      <c r="H156" s="956"/>
      <c r="I156" s="956"/>
      <c r="J156" s="354" t="str">
        <f>IF(AND('MAPA DE RIESGOS'!$AP404="Muy Baja",'MAPA DE RIESGOS'!$AR404="Leve"),CONCATENATE("R",'MAPA DE RIESGOS'!$H404,"C",'MAPA DE RIESGOS'!$AF404),"")</f>
        <v/>
      </c>
      <c r="K156" s="355" t="str">
        <f>IF(AND('MAPA DE RIESGOS'!$AP405="Muy Baja",'MAPA DE RIESGOS'!$AR405="Leve"),CONCATENATE("R",'MAPA DE RIESGOS'!$H405,"C",'MAPA DE RIESGOS'!$AF405),"")</f>
        <v/>
      </c>
      <c r="L156" s="355" t="str">
        <f>IF(AND('MAPA DE RIESGOS'!$AP406="Muy Baja",'MAPA DE RIESGOS'!$AR406="Leve"),CONCATENATE("R",'MAPA DE RIESGOS'!$H406,"C",'MAPA DE RIESGOS'!$AF406),"")</f>
        <v/>
      </c>
      <c r="M156" s="355" t="str">
        <f>IF(AND('MAPA DE RIESGOS'!$AP407="Muy Baja",'MAPA DE RIESGOS'!$AR407="Leve"),CONCATENATE("R",'MAPA DE RIESGOS'!$H407,"C",'MAPA DE RIESGOS'!$AF407),"")</f>
        <v/>
      </c>
      <c r="N156" s="355" t="str">
        <f>IF(AND('MAPA DE RIESGOS'!$AP408="Muy Baja",'MAPA DE RIESGOS'!$AR408="Leve"),CONCATENATE("R",'MAPA DE RIESGOS'!$H408,"C",'MAPA DE RIESGOS'!$AF408),"")</f>
        <v/>
      </c>
      <c r="O156" s="355" t="str">
        <f>IF(AND('MAPA DE RIESGOS'!$AP409="Muy Baja",'MAPA DE RIESGOS'!$AR409="Leve"),CONCATENATE("R",'MAPA DE RIESGOS'!$H409,"C",'MAPA DE RIESGOS'!$AF409),"")</f>
        <v/>
      </c>
      <c r="P156" s="355" t="str">
        <f>IF(AND('MAPA DE RIESGOS'!$AP410="Muy Baja",'MAPA DE RIESGOS'!$AR410="Leve"),CONCATENATE("R",'MAPA DE RIESGOS'!$H410,"C",'MAPA DE RIESGOS'!$AF410),"")</f>
        <v/>
      </c>
      <c r="Q156" s="355" t="str">
        <f>IF(AND('MAPA DE RIESGOS'!$AP411="Muy Baja",'MAPA DE RIESGOS'!$AR411="Leve"),CONCATENATE("R",'MAPA DE RIESGOS'!$H411,"C",'MAPA DE RIESGOS'!$AF411),"")</f>
        <v/>
      </c>
      <c r="R156" s="355" t="str">
        <f>IF(AND('MAPA DE RIESGOS'!$AP412="Muy Baja",'MAPA DE RIESGOS'!$AR412="Leve"),CONCATENATE("R",'MAPA DE RIESGOS'!$H412,"C",'MAPA DE RIESGOS'!$AF412),"")</f>
        <v/>
      </c>
      <c r="S156" s="355" t="str">
        <f>IF(AND('MAPA DE RIESGOS'!$AP413="Muy Baja",'MAPA DE RIESGOS'!$AR413="Leve"),CONCATENATE("R",'MAPA DE RIESGOS'!$H413,"C",'MAPA DE RIESGOS'!$AF413),"")</f>
        <v/>
      </c>
      <c r="T156" s="355" t="str">
        <f>IF(AND('MAPA DE RIESGOS'!$AP414="Muy Baja",'MAPA DE RIESGOS'!$AR414="Leve"),CONCATENATE("R",'MAPA DE RIESGOS'!$H414,"C",'MAPA DE RIESGOS'!$AF414),"")</f>
        <v/>
      </c>
      <c r="U156" s="355" t="str">
        <f>IF(AND('MAPA DE RIESGOS'!$AP415="Muy Baja",'MAPA DE RIESGOS'!$AR415="Leve"),CONCATENATE("R",'MAPA DE RIESGOS'!$H415,"C",'MAPA DE RIESGOS'!$AF415),"")</f>
        <v/>
      </c>
      <c r="V156" s="355" t="str">
        <f>IF(AND('MAPA DE RIESGOS'!$AP416="Muy Baja",'MAPA DE RIESGOS'!$AR416="Leve"),CONCATENATE("R",'MAPA DE RIESGOS'!$H416,"C",'MAPA DE RIESGOS'!$AF416),"")</f>
        <v/>
      </c>
      <c r="W156" s="355" t="str">
        <f>IF(AND('MAPA DE RIESGOS'!$AP417="Muy Baja",'MAPA DE RIESGOS'!$AR417="Leve"),CONCATENATE("R",'MAPA DE RIESGOS'!$H417,"C",'MAPA DE RIESGOS'!$AF417),"")</f>
        <v/>
      </c>
      <c r="X156" s="355" t="str">
        <f>IF(AND('MAPA DE RIESGOS'!$AP418="Muy Baja",'MAPA DE RIESGOS'!$AR418="Leve"),CONCATENATE("R",'MAPA DE RIESGOS'!$H418,"C",'MAPA DE RIESGOS'!$AF418),"")</f>
        <v/>
      </c>
      <c r="Y156" s="355" t="str">
        <f>IF(AND('MAPA DE RIESGOS'!$AP419="Muy Baja",'MAPA DE RIESGOS'!$AR419="Leve"),CONCATENATE("R",'MAPA DE RIESGOS'!$H419,"C",'MAPA DE RIESGOS'!$AF419),"")</f>
        <v/>
      </c>
      <c r="Z156" s="355" t="str">
        <f>IF(AND('MAPA DE RIESGOS'!$AP420="Muy Baja",'MAPA DE RIESGOS'!$AR420="Leve"),CONCATENATE("R",'MAPA DE RIESGOS'!$H420,"C",'MAPA DE RIESGOS'!$AF420),"")</f>
        <v/>
      </c>
      <c r="AA156" s="356" t="str">
        <f>IF(AND('MAPA DE RIESGOS'!$AP421="Muy Baja",'MAPA DE RIESGOS'!$AR421="Leve"),CONCATENATE("R",'MAPA DE RIESGOS'!$H421,"C",'MAPA DE RIESGOS'!$AF421),"")</f>
        <v/>
      </c>
      <c r="AB156" s="354" t="str">
        <f>IF(AND('MAPA DE RIESGOS'!$AP404="Muy Baja",'MAPA DE RIESGOS'!$AR404="Menor"),CONCATENATE("R",'MAPA DE RIESGOS'!$H404,"C",'MAPA DE RIESGOS'!$AF404),"")</f>
        <v/>
      </c>
      <c r="AC156" s="355" t="str">
        <f>IF(AND('MAPA DE RIESGOS'!$AP405="Muy Baja",'MAPA DE RIESGOS'!$AR405="Menor"),CONCATENATE("R",'MAPA DE RIESGOS'!$H405,"C",'MAPA DE RIESGOS'!$AF405),"")</f>
        <v/>
      </c>
      <c r="AD156" s="355" t="str">
        <f>IF(AND('MAPA DE RIESGOS'!$AP406="Muy Baja",'MAPA DE RIESGOS'!$AR406="Menor"),CONCATENATE("R",'MAPA DE RIESGOS'!$H406,"C",'MAPA DE RIESGOS'!$AF406),"")</f>
        <v/>
      </c>
      <c r="AE156" s="355" t="str">
        <f>IF(AND('MAPA DE RIESGOS'!$AP407="Muy Baja",'MAPA DE RIESGOS'!$AR407="Menor"),CONCATENATE("R",'MAPA DE RIESGOS'!$H407,"C",'MAPA DE RIESGOS'!$AF407),"")</f>
        <v/>
      </c>
      <c r="AF156" s="355" t="str">
        <f>IF(AND('MAPA DE RIESGOS'!$AP408="Muy Baja",'MAPA DE RIESGOS'!$AR408="Menor"),CONCATENATE("R",'MAPA DE RIESGOS'!$H408,"C",'MAPA DE RIESGOS'!$AF408),"")</f>
        <v/>
      </c>
      <c r="AG156" s="355" t="str">
        <f>IF(AND('MAPA DE RIESGOS'!$AP409="Muy Baja",'MAPA DE RIESGOS'!$AR409="Menor"),CONCATENATE("R",'MAPA DE RIESGOS'!$H409,"C",'MAPA DE RIESGOS'!$AF409),"")</f>
        <v/>
      </c>
      <c r="AH156" s="355" t="str">
        <f>IF(AND('MAPA DE RIESGOS'!$AP410="Muy Baja",'MAPA DE RIESGOS'!$AR410="Menor"),CONCATENATE("R",'MAPA DE RIESGOS'!$H410,"C",'MAPA DE RIESGOS'!$AF410),"")</f>
        <v/>
      </c>
      <c r="AI156" s="355" t="str">
        <f>IF(AND('MAPA DE RIESGOS'!$AP411="Muy Baja",'MAPA DE RIESGOS'!$AR411="Menor"),CONCATENATE("R",'MAPA DE RIESGOS'!$H411,"C",'MAPA DE RIESGOS'!$AF411),"")</f>
        <v/>
      </c>
      <c r="AJ156" s="355" t="str">
        <f>IF(AND('MAPA DE RIESGOS'!$AP412="Muy Baja",'MAPA DE RIESGOS'!$AR412="Menor"),CONCATENATE("R",'MAPA DE RIESGOS'!$H412,"C",'MAPA DE RIESGOS'!$AF412),"")</f>
        <v/>
      </c>
      <c r="AK156" s="355" t="str">
        <f>IF(AND('MAPA DE RIESGOS'!$AP413="Muy Baja",'MAPA DE RIESGOS'!$AR413="Menor"),CONCATENATE("R",'MAPA DE RIESGOS'!$H413,"C",'MAPA DE RIESGOS'!$AF413),"")</f>
        <v/>
      </c>
      <c r="AL156" s="355" t="str">
        <f>IF(AND('MAPA DE RIESGOS'!$AP414="Muy Baja",'MAPA DE RIESGOS'!$AR414="Menor"),CONCATENATE("R",'MAPA DE RIESGOS'!$H414,"C",'MAPA DE RIESGOS'!$AF414),"")</f>
        <v/>
      </c>
      <c r="AM156" s="355" t="str">
        <f>IF(AND('MAPA DE RIESGOS'!$AP415="Muy Baja",'MAPA DE RIESGOS'!$AR415="Menor"),CONCATENATE("R",'MAPA DE RIESGOS'!$H415,"C",'MAPA DE RIESGOS'!$AF415),"")</f>
        <v/>
      </c>
      <c r="AN156" s="355" t="str">
        <f>IF(AND('MAPA DE RIESGOS'!$AP416="Muy Baja",'MAPA DE RIESGOS'!$AR416="Menor"),CONCATENATE("R",'MAPA DE RIESGOS'!$H416,"C",'MAPA DE RIESGOS'!$AF416),"")</f>
        <v/>
      </c>
      <c r="AO156" s="355" t="str">
        <f>IF(AND('MAPA DE RIESGOS'!$AP417="Muy Baja",'MAPA DE RIESGOS'!$AR417="Menor"),CONCATENATE("R",'MAPA DE RIESGOS'!$H417,"C",'MAPA DE RIESGOS'!$AF417),"")</f>
        <v/>
      </c>
      <c r="AP156" s="355" t="str">
        <f>IF(AND('MAPA DE RIESGOS'!$AP418="Muy Baja",'MAPA DE RIESGOS'!$AR418="Menor"),CONCATENATE("R",'MAPA DE RIESGOS'!$H418,"C",'MAPA DE RIESGOS'!$AF418),"")</f>
        <v/>
      </c>
      <c r="AQ156" s="355" t="str">
        <f>IF(AND('MAPA DE RIESGOS'!$AP419="Muy Baja",'MAPA DE RIESGOS'!$AR419="Menor"),CONCATENATE("R",'MAPA DE RIESGOS'!$H419,"C",'MAPA DE RIESGOS'!$AF419),"")</f>
        <v/>
      </c>
      <c r="AR156" s="355" t="str">
        <f>IF(AND('MAPA DE RIESGOS'!$AP420="Muy Baja",'MAPA DE RIESGOS'!$AR420="Menor"),CONCATENATE("R",'MAPA DE RIESGOS'!$H420,"C",'MAPA DE RIESGOS'!$AF420),"")</f>
        <v/>
      </c>
      <c r="AS156" s="356" t="str">
        <f>IF(AND('MAPA DE RIESGOS'!$AP421="Muy Baja",'MAPA DE RIESGOS'!$AR421="Menor"),CONCATENATE("R",'MAPA DE RIESGOS'!$H421,"C",'MAPA DE RIESGOS'!$AF421),"")</f>
        <v/>
      </c>
      <c r="AT156" s="345" t="str">
        <f>IF(AND('MAPA DE RIESGOS'!$AP404="Muy Baja",'MAPA DE RIESGOS'!$AR404="Moderado"),CONCATENATE("R",'MAPA DE RIESGOS'!$H404,"C",'MAPA DE RIESGOS'!$AF404),"")</f>
        <v/>
      </c>
      <c r="AU156" s="346" t="str">
        <f>IF(AND('MAPA DE RIESGOS'!$AP405="Muy Baja",'MAPA DE RIESGOS'!$AR405="Moderado"),CONCATENATE("R",'MAPA DE RIESGOS'!$H405,"C",'MAPA DE RIESGOS'!$AF405),"")</f>
        <v/>
      </c>
      <c r="AV156" s="346" t="str">
        <f>IF(AND('MAPA DE RIESGOS'!$AP406="Muy Baja",'MAPA DE RIESGOS'!$AR406="Moderado"),CONCATENATE("R",'MAPA DE RIESGOS'!$H406,"C",'MAPA DE RIESGOS'!$AF406),"")</f>
        <v/>
      </c>
      <c r="AW156" s="346" t="str">
        <f>IF(AND('MAPA DE RIESGOS'!$AP407="Muy Baja",'MAPA DE RIESGOS'!$AR407="Moderado"),CONCATENATE("R",'MAPA DE RIESGOS'!$H407,"C",'MAPA DE RIESGOS'!$AF407),"")</f>
        <v/>
      </c>
      <c r="AX156" s="346" t="str">
        <f>IF(AND('MAPA DE RIESGOS'!$AP408="Muy Baja",'MAPA DE RIESGOS'!$AR408="Moderado"),CONCATENATE("R",'MAPA DE RIESGOS'!$H408,"C",'MAPA DE RIESGOS'!$AF408),"")</f>
        <v/>
      </c>
      <c r="AY156" s="346" t="str">
        <f>IF(AND('MAPA DE RIESGOS'!$AP409="Muy Baja",'MAPA DE RIESGOS'!$AR409="Moderado"),CONCATENATE("R",'MAPA DE RIESGOS'!$H409,"C",'MAPA DE RIESGOS'!$AF409),"")</f>
        <v/>
      </c>
      <c r="AZ156" s="346" t="str">
        <f>IF(AND('MAPA DE RIESGOS'!$AP410="Muy Baja",'MAPA DE RIESGOS'!$AR410="Moderado"),CONCATENATE("R",'MAPA DE RIESGOS'!$H410,"C",'MAPA DE RIESGOS'!$AF410),"")</f>
        <v/>
      </c>
      <c r="BA156" s="346" t="str">
        <f>IF(AND('MAPA DE RIESGOS'!$AP411="Muy Baja",'MAPA DE RIESGOS'!$AR411="Moderado"),CONCATENATE("R",'MAPA DE RIESGOS'!$H411,"C",'MAPA DE RIESGOS'!$AF411),"")</f>
        <v/>
      </c>
      <c r="BB156" s="346" t="str">
        <f>IF(AND('MAPA DE RIESGOS'!$AP412="Muy Baja",'MAPA DE RIESGOS'!$AR412="Moderado"),CONCATENATE("R",'MAPA DE RIESGOS'!$H412,"C",'MAPA DE RIESGOS'!$AF412),"")</f>
        <v/>
      </c>
      <c r="BC156" s="346" t="str">
        <f>IF(AND('MAPA DE RIESGOS'!$AP413="Muy Baja",'MAPA DE RIESGOS'!$AR413="Moderado"),CONCATENATE("R",'MAPA DE RIESGOS'!$H413,"C",'MAPA DE RIESGOS'!$AF413),"")</f>
        <v/>
      </c>
      <c r="BD156" s="346" t="str">
        <f>IF(AND('MAPA DE RIESGOS'!$AP414="Muy Baja",'MAPA DE RIESGOS'!$AR414="Moderado"),CONCATENATE("R",'MAPA DE RIESGOS'!$H414,"C",'MAPA DE RIESGOS'!$AF414),"")</f>
        <v/>
      </c>
      <c r="BE156" s="346" t="str">
        <f>IF(AND('MAPA DE RIESGOS'!$AP415="Muy Baja",'MAPA DE RIESGOS'!$AR415="Moderado"),CONCATENATE("R",'MAPA DE RIESGOS'!$H415,"C",'MAPA DE RIESGOS'!$AF415),"")</f>
        <v/>
      </c>
      <c r="BF156" s="346" t="str">
        <f>IF(AND('MAPA DE RIESGOS'!$AP416="Muy Baja",'MAPA DE RIESGOS'!$AR416="Moderado"),CONCATENATE("R",'MAPA DE RIESGOS'!$H416,"C",'MAPA DE RIESGOS'!$AF416),"")</f>
        <v/>
      </c>
      <c r="BG156" s="346" t="str">
        <f>IF(AND('MAPA DE RIESGOS'!$AP417="Muy Baja",'MAPA DE RIESGOS'!$AR417="Moderado"),CONCATENATE("R",'MAPA DE RIESGOS'!$H417,"C",'MAPA DE RIESGOS'!$AF417),"")</f>
        <v/>
      </c>
      <c r="BH156" s="346" t="str">
        <f>IF(AND('MAPA DE RIESGOS'!$AP418="Muy Baja",'MAPA DE RIESGOS'!$AR418="Moderado"),CONCATENATE("R",'MAPA DE RIESGOS'!$H418,"C",'MAPA DE RIESGOS'!$AF418),"")</f>
        <v/>
      </c>
      <c r="BI156" s="346" t="str">
        <f>IF(AND('MAPA DE RIESGOS'!$AP419="Muy Baja",'MAPA DE RIESGOS'!$AR419="Moderado"),CONCATENATE("R",'MAPA DE RIESGOS'!$H419,"C",'MAPA DE RIESGOS'!$AF419),"")</f>
        <v/>
      </c>
      <c r="BJ156" s="346" t="str">
        <f>IF(AND('MAPA DE RIESGOS'!$AP420="Muy Baja",'MAPA DE RIESGOS'!$AR420="Moderado"),CONCATENATE("R",'MAPA DE RIESGOS'!$H420,"C",'MAPA DE RIESGOS'!$AF420),"")</f>
        <v/>
      </c>
      <c r="BK156" s="347" t="str">
        <f>IF(AND('MAPA DE RIESGOS'!$AP421="Muy Baja",'MAPA DE RIESGOS'!$AR421="Moderado"),CONCATENATE("R",'MAPA DE RIESGOS'!$H421,"C",'MAPA DE RIESGOS'!$AF421),"")</f>
        <v/>
      </c>
      <c r="BL156" s="333" t="str">
        <f>IF(AND('MAPA DE RIESGOS'!$AP404="Muy Baja",'MAPA DE RIESGOS'!$AR404="Mayor"),CONCATENATE("R",'MAPA DE RIESGOS'!$H404,"C",'MAPA DE RIESGOS'!$AF404),"")</f>
        <v/>
      </c>
      <c r="BM156" s="333" t="str">
        <f>IF(AND('MAPA DE RIESGOS'!$AP405="Muy Baja",'MAPA DE RIESGOS'!$AR405="Mayor"),CONCATENATE("R",'MAPA DE RIESGOS'!$H405,"C",'MAPA DE RIESGOS'!$AF405),"")</f>
        <v/>
      </c>
      <c r="BN156" s="333" t="str">
        <f>IF(AND('MAPA DE RIESGOS'!$AP406="Muy Baja",'MAPA DE RIESGOS'!$AR406="Mayor"),CONCATENATE("R",'MAPA DE RIESGOS'!$H406,"C",'MAPA DE RIESGOS'!$AF406),"")</f>
        <v/>
      </c>
      <c r="BO156" s="333" t="str">
        <f>IF(AND('MAPA DE RIESGOS'!$AP407="Muy Baja",'MAPA DE RIESGOS'!$AR407="Mayor"),CONCATENATE("R",'MAPA DE RIESGOS'!$H407,"C",'MAPA DE RIESGOS'!$AF407),"")</f>
        <v/>
      </c>
      <c r="BP156" s="333" t="str">
        <f>IF(AND('MAPA DE RIESGOS'!$AP408="Muy Baja",'MAPA DE RIESGOS'!$AR408="Mayor"),CONCATENATE("R",'MAPA DE RIESGOS'!$H408,"C",'MAPA DE RIESGOS'!$AF408),"")</f>
        <v/>
      </c>
      <c r="BQ156" s="333" t="str">
        <f>IF(AND('MAPA DE RIESGOS'!$AP409="Muy Baja",'MAPA DE RIESGOS'!$AR409="Mayor"),CONCATENATE("R",'MAPA DE RIESGOS'!$H409,"C",'MAPA DE RIESGOS'!$AF409),"")</f>
        <v/>
      </c>
      <c r="BR156" s="333" t="str">
        <f>IF(AND('MAPA DE RIESGOS'!$AP410="Muy Baja",'MAPA DE RIESGOS'!$AR410="Mayor"),CONCATENATE("R",'MAPA DE RIESGOS'!$H410,"C",'MAPA DE RIESGOS'!$AF410),"")</f>
        <v/>
      </c>
      <c r="BS156" s="333" t="str">
        <f>IF(AND('MAPA DE RIESGOS'!$AP411="Muy Baja",'MAPA DE RIESGOS'!$AR411="Mayor"),CONCATENATE("R",'MAPA DE RIESGOS'!$H411,"C",'MAPA DE RIESGOS'!$AF411),"")</f>
        <v/>
      </c>
      <c r="BT156" s="333" t="str">
        <f>IF(AND('MAPA DE RIESGOS'!$AP412="Muy Baja",'MAPA DE RIESGOS'!$AR412="Mayor"),CONCATENATE("R",'MAPA DE RIESGOS'!$H412,"C",'MAPA DE RIESGOS'!$AF412),"")</f>
        <v/>
      </c>
      <c r="BU156" s="333" t="str">
        <f>IF(AND('MAPA DE RIESGOS'!$AP413="Muy Baja",'MAPA DE RIESGOS'!$AR413="Mayor"),CONCATENATE("R",'MAPA DE RIESGOS'!$H413,"C",'MAPA DE RIESGOS'!$AF413),"")</f>
        <v/>
      </c>
      <c r="BV156" s="333" t="str">
        <f>IF(AND('MAPA DE RIESGOS'!$AP414="Muy Baja",'MAPA DE RIESGOS'!$AR414="Mayor"),CONCATENATE("R",'MAPA DE RIESGOS'!$H414,"C",'MAPA DE RIESGOS'!$AF414),"")</f>
        <v/>
      </c>
      <c r="BW156" s="333" t="str">
        <f>IF(AND('MAPA DE RIESGOS'!$AP415="Muy Baja",'MAPA DE RIESGOS'!$AR415="Mayor"),CONCATENATE("R",'MAPA DE RIESGOS'!$H415,"C",'MAPA DE RIESGOS'!$AF415),"")</f>
        <v/>
      </c>
      <c r="BX156" s="333" t="str">
        <f>IF(AND('MAPA DE RIESGOS'!$AP416="Muy Baja",'MAPA DE RIESGOS'!$AR416="Mayor"),CONCATENATE("R",'MAPA DE RIESGOS'!$H416,"C",'MAPA DE RIESGOS'!$AF416),"")</f>
        <v/>
      </c>
      <c r="BY156" s="333" t="str">
        <f>IF(AND('MAPA DE RIESGOS'!$AP417="Muy Baja",'MAPA DE RIESGOS'!$AR417="Mayor"),CONCATENATE("R",'MAPA DE RIESGOS'!$H417,"C",'MAPA DE RIESGOS'!$AF417),"")</f>
        <v/>
      </c>
      <c r="BZ156" s="333" t="str">
        <f>IF(AND('MAPA DE RIESGOS'!$AP418="Muy Baja",'MAPA DE RIESGOS'!$AR418="Mayor"),CONCATENATE("R",'MAPA DE RIESGOS'!$H418,"C",'MAPA DE RIESGOS'!$AF418),"")</f>
        <v/>
      </c>
      <c r="CA156" s="333" t="str">
        <f>IF(AND('MAPA DE RIESGOS'!$AP419="Muy Baja",'MAPA DE RIESGOS'!$AR419="Mayor"),CONCATENATE("R",'MAPA DE RIESGOS'!$H419,"C",'MAPA DE RIESGOS'!$AF419),"")</f>
        <v/>
      </c>
      <c r="CB156" s="333" t="str">
        <f>IF(AND('MAPA DE RIESGOS'!$AP420="Muy Baja",'MAPA DE RIESGOS'!$AR420="Mayor"),CONCATENATE("R",'MAPA DE RIESGOS'!$H420,"C",'MAPA DE RIESGOS'!$AF420),"")</f>
        <v/>
      </c>
      <c r="CC156" s="334" t="str">
        <f>IF(AND('MAPA DE RIESGOS'!$AP421="Muy Baja",'MAPA DE RIESGOS'!$AR421="Mayor"),CONCATENATE("R",'MAPA DE RIESGOS'!$H421,"C",'MAPA DE RIESGOS'!$AF421),"")</f>
        <v/>
      </c>
      <c r="CD156" s="335" t="str">
        <f>IF(AND('MAPA DE RIESGOS'!$AP404="Muy Baja",'MAPA DE RIESGOS'!$AR404="Catastrófico"),CONCATENATE("R",'MAPA DE RIESGOS'!$H404,"C",'MAPA DE RIESGOS'!$AF404),"")</f>
        <v/>
      </c>
      <c r="CE156" s="335" t="str">
        <f>IF(AND('MAPA DE RIESGOS'!$AP405="Muy Baja",'MAPA DE RIESGOS'!$AR405="Catastrófico"),CONCATENATE("R",'MAPA DE RIESGOS'!$H405,"C",'MAPA DE RIESGOS'!$AF405),"")</f>
        <v/>
      </c>
      <c r="CF156" s="335" t="str">
        <f>IF(AND('MAPA DE RIESGOS'!$AP406="Muy Baja",'MAPA DE RIESGOS'!$AR406="Catastrófico"),CONCATENATE("R",'MAPA DE RIESGOS'!$H406,"C",'MAPA DE RIESGOS'!$AF406),"")</f>
        <v/>
      </c>
      <c r="CG156" s="335" t="str">
        <f>IF(AND('MAPA DE RIESGOS'!$AP407="Muy Baja",'MAPA DE RIESGOS'!$AR407="Catastrófico"),CONCATENATE("R",'MAPA DE RIESGOS'!$H407,"C",'MAPA DE RIESGOS'!$AF407),"")</f>
        <v/>
      </c>
      <c r="CH156" s="335" t="str">
        <f>IF(AND('MAPA DE RIESGOS'!$AP408="Muy Baja",'MAPA DE RIESGOS'!$AR408="Catastrófico"),CONCATENATE("R",'MAPA DE RIESGOS'!$H408,"C",'MAPA DE RIESGOS'!$AF408),"")</f>
        <v/>
      </c>
      <c r="CI156" s="335" t="str">
        <f>IF(AND('MAPA DE RIESGOS'!$AP409="Muy Baja",'MAPA DE RIESGOS'!$AR409="Catastrófico"),CONCATENATE("R",'MAPA DE RIESGOS'!$H409,"C",'MAPA DE RIESGOS'!$AF409),"")</f>
        <v/>
      </c>
      <c r="CJ156" s="335" t="str">
        <f>IF(AND('MAPA DE RIESGOS'!$AP410="Muy Baja",'MAPA DE RIESGOS'!$AR410="Catastrófico"),CONCATENATE("R",'MAPA DE RIESGOS'!$H410,"C",'MAPA DE RIESGOS'!$AF410),"")</f>
        <v/>
      </c>
      <c r="CK156" s="335" t="str">
        <f>IF(AND('MAPA DE RIESGOS'!$AP411="Muy Baja",'MAPA DE RIESGOS'!$AR411="Catastrófico"),CONCATENATE("R",'MAPA DE RIESGOS'!$H411,"C",'MAPA DE RIESGOS'!$AF411),"")</f>
        <v/>
      </c>
      <c r="CL156" s="335" t="str">
        <f>IF(AND('MAPA DE RIESGOS'!$AP412="Muy Baja",'MAPA DE RIESGOS'!$AR412="Catastrófico"),CONCATENATE("R",'MAPA DE RIESGOS'!$H412,"C",'MAPA DE RIESGOS'!$AF412),"")</f>
        <v/>
      </c>
      <c r="CM156" s="335" t="str">
        <f>IF(AND('MAPA DE RIESGOS'!$AP413="Muy Baja",'MAPA DE RIESGOS'!$AR413="Catastrófico"),CONCATENATE("R",'MAPA DE RIESGOS'!$H413,"C",'MAPA DE RIESGOS'!$AF413),"")</f>
        <v/>
      </c>
      <c r="CN156" s="335" t="str">
        <f>IF(AND('MAPA DE RIESGOS'!$AP414="Muy Baja",'MAPA DE RIESGOS'!$AR414="Catastrófico"),CONCATENATE("R",'MAPA DE RIESGOS'!$H414,"C",'MAPA DE RIESGOS'!$AF414),"")</f>
        <v/>
      </c>
      <c r="CO156" s="335" t="str">
        <f>IF(AND('MAPA DE RIESGOS'!$AP415="Muy Baja",'MAPA DE RIESGOS'!$AR415="Catastrófico"),CONCATENATE("R",'MAPA DE RIESGOS'!$H415,"C",'MAPA DE RIESGOS'!$AF415),"")</f>
        <v/>
      </c>
      <c r="CP156" s="335" t="str">
        <f>IF(AND('MAPA DE RIESGOS'!$AP416="Muy Baja",'MAPA DE RIESGOS'!$AR416="Catastrófico"),CONCATENATE("R",'MAPA DE RIESGOS'!$H416,"C",'MAPA DE RIESGOS'!$AF416),"")</f>
        <v/>
      </c>
      <c r="CQ156" s="335" t="str">
        <f>IF(AND('MAPA DE RIESGOS'!$AP417="Muy Baja",'MAPA DE RIESGOS'!$AR417="Catastrófico"),CONCATENATE("R",'MAPA DE RIESGOS'!$H417,"C",'MAPA DE RIESGOS'!$AF417),"")</f>
        <v/>
      </c>
      <c r="CR156" s="335" t="str">
        <f>IF(AND('MAPA DE RIESGOS'!$AP418="Muy Baja",'MAPA DE RIESGOS'!$AR418="Catastrófico"),CONCATENATE("R",'MAPA DE RIESGOS'!$H418,"C",'MAPA DE RIESGOS'!$AF418),"")</f>
        <v/>
      </c>
      <c r="CS156" s="335" t="str">
        <f>IF(AND('MAPA DE RIESGOS'!$AP419="Muy Baja",'MAPA DE RIESGOS'!$AR419="Catastrófico"),CONCATENATE("R",'MAPA DE RIESGOS'!$H419,"C",'MAPA DE RIESGOS'!$AF419),"")</f>
        <v/>
      </c>
      <c r="CT156" s="335" t="str">
        <f>IF(AND('MAPA DE RIESGOS'!$AP420="Muy Baja",'MAPA DE RIESGOS'!$AR420="Catastrófico"),CONCATENATE("R",'MAPA DE RIESGOS'!$H420,"C",'MAPA DE RIESGOS'!$AF420),"")</f>
        <v/>
      </c>
      <c r="CU156" s="336" t="str">
        <f>IF(AND('MAPA DE RIESGOS'!$AP421="Muy Baja",'MAPA DE RIESGOS'!$AR421="Catastrófico"),CONCATENATE("R",'MAPA DE RIESGOS'!$H421,"C",'MAPA DE RIESGOS'!$AF421),"")</f>
        <v/>
      </c>
      <c r="CV156" s="67"/>
    </row>
    <row r="157" spans="2:100" ht="32.450000000000003" customHeight="1">
      <c r="B157" s="966"/>
      <c r="C157" s="966"/>
      <c r="D157" s="967"/>
      <c r="E157" s="955"/>
      <c r="F157" s="956"/>
      <c r="G157" s="956"/>
      <c r="H157" s="956"/>
      <c r="I157" s="956"/>
      <c r="J157" s="354" t="str">
        <f>IF(AND('MAPA DE RIESGOS'!$AP422="Muy Baja",'MAPA DE RIESGOS'!$AR422="Leve"),CONCATENATE("R",'MAPA DE RIESGOS'!$H422,"C",'MAPA DE RIESGOS'!$AF422),"")</f>
        <v/>
      </c>
      <c r="K157" s="355" t="str">
        <f>IF(AND('MAPA DE RIESGOS'!$AP423="Muy Baja",'MAPA DE RIESGOS'!$AR423="Leve"),CONCATENATE("R",'MAPA DE RIESGOS'!$H423,"C",'MAPA DE RIESGOS'!$AF423),"")</f>
        <v/>
      </c>
      <c r="L157" s="355" t="str">
        <f>IF(AND('MAPA DE RIESGOS'!$AP424="Muy Baja",'MAPA DE RIESGOS'!$AR424="Leve"),CONCATENATE("R",'MAPA DE RIESGOS'!$H424,"C",'MAPA DE RIESGOS'!$AF424),"")</f>
        <v/>
      </c>
      <c r="M157" s="355" t="str">
        <f>IF(AND('MAPA DE RIESGOS'!$AP425="Muy Baja",'MAPA DE RIESGOS'!$AR425="Leve"),CONCATENATE("R",'MAPA DE RIESGOS'!$H425,"C",'MAPA DE RIESGOS'!$AF425),"")</f>
        <v/>
      </c>
      <c r="N157" s="355" t="str">
        <f>IF(AND('MAPA DE RIESGOS'!$AP426="Muy Baja",'MAPA DE RIESGOS'!$AR426="Leve"),CONCATENATE("R",'MAPA DE RIESGOS'!$H426,"C",'MAPA DE RIESGOS'!$AF426),"")</f>
        <v/>
      </c>
      <c r="O157" s="355" t="str">
        <f>IF(AND('MAPA DE RIESGOS'!$AP427="Muy Baja",'MAPA DE RIESGOS'!$AR427="Leve"),CONCATENATE("R",'MAPA DE RIESGOS'!$H427,"C",'MAPA DE RIESGOS'!$AF427),"")</f>
        <v/>
      </c>
      <c r="P157" s="355" t="str">
        <f>IF(AND('MAPA DE RIESGOS'!$AP428="Muy Baja",'MAPA DE RIESGOS'!$AR428="Leve"),CONCATENATE("R",'MAPA DE RIESGOS'!$H428,"C",'MAPA DE RIESGOS'!$AF428),"")</f>
        <v/>
      </c>
      <c r="Q157" s="355" t="str">
        <f>IF(AND('MAPA DE RIESGOS'!$AP429="Muy Baja",'MAPA DE RIESGOS'!$AR429="Leve"),CONCATENATE("R",'MAPA DE RIESGOS'!$H429,"C",'MAPA DE RIESGOS'!$AF429),"")</f>
        <v/>
      </c>
      <c r="R157" s="355" t="str">
        <f>IF(AND('MAPA DE RIESGOS'!$AP430="Muy Baja",'MAPA DE RIESGOS'!$AR430="Leve"),CONCATENATE("R",'MAPA DE RIESGOS'!$H430,"C",'MAPA DE RIESGOS'!$AF430),"")</f>
        <v/>
      </c>
      <c r="S157" s="355" t="str">
        <f>IF(AND('MAPA DE RIESGOS'!$AP431="Muy Baja",'MAPA DE RIESGOS'!$AR431="Leve"),CONCATENATE("R",'MAPA DE RIESGOS'!$H431,"C",'MAPA DE RIESGOS'!$AF431),"")</f>
        <v/>
      </c>
      <c r="T157" s="355" t="str">
        <f>IF(AND('MAPA DE RIESGOS'!$AP432="Muy Baja",'MAPA DE RIESGOS'!$AR432="Leve"),CONCATENATE("R",'MAPA DE RIESGOS'!$H432,"C",'MAPA DE RIESGOS'!$AF432),"")</f>
        <v/>
      </c>
      <c r="U157" s="355" t="str">
        <f>IF(AND('MAPA DE RIESGOS'!$AP433="Muy Baja",'MAPA DE RIESGOS'!$AR433="Leve"),CONCATENATE("R",'MAPA DE RIESGOS'!$H433,"C",'MAPA DE RIESGOS'!$AF433),"")</f>
        <v/>
      </c>
      <c r="V157" s="355" t="str">
        <f>IF(AND('MAPA DE RIESGOS'!$AP434="Muy Baja",'MAPA DE RIESGOS'!$AR434="Leve"),CONCATENATE("R",'MAPA DE RIESGOS'!$H434,"C",'MAPA DE RIESGOS'!$AF434),"")</f>
        <v/>
      </c>
      <c r="W157" s="355" t="str">
        <f>IF(AND('MAPA DE RIESGOS'!$AP435="Muy Baja",'MAPA DE RIESGOS'!$AR435="Leve"),CONCATENATE("R",'MAPA DE RIESGOS'!$H435,"C",'MAPA DE RIESGOS'!$AF435),"")</f>
        <v/>
      </c>
      <c r="X157" s="355" t="str">
        <f>IF(AND('MAPA DE RIESGOS'!$AP436="Muy Baja",'MAPA DE RIESGOS'!$AR436="Leve"),CONCATENATE("R",'MAPA DE RIESGOS'!$H436,"C",'MAPA DE RIESGOS'!$AF436),"")</f>
        <v/>
      </c>
      <c r="Y157" s="355" t="str">
        <f>IF(AND('MAPA DE RIESGOS'!$AP437="Muy Baja",'MAPA DE RIESGOS'!$AR437="Leve"),CONCATENATE("R",'MAPA DE RIESGOS'!$H437,"C",'MAPA DE RIESGOS'!$AF437),"")</f>
        <v/>
      </c>
      <c r="Z157" s="355" t="str">
        <f>IF(AND('MAPA DE RIESGOS'!$AP438="Muy Baja",'MAPA DE RIESGOS'!$AR438="Leve"),CONCATENATE("R",'MAPA DE RIESGOS'!$H438,"C",'MAPA DE RIESGOS'!$AF438),"")</f>
        <v/>
      </c>
      <c r="AA157" s="356" t="str">
        <f>IF(AND('MAPA DE RIESGOS'!$AP439="Muy Baja",'MAPA DE RIESGOS'!$AR439="Leve"),CONCATENATE("R",'MAPA DE RIESGOS'!$H439,"C",'MAPA DE RIESGOS'!$AF439),"")</f>
        <v/>
      </c>
      <c r="AB157" s="354" t="str">
        <f>IF(AND('MAPA DE RIESGOS'!$AP422="Muy Baja",'MAPA DE RIESGOS'!$AR422="Menor"),CONCATENATE("R",'MAPA DE RIESGOS'!$H422,"C",'MAPA DE RIESGOS'!$AF422),"")</f>
        <v/>
      </c>
      <c r="AC157" s="355" t="str">
        <f>IF(AND('MAPA DE RIESGOS'!$AP423="Muy Baja",'MAPA DE RIESGOS'!$AR423="Menor"),CONCATENATE("R",'MAPA DE RIESGOS'!$H423,"C",'MAPA DE RIESGOS'!$AF423),"")</f>
        <v/>
      </c>
      <c r="AD157" s="355" t="str">
        <f>IF(AND('MAPA DE RIESGOS'!$AP424="Muy Baja",'MAPA DE RIESGOS'!$AR424="Menor"),CONCATENATE("R",'MAPA DE RIESGOS'!$H424,"C",'MAPA DE RIESGOS'!$AF424),"")</f>
        <v/>
      </c>
      <c r="AE157" s="355" t="str">
        <f>IF(AND('MAPA DE RIESGOS'!$AP425="Muy Baja",'MAPA DE RIESGOS'!$AR425="Menor"),CONCATENATE("R",'MAPA DE RIESGOS'!$H425,"C",'MAPA DE RIESGOS'!$AF425),"")</f>
        <v/>
      </c>
      <c r="AF157" s="355" t="str">
        <f>IF(AND('MAPA DE RIESGOS'!$AP426="Muy Baja",'MAPA DE RIESGOS'!$AR426="Menor"),CONCATENATE("R",'MAPA DE RIESGOS'!$H426,"C",'MAPA DE RIESGOS'!$AF426),"")</f>
        <v/>
      </c>
      <c r="AG157" s="355" t="str">
        <f>IF(AND('MAPA DE RIESGOS'!$AP427="Muy Baja",'MAPA DE RIESGOS'!$AR427="Menor"),CONCATENATE("R",'MAPA DE RIESGOS'!$H427,"C",'MAPA DE RIESGOS'!$AF427),"")</f>
        <v/>
      </c>
      <c r="AH157" s="355" t="str">
        <f>IF(AND('MAPA DE RIESGOS'!$AP428="Muy Baja",'MAPA DE RIESGOS'!$AR428="Menor"),CONCATENATE("R",'MAPA DE RIESGOS'!$H428,"C",'MAPA DE RIESGOS'!$AF428),"")</f>
        <v/>
      </c>
      <c r="AI157" s="355" t="str">
        <f>IF(AND('MAPA DE RIESGOS'!$AP429="Muy Baja",'MAPA DE RIESGOS'!$AR429="Menor"),CONCATENATE("R",'MAPA DE RIESGOS'!$H429,"C",'MAPA DE RIESGOS'!$AF429),"")</f>
        <v/>
      </c>
      <c r="AJ157" s="355" t="str">
        <f>IF(AND('MAPA DE RIESGOS'!$AP430="Muy Baja",'MAPA DE RIESGOS'!$AR430="Menor"),CONCATENATE("R",'MAPA DE RIESGOS'!$H430,"C",'MAPA DE RIESGOS'!$AF430),"")</f>
        <v/>
      </c>
      <c r="AK157" s="355" t="str">
        <f>IF(AND('MAPA DE RIESGOS'!$AP431="Muy Baja",'MAPA DE RIESGOS'!$AR431="Menor"),CONCATENATE("R",'MAPA DE RIESGOS'!$H431,"C",'MAPA DE RIESGOS'!$AF431),"")</f>
        <v/>
      </c>
      <c r="AL157" s="355" t="str">
        <f>IF(AND('MAPA DE RIESGOS'!$AP432="Muy Baja",'MAPA DE RIESGOS'!$AR432="Menor"),CONCATENATE("R",'MAPA DE RIESGOS'!$H432,"C",'MAPA DE RIESGOS'!$AF432),"")</f>
        <v/>
      </c>
      <c r="AM157" s="355" t="str">
        <f>IF(AND('MAPA DE RIESGOS'!$AP433="Muy Baja",'MAPA DE RIESGOS'!$AR433="Menor"),CONCATENATE("R",'MAPA DE RIESGOS'!$H433,"C",'MAPA DE RIESGOS'!$AF433),"")</f>
        <v/>
      </c>
      <c r="AN157" s="355" t="str">
        <f>IF(AND('MAPA DE RIESGOS'!$AP434="Muy Baja",'MAPA DE RIESGOS'!$AR434="Menor"),CONCATENATE("R",'MAPA DE RIESGOS'!$H434,"C",'MAPA DE RIESGOS'!$AF434),"")</f>
        <v/>
      </c>
      <c r="AO157" s="355" t="str">
        <f>IF(AND('MAPA DE RIESGOS'!$AP435="Muy Baja",'MAPA DE RIESGOS'!$AR435="Menor"),CONCATENATE("R",'MAPA DE RIESGOS'!$H435,"C",'MAPA DE RIESGOS'!$AF435),"")</f>
        <v/>
      </c>
      <c r="AP157" s="355" t="str">
        <f>IF(AND('MAPA DE RIESGOS'!$AP436="Muy Baja",'MAPA DE RIESGOS'!$AR436="Menor"),CONCATENATE("R",'MAPA DE RIESGOS'!$H436,"C",'MAPA DE RIESGOS'!$AF436),"")</f>
        <v/>
      </c>
      <c r="AQ157" s="355" t="str">
        <f>IF(AND('MAPA DE RIESGOS'!$AP437="Muy Baja",'MAPA DE RIESGOS'!$AR437="Menor"),CONCATENATE("R",'MAPA DE RIESGOS'!$H437,"C",'MAPA DE RIESGOS'!$AF437),"")</f>
        <v/>
      </c>
      <c r="AR157" s="355" t="str">
        <f>IF(AND('MAPA DE RIESGOS'!$AP438="Muy Baja",'MAPA DE RIESGOS'!$AR438="Menor"),CONCATENATE("R",'MAPA DE RIESGOS'!$H438,"C",'MAPA DE RIESGOS'!$AF438),"")</f>
        <v/>
      </c>
      <c r="AS157" s="356" t="str">
        <f>IF(AND('MAPA DE RIESGOS'!$AP439="Muy Baja",'MAPA DE RIESGOS'!$AR439="Menor"),CONCATENATE("R",'MAPA DE RIESGOS'!$H439,"C",'MAPA DE RIESGOS'!$AF439),"")</f>
        <v/>
      </c>
      <c r="AT157" s="345" t="str">
        <f>IF(AND('MAPA DE RIESGOS'!$AP422="Muy Baja",'MAPA DE RIESGOS'!$AR422="Moderado"),CONCATENATE("R",'MAPA DE RIESGOS'!$H422,"C",'MAPA DE RIESGOS'!$AF422),"")</f>
        <v/>
      </c>
      <c r="AU157" s="346" t="str">
        <f>IF(AND('MAPA DE RIESGOS'!$AP423="Muy Baja",'MAPA DE RIESGOS'!$AR423="Moderado"),CONCATENATE("R",'MAPA DE RIESGOS'!$H423,"C",'MAPA DE RIESGOS'!$AF423),"")</f>
        <v/>
      </c>
      <c r="AV157" s="346" t="str">
        <f>IF(AND('MAPA DE RIESGOS'!$AP424="Muy Baja",'MAPA DE RIESGOS'!$AR424="Moderado"),CONCATENATE("R",'MAPA DE RIESGOS'!$H424,"C",'MAPA DE RIESGOS'!$AF424),"")</f>
        <v/>
      </c>
      <c r="AW157" s="346" t="str">
        <f>IF(AND('MAPA DE RIESGOS'!$AP425="Muy Baja",'MAPA DE RIESGOS'!$AR425="Moderado"),CONCATENATE("R",'MAPA DE RIESGOS'!$H425,"C",'MAPA DE RIESGOS'!$AF425),"")</f>
        <v/>
      </c>
      <c r="AX157" s="346" t="str">
        <f>IF(AND('MAPA DE RIESGOS'!$AP426="Muy Baja",'MAPA DE RIESGOS'!$AR426="Moderado"),CONCATENATE("R",'MAPA DE RIESGOS'!$H426,"C",'MAPA DE RIESGOS'!$AF426),"")</f>
        <v/>
      </c>
      <c r="AY157" s="346" t="str">
        <f>IF(AND('MAPA DE RIESGOS'!$AP427="Muy Baja",'MAPA DE RIESGOS'!$AR427="Moderado"),CONCATENATE("R",'MAPA DE RIESGOS'!$H427,"C",'MAPA DE RIESGOS'!$AF427),"")</f>
        <v/>
      </c>
      <c r="AZ157" s="346" t="str">
        <f>IF(AND('MAPA DE RIESGOS'!$AP428="Muy Baja",'MAPA DE RIESGOS'!$AR428="Moderado"),CONCATENATE("R",'MAPA DE RIESGOS'!$H428,"C",'MAPA DE RIESGOS'!$AF428),"")</f>
        <v/>
      </c>
      <c r="BA157" s="346" t="str">
        <f>IF(AND('MAPA DE RIESGOS'!$AP429="Muy Baja",'MAPA DE RIESGOS'!$AR429="Moderado"),CONCATENATE("R",'MAPA DE RIESGOS'!$H429,"C",'MAPA DE RIESGOS'!$AF429),"")</f>
        <v/>
      </c>
      <c r="BB157" s="346" t="str">
        <f>IF(AND('MAPA DE RIESGOS'!$AP430="Muy Baja",'MAPA DE RIESGOS'!$AR430="Moderado"),CONCATENATE("R",'MAPA DE RIESGOS'!$H430,"C",'MAPA DE RIESGOS'!$AF430),"")</f>
        <v/>
      </c>
      <c r="BC157" s="346" t="str">
        <f>IF(AND('MAPA DE RIESGOS'!$AP431="Muy Baja",'MAPA DE RIESGOS'!$AR431="Moderado"),CONCATENATE("R",'MAPA DE RIESGOS'!$H431,"C",'MAPA DE RIESGOS'!$AF431),"")</f>
        <v/>
      </c>
      <c r="BD157" s="346" t="str">
        <f>IF(AND('MAPA DE RIESGOS'!$AP432="Muy Baja",'MAPA DE RIESGOS'!$AR432="Moderado"),CONCATENATE("R",'MAPA DE RIESGOS'!$H432,"C",'MAPA DE RIESGOS'!$AF432),"")</f>
        <v/>
      </c>
      <c r="BE157" s="346" t="str">
        <f>IF(AND('MAPA DE RIESGOS'!$AP433="Muy Baja",'MAPA DE RIESGOS'!$AR433="Moderado"),CONCATENATE("R",'MAPA DE RIESGOS'!$H433,"C",'MAPA DE RIESGOS'!$AF433),"")</f>
        <v/>
      </c>
      <c r="BF157" s="346" t="str">
        <f>IF(AND('MAPA DE RIESGOS'!$AP434="Muy Baja",'MAPA DE RIESGOS'!$AR434="Moderado"),CONCATENATE("R",'MAPA DE RIESGOS'!$H434,"C",'MAPA DE RIESGOS'!$AF434),"")</f>
        <v/>
      </c>
      <c r="BG157" s="346" t="str">
        <f>IF(AND('MAPA DE RIESGOS'!$AP435="Muy Baja",'MAPA DE RIESGOS'!$AR435="Moderado"),CONCATENATE("R",'MAPA DE RIESGOS'!$H435,"C",'MAPA DE RIESGOS'!$AF435),"")</f>
        <v/>
      </c>
      <c r="BH157" s="346" t="str">
        <f>IF(AND('MAPA DE RIESGOS'!$AP436="Muy Baja",'MAPA DE RIESGOS'!$AR436="Moderado"),CONCATENATE("R",'MAPA DE RIESGOS'!$H436,"C",'MAPA DE RIESGOS'!$AF436),"")</f>
        <v/>
      </c>
      <c r="BI157" s="346" t="str">
        <f>IF(AND('MAPA DE RIESGOS'!$AP437="Muy Baja",'MAPA DE RIESGOS'!$AR437="Moderado"),CONCATENATE("R",'MAPA DE RIESGOS'!$H437,"C",'MAPA DE RIESGOS'!$AF437),"")</f>
        <v/>
      </c>
      <c r="BJ157" s="346" t="str">
        <f>IF(AND('MAPA DE RIESGOS'!$AP438="Muy Baja",'MAPA DE RIESGOS'!$AR438="Moderado"),CONCATENATE("R",'MAPA DE RIESGOS'!$H438,"C",'MAPA DE RIESGOS'!$AF438),"")</f>
        <v/>
      </c>
      <c r="BK157" s="347" t="str">
        <f>IF(AND('MAPA DE RIESGOS'!$AP439="Muy Baja",'MAPA DE RIESGOS'!$AR439="Moderado"),CONCATENATE("R",'MAPA DE RIESGOS'!$H439,"C",'MAPA DE RIESGOS'!$AF439),"")</f>
        <v/>
      </c>
      <c r="BL157" s="333" t="str">
        <f>IF(AND('MAPA DE RIESGOS'!$AP422="Muy Baja",'MAPA DE RIESGOS'!$AR422="Mayor"),CONCATENATE("R",'MAPA DE RIESGOS'!$H422,"C",'MAPA DE RIESGOS'!$AF422),"")</f>
        <v/>
      </c>
      <c r="BM157" s="333" t="str">
        <f>IF(AND('MAPA DE RIESGOS'!$AP423="Muy Baja",'MAPA DE RIESGOS'!$AR423="Mayor"),CONCATENATE("R",'MAPA DE RIESGOS'!$H423,"C",'MAPA DE RIESGOS'!$AF423),"")</f>
        <v/>
      </c>
      <c r="BN157" s="333" t="str">
        <f>IF(AND('MAPA DE RIESGOS'!$AP424="Muy Baja",'MAPA DE RIESGOS'!$AR424="Mayor"),CONCATENATE("R",'MAPA DE RIESGOS'!$H424,"C",'MAPA DE RIESGOS'!$AF424),"")</f>
        <v/>
      </c>
      <c r="BO157" s="333" t="str">
        <f>IF(AND('MAPA DE RIESGOS'!$AP425="Muy Baja",'MAPA DE RIESGOS'!$AR425="Mayor"),CONCATENATE("R",'MAPA DE RIESGOS'!$H425,"C",'MAPA DE RIESGOS'!$AF425),"")</f>
        <v/>
      </c>
      <c r="BP157" s="333" t="str">
        <f>IF(AND('MAPA DE RIESGOS'!$AP426="Muy Baja",'MAPA DE RIESGOS'!$AR426="Mayor"),CONCATENATE("R",'MAPA DE RIESGOS'!$H426,"C",'MAPA DE RIESGOS'!$AF426),"")</f>
        <v/>
      </c>
      <c r="BQ157" s="333" t="str">
        <f>IF(AND('MAPA DE RIESGOS'!$AP427="Muy Baja",'MAPA DE RIESGOS'!$AR427="Mayor"),CONCATENATE("R",'MAPA DE RIESGOS'!$H427,"C",'MAPA DE RIESGOS'!$AF427),"")</f>
        <v/>
      </c>
      <c r="BR157" s="333" t="str">
        <f>IF(AND('MAPA DE RIESGOS'!$AP428="Muy Baja",'MAPA DE RIESGOS'!$AR428="Mayor"),CONCATENATE("R",'MAPA DE RIESGOS'!$H428,"C",'MAPA DE RIESGOS'!$AF428),"")</f>
        <v/>
      </c>
      <c r="BS157" s="333" t="str">
        <f>IF(AND('MAPA DE RIESGOS'!$AP429="Muy Baja",'MAPA DE RIESGOS'!$AR429="Mayor"),CONCATENATE("R",'MAPA DE RIESGOS'!$H429,"C",'MAPA DE RIESGOS'!$AF429),"")</f>
        <v/>
      </c>
      <c r="BT157" s="333" t="str">
        <f>IF(AND('MAPA DE RIESGOS'!$AP430="Muy Baja",'MAPA DE RIESGOS'!$AR430="Mayor"),CONCATENATE("R",'MAPA DE RIESGOS'!$H430,"C",'MAPA DE RIESGOS'!$AF430),"")</f>
        <v/>
      </c>
      <c r="BU157" s="333" t="str">
        <f>IF(AND('MAPA DE RIESGOS'!$AP431="Muy Baja",'MAPA DE RIESGOS'!$AR431="Mayor"),CONCATENATE("R",'MAPA DE RIESGOS'!$H431,"C",'MAPA DE RIESGOS'!$AF431),"")</f>
        <v/>
      </c>
      <c r="BV157" s="333" t="str">
        <f>IF(AND('MAPA DE RIESGOS'!$AP432="Muy Baja",'MAPA DE RIESGOS'!$AR432="Mayor"),CONCATENATE("R",'MAPA DE RIESGOS'!$H432,"C",'MAPA DE RIESGOS'!$AF432),"")</f>
        <v/>
      </c>
      <c r="BW157" s="333" t="str">
        <f>IF(AND('MAPA DE RIESGOS'!$AP433="Muy Baja",'MAPA DE RIESGOS'!$AR433="Mayor"),CONCATENATE("R",'MAPA DE RIESGOS'!$H433,"C",'MAPA DE RIESGOS'!$AF433),"")</f>
        <v/>
      </c>
      <c r="BX157" s="333" t="str">
        <f>IF(AND('MAPA DE RIESGOS'!$AP434="Muy Baja",'MAPA DE RIESGOS'!$AR434="Mayor"),CONCATENATE("R",'MAPA DE RIESGOS'!$H434,"C",'MAPA DE RIESGOS'!$AF434),"")</f>
        <v/>
      </c>
      <c r="BY157" s="333" t="str">
        <f>IF(AND('MAPA DE RIESGOS'!$AP435="Muy Baja",'MAPA DE RIESGOS'!$AR435="Mayor"),CONCATENATE("R",'MAPA DE RIESGOS'!$H435,"C",'MAPA DE RIESGOS'!$AF435),"")</f>
        <v/>
      </c>
      <c r="BZ157" s="333" t="str">
        <f>IF(AND('MAPA DE RIESGOS'!$AP436="Muy Baja",'MAPA DE RIESGOS'!$AR436="Mayor"),CONCATENATE("R",'MAPA DE RIESGOS'!$H436,"C",'MAPA DE RIESGOS'!$AF436),"")</f>
        <v/>
      </c>
      <c r="CA157" s="333" t="str">
        <f>IF(AND('MAPA DE RIESGOS'!$AP437="Muy Baja",'MAPA DE RIESGOS'!$AR437="Mayor"),CONCATENATE("R",'MAPA DE RIESGOS'!$H437,"C",'MAPA DE RIESGOS'!$AF437),"")</f>
        <v/>
      </c>
      <c r="CB157" s="333" t="str">
        <f>IF(AND('MAPA DE RIESGOS'!$AP438="Muy Baja",'MAPA DE RIESGOS'!$AR438="Mayor"),CONCATENATE("R",'MAPA DE RIESGOS'!$H438,"C",'MAPA DE RIESGOS'!$AF438),"")</f>
        <v/>
      </c>
      <c r="CC157" s="334" t="str">
        <f>IF(AND('MAPA DE RIESGOS'!$AP439="Muy Baja",'MAPA DE RIESGOS'!$AR439="Mayor"),CONCATENATE("R",'MAPA DE RIESGOS'!$H439,"C",'MAPA DE RIESGOS'!$AF439),"")</f>
        <v/>
      </c>
      <c r="CD157" s="335" t="str">
        <f>IF(AND('MAPA DE RIESGOS'!$AP422="Muy Baja",'MAPA DE RIESGOS'!$AR422="Catastrófico"),CONCATENATE("R",'MAPA DE RIESGOS'!$H422,"C",'MAPA DE RIESGOS'!$AF422),"")</f>
        <v/>
      </c>
      <c r="CE157" s="335" t="str">
        <f>IF(AND('MAPA DE RIESGOS'!$AP423="Muy Baja",'MAPA DE RIESGOS'!$AR423="Catastrófico"),CONCATENATE("R",'MAPA DE RIESGOS'!$H423,"C",'MAPA DE RIESGOS'!$AF423),"")</f>
        <v/>
      </c>
      <c r="CF157" s="335" t="str">
        <f>IF(AND('MAPA DE RIESGOS'!$AP424="Muy Baja",'MAPA DE RIESGOS'!$AR424="Catastrófico"),CONCATENATE("R",'MAPA DE RIESGOS'!$H424,"C",'MAPA DE RIESGOS'!$AF424),"")</f>
        <v/>
      </c>
      <c r="CG157" s="335" t="str">
        <f>IF(AND('MAPA DE RIESGOS'!$AP425="Muy Baja",'MAPA DE RIESGOS'!$AR425="Catastrófico"),CONCATENATE("R",'MAPA DE RIESGOS'!$H425,"C",'MAPA DE RIESGOS'!$AF425),"")</f>
        <v/>
      </c>
      <c r="CH157" s="335" t="str">
        <f>IF(AND('MAPA DE RIESGOS'!$AP426="Muy Baja",'MAPA DE RIESGOS'!$AR426="Catastrófico"),CONCATENATE("R",'MAPA DE RIESGOS'!$H426,"C",'MAPA DE RIESGOS'!$AF426),"")</f>
        <v/>
      </c>
      <c r="CI157" s="335" t="str">
        <f>IF(AND('MAPA DE RIESGOS'!$AP427="Muy Baja",'MAPA DE RIESGOS'!$AR427="Catastrófico"),CONCATENATE("R",'MAPA DE RIESGOS'!$H427,"C",'MAPA DE RIESGOS'!$AF427),"")</f>
        <v/>
      </c>
      <c r="CJ157" s="335" t="str">
        <f>IF(AND('MAPA DE RIESGOS'!$AP428="Muy Baja",'MAPA DE RIESGOS'!$AR428="Catastrófico"),CONCATENATE("R",'MAPA DE RIESGOS'!$H428,"C",'MAPA DE RIESGOS'!$AF428),"")</f>
        <v/>
      </c>
      <c r="CK157" s="335" t="str">
        <f>IF(AND('MAPA DE RIESGOS'!$AP429="Muy Baja",'MAPA DE RIESGOS'!$AR429="Catastrófico"),CONCATENATE("R",'MAPA DE RIESGOS'!$H429,"C",'MAPA DE RIESGOS'!$AF429),"")</f>
        <v/>
      </c>
      <c r="CL157" s="335" t="str">
        <f>IF(AND('MAPA DE RIESGOS'!$AP430="Muy Baja",'MAPA DE RIESGOS'!$AR430="Catastrófico"),CONCATENATE("R",'MAPA DE RIESGOS'!$H430,"C",'MAPA DE RIESGOS'!$AF430),"")</f>
        <v/>
      </c>
      <c r="CM157" s="335" t="str">
        <f>IF(AND('MAPA DE RIESGOS'!$AP431="Muy Baja",'MAPA DE RIESGOS'!$AR431="Catastrófico"),CONCATENATE("R",'MAPA DE RIESGOS'!$H431,"C",'MAPA DE RIESGOS'!$AF431),"")</f>
        <v/>
      </c>
      <c r="CN157" s="335" t="str">
        <f>IF(AND('MAPA DE RIESGOS'!$AP432="Muy Baja",'MAPA DE RIESGOS'!$AR432="Catastrófico"),CONCATENATE("R",'MAPA DE RIESGOS'!$H432,"C",'MAPA DE RIESGOS'!$AF432),"")</f>
        <v/>
      </c>
      <c r="CO157" s="335" t="str">
        <f>IF(AND('MAPA DE RIESGOS'!$AP433="Muy Baja",'MAPA DE RIESGOS'!$AR433="Catastrófico"),CONCATENATE("R",'MAPA DE RIESGOS'!$H433,"C",'MAPA DE RIESGOS'!$AF433),"")</f>
        <v/>
      </c>
      <c r="CP157" s="335" t="str">
        <f>IF(AND('MAPA DE RIESGOS'!$AP434="Muy Baja",'MAPA DE RIESGOS'!$AR434="Catastrófico"),CONCATENATE("R",'MAPA DE RIESGOS'!$H434,"C",'MAPA DE RIESGOS'!$AF434),"")</f>
        <v/>
      </c>
      <c r="CQ157" s="335" t="str">
        <f>IF(AND('MAPA DE RIESGOS'!$AP435="Muy Baja",'MAPA DE RIESGOS'!$AR435="Catastrófico"),CONCATENATE("R",'MAPA DE RIESGOS'!$H435,"C",'MAPA DE RIESGOS'!$AF435),"")</f>
        <v/>
      </c>
      <c r="CR157" s="335" t="str">
        <f>IF(AND('MAPA DE RIESGOS'!$AP436="Muy Baja",'MAPA DE RIESGOS'!$AR436="Catastrófico"),CONCATENATE("R",'MAPA DE RIESGOS'!$H436,"C",'MAPA DE RIESGOS'!$AF436),"")</f>
        <v/>
      </c>
      <c r="CS157" s="335" t="str">
        <f>IF(AND('MAPA DE RIESGOS'!$AP437="Muy Baja",'MAPA DE RIESGOS'!$AR437="Catastrófico"),CONCATENATE("R",'MAPA DE RIESGOS'!$H437,"C",'MAPA DE RIESGOS'!$AF437),"")</f>
        <v/>
      </c>
      <c r="CT157" s="335" t="str">
        <f>IF(AND('MAPA DE RIESGOS'!$AP438="Muy Baja",'MAPA DE RIESGOS'!$AR438="Catastrófico"),CONCATENATE("R",'MAPA DE RIESGOS'!$H438,"C",'MAPA DE RIESGOS'!$AF438),"")</f>
        <v/>
      </c>
      <c r="CU157" s="336" t="str">
        <f>IF(AND('MAPA DE RIESGOS'!$AP439="Muy Baja",'MAPA DE RIESGOS'!$AR439="Catastrófico"),CONCATENATE("R",'MAPA DE RIESGOS'!$H439,"C",'MAPA DE RIESGOS'!$AF439),"")</f>
        <v/>
      </c>
      <c r="CV157" s="67"/>
    </row>
    <row r="158" spans="2:100" ht="32.450000000000003" customHeight="1">
      <c r="B158" s="966"/>
      <c r="C158" s="966"/>
      <c r="D158" s="967"/>
      <c r="E158" s="955"/>
      <c r="F158" s="956"/>
      <c r="G158" s="956"/>
      <c r="H158" s="956"/>
      <c r="I158" s="956"/>
      <c r="J158" s="354" t="str">
        <f>IF(AND('MAPA DE RIESGOS'!$AP440="Muy Baja",'MAPA DE RIESGOS'!$AR440="Leve"),CONCATENATE("R",'MAPA DE RIESGOS'!$H440,"C",'MAPA DE RIESGOS'!$AF440),"")</f>
        <v/>
      </c>
      <c r="K158" s="355" t="str">
        <f>IF(AND('MAPA DE RIESGOS'!$AP441="Muy Baja",'MAPA DE RIESGOS'!$AR441="Leve"),CONCATENATE("R",'MAPA DE RIESGOS'!$H441,"C",'MAPA DE RIESGOS'!$AF441),"")</f>
        <v/>
      </c>
      <c r="L158" s="355" t="str">
        <f>IF(AND('MAPA DE RIESGOS'!$AP442="Muy Baja",'MAPA DE RIESGOS'!$AR442="Leve"),CONCATENATE("R",'MAPA DE RIESGOS'!$H442,"C",'MAPA DE RIESGOS'!$AF442),"")</f>
        <v>R72C1</v>
      </c>
      <c r="M158" s="355" t="str">
        <f>IF(AND('MAPA DE RIESGOS'!$AP443="Muy Baja",'MAPA DE RIESGOS'!$AR443="Leve"),CONCATENATE("R",'MAPA DE RIESGOS'!$H443,"C",'MAPA DE RIESGOS'!$AF443),"")</f>
        <v>R72C2</v>
      </c>
      <c r="N158" s="355" t="str">
        <f>IF(AND('MAPA DE RIESGOS'!$AP444="Muy Baja",'MAPA DE RIESGOS'!$AR444="Leve"),CONCATENATE("R",'MAPA DE RIESGOS'!$H444,"C",'MAPA DE RIESGOS'!$AF444),"")</f>
        <v/>
      </c>
      <c r="O158" s="355" t="str">
        <f>IF(AND('MAPA DE RIESGOS'!$AP445="Muy Baja",'MAPA DE RIESGOS'!$AR445="Leve"),CONCATENATE("R",'MAPA DE RIESGOS'!$H445,"C",'MAPA DE RIESGOS'!$AF445),"")</f>
        <v/>
      </c>
      <c r="P158" s="355" t="str">
        <f>IF(AND('MAPA DE RIESGOS'!$AP446="Muy Baja",'MAPA DE RIESGOS'!$AR446="Leve"),CONCATENATE("R",'MAPA DE RIESGOS'!$H446,"C",'MAPA DE RIESGOS'!$AF446),"")</f>
        <v/>
      </c>
      <c r="Q158" s="355" t="str">
        <f>IF(AND('MAPA DE RIESGOS'!$AP447="Muy Baja",'MAPA DE RIESGOS'!$AR447="Leve"),CONCATENATE("R",'MAPA DE RIESGOS'!$H447,"C",'MAPA DE RIESGOS'!$AF447),"")</f>
        <v/>
      </c>
      <c r="R158" s="355" t="str">
        <f>IF(AND('MAPA DE RIESGOS'!$AP448="Muy Baja",'MAPA DE RIESGOS'!$AR448="Leve"),CONCATENATE("R",'MAPA DE RIESGOS'!$H448,"C",'MAPA DE RIESGOS'!$AF448),"")</f>
        <v/>
      </c>
      <c r="S158" s="355" t="str">
        <f>IF(AND('MAPA DE RIESGOS'!$AP449="Muy Baja",'MAPA DE RIESGOS'!$AR449="Leve"),CONCATENATE("R",'MAPA DE RIESGOS'!$H449,"C",'MAPA DE RIESGOS'!$AF449),"")</f>
        <v/>
      </c>
      <c r="T158" s="355" t="str">
        <f>IF(AND('MAPA DE RIESGOS'!$AP450="Muy Baja",'MAPA DE RIESGOS'!$AR450="Leve"),CONCATENATE("R",'MAPA DE RIESGOS'!$H450,"C",'MAPA DE RIESGOS'!$AF450),"")</f>
        <v/>
      </c>
      <c r="U158" s="355" t="str">
        <f>IF(AND('MAPA DE RIESGOS'!$AP451="Muy Baja",'MAPA DE RIESGOS'!$AR451="Leve"),CONCATENATE("R",'MAPA DE RIESGOS'!$H451,"C",'MAPA DE RIESGOS'!$AF451),"")</f>
        <v/>
      </c>
      <c r="V158" s="355" t="str">
        <f>IF(AND('MAPA DE RIESGOS'!$AP452="Muy Baja",'MAPA DE RIESGOS'!$AR452="Leve"),CONCATENATE("R",'MAPA DE RIESGOS'!$H452,"C",'MAPA DE RIESGOS'!$AF452),"")</f>
        <v/>
      </c>
      <c r="W158" s="355" t="str">
        <f>IF(AND('MAPA DE RIESGOS'!$AP453="Muy Baja",'MAPA DE RIESGOS'!$AR453="Leve"),CONCATENATE("R",'MAPA DE RIESGOS'!$H453,"C",'MAPA DE RIESGOS'!$AF453),"")</f>
        <v/>
      </c>
      <c r="X158" s="355" t="str">
        <f>IF(AND('MAPA DE RIESGOS'!$AP454="Muy Baja",'MAPA DE RIESGOS'!$AR454="Leve"),CONCATENATE("R",'MAPA DE RIESGOS'!$H454,"C",'MAPA DE RIESGOS'!$AF454),"")</f>
        <v/>
      </c>
      <c r="Y158" s="355" t="str">
        <f>IF(AND('MAPA DE RIESGOS'!$AP455="Muy Baja",'MAPA DE RIESGOS'!$AR455="Leve"),CONCATENATE("R",'MAPA DE RIESGOS'!$H455,"C",'MAPA DE RIESGOS'!$AF455),"")</f>
        <v/>
      </c>
      <c r="Z158" s="355" t="str">
        <f>IF(AND('MAPA DE RIESGOS'!$AP456="Muy Baja",'MAPA DE RIESGOS'!$AR456="Leve"),CONCATENATE("R",'MAPA DE RIESGOS'!$H456,"C",'MAPA DE RIESGOS'!$AF456),"")</f>
        <v/>
      </c>
      <c r="AA158" s="356" t="str">
        <f>IF(AND('MAPA DE RIESGOS'!$AP457="Muy Baja",'MAPA DE RIESGOS'!$AR457="Leve"),CONCATENATE("R",'MAPA DE RIESGOS'!$H457,"C",'MAPA DE RIESGOS'!$AF457),"")</f>
        <v/>
      </c>
      <c r="AB158" s="354" t="str">
        <f>IF(AND('MAPA DE RIESGOS'!$AP440="Muy Baja",'MAPA DE RIESGOS'!$AR440="Menor"),CONCATENATE("R",'MAPA DE RIESGOS'!$H440,"C",'MAPA DE RIESGOS'!$AF440),"")</f>
        <v/>
      </c>
      <c r="AC158" s="355" t="str">
        <f>IF(AND('MAPA DE RIESGOS'!$AP441="Muy Baja",'MAPA DE RIESGOS'!$AR441="Menor"),CONCATENATE("R",'MAPA DE RIESGOS'!$H441,"C",'MAPA DE RIESGOS'!$AF441),"")</f>
        <v/>
      </c>
      <c r="AD158" s="355" t="str">
        <f>IF(AND('MAPA DE RIESGOS'!$AP442="Muy Baja",'MAPA DE RIESGOS'!$AR442="Menor"),CONCATENATE("R",'MAPA DE RIESGOS'!$H442,"C",'MAPA DE RIESGOS'!$AF442),"")</f>
        <v/>
      </c>
      <c r="AE158" s="355" t="str">
        <f>IF(AND('MAPA DE RIESGOS'!$AP443="Muy Baja",'MAPA DE RIESGOS'!$AR443="Menor"),CONCATENATE("R",'MAPA DE RIESGOS'!$H443,"C",'MAPA DE RIESGOS'!$AF443),"")</f>
        <v/>
      </c>
      <c r="AF158" s="355" t="str">
        <f>IF(AND('MAPA DE RIESGOS'!$AP444="Muy Baja",'MAPA DE RIESGOS'!$AR444="Menor"),CONCATENATE("R",'MAPA DE RIESGOS'!$H444,"C",'MAPA DE RIESGOS'!$AF444),"")</f>
        <v/>
      </c>
      <c r="AG158" s="355" t="str">
        <f>IF(AND('MAPA DE RIESGOS'!$AP445="Muy Baja",'MAPA DE RIESGOS'!$AR445="Menor"),CONCATENATE("R",'MAPA DE RIESGOS'!$H445,"C",'MAPA DE RIESGOS'!$AF445),"")</f>
        <v/>
      </c>
      <c r="AH158" s="355" t="str">
        <f>IF(AND('MAPA DE RIESGOS'!$AP446="Muy Baja",'MAPA DE RIESGOS'!$AR446="Menor"),CONCATENATE("R",'MAPA DE RIESGOS'!$H446,"C",'MAPA DE RIESGOS'!$AF446),"")</f>
        <v/>
      </c>
      <c r="AI158" s="355" t="str">
        <f>IF(AND('MAPA DE RIESGOS'!$AP447="Muy Baja",'MAPA DE RIESGOS'!$AR447="Menor"),CONCATENATE("R",'MAPA DE RIESGOS'!$H447,"C",'MAPA DE RIESGOS'!$AF447),"")</f>
        <v/>
      </c>
      <c r="AJ158" s="355" t="str">
        <f>IF(AND('MAPA DE RIESGOS'!$AP448="Muy Baja",'MAPA DE RIESGOS'!$AR448="Menor"),CONCATENATE("R",'MAPA DE RIESGOS'!$H448,"C",'MAPA DE RIESGOS'!$AF448),"")</f>
        <v/>
      </c>
      <c r="AK158" s="355" t="str">
        <f>IF(AND('MAPA DE RIESGOS'!$AP449="Muy Baja",'MAPA DE RIESGOS'!$AR449="Menor"),CONCATENATE("R",'MAPA DE RIESGOS'!$H449,"C",'MAPA DE RIESGOS'!$AF449),"")</f>
        <v/>
      </c>
      <c r="AL158" s="355" t="str">
        <f>IF(AND('MAPA DE RIESGOS'!$AP450="Muy Baja",'MAPA DE RIESGOS'!$AR450="Menor"),CONCATENATE("R",'MAPA DE RIESGOS'!$H450,"C",'MAPA DE RIESGOS'!$AF450),"")</f>
        <v/>
      </c>
      <c r="AM158" s="355" t="str">
        <f>IF(AND('MAPA DE RIESGOS'!$AP451="Muy Baja",'MAPA DE RIESGOS'!$AR451="Menor"),CONCATENATE("R",'MAPA DE RIESGOS'!$H451,"C",'MAPA DE RIESGOS'!$AF451),"")</f>
        <v/>
      </c>
      <c r="AN158" s="355" t="str">
        <f>IF(AND('MAPA DE RIESGOS'!$AP452="Muy Baja",'MAPA DE RIESGOS'!$AR452="Menor"),CONCATENATE("R",'MAPA DE RIESGOS'!$H452,"C",'MAPA DE RIESGOS'!$AF452),"")</f>
        <v/>
      </c>
      <c r="AO158" s="355" t="str">
        <f>IF(AND('MAPA DE RIESGOS'!$AP453="Muy Baja",'MAPA DE RIESGOS'!$AR453="Menor"),CONCATENATE("R",'MAPA DE RIESGOS'!$H453,"C",'MAPA DE RIESGOS'!$AF453),"")</f>
        <v/>
      </c>
      <c r="AP158" s="355" t="str">
        <f>IF(AND('MAPA DE RIESGOS'!$AP454="Muy Baja",'MAPA DE RIESGOS'!$AR454="Menor"),CONCATENATE("R",'MAPA DE RIESGOS'!$H454,"C",'MAPA DE RIESGOS'!$AF454),"")</f>
        <v/>
      </c>
      <c r="AQ158" s="355" t="str">
        <f>IF(AND('MAPA DE RIESGOS'!$AP455="Muy Baja",'MAPA DE RIESGOS'!$AR455="Menor"),CONCATENATE("R",'MAPA DE RIESGOS'!$H455,"C",'MAPA DE RIESGOS'!$AF455),"")</f>
        <v/>
      </c>
      <c r="AR158" s="355" t="str">
        <f>IF(AND('MAPA DE RIESGOS'!$AP456="Muy Baja",'MAPA DE RIESGOS'!$AR456="Menor"),CONCATENATE("R",'MAPA DE RIESGOS'!$H456,"C",'MAPA DE RIESGOS'!$AF456),"")</f>
        <v/>
      </c>
      <c r="AS158" s="356" t="str">
        <f>IF(AND('MAPA DE RIESGOS'!$AP457="Muy Baja",'MAPA DE RIESGOS'!$AR457="Menor"),CONCATENATE("R",'MAPA DE RIESGOS'!$H457,"C",'MAPA DE RIESGOS'!$AF457),"")</f>
        <v/>
      </c>
      <c r="AT158" s="345" t="str">
        <f>IF(AND('MAPA DE RIESGOS'!$AP440="Muy Baja",'MAPA DE RIESGOS'!$AR440="Moderado"),CONCATENATE("R",'MAPA DE RIESGOS'!$H440,"C",'MAPA DE RIESGOS'!$AF440),"")</f>
        <v/>
      </c>
      <c r="AU158" s="346" t="str">
        <f>IF(AND('MAPA DE RIESGOS'!$AP441="Muy Baja",'MAPA DE RIESGOS'!$AR441="Moderado"),CONCATENATE("R",'MAPA DE RIESGOS'!$H441,"C",'MAPA DE RIESGOS'!$AF441),"")</f>
        <v/>
      </c>
      <c r="AV158" s="346" t="str">
        <f>IF(AND('MAPA DE RIESGOS'!$AP442="Muy Baja",'MAPA DE RIESGOS'!$AR442="Moderado"),CONCATENATE("R",'MAPA DE RIESGOS'!$H442,"C",'MAPA DE RIESGOS'!$AF442),"")</f>
        <v/>
      </c>
      <c r="AW158" s="346" t="str">
        <f>IF(AND('MAPA DE RIESGOS'!$AP443="Muy Baja",'MAPA DE RIESGOS'!$AR443="Moderado"),CONCATENATE("R",'MAPA DE RIESGOS'!$H443,"C",'MAPA DE RIESGOS'!$AF443),"")</f>
        <v/>
      </c>
      <c r="AX158" s="346" t="str">
        <f>IF(AND('MAPA DE RIESGOS'!$AP444="Muy Baja",'MAPA DE RIESGOS'!$AR444="Moderado"),CONCATENATE("R",'MAPA DE RIESGOS'!$H444,"C",'MAPA DE RIESGOS'!$AF444),"")</f>
        <v/>
      </c>
      <c r="AY158" s="346" t="str">
        <f>IF(AND('MAPA DE RIESGOS'!$AP445="Muy Baja",'MAPA DE RIESGOS'!$AR445="Moderado"),CONCATENATE("R",'MAPA DE RIESGOS'!$H445,"C",'MAPA DE RIESGOS'!$AF445),"")</f>
        <v/>
      </c>
      <c r="AZ158" s="346" t="str">
        <f>IF(AND('MAPA DE RIESGOS'!$AP446="Muy Baja",'MAPA DE RIESGOS'!$AR446="Moderado"),CONCATENATE("R",'MAPA DE RIESGOS'!$H446,"C",'MAPA DE RIESGOS'!$AF446),"")</f>
        <v/>
      </c>
      <c r="BA158" s="346" t="str">
        <f>IF(AND('MAPA DE RIESGOS'!$AP447="Muy Baja",'MAPA DE RIESGOS'!$AR447="Moderado"),CONCATENATE("R",'MAPA DE RIESGOS'!$H447,"C",'MAPA DE RIESGOS'!$AF447),"")</f>
        <v/>
      </c>
      <c r="BB158" s="346" t="str">
        <f>IF(AND('MAPA DE RIESGOS'!$AP448="Muy Baja",'MAPA DE RIESGOS'!$AR448="Moderado"),CONCATENATE("R",'MAPA DE RIESGOS'!$H448,"C",'MAPA DE RIESGOS'!$AF448),"")</f>
        <v/>
      </c>
      <c r="BC158" s="346" t="str">
        <f>IF(AND('MAPA DE RIESGOS'!$AP449="Muy Baja",'MAPA DE RIESGOS'!$AR449="Moderado"),CONCATENATE("R",'MAPA DE RIESGOS'!$H449,"C",'MAPA DE RIESGOS'!$AF449),"")</f>
        <v/>
      </c>
      <c r="BD158" s="346" t="str">
        <f>IF(AND('MAPA DE RIESGOS'!$AP450="Muy Baja",'MAPA DE RIESGOS'!$AR450="Moderado"),CONCATENATE("R",'MAPA DE RIESGOS'!$H450,"C",'MAPA DE RIESGOS'!$AF450),"")</f>
        <v/>
      </c>
      <c r="BE158" s="346" t="str">
        <f>IF(AND('MAPA DE RIESGOS'!$AP451="Muy Baja",'MAPA DE RIESGOS'!$AR451="Moderado"),CONCATENATE("R",'MAPA DE RIESGOS'!$H451,"C",'MAPA DE RIESGOS'!$AF451),"")</f>
        <v/>
      </c>
      <c r="BF158" s="346" t="str">
        <f>IF(AND('MAPA DE RIESGOS'!$AP452="Muy Baja",'MAPA DE RIESGOS'!$AR452="Moderado"),CONCATENATE("R",'MAPA DE RIESGOS'!$H452,"C",'MAPA DE RIESGOS'!$AF452),"")</f>
        <v/>
      </c>
      <c r="BG158" s="346" t="str">
        <f>IF(AND('MAPA DE RIESGOS'!$AP453="Muy Baja",'MAPA DE RIESGOS'!$AR453="Moderado"),CONCATENATE("R",'MAPA DE RIESGOS'!$H453,"C",'MAPA DE RIESGOS'!$AF453),"")</f>
        <v/>
      </c>
      <c r="BH158" s="346" t="str">
        <f>IF(AND('MAPA DE RIESGOS'!$AP454="Muy Baja",'MAPA DE RIESGOS'!$AR454="Moderado"),CONCATENATE("R",'MAPA DE RIESGOS'!$H454,"C",'MAPA DE RIESGOS'!$AF454),"")</f>
        <v/>
      </c>
      <c r="BI158" s="346" t="str">
        <f>IF(AND('MAPA DE RIESGOS'!$AP455="Muy Baja",'MAPA DE RIESGOS'!$AR455="Moderado"),CONCATENATE("R",'MAPA DE RIESGOS'!$H455,"C",'MAPA DE RIESGOS'!$AF455),"")</f>
        <v/>
      </c>
      <c r="BJ158" s="346" t="str">
        <f>IF(AND('MAPA DE RIESGOS'!$AP456="Muy Baja",'MAPA DE RIESGOS'!$AR456="Moderado"),CONCATENATE("R",'MAPA DE RIESGOS'!$H456,"C",'MAPA DE RIESGOS'!$AF456),"")</f>
        <v/>
      </c>
      <c r="BK158" s="347" t="str">
        <f>IF(AND('MAPA DE RIESGOS'!$AP457="Muy Baja",'MAPA DE RIESGOS'!$AR457="Moderado"),CONCATENATE("R",'MAPA DE RIESGOS'!$H457,"C",'MAPA DE RIESGOS'!$AF457),"")</f>
        <v/>
      </c>
      <c r="BL158" s="333" t="str">
        <f>IF(AND('MAPA DE RIESGOS'!$AP440="Muy Baja",'MAPA DE RIESGOS'!$AR440="Mayor"),CONCATENATE("R",'MAPA DE RIESGOS'!$H440,"C",'MAPA DE RIESGOS'!$AF440),"")</f>
        <v/>
      </c>
      <c r="BM158" s="333" t="str">
        <f>IF(AND('MAPA DE RIESGOS'!$AP441="Muy Baja",'MAPA DE RIESGOS'!$AR441="Mayor"),CONCATENATE("R",'MAPA DE RIESGOS'!$H441,"C",'MAPA DE RIESGOS'!$AF441),"")</f>
        <v/>
      </c>
      <c r="BN158" s="333" t="str">
        <f>IF(AND('MAPA DE RIESGOS'!$AP442="Muy Baja",'MAPA DE RIESGOS'!$AR442="Mayor"),CONCATENATE("R",'MAPA DE RIESGOS'!$H442,"C",'MAPA DE RIESGOS'!$AF442),"")</f>
        <v/>
      </c>
      <c r="BO158" s="333" t="str">
        <f>IF(AND('MAPA DE RIESGOS'!$AP443="Muy Baja",'MAPA DE RIESGOS'!$AR443="Mayor"),CONCATENATE("R",'MAPA DE RIESGOS'!$H443,"C",'MAPA DE RIESGOS'!$AF443),"")</f>
        <v/>
      </c>
      <c r="BP158" s="333" t="str">
        <f>IF(AND('MAPA DE RIESGOS'!$AP444="Muy Baja",'MAPA DE RIESGOS'!$AR444="Mayor"),CONCATENATE("R",'MAPA DE RIESGOS'!$H444,"C",'MAPA DE RIESGOS'!$AF444),"")</f>
        <v/>
      </c>
      <c r="BQ158" s="333" t="str">
        <f>IF(AND('MAPA DE RIESGOS'!$AP445="Muy Baja",'MAPA DE RIESGOS'!$AR445="Mayor"),CONCATENATE("R",'MAPA DE RIESGOS'!$H445,"C",'MAPA DE RIESGOS'!$AF445),"")</f>
        <v/>
      </c>
      <c r="BR158" s="333" t="str">
        <f>IF(AND('MAPA DE RIESGOS'!$AP446="Muy Baja",'MAPA DE RIESGOS'!$AR446="Mayor"),CONCATENATE("R",'MAPA DE RIESGOS'!$H446,"C",'MAPA DE RIESGOS'!$AF446),"")</f>
        <v/>
      </c>
      <c r="BS158" s="333" t="str">
        <f>IF(AND('MAPA DE RIESGOS'!$AP447="Muy Baja",'MAPA DE RIESGOS'!$AR447="Mayor"),CONCATENATE("R",'MAPA DE RIESGOS'!$H447,"C",'MAPA DE RIESGOS'!$AF447),"")</f>
        <v/>
      </c>
      <c r="BT158" s="333" t="str">
        <f>IF(AND('MAPA DE RIESGOS'!$AP448="Muy Baja",'MAPA DE RIESGOS'!$AR448="Mayor"),CONCATENATE("R",'MAPA DE RIESGOS'!$H448,"C",'MAPA DE RIESGOS'!$AF448),"")</f>
        <v/>
      </c>
      <c r="BU158" s="333" t="str">
        <f>IF(AND('MAPA DE RIESGOS'!$AP449="Muy Baja",'MAPA DE RIESGOS'!$AR449="Mayor"),CONCATENATE("R",'MAPA DE RIESGOS'!$H449,"C",'MAPA DE RIESGOS'!$AF449),"")</f>
        <v/>
      </c>
      <c r="BV158" s="333" t="str">
        <f>IF(AND('MAPA DE RIESGOS'!$AP450="Muy Baja",'MAPA DE RIESGOS'!$AR450="Mayor"),CONCATENATE("R",'MAPA DE RIESGOS'!$H450,"C",'MAPA DE RIESGOS'!$AF450),"")</f>
        <v/>
      </c>
      <c r="BW158" s="333" t="str">
        <f>IF(AND('MAPA DE RIESGOS'!$AP451="Muy Baja",'MAPA DE RIESGOS'!$AR451="Mayor"),CONCATENATE("R",'MAPA DE RIESGOS'!$H451,"C",'MAPA DE RIESGOS'!$AF451),"")</f>
        <v/>
      </c>
      <c r="BX158" s="333" t="str">
        <f>IF(AND('MAPA DE RIESGOS'!$AP452="Muy Baja",'MAPA DE RIESGOS'!$AR452="Mayor"),CONCATENATE("R",'MAPA DE RIESGOS'!$H452,"C",'MAPA DE RIESGOS'!$AF452),"")</f>
        <v/>
      </c>
      <c r="BY158" s="333" t="str">
        <f>IF(AND('MAPA DE RIESGOS'!$AP453="Muy Baja",'MAPA DE RIESGOS'!$AR453="Mayor"),CONCATENATE("R",'MAPA DE RIESGOS'!$H453,"C",'MAPA DE RIESGOS'!$AF453),"")</f>
        <v/>
      </c>
      <c r="BZ158" s="333" t="str">
        <f>IF(AND('MAPA DE RIESGOS'!$AP454="Muy Baja",'MAPA DE RIESGOS'!$AR454="Mayor"),CONCATENATE("R",'MAPA DE RIESGOS'!$H454,"C",'MAPA DE RIESGOS'!$AF454),"")</f>
        <v/>
      </c>
      <c r="CA158" s="333" t="str">
        <f>IF(AND('MAPA DE RIESGOS'!$AP455="Muy Baja",'MAPA DE RIESGOS'!$AR455="Mayor"),CONCATENATE("R",'MAPA DE RIESGOS'!$H455,"C",'MAPA DE RIESGOS'!$AF455),"")</f>
        <v/>
      </c>
      <c r="CB158" s="333" t="str">
        <f>IF(AND('MAPA DE RIESGOS'!$AP456="Muy Baja",'MAPA DE RIESGOS'!$AR456="Mayor"),CONCATENATE("R",'MAPA DE RIESGOS'!$H456,"C",'MAPA DE RIESGOS'!$AF456),"")</f>
        <v/>
      </c>
      <c r="CC158" s="334" t="str">
        <f>IF(AND('MAPA DE RIESGOS'!$AP457="Muy Baja",'MAPA DE RIESGOS'!$AR457="Mayor"),CONCATENATE("R",'MAPA DE RIESGOS'!$H457,"C",'MAPA DE RIESGOS'!$AF457),"")</f>
        <v/>
      </c>
      <c r="CD158" s="335" t="str">
        <f>IF(AND('MAPA DE RIESGOS'!$AP440="Muy Baja",'MAPA DE RIESGOS'!$AR440="Catastrófico"),CONCATENATE("R",'MAPA DE RIESGOS'!$H440,"C",'MAPA DE RIESGOS'!$AF440),"")</f>
        <v/>
      </c>
      <c r="CE158" s="335" t="str">
        <f>IF(AND('MAPA DE RIESGOS'!$AP441="Muy Baja",'MAPA DE RIESGOS'!$AR441="Catastrófico"),CONCATENATE("R",'MAPA DE RIESGOS'!$H441,"C",'MAPA DE RIESGOS'!$AF441),"")</f>
        <v/>
      </c>
      <c r="CF158" s="335" t="str">
        <f>IF(AND('MAPA DE RIESGOS'!$AP442="Muy Baja",'MAPA DE RIESGOS'!$AR442="Catastrófico"),CONCATENATE("R",'MAPA DE RIESGOS'!$H442,"C",'MAPA DE RIESGOS'!$AF442),"")</f>
        <v/>
      </c>
      <c r="CG158" s="335" t="str">
        <f>IF(AND('MAPA DE RIESGOS'!$AP443="Muy Baja",'MAPA DE RIESGOS'!$AR443="Catastrófico"),CONCATENATE("R",'MAPA DE RIESGOS'!$H443,"C",'MAPA DE RIESGOS'!$AF443),"")</f>
        <v/>
      </c>
      <c r="CH158" s="335" t="str">
        <f>IF(AND('MAPA DE RIESGOS'!$AP444="Muy Baja",'MAPA DE RIESGOS'!$AR444="Catastrófico"),CONCATENATE("R",'MAPA DE RIESGOS'!$H444,"C",'MAPA DE RIESGOS'!$AF444),"")</f>
        <v/>
      </c>
      <c r="CI158" s="335" t="str">
        <f>IF(AND('MAPA DE RIESGOS'!$AP445="Muy Baja",'MAPA DE RIESGOS'!$AR445="Catastrófico"),CONCATENATE("R",'MAPA DE RIESGOS'!$H445,"C",'MAPA DE RIESGOS'!$AF445),"")</f>
        <v/>
      </c>
      <c r="CJ158" s="335" t="str">
        <f>IF(AND('MAPA DE RIESGOS'!$AP446="Muy Baja",'MAPA DE RIESGOS'!$AR446="Catastrófico"),CONCATENATE("R",'MAPA DE RIESGOS'!$H446,"C",'MAPA DE RIESGOS'!$AF446),"")</f>
        <v/>
      </c>
      <c r="CK158" s="335" t="str">
        <f>IF(AND('MAPA DE RIESGOS'!$AP447="Muy Baja",'MAPA DE RIESGOS'!$AR447="Catastrófico"),CONCATENATE("R",'MAPA DE RIESGOS'!$H447,"C",'MAPA DE RIESGOS'!$AF447),"")</f>
        <v/>
      </c>
      <c r="CL158" s="335" t="str">
        <f>IF(AND('MAPA DE RIESGOS'!$AP448="Muy Baja",'MAPA DE RIESGOS'!$AR448="Catastrófico"),CONCATENATE("R",'MAPA DE RIESGOS'!$H448,"C",'MAPA DE RIESGOS'!$AF448),"")</f>
        <v/>
      </c>
      <c r="CM158" s="335" t="str">
        <f>IF(AND('MAPA DE RIESGOS'!$AP449="Muy Baja",'MAPA DE RIESGOS'!$AR449="Catastrófico"),CONCATENATE("R",'MAPA DE RIESGOS'!$H449,"C",'MAPA DE RIESGOS'!$AF449),"")</f>
        <v/>
      </c>
      <c r="CN158" s="335" t="str">
        <f>IF(AND('MAPA DE RIESGOS'!$AP450="Muy Baja",'MAPA DE RIESGOS'!$AR450="Catastrófico"),CONCATENATE("R",'MAPA DE RIESGOS'!$H450,"C",'MAPA DE RIESGOS'!$AF450),"")</f>
        <v/>
      </c>
      <c r="CO158" s="335" t="str">
        <f>IF(AND('MAPA DE RIESGOS'!$AP451="Muy Baja",'MAPA DE RIESGOS'!$AR451="Catastrófico"),CONCATENATE("R",'MAPA DE RIESGOS'!$H451,"C",'MAPA DE RIESGOS'!$AF451),"")</f>
        <v/>
      </c>
      <c r="CP158" s="335" t="str">
        <f>IF(AND('MAPA DE RIESGOS'!$AP452="Muy Baja",'MAPA DE RIESGOS'!$AR452="Catastrófico"),CONCATENATE("R",'MAPA DE RIESGOS'!$H452,"C",'MAPA DE RIESGOS'!$AF452),"")</f>
        <v/>
      </c>
      <c r="CQ158" s="335" t="str">
        <f>IF(AND('MAPA DE RIESGOS'!$AP453="Muy Baja",'MAPA DE RIESGOS'!$AR453="Catastrófico"),CONCATENATE("R",'MAPA DE RIESGOS'!$H453,"C",'MAPA DE RIESGOS'!$AF453),"")</f>
        <v/>
      </c>
      <c r="CR158" s="335" t="str">
        <f>IF(AND('MAPA DE RIESGOS'!$AP454="Muy Baja",'MAPA DE RIESGOS'!$AR454="Catastrófico"),CONCATENATE("R",'MAPA DE RIESGOS'!$H454,"C",'MAPA DE RIESGOS'!$AF454),"")</f>
        <v/>
      </c>
      <c r="CS158" s="335" t="str">
        <f>IF(AND('MAPA DE RIESGOS'!$AP455="Muy Baja",'MAPA DE RIESGOS'!$AR455="Catastrófico"),CONCATENATE("R",'MAPA DE RIESGOS'!$H455,"C",'MAPA DE RIESGOS'!$AF455),"")</f>
        <v/>
      </c>
      <c r="CT158" s="335" t="str">
        <f>IF(AND('MAPA DE RIESGOS'!$AP456="Muy Baja",'MAPA DE RIESGOS'!$AR456="Catastrófico"),CONCATENATE("R",'MAPA DE RIESGOS'!$H456,"C",'MAPA DE RIESGOS'!$AF456),"")</f>
        <v/>
      </c>
      <c r="CU158" s="336" t="str">
        <f>IF(AND('MAPA DE RIESGOS'!$AP457="Muy Baja",'MAPA DE RIESGOS'!$AR457="Catastrófico"),CONCATENATE("R",'MAPA DE RIESGOS'!$H457,"C",'MAPA DE RIESGOS'!$AF457),"")</f>
        <v/>
      </c>
      <c r="CV158" s="67"/>
    </row>
    <row r="159" spans="2:100" ht="32.450000000000003" customHeight="1">
      <c r="B159" s="966"/>
      <c r="C159" s="966"/>
      <c r="D159" s="967"/>
      <c r="E159" s="955"/>
      <c r="F159" s="956"/>
      <c r="G159" s="956"/>
      <c r="H159" s="956"/>
      <c r="I159" s="956"/>
      <c r="J159" s="354" t="str">
        <f>IF(AND('MAPA DE RIESGOS'!$AP458="Muy Baja",'MAPA DE RIESGOS'!$AR458="Leve"),CONCATENATE("R",'MAPA DE RIESGOS'!$H458,"C",'MAPA DE RIESGOS'!$AF458),"")</f>
        <v/>
      </c>
      <c r="K159" s="355" t="str">
        <f>IF(AND('MAPA DE RIESGOS'!$AP459="Muy Baja",'MAPA DE RIESGOS'!$AR459="Leve"),CONCATENATE("R",'MAPA DE RIESGOS'!$H459,"C",'MAPA DE RIESGOS'!$AF459),"")</f>
        <v/>
      </c>
      <c r="L159" s="355" t="str">
        <f>IF(AND('MAPA DE RIESGOS'!$AP460="Muy Baja",'MAPA DE RIESGOS'!$AR460="Leve"),CONCATENATE("R",'MAPA DE RIESGOS'!$H460,"C",'MAPA DE RIESGOS'!$AF460),"")</f>
        <v/>
      </c>
      <c r="M159" s="355" t="str">
        <f>IF(AND('MAPA DE RIESGOS'!$AP461="Muy Baja",'MAPA DE RIESGOS'!$AR461="Leve"),CONCATENATE("R",'MAPA DE RIESGOS'!$H461,"C",'MAPA DE RIESGOS'!$AF461),"")</f>
        <v/>
      </c>
      <c r="N159" s="355" t="str">
        <f>IF(AND('MAPA DE RIESGOS'!$AP462="Muy Baja",'MAPA DE RIESGOS'!$AR462="Leve"),CONCATENATE("R",'MAPA DE RIESGOS'!$H462,"C",'MAPA DE RIESGOS'!$AF462),"")</f>
        <v/>
      </c>
      <c r="O159" s="355" t="str">
        <f>IF(AND('MAPA DE RIESGOS'!$AP463="Muy Baja",'MAPA DE RIESGOS'!$AR463="Leve"),CONCATENATE("R",'MAPA DE RIESGOS'!$H463,"C",'MAPA DE RIESGOS'!$AF463),"")</f>
        <v/>
      </c>
      <c r="P159" s="355" t="str">
        <f>IF(AND('MAPA DE RIESGOS'!$AP464="Muy Baja",'MAPA DE RIESGOS'!$AR464="Leve"),CONCATENATE("R",'MAPA DE RIESGOS'!$H464,"C",'MAPA DE RIESGOS'!$AF464),"")</f>
        <v/>
      </c>
      <c r="Q159" s="355" t="str">
        <f>IF(AND('MAPA DE RIESGOS'!$AP465="Muy Baja",'MAPA DE RIESGOS'!$AR465="Leve"),CONCATENATE("R",'MAPA DE RIESGOS'!$H465,"C",'MAPA DE RIESGOS'!$AF465),"")</f>
        <v/>
      </c>
      <c r="R159" s="355" t="str">
        <f>IF(AND('MAPA DE RIESGOS'!$AP466="Muy Baja",'MAPA DE RIESGOS'!$AR466="Leve"),CONCATENATE("R",'MAPA DE RIESGOS'!$H466,"C",'MAPA DE RIESGOS'!$AF466),"")</f>
        <v/>
      </c>
      <c r="S159" s="355" t="str">
        <f>IF(AND('MAPA DE RIESGOS'!$AP467="Muy Baja",'MAPA DE RIESGOS'!$AR467="Leve"),CONCATENATE("R",'MAPA DE RIESGOS'!$H467,"C",'MAPA DE RIESGOS'!$AF467),"")</f>
        <v/>
      </c>
      <c r="T159" s="355" t="str">
        <f>IF(AND('MAPA DE RIESGOS'!$AP468="Muy Baja",'MAPA DE RIESGOS'!$AR468="Leve"),CONCATENATE("R",'MAPA DE RIESGOS'!$H468,"C",'MAPA DE RIESGOS'!$AF468),"")</f>
        <v/>
      </c>
      <c r="U159" s="355" t="str">
        <f>IF(AND('MAPA DE RIESGOS'!$AP469="Muy Baja",'MAPA DE RIESGOS'!$AR469="Leve"),CONCATENATE("R",'MAPA DE RIESGOS'!$H469,"C",'MAPA DE RIESGOS'!$AF469),"")</f>
        <v/>
      </c>
      <c r="V159" s="355" t="str">
        <f>IF(AND('MAPA DE RIESGOS'!$AP470="Muy Baja",'MAPA DE RIESGOS'!$AR470="Leve"),CONCATENATE("R",'MAPA DE RIESGOS'!$H470,"C",'MAPA DE RIESGOS'!$AF470),"")</f>
        <v/>
      </c>
      <c r="W159" s="355" t="str">
        <f>IF(AND('MAPA DE RIESGOS'!$AP471="Muy Baja",'MAPA DE RIESGOS'!$AR471="Leve"),CONCATENATE("R",'MAPA DE RIESGOS'!$H471,"C",'MAPA DE RIESGOS'!$AF471),"")</f>
        <v/>
      </c>
      <c r="X159" s="355" t="str">
        <f>IF(AND('MAPA DE RIESGOS'!$AP472="Muy Baja",'MAPA DE RIESGOS'!$AR472="Leve"),CONCATENATE("R",'MAPA DE RIESGOS'!$H472,"C",'MAPA DE RIESGOS'!$AF472),"")</f>
        <v/>
      </c>
      <c r="Y159" s="355" t="str">
        <f>IF(AND('MAPA DE RIESGOS'!$AP473="Muy Baja",'MAPA DE RIESGOS'!$AR473="Leve"),CONCATENATE("R",'MAPA DE RIESGOS'!$H473,"C",'MAPA DE RIESGOS'!$AF473),"")</f>
        <v/>
      </c>
      <c r="Z159" s="355" t="str">
        <f>IF(AND('MAPA DE RIESGOS'!$AP474="Muy Baja",'MAPA DE RIESGOS'!$AR474="Leve"),CONCATENATE("R",'MAPA DE RIESGOS'!$H474,"C",'MAPA DE RIESGOS'!$AF474),"")</f>
        <v/>
      </c>
      <c r="AA159" s="356" t="str">
        <f>IF(AND('MAPA DE RIESGOS'!$AP475="Muy Baja",'MAPA DE RIESGOS'!$AR475="Leve"),CONCATENATE("R",'MAPA DE RIESGOS'!$H475,"C",'MAPA DE RIESGOS'!$AF475),"")</f>
        <v/>
      </c>
      <c r="AB159" s="354" t="str">
        <f>IF(AND('MAPA DE RIESGOS'!$AP458="Muy Baja",'MAPA DE RIESGOS'!$AR458="Menor"),CONCATENATE("R",'MAPA DE RIESGOS'!$H458,"C",'MAPA DE RIESGOS'!$AF458),"")</f>
        <v/>
      </c>
      <c r="AC159" s="355" t="str">
        <f>IF(AND('MAPA DE RIESGOS'!$AP459="Muy Baja",'MAPA DE RIESGOS'!$AR459="Menor"),CONCATENATE("R",'MAPA DE RIESGOS'!$H459,"C",'MAPA DE RIESGOS'!$AF459),"")</f>
        <v/>
      </c>
      <c r="AD159" s="355" t="str">
        <f>IF(AND('MAPA DE RIESGOS'!$AP460="Muy Baja",'MAPA DE RIESGOS'!$AR460="Menor"),CONCATENATE("R",'MAPA DE RIESGOS'!$H460,"C",'MAPA DE RIESGOS'!$AF460),"")</f>
        <v/>
      </c>
      <c r="AE159" s="355" t="str">
        <f>IF(AND('MAPA DE RIESGOS'!$AP461="Muy Baja",'MAPA DE RIESGOS'!$AR461="Menor"),CONCATENATE("R",'MAPA DE RIESGOS'!$H461,"C",'MAPA DE RIESGOS'!$AF461),"")</f>
        <v/>
      </c>
      <c r="AF159" s="355" t="str">
        <f>IF(AND('MAPA DE RIESGOS'!$AP462="Muy Baja",'MAPA DE RIESGOS'!$AR462="Menor"),CONCATENATE("R",'MAPA DE RIESGOS'!$H462,"C",'MAPA DE RIESGOS'!$AF462),"")</f>
        <v/>
      </c>
      <c r="AG159" s="355" t="str">
        <f>IF(AND('MAPA DE RIESGOS'!$AP463="Muy Baja",'MAPA DE RIESGOS'!$AR463="Menor"),CONCATENATE("R",'MAPA DE RIESGOS'!$H463,"C",'MAPA DE RIESGOS'!$AF463),"")</f>
        <v/>
      </c>
      <c r="AH159" s="355" t="str">
        <f>IF(AND('MAPA DE RIESGOS'!$AP464="Muy Baja",'MAPA DE RIESGOS'!$AR464="Menor"),CONCATENATE("R",'MAPA DE RIESGOS'!$H464,"C",'MAPA DE RIESGOS'!$AF464),"")</f>
        <v/>
      </c>
      <c r="AI159" s="355" t="str">
        <f>IF(AND('MAPA DE RIESGOS'!$AP465="Muy Baja",'MAPA DE RIESGOS'!$AR465="Menor"),CONCATENATE("R",'MAPA DE RIESGOS'!$H465,"C",'MAPA DE RIESGOS'!$AF465),"")</f>
        <v/>
      </c>
      <c r="AJ159" s="355" t="str">
        <f>IF(AND('MAPA DE RIESGOS'!$AP466="Muy Baja",'MAPA DE RIESGOS'!$AR466="Menor"),CONCATENATE("R",'MAPA DE RIESGOS'!$H466,"C",'MAPA DE RIESGOS'!$AF466),"")</f>
        <v/>
      </c>
      <c r="AK159" s="355" t="str">
        <f>IF(AND('MAPA DE RIESGOS'!$AP467="Muy Baja",'MAPA DE RIESGOS'!$AR467="Menor"),CONCATENATE("R",'MAPA DE RIESGOS'!$H467,"C",'MAPA DE RIESGOS'!$AF467),"")</f>
        <v/>
      </c>
      <c r="AL159" s="355" t="str">
        <f>IF(AND('MAPA DE RIESGOS'!$AP468="Muy Baja",'MAPA DE RIESGOS'!$AR468="Menor"),CONCATENATE("R",'MAPA DE RIESGOS'!$H468,"C",'MAPA DE RIESGOS'!$AF468),"")</f>
        <v/>
      </c>
      <c r="AM159" s="355" t="str">
        <f>IF(AND('MAPA DE RIESGOS'!$AP469="Muy Baja",'MAPA DE RIESGOS'!$AR469="Menor"),CONCATENATE("R",'MAPA DE RIESGOS'!$H469,"C",'MAPA DE RIESGOS'!$AF469),"")</f>
        <v/>
      </c>
      <c r="AN159" s="355" t="str">
        <f>IF(AND('MAPA DE RIESGOS'!$AP470="Muy Baja",'MAPA DE RIESGOS'!$AR470="Menor"),CONCATENATE("R",'MAPA DE RIESGOS'!$H470,"C",'MAPA DE RIESGOS'!$AF470),"")</f>
        <v/>
      </c>
      <c r="AO159" s="355" t="str">
        <f>IF(AND('MAPA DE RIESGOS'!$AP471="Muy Baja",'MAPA DE RIESGOS'!$AR471="Menor"),CONCATENATE("R",'MAPA DE RIESGOS'!$H471,"C",'MAPA DE RIESGOS'!$AF471),"")</f>
        <v/>
      </c>
      <c r="AP159" s="355" t="str">
        <f>IF(AND('MAPA DE RIESGOS'!$AP472="Muy Baja",'MAPA DE RIESGOS'!$AR472="Menor"),CONCATENATE("R",'MAPA DE RIESGOS'!$H472,"C",'MAPA DE RIESGOS'!$AF472),"")</f>
        <v/>
      </c>
      <c r="AQ159" s="355" t="str">
        <f>IF(AND('MAPA DE RIESGOS'!$AP473="Muy Baja",'MAPA DE RIESGOS'!$AR473="Menor"),CONCATENATE("R",'MAPA DE RIESGOS'!$H473,"C",'MAPA DE RIESGOS'!$AF473),"")</f>
        <v/>
      </c>
      <c r="AR159" s="355" t="str">
        <f>IF(AND('MAPA DE RIESGOS'!$AP474="Muy Baja",'MAPA DE RIESGOS'!$AR474="Menor"),CONCATENATE("R",'MAPA DE RIESGOS'!$H474,"C",'MAPA DE RIESGOS'!$AF474),"")</f>
        <v/>
      </c>
      <c r="AS159" s="356" t="str">
        <f>IF(AND('MAPA DE RIESGOS'!$AP475="Muy Baja",'MAPA DE RIESGOS'!$AR475="Menor"),CONCATENATE("R",'MAPA DE RIESGOS'!$H475,"C",'MAPA DE RIESGOS'!$AF475),"")</f>
        <v/>
      </c>
      <c r="AT159" s="345" t="str">
        <f>IF(AND('MAPA DE RIESGOS'!$AP458="Muy Baja",'MAPA DE RIESGOS'!$AR458="Moderado"),CONCATENATE("R",'MAPA DE RIESGOS'!$H458,"C",'MAPA DE RIESGOS'!$AF458),"")</f>
        <v/>
      </c>
      <c r="AU159" s="346" t="str">
        <f>IF(AND('MAPA DE RIESGOS'!$AP459="Muy Baja",'MAPA DE RIESGOS'!$AR459="Moderado"),CONCATENATE("R",'MAPA DE RIESGOS'!$H459,"C",'MAPA DE RIESGOS'!$AF459),"")</f>
        <v/>
      </c>
      <c r="AV159" s="346" t="str">
        <f>IF(AND('MAPA DE RIESGOS'!$AP460="Muy Baja",'MAPA DE RIESGOS'!$AR460="Moderado"),CONCATENATE("R",'MAPA DE RIESGOS'!$H460,"C",'MAPA DE RIESGOS'!$AF460),"")</f>
        <v/>
      </c>
      <c r="AW159" s="346" t="str">
        <f>IF(AND('MAPA DE RIESGOS'!$AP461="Muy Baja",'MAPA DE RIESGOS'!$AR461="Moderado"),CONCATENATE("R",'MAPA DE RIESGOS'!$H461,"C",'MAPA DE RIESGOS'!$AF461),"")</f>
        <v/>
      </c>
      <c r="AX159" s="346" t="str">
        <f>IF(AND('MAPA DE RIESGOS'!$AP462="Muy Baja",'MAPA DE RIESGOS'!$AR462="Moderado"),CONCATENATE("R",'MAPA DE RIESGOS'!$H462,"C",'MAPA DE RIESGOS'!$AF462),"")</f>
        <v/>
      </c>
      <c r="AY159" s="346" t="str">
        <f>IF(AND('MAPA DE RIESGOS'!$AP463="Muy Baja",'MAPA DE RIESGOS'!$AR463="Moderado"),CONCATENATE("R",'MAPA DE RIESGOS'!$H463,"C",'MAPA DE RIESGOS'!$AF463),"")</f>
        <v/>
      </c>
      <c r="AZ159" s="346" t="str">
        <f>IF(AND('MAPA DE RIESGOS'!$AP464="Muy Baja",'MAPA DE RIESGOS'!$AR464="Moderado"),CONCATENATE("R",'MAPA DE RIESGOS'!$H464,"C",'MAPA DE RIESGOS'!$AF464),"")</f>
        <v/>
      </c>
      <c r="BA159" s="346" t="str">
        <f>IF(AND('MAPA DE RIESGOS'!$AP465="Muy Baja",'MAPA DE RIESGOS'!$AR465="Moderado"),CONCATENATE("R",'MAPA DE RIESGOS'!$H465,"C",'MAPA DE RIESGOS'!$AF465),"")</f>
        <v/>
      </c>
      <c r="BB159" s="346" t="str">
        <f>IF(AND('MAPA DE RIESGOS'!$AP466="Muy Baja",'MAPA DE RIESGOS'!$AR466="Moderado"),CONCATENATE("R",'MAPA DE RIESGOS'!$H466,"C",'MAPA DE RIESGOS'!$AF466),"")</f>
        <v/>
      </c>
      <c r="BC159" s="346" t="str">
        <f>IF(AND('MAPA DE RIESGOS'!$AP467="Muy Baja",'MAPA DE RIESGOS'!$AR467="Moderado"),CONCATENATE("R",'MAPA DE RIESGOS'!$H467,"C",'MAPA DE RIESGOS'!$AF467),"")</f>
        <v/>
      </c>
      <c r="BD159" s="346" t="str">
        <f>IF(AND('MAPA DE RIESGOS'!$AP468="Muy Baja",'MAPA DE RIESGOS'!$AR468="Moderado"),CONCATENATE("R",'MAPA DE RIESGOS'!$H468,"C",'MAPA DE RIESGOS'!$AF468),"")</f>
        <v/>
      </c>
      <c r="BE159" s="346" t="str">
        <f>IF(AND('MAPA DE RIESGOS'!$AP469="Muy Baja",'MAPA DE RIESGOS'!$AR469="Moderado"),CONCATENATE("R",'MAPA DE RIESGOS'!$H469,"C",'MAPA DE RIESGOS'!$AF469),"")</f>
        <v/>
      </c>
      <c r="BF159" s="346" t="str">
        <f>IF(AND('MAPA DE RIESGOS'!$AP470="Muy Baja",'MAPA DE RIESGOS'!$AR470="Moderado"),CONCATENATE("R",'MAPA DE RIESGOS'!$H470,"C",'MAPA DE RIESGOS'!$AF470),"")</f>
        <v/>
      </c>
      <c r="BG159" s="346" t="str">
        <f>IF(AND('MAPA DE RIESGOS'!$AP471="Muy Baja",'MAPA DE RIESGOS'!$AR471="Moderado"),CONCATENATE("R",'MAPA DE RIESGOS'!$H471,"C",'MAPA DE RIESGOS'!$AF471),"")</f>
        <v/>
      </c>
      <c r="BH159" s="346" t="str">
        <f>IF(AND('MAPA DE RIESGOS'!$AP472="Muy Baja",'MAPA DE RIESGOS'!$AR472="Moderado"),CONCATENATE("R",'MAPA DE RIESGOS'!$H472,"C",'MAPA DE RIESGOS'!$AF472),"")</f>
        <v/>
      </c>
      <c r="BI159" s="346" t="str">
        <f>IF(AND('MAPA DE RIESGOS'!$AP473="Muy Baja",'MAPA DE RIESGOS'!$AR473="Moderado"),CONCATENATE("R",'MAPA DE RIESGOS'!$H473,"C",'MAPA DE RIESGOS'!$AF473),"")</f>
        <v/>
      </c>
      <c r="BJ159" s="346" t="str">
        <f>IF(AND('MAPA DE RIESGOS'!$AP474="Muy Baja",'MAPA DE RIESGOS'!$AR474="Moderado"),CONCATENATE("R",'MAPA DE RIESGOS'!$H474,"C",'MAPA DE RIESGOS'!$AF474),"")</f>
        <v/>
      </c>
      <c r="BK159" s="347" t="str">
        <f>IF(AND('MAPA DE RIESGOS'!$AP475="Muy Baja",'MAPA DE RIESGOS'!$AR475="Moderado"),CONCATENATE("R",'MAPA DE RIESGOS'!$H475,"C",'MAPA DE RIESGOS'!$AF475),"")</f>
        <v/>
      </c>
      <c r="BL159" s="333" t="str">
        <f>IF(AND('MAPA DE RIESGOS'!$AP458="Muy Baja",'MAPA DE RIESGOS'!$AR458="Mayor"),CONCATENATE("R",'MAPA DE RIESGOS'!$H458,"C",'MAPA DE RIESGOS'!$AF458),"")</f>
        <v/>
      </c>
      <c r="BM159" s="333" t="str">
        <f>IF(AND('MAPA DE RIESGOS'!$AP459="Muy Baja",'MAPA DE RIESGOS'!$AR459="Mayor"),CONCATENATE("R",'MAPA DE RIESGOS'!$H459,"C",'MAPA DE RIESGOS'!$AF459),"")</f>
        <v/>
      </c>
      <c r="BN159" s="333" t="str">
        <f>IF(AND('MAPA DE RIESGOS'!$AP460="Muy Baja",'MAPA DE RIESGOS'!$AR460="Mayor"),CONCATENATE("R",'MAPA DE RIESGOS'!$H460,"C",'MAPA DE RIESGOS'!$AF460),"")</f>
        <v/>
      </c>
      <c r="BO159" s="333" t="str">
        <f>IF(AND('MAPA DE RIESGOS'!$AP461="Muy Baja",'MAPA DE RIESGOS'!$AR461="Mayor"),CONCATENATE("R",'MAPA DE RIESGOS'!$H461,"C",'MAPA DE RIESGOS'!$AF461),"")</f>
        <v/>
      </c>
      <c r="BP159" s="333" t="str">
        <f>IF(AND('MAPA DE RIESGOS'!$AP462="Muy Baja",'MAPA DE RIESGOS'!$AR462="Mayor"),CONCATENATE("R",'MAPA DE RIESGOS'!$H462,"C",'MAPA DE RIESGOS'!$AF462),"")</f>
        <v/>
      </c>
      <c r="BQ159" s="333" t="str">
        <f>IF(AND('MAPA DE RIESGOS'!$AP463="Muy Baja",'MAPA DE RIESGOS'!$AR463="Mayor"),CONCATENATE("R",'MAPA DE RIESGOS'!$H463,"C",'MAPA DE RIESGOS'!$AF463),"")</f>
        <v/>
      </c>
      <c r="BR159" s="333" t="str">
        <f>IF(AND('MAPA DE RIESGOS'!$AP464="Muy Baja",'MAPA DE RIESGOS'!$AR464="Mayor"),CONCATENATE("R",'MAPA DE RIESGOS'!$H464,"C",'MAPA DE RIESGOS'!$AF464),"")</f>
        <v/>
      </c>
      <c r="BS159" s="333" t="str">
        <f>IF(AND('MAPA DE RIESGOS'!$AP465="Muy Baja",'MAPA DE RIESGOS'!$AR465="Mayor"),CONCATENATE("R",'MAPA DE RIESGOS'!$H465,"C",'MAPA DE RIESGOS'!$AF465),"")</f>
        <v/>
      </c>
      <c r="BT159" s="333" t="str">
        <f>IF(AND('MAPA DE RIESGOS'!$AP466="Muy Baja",'MAPA DE RIESGOS'!$AR466="Mayor"),CONCATENATE("R",'MAPA DE RIESGOS'!$H466,"C",'MAPA DE RIESGOS'!$AF466),"")</f>
        <v/>
      </c>
      <c r="BU159" s="333" t="str">
        <f>IF(AND('MAPA DE RIESGOS'!$AP467="Muy Baja",'MAPA DE RIESGOS'!$AR467="Mayor"),CONCATENATE("R",'MAPA DE RIESGOS'!$H467,"C",'MAPA DE RIESGOS'!$AF467),"")</f>
        <v/>
      </c>
      <c r="BV159" s="333" t="str">
        <f>IF(AND('MAPA DE RIESGOS'!$AP468="Muy Baja",'MAPA DE RIESGOS'!$AR468="Mayor"),CONCATENATE("R",'MAPA DE RIESGOS'!$H468,"C",'MAPA DE RIESGOS'!$AF468),"")</f>
        <v/>
      </c>
      <c r="BW159" s="333" t="str">
        <f>IF(AND('MAPA DE RIESGOS'!$AP469="Muy Baja",'MAPA DE RIESGOS'!$AR469="Mayor"),CONCATENATE("R",'MAPA DE RIESGOS'!$H469,"C",'MAPA DE RIESGOS'!$AF469),"")</f>
        <v/>
      </c>
      <c r="BX159" s="333" t="str">
        <f>IF(AND('MAPA DE RIESGOS'!$AP470="Muy Baja",'MAPA DE RIESGOS'!$AR470="Mayor"),CONCATENATE("R",'MAPA DE RIESGOS'!$H470,"C",'MAPA DE RIESGOS'!$AF470),"")</f>
        <v/>
      </c>
      <c r="BY159" s="333" t="str">
        <f>IF(AND('MAPA DE RIESGOS'!$AP471="Muy Baja",'MAPA DE RIESGOS'!$AR471="Mayor"),CONCATENATE("R",'MAPA DE RIESGOS'!$H471,"C",'MAPA DE RIESGOS'!$AF471),"")</f>
        <v/>
      </c>
      <c r="BZ159" s="333" t="str">
        <f>IF(AND('MAPA DE RIESGOS'!$AP472="Muy Baja",'MAPA DE RIESGOS'!$AR472="Mayor"),CONCATENATE("R",'MAPA DE RIESGOS'!$H472,"C",'MAPA DE RIESGOS'!$AF472),"")</f>
        <v/>
      </c>
      <c r="CA159" s="333" t="str">
        <f>IF(AND('MAPA DE RIESGOS'!$AP473="Muy Baja",'MAPA DE RIESGOS'!$AR473="Mayor"),CONCATENATE("R",'MAPA DE RIESGOS'!$H473,"C",'MAPA DE RIESGOS'!$AF473),"")</f>
        <v/>
      </c>
      <c r="CB159" s="333" t="str">
        <f>IF(AND('MAPA DE RIESGOS'!$AP474="Muy Baja",'MAPA DE RIESGOS'!$AR474="Mayor"),CONCATENATE("R",'MAPA DE RIESGOS'!$H474,"C",'MAPA DE RIESGOS'!$AF474),"")</f>
        <v/>
      </c>
      <c r="CC159" s="334" t="str">
        <f>IF(AND('MAPA DE RIESGOS'!$AP475="Muy Baja",'MAPA DE RIESGOS'!$AR475="Mayor"),CONCATENATE("R",'MAPA DE RIESGOS'!$H475,"C",'MAPA DE RIESGOS'!$AF475),"")</f>
        <v/>
      </c>
      <c r="CD159" s="335" t="str">
        <f>IF(AND('MAPA DE RIESGOS'!$AP458="Muy Baja",'MAPA DE RIESGOS'!$AR458="Catastrófico"),CONCATENATE("R",'MAPA DE RIESGOS'!$H458,"C",'MAPA DE RIESGOS'!$AF458),"")</f>
        <v/>
      </c>
      <c r="CE159" s="335" t="str">
        <f>IF(AND('MAPA DE RIESGOS'!$AP459="Muy Baja",'MAPA DE RIESGOS'!$AR459="Catastrófico"),CONCATENATE("R",'MAPA DE RIESGOS'!$H459,"C",'MAPA DE RIESGOS'!$AF459),"")</f>
        <v/>
      </c>
      <c r="CF159" s="335" t="str">
        <f>IF(AND('MAPA DE RIESGOS'!$AP460="Muy Baja",'MAPA DE RIESGOS'!$AR460="Catastrófico"),CONCATENATE("R",'MAPA DE RIESGOS'!$H460,"C",'MAPA DE RIESGOS'!$AF460),"")</f>
        <v/>
      </c>
      <c r="CG159" s="335" t="str">
        <f>IF(AND('MAPA DE RIESGOS'!$AP461="Muy Baja",'MAPA DE RIESGOS'!$AR461="Catastrófico"),CONCATENATE("R",'MAPA DE RIESGOS'!$H461,"C",'MAPA DE RIESGOS'!$AF461),"")</f>
        <v/>
      </c>
      <c r="CH159" s="335" t="str">
        <f>IF(AND('MAPA DE RIESGOS'!$AP462="Muy Baja",'MAPA DE RIESGOS'!$AR462="Catastrófico"),CONCATENATE("R",'MAPA DE RIESGOS'!$H462,"C",'MAPA DE RIESGOS'!$AF462),"")</f>
        <v/>
      </c>
      <c r="CI159" s="335" t="str">
        <f>IF(AND('MAPA DE RIESGOS'!$AP463="Muy Baja",'MAPA DE RIESGOS'!$AR463="Catastrófico"),CONCATENATE("R",'MAPA DE RIESGOS'!$H463,"C",'MAPA DE RIESGOS'!$AF463),"")</f>
        <v/>
      </c>
      <c r="CJ159" s="335" t="str">
        <f>IF(AND('MAPA DE RIESGOS'!$AP464="Muy Baja",'MAPA DE RIESGOS'!$AR464="Catastrófico"),CONCATENATE("R",'MAPA DE RIESGOS'!$H464,"C",'MAPA DE RIESGOS'!$AF464),"")</f>
        <v/>
      </c>
      <c r="CK159" s="335" t="str">
        <f>IF(AND('MAPA DE RIESGOS'!$AP465="Muy Baja",'MAPA DE RIESGOS'!$AR465="Catastrófico"),CONCATENATE("R",'MAPA DE RIESGOS'!$H465,"C",'MAPA DE RIESGOS'!$AF465),"")</f>
        <v/>
      </c>
      <c r="CL159" s="335" t="str">
        <f>IF(AND('MAPA DE RIESGOS'!$AP466="Muy Baja",'MAPA DE RIESGOS'!$AR466="Catastrófico"),CONCATENATE("R",'MAPA DE RIESGOS'!$H466,"C",'MAPA DE RIESGOS'!$AF466),"")</f>
        <v/>
      </c>
      <c r="CM159" s="335" t="str">
        <f>IF(AND('MAPA DE RIESGOS'!$AP467="Muy Baja",'MAPA DE RIESGOS'!$AR467="Catastrófico"),CONCATENATE("R",'MAPA DE RIESGOS'!$H467,"C",'MAPA DE RIESGOS'!$AF467),"")</f>
        <v/>
      </c>
      <c r="CN159" s="335" t="str">
        <f>IF(AND('MAPA DE RIESGOS'!$AP468="Muy Baja",'MAPA DE RIESGOS'!$AR468="Catastrófico"),CONCATENATE("R",'MAPA DE RIESGOS'!$H468,"C",'MAPA DE RIESGOS'!$AF468),"")</f>
        <v/>
      </c>
      <c r="CO159" s="335" t="str">
        <f>IF(AND('MAPA DE RIESGOS'!$AP469="Muy Baja",'MAPA DE RIESGOS'!$AR469="Catastrófico"),CONCATENATE("R",'MAPA DE RIESGOS'!$H469,"C",'MAPA DE RIESGOS'!$AF469),"")</f>
        <v/>
      </c>
      <c r="CP159" s="335" t="str">
        <f>IF(AND('MAPA DE RIESGOS'!$AP470="Muy Baja",'MAPA DE RIESGOS'!$AR470="Catastrófico"),CONCATENATE("R",'MAPA DE RIESGOS'!$H470,"C",'MAPA DE RIESGOS'!$AF470),"")</f>
        <v/>
      </c>
      <c r="CQ159" s="335" t="str">
        <f>IF(AND('MAPA DE RIESGOS'!$AP471="Muy Baja",'MAPA DE RIESGOS'!$AR471="Catastrófico"),CONCATENATE("R",'MAPA DE RIESGOS'!$H471,"C",'MAPA DE RIESGOS'!$AF471),"")</f>
        <v/>
      </c>
      <c r="CR159" s="335" t="str">
        <f>IF(AND('MAPA DE RIESGOS'!$AP472="Muy Baja",'MAPA DE RIESGOS'!$AR472="Catastrófico"),CONCATENATE("R",'MAPA DE RIESGOS'!$H472,"C",'MAPA DE RIESGOS'!$AF472),"")</f>
        <v/>
      </c>
      <c r="CS159" s="335" t="str">
        <f>IF(AND('MAPA DE RIESGOS'!$AP473="Muy Baja",'MAPA DE RIESGOS'!$AR473="Catastrófico"),CONCATENATE("R",'MAPA DE RIESGOS'!$H473,"C",'MAPA DE RIESGOS'!$AF473),"")</f>
        <v/>
      </c>
      <c r="CT159" s="335" t="str">
        <f>IF(AND('MAPA DE RIESGOS'!$AP474="Muy Baja",'MAPA DE RIESGOS'!$AR474="Catastrófico"),CONCATENATE("R",'MAPA DE RIESGOS'!$H474,"C",'MAPA DE RIESGOS'!$AF474),"")</f>
        <v/>
      </c>
      <c r="CU159" s="336" t="str">
        <f>IF(AND('MAPA DE RIESGOS'!$AP475="Muy Baja",'MAPA DE RIESGOS'!$AR475="Catastrófico"),CONCATENATE("R",'MAPA DE RIESGOS'!$H475,"C",'MAPA DE RIESGOS'!$AF475),"")</f>
        <v/>
      </c>
      <c r="CV159" s="67"/>
    </row>
    <row r="160" spans="2:100" ht="32.450000000000003" customHeight="1">
      <c r="B160" s="966"/>
      <c r="C160" s="966"/>
      <c r="D160" s="967"/>
      <c r="E160" s="955"/>
      <c r="F160" s="956"/>
      <c r="G160" s="956"/>
      <c r="H160" s="956"/>
      <c r="I160" s="956"/>
      <c r="J160" s="354" t="str">
        <f>IF(AND('MAPA DE RIESGOS'!$AP476="Muy Baja",'MAPA DE RIESGOS'!$AR476="Leve"),CONCATENATE("R",'MAPA DE RIESGOS'!$H476,"C",'MAPA DE RIESGOS'!$AF476),"")</f>
        <v/>
      </c>
      <c r="K160" s="355" t="str">
        <f>IF(AND('MAPA DE RIESGOS'!$AP477="Muy Baja",'MAPA DE RIESGOS'!$AR477="Leve"),CONCATENATE("R",'MAPA DE RIESGOS'!$H477,"C",'MAPA DE RIESGOS'!$AF477),"")</f>
        <v/>
      </c>
      <c r="L160" s="355" t="str">
        <f>IF(AND('MAPA DE RIESGOS'!$AP478="Muy Baja",'MAPA DE RIESGOS'!$AR478="Leve"),CONCATENATE("R",'MAPA DE RIESGOS'!$H478,"C",'MAPA DE RIESGOS'!$AF478),"")</f>
        <v/>
      </c>
      <c r="M160" s="355" t="str">
        <f>IF(AND('MAPA DE RIESGOS'!$AP479="Muy Baja",'MAPA DE RIESGOS'!$AR479="Leve"),CONCATENATE("R",'MAPA DE RIESGOS'!$H479,"C",'MAPA DE RIESGOS'!$AF479),"")</f>
        <v/>
      </c>
      <c r="N160" s="355" t="str">
        <f>IF(AND('MAPA DE RIESGOS'!$AP480="Muy Baja",'MAPA DE RIESGOS'!$AR480="Leve"),CONCATENATE("R",'MAPA DE RIESGOS'!$H480,"C",'MAPA DE RIESGOS'!$AF480),"")</f>
        <v/>
      </c>
      <c r="O160" s="355" t="str">
        <f>IF(AND('MAPA DE RIESGOS'!$AP481="Muy Baja",'MAPA DE RIESGOS'!$AR481="Leve"),CONCATENATE("R",'MAPA DE RIESGOS'!$H481,"C",'MAPA DE RIESGOS'!$AF481),"")</f>
        <v/>
      </c>
      <c r="P160" s="355" t="str">
        <f>IF(AND('MAPA DE RIESGOS'!$AP482="Muy Baja",'MAPA DE RIESGOS'!$AR482="Leve"),CONCATENATE("R",'MAPA DE RIESGOS'!$H482,"C",'MAPA DE RIESGOS'!$AF482),"")</f>
        <v/>
      </c>
      <c r="Q160" s="355" t="str">
        <f>IF(AND('MAPA DE RIESGOS'!$AP483="Muy Baja",'MAPA DE RIESGOS'!$AR483="Leve"),CONCATENATE("R",'MAPA DE RIESGOS'!$H483,"C",'MAPA DE RIESGOS'!$AF483),"")</f>
        <v/>
      </c>
      <c r="R160" s="355" t="str">
        <f>IF(AND('MAPA DE RIESGOS'!$AP484="Muy Baja",'MAPA DE RIESGOS'!$AR484="Leve"),CONCATENATE("R",'MAPA DE RIESGOS'!$H484,"C",'MAPA DE RIESGOS'!$AF484),"")</f>
        <v/>
      </c>
      <c r="S160" s="355" t="str">
        <f>IF(AND('MAPA DE RIESGOS'!$AP485="Muy Baja",'MAPA DE RIESGOS'!$AR485="Leve"),CONCATENATE("R",'MAPA DE RIESGOS'!$H485,"C",'MAPA DE RIESGOS'!$AF485),"")</f>
        <v/>
      </c>
      <c r="T160" s="355" t="str">
        <f>IF(AND('MAPA DE RIESGOS'!$AP486="Muy Baja",'MAPA DE RIESGOS'!$AR486="Leve"),CONCATENATE("R",'MAPA DE RIESGOS'!$H486,"C",'MAPA DE RIESGOS'!$AF486),"")</f>
        <v/>
      </c>
      <c r="U160" s="355" t="str">
        <f>IF(AND('MAPA DE RIESGOS'!$AP487="Muy Baja",'MAPA DE RIESGOS'!$AR487="Leve"),CONCATENATE("R",'MAPA DE RIESGOS'!$H487,"C",'MAPA DE RIESGOS'!$AF487),"")</f>
        <v/>
      </c>
      <c r="V160" s="355" t="str">
        <f>IF(AND('MAPA DE RIESGOS'!$AP488="Muy Baja",'MAPA DE RIESGOS'!$AR488="Leve"),CONCATENATE("R",'MAPA DE RIESGOS'!$H488,"C",'MAPA DE RIESGOS'!$AF488),"")</f>
        <v/>
      </c>
      <c r="W160" s="355" t="str">
        <f>IF(AND('MAPA DE RIESGOS'!$AP489="Muy Baja",'MAPA DE RIESGOS'!$AR489="Leve"),CONCATENATE("R",'MAPA DE RIESGOS'!$H489,"C",'MAPA DE RIESGOS'!$AF489),"")</f>
        <v/>
      </c>
      <c r="X160" s="355" t="str">
        <f>IF(AND('MAPA DE RIESGOS'!$AP490="Muy Baja",'MAPA DE RIESGOS'!$AR490="Leve"),CONCATENATE("R",'MAPA DE RIESGOS'!$H490,"C",'MAPA DE RIESGOS'!$AF490),"")</f>
        <v/>
      </c>
      <c r="Y160" s="355" t="str">
        <f>IF(AND('MAPA DE RIESGOS'!$AP491="Muy Baja",'MAPA DE RIESGOS'!$AR491="Leve"),CONCATENATE("R",'MAPA DE RIESGOS'!$H491,"C",'MAPA DE RIESGOS'!$AF491),"")</f>
        <v/>
      </c>
      <c r="Z160" s="355" t="str">
        <f>IF(AND('MAPA DE RIESGOS'!$AP492="Muy Baja",'MAPA DE RIESGOS'!$AR492="Leve"),CONCATENATE("R",'MAPA DE RIESGOS'!$H492,"C",'MAPA DE RIESGOS'!$AF492),"")</f>
        <v/>
      </c>
      <c r="AA160" s="356" t="str">
        <f>IF(AND('MAPA DE RIESGOS'!$AP493="Muy Baja",'MAPA DE RIESGOS'!$AR493="Leve"),CONCATENATE("R",'MAPA DE RIESGOS'!$H493,"C",'MAPA DE RIESGOS'!$AF493),"")</f>
        <v/>
      </c>
      <c r="AB160" s="354" t="str">
        <f>IF(AND('MAPA DE RIESGOS'!$AP476="Muy Baja",'MAPA DE RIESGOS'!$AR476="Menor"),CONCATENATE("R",'MAPA DE RIESGOS'!$H476,"C",'MAPA DE RIESGOS'!$AF476),"")</f>
        <v/>
      </c>
      <c r="AC160" s="355" t="str">
        <f>IF(AND('MAPA DE RIESGOS'!$AP477="Muy Baja",'MAPA DE RIESGOS'!$AR477="Menor"),CONCATENATE("R",'MAPA DE RIESGOS'!$H477,"C",'MAPA DE RIESGOS'!$AF477),"")</f>
        <v/>
      </c>
      <c r="AD160" s="355" t="str">
        <f>IF(AND('MAPA DE RIESGOS'!$AP478="Muy Baja",'MAPA DE RIESGOS'!$AR478="Menor"),CONCATENATE("R",'MAPA DE RIESGOS'!$H478,"C",'MAPA DE RIESGOS'!$AF478),"")</f>
        <v/>
      </c>
      <c r="AE160" s="355" t="str">
        <f>IF(AND('MAPA DE RIESGOS'!$AP479="Muy Baja",'MAPA DE RIESGOS'!$AR479="Menor"),CONCATENATE("R",'MAPA DE RIESGOS'!$H479,"C",'MAPA DE RIESGOS'!$AF479),"")</f>
        <v/>
      </c>
      <c r="AF160" s="355" t="str">
        <f>IF(AND('MAPA DE RIESGOS'!$AP480="Muy Baja",'MAPA DE RIESGOS'!$AR480="Menor"),CONCATENATE("R",'MAPA DE RIESGOS'!$H480,"C",'MAPA DE RIESGOS'!$AF480),"")</f>
        <v/>
      </c>
      <c r="AG160" s="355" t="str">
        <f>IF(AND('MAPA DE RIESGOS'!$AP481="Muy Baja",'MAPA DE RIESGOS'!$AR481="Menor"),CONCATENATE("R",'MAPA DE RIESGOS'!$H481,"C",'MAPA DE RIESGOS'!$AF481),"")</f>
        <v/>
      </c>
      <c r="AH160" s="355" t="str">
        <f>IF(AND('MAPA DE RIESGOS'!$AP482="Muy Baja",'MAPA DE RIESGOS'!$AR482="Menor"),CONCATENATE("R",'MAPA DE RIESGOS'!$H482,"C",'MAPA DE RIESGOS'!$AF482),"")</f>
        <v/>
      </c>
      <c r="AI160" s="355" t="str">
        <f>IF(AND('MAPA DE RIESGOS'!$AP483="Muy Baja",'MAPA DE RIESGOS'!$AR483="Menor"),CONCATENATE("R",'MAPA DE RIESGOS'!$H483,"C",'MAPA DE RIESGOS'!$AF483),"")</f>
        <v/>
      </c>
      <c r="AJ160" s="355" t="str">
        <f>IF(AND('MAPA DE RIESGOS'!$AP484="Muy Baja",'MAPA DE RIESGOS'!$AR484="Menor"),CONCATENATE("R",'MAPA DE RIESGOS'!$H484,"C",'MAPA DE RIESGOS'!$AF484),"")</f>
        <v/>
      </c>
      <c r="AK160" s="355" t="str">
        <f>IF(AND('MAPA DE RIESGOS'!$AP485="Muy Baja",'MAPA DE RIESGOS'!$AR485="Menor"),CONCATENATE("R",'MAPA DE RIESGOS'!$H485,"C",'MAPA DE RIESGOS'!$AF485),"")</f>
        <v/>
      </c>
      <c r="AL160" s="355" t="str">
        <f>IF(AND('MAPA DE RIESGOS'!$AP486="Muy Baja",'MAPA DE RIESGOS'!$AR486="Menor"),CONCATENATE("R",'MAPA DE RIESGOS'!$H486,"C",'MAPA DE RIESGOS'!$AF486),"")</f>
        <v/>
      </c>
      <c r="AM160" s="355" t="str">
        <f>IF(AND('MAPA DE RIESGOS'!$AP487="Muy Baja",'MAPA DE RIESGOS'!$AR487="Menor"),CONCATENATE("R",'MAPA DE RIESGOS'!$H487,"C",'MAPA DE RIESGOS'!$AF487),"")</f>
        <v/>
      </c>
      <c r="AN160" s="355" t="str">
        <f>IF(AND('MAPA DE RIESGOS'!$AP488="Muy Baja",'MAPA DE RIESGOS'!$AR488="Menor"),CONCATENATE("R",'MAPA DE RIESGOS'!$H488,"C",'MAPA DE RIESGOS'!$AF488),"")</f>
        <v/>
      </c>
      <c r="AO160" s="355" t="str">
        <f>IF(AND('MAPA DE RIESGOS'!$AP489="Muy Baja",'MAPA DE RIESGOS'!$AR489="Menor"),CONCATENATE("R",'MAPA DE RIESGOS'!$H489,"C",'MAPA DE RIESGOS'!$AF489),"")</f>
        <v/>
      </c>
      <c r="AP160" s="355" t="str">
        <f>IF(AND('MAPA DE RIESGOS'!$AP490="Muy Baja",'MAPA DE RIESGOS'!$AR490="Menor"),CONCATENATE("R",'MAPA DE RIESGOS'!$H490,"C",'MAPA DE RIESGOS'!$AF490),"")</f>
        <v/>
      </c>
      <c r="AQ160" s="355" t="str">
        <f>IF(AND('MAPA DE RIESGOS'!$AP491="Muy Baja",'MAPA DE RIESGOS'!$AR491="Menor"),CONCATENATE("R",'MAPA DE RIESGOS'!$H491,"C",'MAPA DE RIESGOS'!$AF491),"")</f>
        <v/>
      </c>
      <c r="AR160" s="355" t="str">
        <f>IF(AND('MAPA DE RIESGOS'!$AP492="Muy Baja",'MAPA DE RIESGOS'!$AR492="Menor"),CONCATENATE("R",'MAPA DE RIESGOS'!$H492,"C",'MAPA DE RIESGOS'!$AF492),"")</f>
        <v/>
      </c>
      <c r="AS160" s="356" t="str">
        <f>IF(AND('MAPA DE RIESGOS'!$AP493="Muy Baja",'MAPA DE RIESGOS'!$AR493="Menor"),CONCATENATE("R",'MAPA DE RIESGOS'!$H493,"C",'MAPA DE RIESGOS'!$AF493),"")</f>
        <v/>
      </c>
      <c r="AT160" s="345" t="str">
        <f>IF(AND('MAPA DE RIESGOS'!$AP476="Muy Baja",'MAPA DE RIESGOS'!$AR476="Moderado"),CONCATENATE("R",'MAPA DE RIESGOS'!$H476,"C",'MAPA DE RIESGOS'!$AF476),"")</f>
        <v/>
      </c>
      <c r="AU160" s="346" t="str">
        <f>IF(AND('MAPA DE RIESGOS'!$AP477="Muy Baja",'MAPA DE RIESGOS'!$AR477="Moderado"),CONCATENATE("R",'MAPA DE RIESGOS'!$H477,"C",'MAPA DE RIESGOS'!$AF477),"")</f>
        <v/>
      </c>
      <c r="AV160" s="346" t="str">
        <f>IF(AND('MAPA DE RIESGOS'!$AP478="Muy Baja",'MAPA DE RIESGOS'!$AR478="Moderado"),CONCATENATE("R",'MAPA DE RIESGOS'!$H478,"C",'MAPA DE RIESGOS'!$AF478),"")</f>
        <v/>
      </c>
      <c r="AW160" s="346" t="str">
        <f>IF(AND('MAPA DE RIESGOS'!$AP479="Muy Baja",'MAPA DE RIESGOS'!$AR479="Moderado"),CONCATENATE("R",'MAPA DE RIESGOS'!$H479,"C",'MAPA DE RIESGOS'!$AF479),"")</f>
        <v/>
      </c>
      <c r="AX160" s="346" t="str">
        <f>IF(AND('MAPA DE RIESGOS'!$AP480="Muy Baja",'MAPA DE RIESGOS'!$AR480="Moderado"),CONCATENATE("R",'MAPA DE RIESGOS'!$H480,"C",'MAPA DE RIESGOS'!$AF480),"")</f>
        <v/>
      </c>
      <c r="AY160" s="346" t="str">
        <f>IF(AND('MAPA DE RIESGOS'!$AP481="Muy Baja",'MAPA DE RIESGOS'!$AR481="Moderado"),CONCATENATE("R",'MAPA DE RIESGOS'!$H481,"C",'MAPA DE RIESGOS'!$AF481),"")</f>
        <v/>
      </c>
      <c r="AZ160" s="346" t="str">
        <f>IF(AND('MAPA DE RIESGOS'!$AP482="Muy Baja",'MAPA DE RIESGOS'!$AR482="Moderado"),CONCATENATE("R",'MAPA DE RIESGOS'!$H482,"C",'MAPA DE RIESGOS'!$AF482),"")</f>
        <v/>
      </c>
      <c r="BA160" s="346" t="str">
        <f>IF(AND('MAPA DE RIESGOS'!$AP483="Muy Baja",'MAPA DE RIESGOS'!$AR483="Moderado"),CONCATENATE("R",'MAPA DE RIESGOS'!$H483,"C",'MAPA DE RIESGOS'!$AF483),"")</f>
        <v/>
      </c>
      <c r="BB160" s="346" t="str">
        <f>IF(AND('MAPA DE RIESGOS'!$AP484="Muy Baja",'MAPA DE RIESGOS'!$AR484="Moderado"),CONCATENATE("R",'MAPA DE RIESGOS'!$H484,"C",'MAPA DE RIESGOS'!$AF484),"")</f>
        <v/>
      </c>
      <c r="BC160" s="346" t="str">
        <f>IF(AND('MAPA DE RIESGOS'!$AP485="Muy Baja",'MAPA DE RIESGOS'!$AR485="Moderado"),CONCATENATE("R",'MAPA DE RIESGOS'!$H485,"C",'MAPA DE RIESGOS'!$AF485),"")</f>
        <v/>
      </c>
      <c r="BD160" s="346" t="str">
        <f>IF(AND('MAPA DE RIESGOS'!$AP486="Muy Baja",'MAPA DE RIESGOS'!$AR486="Moderado"),CONCATENATE("R",'MAPA DE RIESGOS'!$H486,"C",'MAPA DE RIESGOS'!$AF486),"")</f>
        <v/>
      </c>
      <c r="BE160" s="346" t="str">
        <f>IF(AND('MAPA DE RIESGOS'!$AP487="Muy Baja",'MAPA DE RIESGOS'!$AR487="Moderado"),CONCATENATE("R",'MAPA DE RIESGOS'!$H487,"C",'MAPA DE RIESGOS'!$AF487),"")</f>
        <v/>
      </c>
      <c r="BF160" s="346" t="str">
        <f>IF(AND('MAPA DE RIESGOS'!$AP488="Muy Baja",'MAPA DE RIESGOS'!$AR488="Moderado"),CONCATENATE("R",'MAPA DE RIESGOS'!$H488,"C",'MAPA DE RIESGOS'!$AF488),"")</f>
        <v/>
      </c>
      <c r="BG160" s="346" t="str">
        <f>IF(AND('MAPA DE RIESGOS'!$AP489="Muy Baja",'MAPA DE RIESGOS'!$AR489="Moderado"),CONCATENATE("R",'MAPA DE RIESGOS'!$H489,"C",'MAPA DE RIESGOS'!$AF489),"")</f>
        <v/>
      </c>
      <c r="BH160" s="346" t="str">
        <f>IF(AND('MAPA DE RIESGOS'!$AP490="Muy Baja",'MAPA DE RIESGOS'!$AR490="Moderado"),CONCATENATE("R",'MAPA DE RIESGOS'!$H490,"C",'MAPA DE RIESGOS'!$AF490),"")</f>
        <v/>
      </c>
      <c r="BI160" s="346" t="str">
        <f>IF(AND('MAPA DE RIESGOS'!$AP491="Muy Baja",'MAPA DE RIESGOS'!$AR491="Moderado"),CONCATENATE("R",'MAPA DE RIESGOS'!$H491,"C",'MAPA DE RIESGOS'!$AF491),"")</f>
        <v/>
      </c>
      <c r="BJ160" s="346" t="str">
        <f>IF(AND('MAPA DE RIESGOS'!$AP492="Muy Baja",'MAPA DE RIESGOS'!$AR492="Moderado"),CONCATENATE("R",'MAPA DE RIESGOS'!$H492,"C",'MAPA DE RIESGOS'!$AF492),"")</f>
        <v/>
      </c>
      <c r="BK160" s="347" t="str">
        <f>IF(AND('MAPA DE RIESGOS'!$AP493="Muy Baja",'MAPA DE RIESGOS'!$AR493="Moderado"),CONCATENATE("R",'MAPA DE RIESGOS'!$H493,"C",'MAPA DE RIESGOS'!$AF493),"")</f>
        <v/>
      </c>
      <c r="BL160" s="333" t="str">
        <f>IF(AND('MAPA DE RIESGOS'!$AP476="Muy Baja",'MAPA DE RIESGOS'!$AR476="Mayor"),CONCATENATE("R",'MAPA DE RIESGOS'!$H476,"C",'MAPA DE RIESGOS'!$AF476),"")</f>
        <v/>
      </c>
      <c r="BM160" s="333" t="str">
        <f>IF(AND('MAPA DE RIESGOS'!$AP477="Muy Baja",'MAPA DE RIESGOS'!$AR477="Mayor"),CONCATENATE("R",'MAPA DE RIESGOS'!$H477,"C",'MAPA DE RIESGOS'!$AF477),"")</f>
        <v/>
      </c>
      <c r="BN160" s="333" t="str">
        <f>IF(AND('MAPA DE RIESGOS'!$AP478="Muy Baja",'MAPA DE RIESGOS'!$AR478="Mayor"),CONCATENATE("R",'MAPA DE RIESGOS'!$H478,"C",'MAPA DE RIESGOS'!$AF478),"")</f>
        <v/>
      </c>
      <c r="BO160" s="333" t="str">
        <f>IF(AND('MAPA DE RIESGOS'!$AP479="Muy Baja",'MAPA DE RIESGOS'!$AR479="Mayor"),CONCATENATE("R",'MAPA DE RIESGOS'!$H479,"C",'MAPA DE RIESGOS'!$AF479),"")</f>
        <v/>
      </c>
      <c r="BP160" s="333" t="str">
        <f>IF(AND('MAPA DE RIESGOS'!$AP480="Muy Baja",'MAPA DE RIESGOS'!$AR480="Mayor"),CONCATENATE("R",'MAPA DE RIESGOS'!$H480,"C",'MAPA DE RIESGOS'!$AF480),"")</f>
        <v/>
      </c>
      <c r="BQ160" s="333" t="str">
        <f>IF(AND('MAPA DE RIESGOS'!$AP481="Muy Baja",'MAPA DE RIESGOS'!$AR481="Mayor"),CONCATENATE("R",'MAPA DE RIESGOS'!$H481,"C",'MAPA DE RIESGOS'!$AF481),"")</f>
        <v/>
      </c>
      <c r="BR160" s="333" t="str">
        <f>IF(AND('MAPA DE RIESGOS'!$AP482="Muy Baja",'MAPA DE RIESGOS'!$AR482="Mayor"),CONCATENATE("R",'MAPA DE RIESGOS'!$H482,"C",'MAPA DE RIESGOS'!$AF482),"")</f>
        <v/>
      </c>
      <c r="BS160" s="333" t="str">
        <f>IF(AND('MAPA DE RIESGOS'!$AP483="Muy Baja",'MAPA DE RIESGOS'!$AR483="Mayor"),CONCATENATE("R",'MAPA DE RIESGOS'!$H483,"C",'MAPA DE RIESGOS'!$AF483),"")</f>
        <v/>
      </c>
      <c r="BT160" s="333" t="str">
        <f>IF(AND('MAPA DE RIESGOS'!$AP484="Muy Baja",'MAPA DE RIESGOS'!$AR484="Mayor"),CONCATENATE("R",'MAPA DE RIESGOS'!$H484,"C",'MAPA DE RIESGOS'!$AF484),"")</f>
        <v/>
      </c>
      <c r="BU160" s="333" t="str">
        <f>IF(AND('MAPA DE RIESGOS'!$AP485="Muy Baja",'MAPA DE RIESGOS'!$AR485="Mayor"),CONCATENATE("R",'MAPA DE RIESGOS'!$H485,"C",'MAPA DE RIESGOS'!$AF485),"")</f>
        <v/>
      </c>
      <c r="BV160" s="333" t="str">
        <f>IF(AND('MAPA DE RIESGOS'!$AP486="Muy Baja",'MAPA DE RIESGOS'!$AR486="Mayor"),CONCATENATE("R",'MAPA DE RIESGOS'!$H486,"C",'MAPA DE RIESGOS'!$AF486),"")</f>
        <v/>
      </c>
      <c r="BW160" s="333" t="str">
        <f>IF(AND('MAPA DE RIESGOS'!$AP487="Muy Baja",'MAPA DE RIESGOS'!$AR487="Mayor"),CONCATENATE("R",'MAPA DE RIESGOS'!$H487,"C",'MAPA DE RIESGOS'!$AF487),"")</f>
        <v/>
      </c>
      <c r="BX160" s="333" t="str">
        <f>IF(AND('MAPA DE RIESGOS'!$AP488="Muy Baja",'MAPA DE RIESGOS'!$AR488="Mayor"),CONCATENATE("R",'MAPA DE RIESGOS'!$H488,"C",'MAPA DE RIESGOS'!$AF488),"")</f>
        <v/>
      </c>
      <c r="BY160" s="333" t="str">
        <f>IF(AND('MAPA DE RIESGOS'!$AP489="Muy Baja",'MAPA DE RIESGOS'!$AR489="Mayor"),CONCATENATE("R",'MAPA DE RIESGOS'!$H489,"C",'MAPA DE RIESGOS'!$AF489),"")</f>
        <v/>
      </c>
      <c r="BZ160" s="333" t="str">
        <f>IF(AND('MAPA DE RIESGOS'!$AP490="Muy Baja",'MAPA DE RIESGOS'!$AR490="Mayor"),CONCATENATE("R",'MAPA DE RIESGOS'!$H490,"C",'MAPA DE RIESGOS'!$AF490),"")</f>
        <v/>
      </c>
      <c r="CA160" s="333" t="str">
        <f>IF(AND('MAPA DE RIESGOS'!$AP491="Muy Baja",'MAPA DE RIESGOS'!$AR491="Mayor"),CONCATENATE("R",'MAPA DE RIESGOS'!$H491,"C",'MAPA DE RIESGOS'!$AF491),"")</f>
        <v/>
      </c>
      <c r="CB160" s="333" t="str">
        <f>IF(AND('MAPA DE RIESGOS'!$AP492="Muy Baja",'MAPA DE RIESGOS'!$AR492="Mayor"),CONCATENATE("R",'MAPA DE RIESGOS'!$H492,"C",'MAPA DE RIESGOS'!$AF492),"")</f>
        <v/>
      </c>
      <c r="CC160" s="334" t="str">
        <f>IF(AND('MAPA DE RIESGOS'!$AP493="Muy Baja",'MAPA DE RIESGOS'!$AR493="Mayor"),CONCATENATE("R",'MAPA DE RIESGOS'!$H493,"C",'MAPA DE RIESGOS'!$AF493),"")</f>
        <v/>
      </c>
      <c r="CD160" s="335" t="str">
        <f>IF(AND('MAPA DE RIESGOS'!$AP476="Muy Baja",'MAPA DE RIESGOS'!$AR476="Catastrófico"),CONCATENATE("R",'MAPA DE RIESGOS'!$H476,"C",'MAPA DE RIESGOS'!$AF476),"")</f>
        <v/>
      </c>
      <c r="CE160" s="335" t="str">
        <f>IF(AND('MAPA DE RIESGOS'!$AP477="Muy Baja",'MAPA DE RIESGOS'!$AR477="Catastrófico"),CONCATENATE("R",'MAPA DE RIESGOS'!$H477,"C",'MAPA DE RIESGOS'!$AF477),"")</f>
        <v/>
      </c>
      <c r="CF160" s="335" t="str">
        <f>IF(AND('MAPA DE RIESGOS'!$AP478="Muy Baja",'MAPA DE RIESGOS'!$AR478="Catastrófico"),CONCATENATE("R",'MAPA DE RIESGOS'!$H478,"C",'MAPA DE RIESGOS'!$AF478),"")</f>
        <v/>
      </c>
      <c r="CG160" s="335" t="str">
        <f>IF(AND('MAPA DE RIESGOS'!$AP479="Muy Baja",'MAPA DE RIESGOS'!$AR479="Catastrófico"),CONCATENATE("R",'MAPA DE RIESGOS'!$H479,"C",'MAPA DE RIESGOS'!$AF479),"")</f>
        <v/>
      </c>
      <c r="CH160" s="335" t="str">
        <f>IF(AND('MAPA DE RIESGOS'!$AP480="Muy Baja",'MAPA DE RIESGOS'!$AR480="Catastrófico"),CONCATENATE("R",'MAPA DE RIESGOS'!$H480,"C",'MAPA DE RIESGOS'!$AF480),"")</f>
        <v/>
      </c>
      <c r="CI160" s="335" t="str">
        <f>IF(AND('MAPA DE RIESGOS'!$AP481="Muy Baja",'MAPA DE RIESGOS'!$AR481="Catastrófico"),CONCATENATE("R",'MAPA DE RIESGOS'!$H481,"C",'MAPA DE RIESGOS'!$AF481),"")</f>
        <v/>
      </c>
      <c r="CJ160" s="335" t="str">
        <f>IF(AND('MAPA DE RIESGOS'!$AP482="Muy Baja",'MAPA DE RIESGOS'!$AR482="Catastrófico"),CONCATENATE("R",'MAPA DE RIESGOS'!$H482,"C",'MAPA DE RIESGOS'!$AF482),"")</f>
        <v/>
      </c>
      <c r="CK160" s="335" t="str">
        <f>IF(AND('MAPA DE RIESGOS'!$AP483="Muy Baja",'MAPA DE RIESGOS'!$AR483="Catastrófico"),CONCATENATE("R",'MAPA DE RIESGOS'!$H483,"C",'MAPA DE RIESGOS'!$AF483),"")</f>
        <v/>
      </c>
      <c r="CL160" s="335" t="str">
        <f>IF(AND('MAPA DE RIESGOS'!$AP484="Muy Baja",'MAPA DE RIESGOS'!$AR484="Catastrófico"),CONCATENATE("R",'MAPA DE RIESGOS'!$H484,"C",'MAPA DE RIESGOS'!$AF484),"")</f>
        <v/>
      </c>
      <c r="CM160" s="335" t="str">
        <f>IF(AND('MAPA DE RIESGOS'!$AP485="Muy Baja",'MAPA DE RIESGOS'!$AR485="Catastrófico"),CONCATENATE("R",'MAPA DE RIESGOS'!$H485,"C",'MAPA DE RIESGOS'!$AF485),"")</f>
        <v/>
      </c>
      <c r="CN160" s="335" t="str">
        <f>IF(AND('MAPA DE RIESGOS'!$AP486="Muy Baja",'MAPA DE RIESGOS'!$AR486="Catastrófico"),CONCATENATE("R",'MAPA DE RIESGOS'!$H486,"C",'MAPA DE RIESGOS'!$AF486),"")</f>
        <v/>
      </c>
      <c r="CO160" s="335" t="str">
        <f>IF(AND('MAPA DE RIESGOS'!$AP487="Muy Baja",'MAPA DE RIESGOS'!$AR487="Catastrófico"),CONCATENATE("R",'MAPA DE RIESGOS'!$H487,"C",'MAPA DE RIESGOS'!$AF487),"")</f>
        <v/>
      </c>
      <c r="CP160" s="335" t="str">
        <f>IF(AND('MAPA DE RIESGOS'!$AP488="Muy Baja",'MAPA DE RIESGOS'!$AR488="Catastrófico"),CONCATENATE("R",'MAPA DE RIESGOS'!$H488,"C",'MAPA DE RIESGOS'!$AF488),"")</f>
        <v/>
      </c>
      <c r="CQ160" s="335" t="str">
        <f>IF(AND('MAPA DE RIESGOS'!$AP489="Muy Baja",'MAPA DE RIESGOS'!$AR489="Catastrófico"),CONCATENATE("R",'MAPA DE RIESGOS'!$H489,"C",'MAPA DE RIESGOS'!$AF489),"")</f>
        <v/>
      </c>
      <c r="CR160" s="335" t="str">
        <f>IF(AND('MAPA DE RIESGOS'!$AP490="Muy Baja",'MAPA DE RIESGOS'!$AR490="Catastrófico"),CONCATENATE("R",'MAPA DE RIESGOS'!$H490,"C",'MAPA DE RIESGOS'!$AF490),"")</f>
        <v/>
      </c>
      <c r="CS160" s="335" t="str">
        <f>IF(AND('MAPA DE RIESGOS'!$AP491="Muy Baja",'MAPA DE RIESGOS'!$AR491="Catastrófico"),CONCATENATE("R",'MAPA DE RIESGOS'!$H491,"C",'MAPA DE RIESGOS'!$AF491),"")</f>
        <v/>
      </c>
      <c r="CT160" s="335" t="str">
        <f>IF(AND('MAPA DE RIESGOS'!$AP492="Muy Baja",'MAPA DE RIESGOS'!$AR492="Catastrófico"),CONCATENATE("R",'MAPA DE RIESGOS'!$H492,"C",'MAPA DE RIESGOS'!$AF492),"")</f>
        <v/>
      </c>
      <c r="CU160" s="336" t="str">
        <f>IF(AND('MAPA DE RIESGOS'!$AP493="Muy Baja",'MAPA DE RIESGOS'!$AR493="Catastrófico"),CONCATENATE("R",'MAPA DE RIESGOS'!$H493,"C",'MAPA DE RIESGOS'!$AF493),"")</f>
        <v/>
      </c>
      <c r="CV160" s="67"/>
    </row>
    <row r="161" spans="2:106" ht="32.450000000000003" customHeight="1">
      <c r="B161" s="966"/>
      <c r="C161" s="966"/>
      <c r="D161" s="967"/>
      <c r="E161" s="955"/>
      <c r="F161" s="956"/>
      <c r="G161" s="956"/>
      <c r="H161" s="956"/>
      <c r="I161" s="956"/>
      <c r="J161" s="354" t="str">
        <f>IF(AND('MAPA DE RIESGOS'!$AP494="Muy Baja",'MAPA DE RIESGOS'!$AR494="Leve"),CONCATENATE("R",'MAPA DE RIESGOS'!$H494,"C",'MAPA DE RIESGOS'!$AF494),"")</f>
        <v/>
      </c>
      <c r="K161" s="355" t="str">
        <f>IF(AND('MAPA DE RIESGOS'!$AP495="Muy Baja",'MAPA DE RIESGOS'!$AR495="Leve"),CONCATENATE("R",'MAPA DE RIESGOS'!$H495,"C",'MAPA DE RIESGOS'!$AF495),"")</f>
        <v/>
      </c>
      <c r="L161" s="355" t="str">
        <f>IF(AND('MAPA DE RIESGOS'!$AP496="Muy Baja",'MAPA DE RIESGOS'!$AR496="Leve"),CONCATENATE("R",'MAPA DE RIESGOS'!$H496,"C",'MAPA DE RIESGOS'!$AF496),"")</f>
        <v/>
      </c>
      <c r="M161" s="355" t="str">
        <f>IF(AND('MAPA DE RIESGOS'!$AP497="Muy Baja",'MAPA DE RIESGOS'!$AR497="Leve"),CONCATENATE("R",'MAPA DE RIESGOS'!$H497,"C",'MAPA DE RIESGOS'!$AF497),"")</f>
        <v/>
      </c>
      <c r="N161" s="355" t="str">
        <f>IF(AND('MAPA DE RIESGOS'!$AP498="Muy Baja",'MAPA DE RIESGOS'!$AR498="Leve"),CONCATENATE("R",'MAPA DE RIESGOS'!$H498,"C",'MAPA DE RIESGOS'!$AF498),"")</f>
        <v/>
      </c>
      <c r="O161" s="355" t="str">
        <f>IF(AND('MAPA DE RIESGOS'!$AP499="Muy Baja",'MAPA DE RIESGOS'!$AR499="Leve"),CONCATENATE("R",'MAPA DE RIESGOS'!$H499,"C",'MAPA DE RIESGOS'!$AF499),"")</f>
        <v/>
      </c>
      <c r="P161" s="355" t="str">
        <f>IF(AND('MAPA DE RIESGOS'!$AP500="Muy Baja",'MAPA DE RIESGOS'!$AR500="Leve"),CONCATENATE("R",'MAPA DE RIESGOS'!$H500,"C",'MAPA DE RIESGOS'!$AF500),"")</f>
        <v/>
      </c>
      <c r="Q161" s="355" t="str">
        <f>IF(AND('MAPA DE RIESGOS'!$AP501="Muy Baja",'MAPA DE RIESGOS'!$AR501="Leve"),CONCATENATE("R",'MAPA DE RIESGOS'!$H501,"C",'MAPA DE RIESGOS'!$AF501),"")</f>
        <v/>
      </c>
      <c r="R161" s="355" t="str">
        <f>IF(AND('MAPA DE RIESGOS'!$AP502="Muy Baja",'MAPA DE RIESGOS'!$AR502="Leve"),CONCATENATE("R",'MAPA DE RIESGOS'!$H502,"C",'MAPA DE RIESGOS'!$AF502),"")</f>
        <v/>
      </c>
      <c r="S161" s="355" t="str">
        <f>IF(AND('MAPA DE RIESGOS'!$AP503="Muy Baja",'MAPA DE RIESGOS'!$AR503="Leve"),CONCATENATE("R",'MAPA DE RIESGOS'!$H503,"C",'MAPA DE RIESGOS'!$AF503),"")</f>
        <v/>
      </c>
      <c r="T161" s="355" t="str">
        <f>IF(AND('MAPA DE RIESGOS'!$AP504="Muy Baja",'MAPA DE RIESGOS'!$AR504="Leve"),CONCATENATE("R",'MAPA DE RIESGOS'!$H504,"C",'MAPA DE RIESGOS'!$AF504),"")</f>
        <v/>
      </c>
      <c r="U161" s="355" t="str">
        <f>IF(AND('MAPA DE RIESGOS'!$AP505="Muy Baja",'MAPA DE RIESGOS'!$AR505="Leve"),CONCATENATE("R",'MAPA DE RIESGOS'!$H505,"C",'MAPA DE RIESGOS'!$AF505),"")</f>
        <v/>
      </c>
      <c r="V161" s="355" t="str">
        <f>IF(AND('MAPA DE RIESGOS'!$AP506="Muy Baja",'MAPA DE RIESGOS'!$AR506="Leve"),CONCATENATE("R",'MAPA DE RIESGOS'!$H506,"C",'MAPA DE RIESGOS'!$AF506),"")</f>
        <v/>
      </c>
      <c r="W161" s="355" t="str">
        <f>IF(AND('MAPA DE RIESGOS'!$AP507="Muy Baja",'MAPA DE RIESGOS'!$AR507="Leve"),CONCATENATE("R",'MAPA DE RIESGOS'!$H507,"C",'MAPA DE RIESGOS'!$AF507),"")</f>
        <v/>
      </c>
      <c r="X161" s="355" t="str">
        <f>IF(AND('MAPA DE RIESGOS'!$AP508="Muy Baja",'MAPA DE RIESGOS'!$AR508="Leve"),CONCATENATE("R",'MAPA DE RIESGOS'!$H508,"C",'MAPA DE RIESGOS'!$AF508),"")</f>
        <v/>
      </c>
      <c r="Y161" s="355" t="str">
        <f>IF(AND('MAPA DE RIESGOS'!$AP509="Muy Baja",'MAPA DE RIESGOS'!$AR509="Leve"),CONCATENATE("R",'MAPA DE RIESGOS'!$H509,"C",'MAPA DE RIESGOS'!$AF509),"")</f>
        <v/>
      </c>
      <c r="Z161" s="355" t="str">
        <f>IF(AND('MAPA DE RIESGOS'!$AP510="Muy Baja",'MAPA DE RIESGOS'!$AR510="Leve"),CONCATENATE("R",'MAPA DE RIESGOS'!$H510,"C",'MAPA DE RIESGOS'!$AF510),"")</f>
        <v/>
      </c>
      <c r="AA161" s="356" t="str">
        <f>IF(AND('MAPA DE RIESGOS'!$AP511="Muy Baja",'MAPA DE RIESGOS'!$AR511="Leve"),CONCATENATE("R",'MAPA DE RIESGOS'!$H511,"C",'MAPA DE RIESGOS'!$AF511),"")</f>
        <v/>
      </c>
      <c r="AB161" s="354" t="str">
        <f>IF(AND('MAPA DE RIESGOS'!$AP494="Muy Baja",'MAPA DE RIESGOS'!$AR494="Menor"),CONCATENATE("R",'MAPA DE RIESGOS'!$H494,"C",'MAPA DE RIESGOS'!$AF494),"")</f>
        <v/>
      </c>
      <c r="AC161" s="355" t="str">
        <f>IF(AND('MAPA DE RIESGOS'!$AP495="Muy Baja",'MAPA DE RIESGOS'!$AR495="Menor"),CONCATENATE("R",'MAPA DE RIESGOS'!$H495,"C",'MAPA DE RIESGOS'!$AF495),"")</f>
        <v/>
      </c>
      <c r="AD161" s="355" t="str">
        <f>IF(AND('MAPA DE RIESGOS'!$AP496="Muy Baja",'MAPA DE RIESGOS'!$AR496="Menor"),CONCATENATE("R",'MAPA DE RIESGOS'!$H496,"C",'MAPA DE RIESGOS'!$AF496),"")</f>
        <v/>
      </c>
      <c r="AE161" s="355" t="str">
        <f>IF(AND('MAPA DE RIESGOS'!$AP497="Muy Baja",'MAPA DE RIESGOS'!$AR497="Menor"),CONCATENATE("R",'MAPA DE RIESGOS'!$H497,"C",'MAPA DE RIESGOS'!$AF497),"")</f>
        <v/>
      </c>
      <c r="AF161" s="355" t="str">
        <f>IF(AND('MAPA DE RIESGOS'!$AP498="Muy Baja",'MAPA DE RIESGOS'!$AR498="Menor"),CONCATENATE("R",'MAPA DE RIESGOS'!$H498,"C",'MAPA DE RIESGOS'!$AF498),"")</f>
        <v/>
      </c>
      <c r="AG161" s="355" t="str">
        <f>IF(AND('MAPA DE RIESGOS'!$AP499="Muy Baja",'MAPA DE RIESGOS'!$AR499="Menor"),CONCATENATE("R",'MAPA DE RIESGOS'!$H499,"C",'MAPA DE RIESGOS'!$AF499),"")</f>
        <v/>
      </c>
      <c r="AH161" s="355" t="str">
        <f>IF(AND('MAPA DE RIESGOS'!$AP500="Muy Baja",'MAPA DE RIESGOS'!$AR500="Menor"),CONCATENATE("R",'MAPA DE RIESGOS'!$H500,"C",'MAPA DE RIESGOS'!$AF500),"")</f>
        <v/>
      </c>
      <c r="AI161" s="355" t="str">
        <f>IF(AND('MAPA DE RIESGOS'!$AP501="Muy Baja",'MAPA DE RIESGOS'!$AR501="Menor"),CONCATENATE("R",'MAPA DE RIESGOS'!$H501,"C",'MAPA DE RIESGOS'!$AF501),"")</f>
        <v/>
      </c>
      <c r="AJ161" s="355" t="str">
        <f>IF(AND('MAPA DE RIESGOS'!$AP502="Muy Baja",'MAPA DE RIESGOS'!$AR502="Menor"),CONCATENATE("R",'MAPA DE RIESGOS'!$H502,"C",'MAPA DE RIESGOS'!$AF502),"")</f>
        <v/>
      </c>
      <c r="AK161" s="355" t="str">
        <f>IF(AND('MAPA DE RIESGOS'!$AP503="Muy Baja",'MAPA DE RIESGOS'!$AR503="Menor"),CONCATENATE("R",'MAPA DE RIESGOS'!$H503,"C",'MAPA DE RIESGOS'!$AF503),"")</f>
        <v/>
      </c>
      <c r="AL161" s="355" t="str">
        <f>IF(AND('MAPA DE RIESGOS'!$AP504="Muy Baja",'MAPA DE RIESGOS'!$AR504="Menor"),CONCATENATE("R",'MAPA DE RIESGOS'!$H504,"C",'MAPA DE RIESGOS'!$AF504),"")</f>
        <v/>
      </c>
      <c r="AM161" s="355" t="str">
        <f>IF(AND('MAPA DE RIESGOS'!$AP505="Muy Baja",'MAPA DE RIESGOS'!$AR505="Menor"),CONCATENATE("R",'MAPA DE RIESGOS'!$H505,"C",'MAPA DE RIESGOS'!$AF505),"")</f>
        <v/>
      </c>
      <c r="AN161" s="355" t="str">
        <f>IF(AND('MAPA DE RIESGOS'!$AP506="Muy Baja",'MAPA DE RIESGOS'!$AR506="Menor"),CONCATENATE("R",'MAPA DE RIESGOS'!$H506,"C",'MAPA DE RIESGOS'!$AF506),"")</f>
        <v/>
      </c>
      <c r="AO161" s="355" t="str">
        <f>IF(AND('MAPA DE RIESGOS'!$AP507="Muy Baja",'MAPA DE RIESGOS'!$AR507="Menor"),CONCATENATE("R",'MAPA DE RIESGOS'!$H507,"C",'MAPA DE RIESGOS'!$AF507),"")</f>
        <v/>
      </c>
      <c r="AP161" s="355" t="str">
        <f>IF(AND('MAPA DE RIESGOS'!$AP508="Muy Baja",'MAPA DE RIESGOS'!$AR508="Menor"),CONCATENATE("R",'MAPA DE RIESGOS'!$H508,"C",'MAPA DE RIESGOS'!$AF508),"")</f>
        <v/>
      </c>
      <c r="AQ161" s="355" t="str">
        <f>IF(AND('MAPA DE RIESGOS'!$AP509="Muy Baja",'MAPA DE RIESGOS'!$AR509="Menor"),CONCATENATE("R",'MAPA DE RIESGOS'!$H509,"C",'MAPA DE RIESGOS'!$AF509),"")</f>
        <v/>
      </c>
      <c r="AR161" s="355" t="str">
        <f>IF(AND('MAPA DE RIESGOS'!$AP510="Muy Baja",'MAPA DE RIESGOS'!$AR510="Menor"),CONCATENATE("R",'MAPA DE RIESGOS'!$H510,"C",'MAPA DE RIESGOS'!$AF510),"")</f>
        <v/>
      </c>
      <c r="AS161" s="356" t="str">
        <f>IF(AND('MAPA DE RIESGOS'!$AP511="Muy Baja",'MAPA DE RIESGOS'!$AR511="Menor"),CONCATENATE("R",'MAPA DE RIESGOS'!$H511,"C",'MAPA DE RIESGOS'!$AF511),"")</f>
        <v/>
      </c>
      <c r="AT161" s="345" t="str">
        <f>IF(AND('MAPA DE RIESGOS'!$AP494="Muy Baja",'MAPA DE RIESGOS'!$AR494="Moderado"),CONCATENATE("R",'MAPA DE RIESGOS'!$H494,"C",'MAPA DE RIESGOS'!$AF494),"")</f>
        <v/>
      </c>
      <c r="AU161" s="346" t="str">
        <f>IF(AND('MAPA DE RIESGOS'!$AP495="Muy Baja",'MAPA DE RIESGOS'!$AR495="Moderado"),CONCATENATE("R",'MAPA DE RIESGOS'!$H495,"C",'MAPA DE RIESGOS'!$AF495),"")</f>
        <v/>
      </c>
      <c r="AV161" s="346" t="str">
        <f>IF(AND('MAPA DE RIESGOS'!$AP496="Muy Baja",'MAPA DE RIESGOS'!$AR496="Moderado"),CONCATENATE("R",'MAPA DE RIESGOS'!$H496,"C",'MAPA DE RIESGOS'!$AF496),"")</f>
        <v/>
      </c>
      <c r="AW161" s="346" t="str">
        <f>IF(AND('MAPA DE RIESGOS'!$AP497="Muy Baja",'MAPA DE RIESGOS'!$AR497="Moderado"),CONCATENATE("R",'MAPA DE RIESGOS'!$H497,"C",'MAPA DE RIESGOS'!$AF497),"")</f>
        <v>R81C2</v>
      </c>
      <c r="AX161" s="346" t="str">
        <f>IF(AND('MAPA DE RIESGOS'!$AP498="Muy Baja",'MAPA DE RIESGOS'!$AR498="Moderado"),CONCATENATE("R",'MAPA DE RIESGOS'!$H498,"C",'MAPA DE RIESGOS'!$AF498),"")</f>
        <v/>
      </c>
      <c r="AY161" s="346" t="str">
        <f>IF(AND('MAPA DE RIESGOS'!$AP499="Muy Baja",'MAPA DE RIESGOS'!$AR499="Moderado"),CONCATENATE("R",'MAPA DE RIESGOS'!$H499,"C",'MAPA DE RIESGOS'!$AF499),"")</f>
        <v/>
      </c>
      <c r="AZ161" s="346" t="str">
        <f>IF(AND('MAPA DE RIESGOS'!$AP500="Muy Baja",'MAPA DE RIESGOS'!$AR500="Moderado"),CONCATENATE("R",'MAPA DE RIESGOS'!$H500,"C",'MAPA DE RIESGOS'!$AF500),"")</f>
        <v/>
      </c>
      <c r="BA161" s="346" t="str">
        <f>IF(AND('MAPA DE RIESGOS'!$AP501="Muy Baja",'MAPA DE RIESGOS'!$AR501="Moderado"),CONCATENATE("R",'MAPA DE RIESGOS'!$H501,"C",'MAPA DE RIESGOS'!$AF501),"")</f>
        <v/>
      </c>
      <c r="BB161" s="346" t="str">
        <f>IF(AND('MAPA DE RIESGOS'!$AP502="Muy Baja",'MAPA DE RIESGOS'!$AR502="Moderado"),CONCATENATE("R",'MAPA DE RIESGOS'!$H502,"C",'MAPA DE RIESGOS'!$AF502),"")</f>
        <v/>
      </c>
      <c r="BC161" s="346" t="str">
        <f>IF(AND('MAPA DE RIESGOS'!$AP503="Muy Baja",'MAPA DE RIESGOS'!$AR503="Moderado"),CONCATENATE("R",'MAPA DE RIESGOS'!$H503,"C",'MAPA DE RIESGOS'!$AF503),"")</f>
        <v/>
      </c>
      <c r="BD161" s="346" t="str">
        <f>IF(AND('MAPA DE RIESGOS'!$AP504="Muy Baja",'MAPA DE RIESGOS'!$AR504="Moderado"),CONCATENATE("R",'MAPA DE RIESGOS'!$H504,"C",'MAPA DE RIESGOS'!$AF504),"")</f>
        <v>R82C3</v>
      </c>
      <c r="BE161" s="346" t="str">
        <f>IF(AND('MAPA DE RIESGOS'!$AP505="Muy Baja",'MAPA DE RIESGOS'!$AR505="Moderado"),CONCATENATE("R",'MAPA DE RIESGOS'!$H505,"C",'MAPA DE RIESGOS'!$AF505),"")</f>
        <v>R82C4</v>
      </c>
      <c r="BF161" s="346" t="str">
        <f>IF(AND('MAPA DE RIESGOS'!$AP506="Muy Baja",'MAPA DE RIESGOS'!$AR506="Moderado"),CONCATENATE("R",'MAPA DE RIESGOS'!$H506,"C",'MAPA DE RIESGOS'!$AF506),"")</f>
        <v>R82C5</v>
      </c>
      <c r="BG161" s="346" t="str">
        <f>IF(AND('MAPA DE RIESGOS'!$AP507="Muy Baja",'MAPA DE RIESGOS'!$AR507="Moderado"),CONCATENATE("R",'MAPA DE RIESGOS'!$H507,"C",'MAPA DE RIESGOS'!$AF507),"")</f>
        <v/>
      </c>
      <c r="BH161" s="346" t="str">
        <f>IF(AND('MAPA DE RIESGOS'!$AP508="Muy Baja",'MAPA DE RIESGOS'!$AR508="Moderado"),CONCATENATE("R",'MAPA DE RIESGOS'!$H508,"C",'MAPA DE RIESGOS'!$AF508),"")</f>
        <v/>
      </c>
      <c r="BI161" s="346" t="str">
        <f>IF(AND('MAPA DE RIESGOS'!$AP509="Muy Baja",'MAPA DE RIESGOS'!$AR509="Moderado"),CONCATENATE("R",'MAPA DE RIESGOS'!$H509,"C",'MAPA DE RIESGOS'!$AF509),"")</f>
        <v/>
      </c>
      <c r="BJ161" s="346" t="str">
        <f>IF(AND('MAPA DE RIESGOS'!$AP510="Muy Baja",'MAPA DE RIESGOS'!$AR510="Moderado"),CONCATENATE("R",'MAPA DE RIESGOS'!$H510,"C",'MAPA DE RIESGOS'!$AF510),"")</f>
        <v/>
      </c>
      <c r="BK161" s="347" t="str">
        <f>IF(AND('MAPA DE RIESGOS'!$AP511="Muy Baja",'MAPA DE RIESGOS'!$AR511="Moderado"),CONCATENATE("R",'MAPA DE RIESGOS'!$H511,"C",'MAPA DE RIESGOS'!$AF511),"")</f>
        <v/>
      </c>
      <c r="BL161" s="333" t="str">
        <f>IF(AND('MAPA DE RIESGOS'!$AP494="Muy Baja",'MAPA DE RIESGOS'!$AR494="Mayor"),CONCATENATE("R",'MAPA DE RIESGOS'!$H494,"C",'MAPA DE RIESGOS'!$AF494),"")</f>
        <v/>
      </c>
      <c r="BM161" s="333" t="str">
        <f>IF(AND('MAPA DE RIESGOS'!$AP495="Muy Baja",'MAPA DE RIESGOS'!$AR495="Mayor"),CONCATENATE("R",'MAPA DE RIESGOS'!$H495,"C",'MAPA DE RIESGOS'!$AF495),"")</f>
        <v/>
      </c>
      <c r="BN161" s="333" t="str">
        <f>IF(AND('MAPA DE RIESGOS'!$AP496="Muy Baja",'MAPA DE RIESGOS'!$AR496="Mayor"),CONCATENATE("R",'MAPA DE RIESGOS'!$H496,"C",'MAPA DE RIESGOS'!$AF496),"")</f>
        <v/>
      </c>
      <c r="BO161" s="333" t="str">
        <f>IF(AND('MAPA DE RIESGOS'!$AP497="Muy Baja",'MAPA DE RIESGOS'!$AR497="Mayor"),CONCATENATE("R",'MAPA DE RIESGOS'!$H497,"C",'MAPA DE RIESGOS'!$AF497),"")</f>
        <v/>
      </c>
      <c r="BP161" s="333" t="str">
        <f>IF(AND('MAPA DE RIESGOS'!$AP498="Muy Baja",'MAPA DE RIESGOS'!$AR498="Mayor"),CONCATENATE("R",'MAPA DE RIESGOS'!$H498,"C",'MAPA DE RIESGOS'!$AF498),"")</f>
        <v/>
      </c>
      <c r="BQ161" s="333" t="str">
        <f>IF(AND('MAPA DE RIESGOS'!$AP499="Muy Baja",'MAPA DE RIESGOS'!$AR499="Mayor"),CONCATENATE("R",'MAPA DE RIESGOS'!$H499,"C",'MAPA DE RIESGOS'!$AF499),"")</f>
        <v/>
      </c>
      <c r="BR161" s="333" t="str">
        <f>IF(AND('MAPA DE RIESGOS'!$AP500="Muy Baja",'MAPA DE RIESGOS'!$AR500="Mayor"),CONCATENATE("R",'MAPA DE RIESGOS'!$H500,"C",'MAPA DE RIESGOS'!$AF500),"")</f>
        <v/>
      </c>
      <c r="BS161" s="333" t="str">
        <f>IF(AND('MAPA DE RIESGOS'!$AP501="Muy Baja",'MAPA DE RIESGOS'!$AR501="Mayor"),CONCATENATE("R",'MAPA DE RIESGOS'!$H501,"C",'MAPA DE RIESGOS'!$AF501),"")</f>
        <v/>
      </c>
      <c r="BT161" s="333" t="str">
        <f>IF(AND('MAPA DE RIESGOS'!$AP502="Muy Baja",'MAPA DE RIESGOS'!$AR502="Mayor"),CONCATENATE("R",'MAPA DE RIESGOS'!$H502,"C",'MAPA DE RIESGOS'!$AF502),"")</f>
        <v/>
      </c>
      <c r="BU161" s="333" t="str">
        <f>IF(AND('MAPA DE RIESGOS'!$AP503="Muy Baja",'MAPA DE RIESGOS'!$AR503="Mayor"),CONCATENATE("R",'MAPA DE RIESGOS'!$H503,"C",'MAPA DE RIESGOS'!$AF503),"")</f>
        <v/>
      </c>
      <c r="BV161" s="333" t="str">
        <f>IF(AND('MAPA DE RIESGOS'!$AP504="Muy Baja",'MAPA DE RIESGOS'!$AR504="Mayor"),CONCATENATE("R",'MAPA DE RIESGOS'!$H504,"C",'MAPA DE RIESGOS'!$AF504),"")</f>
        <v/>
      </c>
      <c r="BW161" s="333" t="str">
        <f>IF(AND('MAPA DE RIESGOS'!$AP505="Muy Baja",'MAPA DE RIESGOS'!$AR505="Mayor"),CONCATENATE("R",'MAPA DE RIESGOS'!$H505,"C",'MAPA DE RIESGOS'!$AF505),"")</f>
        <v/>
      </c>
      <c r="BX161" s="333" t="str">
        <f>IF(AND('MAPA DE RIESGOS'!$AP506="Muy Baja",'MAPA DE RIESGOS'!$AR506="Mayor"),CONCATENATE("R",'MAPA DE RIESGOS'!$H506,"C",'MAPA DE RIESGOS'!$AF506),"")</f>
        <v/>
      </c>
      <c r="BY161" s="333" t="str">
        <f>IF(AND('MAPA DE RIESGOS'!$AP507="Muy Baja",'MAPA DE RIESGOS'!$AR507="Mayor"),CONCATENATE("R",'MAPA DE RIESGOS'!$H507,"C",'MAPA DE RIESGOS'!$AF507),"")</f>
        <v/>
      </c>
      <c r="BZ161" s="333" t="str">
        <f>IF(AND('MAPA DE RIESGOS'!$AP508="Muy Baja",'MAPA DE RIESGOS'!$AR508="Mayor"),CONCATENATE("R",'MAPA DE RIESGOS'!$H508,"C",'MAPA DE RIESGOS'!$AF508),"")</f>
        <v/>
      </c>
      <c r="CA161" s="333" t="str">
        <f>IF(AND('MAPA DE RIESGOS'!$AP509="Muy Baja",'MAPA DE RIESGOS'!$AR509="Mayor"),CONCATENATE("R",'MAPA DE RIESGOS'!$H509,"C",'MAPA DE RIESGOS'!$AF509),"")</f>
        <v/>
      </c>
      <c r="CB161" s="333" t="str">
        <f>IF(AND('MAPA DE RIESGOS'!$AP510="Muy Baja",'MAPA DE RIESGOS'!$AR510="Mayor"),CONCATENATE("R",'MAPA DE RIESGOS'!$H510,"C",'MAPA DE RIESGOS'!$AF510),"")</f>
        <v/>
      </c>
      <c r="CC161" s="334" t="str">
        <f>IF(AND('MAPA DE RIESGOS'!$AP511="Muy Baja",'MAPA DE RIESGOS'!$AR511="Mayor"),CONCATENATE("R",'MAPA DE RIESGOS'!$H511,"C",'MAPA DE RIESGOS'!$AF511),"")</f>
        <v/>
      </c>
      <c r="CD161" s="335" t="str">
        <f>IF(AND('MAPA DE RIESGOS'!$AP494="Muy Baja",'MAPA DE RIESGOS'!$AR494="Catastrófico"),CONCATENATE("R",'MAPA DE RIESGOS'!$H494,"C",'MAPA DE RIESGOS'!$AF494),"")</f>
        <v/>
      </c>
      <c r="CE161" s="335" t="str">
        <f>IF(AND('MAPA DE RIESGOS'!$AP495="Muy Baja",'MAPA DE RIESGOS'!$AR495="Catastrófico"),CONCATENATE("R",'MAPA DE RIESGOS'!$H495,"C",'MAPA DE RIESGOS'!$AF495),"")</f>
        <v/>
      </c>
      <c r="CF161" s="335" t="str">
        <f>IF(AND('MAPA DE RIESGOS'!$AP496="Muy Baja",'MAPA DE RIESGOS'!$AR496="Catastrófico"),CONCATENATE("R",'MAPA DE RIESGOS'!$H496,"C",'MAPA DE RIESGOS'!$AF496),"")</f>
        <v/>
      </c>
      <c r="CG161" s="335" t="str">
        <f>IF(AND('MAPA DE RIESGOS'!$AP497="Muy Baja",'MAPA DE RIESGOS'!$AR497="Catastrófico"),CONCATENATE("R",'MAPA DE RIESGOS'!$H497,"C",'MAPA DE RIESGOS'!$AF497),"")</f>
        <v/>
      </c>
      <c r="CH161" s="335" t="str">
        <f>IF(AND('MAPA DE RIESGOS'!$AP498="Muy Baja",'MAPA DE RIESGOS'!$AR498="Catastrófico"),CONCATENATE("R",'MAPA DE RIESGOS'!$H498,"C",'MAPA DE RIESGOS'!$AF498),"")</f>
        <v/>
      </c>
      <c r="CI161" s="335" t="str">
        <f>IF(AND('MAPA DE RIESGOS'!$AP499="Muy Baja",'MAPA DE RIESGOS'!$AR499="Catastrófico"),CONCATENATE("R",'MAPA DE RIESGOS'!$H499,"C",'MAPA DE RIESGOS'!$AF499),"")</f>
        <v/>
      </c>
      <c r="CJ161" s="335" t="str">
        <f>IF(AND('MAPA DE RIESGOS'!$AP500="Muy Baja",'MAPA DE RIESGOS'!$AR500="Catastrófico"),CONCATENATE("R",'MAPA DE RIESGOS'!$H500,"C",'MAPA DE RIESGOS'!$AF500),"")</f>
        <v/>
      </c>
      <c r="CK161" s="335" t="str">
        <f>IF(AND('MAPA DE RIESGOS'!$AP501="Muy Baja",'MAPA DE RIESGOS'!$AR501="Catastrófico"),CONCATENATE("R",'MAPA DE RIESGOS'!$H501,"C",'MAPA DE RIESGOS'!$AF501),"")</f>
        <v/>
      </c>
      <c r="CL161" s="335" t="str">
        <f>IF(AND('MAPA DE RIESGOS'!$AP502="Muy Baja",'MAPA DE RIESGOS'!$AR502="Catastrófico"),CONCATENATE("R",'MAPA DE RIESGOS'!$H502,"C",'MAPA DE RIESGOS'!$AF502),"")</f>
        <v/>
      </c>
      <c r="CM161" s="335" t="str">
        <f>IF(AND('MAPA DE RIESGOS'!$AP503="Muy Baja",'MAPA DE RIESGOS'!$AR503="Catastrófico"),CONCATENATE("R",'MAPA DE RIESGOS'!$H503,"C",'MAPA DE RIESGOS'!$AF503),"")</f>
        <v/>
      </c>
      <c r="CN161" s="335" t="str">
        <f>IF(AND('MAPA DE RIESGOS'!$AP504="Muy Baja",'MAPA DE RIESGOS'!$AR504="Catastrófico"),CONCATENATE("R",'MAPA DE RIESGOS'!$H504,"C",'MAPA DE RIESGOS'!$AF504),"")</f>
        <v/>
      </c>
      <c r="CO161" s="335" t="str">
        <f>IF(AND('MAPA DE RIESGOS'!$AP505="Muy Baja",'MAPA DE RIESGOS'!$AR505="Catastrófico"),CONCATENATE("R",'MAPA DE RIESGOS'!$H505,"C",'MAPA DE RIESGOS'!$AF505),"")</f>
        <v/>
      </c>
      <c r="CP161" s="335" t="str">
        <f>IF(AND('MAPA DE RIESGOS'!$AP506="Muy Baja",'MAPA DE RIESGOS'!$AR506="Catastrófico"),CONCATENATE("R",'MAPA DE RIESGOS'!$H506,"C",'MAPA DE RIESGOS'!$AF506),"")</f>
        <v/>
      </c>
      <c r="CQ161" s="335" t="str">
        <f>IF(AND('MAPA DE RIESGOS'!$AP507="Muy Baja",'MAPA DE RIESGOS'!$AR507="Catastrófico"),CONCATENATE("R",'MAPA DE RIESGOS'!$H507,"C",'MAPA DE RIESGOS'!$AF507),"")</f>
        <v/>
      </c>
      <c r="CR161" s="335" t="str">
        <f>IF(AND('MAPA DE RIESGOS'!$AP508="Muy Baja",'MAPA DE RIESGOS'!$AR508="Catastrófico"),CONCATENATE("R",'MAPA DE RIESGOS'!$H508,"C",'MAPA DE RIESGOS'!$AF508),"")</f>
        <v/>
      </c>
      <c r="CS161" s="335" t="str">
        <f>IF(AND('MAPA DE RIESGOS'!$AP509="Muy Baja",'MAPA DE RIESGOS'!$AR509="Catastrófico"),CONCATENATE("R",'MAPA DE RIESGOS'!$H509,"C",'MAPA DE RIESGOS'!$AF509),"")</f>
        <v/>
      </c>
      <c r="CT161" s="335" t="str">
        <f>IF(AND('MAPA DE RIESGOS'!$AP510="Muy Baja",'MAPA DE RIESGOS'!$AR510="Catastrófico"),CONCATENATE("R",'MAPA DE RIESGOS'!$H510,"C",'MAPA DE RIESGOS'!$AF510),"")</f>
        <v/>
      </c>
      <c r="CU161" s="336" t="str">
        <f>IF(AND('MAPA DE RIESGOS'!$AP511="Muy Baja",'MAPA DE RIESGOS'!$AR511="Catastrófico"),CONCATENATE("R",'MAPA DE RIESGOS'!$H511,"C",'MAPA DE RIESGOS'!$AF511),"")</f>
        <v/>
      </c>
      <c r="CV161" s="67"/>
    </row>
    <row r="162" spans="2:106" ht="32.450000000000003" customHeight="1">
      <c r="B162" s="966"/>
      <c r="C162" s="966"/>
      <c r="D162" s="967"/>
      <c r="E162" s="955"/>
      <c r="F162" s="956"/>
      <c r="G162" s="956"/>
      <c r="H162" s="956"/>
      <c r="I162" s="956"/>
      <c r="J162" s="354" t="str">
        <f>IF(AND('MAPA DE RIESGOS'!$AP512="Muy Baja",'MAPA DE RIESGOS'!$AR512="Leve"),CONCATENATE("R",'MAPA DE RIESGOS'!$H512,"C",'MAPA DE RIESGOS'!$AF512),"")</f>
        <v/>
      </c>
      <c r="K162" s="355" t="str">
        <f>IF(AND('MAPA DE RIESGOS'!$AP513="Muy Baja",'MAPA DE RIESGOS'!$AR513="Leve"),CONCATENATE("R",'MAPA DE RIESGOS'!$H513,"C",'MAPA DE RIESGOS'!$AF513),"")</f>
        <v/>
      </c>
      <c r="L162" s="355" t="str">
        <f>IF(AND('MAPA DE RIESGOS'!$AP514="Muy Baja",'MAPA DE RIESGOS'!$AR514="Leve"),CONCATENATE("R",'MAPA DE RIESGOS'!$H514,"C",'MAPA DE RIESGOS'!$AF514),"")</f>
        <v/>
      </c>
      <c r="M162" s="355" t="str">
        <f>IF(AND('MAPA DE RIESGOS'!$AP515="Muy Baja",'MAPA DE RIESGOS'!$AR515="Leve"),CONCATENATE("R",'MAPA DE RIESGOS'!$H515,"C",'MAPA DE RIESGOS'!$AF515),"")</f>
        <v/>
      </c>
      <c r="N162" s="355" t="str">
        <f>IF(AND('MAPA DE RIESGOS'!$AP516="Muy Baja",'MAPA DE RIESGOS'!$AR516="Leve"),CONCATENATE("R",'MAPA DE RIESGOS'!$H516,"C",'MAPA DE RIESGOS'!$AF516),"")</f>
        <v/>
      </c>
      <c r="O162" s="355" t="str">
        <f>IF(AND('MAPA DE RIESGOS'!$AP517="Muy Baja",'MAPA DE RIESGOS'!$AR517="Leve"),CONCATENATE("R",'MAPA DE RIESGOS'!$H517,"C",'MAPA DE RIESGOS'!$AF517),"")</f>
        <v/>
      </c>
      <c r="P162" s="355" t="str">
        <f>IF(AND('MAPA DE RIESGOS'!$AP518="Muy Baja",'MAPA DE RIESGOS'!$AR518="Leve"),CONCATENATE("R",'MAPA DE RIESGOS'!$H518,"C",'MAPA DE RIESGOS'!$AF518),"")</f>
        <v/>
      </c>
      <c r="Q162" s="355" t="str">
        <f>IF(AND('MAPA DE RIESGOS'!$AP519="Muy Baja",'MAPA DE RIESGOS'!$AR519="Leve"),CONCATENATE("R",'MAPA DE RIESGOS'!$H519,"C",'MAPA DE RIESGOS'!$AF519),"")</f>
        <v/>
      </c>
      <c r="R162" s="355" t="str">
        <f>IF(AND('MAPA DE RIESGOS'!$AP520="Muy Baja",'MAPA DE RIESGOS'!$AR520="Leve"),CONCATENATE("R",'MAPA DE RIESGOS'!$H520,"C",'MAPA DE RIESGOS'!$AF520),"")</f>
        <v/>
      </c>
      <c r="S162" s="355" t="str">
        <f>IF(AND('MAPA DE RIESGOS'!$AP521="Muy Baja",'MAPA DE RIESGOS'!$AR521="Leve"),CONCATENATE("R",'MAPA DE RIESGOS'!$H521,"C",'MAPA DE RIESGOS'!$AF521),"")</f>
        <v/>
      </c>
      <c r="T162" s="355" t="str">
        <f>IF(AND('MAPA DE RIESGOS'!$AP522="Muy Baja",'MAPA DE RIESGOS'!$AR522="Leve"),CONCATENATE("R",'MAPA DE RIESGOS'!$H522,"C",'MAPA DE RIESGOS'!$AF522),"")</f>
        <v/>
      </c>
      <c r="U162" s="355" t="str">
        <f>IF(AND('MAPA DE RIESGOS'!$AP523="Muy Baja",'MAPA DE RIESGOS'!$AR523="Leve"),CONCATENATE("R",'MAPA DE RIESGOS'!$H523,"C",'MAPA DE RIESGOS'!$AF523),"")</f>
        <v/>
      </c>
      <c r="V162" s="355" t="str">
        <f>IF(AND('MAPA DE RIESGOS'!$AP524="Muy Baja",'MAPA DE RIESGOS'!$AR524="Leve"),CONCATENATE("R",'MAPA DE RIESGOS'!$H524,"C",'MAPA DE RIESGOS'!$AF524),"")</f>
        <v/>
      </c>
      <c r="W162" s="355" t="str">
        <f>IF(AND('MAPA DE RIESGOS'!$AP525="Muy Baja",'MAPA DE RIESGOS'!$AR525="Leve"),CONCATENATE("R",'MAPA DE RIESGOS'!$H525,"C",'MAPA DE RIESGOS'!$AF525),"")</f>
        <v/>
      </c>
      <c r="X162" s="355" t="str">
        <f>IF(AND('MAPA DE RIESGOS'!$AP526="Muy Baja",'MAPA DE RIESGOS'!$AR526="Leve"),CONCATENATE("R",'MAPA DE RIESGOS'!$H526,"C",'MAPA DE RIESGOS'!$AF526),"")</f>
        <v/>
      </c>
      <c r="Y162" s="355" t="str">
        <f>IF(AND('MAPA DE RIESGOS'!$AP527="Muy Baja",'MAPA DE RIESGOS'!$AR527="Leve"),CONCATENATE("R",'MAPA DE RIESGOS'!$H527,"C",'MAPA DE RIESGOS'!$AF527),"")</f>
        <v/>
      </c>
      <c r="Z162" s="355" t="str">
        <f>IF(AND('MAPA DE RIESGOS'!$AP528="Muy Baja",'MAPA DE RIESGOS'!$AR528="Leve"),CONCATENATE("R",'MAPA DE RIESGOS'!$H528,"C",'MAPA DE RIESGOS'!$AF528),"")</f>
        <v/>
      </c>
      <c r="AA162" s="356" t="str">
        <f>IF(AND('MAPA DE RIESGOS'!$AP529="Muy Baja",'MAPA DE RIESGOS'!$AR529="Leve"),CONCATENATE("R",'MAPA DE RIESGOS'!$H529,"C",'MAPA DE RIESGOS'!$AF529),"")</f>
        <v/>
      </c>
      <c r="AB162" s="354" t="str">
        <f>IF(AND('MAPA DE RIESGOS'!$AP512="Muy Baja",'MAPA DE RIESGOS'!$AR512="Menor"),CONCATENATE("R",'MAPA DE RIESGOS'!$H512,"C",'MAPA DE RIESGOS'!$AF512),"")</f>
        <v/>
      </c>
      <c r="AC162" s="355" t="str">
        <f>IF(AND('MAPA DE RIESGOS'!$AP513="Muy Baja",'MAPA DE RIESGOS'!$AR513="Menor"),CONCATENATE("R",'MAPA DE RIESGOS'!$H513,"C",'MAPA DE RIESGOS'!$AF513),"")</f>
        <v/>
      </c>
      <c r="AD162" s="355" t="str">
        <f>IF(AND('MAPA DE RIESGOS'!$AP514="Muy Baja",'MAPA DE RIESGOS'!$AR514="Menor"),CONCATENATE("R",'MAPA DE RIESGOS'!$H514,"C",'MAPA DE RIESGOS'!$AF514),"")</f>
        <v/>
      </c>
      <c r="AE162" s="355" t="str">
        <f>IF(AND('MAPA DE RIESGOS'!$AP515="Muy Baja",'MAPA DE RIESGOS'!$AR515="Menor"),CONCATENATE("R",'MAPA DE RIESGOS'!$H515,"C",'MAPA DE RIESGOS'!$AF515),"")</f>
        <v/>
      </c>
      <c r="AF162" s="355" t="str">
        <f>IF(AND('MAPA DE RIESGOS'!$AP516="Muy Baja",'MAPA DE RIESGOS'!$AR516="Menor"),CONCATENATE("R",'MAPA DE RIESGOS'!$H516,"C",'MAPA DE RIESGOS'!$AF516),"")</f>
        <v/>
      </c>
      <c r="AG162" s="355" t="str">
        <f>IF(AND('MAPA DE RIESGOS'!$AP517="Muy Baja",'MAPA DE RIESGOS'!$AR517="Menor"),CONCATENATE("R",'MAPA DE RIESGOS'!$H517,"C",'MAPA DE RIESGOS'!$AF517),"")</f>
        <v/>
      </c>
      <c r="AH162" s="355" t="str">
        <f>IF(AND('MAPA DE RIESGOS'!$AP518="Muy Baja",'MAPA DE RIESGOS'!$AR518="Menor"),CONCATENATE("R",'MAPA DE RIESGOS'!$H518,"C",'MAPA DE RIESGOS'!$AF518),"")</f>
        <v/>
      </c>
      <c r="AI162" s="355" t="str">
        <f>IF(AND('MAPA DE RIESGOS'!$AP519="Muy Baja",'MAPA DE RIESGOS'!$AR519="Menor"),CONCATENATE("R",'MAPA DE RIESGOS'!$H519,"C",'MAPA DE RIESGOS'!$AF519),"")</f>
        <v/>
      </c>
      <c r="AJ162" s="355" t="str">
        <f>IF(AND('MAPA DE RIESGOS'!$AP520="Muy Baja",'MAPA DE RIESGOS'!$AR520="Menor"),CONCATENATE("R",'MAPA DE RIESGOS'!$H520,"C",'MAPA DE RIESGOS'!$AF520),"")</f>
        <v/>
      </c>
      <c r="AK162" s="355" t="str">
        <f>IF(AND('MAPA DE RIESGOS'!$AP521="Muy Baja",'MAPA DE RIESGOS'!$AR521="Menor"),CONCATENATE("R",'MAPA DE RIESGOS'!$H521,"C",'MAPA DE RIESGOS'!$AF521),"")</f>
        <v/>
      </c>
      <c r="AL162" s="355" t="str">
        <f>IF(AND('MAPA DE RIESGOS'!$AP522="Muy Baja",'MAPA DE RIESGOS'!$AR522="Menor"),CONCATENATE("R",'MAPA DE RIESGOS'!$H522,"C",'MAPA DE RIESGOS'!$AF522),"")</f>
        <v/>
      </c>
      <c r="AM162" s="355" t="str">
        <f>IF(AND('MAPA DE RIESGOS'!$AP523="Muy Baja",'MAPA DE RIESGOS'!$AR523="Menor"),CONCATENATE("R",'MAPA DE RIESGOS'!$H523,"C",'MAPA DE RIESGOS'!$AF523),"")</f>
        <v/>
      </c>
      <c r="AN162" s="355" t="str">
        <f>IF(AND('MAPA DE RIESGOS'!$AP524="Muy Baja",'MAPA DE RIESGOS'!$AR524="Menor"),CONCATENATE("R",'MAPA DE RIESGOS'!$H524,"C",'MAPA DE RIESGOS'!$AF524),"")</f>
        <v/>
      </c>
      <c r="AO162" s="355" t="str">
        <f>IF(AND('MAPA DE RIESGOS'!$AP525="Muy Baja",'MAPA DE RIESGOS'!$AR525="Menor"),CONCATENATE("R",'MAPA DE RIESGOS'!$H525,"C",'MAPA DE RIESGOS'!$AF525),"")</f>
        <v/>
      </c>
      <c r="AP162" s="355" t="str">
        <f>IF(AND('MAPA DE RIESGOS'!$AP526="Muy Baja",'MAPA DE RIESGOS'!$AR526="Menor"),CONCATENATE("R",'MAPA DE RIESGOS'!$H526,"C",'MAPA DE RIESGOS'!$AF526),"")</f>
        <v/>
      </c>
      <c r="AQ162" s="355" t="str">
        <f>IF(AND('MAPA DE RIESGOS'!$AP527="Muy Baja",'MAPA DE RIESGOS'!$AR527="Menor"),CONCATENATE("R",'MAPA DE RIESGOS'!$H527,"C",'MAPA DE RIESGOS'!$AF527),"")</f>
        <v/>
      </c>
      <c r="AR162" s="355" t="str">
        <f>IF(AND('MAPA DE RIESGOS'!$AP528="Muy Baja",'MAPA DE RIESGOS'!$AR528="Menor"),CONCATENATE("R",'MAPA DE RIESGOS'!$H528,"C",'MAPA DE RIESGOS'!$AF528),"")</f>
        <v/>
      </c>
      <c r="AS162" s="356" t="str">
        <f>IF(AND('MAPA DE RIESGOS'!$AP529="Muy Baja",'MAPA DE RIESGOS'!$AR529="Menor"),CONCATENATE("R",'MAPA DE RIESGOS'!$H529,"C",'MAPA DE RIESGOS'!$AF529),"")</f>
        <v/>
      </c>
      <c r="AT162" s="345" t="str">
        <f>IF(AND('MAPA DE RIESGOS'!$AP512="Muy Baja",'MAPA DE RIESGOS'!$AR512="Moderado"),CONCATENATE("R",'MAPA DE RIESGOS'!$H512,"C",'MAPA DE RIESGOS'!$AF512),"")</f>
        <v/>
      </c>
      <c r="AU162" s="346" t="str">
        <f>IF(AND('MAPA DE RIESGOS'!$AP513="Muy Baja",'MAPA DE RIESGOS'!$AR513="Moderado"),CONCATENATE("R",'MAPA DE RIESGOS'!$H513,"C",'MAPA DE RIESGOS'!$AF513),"")</f>
        <v/>
      </c>
      <c r="AV162" s="346" t="str">
        <f>IF(AND('MAPA DE RIESGOS'!$AP514="Muy Baja",'MAPA DE RIESGOS'!$AR514="Moderado"),CONCATENATE("R",'MAPA DE RIESGOS'!$H514,"C",'MAPA DE RIESGOS'!$AF514),"")</f>
        <v/>
      </c>
      <c r="AW162" s="346" t="str">
        <f>IF(AND('MAPA DE RIESGOS'!$AP515="Muy Baja",'MAPA DE RIESGOS'!$AR515="Moderado"),CONCATENATE("R",'MAPA DE RIESGOS'!$H515,"C",'MAPA DE RIESGOS'!$AF515),"")</f>
        <v/>
      </c>
      <c r="AX162" s="346" t="str">
        <f>IF(AND('MAPA DE RIESGOS'!$AP516="Muy Baja",'MAPA DE RIESGOS'!$AR516="Moderado"),CONCATENATE("R",'MAPA DE RIESGOS'!$H516,"C",'MAPA DE RIESGOS'!$AF516),"")</f>
        <v/>
      </c>
      <c r="AY162" s="346" t="str">
        <f>IF(AND('MAPA DE RIESGOS'!$AP517="Muy Baja",'MAPA DE RIESGOS'!$AR517="Moderado"),CONCATENATE("R",'MAPA DE RIESGOS'!$H517,"C",'MAPA DE RIESGOS'!$AF517),"")</f>
        <v/>
      </c>
      <c r="AZ162" s="346" t="str">
        <f>IF(AND('MAPA DE RIESGOS'!$AP518="Muy Baja",'MAPA DE RIESGOS'!$AR518="Moderado"),CONCATENATE("R",'MAPA DE RIESGOS'!$H518,"C",'MAPA DE RIESGOS'!$AF518),"")</f>
        <v/>
      </c>
      <c r="BA162" s="346" t="str">
        <f>IF(AND('MAPA DE RIESGOS'!$AP519="Muy Baja",'MAPA DE RIESGOS'!$AR519="Moderado"),CONCATENATE("R",'MAPA DE RIESGOS'!$H519,"C",'MAPA DE RIESGOS'!$AF519),"")</f>
        <v/>
      </c>
      <c r="BB162" s="346" t="str">
        <f>IF(AND('MAPA DE RIESGOS'!$AP520="Muy Baja",'MAPA DE RIESGOS'!$AR520="Moderado"),CONCATENATE("R",'MAPA DE RIESGOS'!$H520,"C",'MAPA DE RIESGOS'!$AF520),"")</f>
        <v/>
      </c>
      <c r="BC162" s="346" t="str">
        <f>IF(AND('MAPA DE RIESGOS'!$AP521="Muy Baja",'MAPA DE RIESGOS'!$AR521="Moderado"),CONCATENATE("R",'MAPA DE RIESGOS'!$H521,"C",'MAPA DE RIESGOS'!$AF521),"")</f>
        <v/>
      </c>
      <c r="BD162" s="346" t="str">
        <f>IF(AND('MAPA DE RIESGOS'!$AP522="Muy Baja",'MAPA DE RIESGOS'!$AR522="Moderado"),CONCATENATE("R",'MAPA DE RIESGOS'!$H522,"C",'MAPA DE RIESGOS'!$AF522),"")</f>
        <v/>
      </c>
      <c r="BE162" s="346" t="str">
        <f>IF(AND('MAPA DE RIESGOS'!$AP523="Muy Baja",'MAPA DE RIESGOS'!$AR523="Moderado"),CONCATENATE("R",'MAPA DE RIESGOS'!$H523,"C",'MAPA DE RIESGOS'!$AF523),"")</f>
        <v/>
      </c>
      <c r="BF162" s="346" t="str">
        <f>IF(AND('MAPA DE RIESGOS'!$AP524="Muy Baja",'MAPA DE RIESGOS'!$AR524="Moderado"),CONCATENATE("R",'MAPA DE RIESGOS'!$H524,"C",'MAPA DE RIESGOS'!$AF524),"")</f>
        <v/>
      </c>
      <c r="BG162" s="346" t="str">
        <f>IF(AND('MAPA DE RIESGOS'!$AP525="Muy Baja",'MAPA DE RIESGOS'!$AR525="Moderado"),CONCATENATE("R",'MAPA DE RIESGOS'!$H525,"C",'MAPA DE RIESGOS'!$AF525),"")</f>
        <v/>
      </c>
      <c r="BH162" s="346" t="str">
        <f>IF(AND('MAPA DE RIESGOS'!$AP526="Muy Baja",'MAPA DE RIESGOS'!$AR526="Moderado"),CONCATENATE("R",'MAPA DE RIESGOS'!$H526,"C",'MAPA DE RIESGOS'!$AF526),"")</f>
        <v/>
      </c>
      <c r="BI162" s="346" t="str">
        <f>IF(AND('MAPA DE RIESGOS'!$AP527="Muy Baja",'MAPA DE RIESGOS'!$AR527="Moderado"),CONCATENATE("R",'MAPA DE RIESGOS'!$H527,"C",'MAPA DE RIESGOS'!$AF527),"")</f>
        <v/>
      </c>
      <c r="BJ162" s="346" t="str">
        <f>IF(AND('MAPA DE RIESGOS'!$AP528="Muy Baja",'MAPA DE RIESGOS'!$AR528="Moderado"),CONCATENATE("R",'MAPA DE RIESGOS'!$H528,"C",'MAPA DE RIESGOS'!$AF528),"")</f>
        <v/>
      </c>
      <c r="BK162" s="347" t="str">
        <f>IF(AND('MAPA DE RIESGOS'!$AP529="Muy Baja",'MAPA DE RIESGOS'!$AR529="Moderado"),CONCATENATE("R",'MAPA DE RIESGOS'!$H529,"C",'MAPA DE RIESGOS'!$AF529),"")</f>
        <v/>
      </c>
      <c r="BL162" s="333" t="str">
        <f>IF(AND('MAPA DE RIESGOS'!$AP512="Muy Baja",'MAPA DE RIESGOS'!$AR512="Mayor"),CONCATENATE("R",'MAPA DE RIESGOS'!$H512,"C",'MAPA DE RIESGOS'!$AF512),"")</f>
        <v/>
      </c>
      <c r="BM162" s="333" t="str">
        <f>IF(AND('MAPA DE RIESGOS'!$AP513="Muy Baja",'MAPA DE RIESGOS'!$AR513="Mayor"),CONCATENATE("R",'MAPA DE RIESGOS'!$H513,"C",'MAPA DE RIESGOS'!$AF513),"")</f>
        <v/>
      </c>
      <c r="BN162" s="333" t="str">
        <f>IF(AND('MAPA DE RIESGOS'!$AP514="Muy Baja",'MAPA DE RIESGOS'!$AR514="Mayor"),CONCATENATE("R",'MAPA DE RIESGOS'!$H514,"C",'MAPA DE RIESGOS'!$AF514),"")</f>
        <v/>
      </c>
      <c r="BO162" s="333" t="str">
        <f>IF(AND('MAPA DE RIESGOS'!$AP515="Muy Baja",'MAPA DE RIESGOS'!$AR515="Mayor"),CONCATENATE("R",'MAPA DE RIESGOS'!$H515,"C",'MAPA DE RIESGOS'!$AF515),"")</f>
        <v/>
      </c>
      <c r="BP162" s="333" t="str">
        <f>IF(AND('MAPA DE RIESGOS'!$AP516="Muy Baja",'MAPA DE RIESGOS'!$AR516="Mayor"),CONCATENATE("R",'MAPA DE RIESGOS'!$H516,"C",'MAPA DE RIESGOS'!$AF516),"")</f>
        <v/>
      </c>
      <c r="BQ162" s="333" t="str">
        <f>IF(AND('MAPA DE RIESGOS'!$AP517="Muy Baja",'MAPA DE RIESGOS'!$AR517="Mayor"),CONCATENATE("R",'MAPA DE RIESGOS'!$H517,"C",'MAPA DE RIESGOS'!$AF517),"")</f>
        <v/>
      </c>
      <c r="BR162" s="333" t="str">
        <f>IF(AND('MAPA DE RIESGOS'!$AP518="Muy Baja",'MAPA DE RIESGOS'!$AR518="Mayor"),CONCATENATE("R",'MAPA DE RIESGOS'!$H518,"C",'MAPA DE RIESGOS'!$AF518),"")</f>
        <v/>
      </c>
      <c r="BS162" s="333" t="str">
        <f>IF(AND('MAPA DE RIESGOS'!$AP519="Muy Baja",'MAPA DE RIESGOS'!$AR519="Mayor"),CONCATENATE("R",'MAPA DE RIESGOS'!$H519,"C",'MAPA DE RIESGOS'!$AF519),"")</f>
        <v/>
      </c>
      <c r="BT162" s="333" t="str">
        <f>IF(AND('MAPA DE RIESGOS'!$AP520="Muy Baja",'MAPA DE RIESGOS'!$AR520="Mayor"),CONCATENATE("R",'MAPA DE RIESGOS'!$H520,"C",'MAPA DE RIESGOS'!$AF520),"")</f>
        <v/>
      </c>
      <c r="BU162" s="333" t="str">
        <f>IF(AND('MAPA DE RIESGOS'!$AP521="Muy Baja",'MAPA DE RIESGOS'!$AR521="Mayor"),CONCATENATE("R",'MAPA DE RIESGOS'!$H521,"C",'MAPA DE RIESGOS'!$AF521),"")</f>
        <v/>
      </c>
      <c r="BV162" s="333" t="str">
        <f>IF(AND('MAPA DE RIESGOS'!$AP522="Muy Baja",'MAPA DE RIESGOS'!$AR522="Mayor"),CONCATENATE("R",'MAPA DE RIESGOS'!$H522,"C",'MAPA DE RIESGOS'!$AF522),"")</f>
        <v/>
      </c>
      <c r="BW162" s="333" t="str">
        <f>IF(AND('MAPA DE RIESGOS'!$AP523="Muy Baja",'MAPA DE RIESGOS'!$AR523="Mayor"),CONCATENATE("R",'MAPA DE RIESGOS'!$H523,"C",'MAPA DE RIESGOS'!$AF523),"")</f>
        <v/>
      </c>
      <c r="BX162" s="333" t="str">
        <f>IF(AND('MAPA DE RIESGOS'!$AP524="Muy Baja",'MAPA DE RIESGOS'!$AR524="Mayor"),CONCATENATE("R",'MAPA DE RIESGOS'!$H524,"C",'MAPA DE RIESGOS'!$AF524),"")</f>
        <v/>
      </c>
      <c r="BY162" s="333" t="str">
        <f>IF(AND('MAPA DE RIESGOS'!$AP525="Muy Baja",'MAPA DE RIESGOS'!$AR525="Mayor"),CONCATENATE("R",'MAPA DE RIESGOS'!$H525,"C",'MAPA DE RIESGOS'!$AF525),"")</f>
        <v/>
      </c>
      <c r="BZ162" s="333" t="str">
        <f>IF(AND('MAPA DE RIESGOS'!$AP526="Muy Baja",'MAPA DE RIESGOS'!$AR526="Mayor"),CONCATENATE("R",'MAPA DE RIESGOS'!$H526,"C",'MAPA DE RIESGOS'!$AF526),"")</f>
        <v/>
      </c>
      <c r="CA162" s="333" t="str">
        <f>IF(AND('MAPA DE RIESGOS'!$AP527="Muy Baja",'MAPA DE RIESGOS'!$AR527="Mayor"),CONCATENATE("R",'MAPA DE RIESGOS'!$H527,"C",'MAPA DE RIESGOS'!$AF527),"")</f>
        <v/>
      </c>
      <c r="CB162" s="333" t="str">
        <f>IF(AND('MAPA DE RIESGOS'!$AP528="Muy Baja",'MAPA DE RIESGOS'!$AR528="Mayor"),CONCATENATE("R",'MAPA DE RIESGOS'!$H528,"C",'MAPA DE RIESGOS'!$AF528),"")</f>
        <v/>
      </c>
      <c r="CC162" s="334" t="str">
        <f>IF(AND('MAPA DE RIESGOS'!$AP529="Muy Baja",'MAPA DE RIESGOS'!$AR529="Mayor"),CONCATENATE("R",'MAPA DE RIESGOS'!$H529,"C",'MAPA DE RIESGOS'!$AF529),"")</f>
        <v/>
      </c>
      <c r="CD162" s="335" t="str">
        <f>IF(AND('MAPA DE RIESGOS'!$AP512="Muy Baja",'MAPA DE RIESGOS'!$AR512="Catastrófico"),CONCATENATE("R",'MAPA DE RIESGOS'!$H512,"C",'MAPA DE RIESGOS'!$AF512),"")</f>
        <v/>
      </c>
      <c r="CE162" s="335" t="str">
        <f>IF(AND('MAPA DE RIESGOS'!$AP513="Muy Baja",'MAPA DE RIESGOS'!$AR513="Catastrófico"),CONCATENATE("R",'MAPA DE RIESGOS'!$H513,"C",'MAPA DE RIESGOS'!$AF513),"")</f>
        <v/>
      </c>
      <c r="CF162" s="335" t="str">
        <f>IF(AND('MAPA DE RIESGOS'!$AP514="Muy Baja",'MAPA DE RIESGOS'!$AR514="Catastrófico"),CONCATENATE("R",'MAPA DE RIESGOS'!$H514,"C",'MAPA DE RIESGOS'!$AF514),"")</f>
        <v/>
      </c>
      <c r="CG162" s="335" t="str">
        <f>IF(AND('MAPA DE RIESGOS'!$AP515="Muy Baja",'MAPA DE RIESGOS'!$AR515="Catastrófico"),CONCATENATE("R",'MAPA DE RIESGOS'!$H515,"C",'MAPA DE RIESGOS'!$AF515),"")</f>
        <v/>
      </c>
      <c r="CH162" s="335" t="str">
        <f>IF(AND('MAPA DE RIESGOS'!$AP516="Muy Baja",'MAPA DE RIESGOS'!$AR516="Catastrófico"),CONCATENATE("R",'MAPA DE RIESGOS'!$H516,"C",'MAPA DE RIESGOS'!$AF516),"")</f>
        <v/>
      </c>
      <c r="CI162" s="335" t="str">
        <f>IF(AND('MAPA DE RIESGOS'!$AP517="Muy Baja",'MAPA DE RIESGOS'!$AR517="Catastrófico"),CONCATENATE("R",'MAPA DE RIESGOS'!$H517,"C",'MAPA DE RIESGOS'!$AF517),"")</f>
        <v/>
      </c>
      <c r="CJ162" s="335" t="str">
        <f>IF(AND('MAPA DE RIESGOS'!$AP518="Muy Baja",'MAPA DE RIESGOS'!$AR518="Catastrófico"),CONCATENATE("R",'MAPA DE RIESGOS'!$H518,"C",'MAPA DE RIESGOS'!$AF518),"")</f>
        <v/>
      </c>
      <c r="CK162" s="335" t="str">
        <f>IF(AND('MAPA DE RIESGOS'!$AP519="Muy Baja",'MAPA DE RIESGOS'!$AR519="Catastrófico"),CONCATENATE("R",'MAPA DE RIESGOS'!$H519,"C",'MAPA DE RIESGOS'!$AF519),"")</f>
        <v/>
      </c>
      <c r="CL162" s="335" t="str">
        <f>IF(AND('MAPA DE RIESGOS'!$AP520="Muy Baja",'MAPA DE RIESGOS'!$AR520="Catastrófico"),CONCATENATE("R",'MAPA DE RIESGOS'!$H520,"C",'MAPA DE RIESGOS'!$AF520),"")</f>
        <v/>
      </c>
      <c r="CM162" s="335" t="str">
        <f>IF(AND('MAPA DE RIESGOS'!$AP521="Muy Baja",'MAPA DE RIESGOS'!$AR521="Catastrófico"),CONCATENATE("R",'MAPA DE RIESGOS'!$H521,"C",'MAPA DE RIESGOS'!$AF521),"")</f>
        <v/>
      </c>
      <c r="CN162" s="335" t="str">
        <f>IF(AND('MAPA DE RIESGOS'!$AP522="Muy Baja",'MAPA DE RIESGOS'!$AR522="Catastrófico"),CONCATENATE("R",'MAPA DE RIESGOS'!$H522,"C",'MAPA DE RIESGOS'!$AF522),"")</f>
        <v/>
      </c>
      <c r="CO162" s="335" t="str">
        <f>IF(AND('MAPA DE RIESGOS'!$AP523="Muy Baja",'MAPA DE RIESGOS'!$AR523="Catastrófico"),CONCATENATE("R",'MAPA DE RIESGOS'!$H523,"C",'MAPA DE RIESGOS'!$AF523),"")</f>
        <v/>
      </c>
      <c r="CP162" s="335" t="str">
        <f>IF(AND('MAPA DE RIESGOS'!$AP524="Muy Baja",'MAPA DE RIESGOS'!$AR524="Catastrófico"),CONCATENATE("R",'MAPA DE RIESGOS'!$H524,"C",'MAPA DE RIESGOS'!$AF524),"")</f>
        <v/>
      </c>
      <c r="CQ162" s="335" t="str">
        <f>IF(AND('MAPA DE RIESGOS'!$AP525="Muy Baja",'MAPA DE RIESGOS'!$AR525="Catastrófico"),CONCATENATE("R",'MAPA DE RIESGOS'!$H525,"C",'MAPA DE RIESGOS'!$AF525),"")</f>
        <v/>
      </c>
      <c r="CR162" s="335" t="str">
        <f>IF(AND('MAPA DE RIESGOS'!$AP526="Muy Baja",'MAPA DE RIESGOS'!$AR526="Catastrófico"),CONCATENATE("R",'MAPA DE RIESGOS'!$H526,"C",'MAPA DE RIESGOS'!$AF526),"")</f>
        <v/>
      </c>
      <c r="CS162" s="335" t="str">
        <f>IF(AND('MAPA DE RIESGOS'!$AP527="Muy Baja",'MAPA DE RIESGOS'!$AR527="Catastrófico"),CONCATENATE("R",'MAPA DE RIESGOS'!$H527,"C",'MAPA DE RIESGOS'!$AF527),"")</f>
        <v/>
      </c>
      <c r="CT162" s="335" t="str">
        <f>IF(AND('MAPA DE RIESGOS'!$AP528="Muy Baja",'MAPA DE RIESGOS'!$AR528="Catastrófico"),CONCATENATE("R",'MAPA DE RIESGOS'!$H528,"C",'MAPA DE RIESGOS'!$AF528),"")</f>
        <v/>
      </c>
      <c r="CU162" s="336" t="str">
        <f>IF(AND('MAPA DE RIESGOS'!$AP529="Muy Baja",'MAPA DE RIESGOS'!$AR529="Catastrófico"),CONCATENATE("R",'MAPA DE RIESGOS'!$H529,"C",'MAPA DE RIESGOS'!$AF529),"")</f>
        <v/>
      </c>
      <c r="CV162" s="67"/>
    </row>
    <row r="163" spans="2:106" ht="32.450000000000003" customHeight="1">
      <c r="B163" s="966"/>
      <c r="C163" s="966"/>
      <c r="D163" s="967"/>
      <c r="E163" s="955"/>
      <c r="F163" s="956"/>
      <c r="G163" s="956"/>
      <c r="H163" s="956"/>
      <c r="I163" s="956"/>
      <c r="J163" s="354" t="str">
        <f>IF(AND('MAPA DE RIESGOS'!$AP530="Muy Baja",'MAPA DE RIESGOS'!$AR530="Leve"),CONCATENATE("R",'MAPA DE RIESGOS'!$H530,"C",'MAPA DE RIESGOS'!$AF530),"")</f>
        <v/>
      </c>
      <c r="K163" s="355" t="str">
        <f>IF(AND('MAPA DE RIESGOS'!$AP531="Muy Baja",'MAPA DE RIESGOS'!$AR531="Leve"),CONCATENATE("R",'MAPA DE RIESGOS'!$H531,"C",'MAPA DE RIESGOS'!$AF531),"")</f>
        <v/>
      </c>
      <c r="L163" s="355" t="str">
        <f>IF(AND('MAPA DE RIESGOS'!$AP532="Muy Baja",'MAPA DE RIESGOS'!$AR532="Leve"),CONCATENATE("R",'MAPA DE RIESGOS'!$H532,"C",'MAPA DE RIESGOS'!$AF532),"")</f>
        <v/>
      </c>
      <c r="M163" s="355" t="str">
        <f>IF(AND('MAPA DE RIESGOS'!$AP533="Muy Baja",'MAPA DE RIESGOS'!$AR533="Leve"),CONCATENATE("R",'MAPA DE RIESGOS'!$H533,"C",'MAPA DE RIESGOS'!$AF533),"")</f>
        <v/>
      </c>
      <c r="N163" s="355" t="str">
        <f>IF(AND('MAPA DE RIESGOS'!$AP534="Muy Baja",'MAPA DE RIESGOS'!$AR534="Leve"),CONCATENATE("R",'MAPA DE RIESGOS'!$H534,"C",'MAPA DE RIESGOS'!$AF534),"")</f>
        <v/>
      </c>
      <c r="O163" s="355" t="str">
        <f>IF(AND('MAPA DE RIESGOS'!$AP535="Muy Baja",'MAPA DE RIESGOS'!$AR535="Leve"),CONCATENATE("R",'MAPA DE RIESGOS'!$H535,"C",'MAPA DE RIESGOS'!$AF535),"")</f>
        <v/>
      </c>
      <c r="P163" s="355" t="str">
        <f>IF(AND('MAPA DE RIESGOS'!$AP536="Muy Baja",'MAPA DE RIESGOS'!$AR536="Leve"),CONCATENATE("R",'MAPA DE RIESGOS'!$H536,"C",'MAPA DE RIESGOS'!$AF536),"")</f>
        <v/>
      </c>
      <c r="Q163" s="355" t="str">
        <f>IF(AND('MAPA DE RIESGOS'!$AP537="Muy Baja",'MAPA DE RIESGOS'!$AR537="Leve"),CONCATENATE("R",'MAPA DE RIESGOS'!$H537,"C",'MAPA DE RIESGOS'!$AF537),"")</f>
        <v/>
      </c>
      <c r="R163" s="355" t="str">
        <f>IF(AND('MAPA DE RIESGOS'!$AP538="Muy Baja",'MAPA DE RIESGOS'!$AR538="Leve"),CONCATENATE("R",'MAPA DE RIESGOS'!$H538,"C",'MAPA DE RIESGOS'!$AF538),"")</f>
        <v/>
      </c>
      <c r="S163" s="355" t="str">
        <f>IF(AND('MAPA DE RIESGOS'!$AP539="Muy Baja",'MAPA DE RIESGOS'!$AR539="Leve"),CONCATENATE("R",'MAPA DE RIESGOS'!$H539,"C",'MAPA DE RIESGOS'!$AF539),"")</f>
        <v/>
      </c>
      <c r="T163" s="355" t="str">
        <f>IF(AND('MAPA DE RIESGOS'!$AP540="Muy Baja",'MAPA DE RIESGOS'!$AR540="Leve"),CONCATENATE("R",'MAPA DE RIESGOS'!$H540,"C",'MAPA DE RIESGOS'!$AF540),"")</f>
        <v/>
      </c>
      <c r="U163" s="355" t="str">
        <f>IF(AND('MAPA DE RIESGOS'!$AP541="Muy Baja",'MAPA DE RIESGOS'!$AR541="Leve"),CONCATENATE("R",'MAPA DE RIESGOS'!$H541,"C",'MAPA DE RIESGOS'!$AF541),"")</f>
        <v/>
      </c>
      <c r="V163" s="355" t="str">
        <f>IF(AND('MAPA DE RIESGOS'!$AP542="Muy Baja",'MAPA DE RIESGOS'!$AR542="Leve"),CONCATENATE("R",'MAPA DE RIESGOS'!$H542,"C",'MAPA DE RIESGOS'!$AF542),"")</f>
        <v/>
      </c>
      <c r="W163" s="355" t="str">
        <f>IF(AND('MAPA DE RIESGOS'!$AP543="Muy Baja",'MAPA DE RIESGOS'!$AR543="Leve"),CONCATENATE("R",'MAPA DE RIESGOS'!$H543,"C",'MAPA DE RIESGOS'!$AF543),"")</f>
        <v/>
      </c>
      <c r="X163" s="355" t="str">
        <f>IF(AND('MAPA DE RIESGOS'!$AP544="Muy Baja",'MAPA DE RIESGOS'!$AR544="Leve"),CONCATENATE("R",'MAPA DE RIESGOS'!$H544,"C",'MAPA DE RIESGOS'!$AF544),"")</f>
        <v/>
      </c>
      <c r="Y163" s="355" t="str">
        <f>IF(AND('MAPA DE RIESGOS'!$AP545="Muy Baja",'MAPA DE RIESGOS'!$AR545="Leve"),CONCATENATE("R",'MAPA DE RIESGOS'!$H545,"C",'MAPA DE RIESGOS'!$AF545),"")</f>
        <v/>
      </c>
      <c r="Z163" s="355" t="str">
        <f>IF(AND('MAPA DE RIESGOS'!$AP546="Muy Baja",'MAPA DE RIESGOS'!$AR546="Leve"),CONCATENATE("R",'MAPA DE RIESGOS'!$H546,"C",'MAPA DE RIESGOS'!$AF546),"")</f>
        <v/>
      </c>
      <c r="AA163" s="356" t="str">
        <f>IF(AND('MAPA DE RIESGOS'!$AP547="Muy Baja",'MAPA DE RIESGOS'!$AR547="Leve"),CONCATENATE("R",'MAPA DE RIESGOS'!$H547,"C",'MAPA DE RIESGOS'!$AF547),"")</f>
        <v/>
      </c>
      <c r="AB163" s="354" t="str">
        <f>IF(AND('MAPA DE RIESGOS'!$AP530="Muy Baja",'MAPA DE RIESGOS'!$AR530="Menor"),CONCATENATE("R",'MAPA DE RIESGOS'!$H530,"C",'MAPA DE RIESGOS'!$AF530),"")</f>
        <v/>
      </c>
      <c r="AC163" s="355" t="str">
        <f>IF(AND('MAPA DE RIESGOS'!$AP531="Muy Baja",'MAPA DE RIESGOS'!$AR531="Menor"),CONCATENATE("R",'MAPA DE RIESGOS'!$H531,"C",'MAPA DE RIESGOS'!$AF531),"")</f>
        <v/>
      </c>
      <c r="AD163" s="355" t="str">
        <f>IF(AND('MAPA DE RIESGOS'!$AP532="Muy Baja",'MAPA DE RIESGOS'!$AR532="Menor"),CONCATENATE("R",'MAPA DE RIESGOS'!$H532,"C",'MAPA DE RIESGOS'!$AF532),"")</f>
        <v/>
      </c>
      <c r="AE163" s="355" t="str">
        <f>IF(AND('MAPA DE RIESGOS'!$AP533="Muy Baja",'MAPA DE RIESGOS'!$AR533="Menor"),CONCATENATE("R",'MAPA DE RIESGOS'!$H533,"C",'MAPA DE RIESGOS'!$AF533),"")</f>
        <v/>
      </c>
      <c r="AF163" s="355" t="str">
        <f>IF(AND('MAPA DE RIESGOS'!$AP534="Muy Baja",'MAPA DE RIESGOS'!$AR534="Menor"),CONCATENATE("R",'MAPA DE RIESGOS'!$H534,"C",'MAPA DE RIESGOS'!$AF534),"")</f>
        <v/>
      </c>
      <c r="AG163" s="355" t="str">
        <f>IF(AND('MAPA DE RIESGOS'!$AP535="Muy Baja",'MAPA DE RIESGOS'!$AR535="Menor"),CONCATENATE("R",'MAPA DE RIESGOS'!$H535,"C",'MAPA DE RIESGOS'!$AF535),"")</f>
        <v/>
      </c>
      <c r="AH163" s="355" t="str">
        <f>IF(AND('MAPA DE RIESGOS'!$AP536="Muy Baja",'MAPA DE RIESGOS'!$AR536="Menor"),CONCATENATE("R",'MAPA DE RIESGOS'!$H536,"C",'MAPA DE RIESGOS'!$AF536),"")</f>
        <v/>
      </c>
      <c r="AI163" s="355" t="str">
        <f>IF(AND('MAPA DE RIESGOS'!$AP537="Muy Baja",'MAPA DE RIESGOS'!$AR537="Menor"),CONCATENATE("R",'MAPA DE RIESGOS'!$H537,"C",'MAPA DE RIESGOS'!$AF537),"")</f>
        <v/>
      </c>
      <c r="AJ163" s="355" t="str">
        <f>IF(AND('MAPA DE RIESGOS'!$AP538="Muy Baja",'MAPA DE RIESGOS'!$AR538="Menor"),CONCATENATE("R",'MAPA DE RIESGOS'!$H538,"C",'MAPA DE RIESGOS'!$AF538),"")</f>
        <v/>
      </c>
      <c r="AK163" s="355" t="str">
        <f>IF(AND('MAPA DE RIESGOS'!$AP539="Muy Baja",'MAPA DE RIESGOS'!$AR539="Menor"),CONCATENATE("R",'MAPA DE RIESGOS'!$H539,"C",'MAPA DE RIESGOS'!$AF539),"")</f>
        <v/>
      </c>
      <c r="AL163" s="355" t="str">
        <f>IF(AND('MAPA DE RIESGOS'!$AP540="Muy Baja",'MAPA DE RIESGOS'!$AR540="Menor"),CONCATENATE("R",'MAPA DE RIESGOS'!$H540,"C",'MAPA DE RIESGOS'!$AF540),"")</f>
        <v/>
      </c>
      <c r="AM163" s="355" t="str">
        <f>IF(AND('MAPA DE RIESGOS'!$AP541="Muy Baja",'MAPA DE RIESGOS'!$AR541="Menor"),CONCATENATE("R",'MAPA DE RIESGOS'!$H541,"C",'MAPA DE RIESGOS'!$AF541),"")</f>
        <v/>
      </c>
      <c r="AN163" s="355" t="str">
        <f>IF(AND('MAPA DE RIESGOS'!$AP542="Muy Baja",'MAPA DE RIESGOS'!$AR542="Menor"),CONCATENATE("R",'MAPA DE RIESGOS'!$H542,"C",'MAPA DE RIESGOS'!$AF542),"")</f>
        <v/>
      </c>
      <c r="AO163" s="355" t="str">
        <f>IF(AND('MAPA DE RIESGOS'!$AP543="Muy Baja",'MAPA DE RIESGOS'!$AR543="Menor"),CONCATENATE("R",'MAPA DE RIESGOS'!$H543,"C",'MAPA DE RIESGOS'!$AF543),"")</f>
        <v/>
      </c>
      <c r="AP163" s="355" t="str">
        <f>IF(AND('MAPA DE RIESGOS'!$AP544="Muy Baja",'MAPA DE RIESGOS'!$AR544="Menor"),CONCATENATE("R",'MAPA DE RIESGOS'!$H544,"C",'MAPA DE RIESGOS'!$AF544),"")</f>
        <v/>
      </c>
      <c r="AQ163" s="355" t="str">
        <f>IF(AND('MAPA DE RIESGOS'!$AP545="Muy Baja",'MAPA DE RIESGOS'!$AR545="Menor"),CONCATENATE("R",'MAPA DE RIESGOS'!$H545,"C",'MAPA DE RIESGOS'!$AF545),"")</f>
        <v/>
      </c>
      <c r="AR163" s="355" t="str">
        <f>IF(AND('MAPA DE RIESGOS'!$AP546="Muy Baja",'MAPA DE RIESGOS'!$AR546="Menor"),CONCATENATE("R",'MAPA DE RIESGOS'!$H546,"C",'MAPA DE RIESGOS'!$AF546),"")</f>
        <v/>
      </c>
      <c r="AS163" s="356" t="str">
        <f>IF(AND('MAPA DE RIESGOS'!$AP547="Muy Baja",'MAPA DE RIESGOS'!$AR547="Menor"),CONCATENATE("R",'MAPA DE RIESGOS'!$H547,"C",'MAPA DE RIESGOS'!$AF547),"")</f>
        <v/>
      </c>
      <c r="AT163" s="345" t="str">
        <f>IF(AND('MAPA DE RIESGOS'!$AP530="Muy Baja",'MAPA DE RIESGOS'!$AR530="Moderado"),CONCATENATE("R",'MAPA DE RIESGOS'!$H530,"C",'MAPA DE RIESGOS'!$AF530),"")</f>
        <v/>
      </c>
      <c r="AU163" s="346" t="str">
        <f>IF(AND('MAPA DE RIESGOS'!$AP531="Muy Baja",'MAPA DE RIESGOS'!$AR531="Moderado"),CONCATENATE("R",'MAPA DE RIESGOS'!$H531,"C",'MAPA DE RIESGOS'!$AF531),"")</f>
        <v/>
      </c>
      <c r="AV163" s="346" t="str">
        <f>IF(AND('MAPA DE RIESGOS'!$AP532="Muy Baja",'MAPA DE RIESGOS'!$AR532="Moderado"),CONCATENATE("R",'MAPA DE RIESGOS'!$H532,"C",'MAPA DE RIESGOS'!$AF532),"")</f>
        <v/>
      </c>
      <c r="AW163" s="346" t="str">
        <f>IF(AND('MAPA DE RIESGOS'!$AP533="Muy Baja",'MAPA DE RIESGOS'!$AR533="Moderado"),CONCATENATE("R",'MAPA DE RIESGOS'!$H533,"C",'MAPA DE RIESGOS'!$AF533),"")</f>
        <v/>
      </c>
      <c r="AX163" s="346" t="str">
        <f>IF(AND('MAPA DE RIESGOS'!$AP534="Muy Baja",'MAPA DE RIESGOS'!$AR534="Moderado"),CONCATENATE("R",'MAPA DE RIESGOS'!$H534,"C",'MAPA DE RIESGOS'!$AF534),"")</f>
        <v/>
      </c>
      <c r="AY163" s="346" t="str">
        <f>IF(AND('MAPA DE RIESGOS'!$AP535="Muy Baja",'MAPA DE RIESGOS'!$AR535="Moderado"),CONCATENATE("R",'MAPA DE RIESGOS'!$H535,"C",'MAPA DE RIESGOS'!$AF535),"")</f>
        <v/>
      </c>
      <c r="AZ163" s="346" t="str">
        <f>IF(AND('MAPA DE RIESGOS'!$AP536="Muy Baja",'MAPA DE RIESGOS'!$AR536="Moderado"),CONCATENATE("R",'MAPA DE RIESGOS'!$H536,"C",'MAPA DE RIESGOS'!$AF536),"")</f>
        <v/>
      </c>
      <c r="BA163" s="346" t="str">
        <f>IF(AND('MAPA DE RIESGOS'!$AP537="Muy Baja",'MAPA DE RIESGOS'!$AR537="Moderado"),CONCATENATE("R",'MAPA DE RIESGOS'!$H537,"C",'MAPA DE RIESGOS'!$AF537),"")</f>
        <v/>
      </c>
      <c r="BB163" s="346" t="str">
        <f>IF(AND('MAPA DE RIESGOS'!$AP538="Muy Baja",'MAPA DE RIESGOS'!$AR538="Moderado"),CONCATENATE("R",'MAPA DE RIESGOS'!$H538,"C",'MAPA DE RIESGOS'!$AF538),"")</f>
        <v/>
      </c>
      <c r="BC163" s="346" t="str">
        <f>IF(AND('MAPA DE RIESGOS'!$AP539="Muy Baja",'MAPA DE RIESGOS'!$AR539="Moderado"),CONCATENATE("R",'MAPA DE RIESGOS'!$H539,"C",'MAPA DE RIESGOS'!$AF539),"")</f>
        <v/>
      </c>
      <c r="BD163" s="346" t="str">
        <f>IF(AND('MAPA DE RIESGOS'!$AP540="Muy Baja",'MAPA DE RIESGOS'!$AR540="Moderado"),CONCATENATE("R",'MAPA DE RIESGOS'!$H540,"C",'MAPA DE RIESGOS'!$AF540),"")</f>
        <v/>
      </c>
      <c r="BE163" s="346" t="str">
        <f>IF(AND('MAPA DE RIESGOS'!$AP541="Muy Baja",'MAPA DE RIESGOS'!$AR541="Moderado"),CONCATENATE("R",'MAPA DE RIESGOS'!$H541,"C",'MAPA DE RIESGOS'!$AF541),"")</f>
        <v/>
      </c>
      <c r="BF163" s="346" t="str">
        <f>IF(AND('MAPA DE RIESGOS'!$AP542="Muy Baja",'MAPA DE RIESGOS'!$AR542="Moderado"),CONCATENATE("R",'MAPA DE RIESGOS'!$H542,"C",'MAPA DE RIESGOS'!$AF542),"")</f>
        <v/>
      </c>
      <c r="BG163" s="346" t="str">
        <f>IF(AND('MAPA DE RIESGOS'!$AP543="Muy Baja",'MAPA DE RIESGOS'!$AR543="Moderado"),CONCATENATE("R",'MAPA DE RIESGOS'!$H543,"C",'MAPA DE RIESGOS'!$AF543),"")</f>
        <v/>
      </c>
      <c r="BH163" s="346" t="str">
        <f>IF(AND('MAPA DE RIESGOS'!$AP544="Muy Baja",'MAPA DE RIESGOS'!$AR544="Moderado"),CONCATENATE("R",'MAPA DE RIESGOS'!$H544,"C",'MAPA DE RIESGOS'!$AF544),"")</f>
        <v/>
      </c>
      <c r="BI163" s="346" t="str">
        <f>IF(AND('MAPA DE RIESGOS'!$AP545="Muy Baja",'MAPA DE RIESGOS'!$AR545="Moderado"),CONCATENATE("R",'MAPA DE RIESGOS'!$H545,"C",'MAPA DE RIESGOS'!$AF545),"")</f>
        <v/>
      </c>
      <c r="BJ163" s="346" t="str">
        <f>IF(AND('MAPA DE RIESGOS'!$AP546="Muy Baja",'MAPA DE RIESGOS'!$AR546="Moderado"),CONCATENATE("R",'MAPA DE RIESGOS'!$H546,"C",'MAPA DE RIESGOS'!$AF546),"")</f>
        <v/>
      </c>
      <c r="BK163" s="347" t="str">
        <f>IF(AND('MAPA DE RIESGOS'!$AP547="Muy Baja",'MAPA DE RIESGOS'!$AR547="Moderado"),CONCATENATE("R",'MAPA DE RIESGOS'!$H547,"C",'MAPA DE RIESGOS'!$AF547),"")</f>
        <v/>
      </c>
      <c r="BL163" s="333" t="str">
        <f>IF(AND('MAPA DE RIESGOS'!$AP530="Muy Baja",'MAPA DE RIESGOS'!$AR530="Mayor"),CONCATENATE("R",'MAPA DE RIESGOS'!$H530,"C",'MAPA DE RIESGOS'!$AF530),"")</f>
        <v/>
      </c>
      <c r="BM163" s="333" t="str">
        <f>IF(AND('MAPA DE RIESGOS'!$AP531="Muy Baja",'MAPA DE RIESGOS'!$AR531="Mayor"),CONCATENATE("R",'MAPA DE RIESGOS'!$H531,"C",'MAPA DE RIESGOS'!$AF531),"")</f>
        <v/>
      </c>
      <c r="BN163" s="333" t="str">
        <f>IF(AND('MAPA DE RIESGOS'!$AP532="Muy Baja",'MAPA DE RIESGOS'!$AR532="Mayor"),CONCATENATE("R",'MAPA DE RIESGOS'!$H532,"C",'MAPA DE RIESGOS'!$AF532),"")</f>
        <v/>
      </c>
      <c r="BO163" s="333" t="str">
        <f>IF(AND('MAPA DE RIESGOS'!$AP533="Muy Baja",'MAPA DE RIESGOS'!$AR533="Mayor"),CONCATENATE("R",'MAPA DE RIESGOS'!$H533,"C",'MAPA DE RIESGOS'!$AF533),"")</f>
        <v/>
      </c>
      <c r="BP163" s="333" t="str">
        <f>IF(AND('MAPA DE RIESGOS'!$AP534="Muy Baja",'MAPA DE RIESGOS'!$AR534="Mayor"),CONCATENATE("R",'MAPA DE RIESGOS'!$H534,"C",'MAPA DE RIESGOS'!$AF534),"")</f>
        <v/>
      </c>
      <c r="BQ163" s="333" t="str">
        <f>IF(AND('MAPA DE RIESGOS'!$AP535="Muy Baja",'MAPA DE RIESGOS'!$AR535="Mayor"),CONCATENATE("R",'MAPA DE RIESGOS'!$H535,"C",'MAPA DE RIESGOS'!$AF535),"")</f>
        <v/>
      </c>
      <c r="BR163" s="333" t="str">
        <f>IF(AND('MAPA DE RIESGOS'!$AP536="Muy Baja",'MAPA DE RIESGOS'!$AR536="Mayor"),CONCATENATE("R",'MAPA DE RIESGOS'!$H536,"C",'MAPA DE RIESGOS'!$AF536),"")</f>
        <v/>
      </c>
      <c r="BS163" s="333" t="str">
        <f>IF(AND('MAPA DE RIESGOS'!$AP537="Muy Baja",'MAPA DE RIESGOS'!$AR537="Mayor"),CONCATENATE("R",'MAPA DE RIESGOS'!$H537,"C",'MAPA DE RIESGOS'!$AF537),"")</f>
        <v/>
      </c>
      <c r="BT163" s="333" t="str">
        <f>IF(AND('MAPA DE RIESGOS'!$AP538="Muy Baja",'MAPA DE RIESGOS'!$AR538="Mayor"),CONCATENATE("R",'MAPA DE RIESGOS'!$H538,"C",'MAPA DE RIESGOS'!$AF538),"")</f>
        <v/>
      </c>
      <c r="BU163" s="333" t="str">
        <f>IF(AND('MAPA DE RIESGOS'!$AP539="Muy Baja",'MAPA DE RIESGOS'!$AR539="Mayor"),CONCATENATE("R",'MAPA DE RIESGOS'!$H539,"C",'MAPA DE RIESGOS'!$AF539),"")</f>
        <v/>
      </c>
      <c r="BV163" s="333" t="str">
        <f>IF(AND('MAPA DE RIESGOS'!$AP540="Muy Baja",'MAPA DE RIESGOS'!$AR540="Mayor"),CONCATENATE("R",'MAPA DE RIESGOS'!$H540,"C",'MAPA DE RIESGOS'!$AF540),"")</f>
        <v/>
      </c>
      <c r="BW163" s="333" t="str">
        <f>IF(AND('MAPA DE RIESGOS'!$AP541="Muy Baja",'MAPA DE RIESGOS'!$AR541="Mayor"),CONCATENATE("R",'MAPA DE RIESGOS'!$H541,"C",'MAPA DE RIESGOS'!$AF541),"")</f>
        <v/>
      </c>
      <c r="BX163" s="333" t="str">
        <f>IF(AND('MAPA DE RIESGOS'!$AP542="Muy Baja",'MAPA DE RIESGOS'!$AR542="Mayor"),CONCATENATE("R",'MAPA DE RIESGOS'!$H542,"C",'MAPA DE RIESGOS'!$AF542),"")</f>
        <v/>
      </c>
      <c r="BY163" s="333" t="str">
        <f>IF(AND('MAPA DE RIESGOS'!$AP543="Muy Baja",'MAPA DE RIESGOS'!$AR543="Mayor"),CONCATENATE("R",'MAPA DE RIESGOS'!$H543,"C",'MAPA DE RIESGOS'!$AF543),"")</f>
        <v/>
      </c>
      <c r="BZ163" s="333" t="str">
        <f>IF(AND('MAPA DE RIESGOS'!$AP544="Muy Baja",'MAPA DE RIESGOS'!$AR544="Mayor"),CONCATENATE("R",'MAPA DE RIESGOS'!$H544,"C",'MAPA DE RIESGOS'!$AF544),"")</f>
        <v/>
      </c>
      <c r="CA163" s="333" t="str">
        <f>IF(AND('MAPA DE RIESGOS'!$AP545="Muy Baja",'MAPA DE RIESGOS'!$AR545="Mayor"),CONCATENATE("R",'MAPA DE RIESGOS'!$H545,"C",'MAPA DE RIESGOS'!$AF545),"")</f>
        <v/>
      </c>
      <c r="CB163" s="333" t="str">
        <f>IF(AND('MAPA DE RIESGOS'!$AP546="Muy Baja",'MAPA DE RIESGOS'!$AR546="Mayor"),CONCATENATE("R",'MAPA DE RIESGOS'!$H546,"C",'MAPA DE RIESGOS'!$AF546),"")</f>
        <v/>
      </c>
      <c r="CC163" s="334" t="str">
        <f>IF(AND('MAPA DE RIESGOS'!$AP547="Muy Baja",'MAPA DE RIESGOS'!$AR547="Mayor"),CONCATENATE("R",'MAPA DE RIESGOS'!$H547,"C",'MAPA DE RIESGOS'!$AF547),"")</f>
        <v/>
      </c>
      <c r="CD163" s="335" t="str">
        <f>IF(AND('MAPA DE RIESGOS'!$AP530="Muy Baja",'MAPA DE RIESGOS'!$AR530="Catastrófico"),CONCATENATE("R",'MAPA DE RIESGOS'!$H530,"C",'MAPA DE RIESGOS'!$AF530),"")</f>
        <v/>
      </c>
      <c r="CE163" s="335" t="str">
        <f>IF(AND('MAPA DE RIESGOS'!$AP531="Muy Baja",'MAPA DE RIESGOS'!$AR531="Catastrófico"),CONCATENATE("R",'MAPA DE RIESGOS'!$H531,"C",'MAPA DE RIESGOS'!$AF531),"")</f>
        <v/>
      </c>
      <c r="CF163" s="335" t="str">
        <f>IF(AND('MAPA DE RIESGOS'!$AP532="Muy Baja",'MAPA DE RIESGOS'!$AR532="Catastrófico"),CONCATENATE("R",'MAPA DE RIESGOS'!$H532,"C",'MAPA DE RIESGOS'!$AF532),"")</f>
        <v/>
      </c>
      <c r="CG163" s="335" t="str">
        <f>IF(AND('MAPA DE RIESGOS'!$AP533="Muy Baja",'MAPA DE RIESGOS'!$AR533="Catastrófico"),CONCATENATE("R",'MAPA DE RIESGOS'!$H533,"C",'MAPA DE RIESGOS'!$AF533),"")</f>
        <v/>
      </c>
      <c r="CH163" s="335" t="str">
        <f>IF(AND('MAPA DE RIESGOS'!$AP534="Muy Baja",'MAPA DE RIESGOS'!$AR534="Catastrófico"),CONCATENATE("R",'MAPA DE RIESGOS'!$H534,"C",'MAPA DE RIESGOS'!$AF534),"")</f>
        <v/>
      </c>
      <c r="CI163" s="335" t="str">
        <f>IF(AND('MAPA DE RIESGOS'!$AP535="Muy Baja",'MAPA DE RIESGOS'!$AR535="Catastrófico"),CONCATENATE("R",'MAPA DE RIESGOS'!$H535,"C",'MAPA DE RIESGOS'!$AF535),"")</f>
        <v/>
      </c>
      <c r="CJ163" s="335" t="str">
        <f>IF(AND('MAPA DE RIESGOS'!$AP536="Muy Baja",'MAPA DE RIESGOS'!$AR536="Catastrófico"),CONCATENATE("R",'MAPA DE RIESGOS'!$H536,"C",'MAPA DE RIESGOS'!$AF536),"")</f>
        <v/>
      </c>
      <c r="CK163" s="335" t="str">
        <f>IF(AND('MAPA DE RIESGOS'!$AP537="Muy Baja",'MAPA DE RIESGOS'!$AR537="Catastrófico"),CONCATENATE("R",'MAPA DE RIESGOS'!$H537,"C",'MAPA DE RIESGOS'!$AF537),"")</f>
        <v/>
      </c>
      <c r="CL163" s="335" t="str">
        <f>IF(AND('MAPA DE RIESGOS'!$AP538="Muy Baja",'MAPA DE RIESGOS'!$AR538="Catastrófico"),CONCATENATE("R",'MAPA DE RIESGOS'!$H538,"C",'MAPA DE RIESGOS'!$AF538),"")</f>
        <v/>
      </c>
      <c r="CM163" s="335" t="str">
        <f>IF(AND('MAPA DE RIESGOS'!$AP539="Muy Baja",'MAPA DE RIESGOS'!$AR539="Catastrófico"),CONCATENATE("R",'MAPA DE RIESGOS'!$H539,"C",'MAPA DE RIESGOS'!$AF539),"")</f>
        <v/>
      </c>
      <c r="CN163" s="335" t="str">
        <f>IF(AND('MAPA DE RIESGOS'!$AP540="Muy Baja",'MAPA DE RIESGOS'!$AR540="Catastrófico"),CONCATENATE("R",'MAPA DE RIESGOS'!$H540,"C",'MAPA DE RIESGOS'!$AF540),"")</f>
        <v/>
      </c>
      <c r="CO163" s="335" t="str">
        <f>IF(AND('MAPA DE RIESGOS'!$AP541="Muy Baja",'MAPA DE RIESGOS'!$AR541="Catastrófico"),CONCATENATE("R",'MAPA DE RIESGOS'!$H541,"C",'MAPA DE RIESGOS'!$AF541),"")</f>
        <v/>
      </c>
      <c r="CP163" s="335" t="str">
        <f>IF(AND('MAPA DE RIESGOS'!$AP542="Muy Baja",'MAPA DE RIESGOS'!$AR542="Catastrófico"),CONCATENATE("R",'MAPA DE RIESGOS'!$H542,"C",'MAPA DE RIESGOS'!$AF542),"")</f>
        <v/>
      </c>
      <c r="CQ163" s="335" t="str">
        <f>IF(AND('MAPA DE RIESGOS'!$AP543="Muy Baja",'MAPA DE RIESGOS'!$AR543="Catastrófico"),CONCATENATE("R",'MAPA DE RIESGOS'!$H543,"C",'MAPA DE RIESGOS'!$AF543),"")</f>
        <v/>
      </c>
      <c r="CR163" s="335" t="str">
        <f>IF(AND('MAPA DE RIESGOS'!$AP544="Muy Baja",'MAPA DE RIESGOS'!$AR544="Catastrófico"),CONCATENATE("R",'MAPA DE RIESGOS'!$H544,"C",'MAPA DE RIESGOS'!$AF544),"")</f>
        <v/>
      </c>
      <c r="CS163" s="335" t="str">
        <f>IF(AND('MAPA DE RIESGOS'!$AP545="Muy Baja",'MAPA DE RIESGOS'!$AR545="Catastrófico"),CONCATENATE("R",'MAPA DE RIESGOS'!$H545,"C",'MAPA DE RIESGOS'!$AF545),"")</f>
        <v/>
      </c>
      <c r="CT163" s="335" t="str">
        <f>IF(AND('MAPA DE RIESGOS'!$AP546="Muy Baja",'MAPA DE RIESGOS'!$AR546="Catastrófico"),CONCATENATE("R",'MAPA DE RIESGOS'!$H546,"C",'MAPA DE RIESGOS'!$AF546),"")</f>
        <v/>
      </c>
      <c r="CU163" s="336" t="str">
        <f>IF(AND('MAPA DE RIESGOS'!$AP547="Muy Baja",'MAPA DE RIESGOS'!$AR547="Catastrófico"),CONCATENATE("R",'MAPA DE RIESGOS'!$H547,"C",'MAPA DE RIESGOS'!$AF547),"")</f>
        <v/>
      </c>
      <c r="CV163" s="67"/>
    </row>
    <row r="164" spans="2:106" ht="32.450000000000003" customHeight="1">
      <c r="B164" s="966"/>
      <c r="C164" s="966"/>
      <c r="D164" s="967"/>
      <c r="E164" s="955"/>
      <c r="F164" s="956"/>
      <c r="G164" s="956"/>
      <c r="H164" s="956"/>
      <c r="I164" s="956"/>
      <c r="J164" s="354" t="str">
        <f>IF(AND('MAPA DE RIESGOS'!$AP548="Muy Baja",'MAPA DE RIESGOS'!$AR548="Leve"),CONCATENATE("R",'MAPA DE RIESGOS'!$H548,"C",'MAPA DE RIESGOS'!$AF548),"")</f>
        <v/>
      </c>
      <c r="K164" s="355" t="str">
        <f>IF(AND('MAPA DE RIESGOS'!$AP549="Muy Baja",'MAPA DE RIESGOS'!$AR549="Leve"),CONCATENATE("R",'MAPA DE RIESGOS'!$H549,"C",'MAPA DE RIESGOS'!$AF549),"")</f>
        <v/>
      </c>
      <c r="L164" s="355" t="str">
        <f>IF(AND('MAPA DE RIESGOS'!$AP550="Muy Baja",'MAPA DE RIESGOS'!$AR550="Leve"),CONCATENATE("R",'MAPA DE RIESGOS'!$H550,"C",'MAPA DE RIESGOS'!$AF550),"")</f>
        <v/>
      </c>
      <c r="M164" s="355" t="str">
        <f>IF(AND('MAPA DE RIESGOS'!$AP551="Muy Baja",'MAPA DE RIESGOS'!$AR551="Leve"),CONCATENATE("R",'MAPA DE RIESGOS'!$H551,"C",'MAPA DE RIESGOS'!$AF551),"")</f>
        <v/>
      </c>
      <c r="N164" s="355" t="str">
        <f>IF(AND('MAPA DE RIESGOS'!$AP552="Muy Baja",'MAPA DE RIESGOS'!$AR552="Leve"),CONCATENATE("R",'MAPA DE RIESGOS'!$H552,"C",'MAPA DE RIESGOS'!$AF552),"")</f>
        <v/>
      </c>
      <c r="O164" s="355" t="str">
        <f>IF(AND('MAPA DE RIESGOS'!$AP553="Muy Baja",'MAPA DE RIESGOS'!$AR553="Leve"),CONCATENATE("R",'MAPA DE RIESGOS'!$H553,"C",'MAPA DE RIESGOS'!$AF553),"")</f>
        <v/>
      </c>
      <c r="P164" s="355" t="str">
        <f>IF(AND('MAPA DE RIESGOS'!$AP554="Muy Baja",'MAPA DE RIESGOS'!$AR554="Leve"),CONCATENATE("R",'MAPA DE RIESGOS'!$H554,"C",'MAPA DE RIESGOS'!$AF554),"")</f>
        <v/>
      </c>
      <c r="Q164" s="355" t="str">
        <f>IF(AND('MAPA DE RIESGOS'!$AP555="Muy Baja",'MAPA DE RIESGOS'!$AR555="Leve"),CONCATENATE("R",'MAPA DE RIESGOS'!$H555,"C",'MAPA DE RIESGOS'!$AF555),"")</f>
        <v/>
      </c>
      <c r="R164" s="355" t="str">
        <f>IF(AND('MAPA DE RIESGOS'!$AP556="Muy Baja",'MAPA DE RIESGOS'!$AR556="Leve"),CONCATENATE("R",'MAPA DE RIESGOS'!$H556,"C",'MAPA DE RIESGOS'!$AF556),"")</f>
        <v/>
      </c>
      <c r="S164" s="355" t="str">
        <f>IF(AND('MAPA DE RIESGOS'!$AP557="Muy Baja",'MAPA DE RIESGOS'!$AR557="Leve"),CONCATENATE("R",'MAPA DE RIESGOS'!$H557,"C",'MAPA DE RIESGOS'!$AF557),"")</f>
        <v/>
      </c>
      <c r="T164" s="355" t="str">
        <f>IF(AND('MAPA DE RIESGOS'!$AP558="Muy Baja",'MAPA DE RIESGOS'!$AR558="Leve"),CONCATENATE("R",'MAPA DE RIESGOS'!$H558,"C",'MAPA DE RIESGOS'!$AF558),"")</f>
        <v/>
      </c>
      <c r="U164" s="355" t="str">
        <f>IF(AND('MAPA DE RIESGOS'!$AP559="Muy Baja",'MAPA DE RIESGOS'!$AR559="Leve"),CONCATENATE("R",'MAPA DE RIESGOS'!$H559,"C",'MAPA DE RIESGOS'!$AF559),"")</f>
        <v/>
      </c>
      <c r="V164" s="355" t="str">
        <f>IF(AND('MAPA DE RIESGOS'!$AP560="Muy Baja",'MAPA DE RIESGOS'!$AR560="Leve"),CONCATENATE("R",'MAPA DE RIESGOS'!$H560,"C",'MAPA DE RIESGOS'!$AF560),"")</f>
        <v/>
      </c>
      <c r="W164" s="355" t="str">
        <f>IF(AND('MAPA DE RIESGOS'!$AP561="Muy Baja",'MAPA DE RIESGOS'!$AR561="Leve"),CONCATENATE("R",'MAPA DE RIESGOS'!$H561,"C",'MAPA DE RIESGOS'!$AF561),"")</f>
        <v/>
      </c>
      <c r="X164" s="355" t="str">
        <f>IF(AND('MAPA DE RIESGOS'!$AP562="Muy Baja",'MAPA DE RIESGOS'!$AR562="Leve"),CONCATENATE("R",'MAPA DE RIESGOS'!$H562,"C",'MAPA DE RIESGOS'!$AF562),"")</f>
        <v/>
      </c>
      <c r="Y164" s="355" t="str">
        <f>IF(AND('MAPA DE RIESGOS'!$AP563="Muy Baja",'MAPA DE RIESGOS'!$AR563="Leve"),CONCATENATE("R",'MAPA DE RIESGOS'!$H563,"C",'MAPA DE RIESGOS'!$AF563),"")</f>
        <v/>
      </c>
      <c r="Z164" s="355" t="str">
        <f>IF(AND('MAPA DE RIESGOS'!$AP564="Muy Baja",'MAPA DE RIESGOS'!$AR564="Leve"),CONCATENATE("R",'MAPA DE RIESGOS'!$H564,"C",'MAPA DE RIESGOS'!$AF564),"")</f>
        <v/>
      </c>
      <c r="AA164" s="356" t="str">
        <f>IF(AND('MAPA DE RIESGOS'!$AP565="Muy Baja",'MAPA DE RIESGOS'!$AR565="Leve"),CONCATENATE("R",'MAPA DE RIESGOS'!$H565,"C",'MAPA DE RIESGOS'!$AF565),"")</f>
        <v/>
      </c>
      <c r="AB164" s="354" t="str">
        <f>IF(AND('MAPA DE RIESGOS'!$AP548="Muy Baja",'MAPA DE RIESGOS'!$AR548="Menor"),CONCATENATE("R",'MAPA DE RIESGOS'!$H548,"C",'MAPA DE RIESGOS'!$AF548),"")</f>
        <v/>
      </c>
      <c r="AC164" s="355" t="str">
        <f>IF(AND('MAPA DE RIESGOS'!$AP549="Muy Baja",'MAPA DE RIESGOS'!$AR549="Menor"),CONCATENATE("R",'MAPA DE RIESGOS'!$H549,"C",'MAPA DE RIESGOS'!$AF549),"")</f>
        <v/>
      </c>
      <c r="AD164" s="355" t="str">
        <f>IF(AND('MAPA DE RIESGOS'!$AP550="Muy Baja",'MAPA DE RIESGOS'!$AR550="Menor"),CONCATENATE("R",'MAPA DE RIESGOS'!$H550,"C",'MAPA DE RIESGOS'!$AF550),"")</f>
        <v/>
      </c>
      <c r="AE164" s="355" t="str">
        <f>IF(AND('MAPA DE RIESGOS'!$AP551="Muy Baja",'MAPA DE RIESGOS'!$AR551="Menor"),CONCATENATE("R",'MAPA DE RIESGOS'!$H551,"C",'MAPA DE RIESGOS'!$AF551),"")</f>
        <v/>
      </c>
      <c r="AF164" s="355" t="str">
        <f>IF(AND('MAPA DE RIESGOS'!$AP552="Muy Baja",'MAPA DE RIESGOS'!$AR552="Menor"),CONCATENATE("R",'MAPA DE RIESGOS'!$H552,"C",'MAPA DE RIESGOS'!$AF552),"")</f>
        <v/>
      </c>
      <c r="AG164" s="355" t="str">
        <f>IF(AND('MAPA DE RIESGOS'!$AP553="Muy Baja",'MAPA DE RIESGOS'!$AR553="Menor"),CONCATENATE("R",'MAPA DE RIESGOS'!$H553,"C",'MAPA DE RIESGOS'!$AF553),"")</f>
        <v/>
      </c>
      <c r="AH164" s="355" t="str">
        <f>IF(AND('MAPA DE RIESGOS'!$AP554="Muy Baja",'MAPA DE RIESGOS'!$AR554="Menor"),CONCATENATE("R",'MAPA DE RIESGOS'!$H554,"C",'MAPA DE RIESGOS'!$AF554),"")</f>
        <v/>
      </c>
      <c r="AI164" s="355" t="str">
        <f>IF(AND('MAPA DE RIESGOS'!$AP555="Muy Baja",'MAPA DE RIESGOS'!$AR555="Menor"),CONCATENATE("R",'MAPA DE RIESGOS'!$H555,"C",'MAPA DE RIESGOS'!$AF555),"")</f>
        <v/>
      </c>
      <c r="AJ164" s="355" t="str">
        <f>IF(AND('MAPA DE RIESGOS'!$AP556="Muy Baja",'MAPA DE RIESGOS'!$AR556="Menor"),CONCATENATE("R",'MAPA DE RIESGOS'!$H556,"C",'MAPA DE RIESGOS'!$AF556),"")</f>
        <v/>
      </c>
      <c r="AK164" s="355" t="str">
        <f>IF(AND('MAPA DE RIESGOS'!$AP557="Muy Baja",'MAPA DE RIESGOS'!$AR557="Menor"),CONCATENATE("R",'MAPA DE RIESGOS'!$H557,"C",'MAPA DE RIESGOS'!$AF557),"")</f>
        <v/>
      </c>
      <c r="AL164" s="355" t="str">
        <f>IF(AND('MAPA DE RIESGOS'!$AP558="Muy Baja",'MAPA DE RIESGOS'!$AR558="Menor"),CONCATENATE("R",'MAPA DE RIESGOS'!$H558,"C",'MAPA DE RIESGOS'!$AF558),"")</f>
        <v/>
      </c>
      <c r="AM164" s="355" t="str">
        <f>IF(AND('MAPA DE RIESGOS'!$AP559="Muy Baja",'MAPA DE RIESGOS'!$AR559="Menor"),CONCATENATE("R",'MAPA DE RIESGOS'!$H559,"C",'MAPA DE RIESGOS'!$AF559),"")</f>
        <v/>
      </c>
      <c r="AN164" s="355" t="str">
        <f>IF(AND('MAPA DE RIESGOS'!$AP560="Muy Baja",'MAPA DE RIESGOS'!$AR560="Menor"),CONCATENATE("R",'MAPA DE RIESGOS'!$H560,"C",'MAPA DE RIESGOS'!$AF560),"")</f>
        <v/>
      </c>
      <c r="AO164" s="355" t="str">
        <f>IF(AND('MAPA DE RIESGOS'!$AP561="Muy Baja",'MAPA DE RIESGOS'!$AR561="Menor"),CONCATENATE("R",'MAPA DE RIESGOS'!$H561,"C",'MAPA DE RIESGOS'!$AF561),"")</f>
        <v/>
      </c>
      <c r="AP164" s="355" t="str">
        <f>IF(AND('MAPA DE RIESGOS'!$AP562="Muy Baja",'MAPA DE RIESGOS'!$AR562="Menor"),CONCATENATE("R",'MAPA DE RIESGOS'!$H562,"C",'MAPA DE RIESGOS'!$AF562),"")</f>
        <v/>
      </c>
      <c r="AQ164" s="355" t="str">
        <f>IF(AND('MAPA DE RIESGOS'!$AP563="Muy Baja",'MAPA DE RIESGOS'!$AR563="Menor"),CONCATENATE("R",'MAPA DE RIESGOS'!$H563,"C",'MAPA DE RIESGOS'!$AF563),"")</f>
        <v/>
      </c>
      <c r="AR164" s="355" t="str">
        <f>IF(AND('MAPA DE RIESGOS'!$AP564="Muy Baja",'MAPA DE RIESGOS'!$AR564="Menor"),CONCATENATE("R",'MAPA DE RIESGOS'!$H564,"C",'MAPA DE RIESGOS'!$AF564),"")</f>
        <v/>
      </c>
      <c r="AS164" s="356" t="str">
        <f>IF(AND('MAPA DE RIESGOS'!$AP565="Muy Baja",'MAPA DE RIESGOS'!$AR565="Menor"),CONCATENATE("R",'MAPA DE RIESGOS'!$H565,"C",'MAPA DE RIESGOS'!$AF565),"")</f>
        <v/>
      </c>
      <c r="AT164" s="345" t="str">
        <f>IF(AND('MAPA DE RIESGOS'!$AP548="Muy Baja",'MAPA DE RIESGOS'!$AR548="Moderado"),CONCATENATE("R",'MAPA DE RIESGOS'!$H548,"C",'MAPA DE RIESGOS'!$AF548),"")</f>
        <v/>
      </c>
      <c r="AU164" s="346" t="str">
        <f>IF(AND('MAPA DE RIESGOS'!$AP549="Muy Baja",'MAPA DE RIESGOS'!$AR549="Moderado"),CONCATENATE("R",'MAPA DE RIESGOS'!$H549,"C",'MAPA DE RIESGOS'!$AF549),"")</f>
        <v/>
      </c>
      <c r="AV164" s="346" t="str">
        <f>IF(AND('MAPA DE RIESGOS'!$AP550="Muy Baja",'MAPA DE RIESGOS'!$AR550="Moderado"),CONCATENATE("R",'MAPA DE RIESGOS'!$H550,"C",'MAPA DE RIESGOS'!$AF550),"")</f>
        <v/>
      </c>
      <c r="AW164" s="346" t="str">
        <f>IF(AND('MAPA DE RIESGOS'!$AP551="Muy Baja",'MAPA DE RIESGOS'!$AR551="Moderado"),CONCATENATE("R",'MAPA DE RIESGOS'!$H551,"C",'MAPA DE RIESGOS'!$AF551),"")</f>
        <v/>
      </c>
      <c r="AX164" s="346" t="str">
        <f>IF(AND('MAPA DE RIESGOS'!$AP552="Muy Baja",'MAPA DE RIESGOS'!$AR552="Moderado"),CONCATENATE("R",'MAPA DE RIESGOS'!$H552,"C",'MAPA DE RIESGOS'!$AF552),"")</f>
        <v/>
      </c>
      <c r="AY164" s="346" t="str">
        <f>IF(AND('MAPA DE RIESGOS'!$AP553="Muy Baja",'MAPA DE RIESGOS'!$AR553="Moderado"),CONCATENATE("R",'MAPA DE RIESGOS'!$H553,"C",'MAPA DE RIESGOS'!$AF553),"")</f>
        <v/>
      </c>
      <c r="AZ164" s="346" t="str">
        <f>IF(AND('MAPA DE RIESGOS'!$AP554="Muy Baja",'MAPA DE RIESGOS'!$AR554="Moderado"),CONCATENATE("R",'MAPA DE RIESGOS'!$H554,"C",'MAPA DE RIESGOS'!$AF554),"")</f>
        <v/>
      </c>
      <c r="BA164" s="346" t="str">
        <f>IF(AND('MAPA DE RIESGOS'!$AP555="Muy Baja",'MAPA DE RIESGOS'!$AR555="Moderado"),CONCATENATE("R",'MAPA DE RIESGOS'!$H555,"C",'MAPA DE RIESGOS'!$AF555),"")</f>
        <v/>
      </c>
      <c r="BB164" s="346" t="str">
        <f>IF(AND('MAPA DE RIESGOS'!$AP556="Muy Baja",'MAPA DE RIESGOS'!$AR556="Moderado"),CONCATENATE("R",'MAPA DE RIESGOS'!$H556,"C",'MAPA DE RIESGOS'!$AF556),"")</f>
        <v/>
      </c>
      <c r="BC164" s="346" t="str">
        <f>IF(AND('MAPA DE RIESGOS'!$AP557="Muy Baja",'MAPA DE RIESGOS'!$AR557="Moderado"),CONCATENATE("R",'MAPA DE RIESGOS'!$H557,"C",'MAPA DE RIESGOS'!$AF557),"")</f>
        <v/>
      </c>
      <c r="BD164" s="346" t="str">
        <f>IF(AND('MAPA DE RIESGOS'!$AP558="Muy Baja",'MAPA DE RIESGOS'!$AR558="Moderado"),CONCATENATE("R",'MAPA DE RIESGOS'!$H558,"C",'MAPA DE RIESGOS'!$AF558),"")</f>
        <v/>
      </c>
      <c r="BE164" s="346" t="str">
        <f>IF(AND('MAPA DE RIESGOS'!$AP559="Muy Baja",'MAPA DE RIESGOS'!$AR559="Moderado"),CONCATENATE("R",'MAPA DE RIESGOS'!$H559,"C",'MAPA DE RIESGOS'!$AF559),"")</f>
        <v/>
      </c>
      <c r="BF164" s="346" t="str">
        <f>IF(AND('MAPA DE RIESGOS'!$AP560="Muy Baja",'MAPA DE RIESGOS'!$AR560="Moderado"),CONCATENATE("R",'MAPA DE RIESGOS'!$H560,"C",'MAPA DE RIESGOS'!$AF560),"")</f>
        <v/>
      </c>
      <c r="BG164" s="346" t="str">
        <f>IF(AND('MAPA DE RIESGOS'!$AP561="Muy Baja",'MAPA DE RIESGOS'!$AR561="Moderado"),CONCATENATE("R",'MAPA DE RIESGOS'!$H561,"C",'MAPA DE RIESGOS'!$AF561),"")</f>
        <v/>
      </c>
      <c r="BH164" s="346" t="str">
        <f>IF(AND('MAPA DE RIESGOS'!$AP562="Muy Baja",'MAPA DE RIESGOS'!$AR562="Moderado"),CONCATENATE("R",'MAPA DE RIESGOS'!$H562,"C",'MAPA DE RIESGOS'!$AF562),"")</f>
        <v/>
      </c>
      <c r="BI164" s="346" t="str">
        <f>IF(AND('MAPA DE RIESGOS'!$AP563="Muy Baja",'MAPA DE RIESGOS'!$AR563="Moderado"),CONCATENATE("R",'MAPA DE RIESGOS'!$H563,"C",'MAPA DE RIESGOS'!$AF563),"")</f>
        <v/>
      </c>
      <c r="BJ164" s="346" t="str">
        <f>IF(AND('MAPA DE RIESGOS'!$AP564="Muy Baja",'MAPA DE RIESGOS'!$AR564="Moderado"),CONCATENATE("R",'MAPA DE RIESGOS'!$H564,"C",'MAPA DE RIESGOS'!$AF564),"")</f>
        <v/>
      </c>
      <c r="BK164" s="347" t="str">
        <f>IF(AND('MAPA DE RIESGOS'!$AP565="Muy Baja",'MAPA DE RIESGOS'!$AR565="Moderado"),CONCATENATE("R",'MAPA DE RIESGOS'!$H565,"C",'MAPA DE RIESGOS'!$AF565),"")</f>
        <v/>
      </c>
      <c r="BL164" s="333" t="str">
        <f>IF(AND('MAPA DE RIESGOS'!$AP548="Muy Baja",'MAPA DE RIESGOS'!$AR548="Mayor"),CONCATENATE("R",'MAPA DE RIESGOS'!$H548,"C",'MAPA DE RIESGOS'!$AF548),"")</f>
        <v/>
      </c>
      <c r="BM164" s="333" t="str">
        <f>IF(AND('MAPA DE RIESGOS'!$AP549="Muy Baja",'MAPA DE RIESGOS'!$AR549="Mayor"),CONCATENATE("R",'MAPA DE RIESGOS'!$H549,"C",'MAPA DE RIESGOS'!$AF549),"")</f>
        <v/>
      </c>
      <c r="BN164" s="333" t="str">
        <f>IF(AND('MAPA DE RIESGOS'!$AP550="Muy Baja",'MAPA DE RIESGOS'!$AR550="Mayor"),CONCATENATE("R",'MAPA DE RIESGOS'!$H550,"C",'MAPA DE RIESGOS'!$AF550),"")</f>
        <v/>
      </c>
      <c r="BO164" s="333" t="str">
        <f>IF(AND('MAPA DE RIESGOS'!$AP551="Muy Baja",'MAPA DE RIESGOS'!$AR551="Mayor"),CONCATENATE("R",'MAPA DE RIESGOS'!$H551,"C",'MAPA DE RIESGOS'!$AF551),"")</f>
        <v/>
      </c>
      <c r="BP164" s="333" t="str">
        <f>IF(AND('MAPA DE RIESGOS'!$AP552="Muy Baja",'MAPA DE RIESGOS'!$AR552="Mayor"),CONCATENATE("R",'MAPA DE RIESGOS'!$H552,"C",'MAPA DE RIESGOS'!$AF552),"")</f>
        <v/>
      </c>
      <c r="BQ164" s="333" t="str">
        <f>IF(AND('MAPA DE RIESGOS'!$AP553="Muy Baja",'MAPA DE RIESGOS'!$AR553="Mayor"),CONCATENATE("R",'MAPA DE RIESGOS'!$H553,"C",'MAPA DE RIESGOS'!$AF553),"")</f>
        <v/>
      </c>
      <c r="BR164" s="333" t="str">
        <f>IF(AND('MAPA DE RIESGOS'!$AP554="Muy Baja",'MAPA DE RIESGOS'!$AR554="Mayor"),CONCATENATE("R",'MAPA DE RIESGOS'!$H554,"C",'MAPA DE RIESGOS'!$AF554),"")</f>
        <v/>
      </c>
      <c r="BS164" s="333" t="str">
        <f>IF(AND('MAPA DE RIESGOS'!$AP555="Muy Baja",'MAPA DE RIESGOS'!$AR555="Mayor"),CONCATENATE("R",'MAPA DE RIESGOS'!$H555,"C",'MAPA DE RIESGOS'!$AF555),"")</f>
        <v/>
      </c>
      <c r="BT164" s="333" t="str">
        <f>IF(AND('MAPA DE RIESGOS'!$AP556="Muy Baja",'MAPA DE RIESGOS'!$AR556="Mayor"),CONCATENATE("R",'MAPA DE RIESGOS'!$H556,"C",'MAPA DE RIESGOS'!$AF556),"")</f>
        <v/>
      </c>
      <c r="BU164" s="333" t="str">
        <f>IF(AND('MAPA DE RIESGOS'!$AP557="Muy Baja",'MAPA DE RIESGOS'!$AR557="Mayor"),CONCATENATE("R",'MAPA DE RIESGOS'!$H557,"C",'MAPA DE RIESGOS'!$AF557),"")</f>
        <v/>
      </c>
      <c r="BV164" s="333" t="str">
        <f>IF(AND('MAPA DE RIESGOS'!$AP558="Muy Baja",'MAPA DE RIESGOS'!$AR558="Mayor"),CONCATENATE("R",'MAPA DE RIESGOS'!$H558,"C",'MAPA DE RIESGOS'!$AF558),"")</f>
        <v/>
      </c>
      <c r="BW164" s="333" t="str">
        <f>IF(AND('MAPA DE RIESGOS'!$AP559="Muy Baja",'MAPA DE RIESGOS'!$AR559="Mayor"),CONCATENATE("R",'MAPA DE RIESGOS'!$H559,"C",'MAPA DE RIESGOS'!$AF559),"")</f>
        <v/>
      </c>
      <c r="BX164" s="333" t="str">
        <f>IF(AND('MAPA DE RIESGOS'!$AP560="Muy Baja",'MAPA DE RIESGOS'!$AR560="Mayor"),CONCATENATE("R",'MAPA DE RIESGOS'!$H560,"C",'MAPA DE RIESGOS'!$AF560),"")</f>
        <v/>
      </c>
      <c r="BY164" s="333" t="str">
        <f>IF(AND('MAPA DE RIESGOS'!$AP561="Muy Baja",'MAPA DE RIESGOS'!$AR561="Mayor"),CONCATENATE("R",'MAPA DE RIESGOS'!$H561,"C",'MAPA DE RIESGOS'!$AF561),"")</f>
        <v/>
      </c>
      <c r="BZ164" s="333" t="str">
        <f>IF(AND('MAPA DE RIESGOS'!$AP562="Muy Baja",'MAPA DE RIESGOS'!$AR562="Mayor"),CONCATENATE("R",'MAPA DE RIESGOS'!$H562,"C",'MAPA DE RIESGOS'!$AF562),"")</f>
        <v/>
      </c>
      <c r="CA164" s="333" t="str">
        <f>IF(AND('MAPA DE RIESGOS'!$AP563="Muy Baja",'MAPA DE RIESGOS'!$AR563="Mayor"),CONCATENATE("R",'MAPA DE RIESGOS'!$H563,"C",'MAPA DE RIESGOS'!$AF563),"")</f>
        <v/>
      </c>
      <c r="CB164" s="333" t="str">
        <f>IF(AND('MAPA DE RIESGOS'!$AP564="Muy Baja",'MAPA DE RIESGOS'!$AR564="Mayor"),CONCATENATE("R",'MAPA DE RIESGOS'!$H564,"C",'MAPA DE RIESGOS'!$AF564),"")</f>
        <v/>
      </c>
      <c r="CC164" s="334" t="str">
        <f>IF(AND('MAPA DE RIESGOS'!$AP565="Muy Baja",'MAPA DE RIESGOS'!$AR565="Mayor"),CONCATENATE("R",'MAPA DE RIESGOS'!$H565,"C",'MAPA DE RIESGOS'!$AF565),"")</f>
        <v/>
      </c>
      <c r="CD164" s="335" t="str">
        <f>IF(AND('MAPA DE RIESGOS'!$AP548="Muy Baja",'MAPA DE RIESGOS'!$AR548="Catastrófico"),CONCATENATE("R",'MAPA DE RIESGOS'!$H548,"C",'MAPA DE RIESGOS'!$AF548),"")</f>
        <v/>
      </c>
      <c r="CE164" s="335" t="str">
        <f>IF(AND('MAPA DE RIESGOS'!$AP549="Muy Baja",'MAPA DE RIESGOS'!$AR549="Catastrófico"),CONCATENATE("R",'MAPA DE RIESGOS'!$H549,"C",'MAPA DE RIESGOS'!$AF549),"")</f>
        <v/>
      </c>
      <c r="CF164" s="335" t="str">
        <f>IF(AND('MAPA DE RIESGOS'!$AP550="Muy Baja",'MAPA DE RIESGOS'!$AR550="Catastrófico"),CONCATENATE("R",'MAPA DE RIESGOS'!$H550,"C",'MAPA DE RIESGOS'!$AF550),"")</f>
        <v/>
      </c>
      <c r="CG164" s="335" t="str">
        <f>IF(AND('MAPA DE RIESGOS'!$AP551="Muy Baja",'MAPA DE RIESGOS'!$AR551="Catastrófico"),CONCATENATE("R",'MAPA DE RIESGOS'!$H551,"C",'MAPA DE RIESGOS'!$AF551),"")</f>
        <v/>
      </c>
      <c r="CH164" s="335" t="str">
        <f>IF(AND('MAPA DE RIESGOS'!$AP552="Muy Baja",'MAPA DE RIESGOS'!$AR552="Catastrófico"),CONCATENATE("R",'MAPA DE RIESGOS'!$H552,"C",'MAPA DE RIESGOS'!$AF552),"")</f>
        <v/>
      </c>
      <c r="CI164" s="335" t="str">
        <f>IF(AND('MAPA DE RIESGOS'!$AP553="Muy Baja",'MAPA DE RIESGOS'!$AR553="Catastrófico"),CONCATENATE("R",'MAPA DE RIESGOS'!$H553,"C",'MAPA DE RIESGOS'!$AF553),"")</f>
        <v/>
      </c>
      <c r="CJ164" s="335" t="str">
        <f>IF(AND('MAPA DE RIESGOS'!$AP554="Muy Baja",'MAPA DE RIESGOS'!$AR554="Catastrófico"),CONCATENATE("R",'MAPA DE RIESGOS'!$H554,"C",'MAPA DE RIESGOS'!$AF554),"")</f>
        <v/>
      </c>
      <c r="CK164" s="335" t="str">
        <f>IF(AND('MAPA DE RIESGOS'!$AP555="Muy Baja",'MAPA DE RIESGOS'!$AR555="Catastrófico"),CONCATENATE("R",'MAPA DE RIESGOS'!$H555,"C",'MAPA DE RIESGOS'!$AF555),"")</f>
        <v/>
      </c>
      <c r="CL164" s="335" t="str">
        <f>IF(AND('MAPA DE RIESGOS'!$AP556="Muy Baja",'MAPA DE RIESGOS'!$AR556="Catastrófico"),CONCATENATE("R",'MAPA DE RIESGOS'!$H556,"C",'MAPA DE RIESGOS'!$AF556),"")</f>
        <v/>
      </c>
      <c r="CM164" s="335" t="str">
        <f>IF(AND('MAPA DE RIESGOS'!$AP557="Muy Baja",'MAPA DE RIESGOS'!$AR557="Catastrófico"),CONCATENATE("R",'MAPA DE RIESGOS'!$H557,"C",'MAPA DE RIESGOS'!$AF557),"")</f>
        <v/>
      </c>
      <c r="CN164" s="335" t="str">
        <f>IF(AND('MAPA DE RIESGOS'!$AP558="Muy Baja",'MAPA DE RIESGOS'!$AR558="Catastrófico"),CONCATENATE("R",'MAPA DE RIESGOS'!$H558,"C",'MAPA DE RIESGOS'!$AF558),"")</f>
        <v/>
      </c>
      <c r="CO164" s="335" t="str">
        <f>IF(AND('MAPA DE RIESGOS'!$AP559="Muy Baja",'MAPA DE RIESGOS'!$AR559="Catastrófico"),CONCATENATE("R",'MAPA DE RIESGOS'!$H559,"C",'MAPA DE RIESGOS'!$AF559),"")</f>
        <v/>
      </c>
      <c r="CP164" s="335" t="str">
        <f>IF(AND('MAPA DE RIESGOS'!$AP560="Muy Baja",'MAPA DE RIESGOS'!$AR560="Catastrófico"),CONCATENATE("R",'MAPA DE RIESGOS'!$H560,"C",'MAPA DE RIESGOS'!$AF560),"")</f>
        <v/>
      </c>
      <c r="CQ164" s="335" t="str">
        <f>IF(AND('MAPA DE RIESGOS'!$AP561="Muy Baja",'MAPA DE RIESGOS'!$AR561="Catastrófico"),CONCATENATE("R",'MAPA DE RIESGOS'!$H561,"C",'MAPA DE RIESGOS'!$AF561),"")</f>
        <v/>
      </c>
      <c r="CR164" s="335" t="str">
        <f>IF(AND('MAPA DE RIESGOS'!$AP562="Muy Baja",'MAPA DE RIESGOS'!$AR562="Catastrófico"),CONCATENATE("R",'MAPA DE RIESGOS'!$H562,"C",'MAPA DE RIESGOS'!$AF562),"")</f>
        <v/>
      </c>
      <c r="CS164" s="335" t="str">
        <f>IF(AND('MAPA DE RIESGOS'!$AP563="Muy Baja",'MAPA DE RIESGOS'!$AR563="Catastrófico"),CONCATENATE("R",'MAPA DE RIESGOS'!$H563,"C",'MAPA DE RIESGOS'!$AF563),"")</f>
        <v/>
      </c>
      <c r="CT164" s="335" t="str">
        <f>IF(AND('MAPA DE RIESGOS'!$AP564="Muy Baja",'MAPA DE RIESGOS'!$AR564="Catastrófico"),CONCATENATE("R",'MAPA DE RIESGOS'!$H564,"C",'MAPA DE RIESGOS'!$AF564),"")</f>
        <v/>
      </c>
      <c r="CU164" s="336" t="str">
        <f>IF(AND('MAPA DE RIESGOS'!$AP565="Muy Baja",'MAPA DE RIESGOS'!$AR565="Catastrófico"),CONCATENATE("R",'MAPA DE RIESGOS'!$H565,"C",'MAPA DE RIESGOS'!$AF565),"")</f>
        <v/>
      </c>
      <c r="CV164" s="67"/>
    </row>
    <row r="165" spans="2:106" ht="32.450000000000003" customHeight="1">
      <c r="B165" s="966"/>
      <c r="C165" s="966"/>
      <c r="D165" s="967"/>
      <c r="E165" s="955"/>
      <c r="F165" s="956"/>
      <c r="G165" s="956"/>
      <c r="H165" s="956"/>
      <c r="I165" s="956"/>
      <c r="J165" s="354" t="str">
        <f>IF(AND('MAPA DE RIESGOS'!$AP566="Muy Baja",'MAPA DE RIESGOS'!$AR566="Leve"),CONCATENATE("R",'MAPA DE RIESGOS'!$H566,"C",'MAPA DE RIESGOS'!$AF566),"")</f>
        <v/>
      </c>
      <c r="K165" s="355" t="str">
        <f>IF(AND('MAPA DE RIESGOS'!$AP567="Muy Baja",'MAPA DE RIESGOS'!$AR567="Leve"),CONCATENATE("R",'MAPA DE RIESGOS'!$H567,"C",'MAPA DE RIESGOS'!$AF567),"")</f>
        <v/>
      </c>
      <c r="L165" s="355" t="str">
        <f>IF(AND('MAPA DE RIESGOS'!$AP568="Muy Baja",'MAPA DE RIESGOS'!$AR568="Leve"),CONCATENATE("R",'MAPA DE RIESGOS'!$H568,"C",'MAPA DE RIESGOS'!$AF568),"")</f>
        <v/>
      </c>
      <c r="M165" s="355" t="str">
        <f>IF(AND('MAPA DE RIESGOS'!$AP569="Muy Baja",'MAPA DE RIESGOS'!$AR569="Leve"),CONCATENATE("R",'MAPA DE RIESGOS'!$H569,"C",'MAPA DE RIESGOS'!$AF569),"")</f>
        <v/>
      </c>
      <c r="N165" s="355" t="str">
        <f>IF(AND('MAPA DE RIESGOS'!$AP570="Muy Baja",'MAPA DE RIESGOS'!$AR570="Leve"),CONCATENATE("R",'MAPA DE RIESGOS'!$H570,"C",'MAPA DE RIESGOS'!$AF570),"")</f>
        <v/>
      </c>
      <c r="O165" s="355" t="str">
        <f>IF(AND('MAPA DE RIESGOS'!$AP571="Muy Baja",'MAPA DE RIESGOS'!$AR571="Leve"),CONCATENATE("R",'MAPA DE RIESGOS'!$H571,"C",'MAPA DE RIESGOS'!$AF571),"")</f>
        <v/>
      </c>
      <c r="P165" s="355" t="str">
        <f>IF(AND('MAPA DE RIESGOS'!$AP572="Muy Baja",'MAPA DE RIESGOS'!$AR572="Leve"),CONCATENATE("R",'MAPA DE RIESGOS'!$H572,"C",'MAPA DE RIESGOS'!$AF572),"")</f>
        <v/>
      </c>
      <c r="Q165" s="355" t="str">
        <f>IF(AND('MAPA DE RIESGOS'!$AP573="Muy Baja",'MAPA DE RIESGOS'!$AR573="Leve"),CONCATENATE("R",'MAPA DE RIESGOS'!$H573,"C",'MAPA DE RIESGOS'!$AF573),"")</f>
        <v/>
      </c>
      <c r="R165" s="355" t="str">
        <f>IF(AND('MAPA DE RIESGOS'!$AP574="Muy Baja",'MAPA DE RIESGOS'!$AR574="Leve"),CONCATENATE("R",'MAPA DE RIESGOS'!$H574,"C",'MAPA DE RIESGOS'!$AF574),"")</f>
        <v/>
      </c>
      <c r="S165" s="355" t="str">
        <f>IF(AND('MAPA DE RIESGOS'!$AP575="Muy Baja",'MAPA DE RIESGOS'!$AR575="Leve"),CONCATENATE("R",'MAPA DE RIESGOS'!$H575,"C",'MAPA DE RIESGOS'!$AF575),"")</f>
        <v/>
      </c>
      <c r="T165" s="355" t="str">
        <f>IF(AND('MAPA DE RIESGOS'!$AP576="Muy Baja",'MAPA DE RIESGOS'!$AR576="Leve"),CONCATENATE("R",'MAPA DE RIESGOS'!$H576,"C",'MAPA DE RIESGOS'!$AF576),"")</f>
        <v/>
      </c>
      <c r="U165" s="355" t="str">
        <f>IF(AND('MAPA DE RIESGOS'!$AP577="Muy Baja",'MAPA DE RIESGOS'!$AR577="Leve"),CONCATENATE("R",'MAPA DE RIESGOS'!$H577,"C",'MAPA DE RIESGOS'!$AF577),"")</f>
        <v/>
      </c>
      <c r="V165" s="355" t="str">
        <f>IF(AND('MAPA DE RIESGOS'!$AP578="Muy Baja",'MAPA DE RIESGOS'!$AR578="Leve"),CONCATENATE("R",'MAPA DE RIESGOS'!$H578,"C",'MAPA DE RIESGOS'!$AF578),"")</f>
        <v/>
      </c>
      <c r="W165" s="355" t="str">
        <f>IF(AND('MAPA DE RIESGOS'!$AP579="Muy Baja",'MAPA DE RIESGOS'!$AR579="Leve"),CONCATENATE("R",'MAPA DE RIESGOS'!$H579,"C",'MAPA DE RIESGOS'!$AF579),"")</f>
        <v/>
      </c>
      <c r="X165" s="355" t="str">
        <f>IF(AND('MAPA DE RIESGOS'!$AP580="Muy Baja",'MAPA DE RIESGOS'!$AR580="Leve"),CONCATENATE("R",'MAPA DE RIESGOS'!$H580,"C",'MAPA DE RIESGOS'!$AF580),"")</f>
        <v/>
      </c>
      <c r="Y165" s="355" t="str">
        <f>IF(AND('MAPA DE RIESGOS'!$AP581="Muy Baja",'MAPA DE RIESGOS'!$AR581="Leve"),CONCATENATE("R",'MAPA DE RIESGOS'!$H581,"C",'MAPA DE RIESGOS'!$AF581),"")</f>
        <v/>
      </c>
      <c r="Z165" s="355" t="str">
        <f>IF(AND('MAPA DE RIESGOS'!$AP582="Muy Baja",'MAPA DE RIESGOS'!$AR582="Leve"),CONCATENATE("R",'MAPA DE RIESGOS'!$H582,"C",'MAPA DE RIESGOS'!$AF582),"")</f>
        <v/>
      </c>
      <c r="AA165" s="356" t="str">
        <f>IF(AND('MAPA DE RIESGOS'!$AP583="Muy Baja",'MAPA DE RIESGOS'!$AR583="Leve"),CONCATENATE("R",'MAPA DE RIESGOS'!$H583,"C",'MAPA DE RIESGOS'!$AF583),"")</f>
        <v/>
      </c>
      <c r="AB165" s="354" t="str">
        <f>IF(AND('MAPA DE RIESGOS'!$AP566="Muy Baja",'MAPA DE RIESGOS'!$AR566="Menor"),CONCATENATE("R",'MAPA DE RIESGOS'!$H566,"C",'MAPA DE RIESGOS'!$AF566),"")</f>
        <v/>
      </c>
      <c r="AC165" s="355" t="str">
        <f>IF(AND('MAPA DE RIESGOS'!$AP567="Muy Baja",'MAPA DE RIESGOS'!$AR567="Menor"),CONCATENATE("R",'MAPA DE RIESGOS'!$H567,"C",'MAPA DE RIESGOS'!$AF567),"")</f>
        <v/>
      </c>
      <c r="AD165" s="355" t="str">
        <f>IF(AND('MAPA DE RIESGOS'!$AP568="Muy Baja",'MAPA DE RIESGOS'!$AR568="Menor"),CONCATENATE("R",'MAPA DE RIESGOS'!$H568,"C",'MAPA DE RIESGOS'!$AF568),"")</f>
        <v/>
      </c>
      <c r="AE165" s="355" t="str">
        <f>IF(AND('MAPA DE RIESGOS'!$AP569="Muy Baja",'MAPA DE RIESGOS'!$AR569="Menor"),CONCATENATE("R",'MAPA DE RIESGOS'!$H569,"C",'MAPA DE RIESGOS'!$AF569),"")</f>
        <v/>
      </c>
      <c r="AF165" s="355" t="str">
        <f>IF(AND('MAPA DE RIESGOS'!$AP570="Muy Baja",'MAPA DE RIESGOS'!$AR570="Menor"),CONCATENATE("R",'MAPA DE RIESGOS'!$H570,"C",'MAPA DE RIESGOS'!$AF570),"")</f>
        <v/>
      </c>
      <c r="AG165" s="355" t="str">
        <f>IF(AND('MAPA DE RIESGOS'!$AP571="Muy Baja",'MAPA DE RIESGOS'!$AR571="Menor"),CONCATENATE("R",'MAPA DE RIESGOS'!$H571,"C",'MAPA DE RIESGOS'!$AF571),"")</f>
        <v/>
      </c>
      <c r="AH165" s="355" t="str">
        <f>IF(AND('MAPA DE RIESGOS'!$AP572="Muy Baja",'MAPA DE RIESGOS'!$AR572="Menor"),CONCATENATE("R",'MAPA DE RIESGOS'!$H572,"C",'MAPA DE RIESGOS'!$AF572),"")</f>
        <v/>
      </c>
      <c r="AI165" s="355" t="str">
        <f>IF(AND('MAPA DE RIESGOS'!$AP573="Muy Baja",'MAPA DE RIESGOS'!$AR573="Menor"),CONCATENATE("R",'MAPA DE RIESGOS'!$H573,"C",'MAPA DE RIESGOS'!$AF573),"")</f>
        <v/>
      </c>
      <c r="AJ165" s="355" t="str">
        <f>IF(AND('MAPA DE RIESGOS'!$AP574="Muy Baja",'MAPA DE RIESGOS'!$AR574="Menor"),CONCATENATE("R",'MAPA DE RIESGOS'!$H574,"C",'MAPA DE RIESGOS'!$AF574),"")</f>
        <v/>
      </c>
      <c r="AK165" s="355" t="str">
        <f>IF(AND('MAPA DE RIESGOS'!$AP575="Muy Baja",'MAPA DE RIESGOS'!$AR575="Menor"),CONCATENATE("R",'MAPA DE RIESGOS'!$H575,"C",'MAPA DE RIESGOS'!$AF575),"")</f>
        <v/>
      </c>
      <c r="AL165" s="355" t="str">
        <f>IF(AND('MAPA DE RIESGOS'!$AP576="Muy Baja",'MAPA DE RIESGOS'!$AR576="Menor"),CONCATENATE("R",'MAPA DE RIESGOS'!$H576,"C",'MAPA DE RIESGOS'!$AF576),"")</f>
        <v/>
      </c>
      <c r="AM165" s="355" t="str">
        <f>IF(AND('MAPA DE RIESGOS'!$AP577="Muy Baja",'MAPA DE RIESGOS'!$AR577="Menor"),CONCATENATE("R",'MAPA DE RIESGOS'!$H577,"C",'MAPA DE RIESGOS'!$AF577),"")</f>
        <v/>
      </c>
      <c r="AN165" s="355" t="str">
        <f>IF(AND('MAPA DE RIESGOS'!$AP578="Muy Baja",'MAPA DE RIESGOS'!$AR578="Menor"),CONCATENATE("R",'MAPA DE RIESGOS'!$H578,"C",'MAPA DE RIESGOS'!$AF578),"")</f>
        <v/>
      </c>
      <c r="AO165" s="355" t="str">
        <f>IF(AND('MAPA DE RIESGOS'!$AP579="Muy Baja",'MAPA DE RIESGOS'!$AR579="Menor"),CONCATENATE("R",'MAPA DE RIESGOS'!$H579,"C",'MAPA DE RIESGOS'!$AF579),"")</f>
        <v/>
      </c>
      <c r="AP165" s="355" t="str">
        <f>IF(AND('MAPA DE RIESGOS'!$AP580="Muy Baja",'MAPA DE RIESGOS'!$AR580="Menor"),CONCATENATE("R",'MAPA DE RIESGOS'!$H580,"C",'MAPA DE RIESGOS'!$AF580),"")</f>
        <v/>
      </c>
      <c r="AQ165" s="355" t="str">
        <f>IF(AND('MAPA DE RIESGOS'!$AP581="Muy Baja",'MAPA DE RIESGOS'!$AR581="Menor"),CONCATENATE("R",'MAPA DE RIESGOS'!$H581,"C",'MAPA DE RIESGOS'!$AF581),"")</f>
        <v/>
      </c>
      <c r="AR165" s="355" t="str">
        <f>IF(AND('MAPA DE RIESGOS'!$AP582="Muy Baja",'MAPA DE RIESGOS'!$AR582="Menor"),CONCATENATE("R",'MAPA DE RIESGOS'!$H582,"C",'MAPA DE RIESGOS'!$AF582),"")</f>
        <v/>
      </c>
      <c r="AS165" s="356" t="str">
        <f>IF(AND('MAPA DE RIESGOS'!$AP583="Muy Baja",'MAPA DE RIESGOS'!$AR583="Menor"),CONCATENATE("R",'MAPA DE RIESGOS'!$H583,"C",'MAPA DE RIESGOS'!$AF583),"")</f>
        <v/>
      </c>
      <c r="AT165" s="345" t="str">
        <f>IF(AND('MAPA DE RIESGOS'!$AP566="Muy Baja",'MAPA DE RIESGOS'!$AR566="Moderado"),CONCATENATE("R",'MAPA DE RIESGOS'!$H566,"C",'MAPA DE RIESGOS'!$AF566),"")</f>
        <v/>
      </c>
      <c r="AU165" s="346" t="str">
        <f>IF(AND('MAPA DE RIESGOS'!$AP567="Muy Baja",'MAPA DE RIESGOS'!$AR567="Moderado"),CONCATENATE("R",'MAPA DE RIESGOS'!$H567,"C",'MAPA DE RIESGOS'!$AF567),"")</f>
        <v/>
      </c>
      <c r="AV165" s="346" t="str">
        <f>IF(AND('MAPA DE RIESGOS'!$AP568="Muy Baja",'MAPA DE RIESGOS'!$AR568="Moderado"),CONCATENATE("R",'MAPA DE RIESGOS'!$H568,"C",'MAPA DE RIESGOS'!$AF568),"")</f>
        <v/>
      </c>
      <c r="AW165" s="346" t="str">
        <f>IF(AND('MAPA DE RIESGOS'!$AP569="Muy Baja",'MAPA DE RIESGOS'!$AR569="Moderado"),CONCATENATE("R",'MAPA DE RIESGOS'!$H569,"C",'MAPA DE RIESGOS'!$AF569),"")</f>
        <v/>
      </c>
      <c r="AX165" s="346" t="str">
        <f>IF(AND('MAPA DE RIESGOS'!$AP570="Muy Baja",'MAPA DE RIESGOS'!$AR570="Moderado"),CONCATENATE("R",'MAPA DE RIESGOS'!$H570,"C",'MAPA DE RIESGOS'!$AF570),"")</f>
        <v/>
      </c>
      <c r="AY165" s="346" t="str">
        <f>IF(AND('MAPA DE RIESGOS'!$AP571="Muy Baja",'MAPA DE RIESGOS'!$AR571="Moderado"),CONCATENATE("R",'MAPA DE RIESGOS'!$H571,"C",'MAPA DE RIESGOS'!$AF571),"")</f>
        <v/>
      </c>
      <c r="AZ165" s="346" t="str">
        <f>IF(AND('MAPA DE RIESGOS'!$AP572="Muy Baja",'MAPA DE RIESGOS'!$AR572="Moderado"),CONCATENATE("R",'MAPA DE RIESGOS'!$H572,"C",'MAPA DE RIESGOS'!$AF572),"")</f>
        <v/>
      </c>
      <c r="BA165" s="346" t="str">
        <f>IF(AND('MAPA DE RIESGOS'!$AP573="Muy Baja",'MAPA DE RIESGOS'!$AR573="Moderado"),CONCATENATE("R",'MAPA DE RIESGOS'!$H573,"C",'MAPA DE RIESGOS'!$AF573),"")</f>
        <v/>
      </c>
      <c r="BB165" s="346" t="str">
        <f>IF(AND('MAPA DE RIESGOS'!$AP574="Muy Baja",'MAPA DE RIESGOS'!$AR574="Moderado"),CONCATENATE("R",'MAPA DE RIESGOS'!$H574,"C",'MAPA DE RIESGOS'!$AF574),"")</f>
        <v/>
      </c>
      <c r="BC165" s="346" t="str">
        <f>IF(AND('MAPA DE RIESGOS'!$AP575="Muy Baja",'MAPA DE RIESGOS'!$AR575="Moderado"),CONCATENATE("R",'MAPA DE RIESGOS'!$H575,"C",'MAPA DE RIESGOS'!$AF575),"")</f>
        <v/>
      </c>
      <c r="BD165" s="346" t="str">
        <f>IF(AND('MAPA DE RIESGOS'!$AP576="Muy Baja",'MAPA DE RIESGOS'!$AR576="Moderado"),CONCATENATE("R",'MAPA DE RIESGOS'!$H576,"C",'MAPA DE RIESGOS'!$AF576),"")</f>
        <v/>
      </c>
      <c r="BE165" s="346" t="str">
        <f>IF(AND('MAPA DE RIESGOS'!$AP577="Muy Baja",'MAPA DE RIESGOS'!$AR577="Moderado"),CONCATENATE("R",'MAPA DE RIESGOS'!$H577,"C",'MAPA DE RIESGOS'!$AF577),"")</f>
        <v/>
      </c>
      <c r="BF165" s="346" t="str">
        <f>IF(AND('MAPA DE RIESGOS'!$AP578="Muy Baja",'MAPA DE RIESGOS'!$AR578="Moderado"),CONCATENATE("R",'MAPA DE RIESGOS'!$H578,"C",'MAPA DE RIESGOS'!$AF578),"")</f>
        <v/>
      </c>
      <c r="BG165" s="346" t="str">
        <f>IF(AND('MAPA DE RIESGOS'!$AP579="Muy Baja",'MAPA DE RIESGOS'!$AR579="Moderado"),CONCATENATE("R",'MAPA DE RIESGOS'!$H579,"C",'MAPA DE RIESGOS'!$AF579),"")</f>
        <v/>
      </c>
      <c r="BH165" s="346" t="str">
        <f>IF(AND('MAPA DE RIESGOS'!$AP580="Muy Baja",'MAPA DE RIESGOS'!$AR580="Moderado"),CONCATENATE("R",'MAPA DE RIESGOS'!$H580,"C",'MAPA DE RIESGOS'!$AF580),"")</f>
        <v/>
      </c>
      <c r="BI165" s="346" t="str">
        <f>IF(AND('MAPA DE RIESGOS'!$AP581="Muy Baja",'MAPA DE RIESGOS'!$AR581="Moderado"),CONCATENATE("R",'MAPA DE RIESGOS'!$H581,"C",'MAPA DE RIESGOS'!$AF581),"")</f>
        <v/>
      </c>
      <c r="BJ165" s="346" t="str">
        <f>IF(AND('MAPA DE RIESGOS'!$AP582="Muy Baja",'MAPA DE RIESGOS'!$AR582="Moderado"),CONCATENATE("R",'MAPA DE RIESGOS'!$H582,"C",'MAPA DE RIESGOS'!$AF582),"")</f>
        <v/>
      </c>
      <c r="BK165" s="347" t="str">
        <f>IF(AND('MAPA DE RIESGOS'!$AP583="Muy Baja",'MAPA DE RIESGOS'!$AR583="Moderado"),CONCATENATE("R",'MAPA DE RIESGOS'!$H583,"C",'MAPA DE RIESGOS'!$AF583),"")</f>
        <v/>
      </c>
      <c r="BL165" s="333" t="str">
        <f>IF(AND('MAPA DE RIESGOS'!$AP566="Muy Baja",'MAPA DE RIESGOS'!$AR566="Mayor"),CONCATENATE("R",'MAPA DE RIESGOS'!$H566,"C",'MAPA DE RIESGOS'!$AF566),"")</f>
        <v/>
      </c>
      <c r="BM165" s="333" t="str">
        <f>IF(AND('MAPA DE RIESGOS'!$AP567="Muy Baja",'MAPA DE RIESGOS'!$AR567="Mayor"),CONCATENATE("R",'MAPA DE RIESGOS'!$H567,"C",'MAPA DE RIESGOS'!$AF567),"")</f>
        <v/>
      </c>
      <c r="BN165" s="333" t="str">
        <f>IF(AND('MAPA DE RIESGOS'!$AP568="Muy Baja",'MAPA DE RIESGOS'!$AR568="Mayor"),CONCATENATE("R",'MAPA DE RIESGOS'!$H568,"C",'MAPA DE RIESGOS'!$AF568),"")</f>
        <v/>
      </c>
      <c r="BO165" s="333" t="str">
        <f>IF(AND('MAPA DE RIESGOS'!$AP569="Muy Baja",'MAPA DE RIESGOS'!$AR569="Mayor"),CONCATENATE("R",'MAPA DE RIESGOS'!$H569,"C",'MAPA DE RIESGOS'!$AF569),"")</f>
        <v/>
      </c>
      <c r="BP165" s="333" t="str">
        <f>IF(AND('MAPA DE RIESGOS'!$AP570="Muy Baja",'MAPA DE RIESGOS'!$AR570="Mayor"),CONCATENATE("R",'MAPA DE RIESGOS'!$H570,"C",'MAPA DE RIESGOS'!$AF570),"")</f>
        <v/>
      </c>
      <c r="BQ165" s="333" t="str">
        <f>IF(AND('MAPA DE RIESGOS'!$AP571="Muy Baja",'MAPA DE RIESGOS'!$AR571="Mayor"),CONCATENATE("R",'MAPA DE RIESGOS'!$H571,"C",'MAPA DE RIESGOS'!$AF571),"")</f>
        <v/>
      </c>
      <c r="BR165" s="333" t="str">
        <f>IF(AND('MAPA DE RIESGOS'!$AP572="Muy Baja",'MAPA DE RIESGOS'!$AR572="Mayor"),CONCATENATE("R",'MAPA DE RIESGOS'!$H572,"C",'MAPA DE RIESGOS'!$AF572),"")</f>
        <v/>
      </c>
      <c r="BS165" s="333" t="str">
        <f>IF(AND('MAPA DE RIESGOS'!$AP573="Muy Baja",'MAPA DE RIESGOS'!$AR573="Mayor"),CONCATENATE("R",'MAPA DE RIESGOS'!$H573,"C",'MAPA DE RIESGOS'!$AF573),"")</f>
        <v/>
      </c>
      <c r="BT165" s="333" t="str">
        <f>IF(AND('MAPA DE RIESGOS'!$AP574="Muy Baja",'MAPA DE RIESGOS'!$AR574="Mayor"),CONCATENATE("R",'MAPA DE RIESGOS'!$H574,"C",'MAPA DE RIESGOS'!$AF574),"")</f>
        <v/>
      </c>
      <c r="BU165" s="333" t="str">
        <f>IF(AND('MAPA DE RIESGOS'!$AP575="Muy Baja",'MAPA DE RIESGOS'!$AR575="Mayor"),CONCATENATE("R",'MAPA DE RIESGOS'!$H575,"C",'MAPA DE RIESGOS'!$AF575),"")</f>
        <v/>
      </c>
      <c r="BV165" s="333" t="str">
        <f>IF(AND('MAPA DE RIESGOS'!$AP576="Muy Baja",'MAPA DE RIESGOS'!$AR576="Mayor"),CONCATENATE("R",'MAPA DE RIESGOS'!$H576,"C",'MAPA DE RIESGOS'!$AF576),"")</f>
        <v/>
      </c>
      <c r="BW165" s="333" t="str">
        <f>IF(AND('MAPA DE RIESGOS'!$AP577="Muy Baja",'MAPA DE RIESGOS'!$AR577="Mayor"),CONCATENATE("R",'MAPA DE RIESGOS'!$H577,"C",'MAPA DE RIESGOS'!$AF577),"")</f>
        <v/>
      </c>
      <c r="BX165" s="333" t="str">
        <f>IF(AND('MAPA DE RIESGOS'!$AP578="Muy Baja",'MAPA DE RIESGOS'!$AR578="Mayor"),CONCATENATE("R",'MAPA DE RIESGOS'!$H578,"C",'MAPA DE RIESGOS'!$AF578),"")</f>
        <v/>
      </c>
      <c r="BY165" s="333" t="str">
        <f>IF(AND('MAPA DE RIESGOS'!$AP579="Muy Baja",'MAPA DE RIESGOS'!$AR579="Mayor"),CONCATENATE("R",'MAPA DE RIESGOS'!$H579,"C",'MAPA DE RIESGOS'!$AF579),"")</f>
        <v/>
      </c>
      <c r="BZ165" s="333" t="str">
        <f>IF(AND('MAPA DE RIESGOS'!$AP580="Muy Baja",'MAPA DE RIESGOS'!$AR580="Mayor"),CONCATENATE("R",'MAPA DE RIESGOS'!$H580,"C",'MAPA DE RIESGOS'!$AF580),"")</f>
        <v/>
      </c>
      <c r="CA165" s="333" t="str">
        <f>IF(AND('MAPA DE RIESGOS'!$AP581="Muy Baja",'MAPA DE RIESGOS'!$AR581="Mayor"),CONCATENATE("R",'MAPA DE RIESGOS'!$H581,"C",'MAPA DE RIESGOS'!$AF581),"")</f>
        <v/>
      </c>
      <c r="CB165" s="333" t="str">
        <f>IF(AND('MAPA DE RIESGOS'!$AP582="Muy Baja",'MAPA DE RIESGOS'!$AR582="Mayor"),CONCATENATE("R",'MAPA DE RIESGOS'!$H582,"C",'MAPA DE RIESGOS'!$AF582),"")</f>
        <v/>
      </c>
      <c r="CC165" s="334" t="str">
        <f>IF(AND('MAPA DE RIESGOS'!$AP583="Muy Baja",'MAPA DE RIESGOS'!$AR583="Mayor"),CONCATENATE("R",'MAPA DE RIESGOS'!$H583,"C",'MAPA DE RIESGOS'!$AF583),"")</f>
        <v/>
      </c>
      <c r="CD165" s="335" t="str">
        <f>IF(AND('MAPA DE RIESGOS'!$AP566="Muy Baja",'MAPA DE RIESGOS'!$AR566="Catastrófico"),CONCATENATE("R",'MAPA DE RIESGOS'!$H566,"C",'MAPA DE RIESGOS'!$AF566),"")</f>
        <v/>
      </c>
      <c r="CE165" s="335" t="str">
        <f>IF(AND('MAPA DE RIESGOS'!$AP567="Muy Baja",'MAPA DE RIESGOS'!$AR567="Catastrófico"),CONCATENATE("R",'MAPA DE RIESGOS'!$H567,"C",'MAPA DE RIESGOS'!$AF567),"")</f>
        <v/>
      </c>
      <c r="CF165" s="335" t="str">
        <f>IF(AND('MAPA DE RIESGOS'!$AP568="Muy Baja",'MAPA DE RIESGOS'!$AR568="Catastrófico"),CONCATENATE("R",'MAPA DE RIESGOS'!$H568,"C",'MAPA DE RIESGOS'!$AF568),"")</f>
        <v/>
      </c>
      <c r="CG165" s="335" t="str">
        <f>IF(AND('MAPA DE RIESGOS'!$AP569="Muy Baja",'MAPA DE RIESGOS'!$AR569="Catastrófico"),CONCATENATE("R",'MAPA DE RIESGOS'!$H569,"C",'MAPA DE RIESGOS'!$AF569),"")</f>
        <v/>
      </c>
      <c r="CH165" s="335" t="str">
        <f>IF(AND('MAPA DE RIESGOS'!$AP570="Muy Baja",'MAPA DE RIESGOS'!$AR570="Catastrófico"),CONCATENATE("R",'MAPA DE RIESGOS'!$H570,"C",'MAPA DE RIESGOS'!$AF570),"")</f>
        <v/>
      </c>
      <c r="CI165" s="335" t="str">
        <f>IF(AND('MAPA DE RIESGOS'!$AP571="Muy Baja",'MAPA DE RIESGOS'!$AR571="Catastrófico"),CONCATENATE("R",'MAPA DE RIESGOS'!$H571,"C",'MAPA DE RIESGOS'!$AF571),"")</f>
        <v/>
      </c>
      <c r="CJ165" s="335" t="str">
        <f>IF(AND('MAPA DE RIESGOS'!$AP572="Muy Baja",'MAPA DE RIESGOS'!$AR572="Catastrófico"),CONCATENATE("R",'MAPA DE RIESGOS'!$H572,"C",'MAPA DE RIESGOS'!$AF572),"")</f>
        <v/>
      </c>
      <c r="CK165" s="335" t="str">
        <f>IF(AND('MAPA DE RIESGOS'!$AP573="Muy Baja",'MAPA DE RIESGOS'!$AR573="Catastrófico"),CONCATENATE("R",'MAPA DE RIESGOS'!$H573,"C",'MAPA DE RIESGOS'!$AF573),"")</f>
        <v/>
      </c>
      <c r="CL165" s="335" t="str">
        <f>IF(AND('MAPA DE RIESGOS'!$AP574="Muy Baja",'MAPA DE RIESGOS'!$AR574="Catastrófico"),CONCATENATE("R",'MAPA DE RIESGOS'!$H574,"C",'MAPA DE RIESGOS'!$AF574),"")</f>
        <v/>
      </c>
      <c r="CM165" s="335" t="str">
        <f>IF(AND('MAPA DE RIESGOS'!$AP575="Muy Baja",'MAPA DE RIESGOS'!$AR575="Catastrófico"),CONCATENATE("R",'MAPA DE RIESGOS'!$H575,"C",'MAPA DE RIESGOS'!$AF575),"")</f>
        <v/>
      </c>
      <c r="CN165" s="335" t="str">
        <f>IF(AND('MAPA DE RIESGOS'!$AP576="Muy Baja",'MAPA DE RIESGOS'!$AR576="Catastrófico"),CONCATENATE("R",'MAPA DE RIESGOS'!$H576,"C",'MAPA DE RIESGOS'!$AF576),"")</f>
        <v/>
      </c>
      <c r="CO165" s="335" t="str">
        <f>IF(AND('MAPA DE RIESGOS'!$AP577="Muy Baja",'MAPA DE RIESGOS'!$AR577="Catastrófico"),CONCATENATE("R",'MAPA DE RIESGOS'!$H577,"C",'MAPA DE RIESGOS'!$AF577),"")</f>
        <v/>
      </c>
      <c r="CP165" s="335" t="str">
        <f>IF(AND('MAPA DE RIESGOS'!$AP578="Muy Baja",'MAPA DE RIESGOS'!$AR578="Catastrófico"),CONCATENATE("R",'MAPA DE RIESGOS'!$H578,"C",'MAPA DE RIESGOS'!$AF578),"")</f>
        <v/>
      </c>
      <c r="CQ165" s="335" t="str">
        <f>IF(AND('MAPA DE RIESGOS'!$AP579="Muy Baja",'MAPA DE RIESGOS'!$AR579="Catastrófico"),CONCATENATE("R",'MAPA DE RIESGOS'!$H579,"C",'MAPA DE RIESGOS'!$AF579),"")</f>
        <v/>
      </c>
      <c r="CR165" s="335" t="str">
        <f>IF(AND('MAPA DE RIESGOS'!$AP580="Muy Baja",'MAPA DE RIESGOS'!$AR580="Catastrófico"),CONCATENATE("R",'MAPA DE RIESGOS'!$H580,"C",'MAPA DE RIESGOS'!$AF580),"")</f>
        <v/>
      </c>
      <c r="CS165" s="335" t="str">
        <f>IF(AND('MAPA DE RIESGOS'!$AP581="Muy Baja",'MAPA DE RIESGOS'!$AR581="Catastrófico"),CONCATENATE("R",'MAPA DE RIESGOS'!$H581,"C",'MAPA DE RIESGOS'!$AF581),"")</f>
        <v/>
      </c>
      <c r="CT165" s="335" t="str">
        <f>IF(AND('MAPA DE RIESGOS'!$AP582="Muy Baja",'MAPA DE RIESGOS'!$AR582="Catastrófico"),CONCATENATE("R",'MAPA DE RIESGOS'!$H582,"C",'MAPA DE RIESGOS'!$AF582),"")</f>
        <v/>
      </c>
      <c r="CU165" s="336" t="str">
        <f>IF(AND('MAPA DE RIESGOS'!$AP583="Muy Baja",'MAPA DE RIESGOS'!$AR583="Catastrófico"),CONCATENATE("R",'MAPA DE RIESGOS'!$H583,"C",'MAPA DE RIESGOS'!$AF583),"")</f>
        <v/>
      </c>
      <c r="CV165" s="67"/>
    </row>
    <row r="166" spans="2:106" ht="32.450000000000003" customHeight="1">
      <c r="B166" s="966"/>
      <c r="C166" s="966"/>
      <c r="D166" s="967"/>
      <c r="E166" s="955"/>
      <c r="F166" s="956"/>
      <c r="G166" s="956"/>
      <c r="H166" s="956"/>
      <c r="I166" s="956"/>
      <c r="J166" s="354" t="str">
        <f>IF(AND('MAPA DE RIESGOS'!$AP584="Muy Baja",'MAPA DE RIESGOS'!$AR584="Leve"),CONCATENATE("R",'MAPA DE RIESGOS'!$H584,"C",'MAPA DE RIESGOS'!$AF584),"")</f>
        <v/>
      </c>
      <c r="K166" s="355" t="str">
        <f>IF(AND('MAPA DE RIESGOS'!$AP585="Muy Baja",'MAPA DE RIESGOS'!$AR585="Leve"),CONCATENATE("R",'MAPA DE RIESGOS'!$H585,"C",'MAPA DE RIESGOS'!$AF585),"")</f>
        <v/>
      </c>
      <c r="L166" s="355" t="str">
        <f>IF(AND('MAPA DE RIESGOS'!$AP586="Muy Baja",'MAPA DE RIESGOS'!$AR586="Leve"),CONCATENATE("R",'MAPA DE RIESGOS'!$H586,"C",'MAPA DE RIESGOS'!$AF586),"")</f>
        <v/>
      </c>
      <c r="M166" s="355" t="str">
        <f>IF(AND('MAPA DE RIESGOS'!$AP587="Muy Baja",'MAPA DE RIESGOS'!$AR587="Leve"),CONCATENATE("R",'MAPA DE RIESGOS'!$H587,"C",'MAPA DE RIESGOS'!$AF587),"")</f>
        <v/>
      </c>
      <c r="N166" s="355" t="str">
        <f>IF(AND('MAPA DE RIESGOS'!$AP588="Muy Baja",'MAPA DE RIESGOS'!$AR588="Leve"),CONCATENATE("R",'MAPA DE RIESGOS'!$H588,"C",'MAPA DE RIESGOS'!$AF588),"")</f>
        <v/>
      </c>
      <c r="O166" s="355" t="str">
        <f>IF(AND('MAPA DE RIESGOS'!$AP589="Muy Baja",'MAPA DE RIESGOS'!$AR589="Leve"),CONCATENATE("R",'MAPA DE RIESGOS'!$H589,"C",'MAPA DE RIESGOS'!$AF589),"")</f>
        <v/>
      </c>
      <c r="P166" s="355" t="str">
        <f>IF(AND('MAPA DE RIESGOS'!$AP590="Muy Baja",'MAPA DE RIESGOS'!$AR590="Leve"),CONCATENATE("R",'MAPA DE RIESGOS'!$H590,"C",'MAPA DE RIESGOS'!$AF590),"")</f>
        <v/>
      </c>
      <c r="Q166" s="355" t="str">
        <f>IF(AND('MAPA DE RIESGOS'!$AP591="Muy Baja",'MAPA DE RIESGOS'!$AR591="Leve"),CONCATENATE("R",'MAPA DE RIESGOS'!$H591,"C",'MAPA DE RIESGOS'!$AF591),"")</f>
        <v/>
      </c>
      <c r="R166" s="355" t="str">
        <f>IF(AND('MAPA DE RIESGOS'!$AP592="Muy Baja",'MAPA DE RIESGOS'!$AR592="Leve"),CONCATENATE("R",'MAPA DE RIESGOS'!$H592,"C",'MAPA DE RIESGOS'!$AF592),"")</f>
        <v/>
      </c>
      <c r="S166" s="355" t="str">
        <f>IF(AND('MAPA DE RIESGOS'!$AP593="Muy Baja",'MAPA DE RIESGOS'!$AR593="Leve"),CONCATENATE("R",'MAPA DE RIESGOS'!$H593,"C",'MAPA DE RIESGOS'!$AF593),"")</f>
        <v/>
      </c>
      <c r="T166" s="355" t="str">
        <f>IF(AND('MAPA DE RIESGOS'!$AP594="Muy Baja",'MAPA DE RIESGOS'!$AR594="Leve"),CONCATENATE("R",'MAPA DE RIESGOS'!$H594,"C",'MAPA DE RIESGOS'!$AF594),"")</f>
        <v/>
      </c>
      <c r="U166" s="355" t="str">
        <f>IF(AND('MAPA DE RIESGOS'!$AP595="Muy Baja",'MAPA DE RIESGOS'!$AR595="Leve"),CONCATENATE("R",'MAPA DE RIESGOS'!$H595,"C",'MAPA DE RIESGOS'!$AF595),"")</f>
        <v/>
      </c>
      <c r="V166" s="355" t="str">
        <f>IF(AND('MAPA DE RIESGOS'!$AP596="Muy Baja",'MAPA DE RIESGOS'!$AR596="Leve"),CONCATENATE("R",'MAPA DE RIESGOS'!$H596,"C",'MAPA DE RIESGOS'!$AF596),"")</f>
        <v/>
      </c>
      <c r="W166" s="355" t="str">
        <f>IF(AND('MAPA DE RIESGOS'!$AP597="Muy Baja",'MAPA DE RIESGOS'!$AR597="Leve"),CONCATENATE("R",'MAPA DE RIESGOS'!$H597,"C",'MAPA DE RIESGOS'!$AF597),"")</f>
        <v/>
      </c>
      <c r="X166" s="355" t="str">
        <f>IF(AND('MAPA DE RIESGOS'!$AP598="Muy Baja",'MAPA DE RIESGOS'!$AR598="Leve"),CONCATENATE("R",'MAPA DE RIESGOS'!$H598,"C",'MAPA DE RIESGOS'!$AF598),"")</f>
        <v/>
      </c>
      <c r="Y166" s="355" t="str">
        <f>IF(AND('MAPA DE RIESGOS'!$AP599="Muy Baja",'MAPA DE RIESGOS'!$AR599="Leve"),CONCATENATE("R",'MAPA DE RIESGOS'!$H599,"C",'MAPA DE RIESGOS'!$AF599),"")</f>
        <v/>
      </c>
      <c r="Z166" s="355" t="str">
        <f>IF(AND('MAPA DE RIESGOS'!$AP600="Muy Baja",'MAPA DE RIESGOS'!$AR600="Leve"),CONCATENATE("R",'MAPA DE RIESGOS'!$H600,"C",'MAPA DE RIESGOS'!$AF600),"")</f>
        <v/>
      </c>
      <c r="AA166" s="356" t="str">
        <f>IF(AND('MAPA DE RIESGOS'!$AP601="Muy Baja",'MAPA DE RIESGOS'!$AR601="Leve"),CONCATENATE("R",'MAPA DE RIESGOS'!$H601,"C",'MAPA DE RIESGOS'!$AF601),"")</f>
        <v/>
      </c>
      <c r="AB166" s="354" t="str">
        <f>IF(AND('MAPA DE RIESGOS'!$AP584="Muy Baja",'MAPA DE RIESGOS'!$AR584="Menor"),CONCATENATE("R",'MAPA DE RIESGOS'!$H584,"C",'MAPA DE RIESGOS'!$AF584),"")</f>
        <v/>
      </c>
      <c r="AC166" s="355" t="str">
        <f>IF(AND('MAPA DE RIESGOS'!$AP585="Muy Baja",'MAPA DE RIESGOS'!$AR585="Menor"),CONCATENATE("R",'MAPA DE RIESGOS'!$H585,"C",'MAPA DE RIESGOS'!$AF585),"")</f>
        <v/>
      </c>
      <c r="AD166" s="355" t="str">
        <f>IF(AND('MAPA DE RIESGOS'!$AP586="Muy Baja",'MAPA DE RIESGOS'!$AR586="Menor"),CONCATENATE("R",'MAPA DE RIESGOS'!$H586,"C",'MAPA DE RIESGOS'!$AF586),"")</f>
        <v/>
      </c>
      <c r="AE166" s="355" t="str">
        <f>IF(AND('MAPA DE RIESGOS'!$AP587="Muy Baja",'MAPA DE RIESGOS'!$AR587="Menor"),CONCATENATE("R",'MAPA DE RIESGOS'!$H587,"C",'MAPA DE RIESGOS'!$AF587),"")</f>
        <v/>
      </c>
      <c r="AF166" s="355" t="str">
        <f>IF(AND('MAPA DE RIESGOS'!$AP588="Muy Baja",'MAPA DE RIESGOS'!$AR588="Menor"),CONCATENATE("R",'MAPA DE RIESGOS'!$H588,"C",'MAPA DE RIESGOS'!$AF588),"")</f>
        <v/>
      </c>
      <c r="AG166" s="355" t="str">
        <f>IF(AND('MAPA DE RIESGOS'!$AP589="Muy Baja",'MAPA DE RIESGOS'!$AR589="Menor"),CONCATENATE("R",'MAPA DE RIESGOS'!$H589,"C",'MAPA DE RIESGOS'!$AF589),"")</f>
        <v/>
      </c>
      <c r="AH166" s="355" t="str">
        <f>IF(AND('MAPA DE RIESGOS'!$AP590="Muy Baja",'MAPA DE RIESGOS'!$AR590="Menor"),CONCATENATE("R",'MAPA DE RIESGOS'!$H590,"C",'MAPA DE RIESGOS'!$AF590),"")</f>
        <v/>
      </c>
      <c r="AI166" s="355" t="str">
        <f>IF(AND('MAPA DE RIESGOS'!$AP591="Muy Baja",'MAPA DE RIESGOS'!$AR591="Menor"),CONCATENATE("R",'MAPA DE RIESGOS'!$H591,"C",'MAPA DE RIESGOS'!$AF591),"")</f>
        <v/>
      </c>
      <c r="AJ166" s="355" t="str">
        <f>IF(AND('MAPA DE RIESGOS'!$AP592="Muy Baja",'MAPA DE RIESGOS'!$AR592="Menor"),CONCATENATE("R",'MAPA DE RIESGOS'!$H592,"C",'MAPA DE RIESGOS'!$AF592),"")</f>
        <v/>
      </c>
      <c r="AK166" s="355" t="str">
        <f>IF(AND('MAPA DE RIESGOS'!$AP593="Muy Baja",'MAPA DE RIESGOS'!$AR593="Menor"),CONCATENATE("R",'MAPA DE RIESGOS'!$H593,"C",'MAPA DE RIESGOS'!$AF593),"")</f>
        <v/>
      </c>
      <c r="AL166" s="355" t="str">
        <f>IF(AND('MAPA DE RIESGOS'!$AP594="Muy Baja",'MAPA DE RIESGOS'!$AR594="Menor"),CONCATENATE("R",'MAPA DE RIESGOS'!$H594,"C",'MAPA DE RIESGOS'!$AF594),"")</f>
        <v/>
      </c>
      <c r="AM166" s="355" t="str">
        <f>IF(AND('MAPA DE RIESGOS'!$AP595="Muy Baja",'MAPA DE RIESGOS'!$AR595="Menor"),CONCATENATE("R",'MAPA DE RIESGOS'!$H595,"C",'MAPA DE RIESGOS'!$AF595),"")</f>
        <v/>
      </c>
      <c r="AN166" s="355" t="str">
        <f>IF(AND('MAPA DE RIESGOS'!$AP596="Muy Baja",'MAPA DE RIESGOS'!$AR596="Menor"),CONCATENATE("R",'MAPA DE RIESGOS'!$H596,"C",'MAPA DE RIESGOS'!$AF596),"")</f>
        <v/>
      </c>
      <c r="AO166" s="355" t="str">
        <f>IF(AND('MAPA DE RIESGOS'!$AP597="Muy Baja",'MAPA DE RIESGOS'!$AR597="Menor"),CONCATENATE("R",'MAPA DE RIESGOS'!$H597,"C",'MAPA DE RIESGOS'!$AF597),"")</f>
        <v/>
      </c>
      <c r="AP166" s="355" t="str">
        <f>IF(AND('MAPA DE RIESGOS'!$AP598="Muy Baja",'MAPA DE RIESGOS'!$AR598="Menor"),CONCATENATE("R",'MAPA DE RIESGOS'!$H598,"C",'MAPA DE RIESGOS'!$AF598),"")</f>
        <v/>
      </c>
      <c r="AQ166" s="355" t="str">
        <f>IF(AND('MAPA DE RIESGOS'!$AP599="Muy Baja",'MAPA DE RIESGOS'!$AR599="Menor"),CONCATENATE("R",'MAPA DE RIESGOS'!$H599,"C",'MAPA DE RIESGOS'!$AF599),"")</f>
        <v/>
      </c>
      <c r="AR166" s="355" t="str">
        <f>IF(AND('MAPA DE RIESGOS'!$AP600="Muy Baja",'MAPA DE RIESGOS'!$AR600="Menor"),CONCATENATE("R",'MAPA DE RIESGOS'!$H600,"C",'MAPA DE RIESGOS'!$AF600),"")</f>
        <v/>
      </c>
      <c r="AS166" s="356" t="str">
        <f>IF(AND('MAPA DE RIESGOS'!$AP601="Muy Baja",'MAPA DE RIESGOS'!$AR601="Menor"),CONCATENATE("R",'MAPA DE RIESGOS'!$H601,"C",'MAPA DE RIESGOS'!$AF601),"")</f>
        <v/>
      </c>
      <c r="AT166" s="345" t="str">
        <f>IF(AND('MAPA DE RIESGOS'!$AP584="Muy Baja",'MAPA DE RIESGOS'!$AR584="Moderado"),CONCATENATE("R",'MAPA DE RIESGOS'!$H584,"C",'MAPA DE RIESGOS'!$AF584),"")</f>
        <v/>
      </c>
      <c r="AU166" s="346" t="str">
        <f>IF(AND('MAPA DE RIESGOS'!$AP585="Muy Baja",'MAPA DE RIESGOS'!$AR585="Moderado"),CONCATENATE("R",'MAPA DE RIESGOS'!$H585,"C",'MAPA DE RIESGOS'!$AF585),"")</f>
        <v/>
      </c>
      <c r="AV166" s="346" t="str">
        <f>IF(AND('MAPA DE RIESGOS'!$AP586="Muy Baja",'MAPA DE RIESGOS'!$AR586="Moderado"),CONCATENATE("R",'MAPA DE RIESGOS'!$H586,"C",'MAPA DE RIESGOS'!$AF586),"")</f>
        <v/>
      </c>
      <c r="AW166" s="346" t="str">
        <f>IF(AND('MAPA DE RIESGOS'!$AP587="Muy Baja",'MAPA DE RIESGOS'!$AR587="Moderado"),CONCATENATE("R",'MAPA DE RIESGOS'!$H587,"C",'MAPA DE RIESGOS'!$AF587),"")</f>
        <v/>
      </c>
      <c r="AX166" s="346" t="str">
        <f>IF(AND('MAPA DE RIESGOS'!$AP588="Muy Baja",'MAPA DE RIESGOS'!$AR588="Moderado"),CONCATENATE("R",'MAPA DE RIESGOS'!$H588,"C",'MAPA DE RIESGOS'!$AF588),"")</f>
        <v/>
      </c>
      <c r="AY166" s="346" t="str">
        <f>IF(AND('MAPA DE RIESGOS'!$AP589="Muy Baja",'MAPA DE RIESGOS'!$AR589="Moderado"),CONCATENATE("R",'MAPA DE RIESGOS'!$H589,"C",'MAPA DE RIESGOS'!$AF589),"")</f>
        <v/>
      </c>
      <c r="AZ166" s="346" t="str">
        <f>IF(AND('MAPA DE RIESGOS'!$AP590="Muy Baja",'MAPA DE RIESGOS'!$AR590="Moderado"),CONCATENATE("R",'MAPA DE RIESGOS'!$H590,"C",'MAPA DE RIESGOS'!$AF590),"")</f>
        <v/>
      </c>
      <c r="BA166" s="346" t="str">
        <f>IF(AND('MAPA DE RIESGOS'!$AP591="Muy Baja",'MAPA DE RIESGOS'!$AR591="Moderado"),CONCATENATE("R",'MAPA DE RIESGOS'!$H591,"C",'MAPA DE RIESGOS'!$AF591),"")</f>
        <v/>
      </c>
      <c r="BB166" s="346" t="str">
        <f>IF(AND('MAPA DE RIESGOS'!$AP592="Muy Baja",'MAPA DE RIESGOS'!$AR592="Moderado"),CONCATENATE("R",'MAPA DE RIESGOS'!$H592,"C",'MAPA DE RIESGOS'!$AF592),"")</f>
        <v/>
      </c>
      <c r="BC166" s="346" t="str">
        <f>IF(AND('MAPA DE RIESGOS'!$AP593="Muy Baja",'MAPA DE RIESGOS'!$AR593="Moderado"),CONCATENATE("R",'MAPA DE RIESGOS'!$H593,"C",'MAPA DE RIESGOS'!$AF593),"")</f>
        <v/>
      </c>
      <c r="BD166" s="346" t="str">
        <f>IF(AND('MAPA DE RIESGOS'!$AP594="Muy Baja",'MAPA DE RIESGOS'!$AR594="Moderado"),CONCATENATE("R",'MAPA DE RIESGOS'!$H594,"C",'MAPA DE RIESGOS'!$AF594),"")</f>
        <v/>
      </c>
      <c r="BE166" s="346" t="str">
        <f>IF(AND('MAPA DE RIESGOS'!$AP595="Muy Baja",'MAPA DE RIESGOS'!$AR595="Moderado"),CONCATENATE("R",'MAPA DE RIESGOS'!$H595,"C",'MAPA DE RIESGOS'!$AF595),"")</f>
        <v/>
      </c>
      <c r="BF166" s="346" t="str">
        <f>IF(AND('MAPA DE RIESGOS'!$AP596="Muy Baja",'MAPA DE RIESGOS'!$AR596="Moderado"),CONCATENATE("R",'MAPA DE RIESGOS'!$H596,"C",'MAPA DE RIESGOS'!$AF596),"")</f>
        <v/>
      </c>
      <c r="BG166" s="346" t="str">
        <f>IF(AND('MAPA DE RIESGOS'!$AP597="Muy Baja",'MAPA DE RIESGOS'!$AR597="Moderado"),CONCATENATE("R",'MAPA DE RIESGOS'!$H597,"C",'MAPA DE RIESGOS'!$AF597),"")</f>
        <v/>
      </c>
      <c r="BH166" s="346" t="str">
        <f>IF(AND('MAPA DE RIESGOS'!$AP598="Muy Baja",'MAPA DE RIESGOS'!$AR598="Moderado"),CONCATENATE("R",'MAPA DE RIESGOS'!$H598,"C",'MAPA DE RIESGOS'!$AF598),"")</f>
        <v/>
      </c>
      <c r="BI166" s="346" t="str">
        <f>IF(AND('MAPA DE RIESGOS'!$AP599="Muy Baja",'MAPA DE RIESGOS'!$AR599="Moderado"),CONCATENATE("R",'MAPA DE RIESGOS'!$H599,"C",'MAPA DE RIESGOS'!$AF599),"")</f>
        <v/>
      </c>
      <c r="BJ166" s="346" t="str">
        <f>IF(AND('MAPA DE RIESGOS'!$AP600="Muy Baja",'MAPA DE RIESGOS'!$AR600="Moderado"),CONCATENATE("R",'MAPA DE RIESGOS'!$H600,"C",'MAPA DE RIESGOS'!$AF600),"")</f>
        <v/>
      </c>
      <c r="BK166" s="347" t="str">
        <f>IF(AND('MAPA DE RIESGOS'!$AP601="Muy Baja",'MAPA DE RIESGOS'!$AR601="Moderado"),CONCATENATE("R",'MAPA DE RIESGOS'!$H601,"C",'MAPA DE RIESGOS'!$AF601),"")</f>
        <v/>
      </c>
      <c r="BL166" s="333" t="str">
        <f>IF(AND('MAPA DE RIESGOS'!$AP584="Muy Baja",'MAPA DE RIESGOS'!$AR584="Mayor"),CONCATENATE("R",'MAPA DE RIESGOS'!$H584,"C",'MAPA DE RIESGOS'!$AF584),"")</f>
        <v/>
      </c>
      <c r="BM166" s="333" t="str">
        <f>IF(AND('MAPA DE RIESGOS'!$AP585="Muy Baja",'MAPA DE RIESGOS'!$AR585="Mayor"),CONCATENATE("R",'MAPA DE RIESGOS'!$H585,"C",'MAPA DE RIESGOS'!$AF585),"")</f>
        <v/>
      </c>
      <c r="BN166" s="333" t="str">
        <f>IF(AND('MAPA DE RIESGOS'!$AP586="Muy Baja",'MAPA DE RIESGOS'!$AR586="Mayor"),CONCATENATE("R",'MAPA DE RIESGOS'!$H586,"C",'MAPA DE RIESGOS'!$AF586),"")</f>
        <v/>
      </c>
      <c r="BO166" s="333" t="str">
        <f>IF(AND('MAPA DE RIESGOS'!$AP587="Muy Baja",'MAPA DE RIESGOS'!$AR587="Mayor"),CONCATENATE("R",'MAPA DE RIESGOS'!$H587,"C",'MAPA DE RIESGOS'!$AF587),"")</f>
        <v/>
      </c>
      <c r="BP166" s="333" t="str">
        <f>IF(AND('MAPA DE RIESGOS'!$AP588="Muy Baja",'MAPA DE RIESGOS'!$AR588="Mayor"),CONCATENATE("R",'MAPA DE RIESGOS'!$H588,"C",'MAPA DE RIESGOS'!$AF588),"")</f>
        <v/>
      </c>
      <c r="BQ166" s="333" t="str">
        <f>IF(AND('MAPA DE RIESGOS'!$AP589="Muy Baja",'MAPA DE RIESGOS'!$AR589="Mayor"),CONCATENATE("R",'MAPA DE RIESGOS'!$H589,"C",'MAPA DE RIESGOS'!$AF589),"")</f>
        <v/>
      </c>
      <c r="BR166" s="333" t="str">
        <f>IF(AND('MAPA DE RIESGOS'!$AP590="Muy Baja",'MAPA DE RIESGOS'!$AR590="Mayor"),CONCATENATE("R",'MAPA DE RIESGOS'!$H590,"C",'MAPA DE RIESGOS'!$AF590),"")</f>
        <v/>
      </c>
      <c r="BS166" s="333" t="str">
        <f>IF(AND('MAPA DE RIESGOS'!$AP591="Muy Baja",'MAPA DE RIESGOS'!$AR591="Mayor"),CONCATENATE("R",'MAPA DE RIESGOS'!$H591,"C",'MAPA DE RIESGOS'!$AF591),"")</f>
        <v/>
      </c>
      <c r="BT166" s="333" t="str">
        <f>IF(AND('MAPA DE RIESGOS'!$AP592="Muy Baja",'MAPA DE RIESGOS'!$AR592="Mayor"),CONCATENATE("R",'MAPA DE RIESGOS'!$H592,"C",'MAPA DE RIESGOS'!$AF592),"")</f>
        <v/>
      </c>
      <c r="BU166" s="333" t="str">
        <f>IF(AND('MAPA DE RIESGOS'!$AP593="Muy Baja",'MAPA DE RIESGOS'!$AR593="Mayor"),CONCATENATE("R",'MAPA DE RIESGOS'!$H593,"C",'MAPA DE RIESGOS'!$AF593),"")</f>
        <v/>
      </c>
      <c r="BV166" s="333" t="str">
        <f>IF(AND('MAPA DE RIESGOS'!$AP594="Muy Baja",'MAPA DE RIESGOS'!$AR594="Mayor"),CONCATENATE("R",'MAPA DE RIESGOS'!$H594,"C",'MAPA DE RIESGOS'!$AF594),"")</f>
        <v/>
      </c>
      <c r="BW166" s="333" t="str">
        <f>IF(AND('MAPA DE RIESGOS'!$AP595="Muy Baja",'MAPA DE RIESGOS'!$AR595="Mayor"),CONCATENATE("R",'MAPA DE RIESGOS'!$H595,"C",'MAPA DE RIESGOS'!$AF595),"")</f>
        <v/>
      </c>
      <c r="BX166" s="333" t="str">
        <f>IF(AND('MAPA DE RIESGOS'!$AP596="Muy Baja",'MAPA DE RIESGOS'!$AR596="Mayor"),CONCATENATE("R",'MAPA DE RIESGOS'!$H596,"C",'MAPA DE RIESGOS'!$AF596),"")</f>
        <v/>
      </c>
      <c r="BY166" s="333" t="str">
        <f>IF(AND('MAPA DE RIESGOS'!$AP597="Muy Baja",'MAPA DE RIESGOS'!$AR597="Mayor"),CONCATENATE("R",'MAPA DE RIESGOS'!$H597,"C",'MAPA DE RIESGOS'!$AF597),"")</f>
        <v/>
      </c>
      <c r="BZ166" s="333" t="str">
        <f>IF(AND('MAPA DE RIESGOS'!$AP598="Muy Baja",'MAPA DE RIESGOS'!$AR598="Mayor"),CONCATENATE("R",'MAPA DE RIESGOS'!$H598,"C",'MAPA DE RIESGOS'!$AF598),"")</f>
        <v/>
      </c>
      <c r="CA166" s="333" t="str">
        <f>IF(AND('MAPA DE RIESGOS'!$AP599="Muy Baja",'MAPA DE RIESGOS'!$AR599="Mayor"),CONCATENATE("R",'MAPA DE RIESGOS'!$H599,"C",'MAPA DE RIESGOS'!$AF599),"")</f>
        <v/>
      </c>
      <c r="CB166" s="333" t="str">
        <f>IF(AND('MAPA DE RIESGOS'!$AP600="Muy Baja",'MAPA DE RIESGOS'!$AR600="Mayor"),CONCATENATE("R",'MAPA DE RIESGOS'!$H600,"C",'MAPA DE RIESGOS'!$AF600),"")</f>
        <v/>
      </c>
      <c r="CC166" s="334" t="str">
        <f>IF(AND('MAPA DE RIESGOS'!$AP601="Muy Baja",'MAPA DE RIESGOS'!$AR601="Mayor"),CONCATENATE("R",'MAPA DE RIESGOS'!$H601,"C",'MAPA DE RIESGOS'!$AF601),"")</f>
        <v/>
      </c>
      <c r="CD166" s="335" t="str">
        <f>IF(AND('MAPA DE RIESGOS'!$AP584="Muy Baja",'MAPA DE RIESGOS'!$AR584="Catastrófico"),CONCATENATE("R",'MAPA DE RIESGOS'!$H584,"C",'MAPA DE RIESGOS'!$AF584),"")</f>
        <v/>
      </c>
      <c r="CE166" s="335" t="str">
        <f>IF(AND('MAPA DE RIESGOS'!$AP585="Muy Baja",'MAPA DE RIESGOS'!$AR585="Catastrófico"),CONCATENATE("R",'MAPA DE RIESGOS'!$H585,"C",'MAPA DE RIESGOS'!$AF585),"")</f>
        <v/>
      </c>
      <c r="CF166" s="335" t="str">
        <f>IF(AND('MAPA DE RIESGOS'!$AP586="Muy Baja",'MAPA DE RIESGOS'!$AR586="Catastrófico"),CONCATENATE("R",'MAPA DE RIESGOS'!$H586,"C",'MAPA DE RIESGOS'!$AF586),"")</f>
        <v/>
      </c>
      <c r="CG166" s="335" t="str">
        <f>IF(AND('MAPA DE RIESGOS'!$AP587="Muy Baja",'MAPA DE RIESGOS'!$AR587="Catastrófico"),CONCATENATE("R",'MAPA DE RIESGOS'!$H587,"C",'MAPA DE RIESGOS'!$AF587),"")</f>
        <v/>
      </c>
      <c r="CH166" s="335" t="str">
        <f>IF(AND('MAPA DE RIESGOS'!$AP588="Muy Baja",'MAPA DE RIESGOS'!$AR588="Catastrófico"),CONCATENATE("R",'MAPA DE RIESGOS'!$H588,"C",'MAPA DE RIESGOS'!$AF588),"")</f>
        <v/>
      </c>
      <c r="CI166" s="335" t="str">
        <f>IF(AND('MAPA DE RIESGOS'!$AP589="Muy Baja",'MAPA DE RIESGOS'!$AR589="Catastrófico"),CONCATENATE("R",'MAPA DE RIESGOS'!$H589,"C",'MAPA DE RIESGOS'!$AF589),"")</f>
        <v/>
      </c>
      <c r="CJ166" s="335" t="str">
        <f>IF(AND('MAPA DE RIESGOS'!$AP590="Muy Baja",'MAPA DE RIESGOS'!$AR590="Catastrófico"),CONCATENATE("R",'MAPA DE RIESGOS'!$H590,"C",'MAPA DE RIESGOS'!$AF590),"")</f>
        <v/>
      </c>
      <c r="CK166" s="335" t="str">
        <f>IF(AND('MAPA DE RIESGOS'!$AP591="Muy Baja",'MAPA DE RIESGOS'!$AR591="Catastrófico"),CONCATENATE("R",'MAPA DE RIESGOS'!$H591,"C",'MAPA DE RIESGOS'!$AF591),"")</f>
        <v/>
      </c>
      <c r="CL166" s="335" t="str">
        <f>IF(AND('MAPA DE RIESGOS'!$AP592="Muy Baja",'MAPA DE RIESGOS'!$AR592="Catastrófico"),CONCATENATE("R",'MAPA DE RIESGOS'!$H592,"C",'MAPA DE RIESGOS'!$AF592),"")</f>
        <v/>
      </c>
      <c r="CM166" s="335" t="str">
        <f>IF(AND('MAPA DE RIESGOS'!$AP593="Muy Baja",'MAPA DE RIESGOS'!$AR593="Catastrófico"),CONCATENATE("R",'MAPA DE RIESGOS'!$H593,"C",'MAPA DE RIESGOS'!$AF593),"")</f>
        <v/>
      </c>
      <c r="CN166" s="335" t="str">
        <f>IF(AND('MAPA DE RIESGOS'!$AP594="Muy Baja",'MAPA DE RIESGOS'!$AR594="Catastrófico"),CONCATENATE("R",'MAPA DE RIESGOS'!$H594,"C",'MAPA DE RIESGOS'!$AF594),"")</f>
        <v/>
      </c>
      <c r="CO166" s="335" t="str">
        <f>IF(AND('MAPA DE RIESGOS'!$AP595="Muy Baja",'MAPA DE RIESGOS'!$AR595="Catastrófico"),CONCATENATE("R",'MAPA DE RIESGOS'!$H595,"C",'MAPA DE RIESGOS'!$AF595),"")</f>
        <v/>
      </c>
      <c r="CP166" s="335" t="str">
        <f>IF(AND('MAPA DE RIESGOS'!$AP596="Muy Baja",'MAPA DE RIESGOS'!$AR596="Catastrófico"),CONCATENATE("R",'MAPA DE RIESGOS'!$H596,"C",'MAPA DE RIESGOS'!$AF596),"")</f>
        <v/>
      </c>
      <c r="CQ166" s="335" t="str">
        <f>IF(AND('MAPA DE RIESGOS'!$AP597="Muy Baja",'MAPA DE RIESGOS'!$AR597="Catastrófico"),CONCATENATE("R",'MAPA DE RIESGOS'!$H597,"C",'MAPA DE RIESGOS'!$AF597),"")</f>
        <v/>
      </c>
      <c r="CR166" s="335" t="str">
        <f>IF(AND('MAPA DE RIESGOS'!$AP598="Muy Baja",'MAPA DE RIESGOS'!$AR598="Catastrófico"),CONCATENATE("R",'MAPA DE RIESGOS'!$H598,"C",'MAPA DE RIESGOS'!$AF598),"")</f>
        <v/>
      </c>
      <c r="CS166" s="335" t="str">
        <f>IF(AND('MAPA DE RIESGOS'!$AP599="Muy Baja",'MAPA DE RIESGOS'!$AR599="Catastrófico"),CONCATENATE("R",'MAPA DE RIESGOS'!$H599,"C",'MAPA DE RIESGOS'!$AF599),"")</f>
        <v/>
      </c>
      <c r="CT166" s="335" t="str">
        <f>IF(AND('MAPA DE RIESGOS'!$AP600="Muy Baja",'MAPA DE RIESGOS'!$AR600="Catastrófico"),CONCATENATE("R",'MAPA DE RIESGOS'!$H600,"C",'MAPA DE RIESGOS'!$AF600),"")</f>
        <v/>
      </c>
      <c r="CU166" s="336" t="str">
        <f>IF(AND('MAPA DE RIESGOS'!$AP601="Muy Baja",'MAPA DE RIESGOS'!$AR601="Catastrófico"),CONCATENATE("R",'MAPA DE RIESGOS'!$H601,"C",'MAPA DE RIESGOS'!$AF601),"")</f>
        <v/>
      </c>
      <c r="CV166" s="67"/>
      <c r="CW166" s="364"/>
      <c r="CX166" s="364"/>
      <c r="CY166" s="364"/>
      <c r="CZ166" s="364"/>
      <c r="DA166" s="364"/>
      <c r="DB166" s="364"/>
    </row>
    <row r="167" spans="2:106" ht="32.450000000000003" customHeight="1">
      <c r="B167" s="966"/>
      <c r="C167" s="966"/>
      <c r="D167" s="967"/>
      <c r="E167" s="955"/>
      <c r="F167" s="956"/>
      <c r="G167" s="956"/>
      <c r="H167" s="956"/>
      <c r="I167" s="956"/>
      <c r="J167" s="354" t="str">
        <f>IF(AND('MAPA DE RIESGOS'!$AP602="Muy Baja",'MAPA DE RIESGOS'!$AR602="Leve"),CONCATENATE("R",'MAPA DE RIESGOS'!$H602,"C",'MAPA DE RIESGOS'!$AF602),"")</f>
        <v/>
      </c>
      <c r="K167" s="355" t="str">
        <f>IF(AND('MAPA DE RIESGOS'!$AP603="Muy Baja",'MAPA DE RIESGOS'!$AR603="Leve"),CONCATENATE("R",'MAPA DE RIESGOS'!$H603,"C",'MAPA DE RIESGOS'!$AF603),"")</f>
        <v/>
      </c>
      <c r="L167" s="355" t="str">
        <f>IF(AND('MAPA DE RIESGOS'!$AP604="Muy Baja",'MAPA DE RIESGOS'!$AR604="Leve"),CONCATENATE("R",'MAPA DE RIESGOS'!$H604,"C",'MAPA DE RIESGOS'!$AF604),"")</f>
        <v/>
      </c>
      <c r="M167" s="355" t="str">
        <f>IF(AND('MAPA DE RIESGOS'!$AP605="Muy Baja",'MAPA DE RIESGOS'!$AR605="Leve"),CONCATENATE("R",'MAPA DE RIESGOS'!$H605,"C",'MAPA DE RIESGOS'!$AF605),"")</f>
        <v/>
      </c>
      <c r="N167" s="355" t="str">
        <f>IF(AND('MAPA DE RIESGOS'!$AP606="Muy Baja",'MAPA DE RIESGOS'!$AR606="Leve"),CONCATENATE("R",'MAPA DE RIESGOS'!$H606,"C",'MAPA DE RIESGOS'!$AF606),"")</f>
        <v/>
      </c>
      <c r="O167" s="355" t="str">
        <f>IF(AND('MAPA DE RIESGOS'!$AP607="Muy Baja",'MAPA DE RIESGOS'!$AR607="Leve"),CONCATENATE("R",'MAPA DE RIESGOS'!$H607,"C",'MAPA DE RIESGOS'!$AF607),"")</f>
        <v/>
      </c>
      <c r="P167" s="355" t="str">
        <f>IF(AND('MAPA DE RIESGOS'!$AP608="Muy Baja",'MAPA DE RIESGOS'!$AR608="Leve"),CONCATENATE("R",'MAPA DE RIESGOS'!$H608,"C",'MAPA DE RIESGOS'!$AF608),"")</f>
        <v/>
      </c>
      <c r="Q167" s="355" t="str">
        <f>IF(AND('MAPA DE RIESGOS'!$AP609="Muy Baja",'MAPA DE RIESGOS'!$AR609="Leve"),CONCATENATE("R",'MAPA DE RIESGOS'!$H609,"C",'MAPA DE RIESGOS'!$AF609),"")</f>
        <v/>
      </c>
      <c r="R167" s="355" t="str">
        <f>IF(AND('MAPA DE RIESGOS'!$AP610="Muy Baja",'MAPA DE RIESGOS'!$AR610="Leve"),CONCATENATE("R",'MAPA DE RIESGOS'!$H610,"C",'MAPA DE RIESGOS'!$AF610),"")</f>
        <v/>
      </c>
      <c r="S167" s="355" t="str">
        <f>IF(AND('MAPA DE RIESGOS'!$AP611="Muy Baja",'MAPA DE RIESGOS'!$AR611="Leve"),CONCATENATE("R",'MAPA DE RIESGOS'!$H611,"C",'MAPA DE RIESGOS'!$AF611),"")</f>
        <v/>
      </c>
      <c r="T167" s="355" t="str">
        <f>IF(AND('MAPA DE RIESGOS'!$AP612="Muy Baja",'MAPA DE RIESGOS'!$AR612="Leve"),CONCATENATE("R",'MAPA DE RIESGOS'!$H612,"C",'MAPA DE RIESGOS'!$AF612),"")</f>
        <v/>
      </c>
      <c r="U167" s="355" t="str">
        <f>IF(AND('MAPA DE RIESGOS'!$AP613="Muy Baja",'MAPA DE RIESGOS'!$AR613="Leve"),CONCATENATE("R",'MAPA DE RIESGOS'!$H613,"C",'MAPA DE RIESGOS'!$AF613),"")</f>
        <v/>
      </c>
      <c r="V167" s="355" t="str">
        <f>IF(AND('MAPA DE RIESGOS'!$AP614="Muy Baja",'MAPA DE RIESGOS'!$AR614="Leve"),CONCATENATE("R",'MAPA DE RIESGOS'!$H614,"C",'MAPA DE RIESGOS'!$AF614),"")</f>
        <v/>
      </c>
      <c r="W167" s="355" t="str">
        <f>IF(AND('MAPA DE RIESGOS'!$AP615="Muy Baja",'MAPA DE RIESGOS'!$AR615="Leve"),CONCATENATE("R",'MAPA DE RIESGOS'!$H615,"C",'MAPA DE RIESGOS'!$AF615),"")</f>
        <v/>
      </c>
      <c r="X167" s="355" t="str">
        <f>IF(AND('MAPA DE RIESGOS'!$AP616="Muy Baja",'MAPA DE RIESGOS'!$AR616="Leve"),CONCATENATE("R",'MAPA DE RIESGOS'!$H616,"C",'MAPA DE RIESGOS'!$AF616),"")</f>
        <v/>
      </c>
      <c r="Y167" s="355" t="str">
        <f>IF(AND('MAPA DE RIESGOS'!$AP617="Muy Baja",'MAPA DE RIESGOS'!$AR617="Leve"),CONCATENATE("R",'MAPA DE RIESGOS'!$H617,"C",'MAPA DE RIESGOS'!$AF617),"")</f>
        <v/>
      </c>
      <c r="Z167" s="355" t="str">
        <f>IF(AND('MAPA DE RIESGOS'!$AP618="Muy Baja",'MAPA DE RIESGOS'!$AR618="Leve"),CONCATENATE("R",'MAPA DE RIESGOS'!$H618,"C",'MAPA DE RIESGOS'!$AF618),"")</f>
        <v/>
      </c>
      <c r="AA167" s="356" t="str">
        <f>IF(AND('MAPA DE RIESGOS'!$AP619="Muy Baja",'MAPA DE RIESGOS'!$AR619="Leve"),CONCATENATE("R",'MAPA DE RIESGOS'!$H619,"C",'MAPA DE RIESGOS'!$AF619),"")</f>
        <v/>
      </c>
      <c r="AB167" s="354" t="str">
        <f>IF(AND('MAPA DE RIESGOS'!$AP602="Muy Baja",'MAPA DE RIESGOS'!$AR602="Menor"),CONCATENATE("R",'MAPA DE RIESGOS'!$H602,"C",'MAPA DE RIESGOS'!$AF602),"")</f>
        <v/>
      </c>
      <c r="AC167" s="355" t="str">
        <f>IF(AND('MAPA DE RIESGOS'!$AP603="Muy Baja",'MAPA DE RIESGOS'!$AR603="Menor"),CONCATENATE("R",'MAPA DE RIESGOS'!$H603,"C",'MAPA DE RIESGOS'!$AF603),"")</f>
        <v/>
      </c>
      <c r="AD167" s="355" t="str">
        <f>IF(AND('MAPA DE RIESGOS'!$AP604="Muy Baja",'MAPA DE RIESGOS'!$AR604="Menor"),CONCATENATE("R",'MAPA DE RIESGOS'!$H604,"C",'MAPA DE RIESGOS'!$AF604),"")</f>
        <v/>
      </c>
      <c r="AE167" s="355" t="str">
        <f>IF(AND('MAPA DE RIESGOS'!$AP605="Muy Baja",'MAPA DE RIESGOS'!$AR605="Menor"),CONCATENATE("R",'MAPA DE RIESGOS'!$H605,"C",'MAPA DE RIESGOS'!$AF605),"")</f>
        <v/>
      </c>
      <c r="AF167" s="355" t="str">
        <f>IF(AND('MAPA DE RIESGOS'!$AP606="Muy Baja",'MAPA DE RIESGOS'!$AR606="Menor"),CONCATENATE("R",'MAPA DE RIESGOS'!$H606,"C",'MAPA DE RIESGOS'!$AF606),"")</f>
        <v/>
      </c>
      <c r="AG167" s="355" t="str">
        <f>IF(AND('MAPA DE RIESGOS'!$AP607="Muy Baja",'MAPA DE RIESGOS'!$AR607="Menor"),CONCATENATE("R",'MAPA DE RIESGOS'!$H607,"C",'MAPA DE RIESGOS'!$AF607),"")</f>
        <v/>
      </c>
      <c r="AH167" s="355" t="str">
        <f>IF(AND('MAPA DE RIESGOS'!$AP608="Muy Baja",'MAPA DE RIESGOS'!$AR608="Menor"),CONCATENATE("R",'MAPA DE RIESGOS'!$H608,"C",'MAPA DE RIESGOS'!$AF608),"")</f>
        <v/>
      </c>
      <c r="AI167" s="355" t="str">
        <f>IF(AND('MAPA DE RIESGOS'!$AP609="Muy Baja",'MAPA DE RIESGOS'!$AR609="Menor"),CONCATENATE("R",'MAPA DE RIESGOS'!$H609,"C",'MAPA DE RIESGOS'!$AF609),"")</f>
        <v/>
      </c>
      <c r="AJ167" s="355" t="str">
        <f>IF(AND('MAPA DE RIESGOS'!$AP610="Muy Baja",'MAPA DE RIESGOS'!$AR610="Menor"),CONCATENATE("R",'MAPA DE RIESGOS'!$H610,"C",'MAPA DE RIESGOS'!$AF610),"")</f>
        <v/>
      </c>
      <c r="AK167" s="355" t="str">
        <f>IF(AND('MAPA DE RIESGOS'!$AP611="Muy Baja",'MAPA DE RIESGOS'!$AR611="Menor"),CONCATENATE("R",'MAPA DE RIESGOS'!$H611,"C",'MAPA DE RIESGOS'!$AF611),"")</f>
        <v/>
      </c>
      <c r="AL167" s="355" t="str">
        <f>IF(AND('MAPA DE RIESGOS'!$AP612="Muy Baja",'MAPA DE RIESGOS'!$AR612="Menor"),CONCATENATE("R",'MAPA DE RIESGOS'!$H612,"C",'MAPA DE RIESGOS'!$AF612),"")</f>
        <v/>
      </c>
      <c r="AM167" s="355" t="str">
        <f>IF(AND('MAPA DE RIESGOS'!$AP613="Muy Baja",'MAPA DE RIESGOS'!$AR613="Menor"),CONCATENATE("R",'MAPA DE RIESGOS'!$H613,"C",'MAPA DE RIESGOS'!$AF613),"")</f>
        <v/>
      </c>
      <c r="AN167" s="355" t="str">
        <f>IF(AND('MAPA DE RIESGOS'!$AP614="Muy Baja",'MAPA DE RIESGOS'!$AR614="Menor"),CONCATENATE("R",'MAPA DE RIESGOS'!$H614,"C",'MAPA DE RIESGOS'!$AF614),"")</f>
        <v/>
      </c>
      <c r="AO167" s="355" t="str">
        <f>IF(AND('MAPA DE RIESGOS'!$AP615="Muy Baja",'MAPA DE RIESGOS'!$AR615="Menor"),CONCATENATE("R",'MAPA DE RIESGOS'!$H615,"C",'MAPA DE RIESGOS'!$AF615),"")</f>
        <v/>
      </c>
      <c r="AP167" s="355" t="str">
        <f>IF(AND('MAPA DE RIESGOS'!$AP616="Muy Baja",'MAPA DE RIESGOS'!$AR616="Menor"),CONCATENATE("R",'MAPA DE RIESGOS'!$H616,"C",'MAPA DE RIESGOS'!$AF616),"")</f>
        <v/>
      </c>
      <c r="AQ167" s="355" t="str">
        <f>IF(AND('MAPA DE RIESGOS'!$AP617="Muy Baja",'MAPA DE RIESGOS'!$AR617="Menor"),CONCATENATE("R",'MAPA DE RIESGOS'!$H617,"C",'MAPA DE RIESGOS'!$AF617),"")</f>
        <v/>
      </c>
      <c r="AR167" s="355" t="str">
        <f>IF(AND('MAPA DE RIESGOS'!$AP618="Muy Baja",'MAPA DE RIESGOS'!$AR618="Menor"),CONCATENATE("R",'MAPA DE RIESGOS'!$H618,"C",'MAPA DE RIESGOS'!$AF618),"")</f>
        <v/>
      </c>
      <c r="AS167" s="356" t="str">
        <f>IF(AND('MAPA DE RIESGOS'!$AP619="Muy Baja",'MAPA DE RIESGOS'!$AR619="Menor"),CONCATENATE("R",'MAPA DE RIESGOS'!$H619,"C",'MAPA DE RIESGOS'!$AF619),"")</f>
        <v/>
      </c>
      <c r="AT167" s="345" t="str">
        <f>IF(AND('MAPA DE RIESGOS'!$AP602="Muy Baja",'MAPA DE RIESGOS'!$AR602="Moderado"),CONCATENATE("R",'MAPA DE RIESGOS'!$H602,"C",'MAPA DE RIESGOS'!$AF602),"")</f>
        <v/>
      </c>
      <c r="AU167" s="346" t="str">
        <f>IF(AND('MAPA DE RIESGOS'!$AP603="Muy Baja",'MAPA DE RIESGOS'!$AR603="Moderado"),CONCATENATE("R",'MAPA DE RIESGOS'!$H603,"C",'MAPA DE RIESGOS'!$AF603),"")</f>
        <v/>
      </c>
      <c r="AV167" s="346" t="str">
        <f>IF(AND('MAPA DE RIESGOS'!$AP604="Muy Baja",'MAPA DE RIESGOS'!$AR604="Moderado"),CONCATENATE("R",'MAPA DE RIESGOS'!$H604,"C",'MAPA DE RIESGOS'!$AF604),"")</f>
        <v/>
      </c>
      <c r="AW167" s="346" t="str">
        <f>IF(AND('MAPA DE RIESGOS'!$AP605="Muy Baja",'MAPA DE RIESGOS'!$AR605="Moderado"),CONCATENATE("R",'MAPA DE RIESGOS'!$H605,"C",'MAPA DE RIESGOS'!$AF605),"")</f>
        <v/>
      </c>
      <c r="AX167" s="346" t="str">
        <f>IF(AND('MAPA DE RIESGOS'!$AP606="Muy Baja",'MAPA DE RIESGOS'!$AR606="Moderado"),CONCATENATE("R",'MAPA DE RIESGOS'!$H606,"C",'MAPA DE RIESGOS'!$AF606),"")</f>
        <v/>
      </c>
      <c r="AY167" s="346" t="str">
        <f>IF(AND('MAPA DE RIESGOS'!$AP607="Muy Baja",'MAPA DE RIESGOS'!$AR607="Moderado"),CONCATENATE("R",'MAPA DE RIESGOS'!$H607,"C",'MAPA DE RIESGOS'!$AF607),"")</f>
        <v/>
      </c>
      <c r="AZ167" s="346" t="str">
        <f>IF(AND('MAPA DE RIESGOS'!$AP608="Muy Baja",'MAPA DE RIESGOS'!$AR608="Moderado"),CONCATENATE("R",'MAPA DE RIESGOS'!$H608,"C",'MAPA DE RIESGOS'!$AF608),"")</f>
        <v/>
      </c>
      <c r="BA167" s="346" t="str">
        <f>IF(AND('MAPA DE RIESGOS'!$AP609="Muy Baja",'MAPA DE RIESGOS'!$AR609="Moderado"),CONCATENATE("R",'MAPA DE RIESGOS'!$H609,"C",'MAPA DE RIESGOS'!$AF609),"")</f>
        <v/>
      </c>
      <c r="BB167" s="346" t="str">
        <f>IF(AND('MAPA DE RIESGOS'!$AP610="Muy Baja",'MAPA DE RIESGOS'!$AR610="Moderado"),CONCATENATE("R",'MAPA DE RIESGOS'!$H610,"C",'MAPA DE RIESGOS'!$AF610),"")</f>
        <v/>
      </c>
      <c r="BC167" s="346" t="str">
        <f>IF(AND('MAPA DE RIESGOS'!$AP611="Muy Baja",'MAPA DE RIESGOS'!$AR611="Moderado"),CONCATENATE("R",'MAPA DE RIESGOS'!$H611,"C",'MAPA DE RIESGOS'!$AF611),"")</f>
        <v/>
      </c>
      <c r="BD167" s="346" t="str">
        <f>IF(AND('MAPA DE RIESGOS'!$AP612="Muy Baja",'MAPA DE RIESGOS'!$AR612="Moderado"),CONCATENATE("R",'MAPA DE RIESGOS'!$H612,"C",'MAPA DE RIESGOS'!$AF612),"")</f>
        <v/>
      </c>
      <c r="BE167" s="346" t="str">
        <f>IF(AND('MAPA DE RIESGOS'!$AP613="Muy Baja",'MAPA DE RIESGOS'!$AR613="Moderado"),CONCATENATE("R",'MAPA DE RIESGOS'!$H613,"C",'MAPA DE RIESGOS'!$AF613),"")</f>
        <v/>
      </c>
      <c r="BF167" s="346" t="str">
        <f>IF(AND('MAPA DE RIESGOS'!$AP614="Muy Baja",'MAPA DE RIESGOS'!$AR614="Moderado"),CONCATENATE("R",'MAPA DE RIESGOS'!$H614,"C",'MAPA DE RIESGOS'!$AF614),"")</f>
        <v/>
      </c>
      <c r="BG167" s="346" t="str">
        <f>IF(AND('MAPA DE RIESGOS'!$AP615="Muy Baja",'MAPA DE RIESGOS'!$AR615="Moderado"),CONCATENATE("R",'MAPA DE RIESGOS'!$H615,"C",'MAPA DE RIESGOS'!$AF615),"")</f>
        <v/>
      </c>
      <c r="BH167" s="346" t="str">
        <f>IF(AND('MAPA DE RIESGOS'!$AP616="Muy Baja",'MAPA DE RIESGOS'!$AR616="Moderado"),CONCATENATE("R",'MAPA DE RIESGOS'!$H616,"C",'MAPA DE RIESGOS'!$AF616),"")</f>
        <v/>
      </c>
      <c r="BI167" s="346" t="str">
        <f>IF(AND('MAPA DE RIESGOS'!$AP617="Muy Baja",'MAPA DE RIESGOS'!$AR617="Moderado"),CONCATENATE("R",'MAPA DE RIESGOS'!$H617,"C",'MAPA DE RIESGOS'!$AF617),"")</f>
        <v/>
      </c>
      <c r="BJ167" s="346" t="str">
        <f>IF(AND('MAPA DE RIESGOS'!$AP618="Muy Baja",'MAPA DE RIESGOS'!$AR618="Moderado"),CONCATENATE("R",'MAPA DE RIESGOS'!$H618,"C",'MAPA DE RIESGOS'!$AF618),"")</f>
        <v/>
      </c>
      <c r="BK167" s="347" t="str">
        <f>IF(AND('MAPA DE RIESGOS'!$AP619="Muy Baja",'MAPA DE RIESGOS'!$AR619="Moderado"),CONCATENATE("R",'MAPA DE RIESGOS'!$H619,"C",'MAPA DE RIESGOS'!$AF619),"")</f>
        <v/>
      </c>
      <c r="BL167" s="333" t="str">
        <f>IF(AND('MAPA DE RIESGOS'!$AP602="Muy Baja",'MAPA DE RIESGOS'!$AR602="Mayor"),CONCATENATE("R",'MAPA DE RIESGOS'!$H602,"C",'MAPA DE RIESGOS'!$AF602),"")</f>
        <v/>
      </c>
      <c r="BM167" s="333" t="str">
        <f>IF(AND('MAPA DE RIESGOS'!$AP603="Muy Baja",'MAPA DE RIESGOS'!$AR603="Mayor"),CONCATENATE("R",'MAPA DE RIESGOS'!$H603,"C",'MAPA DE RIESGOS'!$AF603),"")</f>
        <v/>
      </c>
      <c r="BN167" s="333" t="str">
        <f>IF(AND('MAPA DE RIESGOS'!$AP604="Muy Baja",'MAPA DE RIESGOS'!$AR604="Mayor"),CONCATENATE("R",'MAPA DE RIESGOS'!$H604,"C",'MAPA DE RIESGOS'!$AF604),"")</f>
        <v/>
      </c>
      <c r="BO167" s="333" t="str">
        <f>IF(AND('MAPA DE RIESGOS'!$AP605="Muy Baja",'MAPA DE RIESGOS'!$AR605="Mayor"),CONCATENATE("R",'MAPA DE RIESGOS'!$H605,"C",'MAPA DE RIESGOS'!$AF605),"")</f>
        <v/>
      </c>
      <c r="BP167" s="333" t="str">
        <f>IF(AND('MAPA DE RIESGOS'!$AP606="Muy Baja",'MAPA DE RIESGOS'!$AR606="Mayor"),CONCATENATE("R",'MAPA DE RIESGOS'!$H606,"C",'MAPA DE RIESGOS'!$AF606),"")</f>
        <v/>
      </c>
      <c r="BQ167" s="333" t="str">
        <f>IF(AND('MAPA DE RIESGOS'!$AP607="Muy Baja",'MAPA DE RIESGOS'!$AR607="Mayor"),CONCATENATE("R",'MAPA DE RIESGOS'!$H607,"C",'MAPA DE RIESGOS'!$AF607),"")</f>
        <v/>
      </c>
      <c r="BR167" s="333" t="str">
        <f>IF(AND('MAPA DE RIESGOS'!$AP608="Muy Baja",'MAPA DE RIESGOS'!$AR608="Mayor"),CONCATENATE("R",'MAPA DE RIESGOS'!$H608,"C",'MAPA DE RIESGOS'!$AF608),"")</f>
        <v/>
      </c>
      <c r="BS167" s="333" t="str">
        <f>IF(AND('MAPA DE RIESGOS'!$AP609="Muy Baja",'MAPA DE RIESGOS'!$AR609="Mayor"),CONCATENATE("R",'MAPA DE RIESGOS'!$H609,"C",'MAPA DE RIESGOS'!$AF609),"")</f>
        <v/>
      </c>
      <c r="BT167" s="333" t="str">
        <f>IF(AND('MAPA DE RIESGOS'!$AP610="Muy Baja",'MAPA DE RIESGOS'!$AR610="Mayor"),CONCATENATE("R",'MAPA DE RIESGOS'!$H610,"C",'MAPA DE RIESGOS'!$AF610),"")</f>
        <v/>
      </c>
      <c r="BU167" s="333" t="str">
        <f>IF(AND('MAPA DE RIESGOS'!$AP611="Muy Baja",'MAPA DE RIESGOS'!$AR611="Mayor"),CONCATENATE("R",'MAPA DE RIESGOS'!$H611,"C",'MAPA DE RIESGOS'!$AF611),"")</f>
        <v/>
      </c>
      <c r="BV167" s="333" t="str">
        <f>IF(AND('MAPA DE RIESGOS'!$AP612="Muy Baja",'MAPA DE RIESGOS'!$AR612="Mayor"),CONCATENATE("R",'MAPA DE RIESGOS'!$H612,"C",'MAPA DE RIESGOS'!$AF612),"")</f>
        <v/>
      </c>
      <c r="BW167" s="333" t="str">
        <f>IF(AND('MAPA DE RIESGOS'!$AP613="Muy Baja",'MAPA DE RIESGOS'!$AR613="Mayor"),CONCATENATE("R",'MAPA DE RIESGOS'!$H613,"C",'MAPA DE RIESGOS'!$AF613),"")</f>
        <v/>
      </c>
      <c r="BX167" s="333" t="str">
        <f>IF(AND('MAPA DE RIESGOS'!$AP614="Muy Baja",'MAPA DE RIESGOS'!$AR614="Mayor"),CONCATENATE("R",'MAPA DE RIESGOS'!$H614,"C",'MAPA DE RIESGOS'!$AF614),"")</f>
        <v/>
      </c>
      <c r="BY167" s="333" t="str">
        <f>IF(AND('MAPA DE RIESGOS'!$AP615="Muy Baja",'MAPA DE RIESGOS'!$AR615="Mayor"),CONCATENATE("R",'MAPA DE RIESGOS'!$H615,"C",'MAPA DE RIESGOS'!$AF615),"")</f>
        <v/>
      </c>
      <c r="BZ167" s="333" t="str">
        <f>IF(AND('MAPA DE RIESGOS'!$AP616="Muy Baja",'MAPA DE RIESGOS'!$AR616="Mayor"),CONCATENATE("R",'MAPA DE RIESGOS'!$H616,"C",'MAPA DE RIESGOS'!$AF616),"")</f>
        <v/>
      </c>
      <c r="CA167" s="333" t="str">
        <f>IF(AND('MAPA DE RIESGOS'!$AP617="Muy Baja",'MAPA DE RIESGOS'!$AR617="Mayor"),CONCATENATE("R",'MAPA DE RIESGOS'!$H617,"C",'MAPA DE RIESGOS'!$AF617),"")</f>
        <v/>
      </c>
      <c r="CB167" s="333" t="str">
        <f>IF(AND('MAPA DE RIESGOS'!$AP618="Muy Baja",'MAPA DE RIESGOS'!$AR618="Mayor"),CONCATENATE("R",'MAPA DE RIESGOS'!$H618,"C",'MAPA DE RIESGOS'!$AF618),"")</f>
        <v/>
      </c>
      <c r="CC167" s="334" t="str">
        <f>IF(AND('MAPA DE RIESGOS'!$AP619="Muy Baja",'MAPA DE RIESGOS'!$AR619="Mayor"),CONCATENATE("R",'MAPA DE RIESGOS'!$H619,"C",'MAPA DE RIESGOS'!$AF619),"")</f>
        <v/>
      </c>
      <c r="CD167" s="335" t="str">
        <f>IF(AND('MAPA DE RIESGOS'!$AP602="Muy Baja",'MAPA DE RIESGOS'!$AR602="Catastrófico"),CONCATENATE("R",'MAPA DE RIESGOS'!$H602,"C",'MAPA DE RIESGOS'!$AF602),"")</f>
        <v/>
      </c>
      <c r="CE167" s="335" t="str">
        <f>IF(AND('MAPA DE RIESGOS'!$AP603="Muy Baja",'MAPA DE RIESGOS'!$AR603="Catastrófico"),CONCATENATE("R",'MAPA DE RIESGOS'!$H603,"C",'MAPA DE RIESGOS'!$AF603),"")</f>
        <v/>
      </c>
      <c r="CF167" s="335" t="str">
        <f>IF(AND('MAPA DE RIESGOS'!$AP604="Muy Baja",'MAPA DE RIESGOS'!$AR604="Catastrófico"),CONCATENATE("R",'MAPA DE RIESGOS'!$H604,"C",'MAPA DE RIESGOS'!$AF604),"")</f>
        <v/>
      </c>
      <c r="CG167" s="335" t="str">
        <f>IF(AND('MAPA DE RIESGOS'!$AP605="Muy Baja",'MAPA DE RIESGOS'!$AR605="Catastrófico"),CONCATENATE("R",'MAPA DE RIESGOS'!$H605,"C",'MAPA DE RIESGOS'!$AF605),"")</f>
        <v/>
      </c>
      <c r="CH167" s="335" t="str">
        <f>IF(AND('MAPA DE RIESGOS'!$AP606="Muy Baja",'MAPA DE RIESGOS'!$AR606="Catastrófico"),CONCATENATE("R",'MAPA DE RIESGOS'!$H606,"C",'MAPA DE RIESGOS'!$AF606),"")</f>
        <v/>
      </c>
      <c r="CI167" s="335" t="str">
        <f>IF(AND('MAPA DE RIESGOS'!$AP607="Muy Baja",'MAPA DE RIESGOS'!$AR607="Catastrófico"),CONCATENATE("R",'MAPA DE RIESGOS'!$H607,"C",'MAPA DE RIESGOS'!$AF607),"")</f>
        <v/>
      </c>
      <c r="CJ167" s="335" t="str">
        <f>IF(AND('MAPA DE RIESGOS'!$AP608="Muy Baja",'MAPA DE RIESGOS'!$AR608="Catastrófico"),CONCATENATE("R",'MAPA DE RIESGOS'!$H608,"C",'MAPA DE RIESGOS'!$AF608),"")</f>
        <v/>
      </c>
      <c r="CK167" s="335" t="str">
        <f>IF(AND('MAPA DE RIESGOS'!$AP609="Muy Baja",'MAPA DE RIESGOS'!$AR609="Catastrófico"),CONCATENATE("R",'MAPA DE RIESGOS'!$H609,"C",'MAPA DE RIESGOS'!$AF609),"")</f>
        <v/>
      </c>
      <c r="CL167" s="335" t="str">
        <f>IF(AND('MAPA DE RIESGOS'!$AP610="Muy Baja",'MAPA DE RIESGOS'!$AR610="Catastrófico"),CONCATENATE("R",'MAPA DE RIESGOS'!$H610,"C",'MAPA DE RIESGOS'!$AF610),"")</f>
        <v/>
      </c>
      <c r="CM167" s="335" t="str">
        <f>IF(AND('MAPA DE RIESGOS'!$AP611="Muy Baja",'MAPA DE RIESGOS'!$AR611="Catastrófico"),CONCATENATE("R",'MAPA DE RIESGOS'!$H611,"C",'MAPA DE RIESGOS'!$AF611),"")</f>
        <v/>
      </c>
      <c r="CN167" s="335" t="str">
        <f>IF(AND('MAPA DE RIESGOS'!$AP612="Muy Baja",'MAPA DE RIESGOS'!$AR612="Catastrófico"),CONCATENATE("R",'MAPA DE RIESGOS'!$H612,"C",'MAPA DE RIESGOS'!$AF612),"")</f>
        <v/>
      </c>
      <c r="CO167" s="335" t="str">
        <f>IF(AND('MAPA DE RIESGOS'!$AP613="Muy Baja",'MAPA DE RIESGOS'!$AR613="Catastrófico"),CONCATENATE("R",'MAPA DE RIESGOS'!$H613,"C",'MAPA DE RIESGOS'!$AF613),"")</f>
        <v/>
      </c>
      <c r="CP167" s="335" t="str">
        <f>IF(AND('MAPA DE RIESGOS'!$AP614="Muy Baja",'MAPA DE RIESGOS'!$AR614="Catastrófico"),CONCATENATE("R",'MAPA DE RIESGOS'!$H614,"C",'MAPA DE RIESGOS'!$AF614),"")</f>
        <v/>
      </c>
      <c r="CQ167" s="335" t="str">
        <f>IF(AND('MAPA DE RIESGOS'!$AP615="Muy Baja",'MAPA DE RIESGOS'!$AR615="Catastrófico"),CONCATENATE("R",'MAPA DE RIESGOS'!$H615,"C",'MAPA DE RIESGOS'!$AF615),"")</f>
        <v/>
      </c>
      <c r="CR167" s="335" t="str">
        <f>IF(AND('MAPA DE RIESGOS'!$AP616="Muy Baja",'MAPA DE RIESGOS'!$AR616="Catastrófico"),CONCATENATE("R",'MAPA DE RIESGOS'!$H616,"C",'MAPA DE RIESGOS'!$AF616),"")</f>
        <v/>
      </c>
      <c r="CS167" s="335" t="str">
        <f>IF(AND('MAPA DE RIESGOS'!$AP617="Muy Baja",'MAPA DE RIESGOS'!$AR617="Catastrófico"),CONCATENATE("R",'MAPA DE RIESGOS'!$H617,"C",'MAPA DE RIESGOS'!$AF617),"")</f>
        <v/>
      </c>
      <c r="CT167" s="335" t="str">
        <f>IF(AND('MAPA DE RIESGOS'!$AP618="Muy Baja",'MAPA DE RIESGOS'!$AR618="Catastrófico"),CONCATENATE("R",'MAPA DE RIESGOS'!$H618,"C",'MAPA DE RIESGOS'!$AF618),"")</f>
        <v/>
      </c>
      <c r="CU167" s="336" t="str">
        <f>IF(AND('MAPA DE RIESGOS'!$AP619="Muy Baja",'MAPA DE RIESGOS'!$AR619="Catastrófico"),CONCATENATE("R",'MAPA DE RIESGOS'!$H619,"C",'MAPA DE RIESGOS'!$AF619),"")</f>
        <v/>
      </c>
      <c r="CV167" s="67"/>
      <c r="CW167" s="364"/>
      <c r="CX167" s="364"/>
      <c r="CY167" s="364"/>
      <c r="CZ167" s="364"/>
      <c r="DA167" s="364"/>
      <c r="DB167" s="364"/>
    </row>
    <row r="168" spans="2:106" ht="32.450000000000003" customHeight="1">
      <c r="B168" s="966"/>
      <c r="C168" s="966"/>
      <c r="D168" s="967"/>
      <c r="E168" s="955"/>
      <c r="F168" s="956"/>
      <c r="G168" s="956"/>
      <c r="H168" s="956"/>
      <c r="I168" s="956"/>
      <c r="J168" s="354" t="str">
        <f>IF(AND('MAPA DE RIESGOS'!$AP620="Muy Baja",'MAPA DE RIESGOS'!$AR620="Leve"),CONCATENATE("R",'MAPA DE RIESGOS'!$H620,"C",'MAPA DE RIESGOS'!$AF620),"")</f>
        <v/>
      </c>
      <c r="K168" s="355" t="str">
        <f>IF(AND('MAPA DE RIESGOS'!$AP621="Muy Baja",'MAPA DE RIESGOS'!$AR621="Leve"),CONCATENATE("R",'MAPA DE RIESGOS'!$H621,"C",'MAPA DE RIESGOS'!$AF621),"")</f>
        <v/>
      </c>
      <c r="L168" s="355" t="str">
        <f>IF(AND('MAPA DE RIESGOS'!$AP622="Muy Baja",'MAPA DE RIESGOS'!$AR622="Leve"),CONCATENATE("R",'MAPA DE RIESGOS'!$H622,"C",'MAPA DE RIESGOS'!$AF622),"")</f>
        <v/>
      </c>
      <c r="M168" s="355" t="str">
        <f>IF(AND('MAPA DE RIESGOS'!$AP623="Muy Baja",'MAPA DE RIESGOS'!$AR623="Leve"),CONCATENATE("R",'MAPA DE RIESGOS'!$H623,"C",'MAPA DE RIESGOS'!$AF623),"")</f>
        <v/>
      </c>
      <c r="N168" s="355" t="str">
        <f>IF(AND('MAPA DE RIESGOS'!$AP624="Muy Baja",'MAPA DE RIESGOS'!$AR624="Leve"),CONCATENATE("R",'MAPA DE RIESGOS'!$H624,"C",'MAPA DE RIESGOS'!$AF624),"")</f>
        <v/>
      </c>
      <c r="O168" s="355" t="str">
        <f>IF(AND('MAPA DE RIESGOS'!$AP625="Muy Baja",'MAPA DE RIESGOS'!$AR625="Leve"),CONCATENATE("R",'MAPA DE RIESGOS'!$H625,"C",'MAPA DE RIESGOS'!$AF625),"")</f>
        <v/>
      </c>
      <c r="P168" s="355" t="str">
        <f>IF(AND('MAPA DE RIESGOS'!$AP626="Muy Baja",'MAPA DE RIESGOS'!$AR626="Leve"),CONCATENATE("R",'MAPA DE RIESGOS'!$H626,"C",'MAPA DE RIESGOS'!$AF626),"")</f>
        <v/>
      </c>
      <c r="Q168" s="355" t="str">
        <f>IF(AND('MAPA DE RIESGOS'!$AP627="Muy Baja",'MAPA DE RIESGOS'!$AR627="Leve"),CONCATENATE("R",'MAPA DE RIESGOS'!$H627,"C",'MAPA DE RIESGOS'!$AF627),"")</f>
        <v/>
      </c>
      <c r="R168" s="355" t="str">
        <f>IF(AND('MAPA DE RIESGOS'!$AP628="Muy Baja",'MAPA DE RIESGOS'!$AR628="Leve"),CONCATENATE("R",'MAPA DE RIESGOS'!$H628,"C",'MAPA DE RIESGOS'!$AF628),"")</f>
        <v/>
      </c>
      <c r="S168" s="355" t="str">
        <f>IF(AND('MAPA DE RIESGOS'!$AP629="Muy Baja",'MAPA DE RIESGOS'!$AR629="Leve"),CONCATENATE("R",'MAPA DE RIESGOS'!$H629,"C",'MAPA DE RIESGOS'!$AF629),"")</f>
        <v/>
      </c>
      <c r="T168" s="355" t="str">
        <f>IF(AND('MAPA DE RIESGOS'!$AP630="Muy Baja",'MAPA DE RIESGOS'!$AR630="Leve"),CONCATENATE("R",'MAPA DE RIESGOS'!$H630,"C",'MAPA DE RIESGOS'!$AF630),"")</f>
        <v/>
      </c>
      <c r="U168" s="355" t="str">
        <f>IF(AND('MAPA DE RIESGOS'!$AP631="Muy Baja",'MAPA DE RIESGOS'!$AR631="Leve"),CONCATENATE("R",'MAPA DE RIESGOS'!$H631,"C",'MAPA DE RIESGOS'!$AF631),"")</f>
        <v/>
      </c>
      <c r="V168" s="355" t="str">
        <f>IF(AND('MAPA DE RIESGOS'!$AP632="Muy Baja",'MAPA DE RIESGOS'!$AR632="Leve"),CONCATENATE("R",'MAPA DE RIESGOS'!$H632,"C",'MAPA DE RIESGOS'!$AF632),"")</f>
        <v/>
      </c>
      <c r="W168" s="355" t="str">
        <f>IF(AND('MAPA DE RIESGOS'!$AP633="Muy Baja",'MAPA DE RIESGOS'!$AR633="Leve"),CONCATENATE("R",'MAPA DE RIESGOS'!$H633,"C",'MAPA DE RIESGOS'!$AF633),"")</f>
        <v/>
      </c>
      <c r="X168" s="355" t="str">
        <f>IF(AND('MAPA DE RIESGOS'!$AP634="Muy Baja",'MAPA DE RIESGOS'!$AR634="Leve"),CONCATENATE("R",'MAPA DE RIESGOS'!$H634,"C",'MAPA DE RIESGOS'!$AF634),"")</f>
        <v/>
      </c>
      <c r="Y168" s="355" t="str">
        <f>IF(AND('MAPA DE RIESGOS'!$AP635="Muy Baja",'MAPA DE RIESGOS'!$AR635="Leve"),CONCATENATE("R",'MAPA DE RIESGOS'!$H635,"C",'MAPA DE RIESGOS'!$AF635),"")</f>
        <v/>
      </c>
      <c r="Z168" s="355" t="str">
        <f>IF(AND('MAPA DE RIESGOS'!$AP636="Muy Baja",'MAPA DE RIESGOS'!$AR636="Leve"),CONCATENATE("R",'MAPA DE RIESGOS'!$H636,"C",'MAPA DE RIESGOS'!$AF636),"")</f>
        <v/>
      </c>
      <c r="AA168" s="356" t="str">
        <f>IF(AND('MAPA DE RIESGOS'!$AP637="Muy Baja",'MAPA DE RIESGOS'!$AR637="Leve"),CONCATENATE("R",'MAPA DE RIESGOS'!$H637,"C",'MAPA DE RIESGOS'!$AF637),"")</f>
        <v/>
      </c>
      <c r="AB168" s="354" t="str">
        <f>IF(AND('MAPA DE RIESGOS'!$AP620="Muy Baja",'MAPA DE RIESGOS'!$AR620="Menor"),CONCATENATE("R",'MAPA DE RIESGOS'!$H620,"C",'MAPA DE RIESGOS'!$AF620),"")</f>
        <v/>
      </c>
      <c r="AC168" s="355" t="str">
        <f>IF(AND('MAPA DE RIESGOS'!$AP621="Muy Baja",'MAPA DE RIESGOS'!$AR621="Menor"),CONCATENATE("R",'MAPA DE RIESGOS'!$H621,"C",'MAPA DE RIESGOS'!$AF621),"")</f>
        <v/>
      </c>
      <c r="AD168" s="355" t="str">
        <f>IF(AND('MAPA DE RIESGOS'!$AP622="Muy Baja",'MAPA DE RIESGOS'!$AR622="Menor"),CONCATENATE("R",'MAPA DE RIESGOS'!$H622,"C",'MAPA DE RIESGOS'!$AF622),"")</f>
        <v/>
      </c>
      <c r="AE168" s="355" t="str">
        <f>IF(AND('MAPA DE RIESGOS'!$AP623="Muy Baja",'MAPA DE RIESGOS'!$AR623="Menor"),CONCATENATE("R",'MAPA DE RIESGOS'!$H623,"C",'MAPA DE RIESGOS'!$AF623),"")</f>
        <v/>
      </c>
      <c r="AF168" s="355" t="str">
        <f>IF(AND('MAPA DE RIESGOS'!$AP624="Muy Baja",'MAPA DE RIESGOS'!$AR624="Menor"),CONCATENATE("R",'MAPA DE RIESGOS'!$H624,"C",'MAPA DE RIESGOS'!$AF624),"")</f>
        <v/>
      </c>
      <c r="AG168" s="355" t="str">
        <f>IF(AND('MAPA DE RIESGOS'!$AP625="Muy Baja",'MAPA DE RIESGOS'!$AR625="Menor"),CONCATENATE("R",'MAPA DE RIESGOS'!$H625,"C",'MAPA DE RIESGOS'!$AF625),"")</f>
        <v/>
      </c>
      <c r="AH168" s="355" t="str">
        <f>IF(AND('MAPA DE RIESGOS'!$AP626="Muy Baja",'MAPA DE RIESGOS'!$AR626="Menor"),CONCATENATE("R",'MAPA DE RIESGOS'!$H626,"C",'MAPA DE RIESGOS'!$AF626),"")</f>
        <v/>
      </c>
      <c r="AI168" s="355" t="str">
        <f>IF(AND('MAPA DE RIESGOS'!$AP627="Muy Baja",'MAPA DE RIESGOS'!$AR627="Menor"),CONCATENATE("R",'MAPA DE RIESGOS'!$H627,"C",'MAPA DE RIESGOS'!$AF627),"")</f>
        <v/>
      </c>
      <c r="AJ168" s="355" t="str">
        <f>IF(AND('MAPA DE RIESGOS'!$AP628="Muy Baja",'MAPA DE RIESGOS'!$AR628="Menor"),CONCATENATE("R",'MAPA DE RIESGOS'!$H628,"C",'MAPA DE RIESGOS'!$AF628),"")</f>
        <v/>
      </c>
      <c r="AK168" s="355" t="str">
        <f>IF(AND('MAPA DE RIESGOS'!$AP629="Muy Baja",'MAPA DE RIESGOS'!$AR629="Menor"),CONCATENATE("R",'MAPA DE RIESGOS'!$H629,"C",'MAPA DE RIESGOS'!$AF629),"")</f>
        <v/>
      </c>
      <c r="AL168" s="355" t="str">
        <f>IF(AND('MAPA DE RIESGOS'!$AP630="Muy Baja",'MAPA DE RIESGOS'!$AR630="Menor"),CONCATENATE("R",'MAPA DE RIESGOS'!$H630,"C",'MAPA DE RIESGOS'!$AF630),"")</f>
        <v/>
      </c>
      <c r="AM168" s="355" t="str">
        <f>IF(AND('MAPA DE RIESGOS'!$AP631="Muy Baja",'MAPA DE RIESGOS'!$AR631="Menor"),CONCATENATE("R",'MAPA DE RIESGOS'!$H631,"C",'MAPA DE RIESGOS'!$AF631),"")</f>
        <v/>
      </c>
      <c r="AN168" s="355" t="str">
        <f>IF(AND('MAPA DE RIESGOS'!$AP632="Muy Baja",'MAPA DE RIESGOS'!$AR632="Menor"),CONCATENATE("R",'MAPA DE RIESGOS'!$H632,"C",'MAPA DE RIESGOS'!$AF632),"")</f>
        <v/>
      </c>
      <c r="AO168" s="355" t="str">
        <f>IF(AND('MAPA DE RIESGOS'!$AP633="Muy Baja",'MAPA DE RIESGOS'!$AR633="Menor"),CONCATENATE("R",'MAPA DE RIESGOS'!$H633,"C",'MAPA DE RIESGOS'!$AF633),"")</f>
        <v/>
      </c>
      <c r="AP168" s="355" t="str">
        <f>IF(AND('MAPA DE RIESGOS'!$AP634="Muy Baja",'MAPA DE RIESGOS'!$AR634="Menor"),CONCATENATE("R",'MAPA DE RIESGOS'!$H634,"C",'MAPA DE RIESGOS'!$AF634),"")</f>
        <v/>
      </c>
      <c r="AQ168" s="355" t="str">
        <f>IF(AND('MAPA DE RIESGOS'!$AP635="Muy Baja",'MAPA DE RIESGOS'!$AR635="Menor"),CONCATENATE("R",'MAPA DE RIESGOS'!$H635,"C",'MAPA DE RIESGOS'!$AF635),"")</f>
        <v/>
      </c>
      <c r="AR168" s="355" t="str">
        <f>IF(AND('MAPA DE RIESGOS'!$AP636="Muy Baja",'MAPA DE RIESGOS'!$AR636="Menor"),CONCATENATE("R",'MAPA DE RIESGOS'!$H636,"C",'MAPA DE RIESGOS'!$AF636),"")</f>
        <v/>
      </c>
      <c r="AS168" s="356" t="str">
        <f>IF(AND('MAPA DE RIESGOS'!$AP637="Muy Baja",'MAPA DE RIESGOS'!$AR637="Menor"),CONCATENATE("R",'MAPA DE RIESGOS'!$H637,"C",'MAPA DE RIESGOS'!$AF637),"")</f>
        <v/>
      </c>
      <c r="AT168" s="345" t="str">
        <f>IF(AND('MAPA DE RIESGOS'!$AP620="Muy Baja",'MAPA DE RIESGOS'!$AR620="Moderado"),CONCATENATE("R",'MAPA DE RIESGOS'!$H620,"C",'MAPA DE RIESGOS'!$AF620),"")</f>
        <v/>
      </c>
      <c r="AU168" s="346" t="str">
        <f>IF(AND('MAPA DE RIESGOS'!$AP621="Muy Baja",'MAPA DE RIESGOS'!$AR621="Moderado"),CONCATENATE("R",'MAPA DE RIESGOS'!$H621,"C",'MAPA DE RIESGOS'!$AF621),"")</f>
        <v/>
      </c>
      <c r="AV168" s="346" t="str">
        <f>IF(AND('MAPA DE RIESGOS'!$AP622="Muy Baja",'MAPA DE RIESGOS'!$AR622="Moderado"),CONCATENATE("R",'MAPA DE RIESGOS'!$H622,"C",'MAPA DE RIESGOS'!$AF622),"")</f>
        <v/>
      </c>
      <c r="AW168" s="346" t="str">
        <f>IF(AND('MAPA DE RIESGOS'!$AP623="Muy Baja",'MAPA DE RIESGOS'!$AR623="Moderado"),CONCATENATE("R",'MAPA DE RIESGOS'!$H623,"C",'MAPA DE RIESGOS'!$AF623),"")</f>
        <v/>
      </c>
      <c r="AX168" s="346" t="str">
        <f>IF(AND('MAPA DE RIESGOS'!$AP624="Muy Baja",'MAPA DE RIESGOS'!$AR624="Moderado"),CONCATENATE("R",'MAPA DE RIESGOS'!$H624,"C",'MAPA DE RIESGOS'!$AF624),"")</f>
        <v/>
      </c>
      <c r="AY168" s="346" t="str">
        <f>IF(AND('MAPA DE RIESGOS'!$AP625="Muy Baja",'MAPA DE RIESGOS'!$AR625="Moderado"),CONCATENATE("R",'MAPA DE RIESGOS'!$H625,"C",'MAPA DE RIESGOS'!$AF625),"")</f>
        <v/>
      </c>
      <c r="AZ168" s="346" t="str">
        <f>IF(AND('MAPA DE RIESGOS'!$AP626="Muy Baja",'MAPA DE RIESGOS'!$AR626="Moderado"),CONCATENATE("R",'MAPA DE RIESGOS'!$H626,"C",'MAPA DE RIESGOS'!$AF626),"")</f>
        <v/>
      </c>
      <c r="BA168" s="346" t="str">
        <f>IF(AND('MAPA DE RIESGOS'!$AP627="Muy Baja",'MAPA DE RIESGOS'!$AR627="Moderado"),CONCATENATE("R",'MAPA DE RIESGOS'!$H627,"C",'MAPA DE RIESGOS'!$AF627),"")</f>
        <v/>
      </c>
      <c r="BB168" s="346" t="str">
        <f>IF(AND('MAPA DE RIESGOS'!$AP628="Muy Baja",'MAPA DE RIESGOS'!$AR628="Moderado"),CONCATENATE("R",'MAPA DE RIESGOS'!$H628,"C",'MAPA DE RIESGOS'!$AF628),"")</f>
        <v/>
      </c>
      <c r="BC168" s="346" t="str">
        <f>IF(AND('MAPA DE RIESGOS'!$AP629="Muy Baja",'MAPA DE RIESGOS'!$AR629="Moderado"),CONCATENATE("R",'MAPA DE RIESGOS'!$H629,"C",'MAPA DE RIESGOS'!$AF629),"")</f>
        <v/>
      </c>
      <c r="BD168" s="346" t="str">
        <f>IF(AND('MAPA DE RIESGOS'!$AP630="Muy Baja",'MAPA DE RIESGOS'!$AR630="Moderado"),CONCATENATE("R",'MAPA DE RIESGOS'!$H630,"C",'MAPA DE RIESGOS'!$AF630),"")</f>
        <v/>
      </c>
      <c r="BE168" s="346" t="str">
        <f>IF(AND('MAPA DE RIESGOS'!$AP631="Muy Baja",'MAPA DE RIESGOS'!$AR631="Moderado"),CONCATENATE("R",'MAPA DE RIESGOS'!$H631,"C",'MAPA DE RIESGOS'!$AF631),"")</f>
        <v/>
      </c>
      <c r="BF168" s="346" t="str">
        <f>IF(AND('MAPA DE RIESGOS'!$AP632="Muy Baja",'MAPA DE RIESGOS'!$AR632="Moderado"),CONCATENATE("R",'MAPA DE RIESGOS'!$H632,"C",'MAPA DE RIESGOS'!$AF632),"")</f>
        <v/>
      </c>
      <c r="BG168" s="346" t="str">
        <f>IF(AND('MAPA DE RIESGOS'!$AP633="Muy Baja",'MAPA DE RIESGOS'!$AR633="Moderado"),CONCATENATE("R",'MAPA DE RIESGOS'!$H633,"C",'MAPA DE RIESGOS'!$AF633),"")</f>
        <v/>
      </c>
      <c r="BH168" s="346" t="str">
        <f>IF(AND('MAPA DE RIESGOS'!$AP634="Muy Baja",'MAPA DE RIESGOS'!$AR634="Moderado"),CONCATENATE("R",'MAPA DE RIESGOS'!$H634,"C",'MAPA DE RIESGOS'!$AF634),"")</f>
        <v/>
      </c>
      <c r="BI168" s="346" t="str">
        <f>IF(AND('MAPA DE RIESGOS'!$AP635="Muy Baja",'MAPA DE RIESGOS'!$AR635="Moderado"),CONCATENATE("R",'MAPA DE RIESGOS'!$H635,"C",'MAPA DE RIESGOS'!$AF635),"")</f>
        <v/>
      </c>
      <c r="BJ168" s="346" t="str">
        <f>IF(AND('MAPA DE RIESGOS'!$AP636="Muy Baja",'MAPA DE RIESGOS'!$AR636="Moderado"),CONCATENATE("R",'MAPA DE RIESGOS'!$H636,"C",'MAPA DE RIESGOS'!$AF636),"")</f>
        <v/>
      </c>
      <c r="BK168" s="347" t="str">
        <f>IF(AND('MAPA DE RIESGOS'!$AP637="Muy Baja",'MAPA DE RIESGOS'!$AR637="Moderado"),CONCATENATE("R",'MAPA DE RIESGOS'!$H637,"C",'MAPA DE RIESGOS'!$AF637),"")</f>
        <v/>
      </c>
      <c r="BL168" s="333" t="str">
        <f>IF(AND('MAPA DE RIESGOS'!$AP620="Muy Baja",'MAPA DE RIESGOS'!$AR620="Mayor"),CONCATENATE("R",'MAPA DE RIESGOS'!$H620,"C",'MAPA DE RIESGOS'!$AF620),"")</f>
        <v/>
      </c>
      <c r="BM168" s="333" t="str">
        <f>IF(AND('MAPA DE RIESGOS'!$AP621="Muy Baja",'MAPA DE RIESGOS'!$AR621="Mayor"),CONCATENATE("R",'MAPA DE RIESGOS'!$H621,"C",'MAPA DE RIESGOS'!$AF621),"")</f>
        <v/>
      </c>
      <c r="BN168" s="333" t="str">
        <f>IF(AND('MAPA DE RIESGOS'!$AP622="Muy Baja",'MAPA DE RIESGOS'!$AR622="Mayor"),CONCATENATE("R",'MAPA DE RIESGOS'!$H622,"C",'MAPA DE RIESGOS'!$AF622),"")</f>
        <v/>
      </c>
      <c r="BO168" s="333" t="str">
        <f>IF(AND('MAPA DE RIESGOS'!$AP623="Muy Baja",'MAPA DE RIESGOS'!$AR623="Mayor"),CONCATENATE("R",'MAPA DE RIESGOS'!$H623,"C",'MAPA DE RIESGOS'!$AF623),"")</f>
        <v/>
      </c>
      <c r="BP168" s="333" t="str">
        <f>IF(AND('MAPA DE RIESGOS'!$AP624="Muy Baja",'MAPA DE RIESGOS'!$AR624="Mayor"),CONCATENATE("R",'MAPA DE RIESGOS'!$H624,"C",'MAPA DE RIESGOS'!$AF624),"")</f>
        <v/>
      </c>
      <c r="BQ168" s="333" t="str">
        <f>IF(AND('MAPA DE RIESGOS'!$AP625="Muy Baja",'MAPA DE RIESGOS'!$AR625="Mayor"),CONCATENATE("R",'MAPA DE RIESGOS'!$H625,"C",'MAPA DE RIESGOS'!$AF625),"")</f>
        <v/>
      </c>
      <c r="BR168" s="333" t="str">
        <f>IF(AND('MAPA DE RIESGOS'!$AP626="Muy Baja",'MAPA DE RIESGOS'!$AR626="Mayor"),CONCATENATE("R",'MAPA DE RIESGOS'!$H626,"C",'MAPA DE RIESGOS'!$AF626),"")</f>
        <v/>
      </c>
      <c r="BS168" s="333" t="str">
        <f>IF(AND('MAPA DE RIESGOS'!$AP627="Muy Baja",'MAPA DE RIESGOS'!$AR627="Mayor"),CONCATENATE("R",'MAPA DE RIESGOS'!$H627,"C",'MAPA DE RIESGOS'!$AF627),"")</f>
        <v/>
      </c>
      <c r="BT168" s="333" t="str">
        <f>IF(AND('MAPA DE RIESGOS'!$AP628="Muy Baja",'MAPA DE RIESGOS'!$AR628="Mayor"),CONCATENATE("R",'MAPA DE RIESGOS'!$H628,"C",'MAPA DE RIESGOS'!$AF628),"")</f>
        <v/>
      </c>
      <c r="BU168" s="333" t="str">
        <f>IF(AND('MAPA DE RIESGOS'!$AP629="Muy Baja",'MAPA DE RIESGOS'!$AR629="Mayor"),CONCATENATE("R",'MAPA DE RIESGOS'!$H629,"C",'MAPA DE RIESGOS'!$AF629),"")</f>
        <v/>
      </c>
      <c r="BV168" s="333" t="str">
        <f>IF(AND('MAPA DE RIESGOS'!$AP630="Muy Baja",'MAPA DE RIESGOS'!$AR630="Mayor"),CONCATENATE("R",'MAPA DE RIESGOS'!$H630,"C",'MAPA DE RIESGOS'!$AF630),"")</f>
        <v/>
      </c>
      <c r="BW168" s="333" t="str">
        <f>IF(AND('MAPA DE RIESGOS'!$AP631="Muy Baja",'MAPA DE RIESGOS'!$AR631="Mayor"),CONCATENATE("R",'MAPA DE RIESGOS'!$H631,"C",'MAPA DE RIESGOS'!$AF631),"")</f>
        <v/>
      </c>
      <c r="BX168" s="333" t="str">
        <f>IF(AND('MAPA DE RIESGOS'!$AP632="Muy Baja",'MAPA DE RIESGOS'!$AR632="Mayor"),CONCATENATE("R",'MAPA DE RIESGOS'!$H632,"C",'MAPA DE RIESGOS'!$AF632),"")</f>
        <v/>
      </c>
      <c r="BY168" s="333" t="str">
        <f>IF(AND('MAPA DE RIESGOS'!$AP633="Muy Baja",'MAPA DE RIESGOS'!$AR633="Mayor"),CONCATENATE("R",'MAPA DE RIESGOS'!$H633,"C",'MAPA DE RIESGOS'!$AF633),"")</f>
        <v/>
      </c>
      <c r="BZ168" s="333" t="str">
        <f>IF(AND('MAPA DE RIESGOS'!$AP634="Muy Baja",'MAPA DE RIESGOS'!$AR634="Mayor"),CONCATENATE("R",'MAPA DE RIESGOS'!$H634,"C",'MAPA DE RIESGOS'!$AF634),"")</f>
        <v/>
      </c>
      <c r="CA168" s="333" t="str">
        <f>IF(AND('MAPA DE RIESGOS'!$AP635="Muy Baja",'MAPA DE RIESGOS'!$AR635="Mayor"),CONCATENATE("R",'MAPA DE RIESGOS'!$H635,"C",'MAPA DE RIESGOS'!$AF635),"")</f>
        <v/>
      </c>
      <c r="CB168" s="333" t="str">
        <f>IF(AND('MAPA DE RIESGOS'!$AP636="Muy Baja",'MAPA DE RIESGOS'!$AR636="Mayor"),CONCATENATE("R",'MAPA DE RIESGOS'!$H636,"C",'MAPA DE RIESGOS'!$AF636),"")</f>
        <v/>
      </c>
      <c r="CC168" s="334" t="str">
        <f>IF(AND('MAPA DE RIESGOS'!$AP637="Muy Baja",'MAPA DE RIESGOS'!$AR637="Mayor"),CONCATENATE("R",'MAPA DE RIESGOS'!$H637,"C",'MAPA DE RIESGOS'!$AF637),"")</f>
        <v/>
      </c>
      <c r="CD168" s="335" t="str">
        <f>IF(AND('MAPA DE RIESGOS'!$AP620="Muy Baja",'MAPA DE RIESGOS'!$AR620="Catastrófico"),CONCATENATE("R",'MAPA DE RIESGOS'!$H620,"C",'MAPA DE RIESGOS'!$AF620),"")</f>
        <v/>
      </c>
      <c r="CE168" s="335" t="str">
        <f>IF(AND('MAPA DE RIESGOS'!$AP621="Muy Baja",'MAPA DE RIESGOS'!$AR621="Catastrófico"),CONCATENATE("R",'MAPA DE RIESGOS'!$H621,"C",'MAPA DE RIESGOS'!$AF621),"")</f>
        <v/>
      </c>
      <c r="CF168" s="335" t="str">
        <f>IF(AND('MAPA DE RIESGOS'!$AP622="Muy Baja",'MAPA DE RIESGOS'!$AR622="Catastrófico"),CONCATENATE("R",'MAPA DE RIESGOS'!$H622,"C",'MAPA DE RIESGOS'!$AF622),"")</f>
        <v/>
      </c>
      <c r="CG168" s="335" t="str">
        <f>IF(AND('MAPA DE RIESGOS'!$AP623="Muy Baja",'MAPA DE RIESGOS'!$AR623="Catastrófico"),CONCATENATE("R",'MAPA DE RIESGOS'!$H623,"C",'MAPA DE RIESGOS'!$AF623),"")</f>
        <v/>
      </c>
      <c r="CH168" s="335" t="str">
        <f>IF(AND('MAPA DE RIESGOS'!$AP624="Muy Baja",'MAPA DE RIESGOS'!$AR624="Catastrófico"),CONCATENATE("R",'MAPA DE RIESGOS'!$H624,"C",'MAPA DE RIESGOS'!$AF624),"")</f>
        <v/>
      </c>
      <c r="CI168" s="335" t="str">
        <f>IF(AND('MAPA DE RIESGOS'!$AP625="Muy Baja",'MAPA DE RIESGOS'!$AR625="Catastrófico"),CONCATENATE("R",'MAPA DE RIESGOS'!$H625,"C",'MAPA DE RIESGOS'!$AF625),"")</f>
        <v/>
      </c>
      <c r="CJ168" s="335" t="str">
        <f>IF(AND('MAPA DE RIESGOS'!$AP626="Muy Baja",'MAPA DE RIESGOS'!$AR626="Catastrófico"),CONCATENATE("R",'MAPA DE RIESGOS'!$H626,"C",'MAPA DE RIESGOS'!$AF626),"")</f>
        <v/>
      </c>
      <c r="CK168" s="335" t="str">
        <f>IF(AND('MAPA DE RIESGOS'!$AP627="Muy Baja",'MAPA DE RIESGOS'!$AR627="Catastrófico"),CONCATENATE("R",'MAPA DE RIESGOS'!$H627,"C",'MAPA DE RIESGOS'!$AF627),"")</f>
        <v/>
      </c>
      <c r="CL168" s="335" t="str">
        <f>IF(AND('MAPA DE RIESGOS'!$AP628="Muy Baja",'MAPA DE RIESGOS'!$AR628="Catastrófico"),CONCATENATE("R",'MAPA DE RIESGOS'!$H628,"C",'MAPA DE RIESGOS'!$AF628),"")</f>
        <v/>
      </c>
      <c r="CM168" s="335" t="str">
        <f>IF(AND('MAPA DE RIESGOS'!$AP629="Muy Baja",'MAPA DE RIESGOS'!$AR629="Catastrófico"),CONCATENATE("R",'MAPA DE RIESGOS'!$H629,"C",'MAPA DE RIESGOS'!$AF629),"")</f>
        <v/>
      </c>
      <c r="CN168" s="335" t="str">
        <f>IF(AND('MAPA DE RIESGOS'!$AP630="Muy Baja",'MAPA DE RIESGOS'!$AR630="Catastrófico"),CONCATENATE("R",'MAPA DE RIESGOS'!$H630,"C",'MAPA DE RIESGOS'!$AF630),"")</f>
        <v/>
      </c>
      <c r="CO168" s="335" t="str">
        <f>IF(AND('MAPA DE RIESGOS'!$AP631="Muy Baja",'MAPA DE RIESGOS'!$AR631="Catastrófico"),CONCATENATE("R",'MAPA DE RIESGOS'!$H631,"C",'MAPA DE RIESGOS'!$AF631),"")</f>
        <v/>
      </c>
      <c r="CP168" s="335" t="str">
        <f>IF(AND('MAPA DE RIESGOS'!$AP632="Muy Baja",'MAPA DE RIESGOS'!$AR632="Catastrófico"),CONCATENATE("R",'MAPA DE RIESGOS'!$H632,"C",'MAPA DE RIESGOS'!$AF632),"")</f>
        <v/>
      </c>
      <c r="CQ168" s="335" t="str">
        <f>IF(AND('MAPA DE RIESGOS'!$AP633="Muy Baja",'MAPA DE RIESGOS'!$AR633="Catastrófico"),CONCATENATE("R",'MAPA DE RIESGOS'!$H633,"C",'MAPA DE RIESGOS'!$AF633),"")</f>
        <v/>
      </c>
      <c r="CR168" s="335" t="str">
        <f>IF(AND('MAPA DE RIESGOS'!$AP634="Muy Baja",'MAPA DE RIESGOS'!$AR634="Catastrófico"),CONCATENATE("R",'MAPA DE RIESGOS'!$H634,"C",'MAPA DE RIESGOS'!$AF634),"")</f>
        <v/>
      </c>
      <c r="CS168" s="335" t="str">
        <f>IF(AND('MAPA DE RIESGOS'!$AP635="Muy Baja",'MAPA DE RIESGOS'!$AR635="Catastrófico"),CONCATENATE("R",'MAPA DE RIESGOS'!$H635,"C",'MAPA DE RIESGOS'!$AF635),"")</f>
        <v/>
      </c>
      <c r="CT168" s="335" t="str">
        <f>IF(AND('MAPA DE RIESGOS'!$AP636="Muy Baja",'MAPA DE RIESGOS'!$AR636="Catastrófico"),CONCATENATE("R",'MAPA DE RIESGOS'!$H636,"C",'MAPA DE RIESGOS'!$AF636),"")</f>
        <v/>
      </c>
      <c r="CU168" s="336" t="str">
        <f>IF(AND('MAPA DE RIESGOS'!$AP637="Muy Baja",'MAPA DE RIESGOS'!$AR637="Catastrófico"),CONCATENATE("R",'MAPA DE RIESGOS'!$H637,"C",'MAPA DE RIESGOS'!$AF637),"")</f>
        <v/>
      </c>
      <c r="CV168" s="67"/>
      <c r="CW168" s="364"/>
      <c r="CX168" s="364"/>
      <c r="CY168" s="364"/>
      <c r="CZ168" s="364"/>
      <c r="DA168" s="364"/>
      <c r="DB168" s="364"/>
    </row>
    <row r="169" spans="2:106" ht="32.450000000000003" customHeight="1">
      <c r="B169" s="966"/>
      <c r="C169" s="966"/>
      <c r="D169" s="967"/>
      <c r="E169" s="955"/>
      <c r="F169" s="956"/>
      <c r="G169" s="956"/>
      <c r="H169" s="956"/>
      <c r="I169" s="956"/>
      <c r="J169" s="354" t="str">
        <f>IF(AND('MAPA DE RIESGOS'!$AP638="Muy Baja",'MAPA DE RIESGOS'!$AR638="Leve"),CONCATENATE("R",'MAPA DE RIESGOS'!$H638,"C",'MAPA DE RIESGOS'!$AF638),"")</f>
        <v/>
      </c>
      <c r="K169" s="355" t="str">
        <f>IF(AND('MAPA DE RIESGOS'!$AP639="Muy Baja",'MAPA DE RIESGOS'!$AR639="Leve"),CONCATENATE("R",'MAPA DE RIESGOS'!$H639,"C",'MAPA DE RIESGOS'!$AF639),"")</f>
        <v/>
      </c>
      <c r="L169" s="355" t="str">
        <f>IF(AND('MAPA DE RIESGOS'!$AP640="Muy Baja",'MAPA DE RIESGOS'!$AR640="Leve"),CONCATENATE("R",'MAPA DE RIESGOS'!$H640,"C",'MAPA DE RIESGOS'!$AF640),"")</f>
        <v/>
      </c>
      <c r="M169" s="355" t="str">
        <f>IF(AND('MAPA DE RIESGOS'!$AP641="Muy Baja",'MAPA DE RIESGOS'!$AR641="Leve"),CONCATENATE("R",'MAPA DE RIESGOS'!$H641,"C",'MAPA DE RIESGOS'!$AF641),"")</f>
        <v/>
      </c>
      <c r="N169" s="355" t="str">
        <f>IF(AND('MAPA DE RIESGOS'!$AP642="Muy Baja",'MAPA DE RIESGOS'!$AR642="Leve"),CONCATENATE("R",'MAPA DE RIESGOS'!$H642,"C",'MAPA DE RIESGOS'!$AF642),"")</f>
        <v/>
      </c>
      <c r="O169" s="355" t="str">
        <f>IF(AND('MAPA DE RIESGOS'!$AP643="Muy Baja",'MAPA DE RIESGOS'!$AR643="Leve"),CONCATENATE("R",'MAPA DE RIESGOS'!$H643,"C",'MAPA DE RIESGOS'!$AF643),"")</f>
        <v/>
      </c>
      <c r="P169" s="355" t="str">
        <f>IF(AND('MAPA DE RIESGOS'!$AP644="Muy Baja",'MAPA DE RIESGOS'!$AR644="Leve"),CONCATENATE("R",'MAPA DE RIESGOS'!$H644,"C",'MAPA DE RIESGOS'!$AF644),"")</f>
        <v/>
      </c>
      <c r="Q169" s="355" t="str">
        <f>IF(AND('MAPA DE RIESGOS'!$AP645="Muy Baja",'MAPA DE RIESGOS'!$AR645="Leve"),CONCATENATE("R",'MAPA DE RIESGOS'!$H645,"C",'MAPA DE RIESGOS'!$AF645),"")</f>
        <v/>
      </c>
      <c r="R169" s="355" t="str">
        <f>IF(AND('MAPA DE RIESGOS'!$AP646="Muy Baja",'MAPA DE RIESGOS'!$AR646="Leve"),CONCATENATE("R",'MAPA DE RIESGOS'!$H646,"C",'MAPA DE RIESGOS'!$AF646),"")</f>
        <v/>
      </c>
      <c r="S169" s="355" t="str">
        <f>IF(AND('MAPA DE RIESGOS'!$AP647="Muy Baja",'MAPA DE RIESGOS'!$AR647="Leve"),CONCATENATE("R",'MAPA DE RIESGOS'!$H647,"C",'MAPA DE RIESGOS'!$AF647),"")</f>
        <v/>
      </c>
      <c r="T169" s="355" t="str">
        <f>IF(AND('MAPA DE RIESGOS'!$AP648="Muy Baja",'MAPA DE RIESGOS'!$AR648="Leve"),CONCATENATE("R",'MAPA DE RIESGOS'!$H648,"C",'MAPA DE RIESGOS'!$AF648),"")</f>
        <v/>
      </c>
      <c r="U169" s="355" t="str">
        <f>IF(AND('MAPA DE RIESGOS'!$AP649="Muy Baja",'MAPA DE RIESGOS'!$AR649="Leve"),CONCATENATE("R",'MAPA DE RIESGOS'!$H649,"C",'MAPA DE RIESGOS'!$AF649),"")</f>
        <v/>
      </c>
      <c r="V169" s="355" t="str">
        <f>IF(AND('MAPA DE RIESGOS'!$AP650="Muy Baja",'MAPA DE RIESGOS'!$AR650="Leve"),CONCATENATE("R",'MAPA DE RIESGOS'!$H650,"C",'MAPA DE RIESGOS'!$AF650),"")</f>
        <v/>
      </c>
      <c r="W169" s="355" t="str">
        <f>IF(AND('MAPA DE RIESGOS'!$AP651="Muy Baja",'MAPA DE RIESGOS'!$AR651="Leve"),CONCATENATE("R",'MAPA DE RIESGOS'!$H651,"C",'MAPA DE RIESGOS'!$AF651),"")</f>
        <v/>
      </c>
      <c r="X169" s="355" t="str">
        <f>IF(AND('MAPA DE RIESGOS'!$AP652="Muy Baja",'MAPA DE RIESGOS'!$AR652="Leve"),CONCATENATE("R",'MAPA DE RIESGOS'!$H652,"C",'MAPA DE RIESGOS'!$AF652),"")</f>
        <v/>
      </c>
      <c r="Y169" s="355" t="str">
        <f>IF(AND('MAPA DE RIESGOS'!$AP653="Muy Baja",'MAPA DE RIESGOS'!$AR653="Leve"),CONCATENATE("R",'MAPA DE RIESGOS'!$H653,"C",'MAPA DE RIESGOS'!$AF653),"")</f>
        <v/>
      </c>
      <c r="Z169" s="355" t="str">
        <f>IF(AND('MAPA DE RIESGOS'!$AP654="Muy Baja",'MAPA DE RIESGOS'!$AR654="Leve"),CONCATENATE("R",'MAPA DE RIESGOS'!$H654,"C",'MAPA DE RIESGOS'!$AF654),"")</f>
        <v/>
      </c>
      <c r="AA169" s="356" t="str">
        <f>IF(AND('MAPA DE RIESGOS'!$AP655="Muy Baja",'MAPA DE RIESGOS'!$AR655="Leve"),CONCATENATE("R",'MAPA DE RIESGOS'!$H655,"C",'MAPA DE RIESGOS'!$AF655),"")</f>
        <v/>
      </c>
      <c r="AB169" s="354" t="str">
        <f>IF(AND('MAPA DE RIESGOS'!$AP638="Muy Baja",'MAPA DE RIESGOS'!$AR638="Menor"),CONCATENATE("R",'MAPA DE RIESGOS'!$H638,"C",'MAPA DE RIESGOS'!$AF638),"")</f>
        <v/>
      </c>
      <c r="AC169" s="355" t="str">
        <f>IF(AND('MAPA DE RIESGOS'!$AP639="Muy Baja",'MAPA DE RIESGOS'!$AR639="Menor"),CONCATENATE("R",'MAPA DE RIESGOS'!$H639,"C",'MAPA DE RIESGOS'!$AF639),"")</f>
        <v/>
      </c>
      <c r="AD169" s="355" t="str">
        <f>IF(AND('MAPA DE RIESGOS'!$AP640="Muy Baja",'MAPA DE RIESGOS'!$AR640="Menor"),CONCATENATE("R",'MAPA DE RIESGOS'!$H640,"C",'MAPA DE RIESGOS'!$AF640),"")</f>
        <v/>
      </c>
      <c r="AE169" s="355" t="str">
        <f>IF(AND('MAPA DE RIESGOS'!$AP641="Muy Baja",'MAPA DE RIESGOS'!$AR641="Menor"),CONCATENATE("R",'MAPA DE RIESGOS'!$H641,"C",'MAPA DE RIESGOS'!$AF641),"")</f>
        <v/>
      </c>
      <c r="AF169" s="355" t="str">
        <f>IF(AND('MAPA DE RIESGOS'!$AP642="Muy Baja",'MAPA DE RIESGOS'!$AR642="Menor"),CONCATENATE("R",'MAPA DE RIESGOS'!$H642,"C",'MAPA DE RIESGOS'!$AF642),"")</f>
        <v/>
      </c>
      <c r="AG169" s="355" t="str">
        <f>IF(AND('MAPA DE RIESGOS'!$AP643="Muy Baja",'MAPA DE RIESGOS'!$AR643="Menor"),CONCATENATE("R",'MAPA DE RIESGOS'!$H643,"C",'MAPA DE RIESGOS'!$AF643),"")</f>
        <v/>
      </c>
      <c r="AH169" s="355" t="str">
        <f>IF(AND('MAPA DE RIESGOS'!$AP644="Muy Baja",'MAPA DE RIESGOS'!$AR644="Menor"),CONCATENATE("R",'MAPA DE RIESGOS'!$H644,"C",'MAPA DE RIESGOS'!$AF644),"")</f>
        <v/>
      </c>
      <c r="AI169" s="355" t="str">
        <f>IF(AND('MAPA DE RIESGOS'!$AP645="Muy Baja",'MAPA DE RIESGOS'!$AR645="Menor"),CONCATENATE("R",'MAPA DE RIESGOS'!$H645,"C",'MAPA DE RIESGOS'!$AF645),"")</f>
        <v/>
      </c>
      <c r="AJ169" s="355" t="str">
        <f>IF(AND('MAPA DE RIESGOS'!$AP646="Muy Baja",'MAPA DE RIESGOS'!$AR646="Menor"),CONCATENATE("R",'MAPA DE RIESGOS'!$H646,"C",'MAPA DE RIESGOS'!$AF646),"")</f>
        <v/>
      </c>
      <c r="AK169" s="355" t="str">
        <f>IF(AND('MAPA DE RIESGOS'!$AP647="Muy Baja",'MAPA DE RIESGOS'!$AR647="Menor"),CONCATENATE("R",'MAPA DE RIESGOS'!$H647,"C",'MAPA DE RIESGOS'!$AF647),"")</f>
        <v/>
      </c>
      <c r="AL169" s="355" t="str">
        <f>IF(AND('MAPA DE RIESGOS'!$AP648="Muy Baja",'MAPA DE RIESGOS'!$AR648="Menor"),CONCATENATE("R",'MAPA DE RIESGOS'!$H648,"C",'MAPA DE RIESGOS'!$AF648),"")</f>
        <v/>
      </c>
      <c r="AM169" s="355" t="str">
        <f>IF(AND('MAPA DE RIESGOS'!$AP649="Muy Baja",'MAPA DE RIESGOS'!$AR649="Menor"),CONCATENATE("R",'MAPA DE RIESGOS'!$H649,"C",'MAPA DE RIESGOS'!$AF649),"")</f>
        <v/>
      </c>
      <c r="AN169" s="355" t="str">
        <f>IF(AND('MAPA DE RIESGOS'!$AP650="Muy Baja",'MAPA DE RIESGOS'!$AR650="Menor"),CONCATENATE("R",'MAPA DE RIESGOS'!$H650,"C",'MAPA DE RIESGOS'!$AF650),"")</f>
        <v/>
      </c>
      <c r="AO169" s="355" t="str">
        <f>IF(AND('MAPA DE RIESGOS'!$AP651="Muy Baja",'MAPA DE RIESGOS'!$AR651="Menor"),CONCATENATE("R",'MAPA DE RIESGOS'!$H651,"C",'MAPA DE RIESGOS'!$AF651),"")</f>
        <v/>
      </c>
      <c r="AP169" s="355" t="str">
        <f>IF(AND('MAPA DE RIESGOS'!$AP652="Muy Baja",'MAPA DE RIESGOS'!$AR652="Menor"),CONCATENATE("R",'MAPA DE RIESGOS'!$H652,"C",'MAPA DE RIESGOS'!$AF652),"")</f>
        <v/>
      </c>
      <c r="AQ169" s="355" t="str">
        <f>IF(AND('MAPA DE RIESGOS'!$AP653="Muy Baja",'MAPA DE RIESGOS'!$AR653="Menor"),CONCATENATE("R",'MAPA DE RIESGOS'!$H653,"C",'MAPA DE RIESGOS'!$AF653),"")</f>
        <v/>
      </c>
      <c r="AR169" s="355" t="str">
        <f>IF(AND('MAPA DE RIESGOS'!$AP654="Muy Baja",'MAPA DE RIESGOS'!$AR654="Menor"),CONCATENATE("R",'MAPA DE RIESGOS'!$H654,"C",'MAPA DE RIESGOS'!$AF654),"")</f>
        <v/>
      </c>
      <c r="AS169" s="356" t="str">
        <f>IF(AND('MAPA DE RIESGOS'!$AP655="Muy Baja",'MAPA DE RIESGOS'!$AR655="Menor"),CONCATENATE("R",'MAPA DE RIESGOS'!$H655,"C",'MAPA DE RIESGOS'!$AF655),"")</f>
        <v/>
      </c>
      <c r="AT169" s="345" t="str">
        <f>IF(AND('MAPA DE RIESGOS'!$AP638="Muy Baja",'MAPA DE RIESGOS'!$AR638="Moderado"),CONCATENATE("R",'MAPA DE RIESGOS'!$H638,"C",'MAPA DE RIESGOS'!$AF638),"")</f>
        <v/>
      </c>
      <c r="AU169" s="346" t="str">
        <f>IF(AND('MAPA DE RIESGOS'!$AP639="Muy Baja",'MAPA DE RIESGOS'!$AR639="Moderado"),CONCATENATE("R",'MAPA DE RIESGOS'!$H639,"C",'MAPA DE RIESGOS'!$AF639),"")</f>
        <v/>
      </c>
      <c r="AV169" s="346" t="str">
        <f>IF(AND('MAPA DE RIESGOS'!$AP640="Muy Baja",'MAPA DE RIESGOS'!$AR640="Moderado"),CONCATENATE("R",'MAPA DE RIESGOS'!$H640,"C",'MAPA DE RIESGOS'!$AF640),"")</f>
        <v/>
      </c>
      <c r="AW169" s="346" t="str">
        <f>IF(AND('MAPA DE RIESGOS'!$AP641="Muy Baja",'MAPA DE RIESGOS'!$AR641="Moderado"),CONCATENATE("R",'MAPA DE RIESGOS'!$H641,"C",'MAPA DE RIESGOS'!$AF641),"")</f>
        <v/>
      </c>
      <c r="AX169" s="346" t="str">
        <f>IF(AND('MAPA DE RIESGOS'!$AP642="Muy Baja",'MAPA DE RIESGOS'!$AR642="Moderado"),CONCATENATE("R",'MAPA DE RIESGOS'!$H642,"C",'MAPA DE RIESGOS'!$AF642),"")</f>
        <v/>
      </c>
      <c r="AY169" s="346" t="str">
        <f>IF(AND('MAPA DE RIESGOS'!$AP643="Muy Baja",'MAPA DE RIESGOS'!$AR643="Moderado"),CONCATENATE("R",'MAPA DE RIESGOS'!$H643,"C",'MAPA DE RIESGOS'!$AF643),"")</f>
        <v/>
      </c>
      <c r="AZ169" s="346" t="str">
        <f>IF(AND('MAPA DE RIESGOS'!$AP644="Muy Baja",'MAPA DE RIESGOS'!$AR644="Moderado"),CONCATENATE("R",'MAPA DE RIESGOS'!$H644,"C",'MAPA DE RIESGOS'!$AF644),"")</f>
        <v/>
      </c>
      <c r="BA169" s="346" t="str">
        <f>IF(AND('MAPA DE RIESGOS'!$AP645="Muy Baja",'MAPA DE RIESGOS'!$AR645="Moderado"),CONCATENATE("R",'MAPA DE RIESGOS'!$H645,"C",'MAPA DE RIESGOS'!$AF645),"")</f>
        <v/>
      </c>
      <c r="BB169" s="346" t="str">
        <f>IF(AND('MAPA DE RIESGOS'!$AP646="Muy Baja",'MAPA DE RIESGOS'!$AR646="Moderado"),CONCATENATE("R",'MAPA DE RIESGOS'!$H646,"C",'MAPA DE RIESGOS'!$AF646),"")</f>
        <v/>
      </c>
      <c r="BC169" s="346" t="str">
        <f>IF(AND('MAPA DE RIESGOS'!$AP647="Muy Baja",'MAPA DE RIESGOS'!$AR647="Moderado"),CONCATENATE("R",'MAPA DE RIESGOS'!$H647,"C",'MAPA DE RIESGOS'!$AF647),"")</f>
        <v/>
      </c>
      <c r="BD169" s="346" t="str">
        <f>IF(AND('MAPA DE RIESGOS'!$AP648="Muy Baja",'MAPA DE RIESGOS'!$AR648="Moderado"),CONCATENATE("R",'MAPA DE RIESGOS'!$H648,"C",'MAPA DE RIESGOS'!$AF648),"")</f>
        <v/>
      </c>
      <c r="BE169" s="346" t="str">
        <f>IF(AND('MAPA DE RIESGOS'!$AP649="Muy Baja",'MAPA DE RIESGOS'!$AR649="Moderado"),CONCATENATE("R",'MAPA DE RIESGOS'!$H649,"C",'MAPA DE RIESGOS'!$AF649),"")</f>
        <v/>
      </c>
      <c r="BF169" s="346" t="str">
        <f>IF(AND('MAPA DE RIESGOS'!$AP650="Muy Baja",'MAPA DE RIESGOS'!$AR650="Moderado"),CONCATENATE("R",'MAPA DE RIESGOS'!$H650,"C",'MAPA DE RIESGOS'!$AF650),"")</f>
        <v/>
      </c>
      <c r="BG169" s="346" t="str">
        <f>IF(AND('MAPA DE RIESGOS'!$AP651="Muy Baja",'MAPA DE RIESGOS'!$AR651="Moderado"),CONCATENATE("R",'MAPA DE RIESGOS'!$H651,"C",'MAPA DE RIESGOS'!$AF651),"")</f>
        <v/>
      </c>
      <c r="BH169" s="346" t="str">
        <f>IF(AND('MAPA DE RIESGOS'!$AP652="Muy Baja",'MAPA DE RIESGOS'!$AR652="Moderado"),CONCATENATE("R",'MAPA DE RIESGOS'!$H652,"C",'MAPA DE RIESGOS'!$AF652),"")</f>
        <v/>
      </c>
      <c r="BI169" s="346" t="str">
        <f>IF(AND('MAPA DE RIESGOS'!$AP653="Muy Baja",'MAPA DE RIESGOS'!$AR653="Moderado"),CONCATENATE("R",'MAPA DE RIESGOS'!$H653,"C",'MAPA DE RIESGOS'!$AF653),"")</f>
        <v/>
      </c>
      <c r="BJ169" s="346" t="str">
        <f>IF(AND('MAPA DE RIESGOS'!$AP654="Muy Baja",'MAPA DE RIESGOS'!$AR654="Moderado"),CONCATENATE("R",'MAPA DE RIESGOS'!$H654,"C",'MAPA DE RIESGOS'!$AF654),"")</f>
        <v/>
      </c>
      <c r="BK169" s="347" t="str">
        <f>IF(AND('MAPA DE RIESGOS'!$AP655="Muy Baja",'MAPA DE RIESGOS'!$AR655="Moderado"),CONCATENATE("R",'MAPA DE RIESGOS'!$H655,"C",'MAPA DE RIESGOS'!$AF655),"")</f>
        <v/>
      </c>
      <c r="BL169" s="333" t="str">
        <f>IF(AND('MAPA DE RIESGOS'!$AP638="Muy Baja",'MAPA DE RIESGOS'!$AR638="Mayor"),CONCATENATE("R",'MAPA DE RIESGOS'!$H638,"C",'MAPA DE RIESGOS'!$AF638),"")</f>
        <v/>
      </c>
      <c r="BM169" s="333" t="str">
        <f>IF(AND('MAPA DE RIESGOS'!$AP639="Muy Baja",'MAPA DE RIESGOS'!$AR639="Mayor"),CONCATENATE("R",'MAPA DE RIESGOS'!$H639,"C",'MAPA DE RIESGOS'!$AF639),"")</f>
        <v/>
      </c>
      <c r="BN169" s="333" t="str">
        <f>IF(AND('MAPA DE RIESGOS'!$AP640="Muy Baja",'MAPA DE RIESGOS'!$AR640="Mayor"),CONCATENATE("R",'MAPA DE RIESGOS'!$H640,"C",'MAPA DE RIESGOS'!$AF640),"")</f>
        <v/>
      </c>
      <c r="BO169" s="333" t="str">
        <f>IF(AND('MAPA DE RIESGOS'!$AP641="Muy Baja",'MAPA DE RIESGOS'!$AR641="Mayor"),CONCATENATE("R",'MAPA DE RIESGOS'!$H641,"C",'MAPA DE RIESGOS'!$AF641),"")</f>
        <v/>
      </c>
      <c r="BP169" s="333" t="str">
        <f>IF(AND('MAPA DE RIESGOS'!$AP642="Muy Baja",'MAPA DE RIESGOS'!$AR642="Mayor"),CONCATENATE("R",'MAPA DE RIESGOS'!$H642,"C",'MAPA DE RIESGOS'!$AF642),"")</f>
        <v/>
      </c>
      <c r="BQ169" s="333" t="str">
        <f>IF(AND('MAPA DE RIESGOS'!$AP643="Muy Baja",'MAPA DE RIESGOS'!$AR643="Mayor"),CONCATENATE("R",'MAPA DE RIESGOS'!$H643,"C",'MAPA DE RIESGOS'!$AF643),"")</f>
        <v/>
      </c>
      <c r="BR169" s="333" t="str">
        <f>IF(AND('MAPA DE RIESGOS'!$AP644="Muy Baja",'MAPA DE RIESGOS'!$AR644="Mayor"),CONCATENATE("R",'MAPA DE RIESGOS'!$H644,"C",'MAPA DE RIESGOS'!$AF644),"")</f>
        <v/>
      </c>
      <c r="BS169" s="333" t="str">
        <f>IF(AND('MAPA DE RIESGOS'!$AP645="Muy Baja",'MAPA DE RIESGOS'!$AR645="Mayor"),CONCATENATE("R",'MAPA DE RIESGOS'!$H645,"C",'MAPA DE RIESGOS'!$AF645),"")</f>
        <v/>
      </c>
      <c r="BT169" s="333" t="str">
        <f>IF(AND('MAPA DE RIESGOS'!$AP646="Muy Baja",'MAPA DE RIESGOS'!$AR646="Mayor"),CONCATENATE("R",'MAPA DE RIESGOS'!$H646,"C",'MAPA DE RIESGOS'!$AF646),"")</f>
        <v/>
      </c>
      <c r="BU169" s="333" t="str">
        <f>IF(AND('MAPA DE RIESGOS'!$AP647="Muy Baja",'MAPA DE RIESGOS'!$AR647="Mayor"),CONCATENATE("R",'MAPA DE RIESGOS'!$H647,"C",'MAPA DE RIESGOS'!$AF647),"")</f>
        <v/>
      </c>
      <c r="BV169" s="333" t="str">
        <f>IF(AND('MAPA DE RIESGOS'!$AP648="Muy Baja",'MAPA DE RIESGOS'!$AR648="Mayor"),CONCATENATE("R",'MAPA DE RIESGOS'!$H648,"C",'MAPA DE RIESGOS'!$AF648),"")</f>
        <v/>
      </c>
      <c r="BW169" s="333" t="str">
        <f>IF(AND('MAPA DE RIESGOS'!$AP649="Muy Baja",'MAPA DE RIESGOS'!$AR649="Mayor"),CONCATENATE("R",'MAPA DE RIESGOS'!$H649,"C",'MAPA DE RIESGOS'!$AF649),"")</f>
        <v/>
      </c>
      <c r="BX169" s="333" t="str">
        <f>IF(AND('MAPA DE RIESGOS'!$AP650="Muy Baja",'MAPA DE RIESGOS'!$AR650="Mayor"),CONCATENATE("R",'MAPA DE RIESGOS'!$H650,"C",'MAPA DE RIESGOS'!$AF650),"")</f>
        <v/>
      </c>
      <c r="BY169" s="333" t="str">
        <f>IF(AND('MAPA DE RIESGOS'!$AP651="Muy Baja",'MAPA DE RIESGOS'!$AR651="Mayor"),CONCATENATE("R",'MAPA DE RIESGOS'!$H651,"C",'MAPA DE RIESGOS'!$AF651),"")</f>
        <v/>
      </c>
      <c r="BZ169" s="333" t="str">
        <f>IF(AND('MAPA DE RIESGOS'!$AP652="Muy Baja",'MAPA DE RIESGOS'!$AR652="Mayor"),CONCATENATE("R",'MAPA DE RIESGOS'!$H652,"C",'MAPA DE RIESGOS'!$AF652),"")</f>
        <v/>
      </c>
      <c r="CA169" s="333" t="str">
        <f>IF(AND('MAPA DE RIESGOS'!$AP653="Muy Baja",'MAPA DE RIESGOS'!$AR653="Mayor"),CONCATENATE("R",'MAPA DE RIESGOS'!$H653,"C",'MAPA DE RIESGOS'!$AF653),"")</f>
        <v/>
      </c>
      <c r="CB169" s="333" t="str">
        <f>IF(AND('MAPA DE RIESGOS'!$AP654="Muy Baja",'MAPA DE RIESGOS'!$AR654="Mayor"),CONCATENATE("R",'MAPA DE RIESGOS'!$H654,"C",'MAPA DE RIESGOS'!$AF654),"")</f>
        <v/>
      </c>
      <c r="CC169" s="334" t="str">
        <f>IF(AND('MAPA DE RIESGOS'!$AP655="Muy Baja",'MAPA DE RIESGOS'!$AR655="Mayor"),CONCATENATE("R",'MAPA DE RIESGOS'!$H655,"C",'MAPA DE RIESGOS'!$AF655),"")</f>
        <v/>
      </c>
      <c r="CD169" s="335" t="str">
        <f>IF(AND('MAPA DE RIESGOS'!$AP638="Muy Baja",'MAPA DE RIESGOS'!$AR638="Catastrófico"),CONCATENATE("R",'MAPA DE RIESGOS'!$H638,"C",'MAPA DE RIESGOS'!$AF638),"")</f>
        <v/>
      </c>
      <c r="CE169" s="335" t="str">
        <f>IF(AND('MAPA DE RIESGOS'!$AP639="Muy Baja",'MAPA DE RIESGOS'!$AR639="Catastrófico"),CONCATENATE("R",'MAPA DE RIESGOS'!$H639,"C",'MAPA DE RIESGOS'!$AF639),"")</f>
        <v/>
      </c>
      <c r="CF169" s="335" t="str">
        <f>IF(AND('MAPA DE RIESGOS'!$AP640="Muy Baja",'MAPA DE RIESGOS'!$AR640="Catastrófico"),CONCATENATE("R",'MAPA DE RIESGOS'!$H640,"C",'MAPA DE RIESGOS'!$AF640),"")</f>
        <v/>
      </c>
      <c r="CG169" s="335" t="str">
        <f>IF(AND('MAPA DE RIESGOS'!$AP641="Muy Baja",'MAPA DE RIESGOS'!$AR641="Catastrófico"),CONCATENATE("R",'MAPA DE RIESGOS'!$H641,"C",'MAPA DE RIESGOS'!$AF641),"")</f>
        <v/>
      </c>
      <c r="CH169" s="335" t="str">
        <f>IF(AND('MAPA DE RIESGOS'!$AP642="Muy Baja",'MAPA DE RIESGOS'!$AR642="Catastrófico"),CONCATENATE("R",'MAPA DE RIESGOS'!$H642,"C",'MAPA DE RIESGOS'!$AF642),"")</f>
        <v/>
      </c>
      <c r="CI169" s="335" t="str">
        <f>IF(AND('MAPA DE RIESGOS'!$AP643="Muy Baja",'MAPA DE RIESGOS'!$AR643="Catastrófico"),CONCATENATE("R",'MAPA DE RIESGOS'!$H643,"C",'MAPA DE RIESGOS'!$AF643),"")</f>
        <v/>
      </c>
      <c r="CJ169" s="335" t="str">
        <f>IF(AND('MAPA DE RIESGOS'!$AP644="Muy Baja",'MAPA DE RIESGOS'!$AR644="Catastrófico"),CONCATENATE("R",'MAPA DE RIESGOS'!$H644,"C",'MAPA DE RIESGOS'!$AF644),"")</f>
        <v/>
      </c>
      <c r="CK169" s="335" t="str">
        <f>IF(AND('MAPA DE RIESGOS'!$AP645="Muy Baja",'MAPA DE RIESGOS'!$AR645="Catastrófico"),CONCATENATE("R",'MAPA DE RIESGOS'!$H645,"C",'MAPA DE RIESGOS'!$AF645),"")</f>
        <v/>
      </c>
      <c r="CL169" s="335" t="str">
        <f>IF(AND('MAPA DE RIESGOS'!$AP646="Muy Baja",'MAPA DE RIESGOS'!$AR646="Catastrófico"),CONCATENATE("R",'MAPA DE RIESGOS'!$H646,"C",'MAPA DE RIESGOS'!$AF646),"")</f>
        <v/>
      </c>
      <c r="CM169" s="335" t="str">
        <f>IF(AND('MAPA DE RIESGOS'!$AP647="Muy Baja",'MAPA DE RIESGOS'!$AR647="Catastrófico"),CONCATENATE("R",'MAPA DE RIESGOS'!$H647,"C",'MAPA DE RIESGOS'!$AF647),"")</f>
        <v/>
      </c>
      <c r="CN169" s="335" t="str">
        <f>IF(AND('MAPA DE RIESGOS'!$AP648="Muy Baja",'MAPA DE RIESGOS'!$AR648="Catastrófico"),CONCATENATE("R",'MAPA DE RIESGOS'!$H648,"C",'MAPA DE RIESGOS'!$AF648),"")</f>
        <v/>
      </c>
      <c r="CO169" s="335" t="str">
        <f>IF(AND('MAPA DE RIESGOS'!$AP649="Muy Baja",'MAPA DE RIESGOS'!$AR649="Catastrófico"),CONCATENATE("R",'MAPA DE RIESGOS'!$H649,"C",'MAPA DE RIESGOS'!$AF649),"")</f>
        <v/>
      </c>
      <c r="CP169" s="335" t="str">
        <f>IF(AND('MAPA DE RIESGOS'!$AP650="Muy Baja",'MAPA DE RIESGOS'!$AR650="Catastrófico"),CONCATENATE("R",'MAPA DE RIESGOS'!$H650,"C",'MAPA DE RIESGOS'!$AF650),"")</f>
        <v/>
      </c>
      <c r="CQ169" s="335" t="str">
        <f>IF(AND('MAPA DE RIESGOS'!$AP651="Muy Baja",'MAPA DE RIESGOS'!$AR651="Catastrófico"),CONCATENATE("R",'MAPA DE RIESGOS'!$H651,"C",'MAPA DE RIESGOS'!$AF651),"")</f>
        <v/>
      </c>
      <c r="CR169" s="335" t="str">
        <f>IF(AND('MAPA DE RIESGOS'!$AP652="Muy Baja",'MAPA DE RIESGOS'!$AR652="Catastrófico"),CONCATENATE("R",'MAPA DE RIESGOS'!$H652,"C",'MAPA DE RIESGOS'!$AF652),"")</f>
        <v/>
      </c>
      <c r="CS169" s="335" t="str">
        <f>IF(AND('MAPA DE RIESGOS'!$AP653="Muy Baja",'MAPA DE RIESGOS'!$AR653="Catastrófico"),CONCATENATE("R",'MAPA DE RIESGOS'!$H653,"C",'MAPA DE RIESGOS'!$AF653),"")</f>
        <v/>
      </c>
      <c r="CT169" s="335" t="str">
        <f>IF(AND('MAPA DE RIESGOS'!$AP654="Muy Baja",'MAPA DE RIESGOS'!$AR654="Catastrófico"),CONCATENATE("R",'MAPA DE RIESGOS'!$H654,"C",'MAPA DE RIESGOS'!$AF654),"")</f>
        <v/>
      </c>
      <c r="CU169" s="336" t="str">
        <f>IF(AND('MAPA DE RIESGOS'!$AP655="Muy Baja",'MAPA DE RIESGOS'!$AR655="Catastrófico"),CONCATENATE("R",'MAPA DE RIESGOS'!$H655,"C",'MAPA DE RIESGOS'!$AF655),"")</f>
        <v/>
      </c>
      <c r="CV169" s="67"/>
      <c r="CW169" s="364"/>
      <c r="CX169" s="364"/>
      <c r="CY169" s="364"/>
      <c r="CZ169" s="364"/>
      <c r="DA169" s="364"/>
      <c r="DB169" s="364"/>
    </row>
    <row r="170" spans="2:106" ht="32.450000000000003" customHeight="1">
      <c r="B170" s="966"/>
      <c r="C170" s="966"/>
      <c r="D170" s="967"/>
      <c r="E170" s="955"/>
      <c r="F170" s="956"/>
      <c r="G170" s="956"/>
      <c r="H170" s="956"/>
      <c r="I170" s="956"/>
      <c r="J170" s="354" t="str">
        <f>IF(AND('MAPA DE RIESGOS'!$AP656="Muy Baja",'MAPA DE RIESGOS'!$AR656="Leve"),CONCATENATE("R",'MAPA DE RIESGOS'!$H656,"C",'MAPA DE RIESGOS'!$AF656),"")</f>
        <v/>
      </c>
      <c r="K170" s="355" t="str">
        <f>IF(AND('MAPA DE RIESGOS'!$AP657="Muy Baja",'MAPA DE RIESGOS'!$AR657="Leve"),CONCATENATE("R",'MAPA DE RIESGOS'!$H657,"C",'MAPA DE RIESGOS'!$AF657),"")</f>
        <v/>
      </c>
      <c r="L170" s="355" t="str">
        <f>IF(AND('MAPA DE RIESGOS'!$AP658="Muy Baja",'MAPA DE RIESGOS'!$AR658="Leve"),CONCATENATE("R",'MAPA DE RIESGOS'!$H658,"C",'MAPA DE RIESGOS'!$AF658),"")</f>
        <v/>
      </c>
      <c r="M170" s="355" t="str">
        <f>IF(AND('MAPA DE RIESGOS'!$AP659="Muy Baja",'MAPA DE RIESGOS'!$AR659="Leve"),CONCATENATE("R",'MAPA DE RIESGOS'!$H659,"C",'MAPA DE RIESGOS'!$AF659),"")</f>
        <v/>
      </c>
      <c r="N170" s="355" t="str">
        <f>IF(AND('MAPA DE RIESGOS'!$AP660="Muy Baja",'MAPA DE RIESGOS'!$AR660="Leve"),CONCATENATE("R",'MAPA DE RIESGOS'!$H660,"C",'MAPA DE RIESGOS'!$AF660),"")</f>
        <v/>
      </c>
      <c r="O170" s="355" t="str">
        <f>IF(AND('MAPA DE RIESGOS'!$AP661="Muy Baja",'MAPA DE RIESGOS'!$AR661="Leve"),CONCATENATE("R",'MAPA DE RIESGOS'!$H661,"C",'MAPA DE RIESGOS'!$AF661),"")</f>
        <v/>
      </c>
      <c r="P170" s="355" t="str">
        <f>IF(AND('MAPA DE RIESGOS'!$AP662="Muy Baja",'MAPA DE RIESGOS'!$AR662="Leve"),CONCATENATE("R",'MAPA DE RIESGOS'!$H662,"C",'MAPA DE RIESGOS'!$AF662),"")</f>
        <v/>
      </c>
      <c r="Q170" s="355" t="str">
        <f>IF(AND('MAPA DE RIESGOS'!$AP663="Muy Baja",'MAPA DE RIESGOS'!$AR663="Leve"),CONCATENATE("R",'MAPA DE RIESGOS'!$H663,"C",'MAPA DE RIESGOS'!$AF663),"")</f>
        <v/>
      </c>
      <c r="R170" s="355" t="str">
        <f>IF(AND('MAPA DE RIESGOS'!$AP664="Muy Baja",'MAPA DE RIESGOS'!$AR664="Leve"),CONCATENATE("R",'MAPA DE RIESGOS'!$H664,"C",'MAPA DE RIESGOS'!$AF664),"")</f>
        <v/>
      </c>
      <c r="S170" s="355" t="str">
        <f>IF(AND('MAPA DE RIESGOS'!$AP665="Muy Baja",'MAPA DE RIESGOS'!$AR665="Leve"),CONCATENATE("R",'MAPA DE RIESGOS'!$H665,"C",'MAPA DE RIESGOS'!$AF665),"")</f>
        <v/>
      </c>
      <c r="T170" s="355" t="str">
        <f>IF(AND('MAPA DE RIESGOS'!$AP666="Muy Baja",'MAPA DE RIESGOS'!$AR666="Leve"),CONCATENATE("R",'MAPA DE RIESGOS'!$H666,"C",'MAPA DE RIESGOS'!$AF666),"")</f>
        <v/>
      </c>
      <c r="U170" s="355" t="str">
        <f>IF(AND('MAPA DE RIESGOS'!$AP667="Muy Baja",'MAPA DE RIESGOS'!$AR667="Leve"),CONCATENATE("R",'MAPA DE RIESGOS'!$H667,"C",'MAPA DE RIESGOS'!$AF667),"")</f>
        <v/>
      </c>
      <c r="V170" s="355" t="str">
        <f>IF(AND('MAPA DE RIESGOS'!$AP668="Muy Baja",'MAPA DE RIESGOS'!$AR668="Leve"),CONCATENATE("R",'MAPA DE RIESGOS'!$H668,"C",'MAPA DE RIESGOS'!$AF668),"")</f>
        <v/>
      </c>
      <c r="W170" s="355" t="str">
        <f>IF(AND('MAPA DE RIESGOS'!$AP669="Muy Baja",'MAPA DE RIESGOS'!$AR669="Leve"),CONCATENATE("R",'MAPA DE RIESGOS'!$H669,"C",'MAPA DE RIESGOS'!$AF669),"")</f>
        <v/>
      </c>
      <c r="X170" s="355" t="str">
        <f>IF(AND('MAPA DE RIESGOS'!$AP670="Muy Baja",'MAPA DE RIESGOS'!$AR670="Leve"),CONCATENATE("R",'MAPA DE RIESGOS'!$H670,"C",'MAPA DE RIESGOS'!$AF670),"")</f>
        <v/>
      </c>
      <c r="Y170" s="355" t="str">
        <f>IF(AND('MAPA DE RIESGOS'!$AP671="Muy Baja",'MAPA DE RIESGOS'!$AR671="Leve"),CONCATENATE("R",'MAPA DE RIESGOS'!$H671,"C",'MAPA DE RIESGOS'!$AF671),"")</f>
        <v/>
      </c>
      <c r="Z170" s="355" t="str">
        <f>IF(AND('MAPA DE RIESGOS'!$AP672="Muy Baja",'MAPA DE RIESGOS'!$AR672="Leve"),CONCATENATE("R",'MAPA DE RIESGOS'!$H672,"C",'MAPA DE RIESGOS'!$AF672),"")</f>
        <v/>
      </c>
      <c r="AA170" s="356" t="str">
        <f>IF(AND('MAPA DE RIESGOS'!$AP673="Muy Baja",'MAPA DE RIESGOS'!$AR673="Leve"),CONCATENATE("R",'MAPA DE RIESGOS'!$H673,"C",'MAPA DE RIESGOS'!$AF673),"")</f>
        <v/>
      </c>
      <c r="AB170" s="354" t="str">
        <f>IF(AND('MAPA DE RIESGOS'!$AP656="Muy Baja",'MAPA DE RIESGOS'!$AR656="Menor"),CONCATENATE("R",'MAPA DE RIESGOS'!$H656,"C",'MAPA DE RIESGOS'!$AF656),"")</f>
        <v/>
      </c>
      <c r="AC170" s="355" t="str">
        <f>IF(AND('MAPA DE RIESGOS'!$AP657="Muy Baja",'MAPA DE RIESGOS'!$AR657="Menor"),CONCATENATE("R",'MAPA DE RIESGOS'!$H657,"C",'MAPA DE RIESGOS'!$AF657),"")</f>
        <v/>
      </c>
      <c r="AD170" s="355" t="str">
        <f>IF(AND('MAPA DE RIESGOS'!$AP658="Muy Baja",'MAPA DE RIESGOS'!$AR658="Menor"),CONCATENATE("R",'MAPA DE RIESGOS'!$H658,"C",'MAPA DE RIESGOS'!$AF658),"")</f>
        <v/>
      </c>
      <c r="AE170" s="355" t="str">
        <f>IF(AND('MAPA DE RIESGOS'!$AP659="Muy Baja",'MAPA DE RIESGOS'!$AR659="Menor"),CONCATENATE("R",'MAPA DE RIESGOS'!$H659,"C",'MAPA DE RIESGOS'!$AF659),"")</f>
        <v/>
      </c>
      <c r="AF170" s="355" t="str">
        <f>IF(AND('MAPA DE RIESGOS'!$AP660="Muy Baja",'MAPA DE RIESGOS'!$AR660="Menor"),CONCATENATE("R",'MAPA DE RIESGOS'!$H660,"C",'MAPA DE RIESGOS'!$AF660),"")</f>
        <v/>
      </c>
      <c r="AG170" s="355" t="str">
        <f>IF(AND('MAPA DE RIESGOS'!$AP661="Muy Baja",'MAPA DE RIESGOS'!$AR661="Menor"),CONCATENATE("R",'MAPA DE RIESGOS'!$H661,"C",'MAPA DE RIESGOS'!$AF661),"")</f>
        <v/>
      </c>
      <c r="AH170" s="355" t="str">
        <f>IF(AND('MAPA DE RIESGOS'!$AP662="Muy Baja",'MAPA DE RIESGOS'!$AR662="Menor"),CONCATENATE("R",'MAPA DE RIESGOS'!$H662,"C",'MAPA DE RIESGOS'!$AF662),"")</f>
        <v/>
      </c>
      <c r="AI170" s="355" t="str">
        <f>IF(AND('MAPA DE RIESGOS'!$AP663="Muy Baja",'MAPA DE RIESGOS'!$AR663="Menor"),CONCATENATE("R",'MAPA DE RIESGOS'!$H663,"C",'MAPA DE RIESGOS'!$AF663),"")</f>
        <v/>
      </c>
      <c r="AJ170" s="355" t="str">
        <f>IF(AND('MAPA DE RIESGOS'!$AP664="Muy Baja",'MAPA DE RIESGOS'!$AR664="Menor"),CONCATENATE("R",'MAPA DE RIESGOS'!$H664,"C",'MAPA DE RIESGOS'!$AF664),"")</f>
        <v/>
      </c>
      <c r="AK170" s="355" t="str">
        <f>IF(AND('MAPA DE RIESGOS'!$AP665="Muy Baja",'MAPA DE RIESGOS'!$AR665="Menor"),CONCATENATE("R",'MAPA DE RIESGOS'!$H665,"C",'MAPA DE RIESGOS'!$AF665),"")</f>
        <v/>
      </c>
      <c r="AL170" s="355" t="str">
        <f>IF(AND('MAPA DE RIESGOS'!$AP666="Muy Baja",'MAPA DE RIESGOS'!$AR666="Menor"),CONCATENATE("R",'MAPA DE RIESGOS'!$H666,"C",'MAPA DE RIESGOS'!$AF666),"")</f>
        <v/>
      </c>
      <c r="AM170" s="355" t="str">
        <f>IF(AND('MAPA DE RIESGOS'!$AP667="Muy Baja",'MAPA DE RIESGOS'!$AR667="Menor"),CONCATENATE("R",'MAPA DE RIESGOS'!$H667,"C",'MAPA DE RIESGOS'!$AF667),"")</f>
        <v/>
      </c>
      <c r="AN170" s="355" t="str">
        <f>IF(AND('MAPA DE RIESGOS'!$AP668="Muy Baja",'MAPA DE RIESGOS'!$AR668="Menor"),CONCATENATE("R",'MAPA DE RIESGOS'!$H668,"C",'MAPA DE RIESGOS'!$AF668),"")</f>
        <v/>
      </c>
      <c r="AO170" s="355" t="str">
        <f>IF(AND('MAPA DE RIESGOS'!$AP669="Muy Baja",'MAPA DE RIESGOS'!$AR669="Menor"),CONCATENATE("R",'MAPA DE RIESGOS'!$H669,"C",'MAPA DE RIESGOS'!$AF669),"")</f>
        <v/>
      </c>
      <c r="AP170" s="355" t="str">
        <f>IF(AND('MAPA DE RIESGOS'!$AP670="Muy Baja",'MAPA DE RIESGOS'!$AR670="Menor"),CONCATENATE("R",'MAPA DE RIESGOS'!$H670,"C",'MAPA DE RIESGOS'!$AF670),"")</f>
        <v/>
      </c>
      <c r="AQ170" s="355" t="str">
        <f>IF(AND('MAPA DE RIESGOS'!$AP671="Muy Baja",'MAPA DE RIESGOS'!$AR671="Menor"),CONCATENATE("R",'MAPA DE RIESGOS'!$H671,"C",'MAPA DE RIESGOS'!$AF671),"")</f>
        <v/>
      </c>
      <c r="AR170" s="355" t="str">
        <f>IF(AND('MAPA DE RIESGOS'!$AP672="Muy Baja",'MAPA DE RIESGOS'!$AR672="Menor"),CONCATENATE("R",'MAPA DE RIESGOS'!$H672,"C",'MAPA DE RIESGOS'!$AF672),"")</f>
        <v/>
      </c>
      <c r="AS170" s="356" t="str">
        <f>IF(AND('MAPA DE RIESGOS'!$AP673="Muy Baja",'MAPA DE RIESGOS'!$AR673="Menor"),CONCATENATE("R",'MAPA DE RIESGOS'!$H673,"C",'MAPA DE RIESGOS'!$AF673),"")</f>
        <v/>
      </c>
      <c r="AT170" s="345" t="str">
        <f>IF(AND('MAPA DE RIESGOS'!$AP656="Muy Baja",'MAPA DE RIESGOS'!$AR656="Moderado"),CONCATENATE("R",'MAPA DE RIESGOS'!$H656,"C",'MAPA DE RIESGOS'!$AF656),"")</f>
        <v/>
      </c>
      <c r="AU170" s="346" t="str">
        <f>IF(AND('MAPA DE RIESGOS'!$AP657="Muy Baja",'MAPA DE RIESGOS'!$AR657="Moderado"),CONCATENATE("R",'MAPA DE RIESGOS'!$H657,"C",'MAPA DE RIESGOS'!$AF657),"")</f>
        <v/>
      </c>
      <c r="AV170" s="346" t="str">
        <f>IF(AND('MAPA DE RIESGOS'!$AP658="Muy Baja",'MAPA DE RIESGOS'!$AR658="Moderado"),CONCATENATE("R",'MAPA DE RIESGOS'!$H658,"C",'MAPA DE RIESGOS'!$AF658),"")</f>
        <v/>
      </c>
      <c r="AW170" s="346" t="str">
        <f>IF(AND('MAPA DE RIESGOS'!$AP659="Muy Baja",'MAPA DE RIESGOS'!$AR659="Moderado"),CONCATENATE("R",'MAPA DE RIESGOS'!$H659,"C",'MAPA DE RIESGOS'!$AF659),"")</f>
        <v/>
      </c>
      <c r="AX170" s="346" t="str">
        <f>IF(AND('MAPA DE RIESGOS'!$AP660="Muy Baja",'MAPA DE RIESGOS'!$AR660="Moderado"),CONCATENATE("R",'MAPA DE RIESGOS'!$H660,"C",'MAPA DE RIESGOS'!$AF660),"")</f>
        <v/>
      </c>
      <c r="AY170" s="346" t="str">
        <f>IF(AND('MAPA DE RIESGOS'!$AP661="Muy Baja",'MAPA DE RIESGOS'!$AR661="Moderado"),CONCATENATE("R",'MAPA DE RIESGOS'!$H661,"C",'MAPA DE RIESGOS'!$AF661),"")</f>
        <v/>
      </c>
      <c r="AZ170" s="346" t="str">
        <f>IF(AND('MAPA DE RIESGOS'!$AP662="Muy Baja",'MAPA DE RIESGOS'!$AR662="Moderado"),CONCATENATE("R",'MAPA DE RIESGOS'!$H662,"C",'MAPA DE RIESGOS'!$AF662),"")</f>
        <v/>
      </c>
      <c r="BA170" s="346" t="str">
        <f>IF(AND('MAPA DE RIESGOS'!$AP663="Muy Baja",'MAPA DE RIESGOS'!$AR663="Moderado"),CONCATENATE("R",'MAPA DE RIESGOS'!$H663,"C",'MAPA DE RIESGOS'!$AF663),"")</f>
        <v/>
      </c>
      <c r="BB170" s="346" t="str">
        <f>IF(AND('MAPA DE RIESGOS'!$AP664="Muy Baja",'MAPA DE RIESGOS'!$AR664="Moderado"),CONCATENATE("R",'MAPA DE RIESGOS'!$H664,"C",'MAPA DE RIESGOS'!$AF664),"")</f>
        <v/>
      </c>
      <c r="BC170" s="346" t="str">
        <f>IF(AND('MAPA DE RIESGOS'!$AP665="Muy Baja",'MAPA DE RIESGOS'!$AR665="Moderado"),CONCATENATE("R",'MAPA DE RIESGOS'!$H665,"C",'MAPA DE RIESGOS'!$AF665),"")</f>
        <v/>
      </c>
      <c r="BD170" s="346" t="str">
        <f>IF(AND('MAPA DE RIESGOS'!$AP666="Muy Baja",'MAPA DE RIESGOS'!$AR666="Moderado"),CONCATENATE("R",'MAPA DE RIESGOS'!$H666,"C",'MAPA DE RIESGOS'!$AF666),"")</f>
        <v/>
      </c>
      <c r="BE170" s="346" t="str">
        <f>IF(AND('MAPA DE RIESGOS'!$AP667="Muy Baja",'MAPA DE RIESGOS'!$AR667="Moderado"),CONCATENATE("R",'MAPA DE RIESGOS'!$H667,"C",'MAPA DE RIESGOS'!$AF667),"")</f>
        <v/>
      </c>
      <c r="BF170" s="346" t="str">
        <f>IF(AND('MAPA DE RIESGOS'!$AP668="Muy Baja",'MAPA DE RIESGOS'!$AR668="Moderado"),CONCATENATE("R",'MAPA DE RIESGOS'!$H668,"C",'MAPA DE RIESGOS'!$AF668),"")</f>
        <v/>
      </c>
      <c r="BG170" s="346" t="str">
        <f>IF(AND('MAPA DE RIESGOS'!$AP669="Muy Baja",'MAPA DE RIESGOS'!$AR669="Moderado"),CONCATENATE("R",'MAPA DE RIESGOS'!$H669,"C",'MAPA DE RIESGOS'!$AF669),"")</f>
        <v/>
      </c>
      <c r="BH170" s="346" t="str">
        <f>IF(AND('MAPA DE RIESGOS'!$AP670="Muy Baja",'MAPA DE RIESGOS'!$AR670="Moderado"),CONCATENATE("R",'MAPA DE RIESGOS'!$H670,"C",'MAPA DE RIESGOS'!$AF670),"")</f>
        <v/>
      </c>
      <c r="BI170" s="346" t="str">
        <f>IF(AND('MAPA DE RIESGOS'!$AP671="Muy Baja",'MAPA DE RIESGOS'!$AR671="Moderado"),CONCATENATE("R",'MAPA DE RIESGOS'!$H671,"C",'MAPA DE RIESGOS'!$AF671),"")</f>
        <v/>
      </c>
      <c r="BJ170" s="346" t="str">
        <f>IF(AND('MAPA DE RIESGOS'!$AP672="Muy Baja",'MAPA DE RIESGOS'!$AR672="Moderado"),CONCATENATE("R",'MAPA DE RIESGOS'!$H672,"C",'MAPA DE RIESGOS'!$AF672),"")</f>
        <v/>
      </c>
      <c r="BK170" s="347" t="str">
        <f>IF(AND('MAPA DE RIESGOS'!$AP673="Muy Baja",'MAPA DE RIESGOS'!$AR673="Moderado"),CONCATENATE("R",'MAPA DE RIESGOS'!$H673,"C",'MAPA DE RIESGOS'!$AF673),"")</f>
        <v/>
      </c>
      <c r="BL170" s="333" t="str">
        <f>IF(AND('MAPA DE RIESGOS'!$AP656="Muy Baja",'MAPA DE RIESGOS'!$AR656="Mayor"),CONCATENATE("R",'MAPA DE RIESGOS'!$H656,"C",'MAPA DE RIESGOS'!$AF656),"")</f>
        <v/>
      </c>
      <c r="BM170" s="333" t="str">
        <f>IF(AND('MAPA DE RIESGOS'!$AP657="Muy Baja",'MAPA DE RIESGOS'!$AR657="Mayor"),CONCATENATE("R",'MAPA DE RIESGOS'!$H657,"C",'MAPA DE RIESGOS'!$AF657),"")</f>
        <v/>
      </c>
      <c r="BN170" s="333" t="str">
        <f>IF(AND('MAPA DE RIESGOS'!$AP658="Muy Baja",'MAPA DE RIESGOS'!$AR658="Mayor"),CONCATENATE("R",'MAPA DE RIESGOS'!$H658,"C",'MAPA DE RIESGOS'!$AF658),"")</f>
        <v/>
      </c>
      <c r="BO170" s="333" t="str">
        <f>IF(AND('MAPA DE RIESGOS'!$AP659="Muy Baja",'MAPA DE RIESGOS'!$AR659="Mayor"),CONCATENATE("R",'MAPA DE RIESGOS'!$H659,"C",'MAPA DE RIESGOS'!$AF659),"")</f>
        <v/>
      </c>
      <c r="BP170" s="333" t="str">
        <f>IF(AND('MAPA DE RIESGOS'!$AP660="Muy Baja",'MAPA DE RIESGOS'!$AR660="Mayor"),CONCATENATE("R",'MAPA DE RIESGOS'!$H660,"C",'MAPA DE RIESGOS'!$AF660),"")</f>
        <v/>
      </c>
      <c r="BQ170" s="333" t="str">
        <f>IF(AND('MAPA DE RIESGOS'!$AP661="Muy Baja",'MAPA DE RIESGOS'!$AR661="Mayor"),CONCATENATE("R",'MAPA DE RIESGOS'!$H661,"C",'MAPA DE RIESGOS'!$AF661),"")</f>
        <v/>
      </c>
      <c r="BR170" s="333" t="str">
        <f>IF(AND('MAPA DE RIESGOS'!$AP662="Muy Baja",'MAPA DE RIESGOS'!$AR662="Mayor"),CONCATENATE("R",'MAPA DE RIESGOS'!$H662,"C",'MAPA DE RIESGOS'!$AF662),"")</f>
        <v/>
      </c>
      <c r="BS170" s="333" t="str">
        <f>IF(AND('MAPA DE RIESGOS'!$AP663="Muy Baja",'MAPA DE RIESGOS'!$AR663="Mayor"),CONCATENATE("R",'MAPA DE RIESGOS'!$H663,"C",'MAPA DE RIESGOS'!$AF663),"")</f>
        <v/>
      </c>
      <c r="BT170" s="333" t="str">
        <f>IF(AND('MAPA DE RIESGOS'!$AP664="Muy Baja",'MAPA DE RIESGOS'!$AR664="Mayor"),CONCATENATE("R",'MAPA DE RIESGOS'!$H664,"C",'MAPA DE RIESGOS'!$AF664),"")</f>
        <v/>
      </c>
      <c r="BU170" s="333" t="str">
        <f>IF(AND('MAPA DE RIESGOS'!$AP665="Muy Baja",'MAPA DE RIESGOS'!$AR665="Mayor"),CONCATENATE("R",'MAPA DE RIESGOS'!$H665,"C",'MAPA DE RIESGOS'!$AF665),"")</f>
        <v/>
      </c>
      <c r="BV170" s="333" t="str">
        <f>IF(AND('MAPA DE RIESGOS'!$AP666="Muy Baja",'MAPA DE RIESGOS'!$AR666="Mayor"),CONCATENATE("R",'MAPA DE RIESGOS'!$H666,"C",'MAPA DE RIESGOS'!$AF666),"")</f>
        <v/>
      </c>
      <c r="BW170" s="333" t="str">
        <f>IF(AND('MAPA DE RIESGOS'!$AP667="Muy Baja",'MAPA DE RIESGOS'!$AR667="Mayor"),CONCATENATE("R",'MAPA DE RIESGOS'!$H667,"C",'MAPA DE RIESGOS'!$AF667),"")</f>
        <v/>
      </c>
      <c r="BX170" s="333" t="str">
        <f>IF(AND('MAPA DE RIESGOS'!$AP668="Muy Baja",'MAPA DE RIESGOS'!$AR668="Mayor"),CONCATENATE("R",'MAPA DE RIESGOS'!$H668,"C",'MAPA DE RIESGOS'!$AF668),"")</f>
        <v/>
      </c>
      <c r="BY170" s="333" t="str">
        <f>IF(AND('MAPA DE RIESGOS'!$AP669="Muy Baja",'MAPA DE RIESGOS'!$AR669="Mayor"),CONCATENATE("R",'MAPA DE RIESGOS'!$H669,"C",'MAPA DE RIESGOS'!$AF669),"")</f>
        <v/>
      </c>
      <c r="BZ170" s="333" t="str">
        <f>IF(AND('MAPA DE RIESGOS'!$AP670="Muy Baja",'MAPA DE RIESGOS'!$AR670="Mayor"),CONCATENATE("R",'MAPA DE RIESGOS'!$H670,"C",'MAPA DE RIESGOS'!$AF670),"")</f>
        <v/>
      </c>
      <c r="CA170" s="333" t="str">
        <f>IF(AND('MAPA DE RIESGOS'!$AP671="Muy Baja",'MAPA DE RIESGOS'!$AR671="Mayor"),CONCATENATE("R",'MAPA DE RIESGOS'!$H671,"C",'MAPA DE RIESGOS'!$AF671),"")</f>
        <v/>
      </c>
      <c r="CB170" s="333" t="str">
        <f>IF(AND('MAPA DE RIESGOS'!$AP672="Muy Baja",'MAPA DE RIESGOS'!$AR672="Mayor"),CONCATENATE("R",'MAPA DE RIESGOS'!$H672,"C",'MAPA DE RIESGOS'!$AF672),"")</f>
        <v/>
      </c>
      <c r="CC170" s="334" t="str">
        <f>IF(AND('MAPA DE RIESGOS'!$AP673="Muy Baja",'MAPA DE RIESGOS'!$AR673="Mayor"),CONCATENATE("R",'MAPA DE RIESGOS'!$H673,"C",'MAPA DE RIESGOS'!$AF673),"")</f>
        <v/>
      </c>
      <c r="CD170" s="335" t="str">
        <f>IF(AND('MAPA DE RIESGOS'!$AP656="Muy Baja",'MAPA DE RIESGOS'!$AR656="Catastrófico"),CONCATENATE("R",'MAPA DE RIESGOS'!$H656,"C",'MAPA DE RIESGOS'!$AF656),"")</f>
        <v/>
      </c>
      <c r="CE170" s="335" t="str">
        <f>IF(AND('MAPA DE RIESGOS'!$AP657="Muy Baja",'MAPA DE RIESGOS'!$AR657="Catastrófico"),CONCATENATE("R",'MAPA DE RIESGOS'!$H657,"C",'MAPA DE RIESGOS'!$AF657),"")</f>
        <v/>
      </c>
      <c r="CF170" s="335" t="str">
        <f>IF(AND('MAPA DE RIESGOS'!$AP658="Muy Baja",'MAPA DE RIESGOS'!$AR658="Catastrófico"),CONCATENATE("R",'MAPA DE RIESGOS'!$H658,"C",'MAPA DE RIESGOS'!$AF658),"")</f>
        <v/>
      </c>
      <c r="CG170" s="335" t="str">
        <f>IF(AND('MAPA DE RIESGOS'!$AP659="Muy Baja",'MAPA DE RIESGOS'!$AR659="Catastrófico"),CONCATENATE("R",'MAPA DE RIESGOS'!$H659,"C",'MAPA DE RIESGOS'!$AF659),"")</f>
        <v/>
      </c>
      <c r="CH170" s="335" t="str">
        <f>IF(AND('MAPA DE RIESGOS'!$AP660="Muy Baja",'MAPA DE RIESGOS'!$AR660="Catastrófico"),CONCATENATE("R",'MAPA DE RIESGOS'!$H660,"C",'MAPA DE RIESGOS'!$AF660),"")</f>
        <v/>
      </c>
      <c r="CI170" s="335" t="str">
        <f>IF(AND('MAPA DE RIESGOS'!$AP661="Muy Baja",'MAPA DE RIESGOS'!$AR661="Catastrófico"),CONCATENATE("R",'MAPA DE RIESGOS'!$H661,"C",'MAPA DE RIESGOS'!$AF661),"")</f>
        <v/>
      </c>
      <c r="CJ170" s="335" t="str">
        <f>IF(AND('MAPA DE RIESGOS'!$AP662="Muy Baja",'MAPA DE RIESGOS'!$AR662="Catastrófico"),CONCATENATE("R",'MAPA DE RIESGOS'!$H662,"C",'MAPA DE RIESGOS'!$AF662),"")</f>
        <v/>
      </c>
      <c r="CK170" s="335" t="str">
        <f>IF(AND('MAPA DE RIESGOS'!$AP663="Muy Baja",'MAPA DE RIESGOS'!$AR663="Catastrófico"),CONCATENATE("R",'MAPA DE RIESGOS'!$H663,"C",'MAPA DE RIESGOS'!$AF663),"")</f>
        <v/>
      </c>
      <c r="CL170" s="335" t="str">
        <f>IF(AND('MAPA DE RIESGOS'!$AP664="Muy Baja",'MAPA DE RIESGOS'!$AR664="Catastrófico"),CONCATENATE("R",'MAPA DE RIESGOS'!$H664,"C",'MAPA DE RIESGOS'!$AF664),"")</f>
        <v/>
      </c>
      <c r="CM170" s="335" t="str">
        <f>IF(AND('MAPA DE RIESGOS'!$AP665="Muy Baja",'MAPA DE RIESGOS'!$AR665="Catastrófico"),CONCATENATE("R",'MAPA DE RIESGOS'!$H665,"C",'MAPA DE RIESGOS'!$AF665),"")</f>
        <v/>
      </c>
      <c r="CN170" s="335" t="str">
        <f>IF(AND('MAPA DE RIESGOS'!$AP666="Muy Baja",'MAPA DE RIESGOS'!$AR666="Catastrófico"),CONCATENATE("R",'MAPA DE RIESGOS'!$H666,"C",'MAPA DE RIESGOS'!$AF666),"")</f>
        <v/>
      </c>
      <c r="CO170" s="335" t="str">
        <f>IF(AND('MAPA DE RIESGOS'!$AP667="Muy Baja",'MAPA DE RIESGOS'!$AR667="Catastrófico"),CONCATENATE("R",'MAPA DE RIESGOS'!$H667,"C",'MAPA DE RIESGOS'!$AF667),"")</f>
        <v/>
      </c>
      <c r="CP170" s="335" t="str">
        <f>IF(AND('MAPA DE RIESGOS'!$AP668="Muy Baja",'MAPA DE RIESGOS'!$AR668="Catastrófico"),CONCATENATE("R",'MAPA DE RIESGOS'!$H668,"C",'MAPA DE RIESGOS'!$AF668),"")</f>
        <v/>
      </c>
      <c r="CQ170" s="335" t="str">
        <f>IF(AND('MAPA DE RIESGOS'!$AP669="Muy Baja",'MAPA DE RIESGOS'!$AR669="Catastrófico"),CONCATENATE("R",'MAPA DE RIESGOS'!$H669,"C",'MAPA DE RIESGOS'!$AF669),"")</f>
        <v/>
      </c>
      <c r="CR170" s="335" t="str">
        <f>IF(AND('MAPA DE RIESGOS'!$AP670="Muy Baja",'MAPA DE RIESGOS'!$AR670="Catastrófico"),CONCATENATE("R",'MAPA DE RIESGOS'!$H670,"C",'MAPA DE RIESGOS'!$AF670),"")</f>
        <v/>
      </c>
      <c r="CS170" s="335" t="str">
        <f>IF(AND('MAPA DE RIESGOS'!$AP671="Muy Baja",'MAPA DE RIESGOS'!$AR671="Catastrófico"),CONCATENATE("R",'MAPA DE RIESGOS'!$H671,"C",'MAPA DE RIESGOS'!$AF671),"")</f>
        <v/>
      </c>
      <c r="CT170" s="335" t="str">
        <f>IF(AND('MAPA DE RIESGOS'!$AP672="Muy Baja",'MAPA DE RIESGOS'!$AR672="Catastrófico"),CONCATENATE("R",'MAPA DE RIESGOS'!$H672,"C",'MAPA DE RIESGOS'!$AF672),"")</f>
        <v/>
      </c>
      <c r="CU170" s="336" t="str">
        <f>IF(AND('MAPA DE RIESGOS'!$AP673="Muy Baja",'MAPA DE RIESGOS'!$AR673="Catastrófico"),CONCATENATE("R",'MAPA DE RIESGOS'!$H673,"C",'MAPA DE RIESGOS'!$AF673),"")</f>
        <v/>
      </c>
      <c r="CV170" s="67"/>
      <c r="CW170" s="364"/>
      <c r="CX170" s="364"/>
      <c r="CY170" s="364"/>
      <c r="CZ170" s="364"/>
      <c r="DA170" s="364"/>
      <c r="DB170" s="364"/>
    </row>
    <row r="171" spans="2:106" ht="32.450000000000003" customHeight="1">
      <c r="B171" s="966"/>
      <c r="C171" s="966"/>
      <c r="D171" s="967"/>
      <c r="E171" s="955"/>
      <c r="F171" s="956"/>
      <c r="G171" s="956"/>
      <c r="H171" s="956"/>
      <c r="I171" s="956"/>
      <c r="J171" s="354" t="str">
        <f>IF(AND('MAPA DE RIESGOS'!$AP674="Muy Baja",'MAPA DE RIESGOS'!$AR674="Leve"),CONCATENATE("R",'MAPA DE RIESGOS'!$H674,"C",'MAPA DE RIESGOS'!$AF674),"")</f>
        <v/>
      </c>
      <c r="K171" s="355" t="str">
        <f>IF(AND('MAPA DE RIESGOS'!$AP675="Muy Baja",'MAPA DE RIESGOS'!$AR675="Leve"),CONCATENATE("R",'MAPA DE RIESGOS'!$H675,"C",'MAPA DE RIESGOS'!$AF675),"")</f>
        <v/>
      </c>
      <c r="L171" s="355" t="str">
        <f>IF(AND('MAPA DE RIESGOS'!$AP676="Muy Baja",'MAPA DE RIESGOS'!$AR676="Leve"),CONCATENATE("R",'MAPA DE RIESGOS'!$H676,"C",'MAPA DE RIESGOS'!$AF676),"")</f>
        <v/>
      </c>
      <c r="M171" s="355" t="str">
        <f>IF(AND('MAPA DE RIESGOS'!$AP677="Muy Baja",'MAPA DE RIESGOS'!$AR677="Leve"),CONCATENATE("R",'MAPA DE RIESGOS'!$H677,"C",'MAPA DE RIESGOS'!$AF677),"")</f>
        <v/>
      </c>
      <c r="N171" s="355" t="str">
        <f>IF(AND('MAPA DE RIESGOS'!$AP678="Muy Baja",'MAPA DE RIESGOS'!$AR678="Leve"),CONCATENATE("R",'MAPA DE RIESGOS'!$H678,"C",'MAPA DE RIESGOS'!$AF678),"")</f>
        <v/>
      </c>
      <c r="O171" s="355" t="str">
        <f>IF(AND('MAPA DE RIESGOS'!$AP679="Muy Baja",'MAPA DE RIESGOS'!$AR679="Leve"),CONCATENATE("R",'MAPA DE RIESGOS'!$H679,"C",'MAPA DE RIESGOS'!$AF679),"")</f>
        <v/>
      </c>
      <c r="P171" s="355" t="str">
        <f>IF(AND('MAPA DE RIESGOS'!$AP680="Muy Baja",'MAPA DE RIESGOS'!$AR680="Leve"),CONCATENATE("R",'MAPA DE RIESGOS'!$H680,"C",'MAPA DE RIESGOS'!$AF680),"")</f>
        <v/>
      </c>
      <c r="Q171" s="355" t="str">
        <f>IF(AND('MAPA DE RIESGOS'!$AP681="Muy Baja",'MAPA DE RIESGOS'!$AR681="Leve"),CONCATENATE("R",'MAPA DE RIESGOS'!$H681,"C",'MAPA DE RIESGOS'!$AF681),"")</f>
        <v/>
      </c>
      <c r="R171" s="355" t="str">
        <f>IF(AND('MAPA DE RIESGOS'!$AP682="Muy Baja",'MAPA DE RIESGOS'!$AR682="Leve"),CONCATENATE("R",'MAPA DE RIESGOS'!$H682,"C",'MAPA DE RIESGOS'!$AF682),"")</f>
        <v/>
      </c>
      <c r="S171" s="355" t="str">
        <f>IF(AND('MAPA DE RIESGOS'!$AP683="Muy Baja",'MAPA DE RIESGOS'!$AR683="Leve"),CONCATENATE("R",'MAPA DE RIESGOS'!$H683,"C",'MAPA DE RIESGOS'!$AF683),"")</f>
        <v/>
      </c>
      <c r="T171" s="355" t="str">
        <f>IF(AND('MAPA DE RIESGOS'!$AP684="Muy Baja",'MAPA DE RIESGOS'!$AR684="Leve"),CONCATENATE("R",'MAPA DE RIESGOS'!$H684,"C",'MAPA DE RIESGOS'!$AF684),"")</f>
        <v/>
      </c>
      <c r="U171" s="355" t="str">
        <f>IF(AND('MAPA DE RIESGOS'!$AP685="Muy Baja",'MAPA DE RIESGOS'!$AR685="Leve"),CONCATENATE("R",'MAPA DE RIESGOS'!$H685,"C",'MAPA DE RIESGOS'!$AF685),"")</f>
        <v/>
      </c>
      <c r="V171" s="355" t="str">
        <f>IF(AND('MAPA DE RIESGOS'!$AP686="Muy Baja",'MAPA DE RIESGOS'!$AR686="Leve"),CONCATENATE("R",'MAPA DE RIESGOS'!$H686,"C",'MAPA DE RIESGOS'!$AF686),"")</f>
        <v/>
      </c>
      <c r="W171" s="355" t="str">
        <f>IF(AND('MAPA DE RIESGOS'!$AP687="Muy Baja",'MAPA DE RIESGOS'!$AR687="Leve"),CONCATENATE("R",'MAPA DE RIESGOS'!$H687,"C",'MAPA DE RIESGOS'!$AF687),"")</f>
        <v/>
      </c>
      <c r="X171" s="355" t="str">
        <f>IF(AND('MAPA DE RIESGOS'!$AP688="Muy Baja",'MAPA DE RIESGOS'!$AR688="Leve"),CONCATENATE("R",'MAPA DE RIESGOS'!$H688,"C",'MAPA DE RIESGOS'!$AF688),"")</f>
        <v/>
      </c>
      <c r="Y171" s="355" t="str">
        <f>IF(AND('MAPA DE RIESGOS'!$AP689="Muy Baja",'MAPA DE RIESGOS'!$AR689="Leve"),CONCATENATE("R",'MAPA DE RIESGOS'!$H689,"C",'MAPA DE RIESGOS'!$AF689),"")</f>
        <v/>
      </c>
      <c r="Z171" s="355" t="str">
        <f>IF(AND('MAPA DE RIESGOS'!$AP690="Muy Baja",'MAPA DE RIESGOS'!$AR690="Leve"),CONCATENATE("R",'MAPA DE RIESGOS'!$H690,"C",'MAPA DE RIESGOS'!$AF690),"")</f>
        <v/>
      </c>
      <c r="AA171" s="356" t="str">
        <f>IF(AND('MAPA DE RIESGOS'!$AP691="Muy Baja",'MAPA DE RIESGOS'!$AR691="Leve"),CONCATENATE("R",'MAPA DE RIESGOS'!$H691,"C",'MAPA DE RIESGOS'!$AF691),"")</f>
        <v/>
      </c>
      <c r="AB171" s="354" t="str">
        <f>IF(AND('MAPA DE RIESGOS'!$AP674="Muy Baja",'MAPA DE RIESGOS'!$AR674="Menor"),CONCATENATE("R",'MAPA DE RIESGOS'!$H674,"C",'MAPA DE RIESGOS'!$AF674),"")</f>
        <v/>
      </c>
      <c r="AC171" s="355" t="str">
        <f>IF(AND('MAPA DE RIESGOS'!$AP675="Muy Baja",'MAPA DE RIESGOS'!$AR675="Menor"),CONCATENATE("R",'MAPA DE RIESGOS'!$H675,"C",'MAPA DE RIESGOS'!$AF675),"")</f>
        <v/>
      </c>
      <c r="AD171" s="355" t="str">
        <f>IF(AND('MAPA DE RIESGOS'!$AP676="Muy Baja",'MAPA DE RIESGOS'!$AR676="Menor"),CONCATENATE("R",'MAPA DE RIESGOS'!$H676,"C",'MAPA DE RIESGOS'!$AF676),"")</f>
        <v/>
      </c>
      <c r="AE171" s="355" t="str">
        <f>IF(AND('MAPA DE RIESGOS'!$AP677="Muy Baja",'MAPA DE RIESGOS'!$AR677="Menor"),CONCATENATE("R",'MAPA DE RIESGOS'!$H677,"C",'MAPA DE RIESGOS'!$AF677),"")</f>
        <v/>
      </c>
      <c r="AF171" s="355" t="str">
        <f>IF(AND('MAPA DE RIESGOS'!$AP678="Muy Baja",'MAPA DE RIESGOS'!$AR678="Menor"),CONCATENATE("R",'MAPA DE RIESGOS'!$H678,"C",'MAPA DE RIESGOS'!$AF678),"")</f>
        <v/>
      </c>
      <c r="AG171" s="355" t="str">
        <f>IF(AND('MAPA DE RIESGOS'!$AP679="Muy Baja",'MAPA DE RIESGOS'!$AR679="Menor"),CONCATENATE("R",'MAPA DE RIESGOS'!$H679,"C",'MAPA DE RIESGOS'!$AF679),"")</f>
        <v/>
      </c>
      <c r="AH171" s="355" t="str">
        <f>IF(AND('MAPA DE RIESGOS'!$AP680="Muy Baja",'MAPA DE RIESGOS'!$AR680="Menor"),CONCATENATE("R",'MAPA DE RIESGOS'!$H680,"C",'MAPA DE RIESGOS'!$AF680),"")</f>
        <v/>
      </c>
      <c r="AI171" s="355" t="str">
        <f>IF(AND('MAPA DE RIESGOS'!$AP681="Muy Baja",'MAPA DE RIESGOS'!$AR681="Menor"),CONCATENATE("R",'MAPA DE RIESGOS'!$H681,"C",'MAPA DE RIESGOS'!$AF681),"")</f>
        <v/>
      </c>
      <c r="AJ171" s="355" t="str">
        <f>IF(AND('MAPA DE RIESGOS'!$AP682="Muy Baja",'MAPA DE RIESGOS'!$AR682="Menor"),CONCATENATE("R",'MAPA DE RIESGOS'!$H682,"C",'MAPA DE RIESGOS'!$AF682),"")</f>
        <v/>
      </c>
      <c r="AK171" s="355" t="str">
        <f>IF(AND('MAPA DE RIESGOS'!$AP683="Muy Baja",'MAPA DE RIESGOS'!$AR683="Menor"),CONCATENATE("R",'MAPA DE RIESGOS'!$H683,"C",'MAPA DE RIESGOS'!$AF683),"")</f>
        <v/>
      </c>
      <c r="AL171" s="355" t="str">
        <f>IF(AND('MAPA DE RIESGOS'!$AP684="Muy Baja",'MAPA DE RIESGOS'!$AR684="Menor"),CONCATENATE("R",'MAPA DE RIESGOS'!$H684,"C",'MAPA DE RIESGOS'!$AF684),"")</f>
        <v/>
      </c>
      <c r="AM171" s="355" t="str">
        <f>IF(AND('MAPA DE RIESGOS'!$AP685="Muy Baja",'MAPA DE RIESGOS'!$AR685="Menor"),CONCATENATE("R",'MAPA DE RIESGOS'!$H685,"C",'MAPA DE RIESGOS'!$AF685),"")</f>
        <v/>
      </c>
      <c r="AN171" s="355" t="str">
        <f>IF(AND('MAPA DE RIESGOS'!$AP686="Muy Baja",'MAPA DE RIESGOS'!$AR686="Menor"),CONCATENATE("R",'MAPA DE RIESGOS'!$H686,"C",'MAPA DE RIESGOS'!$AF686),"")</f>
        <v/>
      </c>
      <c r="AO171" s="355" t="str">
        <f>IF(AND('MAPA DE RIESGOS'!$AP687="Muy Baja",'MAPA DE RIESGOS'!$AR687="Menor"),CONCATENATE("R",'MAPA DE RIESGOS'!$H687,"C",'MAPA DE RIESGOS'!$AF687),"")</f>
        <v/>
      </c>
      <c r="AP171" s="355" t="str">
        <f>IF(AND('MAPA DE RIESGOS'!$AP688="Muy Baja",'MAPA DE RIESGOS'!$AR688="Menor"),CONCATENATE("R",'MAPA DE RIESGOS'!$H688,"C",'MAPA DE RIESGOS'!$AF688),"")</f>
        <v/>
      </c>
      <c r="AQ171" s="355" t="str">
        <f>IF(AND('MAPA DE RIESGOS'!$AP689="Muy Baja",'MAPA DE RIESGOS'!$AR689="Menor"),CONCATENATE("R",'MAPA DE RIESGOS'!$H689,"C",'MAPA DE RIESGOS'!$AF689),"")</f>
        <v/>
      </c>
      <c r="AR171" s="355" t="str">
        <f>IF(AND('MAPA DE RIESGOS'!$AP690="Muy Baja",'MAPA DE RIESGOS'!$AR690="Menor"),CONCATENATE("R",'MAPA DE RIESGOS'!$H690,"C",'MAPA DE RIESGOS'!$AF690),"")</f>
        <v/>
      </c>
      <c r="AS171" s="356" t="str">
        <f>IF(AND('MAPA DE RIESGOS'!$AP691="Muy Baja",'MAPA DE RIESGOS'!$AR691="Menor"),CONCATENATE("R",'MAPA DE RIESGOS'!$H691,"C",'MAPA DE RIESGOS'!$AF691),"")</f>
        <v/>
      </c>
      <c r="AT171" s="345" t="str">
        <f>IF(AND('MAPA DE RIESGOS'!$AP674="Muy Baja",'MAPA DE RIESGOS'!$AR674="Moderado"),CONCATENATE("R",'MAPA DE RIESGOS'!$H674,"C",'MAPA DE RIESGOS'!$AF674),"")</f>
        <v/>
      </c>
      <c r="AU171" s="346" t="str">
        <f>IF(AND('MAPA DE RIESGOS'!$AP675="Muy Baja",'MAPA DE RIESGOS'!$AR675="Moderado"),CONCATENATE("R",'MAPA DE RIESGOS'!$H675,"C",'MAPA DE RIESGOS'!$AF675),"")</f>
        <v/>
      </c>
      <c r="AV171" s="346" t="str">
        <f>IF(AND('MAPA DE RIESGOS'!$AP676="Muy Baja",'MAPA DE RIESGOS'!$AR676="Moderado"),CONCATENATE("R",'MAPA DE RIESGOS'!$H676,"C",'MAPA DE RIESGOS'!$AF676),"")</f>
        <v/>
      </c>
      <c r="AW171" s="346" t="str">
        <f>IF(AND('MAPA DE RIESGOS'!$AP677="Muy Baja",'MAPA DE RIESGOS'!$AR677="Moderado"),CONCATENATE("R",'MAPA DE RIESGOS'!$H677,"C",'MAPA DE RIESGOS'!$AF677),"")</f>
        <v/>
      </c>
      <c r="AX171" s="346" t="str">
        <f>IF(AND('MAPA DE RIESGOS'!$AP678="Muy Baja",'MAPA DE RIESGOS'!$AR678="Moderado"),CONCATENATE("R",'MAPA DE RIESGOS'!$H678,"C",'MAPA DE RIESGOS'!$AF678),"")</f>
        <v/>
      </c>
      <c r="AY171" s="346" t="str">
        <f>IF(AND('MAPA DE RIESGOS'!$AP679="Muy Baja",'MAPA DE RIESGOS'!$AR679="Moderado"),CONCATENATE("R",'MAPA DE RIESGOS'!$H679,"C",'MAPA DE RIESGOS'!$AF679),"")</f>
        <v/>
      </c>
      <c r="AZ171" s="346" t="str">
        <f>IF(AND('MAPA DE RIESGOS'!$AP680="Muy Baja",'MAPA DE RIESGOS'!$AR680="Moderado"),CONCATENATE("R",'MAPA DE RIESGOS'!$H680,"C",'MAPA DE RIESGOS'!$AF680),"")</f>
        <v/>
      </c>
      <c r="BA171" s="346" t="str">
        <f>IF(AND('MAPA DE RIESGOS'!$AP681="Muy Baja",'MAPA DE RIESGOS'!$AR681="Moderado"),CONCATENATE("R",'MAPA DE RIESGOS'!$H681,"C",'MAPA DE RIESGOS'!$AF681),"")</f>
        <v/>
      </c>
      <c r="BB171" s="346" t="str">
        <f>IF(AND('MAPA DE RIESGOS'!$AP682="Muy Baja",'MAPA DE RIESGOS'!$AR682="Moderado"),CONCATENATE("R",'MAPA DE RIESGOS'!$H682,"C",'MAPA DE RIESGOS'!$AF682),"")</f>
        <v/>
      </c>
      <c r="BC171" s="346" t="str">
        <f>IF(AND('MAPA DE RIESGOS'!$AP683="Muy Baja",'MAPA DE RIESGOS'!$AR683="Moderado"),CONCATENATE("R",'MAPA DE RIESGOS'!$H683,"C",'MAPA DE RIESGOS'!$AF683),"")</f>
        <v/>
      </c>
      <c r="BD171" s="346" t="str">
        <f>IF(AND('MAPA DE RIESGOS'!$AP684="Muy Baja",'MAPA DE RIESGOS'!$AR684="Moderado"),CONCATENATE("R",'MAPA DE RIESGOS'!$H684,"C",'MAPA DE RIESGOS'!$AF684),"")</f>
        <v/>
      </c>
      <c r="BE171" s="346" t="str">
        <f>IF(AND('MAPA DE RIESGOS'!$AP685="Muy Baja",'MAPA DE RIESGOS'!$AR685="Moderado"),CONCATENATE("R",'MAPA DE RIESGOS'!$H685,"C",'MAPA DE RIESGOS'!$AF685),"")</f>
        <v/>
      </c>
      <c r="BF171" s="346" t="str">
        <f>IF(AND('MAPA DE RIESGOS'!$AP686="Muy Baja",'MAPA DE RIESGOS'!$AR686="Moderado"),CONCATENATE("R",'MAPA DE RIESGOS'!$H686,"C",'MAPA DE RIESGOS'!$AF686),"")</f>
        <v/>
      </c>
      <c r="BG171" s="346" t="str">
        <f>IF(AND('MAPA DE RIESGOS'!$AP687="Muy Baja",'MAPA DE RIESGOS'!$AR687="Moderado"),CONCATENATE("R",'MAPA DE RIESGOS'!$H687,"C",'MAPA DE RIESGOS'!$AF687),"")</f>
        <v/>
      </c>
      <c r="BH171" s="346" t="str">
        <f>IF(AND('MAPA DE RIESGOS'!$AP688="Muy Baja",'MAPA DE RIESGOS'!$AR688="Moderado"),CONCATENATE("R",'MAPA DE RIESGOS'!$H688,"C",'MAPA DE RIESGOS'!$AF688),"")</f>
        <v/>
      </c>
      <c r="BI171" s="346" t="str">
        <f>IF(AND('MAPA DE RIESGOS'!$AP689="Muy Baja",'MAPA DE RIESGOS'!$AR689="Moderado"),CONCATENATE("R",'MAPA DE RIESGOS'!$H689,"C",'MAPA DE RIESGOS'!$AF689),"")</f>
        <v/>
      </c>
      <c r="BJ171" s="346" t="str">
        <f>IF(AND('MAPA DE RIESGOS'!$AP690="Muy Baja",'MAPA DE RIESGOS'!$AR690="Moderado"),CONCATENATE("R",'MAPA DE RIESGOS'!$H690,"C",'MAPA DE RIESGOS'!$AF690),"")</f>
        <v/>
      </c>
      <c r="BK171" s="347" t="str">
        <f>IF(AND('MAPA DE RIESGOS'!$AP691="Muy Baja",'MAPA DE RIESGOS'!$AR691="Moderado"),CONCATENATE("R",'MAPA DE RIESGOS'!$H691,"C",'MAPA DE RIESGOS'!$AF691),"")</f>
        <v/>
      </c>
      <c r="BL171" s="333" t="str">
        <f>IF(AND('MAPA DE RIESGOS'!$AP674="Muy Baja",'MAPA DE RIESGOS'!$AR674="Mayor"),CONCATENATE("R",'MAPA DE RIESGOS'!$H674,"C",'MAPA DE RIESGOS'!$AF674),"")</f>
        <v/>
      </c>
      <c r="BM171" s="333" t="str">
        <f>IF(AND('MAPA DE RIESGOS'!$AP675="Muy Baja",'MAPA DE RIESGOS'!$AR675="Mayor"),CONCATENATE("R",'MAPA DE RIESGOS'!$H675,"C",'MAPA DE RIESGOS'!$AF675),"")</f>
        <v/>
      </c>
      <c r="BN171" s="333" t="str">
        <f>IF(AND('MAPA DE RIESGOS'!$AP676="Muy Baja",'MAPA DE RIESGOS'!$AR676="Mayor"),CONCATENATE("R",'MAPA DE RIESGOS'!$H676,"C",'MAPA DE RIESGOS'!$AF676),"")</f>
        <v/>
      </c>
      <c r="BO171" s="333" t="str">
        <f>IF(AND('MAPA DE RIESGOS'!$AP677="Muy Baja",'MAPA DE RIESGOS'!$AR677="Mayor"),CONCATENATE("R",'MAPA DE RIESGOS'!$H677,"C",'MAPA DE RIESGOS'!$AF677),"")</f>
        <v/>
      </c>
      <c r="BP171" s="333" t="str">
        <f>IF(AND('MAPA DE RIESGOS'!$AP678="Muy Baja",'MAPA DE RIESGOS'!$AR678="Mayor"),CONCATENATE("R",'MAPA DE RIESGOS'!$H678,"C",'MAPA DE RIESGOS'!$AF678),"")</f>
        <v/>
      </c>
      <c r="BQ171" s="333" t="str">
        <f>IF(AND('MAPA DE RIESGOS'!$AP679="Muy Baja",'MAPA DE RIESGOS'!$AR679="Mayor"),CONCATENATE("R",'MAPA DE RIESGOS'!$H679,"C",'MAPA DE RIESGOS'!$AF679),"")</f>
        <v/>
      </c>
      <c r="BR171" s="333" t="str">
        <f>IF(AND('MAPA DE RIESGOS'!$AP680="Muy Baja",'MAPA DE RIESGOS'!$AR680="Mayor"),CONCATENATE("R",'MAPA DE RIESGOS'!$H680,"C",'MAPA DE RIESGOS'!$AF680),"")</f>
        <v/>
      </c>
      <c r="BS171" s="333" t="str">
        <f>IF(AND('MAPA DE RIESGOS'!$AP681="Muy Baja",'MAPA DE RIESGOS'!$AR681="Mayor"),CONCATENATE("R",'MAPA DE RIESGOS'!$H681,"C",'MAPA DE RIESGOS'!$AF681),"")</f>
        <v/>
      </c>
      <c r="BT171" s="333" t="str">
        <f>IF(AND('MAPA DE RIESGOS'!$AP682="Muy Baja",'MAPA DE RIESGOS'!$AR682="Mayor"),CONCATENATE("R",'MAPA DE RIESGOS'!$H682,"C",'MAPA DE RIESGOS'!$AF682),"")</f>
        <v/>
      </c>
      <c r="BU171" s="333" t="str">
        <f>IF(AND('MAPA DE RIESGOS'!$AP683="Muy Baja",'MAPA DE RIESGOS'!$AR683="Mayor"),CONCATENATE("R",'MAPA DE RIESGOS'!$H683,"C",'MAPA DE RIESGOS'!$AF683),"")</f>
        <v/>
      </c>
      <c r="BV171" s="333" t="str">
        <f>IF(AND('MAPA DE RIESGOS'!$AP684="Muy Baja",'MAPA DE RIESGOS'!$AR684="Mayor"),CONCATENATE("R",'MAPA DE RIESGOS'!$H684,"C",'MAPA DE RIESGOS'!$AF684),"")</f>
        <v/>
      </c>
      <c r="BW171" s="333" t="str">
        <f>IF(AND('MAPA DE RIESGOS'!$AP685="Muy Baja",'MAPA DE RIESGOS'!$AR685="Mayor"),CONCATENATE("R",'MAPA DE RIESGOS'!$H685,"C",'MAPA DE RIESGOS'!$AF685),"")</f>
        <v/>
      </c>
      <c r="BX171" s="333" t="str">
        <f>IF(AND('MAPA DE RIESGOS'!$AP686="Muy Baja",'MAPA DE RIESGOS'!$AR686="Mayor"),CONCATENATE("R",'MAPA DE RIESGOS'!$H686,"C",'MAPA DE RIESGOS'!$AF686),"")</f>
        <v/>
      </c>
      <c r="BY171" s="333" t="str">
        <f>IF(AND('MAPA DE RIESGOS'!$AP687="Muy Baja",'MAPA DE RIESGOS'!$AR687="Mayor"),CONCATENATE("R",'MAPA DE RIESGOS'!$H687,"C",'MAPA DE RIESGOS'!$AF687),"")</f>
        <v/>
      </c>
      <c r="BZ171" s="333" t="str">
        <f>IF(AND('MAPA DE RIESGOS'!$AP688="Muy Baja",'MAPA DE RIESGOS'!$AR688="Mayor"),CONCATENATE("R",'MAPA DE RIESGOS'!$H688,"C",'MAPA DE RIESGOS'!$AF688),"")</f>
        <v/>
      </c>
      <c r="CA171" s="333" t="str">
        <f>IF(AND('MAPA DE RIESGOS'!$AP689="Muy Baja",'MAPA DE RIESGOS'!$AR689="Mayor"),CONCATENATE("R",'MAPA DE RIESGOS'!$H689,"C",'MAPA DE RIESGOS'!$AF689),"")</f>
        <v/>
      </c>
      <c r="CB171" s="333" t="str">
        <f>IF(AND('MAPA DE RIESGOS'!$AP690="Muy Baja",'MAPA DE RIESGOS'!$AR690="Mayor"),CONCATENATE("R",'MAPA DE RIESGOS'!$H690,"C",'MAPA DE RIESGOS'!$AF690),"")</f>
        <v/>
      </c>
      <c r="CC171" s="334" t="str">
        <f>IF(AND('MAPA DE RIESGOS'!$AP691="Muy Baja",'MAPA DE RIESGOS'!$AR691="Mayor"),CONCATENATE("R",'MAPA DE RIESGOS'!$H691,"C",'MAPA DE RIESGOS'!$AF691),"")</f>
        <v/>
      </c>
      <c r="CD171" s="335" t="str">
        <f>IF(AND('MAPA DE RIESGOS'!$AP674="Muy Baja",'MAPA DE RIESGOS'!$AR674="Catastrófico"),CONCATENATE("R",'MAPA DE RIESGOS'!$H674,"C",'MAPA DE RIESGOS'!$AF674),"")</f>
        <v/>
      </c>
      <c r="CE171" s="335" t="str">
        <f>IF(AND('MAPA DE RIESGOS'!$AP675="Muy Baja",'MAPA DE RIESGOS'!$AR675="Catastrófico"),CONCATENATE("R",'MAPA DE RIESGOS'!$H675,"C",'MAPA DE RIESGOS'!$AF675),"")</f>
        <v/>
      </c>
      <c r="CF171" s="335" t="str">
        <f>IF(AND('MAPA DE RIESGOS'!$AP676="Muy Baja",'MAPA DE RIESGOS'!$AR676="Catastrófico"),CONCATENATE("R",'MAPA DE RIESGOS'!$H676,"C",'MAPA DE RIESGOS'!$AF676),"")</f>
        <v/>
      </c>
      <c r="CG171" s="335" t="str">
        <f>IF(AND('MAPA DE RIESGOS'!$AP677="Muy Baja",'MAPA DE RIESGOS'!$AR677="Catastrófico"),CONCATENATE("R",'MAPA DE RIESGOS'!$H677,"C",'MAPA DE RIESGOS'!$AF677),"")</f>
        <v/>
      </c>
      <c r="CH171" s="335" t="str">
        <f>IF(AND('MAPA DE RIESGOS'!$AP678="Muy Baja",'MAPA DE RIESGOS'!$AR678="Catastrófico"),CONCATENATE("R",'MAPA DE RIESGOS'!$H678,"C",'MAPA DE RIESGOS'!$AF678),"")</f>
        <v/>
      </c>
      <c r="CI171" s="335" t="str">
        <f>IF(AND('MAPA DE RIESGOS'!$AP679="Muy Baja",'MAPA DE RIESGOS'!$AR679="Catastrófico"),CONCATENATE("R",'MAPA DE RIESGOS'!$H679,"C",'MAPA DE RIESGOS'!$AF679),"")</f>
        <v/>
      </c>
      <c r="CJ171" s="335" t="str">
        <f>IF(AND('MAPA DE RIESGOS'!$AP680="Muy Baja",'MAPA DE RIESGOS'!$AR680="Catastrófico"),CONCATENATE("R",'MAPA DE RIESGOS'!$H680,"C",'MAPA DE RIESGOS'!$AF680),"")</f>
        <v/>
      </c>
      <c r="CK171" s="335" t="str">
        <f>IF(AND('MAPA DE RIESGOS'!$AP681="Muy Baja",'MAPA DE RIESGOS'!$AR681="Catastrófico"),CONCATENATE("R",'MAPA DE RIESGOS'!$H681,"C",'MAPA DE RIESGOS'!$AF681),"")</f>
        <v/>
      </c>
      <c r="CL171" s="335" t="str">
        <f>IF(AND('MAPA DE RIESGOS'!$AP682="Muy Baja",'MAPA DE RIESGOS'!$AR682="Catastrófico"),CONCATENATE("R",'MAPA DE RIESGOS'!$H682,"C",'MAPA DE RIESGOS'!$AF682),"")</f>
        <v/>
      </c>
      <c r="CM171" s="335" t="str">
        <f>IF(AND('MAPA DE RIESGOS'!$AP683="Muy Baja",'MAPA DE RIESGOS'!$AR683="Catastrófico"),CONCATENATE("R",'MAPA DE RIESGOS'!$H683,"C",'MAPA DE RIESGOS'!$AF683),"")</f>
        <v/>
      </c>
      <c r="CN171" s="335" t="str">
        <f>IF(AND('MAPA DE RIESGOS'!$AP684="Muy Baja",'MAPA DE RIESGOS'!$AR684="Catastrófico"),CONCATENATE("R",'MAPA DE RIESGOS'!$H684,"C",'MAPA DE RIESGOS'!$AF684),"")</f>
        <v/>
      </c>
      <c r="CO171" s="335" t="str">
        <f>IF(AND('MAPA DE RIESGOS'!$AP685="Muy Baja",'MAPA DE RIESGOS'!$AR685="Catastrófico"),CONCATENATE("R",'MAPA DE RIESGOS'!$H685,"C",'MAPA DE RIESGOS'!$AF685),"")</f>
        <v/>
      </c>
      <c r="CP171" s="335" t="str">
        <f>IF(AND('MAPA DE RIESGOS'!$AP686="Muy Baja",'MAPA DE RIESGOS'!$AR686="Catastrófico"),CONCATENATE("R",'MAPA DE RIESGOS'!$H686,"C",'MAPA DE RIESGOS'!$AF686),"")</f>
        <v/>
      </c>
      <c r="CQ171" s="335" t="str">
        <f>IF(AND('MAPA DE RIESGOS'!$AP687="Muy Baja",'MAPA DE RIESGOS'!$AR687="Catastrófico"),CONCATENATE("R",'MAPA DE RIESGOS'!$H687,"C",'MAPA DE RIESGOS'!$AF687),"")</f>
        <v/>
      </c>
      <c r="CR171" s="335" t="str">
        <f>IF(AND('MAPA DE RIESGOS'!$AP688="Muy Baja",'MAPA DE RIESGOS'!$AR688="Catastrófico"),CONCATENATE("R",'MAPA DE RIESGOS'!$H688,"C",'MAPA DE RIESGOS'!$AF688),"")</f>
        <v/>
      </c>
      <c r="CS171" s="335" t="str">
        <f>IF(AND('MAPA DE RIESGOS'!$AP689="Muy Baja",'MAPA DE RIESGOS'!$AR689="Catastrófico"),CONCATENATE("R",'MAPA DE RIESGOS'!$H689,"C",'MAPA DE RIESGOS'!$AF689),"")</f>
        <v/>
      </c>
      <c r="CT171" s="335" t="str">
        <f>IF(AND('MAPA DE RIESGOS'!$AP690="Muy Baja",'MAPA DE RIESGOS'!$AR690="Catastrófico"),CONCATENATE("R",'MAPA DE RIESGOS'!$H690,"C",'MAPA DE RIESGOS'!$AF690),"")</f>
        <v/>
      </c>
      <c r="CU171" s="336" t="str">
        <f>IF(AND('MAPA DE RIESGOS'!$AP691="Muy Baja",'MAPA DE RIESGOS'!$AR691="Catastrófico"),CONCATENATE("R",'MAPA DE RIESGOS'!$H691,"C",'MAPA DE RIESGOS'!$AF691),"")</f>
        <v/>
      </c>
      <c r="CV171" s="67"/>
      <c r="CW171" s="364"/>
      <c r="CX171" s="364"/>
      <c r="CY171" s="364"/>
      <c r="CZ171" s="364"/>
      <c r="DA171" s="364"/>
      <c r="DB171" s="364"/>
    </row>
    <row r="172" spans="2:106" ht="32.450000000000003" customHeight="1">
      <c r="B172" s="966"/>
      <c r="C172" s="966"/>
      <c r="D172" s="967"/>
      <c r="E172" s="955"/>
      <c r="F172" s="956"/>
      <c r="G172" s="956"/>
      <c r="H172" s="956"/>
      <c r="I172" s="956"/>
      <c r="J172" s="354" t="str">
        <f>IF(AND('MAPA DE RIESGOS'!$AP692="Muy Baja",'MAPA DE RIESGOS'!$AR692="Leve"),CONCATENATE("R",'MAPA DE RIESGOS'!$H692,"C",'MAPA DE RIESGOS'!$AF692),"")</f>
        <v/>
      </c>
      <c r="K172" s="355" t="str">
        <f>IF(AND('MAPA DE RIESGOS'!$AP693="Muy Baja",'MAPA DE RIESGOS'!$AR693="Leve"),CONCATENATE("R",'MAPA DE RIESGOS'!$H693,"C",'MAPA DE RIESGOS'!$AF693),"")</f>
        <v/>
      </c>
      <c r="L172" s="355" t="str">
        <f>IF(AND('MAPA DE RIESGOS'!$AP694="Muy Baja",'MAPA DE RIESGOS'!$AR694="Leve"),CONCATENATE("R",'MAPA DE RIESGOS'!$H694,"C",'MAPA DE RIESGOS'!$AF694),"")</f>
        <v/>
      </c>
      <c r="M172" s="355" t="str">
        <f>IF(AND('MAPA DE RIESGOS'!$AP695="Muy Baja",'MAPA DE RIESGOS'!$AR695="Leve"),CONCATENATE("R",'MAPA DE RIESGOS'!$H695,"C",'MAPA DE RIESGOS'!$AF695),"")</f>
        <v/>
      </c>
      <c r="N172" s="355" t="str">
        <f>IF(AND('MAPA DE RIESGOS'!$AP696="Muy Baja",'MAPA DE RIESGOS'!$AR696="Leve"),CONCATENATE("R",'MAPA DE RIESGOS'!$H696,"C",'MAPA DE RIESGOS'!$AF696),"")</f>
        <v/>
      </c>
      <c r="O172" s="355" t="str">
        <f>IF(AND('MAPA DE RIESGOS'!$AP697="Muy Baja",'MAPA DE RIESGOS'!$AR697="Leve"),CONCATENATE("R",'MAPA DE RIESGOS'!$H697,"C",'MAPA DE RIESGOS'!$AF697),"")</f>
        <v/>
      </c>
      <c r="P172" s="355" t="str">
        <f>IF(AND('MAPA DE RIESGOS'!$AP698="Muy Baja",'MAPA DE RIESGOS'!$AR698="Leve"),CONCATENATE("R",'MAPA DE RIESGOS'!$H698,"C",'MAPA DE RIESGOS'!$AF698),"")</f>
        <v/>
      </c>
      <c r="Q172" s="355" t="str">
        <f>IF(AND('MAPA DE RIESGOS'!$AP699="Muy Baja",'MAPA DE RIESGOS'!$AR699="Leve"),CONCATENATE("R",'MAPA DE RIESGOS'!$H699,"C",'MAPA DE RIESGOS'!$AF699),"")</f>
        <v/>
      </c>
      <c r="R172" s="355" t="str">
        <f>IF(AND('MAPA DE RIESGOS'!$AP700="Muy Baja",'MAPA DE RIESGOS'!$AR700="Leve"),CONCATENATE("R",'MAPA DE RIESGOS'!$H700,"C",'MAPA DE RIESGOS'!$AF700),"")</f>
        <v/>
      </c>
      <c r="S172" s="355" t="str">
        <f>IF(AND('MAPA DE RIESGOS'!$AP701="Muy Baja",'MAPA DE RIESGOS'!$AR701="Leve"),CONCATENATE("R",'MAPA DE RIESGOS'!$H701,"C",'MAPA DE RIESGOS'!$AF701),"")</f>
        <v/>
      </c>
      <c r="T172" s="355" t="str">
        <f>IF(AND('MAPA DE RIESGOS'!$AP702="Muy Baja",'MAPA DE RIESGOS'!$AR702="Leve"),CONCATENATE("R",'MAPA DE RIESGOS'!$H702,"C",'MAPA DE RIESGOS'!$AF702),"")</f>
        <v/>
      </c>
      <c r="U172" s="355" t="str">
        <f>IF(AND('MAPA DE RIESGOS'!$AP703="Muy Baja",'MAPA DE RIESGOS'!$AR703="Leve"),CONCATENATE("R",'MAPA DE RIESGOS'!$H703,"C",'MAPA DE RIESGOS'!$AF703),"")</f>
        <v/>
      </c>
      <c r="V172" s="355" t="str">
        <f>IF(AND('MAPA DE RIESGOS'!$AP704="Muy Baja",'MAPA DE RIESGOS'!$AR704="Leve"),CONCATENATE("R",'MAPA DE RIESGOS'!$H704,"C",'MAPA DE RIESGOS'!$AF704),"")</f>
        <v/>
      </c>
      <c r="W172" s="355" t="str">
        <f>IF(AND('MAPA DE RIESGOS'!$AP705="Muy Baja",'MAPA DE RIESGOS'!$AR705="Leve"),CONCATENATE("R",'MAPA DE RIESGOS'!$H705,"C",'MAPA DE RIESGOS'!$AF705),"")</f>
        <v/>
      </c>
      <c r="X172" s="355" t="str">
        <f>IF(AND('MAPA DE RIESGOS'!$AP706="Muy Baja",'MAPA DE RIESGOS'!$AR706="Leve"),CONCATENATE("R",'MAPA DE RIESGOS'!$H706,"C",'MAPA DE RIESGOS'!$AF706),"")</f>
        <v/>
      </c>
      <c r="Y172" s="355" t="str">
        <f>IF(AND('MAPA DE RIESGOS'!$AP707="Muy Baja",'MAPA DE RIESGOS'!$AR707="Leve"),CONCATENATE("R",'MAPA DE RIESGOS'!$H707,"C",'MAPA DE RIESGOS'!$AF707),"")</f>
        <v/>
      </c>
      <c r="Z172" s="355" t="str">
        <f>IF(AND('MAPA DE RIESGOS'!$AP708="Muy Baja",'MAPA DE RIESGOS'!$AR708="Leve"),CONCATENATE("R",'MAPA DE RIESGOS'!$H708,"C",'MAPA DE RIESGOS'!$AF708),"")</f>
        <v/>
      </c>
      <c r="AA172" s="356" t="str">
        <f>IF(AND('MAPA DE RIESGOS'!$AP709="Muy Baja",'MAPA DE RIESGOS'!$AR709="Leve"),CONCATENATE("R",'MAPA DE RIESGOS'!$H709,"C",'MAPA DE RIESGOS'!$AF709),"")</f>
        <v/>
      </c>
      <c r="AB172" s="354" t="str">
        <f>IF(AND('MAPA DE RIESGOS'!$AP692="Muy Baja",'MAPA DE RIESGOS'!$AR692="Menor"),CONCATENATE("R",'MAPA DE RIESGOS'!$H692,"C",'MAPA DE RIESGOS'!$AF692),"")</f>
        <v/>
      </c>
      <c r="AC172" s="355" t="str">
        <f>IF(AND('MAPA DE RIESGOS'!$AP693="Muy Baja",'MAPA DE RIESGOS'!$AR693="Menor"),CONCATENATE("R",'MAPA DE RIESGOS'!$H693,"C",'MAPA DE RIESGOS'!$AF693),"")</f>
        <v/>
      </c>
      <c r="AD172" s="355" t="str">
        <f>IF(AND('MAPA DE RIESGOS'!$AP694="Muy Baja",'MAPA DE RIESGOS'!$AR694="Menor"),CONCATENATE("R",'MAPA DE RIESGOS'!$H694,"C",'MAPA DE RIESGOS'!$AF694),"")</f>
        <v/>
      </c>
      <c r="AE172" s="355" t="str">
        <f>IF(AND('MAPA DE RIESGOS'!$AP695="Muy Baja",'MAPA DE RIESGOS'!$AR695="Menor"),CONCATENATE("R",'MAPA DE RIESGOS'!$H695,"C",'MAPA DE RIESGOS'!$AF695),"")</f>
        <v/>
      </c>
      <c r="AF172" s="355" t="str">
        <f>IF(AND('MAPA DE RIESGOS'!$AP696="Muy Baja",'MAPA DE RIESGOS'!$AR696="Menor"),CONCATENATE("R",'MAPA DE RIESGOS'!$H696,"C",'MAPA DE RIESGOS'!$AF696),"")</f>
        <v/>
      </c>
      <c r="AG172" s="355" t="str">
        <f>IF(AND('MAPA DE RIESGOS'!$AP697="Muy Baja",'MAPA DE RIESGOS'!$AR697="Menor"),CONCATENATE("R",'MAPA DE RIESGOS'!$H697,"C",'MAPA DE RIESGOS'!$AF697),"")</f>
        <v/>
      </c>
      <c r="AH172" s="355" t="str">
        <f>IF(AND('MAPA DE RIESGOS'!$AP698="Muy Baja",'MAPA DE RIESGOS'!$AR698="Menor"),CONCATENATE("R",'MAPA DE RIESGOS'!$H698,"C",'MAPA DE RIESGOS'!$AF698),"")</f>
        <v/>
      </c>
      <c r="AI172" s="355" t="str">
        <f>IF(AND('MAPA DE RIESGOS'!$AP699="Muy Baja",'MAPA DE RIESGOS'!$AR699="Menor"),CONCATENATE("R",'MAPA DE RIESGOS'!$H699,"C",'MAPA DE RIESGOS'!$AF699),"")</f>
        <v/>
      </c>
      <c r="AJ172" s="355" t="str">
        <f>IF(AND('MAPA DE RIESGOS'!$AP700="Muy Baja",'MAPA DE RIESGOS'!$AR700="Menor"),CONCATENATE("R",'MAPA DE RIESGOS'!$H700,"C",'MAPA DE RIESGOS'!$AF700),"")</f>
        <v/>
      </c>
      <c r="AK172" s="355" t="str">
        <f>IF(AND('MAPA DE RIESGOS'!$AP701="Muy Baja",'MAPA DE RIESGOS'!$AR701="Menor"),CONCATENATE("R",'MAPA DE RIESGOS'!$H701,"C",'MAPA DE RIESGOS'!$AF701),"")</f>
        <v/>
      </c>
      <c r="AL172" s="355" t="str">
        <f>IF(AND('MAPA DE RIESGOS'!$AP702="Muy Baja",'MAPA DE RIESGOS'!$AR702="Menor"),CONCATENATE("R",'MAPA DE RIESGOS'!$H702,"C",'MAPA DE RIESGOS'!$AF702),"")</f>
        <v/>
      </c>
      <c r="AM172" s="355" t="str">
        <f>IF(AND('MAPA DE RIESGOS'!$AP703="Muy Baja",'MAPA DE RIESGOS'!$AR703="Menor"),CONCATENATE("R",'MAPA DE RIESGOS'!$H703,"C",'MAPA DE RIESGOS'!$AF703),"")</f>
        <v/>
      </c>
      <c r="AN172" s="355" t="str">
        <f>IF(AND('MAPA DE RIESGOS'!$AP704="Muy Baja",'MAPA DE RIESGOS'!$AR704="Menor"),CONCATENATE("R",'MAPA DE RIESGOS'!$H704,"C",'MAPA DE RIESGOS'!$AF704),"")</f>
        <v/>
      </c>
      <c r="AO172" s="355" t="str">
        <f>IF(AND('MAPA DE RIESGOS'!$AP705="Muy Baja",'MAPA DE RIESGOS'!$AR705="Menor"),CONCATENATE("R",'MAPA DE RIESGOS'!$H705,"C",'MAPA DE RIESGOS'!$AF705),"")</f>
        <v/>
      </c>
      <c r="AP172" s="355" t="str">
        <f>IF(AND('MAPA DE RIESGOS'!$AP706="Muy Baja",'MAPA DE RIESGOS'!$AR706="Menor"),CONCATENATE("R",'MAPA DE RIESGOS'!$H706,"C",'MAPA DE RIESGOS'!$AF706),"")</f>
        <v/>
      </c>
      <c r="AQ172" s="355" t="str">
        <f>IF(AND('MAPA DE RIESGOS'!$AP707="Muy Baja",'MAPA DE RIESGOS'!$AR707="Menor"),CONCATENATE("R",'MAPA DE RIESGOS'!$H707,"C",'MAPA DE RIESGOS'!$AF707),"")</f>
        <v/>
      </c>
      <c r="AR172" s="355" t="str">
        <f>IF(AND('MAPA DE RIESGOS'!$AP708="Muy Baja",'MAPA DE RIESGOS'!$AR708="Menor"),CONCATENATE("R",'MAPA DE RIESGOS'!$H708,"C",'MAPA DE RIESGOS'!$AF708),"")</f>
        <v/>
      </c>
      <c r="AS172" s="356" t="str">
        <f>IF(AND('MAPA DE RIESGOS'!$AP709="Muy Baja",'MAPA DE RIESGOS'!$AR709="Menor"),CONCATENATE("R",'MAPA DE RIESGOS'!$H709,"C",'MAPA DE RIESGOS'!$AF709),"")</f>
        <v/>
      </c>
      <c r="AT172" s="345" t="str">
        <f>IF(AND('MAPA DE RIESGOS'!$AP692="Muy Baja",'MAPA DE RIESGOS'!$AR692="Moderado"),CONCATENATE("R",'MAPA DE RIESGOS'!$H692,"C",'MAPA DE RIESGOS'!$AF692),"")</f>
        <v/>
      </c>
      <c r="AU172" s="346" t="str">
        <f>IF(AND('MAPA DE RIESGOS'!$AP693="Muy Baja",'MAPA DE RIESGOS'!$AR693="Moderado"),CONCATENATE("R",'MAPA DE RIESGOS'!$H693,"C",'MAPA DE RIESGOS'!$AF693),"")</f>
        <v/>
      </c>
      <c r="AV172" s="346" t="str">
        <f>IF(AND('MAPA DE RIESGOS'!$AP694="Muy Baja",'MAPA DE RIESGOS'!$AR694="Moderado"),CONCATENATE("R",'MAPA DE RIESGOS'!$H694,"C",'MAPA DE RIESGOS'!$AF694),"")</f>
        <v/>
      </c>
      <c r="AW172" s="346" t="str">
        <f>IF(AND('MAPA DE RIESGOS'!$AP695="Muy Baja",'MAPA DE RIESGOS'!$AR695="Moderado"),CONCATENATE("R",'MAPA DE RIESGOS'!$H695,"C",'MAPA DE RIESGOS'!$AF695),"")</f>
        <v/>
      </c>
      <c r="AX172" s="346" t="str">
        <f>IF(AND('MAPA DE RIESGOS'!$AP696="Muy Baja",'MAPA DE RIESGOS'!$AR696="Moderado"),CONCATENATE("R",'MAPA DE RIESGOS'!$H696,"C",'MAPA DE RIESGOS'!$AF696),"")</f>
        <v/>
      </c>
      <c r="AY172" s="346" t="str">
        <f>IF(AND('MAPA DE RIESGOS'!$AP697="Muy Baja",'MAPA DE RIESGOS'!$AR697="Moderado"),CONCATENATE("R",'MAPA DE RIESGOS'!$H697,"C",'MAPA DE RIESGOS'!$AF697),"")</f>
        <v/>
      </c>
      <c r="AZ172" s="346" t="str">
        <f>IF(AND('MAPA DE RIESGOS'!$AP698="Muy Baja",'MAPA DE RIESGOS'!$AR698="Moderado"),CONCATENATE("R",'MAPA DE RIESGOS'!$H698,"C",'MAPA DE RIESGOS'!$AF698),"")</f>
        <v/>
      </c>
      <c r="BA172" s="346" t="str">
        <f>IF(AND('MAPA DE RIESGOS'!$AP699="Muy Baja",'MAPA DE RIESGOS'!$AR699="Moderado"),CONCATENATE("R",'MAPA DE RIESGOS'!$H699,"C",'MAPA DE RIESGOS'!$AF699),"")</f>
        <v/>
      </c>
      <c r="BB172" s="346" t="str">
        <f>IF(AND('MAPA DE RIESGOS'!$AP700="Muy Baja",'MAPA DE RIESGOS'!$AR700="Moderado"),CONCATENATE("R",'MAPA DE RIESGOS'!$H700,"C",'MAPA DE RIESGOS'!$AF700),"")</f>
        <v/>
      </c>
      <c r="BC172" s="346" t="str">
        <f>IF(AND('MAPA DE RIESGOS'!$AP701="Muy Baja",'MAPA DE RIESGOS'!$AR701="Moderado"),CONCATENATE("R",'MAPA DE RIESGOS'!$H701,"C",'MAPA DE RIESGOS'!$AF701),"")</f>
        <v/>
      </c>
      <c r="BD172" s="346" t="str">
        <f>IF(AND('MAPA DE RIESGOS'!$AP702="Muy Baja",'MAPA DE RIESGOS'!$AR702="Moderado"),CONCATENATE("R",'MAPA DE RIESGOS'!$H702,"C",'MAPA DE RIESGOS'!$AF702),"")</f>
        <v/>
      </c>
      <c r="BE172" s="346" t="str">
        <f>IF(AND('MAPA DE RIESGOS'!$AP703="Muy Baja",'MAPA DE RIESGOS'!$AR703="Moderado"),CONCATENATE("R",'MAPA DE RIESGOS'!$H703,"C",'MAPA DE RIESGOS'!$AF703),"")</f>
        <v/>
      </c>
      <c r="BF172" s="346" t="str">
        <f>IF(AND('MAPA DE RIESGOS'!$AP704="Muy Baja",'MAPA DE RIESGOS'!$AR704="Moderado"),CONCATENATE("R",'MAPA DE RIESGOS'!$H704,"C",'MAPA DE RIESGOS'!$AF704),"")</f>
        <v/>
      </c>
      <c r="BG172" s="346" t="str">
        <f>IF(AND('MAPA DE RIESGOS'!$AP705="Muy Baja",'MAPA DE RIESGOS'!$AR705="Moderado"),CONCATENATE("R",'MAPA DE RIESGOS'!$H705,"C",'MAPA DE RIESGOS'!$AF705),"")</f>
        <v/>
      </c>
      <c r="BH172" s="346" t="str">
        <f>IF(AND('MAPA DE RIESGOS'!$AP706="Muy Baja",'MAPA DE RIESGOS'!$AR706="Moderado"),CONCATENATE("R",'MAPA DE RIESGOS'!$H706,"C",'MAPA DE RIESGOS'!$AF706),"")</f>
        <v/>
      </c>
      <c r="BI172" s="346" t="str">
        <f>IF(AND('MAPA DE RIESGOS'!$AP707="Muy Baja",'MAPA DE RIESGOS'!$AR707="Moderado"),CONCATENATE("R",'MAPA DE RIESGOS'!$H707,"C",'MAPA DE RIESGOS'!$AF707),"")</f>
        <v/>
      </c>
      <c r="BJ172" s="346" t="str">
        <f>IF(AND('MAPA DE RIESGOS'!$AP708="Muy Baja",'MAPA DE RIESGOS'!$AR708="Moderado"),CONCATENATE("R",'MAPA DE RIESGOS'!$H708,"C",'MAPA DE RIESGOS'!$AF708),"")</f>
        <v/>
      </c>
      <c r="BK172" s="347" t="str">
        <f>IF(AND('MAPA DE RIESGOS'!$AP709="Muy Baja",'MAPA DE RIESGOS'!$AR709="Moderado"),CONCATENATE("R",'MAPA DE RIESGOS'!$H709,"C",'MAPA DE RIESGOS'!$AF709),"")</f>
        <v/>
      </c>
      <c r="BL172" s="333" t="str">
        <f>IF(AND('MAPA DE RIESGOS'!$AP692="Muy Baja",'MAPA DE RIESGOS'!$AR692="Mayor"),CONCATENATE("R",'MAPA DE RIESGOS'!$H692,"C",'MAPA DE RIESGOS'!$AF692),"")</f>
        <v/>
      </c>
      <c r="BM172" s="333" t="str">
        <f>IF(AND('MAPA DE RIESGOS'!$AP693="Muy Baja",'MAPA DE RIESGOS'!$AR693="Mayor"),CONCATENATE("R",'MAPA DE RIESGOS'!$H693,"C",'MAPA DE RIESGOS'!$AF693),"")</f>
        <v/>
      </c>
      <c r="BN172" s="333" t="str">
        <f>IF(AND('MAPA DE RIESGOS'!$AP694="Muy Baja",'MAPA DE RIESGOS'!$AR694="Mayor"),CONCATENATE("R",'MAPA DE RIESGOS'!$H694,"C",'MAPA DE RIESGOS'!$AF694),"")</f>
        <v/>
      </c>
      <c r="BO172" s="333" t="str">
        <f>IF(AND('MAPA DE RIESGOS'!$AP695="Muy Baja",'MAPA DE RIESGOS'!$AR695="Mayor"),CONCATENATE("R",'MAPA DE RIESGOS'!$H695,"C",'MAPA DE RIESGOS'!$AF695),"")</f>
        <v/>
      </c>
      <c r="BP172" s="333" t="str">
        <f>IF(AND('MAPA DE RIESGOS'!$AP696="Muy Baja",'MAPA DE RIESGOS'!$AR696="Mayor"),CONCATENATE("R",'MAPA DE RIESGOS'!$H696,"C",'MAPA DE RIESGOS'!$AF696),"")</f>
        <v/>
      </c>
      <c r="BQ172" s="333" t="str">
        <f>IF(AND('MAPA DE RIESGOS'!$AP697="Muy Baja",'MAPA DE RIESGOS'!$AR697="Mayor"),CONCATENATE("R",'MAPA DE RIESGOS'!$H697,"C",'MAPA DE RIESGOS'!$AF697),"")</f>
        <v/>
      </c>
      <c r="BR172" s="333" t="str">
        <f>IF(AND('MAPA DE RIESGOS'!$AP698="Muy Baja",'MAPA DE RIESGOS'!$AR698="Mayor"),CONCATENATE("R",'MAPA DE RIESGOS'!$H698,"C",'MAPA DE RIESGOS'!$AF698),"")</f>
        <v/>
      </c>
      <c r="BS172" s="333" t="str">
        <f>IF(AND('MAPA DE RIESGOS'!$AP699="Muy Baja",'MAPA DE RIESGOS'!$AR699="Mayor"),CONCATENATE("R",'MAPA DE RIESGOS'!$H699,"C",'MAPA DE RIESGOS'!$AF699),"")</f>
        <v/>
      </c>
      <c r="BT172" s="333" t="str">
        <f>IF(AND('MAPA DE RIESGOS'!$AP700="Muy Baja",'MAPA DE RIESGOS'!$AR700="Mayor"),CONCATENATE("R",'MAPA DE RIESGOS'!$H700,"C",'MAPA DE RIESGOS'!$AF700),"")</f>
        <v/>
      </c>
      <c r="BU172" s="333" t="str">
        <f>IF(AND('MAPA DE RIESGOS'!$AP701="Muy Baja",'MAPA DE RIESGOS'!$AR701="Mayor"),CONCATENATE("R",'MAPA DE RIESGOS'!$H701,"C",'MAPA DE RIESGOS'!$AF701),"")</f>
        <v/>
      </c>
      <c r="BV172" s="333" t="str">
        <f>IF(AND('MAPA DE RIESGOS'!$AP702="Muy Baja",'MAPA DE RIESGOS'!$AR702="Mayor"),CONCATENATE("R",'MAPA DE RIESGOS'!$H702,"C",'MAPA DE RIESGOS'!$AF702),"")</f>
        <v/>
      </c>
      <c r="BW172" s="333" t="str">
        <f>IF(AND('MAPA DE RIESGOS'!$AP703="Muy Baja",'MAPA DE RIESGOS'!$AR703="Mayor"),CONCATENATE("R",'MAPA DE RIESGOS'!$H703,"C",'MAPA DE RIESGOS'!$AF703),"")</f>
        <v/>
      </c>
      <c r="BX172" s="333" t="str">
        <f>IF(AND('MAPA DE RIESGOS'!$AP704="Muy Baja",'MAPA DE RIESGOS'!$AR704="Mayor"),CONCATENATE("R",'MAPA DE RIESGOS'!$H704,"C",'MAPA DE RIESGOS'!$AF704),"")</f>
        <v/>
      </c>
      <c r="BY172" s="333" t="str">
        <f>IF(AND('MAPA DE RIESGOS'!$AP705="Muy Baja",'MAPA DE RIESGOS'!$AR705="Mayor"),CONCATENATE("R",'MAPA DE RIESGOS'!$H705,"C",'MAPA DE RIESGOS'!$AF705),"")</f>
        <v/>
      </c>
      <c r="BZ172" s="333" t="str">
        <f>IF(AND('MAPA DE RIESGOS'!$AP706="Muy Baja",'MAPA DE RIESGOS'!$AR706="Mayor"),CONCATENATE("R",'MAPA DE RIESGOS'!$H706,"C",'MAPA DE RIESGOS'!$AF706),"")</f>
        <v/>
      </c>
      <c r="CA172" s="333" t="str">
        <f>IF(AND('MAPA DE RIESGOS'!$AP707="Muy Baja",'MAPA DE RIESGOS'!$AR707="Mayor"),CONCATENATE("R",'MAPA DE RIESGOS'!$H707,"C",'MAPA DE RIESGOS'!$AF707),"")</f>
        <v/>
      </c>
      <c r="CB172" s="333" t="str">
        <f>IF(AND('MAPA DE RIESGOS'!$AP708="Muy Baja",'MAPA DE RIESGOS'!$AR708="Mayor"),CONCATENATE("R",'MAPA DE RIESGOS'!$H708,"C",'MAPA DE RIESGOS'!$AF708),"")</f>
        <v/>
      </c>
      <c r="CC172" s="334" t="str">
        <f>IF(AND('MAPA DE RIESGOS'!$AP709="Muy Baja",'MAPA DE RIESGOS'!$AR709="Mayor"),CONCATENATE("R",'MAPA DE RIESGOS'!$H709,"C",'MAPA DE RIESGOS'!$AF709),"")</f>
        <v/>
      </c>
      <c r="CD172" s="335" t="str">
        <f>IF(AND('MAPA DE RIESGOS'!$AP692="Muy Baja",'MAPA DE RIESGOS'!$AR692="Catastrófico"),CONCATENATE("R",'MAPA DE RIESGOS'!$H692,"C",'MAPA DE RIESGOS'!$AF692),"")</f>
        <v/>
      </c>
      <c r="CE172" s="335" t="str">
        <f>IF(AND('MAPA DE RIESGOS'!$AP693="Muy Baja",'MAPA DE RIESGOS'!$AR693="Catastrófico"),CONCATENATE("R",'MAPA DE RIESGOS'!$H693,"C",'MAPA DE RIESGOS'!$AF693),"")</f>
        <v/>
      </c>
      <c r="CF172" s="335" t="str">
        <f>IF(AND('MAPA DE RIESGOS'!$AP694="Muy Baja",'MAPA DE RIESGOS'!$AR694="Catastrófico"),CONCATENATE("R",'MAPA DE RIESGOS'!$H694,"C",'MAPA DE RIESGOS'!$AF694),"")</f>
        <v/>
      </c>
      <c r="CG172" s="335" t="str">
        <f>IF(AND('MAPA DE RIESGOS'!$AP695="Muy Baja",'MAPA DE RIESGOS'!$AR695="Catastrófico"),CONCATENATE("R",'MAPA DE RIESGOS'!$H695,"C",'MAPA DE RIESGOS'!$AF695),"")</f>
        <v/>
      </c>
      <c r="CH172" s="335" t="str">
        <f>IF(AND('MAPA DE RIESGOS'!$AP696="Muy Baja",'MAPA DE RIESGOS'!$AR696="Catastrófico"),CONCATENATE("R",'MAPA DE RIESGOS'!$H696,"C",'MAPA DE RIESGOS'!$AF696),"")</f>
        <v/>
      </c>
      <c r="CI172" s="335" t="str">
        <f>IF(AND('MAPA DE RIESGOS'!$AP697="Muy Baja",'MAPA DE RIESGOS'!$AR697="Catastrófico"),CONCATENATE("R",'MAPA DE RIESGOS'!$H697,"C",'MAPA DE RIESGOS'!$AF697),"")</f>
        <v/>
      </c>
      <c r="CJ172" s="335" t="str">
        <f>IF(AND('MAPA DE RIESGOS'!$AP698="Muy Baja",'MAPA DE RIESGOS'!$AR698="Catastrófico"),CONCATENATE("R",'MAPA DE RIESGOS'!$H698,"C",'MAPA DE RIESGOS'!$AF698),"")</f>
        <v/>
      </c>
      <c r="CK172" s="335" t="str">
        <f>IF(AND('MAPA DE RIESGOS'!$AP699="Muy Baja",'MAPA DE RIESGOS'!$AR699="Catastrófico"),CONCATENATE("R",'MAPA DE RIESGOS'!$H699,"C",'MAPA DE RIESGOS'!$AF699),"")</f>
        <v/>
      </c>
      <c r="CL172" s="335" t="str">
        <f>IF(AND('MAPA DE RIESGOS'!$AP700="Muy Baja",'MAPA DE RIESGOS'!$AR700="Catastrófico"),CONCATENATE("R",'MAPA DE RIESGOS'!$H700,"C",'MAPA DE RIESGOS'!$AF700),"")</f>
        <v/>
      </c>
      <c r="CM172" s="335" t="str">
        <f>IF(AND('MAPA DE RIESGOS'!$AP701="Muy Baja",'MAPA DE RIESGOS'!$AR701="Catastrófico"),CONCATENATE("R",'MAPA DE RIESGOS'!$H701,"C",'MAPA DE RIESGOS'!$AF701),"")</f>
        <v/>
      </c>
      <c r="CN172" s="335" t="str">
        <f>IF(AND('MAPA DE RIESGOS'!$AP702="Muy Baja",'MAPA DE RIESGOS'!$AR702="Catastrófico"),CONCATENATE("R",'MAPA DE RIESGOS'!$H702,"C",'MAPA DE RIESGOS'!$AF702),"")</f>
        <v/>
      </c>
      <c r="CO172" s="335" t="str">
        <f>IF(AND('MAPA DE RIESGOS'!$AP703="Muy Baja",'MAPA DE RIESGOS'!$AR703="Catastrófico"),CONCATENATE("R",'MAPA DE RIESGOS'!$H703,"C",'MAPA DE RIESGOS'!$AF703),"")</f>
        <v/>
      </c>
      <c r="CP172" s="335" t="str">
        <f>IF(AND('MAPA DE RIESGOS'!$AP704="Muy Baja",'MAPA DE RIESGOS'!$AR704="Catastrófico"),CONCATENATE("R",'MAPA DE RIESGOS'!$H704,"C",'MAPA DE RIESGOS'!$AF704),"")</f>
        <v/>
      </c>
      <c r="CQ172" s="335" t="str">
        <f>IF(AND('MAPA DE RIESGOS'!$AP705="Muy Baja",'MAPA DE RIESGOS'!$AR705="Catastrófico"),CONCATENATE("R",'MAPA DE RIESGOS'!$H705,"C",'MAPA DE RIESGOS'!$AF705),"")</f>
        <v/>
      </c>
      <c r="CR172" s="335" t="str">
        <f>IF(AND('MAPA DE RIESGOS'!$AP706="Muy Baja",'MAPA DE RIESGOS'!$AR706="Catastrófico"),CONCATENATE("R",'MAPA DE RIESGOS'!$H706,"C",'MAPA DE RIESGOS'!$AF706),"")</f>
        <v/>
      </c>
      <c r="CS172" s="335" t="str">
        <f>IF(AND('MAPA DE RIESGOS'!$AP707="Muy Baja",'MAPA DE RIESGOS'!$AR707="Catastrófico"),CONCATENATE("R",'MAPA DE RIESGOS'!$H707,"C",'MAPA DE RIESGOS'!$AF707),"")</f>
        <v/>
      </c>
      <c r="CT172" s="335" t="str">
        <f>IF(AND('MAPA DE RIESGOS'!$AP708="Muy Baja",'MAPA DE RIESGOS'!$AR708="Catastrófico"),CONCATENATE("R",'MAPA DE RIESGOS'!$H708,"C",'MAPA DE RIESGOS'!$AF708),"")</f>
        <v/>
      </c>
      <c r="CU172" s="336" t="str">
        <f>IF(AND('MAPA DE RIESGOS'!$AP709="Muy Baja",'MAPA DE RIESGOS'!$AR709="Catastrófico"),CONCATENATE("R",'MAPA DE RIESGOS'!$H709,"C",'MAPA DE RIESGOS'!$AF709),"")</f>
        <v/>
      </c>
      <c r="CV172" s="67"/>
      <c r="CW172" s="364"/>
      <c r="CX172" s="364"/>
      <c r="CY172" s="364"/>
      <c r="CZ172" s="364"/>
      <c r="DA172" s="364"/>
      <c r="DB172" s="364"/>
    </row>
    <row r="173" spans="2:106" ht="32.450000000000003" customHeight="1">
      <c r="B173" s="966"/>
      <c r="C173" s="966"/>
      <c r="D173" s="967"/>
      <c r="E173" s="955"/>
      <c r="F173" s="956"/>
      <c r="G173" s="956"/>
      <c r="H173" s="956"/>
      <c r="I173" s="956"/>
      <c r="J173" s="354" t="str">
        <f>IF(AND('MAPA DE RIESGOS'!$AP710="Muy Baja",'MAPA DE RIESGOS'!$AR710="Leve"),CONCATENATE("R",'MAPA DE RIESGOS'!$H710,"C",'MAPA DE RIESGOS'!$AF710),"")</f>
        <v/>
      </c>
      <c r="K173" s="355" t="str">
        <f>IF(AND('MAPA DE RIESGOS'!$AP711="Muy Baja",'MAPA DE RIESGOS'!$AR711="Leve"),CONCATENATE("R",'MAPA DE RIESGOS'!$H711,"C",'MAPA DE RIESGOS'!$AF711),"")</f>
        <v/>
      </c>
      <c r="L173" s="355" t="str">
        <f>IF(AND('MAPA DE RIESGOS'!$AP712="Muy Baja",'MAPA DE RIESGOS'!$AR712="Leve"),CONCATENATE("R",'MAPA DE RIESGOS'!$H712,"C",'MAPA DE RIESGOS'!$AF712),"")</f>
        <v/>
      </c>
      <c r="M173" s="355" t="str">
        <f>IF(AND('MAPA DE RIESGOS'!$AP713="Muy Baja",'MAPA DE RIESGOS'!$AR713="Leve"),CONCATENATE("R",'MAPA DE RIESGOS'!$H713,"C",'MAPA DE RIESGOS'!$AF713),"")</f>
        <v/>
      </c>
      <c r="N173" s="355" t="str">
        <f>IF(AND('MAPA DE RIESGOS'!$AP714="Muy Baja",'MAPA DE RIESGOS'!$AR714="Leve"),CONCATENATE("R",'MAPA DE RIESGOS'!$H714,"C",'MAPA DE RIESGOS'!$AF714),"")</f>
        <v/>
      </c>
      <c r="O173" s="355" t="str">
        <f>IF(AND('MAPA DE RIESGOS'!$AP715="Muy Baja",'MAPA DE RIESGOS'!$AR715="Leve"),CONCATENATE("R",'MAPA DE RIESGOS'!$H715,"C",'MAPA DE RIESGOS'!$AF715),"")</f>
        <v/>
      </c>
      <c r="P173" s="355" t="str">
        <f>IF(AND('MAPA DE RIESGOS'!$AP716="Muy Baja",'MAPA DE RIESGOS'!$AR716="Leve"),CONCATENATE("R",'MAPA DE RIESGOS'!$H716,"C",'MAPA DE RIESGOS'!$AF716),"")</f>
        <v/>
      </c>
      <c r="Q173" s="355" t="str">
        <f>IF(AND('MAPA DE RIESGOS'!$AP717="Muy Baja",'MAPA DE RIESGOS'!$AR717="Leve"),CONCATENATE("R",'MAPA DE RIESGOS'!$H717,"C",'MAPA DE RIESGOS'!$AF717),"")</f>
        <v/>
      </c>
      <c r="R173" s="355" t="str">
        <f>IF(AND('MAPA DE RIESGOS'!$AP718="Muy Baja",'MAPA DE RIESGOS'!$AR718="Leve"),CONCATENATE("R",'MAPA DE RIESGOS'!$H718,"C",'MAPA DE RIESGOS'!$AF718),"")</f>
        <v/>
      </c>
      <c r="S173" s="355" t="str">
        <f>IF(AND('MAPA DE RIESGOS'!$AP719="Muy Baja",'MAPA DE RIESGOS'!$AR719="Leve"),CONCATENATE("R",'MAPA DE RIESGOS'!$H719,"C",'MAPA DE RIESGOS'!$AF719),"")</f>
        <v/>
      </c>
      <c r="T173" s="355" t="str">
        <f>IF(AND('MAPA DE RIESGOS'!$AP720="Muy Baja",'MAPA DE RIESGOS'!$AR720="Leve"),CONCATENATE("R",'MAPA DE RIESGOS'!$H720,"C",'MAPA DE RIESGOS'!$AF720),"")</f>
        <v/>
      </c>
      <c r="U173" s="355" t="str">
        <f>IF(AND('MAPA DE RIESGOS'!$AP721="Muy Baja",'MAPA DE RIESGOS'!$AR721="Leve"),CONCATENATE("R",'MAPA DE RIESGOS'!$H721,"C",'MAPA DE RIESGOS'!$AF721),"")</f>
        <v/>
      </c>
      <c r="V173" s="355" t="str">
        <f>IF(AND('MAPA DE RIESGOS'!$AP722="Muy Baja",'MAPA DE RIESGOS'!$AR722="Leve"),CONCATENATE("R",'MAPA DE RIESGOS'!$H722,"C",'MAPA DE RIESGOS'!$AF722),"")</f>
        <v/>
      </c>
      <c r="W173" s="355" t="str">
        <f>IF(AND('MAPA DE RIESGOS'!$AP723="Muy Baja",'MAPA DE RIESGOS'!$AR723="Leve"),CONCATENATE("R",'MAPA DE RIESGOS'!$H723,"C",'MAPA DE RIESGOS'!$AF723),"")</f>
        <v/>
      </c>
      <c r="X173" s="355" t="str">
        <f>IF(AND('MAPA DE RIESGOS'!$AP724="Muy Baja",'MAPA DE RIESGOS'!$AR724="Leve"),CONCATENATE("R",'MAPA DE RIESGOS'!$H724,"C",'MAPA DE RIESGOS'!$AF724),"")</f>
        <v/>
      </c>
      <c r="Y173" s="355" t="str">
        <f>IF(AND('MAPA DE RIESGOS'!$AP725="Muy Baja",'MAPA DE RIESGOS'!$AR725="Leve"),CONCATENATE("R",'MAPA DE RIESGOS'!$H725,"C",'MAPA DE RIESGOS'!$AF725),"")</f>
        <v/>
      </c>
      <c r="Z173" s="355" t="str">
        <f>IF(AND('MAPA DE RIESGOS'!$AP726="Muy Baja",'MAPA DE RIESGOS'!$AR726="Leve"),CONCATENATE("R",'MAPA DE RIESGOS'!$H726,"C",'MAPA DE RIESGOS'!$AF726),"")</f>
        <v/>
      </c>
      <c r="AA173" s="356" t="str">
        <f>IF(AND('MAPA DE RIESGOS'!$AP727="Muy Baja",'MAPA DE RIESGOS'!$AR727="Leve"),CONCATENATE("R",'MAPA DE RIESGOS'!$H727,"C",'MAPA DE RIESGOS'!$AF727),"")</f>
        <v/>
      </c>
      <c r="AB173" s="354" t="str">
        <f>IF(AND('MAPA DE RIESGOS'!$AP710="Muy Baja",'MAPA DE RIESGOS'!$AR710="Menor"),CONCATENATE("R",'MAPA DE RIESGOS'!$H710,"C",'MAPA DE RIESGOS'!$AF710),"")</f>
        <v/>
      </c>
      <c r="AC173" s="355" t="str">
        <f>IF(AND('MAPA DE RIESGOS'!$AP711="Muy Baja",'MAPA DE RIESGOS'!$AR711="Menor"),CONCATENATE("R",'MAPA DE RIESGOS'!$H711,"C",'MAPA DE RIESGOS'!$AF711),"")</f>
        <v/>
      </c>
      <c r="AD173" s="355" t="str">
        <f>IF(AND('MAPA DE RIESGOS'!$AP712="Muy Baja",'MAPA DE RIESGOS'!$AR712="Menor"),CONCATENATE("R",'MAPA DE RIESGOS'!$H712,"C",'MAPA DE RIESGOS'!$AF712),"")</f>
        <v/>
      </c>
      <c r="AE173" s="355" t="str">
        <f>IF(AND('MAPA DE RIESGOS'!$AP713="Muy Baja",'MAPA DE RIESGOS'!$AR713="Menor"),CONCATENATE("R",'MAPA DE RIESGOS'!$H713,"C",'MAPA DE RIESGOS'!$AF713),"")</f>
        <v/>
      </c>
      <c r="AF173" s="355" t="str">
        <f>IF(AND('MAPA DE RIESGOS'!$AP714="Muy Baja",'MAPA DE RIESGOS'!$AR714="Menor"),CONCATENATE("R",'MAPA DE RIESGOS'!$H714,"C",'MAPA DE RIESGOS'!$AF714),"")</f>
        <v/>
      </c>
      <c r="AG173" s="355" t="str">
        <f>IF(AND('MAPA DE RIESGOS'!$AP715="Muy Baja",'MAPA DE RIESGOS'!$AR715="Menor"),CONCATENATE("R",'MAPA DE RIESGOS'!$H715,"C",'MAPA DE RIESGOS'!$AF715),"")</f>
        <v/>
      </c>
      <c r="AH173" s="355" t="str">
        <f>IF(AND('MAPA DE RIESGOS'!$AP716="Muy Baja",'MAPA DE RIESGOS'!$AR716="Menor"),CONCATENATE("R",'MAPA DE RIESGOS'!$H716,"C",'MAPA DE RIESGOS'!$AF716),"")</f>
        <v/>
      </c>
      <c r="AI173" s="355" t="str">
        <f>IF(AND('MAPA DE RIESGOS'!$AP717="Muy Baja",'MAPA DE RIESGOS'!$AR717="Menor"),CONCATENATE("R",'MAPA DE RIESGOS'!$H717,"C",'MAPA DE RIESGOS'!$AF717),"")</f>
        <v/>
      </c>
      <c r="AJ173" s="355" t="str">
        <f>IF(AND('MAPA DE RIESGOS'!$AP718="Muy Baja",'MAPA DE RIESGOS'!$AR718="Menor"),CONCATENATE("R",'MAPA DE RIESGOS'!$H718,"C",'MAPA DE RIESGOS'!$AF718),"")</f>
        <v/>
      </c>
      <c r="AK173" s="355" t="str">
        <f>IF(AND('MAPA DE RIESGOS'!$AP719="Muy Baja",'MAPA DE RIESGOS'!$AR719="Menor"),CONCATENATE("R",'MAPA DE RIESGOS'!$H719,"C",'MAPA DE RIESGOS'!$AF719),"")</f>
        <v/>
      </c>
      <c r="AL173" s="355" t="str">
        <f>IF(AND('MAPA DE RIESGOS'!$AP720="Muy Baja",'MAPA DE RIESGOS'!$AR720="Menor"),CONCATENATE("R",'MAPA DE RIESGOS'!$H720,"C",'MAPA DE RIESGOS'!$AF720),"")</f>
        <v/>
      </c>
      <c r="AM173" s="355" t="str">
        <f>IF(AND('MAPA DE RIESGOS'!$AP721="Muy Baja",'MAPA DE RIESGOS'!$AR721="Menor"),CONCATENATE("R",'MAPA DE RIESGOS'!$H721,"C",'MAPA DE RIESGOS'!$AF721),"")</f>
        <v/>
      </c>
      <c r="AN173" s="355" t="str">
        <f>IF(AND('MAPA DE RIESGOS'!$AP722="Muy Baja",'MAPA DE RIESGOS'!$AR722="Menor"),CONCATENATE("R",'MAPA DE RIESGOS'!$H722,"C",'MAPA DE RIESGOS'!$AF722),"")</f>
        <v/>
      </c>
      <c r="AO173" s="355" t="str">
        <f>IF(AND('MAPA DE RIESGOS'!$AP723="Muy Baja",'MAPA DE RIESGOS'!$AR723="Menor"),CONCATENATE("R",'MAPA DE RIESGOS'!$H723,"C",'MAPA DE RIESGOS'!$AF723),"")</f>
        <v/>
      </c>
      <c r="AP173" s="355" t="str">
        <f>IF(AND('MAPA DE RIESGOS'!$AP724="Muy Baja",'MAPA DE RIESGOS'!$AR724="Menor"),CONCATENATE("R",'MAPA DE RIESGOS'!$H724,"C",'MAPA DE RIESGOS'!$AF724),"")</f>
        <v/>
      </c>
      <c r="AQ173" s="355" t="str">
        <f>IF(AND('MAPA DE RIESGOS'!$AP725="Muy Baja",'MAPA DE RIESGOS'!$AR725="Menor"),CONCATENATE("R",'MAPA DE RIESGOS'!$H725,"C",'MAPA DE RIESGOS'!$AF725),"")</f>
        <v/>
      </c>
      <c r="AR173" s="355" t="str">
        <f>IF(AND('MAPA DE RIESGOS'!$AP726="Muy Baja",'MAPA DE RIESGOS'!$AR726="Menor"),CONCATENATE("R",'MAPA DE RIESGOS'!$H726,"C",'MAPA DE RIESGOS'!$AF726),"")</f>
        <v/>
      </c>
      <c r="AS173" s="356" t="str">
        <f>IF(AND('MAPA DE RIESGOS'!$AP727="Muy Baja",'MAPA DE RIESGOS'!$AR727="Menor"),CONCATENATE("R",'MAPA DE RIESGOS'!$H727,"C",'MAPA DE RIESGOS'!$AF727),"")</f>
        <v/>
      </c>
      <c r="AT173" s="345" t="str">
        <f>IF(AND('MAPA DE RIESGOS'!$AP710="Muy Baja",'MAPA DE RIESGOS'!$AR710="Moderado"),CONCATENATE("R",'MAPA DE RIESGOS'!$H710,"C",'MAPA DE RIESGOS'!$AF710),"")</f>
        <v/>
      </c>
      <c r="AU173" s="346" t="str">
        <f>IF(AND('MAPA DE RIESGOS'!$AP711="Muy Baja",'MAPA DE RIESGOS'!$AR711="Moderado"),CONCATENATE("R",'MAPA DE RIESGOS'!$H711,"C",'MAPA DE RIESGOS'!$AF711),"")</f>
        <v/>
      </c>
      <c r="AV173" s="346" t="str">
        <f>IF(AND('MAPA DE RIESGOS'!$AP712="Muy Baja",'MAPA DE RIESGOS'!$AR712="Moderado"),CONCATENATE("R",'MAPA DE RIESGOS'!$H712,"C",'MAPA DE RIESGOS'!$AF712),"")</f>
        <v/>
      </c>
      <c r="AW173" s="346" t="str">
        <f>IF(AND('MAPA DE RIESGOS'!$AP713="Muy Baja",'MAPA DE RIESGOS'!$AR713="Moderado"),CONCATENATE("R",'MAPA DE RIESGOS'!$H713,"C",'MAPA DE RIESGOS'!$AF713),"")</f>
        <v/>
      </c>
      <c r="AX173" s="346" t="str">
        <f>IF(AND('MAPA DE RIESGOS'!$AP714="Muy Baja",'MAPA DE RIESGOS'!$AR714="Moderado"),CONCATENATE("R",'MAPA DE RIESGOS'!$H714,"C",'MAPA DE RIESGOS'!$AF714),"")</f>
        <v/>
      </c>
      <c r="AY173" s="346" t="str">
        <f>IF(AND('MAPA DE RIESGOS'!$AP715="Muy Baja",'MAPA DE RIESGOS'!$AR715="Moderado"),CONCATENATE("R",'MAPA DE RIESGOS'!$H715,"C",'MAPA DE RIESGOS'!$AF715),"")</f>
        <v/>
      </c>
      <c r="AZ173" s="346" t="str">
        <f>IF(AND('MAPA DE RIESGOS'!$AP716="Muy Baja",'MAPA DE RIESGOS'!$AR716="Moderado"),CONCATENATE("R",'MAPA DE RIESGOS'!$H716,"C",'MAPA DE RIESGOS'!$AF716),"")</f>
        <v/>
      </c>
      <c r="BA173" s="346" t="str">
        <f>IF(AND('MAPA DE RIESGOS'!$AP717="Muy Baja",'MAPA DE RIESGOS'!$AR717="Moderado"),CONCATENATE("R",'MAPA DE RIESGOS'!$H717,"C",'MAPA DE RIESGOS'!$AF717),"")</f>
        <v/>
      </c>
      <c r="BB173" s="346" t="str">
        <f>IF(AND('MAPA DE RIESGOS'!$AP718="Muy Baja",'MAPA DE RIESGOS'!$AR718="Moderado"),CONCATENATE("R",'MAPA DE RIESGOS'!$H718,"C",'MAPA DE RIESGOS'!$AF718),"")</f>
        <v/>
      </c>
      <c r="BC173" s="346" t="str">
        <f>IF(AND('MAPA DE RIESGOS'!$AP719="Muy Baja",'MAPA DE RIESGOS'!$AR719="Moderado"),CONCATENATE("R",'MAPA DE RIESGOS'!$H719,"C",'MAPA DE RIESGOS'!$AF719),"")</f>
        <v/>
      </c>
      <c r="BD173" s="346" t="str">
        <f>IF(AND('MAPA DE RIESGOS'!$AP720="Muy Baja",'MAPA DE RIESGOS'!$AR720="Moderado"),CONCATENATE("R",'MAPA DE RIESGOS'!$H720,"C",'MAPA DE RIESGOS'!$AF720),"")</f>
        <v/>
      </c>
      <c r="BE173" s="346" t="str">
        <f>IF(AND('MAPA DE RIESGOS'!$AP721="Muy Baja",'MAPA DE RIESGOS'!$AR721="Moderado"),CONCATENATE("R",'MAPA DE RIESGOS'!$H721,"C",'MAPA DE RIESGOS'!$AF721),"")</f>
        <v/>
      </c>
      <c r="BF173" s="346" t="str">
        <f>IF(AND('MAPA DE RIESGOS'!$AP722="Muy Baja",'MAPA DE RIESGOS'!$AR722="Moderado"),CONCATENATE("R",'MAPA DE RIESGOS'!$H722,"C",'MAPA DE RIESGOS'!$AF722),"")</f>
        <v/>
      </c>
      <c r="BG173" s="346" t="str">
        <f>IF(AND('MAPA DE RIESGOS'!$AP723="Muy Baja",'MAPA DE RIESGOS'!$AR723="Moderado"),CONCATENATE("R",'MAPA DE RIESGOS'!$H723,"C",'MAPA DE RIESGOS'!$AF723),"")</f>
        <v/>
      </c>
      <c r="BH173" s="346" t="str">
        <f>IF(AND('MAPA DE RIESGOS'!$AP724="Muy Baja",'MAPA DE RIESGOS'!$AR724="Moderado"),CONCATENATE("R",'MAPA DE RIESGOS'!$H724,"C",'MAPA DE RIESGOS'!$AF724),"")</f>
        <v/>
      </c>
      <c r="BI173" s="346" t="str">
        <f>IF(AND('MAPA DE RIESGOS'!$AP725="Muy Baja",'MAPA DE RIESGOS'!$AR725="Moderado"),CONCATENATE("R",'MAPA DE RIESGOS'!$H725,"C",'MAPA DE RIESGOS'!$AF725),"")</f>
        <v/>
      </c>
      <c r="BJ173" s="346" t="str">
        <f>IF(AND('MAPA DE RIESGOS'!$AP726="Muy Baja",'MAPA DE RIESGOS'!$AR726="Moderado"),CONCATENATE("R",'MAPA DE RIESGOS'!$H726,"C",'MAPA DE RIESGOS'!$AF726),"")</f>
        <v/>
      </c>
      <c r="BK173" s="347" t="str">
        <f>IF(AND('MAPA DE RIESGOS'!$AP727="Muy Baja",'MAPA DE RIESGOS'!$AR727="Moderado"),CONCATENATE("R",'MAPA DE RIESGOS'!$H727,"C",'MAPA DE RIESGOS'!$AF727),"")</f>
        <v/>
      </c>
      <c r="BL173" s="333" t="str">
        <f>IF(AND('MAPA DE RIESGOS'!$AP710="Muy Baja",'MAPA DE RIESGOS'!$AR710="Mayor"),CONCATENATE("R",'MAPA DE RIESGOS'!$H710,"C",'MAPA DE RIESGOS'!$AF710),"")</f>
        <v/>
      </c>
      <c r="BM173" s="333" t="str">
        <f>IF(AND('MAPA DE RIESGOS'!$AP711="Muy Baja",'MAPA DE RIESGOS'!$AR711="Mayor"),CONCATENATE("R",'MAPA DE RIESGOS'!$H711,"C",'MAPA DE RIESGOS'!$AF711),"")</f>
        <v/>
      </c>
      <c r="BN173" s="333" t="str">
        <f>IF(AND('MAPA DE RIESGOS'!$AP712="Muy Baja",'MAPA DE RIESGOS'!$AR712="Mayor"),CONCATENATE("R",'MAPA DE RIESGOS'!$H712,"C",'MAPA DE RIESGOS'!$AF712),"")</f>
        <v/>
      </c>
      <c r="BO173" s="333" t="str">
        <f>IF(AND('MAPA DE RIESGOS'!$AP713="Muy Baja",'MAPA DE RIESGOS'!$AR713="Mayor"),CONCATENATE("R",'MAPA DE RIESGOS'!$H713,"C",'MAPA DE RIESGOS'!$AF713),"")</f>
        <v/>
      </c>
      <c r="BP173" s="333" t="str">
        <f>IF(AND('MAPA DE RIESGOS'!$AP714="Muy Baja",'MAPA DE RIESGOS'!$AR714="Mayor"),CONCATENATE("R",'MAPA DE RIESGOS'!$H714,"C",'MAPA DE RIESGOS'!$AF714),"")</f>
        <v/>
      </c>
      <c r="BQ173" s="333" t="str">
        <f>IF(AND('MAPA DE RIESGOS'!$AP715="Muy Baja",'MAPA DE RIESGOS'!$AR715="Mayor"),CONCATENATE("R",'MAPA DE RIESGOS'!$H715,"C",'MAPA DE RIESGOS'!$AF715),"")</f>
        <v/>
      </c>
      <c r="BR173" s="333" t="str">
        <f>IF(AND('MAPA DE RIESGOS'!$AP716="Muy Baja",'MAPA DE RIESGOS'!$AR716="Mayor"),CONCATENATE("R",'MAPA DE RIESGOS'!$H716,"C",'MAPA DE RIESGOS'!$AF716),"")</f>
        <v/>
      </c>
      <c r="BS173" s="333" t="str">
        <f>IF(AND('MAPA DE RIESGOS'!$AP717="Muy Baja",'MAPA DE RIESGOS'!$AR717="Mayor"),CONCATENATE("R",'MAPA DE RIESGOS'!$H717,"C",'MAPA DE RIESGOS'!$AF717),"")</f>
        <v/>
      </c>
      <c r="BT173" s="333" t="str">
        <f>IF(AND('MAPA DE RIESGOS'!$AP718="Muy Baja",'MAPA DE RIESGOS'!$AR718="Mayor"),CONCATENATE("R",'MAPA DE RIESGOS'!$H718,"C",'MAPA DE RIESGOS'!$AF718),"")</f>
        <v/>
      </c>
      <c r="BU173" s="333" t="str">
        <f>IF(AND('MAPA DE RIESGOS'!$AP719="Muy Baja",'MAPA DE RIESGOS'!$AR719="Mayor"),CONCATENATE("R",'MAPA DE RIESGOS'!$H719,"C",'MAPA DE RIESGOS'!$AF719),"")</f>
        <v/>
      </c>
      <c r="BV173" s="333" t="str">
        <f>IF(AND('MAPA DE RIESGOS'!$AP720="Muy Baja",'MAPA DE RIESGOS'!$AR720="Mayor"),CONCATENATE("R",'MAPA DE RIESGOS'!$H720,"C",'MAPA DE RIESGOS'!$AF720),"")</f>
        <v/>
      </c>
      <c r="BW173" s="333" t="str">
        <f>IF(AND('MAPA DE RIESGOS'!$AP721="Muy Baja",'MAPA DE RIESGOS'!$AR721="Mayor"),CONCATENATE("R",'MAPA DE RIESGOS'!$H721,"C",'MAPA DE RIESGOS'!$AF721),"")</f>
        <v/>
      </c>
      <c r="BX173" s="333" t="str">
        <f>IF(AND('MAPA DE RIESGOS'!$AP722="Muy Baja",'MAPA DE RIESGOS'!$AR722="Mayor"),CONCATENATE("R",'MAPA DE RIESGOS'!$H722,"C",'MAPA DE RIESGOS'!$AF722),"")</f>
        <v/>
      </c>
      <c r="BY173" s="333" t="str">
        <f>IF(AND('MAPA DE RIESGOS'!$AP723="Muy Baja",'MAPA DE RIESGOS'!$AR723="Mayor"),CONCATENATE("R",'MAPA DE RIESGOS'!$H723,"C",'MAPA DE RIESGOS'!$AF723),"")</f>
        <v/>
      </c>
      <c r="BZ173" s="333" t="str">
        <f>IF(AND('MAPA DE RIESGOS'!$AP724="Muy Baja",'MAPA DE RIESGOS'!$AR724="Mayor"),CONCATENATE("R",'MAPA DE RIESGOS'!$H724,"C",'MAPA DE RIESGOS'!$AF724),"")</f>
        <v/>
      </c>
      <c r="CA173" s="333" t="str">
        <f>IF(AND('MAPA DE RIESGOS'!$AP725="Muy Baja",'MAPA DE RIESGOS'!$AR725="Mayor"),CONCATENATE("R",'MAPA DE RIESGOS'!$H725,"C",'MAPA DE RIESGOS'!$AF725),"")</f>
        <v/>
      </c>
      <c r="CB173" s="333" t="str">
        <f>IF(AND('MAPA DE RIESGOS'!$AP726="Muy Baja",'MAPA DE RIESGOS'!$AR726="Mayor"),CONCATENATE("R",'MAPA DE RIESGOS'!$H726,"C",'MAPA DE RIESGOS'!$AF726),"")</f>
        <v/>
      </c>
      <c r="CC173" s="334" t="str">
        <f>IF(AND('MAPA DE RIESGOS'!$AP727="Muy Baja",'MAPA DE RIESGOS'!$AR727="Mayor"),CONCATENATE("R",'MAPA DE RIESGOS'!$H727,"C",'MAPA DE RIESGOS'!$AF727),"")</f>
        <v/>
      </c>
      <c r="CD173" s="335" t="str">
        <f>IF(AND('MAPA DE RIESGOS'!$AP710="Muy Baja",'MAPA DE RIESGOS'!$AR710="Catastrófico"),CONCATENATE("R",'MAPA DE RIESGOS'!$H710,"C",'MAPA DE RIESGOS'!$AF710),"")</f>
        <v/>
      </c>
      <c r="CE173" s="335" t="str">
        <f>IF(AND('MAPA DE RIESGOS'!$AP711="Muy Baja",'MAPA DE RIESGOS'!$AR711="Catastrófico"),CONCATENATE("R",'MAPA DE RIESGOS'!$H711,"C",'MAPA DE RIESGOS'!$AF711),"")</f>
        <v/>
      </c>
      <c r="CF173" s="335" t="str">
        <f>IF(AND('MAPA DE RIESGOS'!$AP712="Muy Baja",'MAPA DE RIESGOS'!$AR712="Catastrófico"),CONCATENATE("R",'MAPA DE RIESGOS'!$H712,"C",'MAPA DE RIESGOS'!$AF712),"")</f>
        <v/>
      </c>
      <c r="CG173" s="335" t="str">
        <f>IF(AND('MAPA DE RIESGOS'!$AP713="Muy Baja",'MAPA DE RIESGOS'!$AR713="Catastrófico"),CONCATENATE("R",'MAPA DE RIESGOS'!$H713,"C",'MAPA DE RIESGOS'!$AF713),"")</f>
        <v/>
      </c>
      <c r="CH173" s="335" t="str">
        <f>IF(AND('MAPA DE RIESGOS'!$AP714="Muy Baja",'MAPA DE RIESGOS'!$AR714="Catastrófico"),CONCATENATE("R",'MAPA DE RIESGOS'!$H714,"C",'MAPA DE RIESGOS'!$AF714),"")</f>
        <v/>
      </c>
      <c r="CI173" s="335" t="str">
        <f>IF(AND('MAPA DE RIESGOS'!$AP715="Muy Baja",'MAPA DE RIESGOS'!$AR715="Catastrófico"),CONCATENATE("R",'MAPA DE RIESGOS'!$H715,"C",'MAPA DE RIESGOS'!$AF715),"")</f>
        <v/>
      </c>
      <c r="CJ173" s="335" t="str">
        <f>IF(AND('MAPA DE RIESGOS'!$AP716="Muy Baja",'MAPA DE RIESGOS'!$AR716="Catastrófico"),CONCATENATE("R",'MAPA DE RIESGOS'!$H716,"C",'MAPA DE RIESGOS'!$AF716),"")</f>
        <v/>
      </c>
      <c r="CK173" s="335" t="str">
        <f>IF(AND('MAPA DE RIESGOS'!$AP717="Muy Baja",'MAPA DE RIESGOS'!$AR717="Catastrófico"),CONCATENATE("R",'MAPA DE RIESGOS'!$H717,"C",'MAPA DE RIESGOS'!$AF717),"")</f>
        <v/>
      </c>
      <c r="CL173" s="335" t="str">
        <f>IF(AND('MAPA DE RIESGOS'!$AP718="Muy Baja",'MAPA DE RIESGOS'!$AR718="Catastrófico"),CONCATENATE("R",'MAPA DE RIESGOS'!$H718,"C",'MAPA DE RIESGOS'!$AF718),"")</f>
        <v/>
      </c>
      <c r="CM173" s="335" t="str">
        <f>IF(AND('MAPA DE RIESGOS'!$AP719="Muy Baja",'MAPA DE RIESGOS'!$AR719="Catastrófico"),CONCATENATE("R",'MAPA DE RIESGOS'!$H719,"C",'MAPA DE RIESGOS'!$AF719),"")</f>
        <v/>
      </c>
      <c r="CN173" s="335" t="str">
        <f>IF(AND('MAPA DE RIESGOS'!$AP720="Muy Baja",'MAPA DE RIESGOS'!$AR720="Catastrófico"),CONCATENATE("R",'MAPA DE RIESGOS'!$H720,"C",'MAPA DE RIESGOS'!$AF720),"")</f>
        <v/>
      </c>
      <c r="CO173" s="335" t="str">
        <f>IF(AND('MAPA DE RIESGOS'!$AP721="Muy Baja",'MAPA DE RIESGOS'!$AR721="Catastrófico"),CONCATENATE("R",'MAPA DE RIESGOS'!$H721,"C",'MAPA DE RIESGOS'!$AF721),"")</f>
        <v/>
      </c>
      <c r="CP173" s="335" t="str">
        <f>IF(AND('MAPA DE RIESGOS'!$AP722="Muy Baja",'MAPA DE RIESGOS'!$AR722="Catastrófico"),CONCATENATE("R",'MAPA DE RIESGOS'!$H722,"C",'MAPA DE RIESGOS'!$AF722),"")</f>
        <v/>
      </c>
      <c r="CQ173" s="335" t="str">
        <f>IF(AND('MAPA DE RIESGOS'!$AP723="Muy Baja",'MAPA DE RIESGOS'!$AR723="Catastrófico"),CONCATENATE("R",'MAPA DE RIESGOS'!$H723,"C",'MAPA DE RIESGOS'!$AF723),"")</f>
        <v/>
      </c>
      <c r="CR173" s="335" t="str">
        <f>IF(AND('MAPA DE RIESGOS'!$AP724="Muy Baja",'MAPA DE RIESGOS'!$AR724="Catastrófico"),CONCATENATE("R",'MAPA DE RIESGOS'!$H724,"C",'MAPA DE RIESGOS'!$AF724),"")</f>
        <v/>
      </c>
      <c r="CS173" s="335" t="str">
        <f>IF(AND('MAPA DE RIESGOS'!$AP725="Muy Baja",'MAPA DE RIESGOS'!$AR725="Catastrófico"),CONCATENATE("R",'MAPA DE RIESGOS'!$H725,"C",'MAPA DE RIESGOS'!$AF725),"")</f>
        <v/>
      </c>
      <c r="CT173" s="335" t="str">
        <f>IF(AND('MAPA DE RIESGOS'!$AP726="Muy Baja",'MAPA DE RIESGOS'!$AR726="Catastrófico"),CONCATENATE("R",'MAPA DE RIESGOS'!$H726,"C",'MAPA DE RIESGOS'!$AF726),"")</f>
        <v/>
      </c>
      <c r="CU173" s="336" t="str">
        <f>IF(AND('MAPA DE RIESGOS'!$AP727="Muy Baja",'MAPA DE RIESGOS'!$AR727="Catastrófico"),CONCATENATE("R",'MAPA DE RIESGOS'!$H727,"C",'MAPA DE RIESGOS'!$AF727),"")</f>
        <v/>
      </c>
      <c r="CV173" s="67"/>
      <c r="CW173" s="364"/>
      <c r="CX173" s="364"/>
      <c r="CY173" s="364"/>
      <c r="CZ173" s="364"/>
      <c r="DA173" s="364"/>
      <c r="DB173" s="364"/>
    </row>
    <row r="174" spans="2:106" ht="32.450000000000003" customHeight="1">
      <c r="B174" s="966"/>
      <c r="C174" s="966"/>
      <c r="D174" s="967"/>
      <c r="E174" s="955"/>
      <c r="F174" s="956"/>
      <c r="G174" s="956"/>
      <c r="H174" s="956"/>
      <c r="I174" s="956"/>
      <c r="J174" s="354" t="str">
        <f>IF(AND('MAPA DE RIESGOS'!$AP728="Muy Baja",'MAPA DE RIESGOS'!$AR728="Leve"),CONCATENATE("R",'MAPA DE RIESGOS'!$H728,"C",'MAPA DE RIESGOS'!$AF728),"")</f>
        <v/>
      </c>
      <c r="K174" s="355" t="str">
        <f>IF(AND('MAPA DE RIESGOS'!$AP729="Muy Baja",'MAPA DE RIESGOS'!$AR729="Leve"),CONCATENATE("R",'MAPA DE RIESGOS'!$H729,"C",'MAPA DE RIESGOS'!$AF729),"")</f>
        <v/>
      </c>
      <c r="L174" s="355" t="str">
        <f>IF(AND('MAPA DE RIESGOS'!$AP730="Muy Baja",'MAPA DE RIESGOS'!$AR730="Leve"),CONCATENATE("R",'MAPA DE RIESGOS'!$H730,"C",'MAPA DE RIESGOS'!$AF730),"")</f>
        <v/>
      </c>
      <c r="M174" s="355" t="str">
        <f>IF(AND('MAPA DE RIESGOS'!$AP731="Muy Baja",'MAPA DE RIESGOS'!$AR731="Leve"),CONCATENATE("R",'MAPA DE RIESGOS'!$H731,"C",'MAPA DE RIESGOS'!$AF731),"")</f>
        <v/>
      </c>
      <c r="N174" s="355" t="str">
        <f>IF(AND('MAPA DE RIESGOS'!$AP732="Muy Baja",'MAPA DE RIESGOS'!$AR732="Leve"),CONCATENATE("R",'MAPA DE RIESGOS'!$H732,"C",'MAPA DE RIESGOS'!$AF732),"")</f>
        <v/>
      </c>
      <c r="O174" s="355" t="str">
        <f>IF(AND('MAPA DE RIESGOS'!$AP733="Muy Baja",'MAPA DE RIESGOS'!$AR733="Leve"),CONCATENATE("R",'MAPA DE RIESGOS'!$H733,"C",'MAPA DE RIESGOS'!$AF733),"")</f>
        <v/>
      </c>
      <c r="P174" s="355" t="str">
        <f>IF(AND('MAPA DE RIESGOS'!$AP734="Muy Baja",'MAPA DE RIESGOS'!$AR734="Leve"),CONCATENATE("R",'MAPA DE RIESGOS'!$H734,"C",'MAPA DE RIESGOS'!$AF734),"")</f>
        <v/>
      </c>
      <c r="Q174" s="355" t="str">
        <f>IF(AND('MAPA DE RIESGOS'!$AP735="Muy Baja",'MAPA DE RIESGOS'!$AR735="Leve"),CONCATENATE("R",'MAPA DE RIESGOS'!$H735,"C",'MAPA DE RIESGOS'!$AF735),"")</f>
        <v/>
      </c>
      <c r="R174" s="355" t="str">
        <f>IF(AND('MAPA DE RIESGOS'!$AP736="Muy Baja",'MAPA DE RIESGOS'!$AR736="Leve"),CONCATENATE("R",'MAPA DE RIESGOS'!$H736,"C",'MAPA DE RIESGOS'!$AF736),"")</f>
        <v/>
      </c>
      <c r="S174" s="355" t="str">
        <f>IF(AND('MAPA DE RIESGOS'!$AP737="Muy Baja",'MAPA DE RIESGOS'!$AR737="Leve"),CONCATENATE("R",'MAPA DE RIESGOS'!$H737,"C",'MAPA DE RIESGOS'!$AF737),"")</f>
        <v/>
      </c>
      <c r="T174" s="355" t="str">
        <f>IF(AND('MAPA DE RIESGOS'!$AP738="Muy Baja",'MAPA DE RIESGOS'!$AR738="Leve"),CONCATENATE("R",'MAPA DE RIESGOS'!$H738,"C",'MAPA DE RIESGOS'!$AF738),"")</f>
        <v/>
      </c>
      <c r="U174" s="355" t="str">
        <f>IF(AND('MAPA DE RIESGOS'!$AP739="Muy Baja",'MAPA DE RIESGOS'!$AR739="Leve"),CONCATENATE("R",'MAPA DE RIESGOS'!$H739,"C",'MAPA DE RIESGOS'!$AF739),"")</f>
        <v/>
      </c>
      <c r="V174" s="355" t="str">
        <f>IF(AND('MAPA DE RIESGOS'!$AP740="Muy Baja",'MAPA DE RIESGOS'!$AR740="Leve"),CONCATENATE("R",'MAPA DE RIESGOS'!$H740,"C",'MAPA DE RIESGOS'!$AF740),"")</f>
        <v/>
      </c>
      <c r="W174" s="355" t="str">
        <f>IF(AND('MAPA DE RIESGOS'!$AP741="Muy Baja",'MAPA DE RIESGOS'!$AR741="Leve"),CONCATENATE("R",'MAPA DE RIESGOS'!$H741,"C",'MAPA DE RIESGOS'!$AF741),"")</f>
        <v/>
      </c>
      <c r="X174" s="355" t="str">
        <f>IF(AND('MAPA DE RIESGOS'!$AP742="Muy Baja",'MAPA DE RIESGOS'!$AR742="Leve"),CONCATENATE("R",'MAPA DE RIESGOS'!$H742,"C",'MAPA DE RIESGOS'!$AF742),"")</f>
        <v/>
      </c>
      <c r="Y174" s="355" t="str">
        <f>IF(AND('MAPA DE RIESGOS'!$AP743="Muy Baja",'MAPA DE RIESGOS'!$AR743="Leve"),CONCATENATE("R",'MAPA DE RIESGOS'!$H743,"C",'MAPA DE RIESGOS'!$AF743),"")</f>
        <v/>
      </c>
      <c r="Z174" s="355" t="str">
        <f>IF(AND('MAPA DE RIESGOS'!$AP744="Muy Baja",'MAPA DE RIESGOS'!$AR744="Leve"),CONCATENATE("R",'MAPA DE RIESGOS'!$H744,"C",'MAPA DE RIESGOS'!$AF744),"")</f>
        <v/>
      </c>
      <c r="AA174" s="356" t="str">
        <f>IF(AND('MAPA DE RIESGOS'!$AP745="Muy Baja",'MAPA DE RIESGOS'!$AR745="Leve"),CONCATENATE("R",'MAPA DE RIESGOS'!$H745,"C",'MAPA DE RIESGOS'!$AF745),"")</f>
        <v/>
      </c>
      <c r="AB174" s="354" t="str">
        <f>IF(AND('MAPA DE RIESGOS'!$AP728="Muy Baja",'MAPA DE RIESGOS'!$AR728="Menor"),CONCATENATE("R",'MAPA DE RIESGOS'!$H728,"C",'MAPA DE RIESGOS'!$AF728),"")</f>
        <v/>
      </c>
      <c r="AC174" s="355" t="str">
        <f>IF(AND('MAPA DE RIESGOS'!$AP729="Muy Baja",'MAPA DE RIESGOS'!$AR729="Menor"),CONCATENATE("R",'MAPA DE RIESGOS'!$H729,"C",'MAPA DE RIESGOS'!$AF729),"")</f>
        <v/>
      </c>
      <c r="AD174" s="355" t="str">
        <f>IF(AND('MAPA DE RIESGOS'!$AP730="Muy Baja",'MAPA DE RIESGOS'!$AR730="Menor"),CONCATENATE("R",'MAPA DE RIESGOS'!$H730,"C",'MAPA DE RIESGOS'!$AF730),"")</f>
        <v/>
      </c>
      <c r="AE174" s="355" t="str">
        <f>IF(AND('MAPA DE RIESGOS'!$AP731="Muy Baja",'MAPA DE RIESGOS'!$AR731="Menor"),CONCATENATE("R",'MAPA DE RIESGOS'!$H731,"C",'MAPA DE RIESGOS'!$AF731),"")</f>
        <v/>
      </c>
      <c r="AF174" s="355" t="str">
        <f>IF(AND('MAPA DE RIESGOS'!$AP732="Muy Baja",'MAPA DE RIESGOS'!$AR732="Menor"),CONCATENATE("R",'MAPA DE RIESGOS'!$H732,"C",'MAPA DE RIESGOS'!$AF732),"")</f>
        <v/>
      </c>
      <c r="AG174" s="355" t="str">
        <f>IF(AND('MAPA DE RIESGOS'!$AP733="Muy Baja",'MAPA DE RIESGOS'!$AR733="Menor"),CONCATENATE("R",'MAPA DE RIESGOS'!$H733,"C",'MAPA DE RIESGOS'!$AF733),"")</f>
        <v/>
      </c>
      <c r="AH174" s="355" t="str">
        <f>IF(AND('MAPA DE RIESGOS'!$AP734="Muy Baja",'MAPA DE RIESGOS'!$AR734="Menor"),CONCATENATE("R",'MAPA DE RIESGOS'!$H734,"C",'MAPA DE RIESGOS'!$AF734),"")</f>
        <v/>
      </c>
      <c r="AI174" s="355" t="str">
        <f>IF(AND('MAPA DE RIESGOS'!$AP735="Muy Baja",'MAPA DE RIESGOS'!$AR735="Menor"),CONCATENATE("R",'MAPA DE RIESGOS'!$H735,"C",'MAPA DE RIESGOS'!$AF735),"")</f>
        <v/>
      </c>
      <c r="AJ174" s="355" t="str">
        <f>IF(AND('MAPA DE RIESGOS'!$AP736="Muy Baja",'MAPA DE RIESGOS'!$AR736="Menor"),CONCATENATE("R",'MAPA DE RIESGOS'!$H736,"C",'MAPA DE RIESGOS'!$AF736),"")</f>
        <v/>
      </c>
      <c r="AK174" s="355" t="str">
        <f>IF(AND('MAPA DE RIESGOS'!$AP737="Muy Baja",'MAPA DE RIESGOS'!$AR737="Menor"),CONCATENATE("R",'MAPA DE RIESGOS'!$H737,"C",'MAPA DE RIESGOS'!$AF737),"")</f>
        <v/>
      </c>
      <c r="AL174" s="355" t="str">
        <f>IF(AND('MAPA DE RIESGOS'!$AP738="Muy Baja",'MAPA DE RIESGOS'!$AR738="Menor"),CONCATENATE("R",'MAPA DE RIESGOS'!$H738,"C",'MAPA DE RIESGOS'!$AF738),"")</f>
        <v/>
      </c>
      <c r="AM174" s="355" t="str">
        <f>IF(AND('MAPA DE RIESGOS'!$AP739="Muy Baja",'MAPA DE RIESGOS'!$AR739="Menor"),CONCATENATE("R",'MAPA DE RIESGOS'!$H739,"C",'MAPA DE RIESGOS'!$AF739),"")</f>
        <v/>
      </c>
      <c r="AN174" s="355" t="str">
        <f>IF(AND('MAPA DE RIESGOS'!$AP740="Muy Baja",'MAPA DE RIESGOS'!$AR740="Menor"),CONCATENATE("R",'MAPA DE RIESGOS'!$H740,"C",'MAPA DE RIESGOS'!$AF740),"")</f>
        <v/>
      </c>
      <c r="AO174" s="355" t="str">
        <f>IF(AND('MAPA DE RIESGOS'!$AP741="Muy Baja",'MAPA DE RIESGOS'!$AR741="Menor"),CONCATENATE("R",'MAPA DE RIESGOS'!$H741,"C",'MAPA DE RIESGOS'!$AF741),"")</f>
        <v/>
      </c>
      <c r="AP174" s="355" t="str">
        <f>IF(AND('MAPA DE RIESGOS'!$AP742="Muy Baja",'MAPA DE RIESGOS'!$AR742="Menor"),CONCATENATE("R",'MAPA DE RIESGOS'!$H742,"C",'MAPA DE RIESGOS'!$AF742),"")</f>
        <v/>
      </c>
      <c r="AQ174" s="355" t="str">
        <f>IF(AND('MAPA DE RIESGOS'!$AP743="Muy Baja",'MAPA DE RIESGOS'!$AR743="Menor"),CONCATENATE("R",'MAPA DE RIESGOS'!$H743,"C",'MAPA DE RIESGOS'!$AF743),"")</f>
        <v/>
      </c>
      <c r="AR174" s="355" t="str">
        <f>IF(AND('MAPA DE RIESGOS'!$AP744="Muy Baja",'MAPA DE RIESGOS'!$AR744="Menor"),CONCATENATE("R",'MAPA DE RIESGOS'!$H744,"C",'MAPA DE RIESGOS'!$AF744),"")</f>
        <v/>
      </c>
      <c r="AS174" s="356" t="str">
        <f>IF(AND('MAPA DE RIESGOS'!$AP745="Muy Baja",'MAPA DE RIESGOS'!$AR745="Menor"),CONCATENATE("R",'MAPA DE RIESGOS'!$H745,"C",'MAPA DE RIESGOS'!$AF745),"")</f>
        <v/>
      </c>
      <c r="AT174" s="345" t="str">
        <f>IF(AND('MAPA DE RIESGOS'!$AP728="Muy Baja",'MAPA DE RIESGOS'!$AR728="Moderado"),CONCATENATE("R",'MAPA DE RIESGOS'!$H728,"C",'MAPA DE RIESGOS'!$AF728),"")</f>
        <v/>
      </c>
      <c r="AU174" s="346" t="str">
        <f>IF(AND('MAPA DE RIESGOS'!$AP729="Muy Baja",'MAPA DE RIESGOS'!$AR729="Moderado"),CONCATENATE("R",'MAPA DE RIESGOS'!$H729,"C",'MAPA DE RIESGOS'!$AF729),"")</f>
        <v/>
      </c>
      <c r="AV174" s="346" t="str">
        <f>IF(AND('MAPA DE RIESGOS'!$AP730="Muy Baja",'MAPA DE RIESGOS'!$AR730="Moderado"),CONCATENATE("R",'MAPA DE RIESGOS'!$H730,"C",'MAPA DE RIESGOS'!$AF730),"")</f>
        <v/>
      </c>
      <c r="AW174" s="346" t="str">
        <f>IF(AND('MAPA DE RIESGOS'!$AP731="Muy Baja",'MAPA DE RIESGOS'!$AR731="Moderado"),CONCATENATE("R",'MAPA DE RIESGOS'!$H731,"C",'MAPA DE RIESGOS'!$AF731),"")</f>
        <v/>
      </c>
      <c r="AX174" s="346" t="str">
        <f>IF(AND('MAPA DE RIESGOS'!$AP732="Muy Baja",'MAPA DE RIESGOS'!$AR732="Moderado"),CONCATENATE("R",'MAPA DE RIESGOS'!$H732,"C",'MAPA DE RIESGOS'!$AF732),"")</f>
        <v/>
      </c>
      <c r="AY174" s="346" t="str">
        <f>IF(AND('MAPA DE RIESGOS'!$AP733="Muy Baja",'MAPA DE RIESGOS'!$AR733="Moderado"),CONCATENATE("R",'MAPA DE RIESGOS'!$H733,"C",'MAPA DE RIESGOS'!$AF733),"")</f>
        <v/>
      </c>
      <c r="AZ174" s="346" t="str">
        <f>IF(AND('MAPA DE RIESGOS'!$AP734="Muy Baja",'MAPA DE RIESGOS'!$AR734="Moderado"),CONCATENATE("R",'MAPA DE RIESGOS'!$H734,"C",'MAPA DE RIESGOS'!$AF734),"")</f>
        <v/>
      </c>
      <c r="BA174" s="346" t="str">
        <f>IF(AND('MAPA DE RIESGOS'!$AP735="Muy Baja",'MAPA DE RIESGOS'!$AR735="Moderado"),CONCATENATE("R",'MAPA DE RIESGOS'!$H735,"C",'MAPA DE RIESGOS'!$AF735),"")</f>
        <v/>
      </c>
      <c r="BB174" s="346" t="str">
        <f>IF(AND('MAPA DE RIESGOS'!$AP736="Muy Baja",'MAPA DE RIESGOS'!$AR736="Moderado"),CONCATENATE("R",'MAPA DE RIESGOS'!$H736,"C",'MAPA DE RIESGOS'!$AF736),"")</f>
        <v/>
      </c>
      <c r="BC174" s="346" t="str">
        <f>IF(AND('MAPA DE RIESGOS'!$AP737="Muy Baja",'MAPA DE RIESGOS'!$AR737="Moderado"),CONCATENATE("R",'MAPA DE RIESGOS'!$H737,"C",'MAPA DE RIESGOS'!$AF737),"")</f>
        <v/>
      </c>
      <c r="BD174" s="346" t="str">
        <f>IF(AND('MAPA DE RIESGOS'!$AP738="Muy Baja",'MAPA DE RIESGOS'!$AR738="Moderado"),CONCATENATE("R",'MAPA DE RIESGOS'!$H738,"C",'MAPA DE RIESGOS'!$AF738),"")</f>
        <v/>
      </c>
      <c r="BE174" s="346" t="str">
        <f>IF(AND('MAPA DE RIESGOS'!$AP739="Muy Baja",'MAPA DE RIESGOS'!$AR739="Moderado"),CONCATENATE("R",'MAPA DE RIESGOS'!$H739,"C",'MAPA DE RIESGOS'!$AF739),"")</f>
        <v/>
      </c>
      <c r="BF174" s="346" t="str">
        <f>IF(AND('MAPA DE RIESGOS'!$AP740="Muy Baja",'MAPA DE RIESGOS'!$AR740="Moderado"),CONCATENATE("R",'MAPA DE RIESGOS'!$H740,"C",'MAPA DE RIESGOS'!$AF740),"")</f>
        <v/>
      </c>
      <c r="BG174" s="346" t="str">
        <f>IF(AND('MAPA DE RIESGOS'!$AP741="Muy Baja",'MAPA DE RIESGOS'!$AR741="Moderado"),CONCATENATE("R",'MAPA DE RIESGOS'!$H741,"C",'MAPA DE RIESGOS'!$AF741),"")</f>
        <v/>
      </c>
      <c r="BH174" s="346" t="str">
        <f>IF(AND('MAPA DE RIESGOS'!$AP742="Muy Baja",'MAPA DE RIESGOS'!$AR742="Moderado"),CONCATENATE("R",'MAPA DE RIESGOS'!$H742,"C",'MAPA DE RIESGOS'!$AF742),"")</f>
        <v/>
      </c>
      <c r="BI174" s="346" t="str">
        <f>IF(AND('MAPA DE RIESGOS'!$AP743="Muy Baja",'MAPA DE RIESGOS'!$AR743="Moderado"),CONCATENATE("R",'MAPA DE RIESGOS'!$H743,"C",'MAPA DE RIESGOS'!$AF743),"")</f>
        <v/>
      </c>
      <c r="BJ174" s="346" t="str">
        <f>IF(AND('MAPA DE RIESGOS'!$AP744="Muy Baja",'MAPA DE RIESGOS'!$AR744="Moderado"),CONCATENATE("R",'MAPA DE RIESGOS'!$H744,"C",'MAPA DE RIESGOS'!$AF744),"")</f>
        <v/>
      </c>
      <c r="BK174" s="347" t="str">
        <f>IF(AND('MAPA DE RIESGOS'!$AP745="Muy Baja",'MAPA DE RIESGOS'!$AR745="Moderado"),CONCATENATE("R",'MAPA DE RIESGOS'!$H745,"C",'MAPA DE RIESGOS'!$AF745),"")</f>
        <v/>
      </c>
      <c r="BL174" s="333" t="str">
        <f>IF(AND('MAPA DE RIESGOS'!$AP728="Muy Baja",'MAPA DE RIESGOS'!$AR728="Mayor"),CONCATENATE("R",'MAPA DE RIESGOS'!$H728,"C",'MAPA DE RIESGOS'!$AF728),"")</f>
        <v/>
      </c>
      <c r="BM174" s="333" t="str">
        <f>IF(AND('MAPA DE RIESGOS'!$AP729="Muy Baja",'MAPA DE RIESGOS'!$AR729="Mayor"),CONCATENATE("R",'MAPA DE RIESGOS'!$H729,"C",'MAPA DE RIESGOS'!$AF729),"")</f>
        <v/>
      </c>
      <c r="BN174" s="333" t="str">
        <f>IF(AND('MAPA DE RIESGOS'!$AP730="Muy Baja",'MAPA DE RIESGOS'!$AR730="Mayor"),CONCATENATE("R",'MAPA DE RIESGOS'!$H730,"C",'MAPA DE RIESGOS'!$AF730),"")</f>
        <v/>
      </c>
      <c r="BO174" s="333" t="str">
        <f>IF(AND('MAPA DE RIESGOS'!$AP731="Muy Baja",'MAPA DE RIESGOS'!$AR731="Mayor"),CONCATENATE("R",'MAPA DE RIESGOS'!$H731,"C",'MAPA DE RIESGOS'!$AF731),"")</f>
        <v/>
      </c>
      <c r="BP174" s="333" t="str">
        <f>IF(AND('MAPA DE RIESGOS'!$AP732="Muy Baja",'MAPA DE RIESGOS'!$AR732="Mayor"),CONCATENATE("R",'MAPA DE RIESGOS'!$H732,"C",'MAPA DE RIESGOS'!$AF732),"")</f>
        <v/>
      </c>
      <c r="BQ174" s="333" t="str">
        <f>IF(AND('MAPA DE RIESGOS'!$AP733="Muy Baja",'MAPA DE RIESGOS'!$AR733="Mayor"),CONCATENATE("R",'MAPA DE RIESGOS'!$H733,"C",'MAPA DE RIESGOS'!$AF733),"")</f>
        <v/>
      </c>
      <c r="BR174" s="333" t="str">
        <f>IF(AND('MAPA DE RIESGOS'!$AP734="Muy Baja",'MAPA DE RIESGOS'!$AR734="Mayor"),CONCATENATE("R",'MAPA DE RIESGOS'!$H734,"C",'MAPA DE RIESGOS'!$AF734),"")</f>
        <v/>
      </c>
      <c r="BS174" s="333" t="str">
        <f>IF(AND('MAPA DE RIESGOS'!$AP735="Muy Baja",'MAPA DE RIESGOS'!$AR735="Mayor"),CONCATENATE("R",'MAPA DE RIESGOS'!$H735,"C",'MAPA DE RIESGOS'!$AF735),"")</f>
        <v/>
      </c>
      <c r="BT174" s="333" t="str">
        <f>IF(AND('MAPA DE RIESGOS'!$AP736="Muy Baja",'MAPA DE RIESGOS'!$AR736="Mayor"),CONCATENATE("R",'MAPA DE RIESGOS'!$H736,"C",'MAPA DE RIESGOS'!$AF736),"")</f>
        <v/>
      </c>
      <c r="BU174" s="333" t="str">
        <f>IF(AND('MAPA DE RIESGOS'!$AP737="Muy Baja",'MAPA DE RIESGOS'!$AR737="Mayor"),CONCATENATE("R",'MAPA DE RIESGOS'!$H737,"C",'MAPA DE RIESGOS'!$AF737),"")</f>
        <v/>
      </c>
      <c r="BV174" s="333" t="str">
        <f>IF(AND('MAPA DE RIESGOS'!$AP738="Muy Baja",'MAPA DE RIESGOS'!$AR738="Mayor"),CONCATENATE("R",'MAPA DE RIESGOS'!$H738,"C",'MAPA DE RIESGOS'!$AF738),"")</f>
        <v/>
      </c>
      <c r="BW174" s="333" t="str">
        <f>IF(AND('MAPA DE RIESGOS'!$AP739="Muy Baja",'MAPA DE RIESGOS'!$AR739="Mayor"),CONCATENATE("R",'MAPA DE RIESGOS'!$H739,"C",'MAPA DE RIESGOS'!$AF739),"")</f>
        <v/>
      </c>
      <c r="BX174" s="333" t="str">
        <f>IF(AND('MAPA DE RIESGOS'!$AP740="Muy Baja",'MAPA DE RIESGOS'!$AR740="Mayor"),CONCATENATE("R",'MAPA DE RIESGOS'!$H740,"C",'MAPA DE RIESGOS'!$AF740),"")</f>
        <v/>
      </c>
      <c r="BY174" s="333" t="str">
        <f>IF(AND('MAPA DE RIESGOS'!$AP741="Muy Baja",'MAPA DE RIESGOS'!$AR741="Mayor"),CONCATENATE("R",'MAPA DE RIESGOS'!$H741,"C",'MAPA DE RIESGOS'!$AF741),"")</f>
        <v/>
      </c>
      <c r="BZ174" s="333" t="str">
        <f>IF(AND('MAPA DE RIESGOS'!$AP742="Muy Baja",'MAPA DE RIESGOS'!$AR742="Mayor"),CONCATENATE("R",'MAPA DE RIESGOS'!$H742,"C",'MAPA DE RIESGOS'!$AF742),"")</f>
        <v/>
      </c>
      <c r="CA174" s="333" t="str">
        <f>IF(AND('MAPA DE RIESGOS'!$AP743="Muy Baja",'MAPA DE RIESGOS'!$AR743="Mayor"),CONCATENATE("R",'MAPA DE RIESGOS'!$H743,"C",'MAPA DE RIESGOS'!$AF743),"")</f>
        <v/>
      </c>
      <c r="CB174" s="333" t="str">
        <f>IF(AND('MAPA DE RIESGOS'!$AP744="Muy Baja",'MAPA DE RIESGOS'!$AR744="Mayor"),CONCATENATE("R",'MAPA DE RIESGOS'!$H744,"C",'MAPA DE RIESGOS'!$AF744),"")</f>
        <v/>
      </c>
      <c r="CC174" s="334" t="str">
        <f>IF(AND('MAPA DE RIESGOS'!$AP745="Muy Baja",'MAPA DE RIESGOS'!$AR745="Mayor"),CONCATENATE("R",'MAPA DE RIESGOS'!$H745,"C",'MAPA DE RIESGOS'!$AF745),"")</f>
        <v/>
      </c>
      <c r="CD174" s="335" t="str">
        <f>IF(AND('MAPA DE RIESGOS'!$AP728="Muy Baja",'MAPA DE RIESGOS'!$AR728="Catastrófico"),CONCATENATE("R",'MAPA DE RIESGOS'!$H728,"C",'MAPA DE RIESGOS'!$AF728),"")</f>
        <v/>
      </c>
      <c r="CE174" s="335" t="str">
        <f>IF(AND('MAPA DE RIESGOS'!$AP729="Muy Baja",'MAPA DE RIESGOS'!$AR729="Catastrófico"),CONCATENATE("R",'MAPA DE RIESGOS'!$H729,"C",'MAPA DE RIESGOS'!$AF729),"")</f>
        <v/>
      </c>
      <c r="CF174" s="335" t="str">
        <f>IF(AND('MAPA DE RIESGOS'!$AP730="Muy Baja",'MAPA DE RIESGOS'!$AR730="Catastrófico"),CONCATENATE("R",'MAPA DE RIESGOS'!$H730,"C",'MAPA DE RIESGOS'!$AF730),"")</f>
        <v/>
      </c>
      <c r="CG174" s="335" t="str">
        <f>IF(AND('MAPA DE RIESGOS'!$AP731="Muy Baja",'MAPA DE RIESGOS'!$AR731="Catastrófico"),CONCATENATE("R",'MAPA DE RIESGOS'!$H731,"C",'MAPA DE RIESGOS'!$AF731),"")</f>
        <v/>
      </c>
      <c r="CH174" s="335" t="str">
        <f>IF(AND('MAPA DE RIESGOS'!$AP732="Muy Baja",'MAPA DE RIESGOS'!$AR732="Catastrófico"),CONCATENATE("R",'MAPA DE RIESGOS'!$H732,"C",'MAPA DE RIESGOS'!$AF732),"")</f>
        <v/>
      </c>
      <c r="CI174" s="335" t="str">
        <f>IF(AND('MAPA DE RIESGOS'!$AP733="Muy Baja",'MAPA DE RIESGOS'!$AR733="Catastrófico"),CONCATENATE("R",'MAPA DE RIESGOS'!$H733,"C",'MAPA DE RIESGOS'!$AF733),"")</f>
        <v/>
      </c>
      <c r="CJ174" s="335" t="str">
        <f>IF(AND('MAPA DE RIESGOS'!$AP734="Muy Baja",'MAPA DE RIESGOS'!$AR734="Catastrófico"),CONCATENATE("R",'MAPA DE RIESGOS'!$H734,"C",'MAPA DE RIESGOS'!$AF734),"")</f>
        <v/>
      </c>
      <c r="CK174" s="335" t="str">
        <f>IF(AND('MAPA DE RIESGOS'!$AP735="Muy Baja",'MAPA DE RIESGOS'!$AR735="Catastrófico"),CONCATENATE("R",'MAPA DE RIESGOS'!$H735,"C",'MAPA DE RIESGOS'!$AF735),"")</f>
        <v/>
      </c>
      <c r="CL174" s="335" t="str">
        <f>IF(AND('MAPA DE RIESGOS'!$AP736="Muy Baja",'MAPA DE RIESGOS'!$AR736="Catastrófico"),CONCATENATE("R",'MAPA DE RIESGOS'!$H736,"C",'MAPA DE RIESGOS'!$AF736),"")</f>
        <v/>
      </c>
      <c r="CM174" s="335" t="str">
        <f>IF(AND('MAPA DE RIESGOS'!$AP737="Muy Baja",'MAPA DE RIESGOS'!$AR737="Catastrófico"),CONCATENATE("R",'MAPA DE RIESGOS'!$H737,"C",'MAPA DE RIESGOS'!$AF737),"")</f>
        <v/>
      </c>
      <c r="CN174" s="335" t="str">
        <f>IF(AND('MAPA DE RIESGOS'!$AP738="Muy Baja",'MAPA DE RIESGOS'!$AR738="Catastrófico"),CONCATENATE("R",'MAPA DE RIESGOS'!$H738,"C",'MAPA DE RIESGOS'!$AF738),"")</f>
        <v/>
      </c>
      <c r="CO174" s="335" t="str">
        <f>IF(AND('MAPA DE RIESGOS'!$AP739="Muy Baja",'MAPA DE RIESGOS'!$AR739="Catastrófico"),CONCATENATE("R",'MAPA DE RIESGOS'!$H739,"C",'MAPA DE RIESGOS'!$AF739),"")</f>
        <v/>
      </c>
      <c r="CP174" s="335" t="str">
        <f>IF(AND('MAPA DE RIESGOS'!$AP740="Muy Baja",'MAPA DE RIESGOS'!$AR740="Catastrófico"),CONCATENATE("R",'MAPA DE RIESGOS'!$H740,"C",'MAPA DE RIESGOS'!$AF740),"")</f>
        <v/>
      </c>
      <c r="CQ174" s="335" t="str">
        <f>IF(AND('MAPA DE RIESGOS'!$AP741="Muy Baja",'MAPA DE RIESGOS'!$AR741="Catastrófico"),CONCATENATE("R",'MAPA DE RIESGOS'!$H741,"C",'MAPA DE RIESGOS'!$AF741),"")</f>
        <v/>
      </c>
      <c r="CR174" s="335" t="str">
        <f>IF(AND('MAPA DE RIESGOS'!$AP742="Muy Baja",'MAPA DE RIESGOS'!$AR742="Catastrófico"),CONCATENATE("R",'MAPA DE RIESGOS'!$H742,"C",'MAPA DE RIESGOS'!$AF742),"")</f>
        <v/>
      </c>
      <c r="CS174" s="335" t="str">
        <f>IF(AND('MAPA DE RIESGOS'!$AP743="Muy Baja",'MAPA DE RIESGOS'!$AR743="Catastrófico"),CONCATENATE("R",'MAPA DE RIESGOS'!$H743,"C",'MAPA DE RIESGOS'!$AF743),"")</f>
        <v/>
      </c>
      <c r="CT174" s="335" t="str">
        <f>IF(AND('MAPA DE RIESGOS'!$AP744="Muy Baja",'MAPA DE RIESGOS'!$AR744="Catastrófico"),CONCATENATE("R",'MAPA DE RIESGOS'!$H744,"C",'MAPA DE RIESGOS'!$AF744),"")</f>
        <v/>
      </c>
      <c r="CU174" s="336" t="str">
        <f>IF(AND('MAPA DE RIESGOS'!$AP745="Muy Baja",'MAPA DE RIESGOS'!$AR745="Catastrófico"),CONCATENATE("R",'MAPA DE RIESGOS'!$H745,"C",'MAPA DE RIESGOS'!$AF745),"")</f>
        <v/>
      </c>
      <c r="CV174" s="67"/>
      <c r="CW174" s="364"/>
      <c r="CX174" s="364"/>
      <c r="CY174" s="364"/>
      <c r="CZ174" s="364"/>
      <c r="DA174" s="364"/>
      <c r="DB174" s="364"/>
    </row>
    <row r="175" spans="2:106" ht="32.450000000000003" customHeight="1" thickBot="1">
      <c r="B175" s="966"/>
      <c r="C175" s="966"/>
      <c r="D175" s="967"/>
      <c r="E175" s="958"/>
      <c r="F175" s="959"/>
      <c r="G175" s="959"/>
      <c r="H175" s="959"/>
      <c r="I175" s="959"/>
      <c r="J175" s="357" t="str">
        <f>IF(AND('MAPA DE RIESGOS'!$AP746="Muy Baja",'MAPA DE RIESGOS'!$AR746="Leve"),CONCATENATE("R",'MAPA DE RIESGOS'!$H746,"C",'MAPA DE RIESGOS'!$AF746),"")</f>
        <v/>
      </c>
      <c r="K175" s="358" t="str">
        <f>IF(AND('MAPA DE RIESGOS'!$AP747="Muy Baja",'MAPA DE RIESGOS'!$AR747="Leve"),CONCATENATE("R",'MAPA DE RIESGOS'!$H747,"C",'MAPA DE RIESGOS'!$AF747),"")</f>
        <v/>
      </c>
      <c r="L175" s="358" t="str">
        <f>IF(AND('MAPA DE RIESGOS'!$AP748="Muy Baja",'MAPA DE RIESGOS'!$AR748="Leve"),CONCATENATE("R",'MAPA DE RIESGOS'!$H748,"C",'MAPA DE RIESGOS'!$AF748),"")</f>
        <v/>
      </c>
      <c r="M175" s="358" t="str">
        <f>IF(AND('MAPA DE RIESGOS'!$AP749="Muy Baja",'MAPA DE RIESGOS'!$AR749="Leve"),CONCATENATE("R",'MAPA DE RIESGOS'!$H749,"C",'MAPA DE RIESGOS'!$AF749),"")</f>
        <v/>
      </c>
      <c r="N175" s="358" t="str">
        <f>IF(AND('MAPA DE RIESGOS'!$AP750="Muy Baja",'MAPA DE RIESGOS'!$AR750="Leve"),CONCATENATE("R",'MAPA DE RIESGOS'!$H750,"C",'MAPA DE RIESGOS'!$AF750),"")</f>
        <v/>
      </c>
      <c r="O175" s="358" t="str">
        <f>IF(AND('MAPA DE RIESGOS'!$AP751="Muy Baja",'MAPA DE RIESGOS'!$AR751="Leve"),CONCATENATE("R",'MAPA DE RIESGOS'!$H751,"C",'MAPA DE RIESGOS'!$AF751),"")</f>
        <v/>
      </c>
      <c r="P175" s="358"/>
      <c r="Q175" s="358"/>
      <c r="R175" s="358"/>
      <c r="S175" s="358"/>
      <c r="T175" s="358"/>
      <c r="U175" s="358"/>
      <c r="V175" s="358"/>
      <c r="W175" s="358"/>
      <c r="X175" s="358"/>
      <c r="Y175" s="358"/>
      <c r="Z175" s="358"/>
      <c r="AA175" s="359"/>
      <c r="AB175" s="357" t="str">
        <f>IF(AND('MAPA DE RIESGOS'!$AP746="Muy Baja",'MAPA DE RIESGOS'!$AR746="Menor"),CONCATENATE("R",'MAPA DE RIESGOS'!$H746,"C",'MAPA DE RIESGOS'!$AF746),"")</f>
        <v/>
      </c>
      <c r="AC175" s="358" t="str">
        <f>IF(AND('MAPA DE RIESGOS'!$AP747="Muy Baja",'MAPA DE RIESGOS'!$AR747="Menor"),CONCATENATE("R",'MAPA DE RIESGOS'!$H747,"C",'MAPA DE RIESGOS'!$AF747),"")</f>
        <v/>
      </c>
      <c r="AD175" s="358" t="str">
        <f>IF(AND('MAPA DE RIESGOS'!$AP748="Muy Baja",'MAPA DE RIESGOS'!$AR748="Menor"),CONCATENATE("R",'MAPA DE RIESGOS'!$H748,"C",'MAPA DE RIESGOS'!$AF748),"")</f>
        <v/>
      </c>
      <c r="AE175" s="358" t="str">
        <f>IF(AND('MAPA DE RIESGOS'!$AP749="Muy Baja",'MAPA DE RIESGOS'!$AR749="Menor"),CONCATENATE("R",'MAPA DE RIESGOS'!$H749,"C",'MAPA DE RIESGOS'!$AF749),"")</f>
        <v/>
      </c>
      <c r="AF175" s="358" t="str">
        <f>IF(AND('MAPA DE RIESGOS'!$AP750="Muy Baja",'MAPA DE RIESGOS'!$AR750="Menor"),CONCATENATE("R",'MAPA DE RIESGOS'!$H750,"C",'MAPA DE RIESGOS'!$AF750),"")</f>
        <v/>
      </c>
      <c r="AG175" s="358" t="str">
        <f>IF(AND('MAPA DE RIESGOS'!$AP751="Muy Baja",'MAPA DE RIESGOS'!$AR751="Menor"),CONCATENATE("R",'MAPA DE RIESGOS'!$H751,"C",'MAPA DE RIESGOS'!$AF751),"")</f>
        <v/>
      </c>
      <c r="AH175" s="358"/>
      <c r="AI175" s="358"/>
      <c r="AJ175" s="358"/>
      <c r="AK175" s="358"/>
      <c r="AL175" s="358"/>
      <c r="AM175" s="358"/>
      <c r="AN175" s="358"/>
      <c r="AO175" s="358"/>
      <c r="AP175" s="358"/>
      <c r="AQ175" s="358"/>
      <c r="AR175" s="358"/>
      <c r="AS175" s="359"/>
      <c r="AT175" s="348" t="str">
        <f>IF(AND('MAPA DE RIESGOS'!$AP746="Muy Baja",'MAPA DE RIESGOS'!$AR746="Moderado"),CONCATENATE("R",'MAPA DE RIESGOS'!$H746,"C",'MAPA DE RIESGOS'!$AF746),"")</f>
        <v/>
      </c>
      <c r="AU175" s="349" t="str">
        <f>IF(AND('MAPA DE RIESGOS'!$AP747="Muy Baja",'MAPA DE RIESGOS'!$AR747="Moderado"),CONCATENATE("R",'MAPA DE RIESGOS'!$H747,"C",'MAPA DE RIESGOS'!$AF747),"")</f>
        <v/>
      </c>
      <c r="AV175" s="349" t="str">
        <f>IF(AND('MAPA DE RIESGOS'!$AP748="Muy Baja",'MAPA DE RIESGOS'!$AR748="Moderado"),CONCATENATE("R",'MAPA DE RIESGOS'!$H748,"C",'MAPA DE RIESGOS'!$AF748),"")</f>
        <v/>
      </c>
      <c r="AW175" s="349" t="str">
        <f>IF(AND('MAPA DE RIESGOS'!$AP749="Muy Baja",'MAPA DE RIESGOS'!$AR749="Moderado"),CONCATENATE("R",'MAPA DE RIESGOS'!$H749,"C",'MAPA DE RIESGOS'!$AF749),"")</f>
        <v/>
      </c>
      <c r="AX175" s="349" t="str">
        <f>IF(AND('MAPA DE RIESGOS'!$AP750="Muy Baja",'MAPA DE RIESGOS'!$AR750="Moderado"),CONCATENATE("R",'MAPA DE RIESGOS'!$H750,"C",'MAPA DE RIESGOS'!$AF750),"")</f>
        <v/>
      </c>
      <c r="AY175" s="349" t="str">
        <f>IF(AND('MAPA DE RIESGOS'!$AP751="Muy Baja",'MAPA DE RIESGOS'!$AR751="Moderado"),CONCATENATE("R",'MAPA DE RIESGOS'!$H751,"C",'MAPA DE RIESGOS'!$AF751),"")</f>
        <v/>
      </c>
      <c r="AZ175" s="349"/>
      <c r="BA175" s="349"/>
      <c r="BB175" s="349"/>
      <c r="BC175" s="349"/>
      <c r="BD175" s="349"/>
      <c r="BE175" s="349"/>
      <c r="BF175" s="349"/>
      <c r="BG175" s="349"/>
      <c r="BH175" s="349"/>
      <c r="BI175" s="349"/>
      <c r="BJ175" s="349"/>
      <c r="BK175" s="350"/>
      <c r="BL175" s="338" t="str">
        <f>IF(AND('MAPA DE RIESGOS'!$AP746="Muy Baja",'MAPA DE RIESGOS'!$AR746="Mayor"),CONCATENATE("R",'MAPA DE RIESGOS'!$H746,"C",'MAPA DE RIESGOS'!$AF746),"")</f>
        <v/>
      </c>
      <c r="BM175" s="338" t="str">
        <f>IF(AND('MAPA DE RIESGOS'!$AP747="Muy Baja",'MAPA DE RIESGOS'!$AR747="Mayor"),CONCATENATE("R",'MAPA DE RIESGOS'!$H747,"C",'MAPA DE RIESGOS'!$AF747),"")</f>
        <v/>
      </c>
      <c r="BN175" s="338" t="str">
        <f>IF(AND('MAPA DE RIESGOS'!$AP748="Muy Baja",'MAPA DE RIESGOS'!$AR748="Mayor"),CONCATENATE("R",'MAPA DE RIESGOS'!$H748,"C",'MAPA DE RIESGOS'!$AF748),"")</f>
        <v/>
      </c>
      <c r="BO175" s="338" t="str">
        <f>IF(AND('MAPA DE RIESGOS'!$AP749="Muy Baja",'MAPA DE RIESGOS'!$AR749="Mayor"),CONCATENATE("R",'MAPA DE RIESGOS'!$H749,"C",'MAPA DE RIESGOS'!$AF749),"")</f>
        <v/>
      </c>
      <c r="BP175" s="338" t="str">
        <f>IF(AND('MAPA DE RIESGOS'!$AP750="Muy Baja",'MAPA DE RIESGOS'!$AR750="Mayor"),CONCATENATE("R",'MAPA DE RIESGOS'!$H750,"C",'MAPA DE RIESGOS'!$AF750),"")</f>
        <v/>
      </c>
      <c r="BQ175" s="338" t="str">
        <f>IF(AND('MAPA DE RIESGOS'!$AP751="Muy Baja",'MAPA DE RIESGOS'!$AR751="Mayor"),CONCATENATE("R",'MAPA DE RIESGOS'!$H751,"C",'MAPA DE RIESGOS'!$AF751),"")</f>
        <v/>
      </c>
      <c r="BR175" s="338"/>
      <c r="BS175" s="338"/>
      <c r="BT175" s="338"/>
      <c r="BU175" s="338"/>
      <c r="BV175" s="338"/>
      <c r="BW175" s="338"/>
      <c r="BX175" s="338"/>
      <c r="BY175" s="338"/>
      <c r="BZ175" s="338"/>
      <c r="CA175" s="338"/>
      <c r="CB175" s="338"/>
      <c r="CC175" s="339"/>
      <c r="CD175" s="340" t="str">
        <f>IF(AND('MAPA DE RIESGOS'!$AP746="Muy Baja",'MAPA DE RIESGOS'!$AR746="Catastrófico"),CONCATENATE("R",'MAPA DE RIESGOS'!$H746,"C",'MAPA DE RIESGOS'!$AF746),"")</f>
        <v/>
      </c>
      <c r="CE175" s="340" t="str">
        <f>IF(AND('MAPA DE RIESGOS'!$AP747="Muy Baja",'MAPA DE RIESGOS'!$AR747="Catastrófico"),CONCATENATE("R",'MAPA DE RIESGOS'!$H747,"C",'MAPA DE RIESGOS'!$AF747),"")</f>
        <v/>
      </c>
      <c r="CF175" s="340" t="str">
        <f>IF(AND('MAPA DE RIESGOS'!$AP748="Muy Baja",'MAPA DE RIESGOS'!$AR748="Catastrófico"),CONCATENATE("R",'MAPA DE RIESGOS'!$H748,"C",'MAPA DE RIESGOS'!$AF748),"")</f>
        <v/>
      </c>
      <c r="CG175" s="340" t="str">
        <f>IF(AND('MAPA DE RIESGOS'!$AP749="Muy Baja",'MAPA DE RIESGOS'!$AR749="Catastrófico"),CONCATENATE("R",'MAPA DE RIESGOS'!$H749,"C",'MAPA DE RIESGOS'!$AF749),"")</f>
        <v/>
      </c>
      <c r="CH175" s="340" t="str">
        <f>IF(AND('MAPA DE RIESGOS'!$AP750="Muy Baja",'MAPA DE RIESGOS'!$AR750="Catastrófico"),CONCATENATE("R",'MAPA DE RIESGOS'!$H750,"C",'MAPA DE RIESGOS'!$AF750),"")</f>
        <v/>
      </c>
      <c r="CI175" s="340" t="str">
        <f>IF(AND('MAPA DE RIESGOS'!$AP751="Muy Baja",'MAPA DE RIESGOS'!$AR751="Catastrófico"),CONCATENATE("R",'MAPA DE RIESGOS'!$H751,"C",'MAPA DE RIESGOS'!$AF751),"")</f>
        <v/>
      </c>
      <c r="CJ175" s="340"/>
      <c r="CK175" s="340"/>
      <c r="CL175" s="340"/>
      <c r="CM175" s="340"/>
      <c r="CN175" s="340"/>
      <c r="CO175" s="340"/>
      <c r="CP175" s="340"/>
      <c r="CQ175" s="340"/>
      <c r="CR175" s="340"/>
      <c r="CS175" s="340"/>
      <c r="CT175" s="340"/>
      <c r="CU175" s="341"/>
      <c r="CV175" s="67"/>
      <c r="CW175" s="364"/>
      <c r="CX175" s="364"/>
      <c r="CY175" s="364"/>
      <c r="CZ175" s="364"/>
      <c r="DA175" s="364"/>
      <c r="DB175" s="364"/>
    </row>
    <row r="176" spans="2:106" s="365" customFormat="1" ht="38.25" customHeight="1">
      <c r="B176" s="364"/>
      <c r="C176" s="364"/>
      <c r="D176" s="364"/>
      <c r="E176" s="364"/>
      <c r="F176" s="364"/>
      <c r="G176" s="364"/>
      <c r="H176" s="364"/>
      <c r="I176" s="364"/>
      <c r="J176" s="955" t="s">
        <v>286</v>
      </c>
      <c r="K176" s="956"/>
      <c r="L176" s="956"/>
      <c r="M176" s="956"/>
      <c r="N176" s="956"/>
      <c r="O176" s="956"/>
      <c r="P176" s="956"/>
      <c r="Q176" s="956"/>
      <c r="R176" s="956"/>
      <c r="S176" s="956"/>
      <c r="T176" s="956"/>
      <c r="U176" s="956"/>
      <c r="V176" s="956"/>
      <c r="W176" s="956"/>
      <c r="X176" s="956"/>
      <c r="Y176" s="956"/>
      <c r="Z176" s="956"/>
      <c r="AA176" s="957"/>
      <c r="AB176" s="961" t="s">
        <v>287</v>
      </c>
      <c r="AC176" s="962"/>
      <c r="AD176" s="962"/>
      <c r="AE176" s="962"/>
      <c r="AF176" s="962"/>
      <c r="AG176" s="962"/>
      <c r="AH176" s="962"/>
      <c r="AI176" s="962"/>
      <c r="AJ176" s="962"/>
      <c r="AK176" s="962"/>
      <c r="AL176" s="962"/>
      <c r="AM176" s="962"/>
      <c r="AN176" s="962"/>
      <c r="AO176" s="962"/>
      <c r="AP176" s="962"/>
      <c r="AQ176" s="962"/>
      <c r="AR176" s="962"/>
      <c r="AS176" s="963"/>
      <c r="AT176" s="961" t="s">
        <v>288</v>
      </c>
      <c r="AU176" s="962"/>
      <c r="AV176" s="962"/>
      <c r="AW176" s="962"/>
      <c r="AX176" s="962"/>
      <c r="AY176" s="962"/>
      <c r="AZ176" s="962"/>
      <c r="BA176" s="962"/>
      <c r="BB176" s="962"/>
      <c r="BC176" s="962"/>
      <c r="BD176" s="962"/>
      <c r="BE176" s="962"/>
      <c r="BF176" s="962"/>
      <c r="BG176" s="962"/>
      <c r="BH176" s="962"/>
      <c r="BI176" s="962"/>
      <c r="BJ176" s="962"/>
      <c r="BK176" s="963"/>
      <c r="BL176" s="961" t="s">
        <v>289</v>
      </c>
      <c r="BM176" s="962"/>
      <c r="BN176" s="962"/>
      <c r="BO176" s="962"/>
      <c r="BP176" s="962"/>
      <c r="BQ176" s="962"/>
      <c r="BR176" s="962"/>
      <c r="BS176" s="962"/>
      <c r="BT176" s="962"/>
      <c r="BU176" s="962"/>
      <c r="BV176" s="962"/>
      <c r="BW176" s="962"/>
      <c r="BX176" s="962"/>
      <c r="BY176" s="962"/>
      <c r="BZ176" s="962"/>
      <c r="CA176" s="962"/>
      <c r="CB176" s="962"/>
      <c r="CC176" s="963"/>
      <c r="CD176" s="961" t="s">
        <v>290</v>
      </c>
      <c r="CE176" s="962"/>
      <c r="CF176" s="962"/>
      <c r="CG176" s="962"/>
      <c r="CH176" s="962"/>
      <c r="CI176" s="962"/>
      <c r="CJ176" s="962"/>
      <c r="CK176" s="962"/>
      <c r="CL176" s="962"/>
      <c r="CM176" s="962"/>
      <c r="CN176" s="962"/>
      <c r="CO176" s="962"/>
      <c r="CP176" s="962"/>
      <c r="CQ176" s="962"/>
      <c r="CR176" s="962"/>
      <c r="CS176" s="962"/>
      <c r="CT176" s="962"/>
      <c r="CU176" s="963"/>
      <c r="CV176" s="364"/>
      <c r="CW176" s="364"/>
      <c r="CX176" s="364"/>
      <c r="CY176" s="364"/>
      <c r="CZ176" s="364"/>
      <c r="DA176" s="364"/>
      <c r="DB176" s="364"/>
    </row>
    <row r="177" spans="2:106" s="365" customFormat="1" ht="38.25" customHeight="1">
      <c r="B177" s="364"/>
      <c r="C177" s="364"/>
      <c r="D177" s="364"/>
      <c r="E177" s="364"/>
      <c r="F177" s="364"/>
      <c r="G177" s="364"/>
      <c r="H177" s="364"/>
      <c r="I177" s="364"/>
      <c r="J177" s="955"/>
      <c r="K177" s="956"/>
      <c r="L177" s="956"/>
      <c r="M177" s="956"/>
      <c r="N177" s="956"/>
      <c r="O177" s="956"/>
      <c r="P177" s="956"/>
      <c r="Q177" s="956"/>
      <c r="R177" s="956"/>
      <c r="S177" s="956"/>
      <c r="T177" s="956"/>
      <c r="U177" s="956"/>
      <c r="V177" s="956"/>
      <c r="W177" s="956"/>
      <c r="X177" s="956"/>
      <c r="Y177" s="956"/>
      <c r="Z177" s="956"/>
      <c r="AA177" s="957"/>
      <c r="AB177" s="955"/>
      <c r="AC177" s="956"/>
      <c r="AD177" s="956"/>
      <c r="AE177" s="956"/>
      <c r="AF177" s="956"/>
      <c r="AG177" s="956"/>
      <c r="AH177" s="956"/>
      <c r="AI177" s="956"/>
      <c r="AJ177" s="956"/>
      <c r="AK177" s="956"/>
      <c r="AL177" s="956"/>
      <c r="AM177" s="956"/>
      <c r="AN177" s="956"/>
      <c r="AO177" s="956"/>
      <c r="AP177" s="956"/>
      <c r="AQ177" s="956"/>
      <c r="AR177" s="956"/>
      <c r="AS177" s="957"/>
      <c r="AT177" s="955"/>
      <c r="AU177" s="956"/>
      <c r="AV177" s="956"/>
      <c r="AW177" s="956"/>
      <c r="AX177" s="956"/>
      <c r="AY177" s="956"/>
      <c r="AZ177" s="956"/>
      <c r="BA177" s="956"/>
      <c r="BB177" s="956"/>
      <c r="BC177" s="956"/>
      <c r="BD177" s="956"/>
      <c r="BE177" s="956"/>
      <c r="BF177" s="956"/>
      <c r="BG177" s="956"/>
      <c r="BH177" s="956"/>
      <c r="BI177" s="956"/>
      <c r="BJ177" s="956"/>
      <c r="BK177" s="957"/>
      <c r="BL177" s="955"/>
      <c r="BM177" s="956"/>
      <c r="BN177" s="956"/>
      <c r="BO177" s="956"/>
      <c r="BP177" s="956"/>
      <c r="BQ177" s="956"/>
      <c r="BR177" s="956"/>
      <c r="BS177" s="956"/>
      <c r="BT177" s="956"/>
      <c r="BU177" s="956"/>
      <c r="BV177" s="956"/>
      <c r="BW177" s="956"/>
      <c r="BX177" s="956"/>
      <c r="BY177" s="956"/>
      <c r="BZ177" s="956"/>
      <c r="CA177" s="956"/>
      <c r="CB177" s="956"/>
      <c r="CC177" s="957"/>
      <c r="CD177" s="955"/>
      <c r="CE177" s="956"/>
      <c r="CF177" s="956"/>
      <c r="CG177" s="956"/>
      <c r="CH177" s="956"/>
      <c r="CI177" s="956"/>
      <c r="CJ177" s="956"/>
      <c r="CK177" s="956"/>
      <c r="CL177" s="956"/>
      <c r="CM177" s="956"/>
      <c r="CN177" s="956"/>
      <c r="CO177" s="956"/>
      <c r="CP177" s="956"/>
      <c r="CQ177" s="956"/>
      <c r="CR177" s="956"/>
      <c r="CS177" s="956"/>
      <c r="CT177" s="956"/>
      <c r="CU177" s="957"/>
      <c r="CV177" s="364"/>
      <c r="CW177" s="364"/>
      <c r="CX177" s="364"/>
      <c r="CY177" s="364"/>
      <c r="CZ177" s="364"/>
      <c r="DA177" s="364"/>
      <c r="DB177" s="364"/>
    </row>
    <row r="178" spans="2:106" s="365" customFormat="1" ht="38.25" customHeight="1">
      <c r="B178" s="364"/>
      <c r="C178" s="364"/>
      <c r="D178" s="364"/>
      <c r="E178" s="364"/>
      <c r="F178" s="364"/>
      <c r="G178" s="364"/>
      <c r="H178" s="364"/>
      <c r="I178" s="364"/>
      <c r="J178" s="955"/>
      <c r="K178" s="956"/>
      <c r="L178" s="956"/>
      <c r="M178" s="956"/>
      <c r="N178" s="956"/>
      <c r="O178" s="956"/>
      <c r="P178" s="956"/>
      <c r="Q178" s="956"/>
      <c r="R178" s="956"/>
      <c r="S178" s="956"/>
      <c r="T178" s="956"/>
      <c r="U178" s="956"/>
      <c r="V178" s="956"/>
      <c r="W178" s="956"/>
      <c r="X178" s="956"/>
      <c r="Y178" s="956"/>
      <c r="Z178" s="956"/>
      <c r="AA178" s="957"/>
      <c r="AB178" s="955"/>
      <c r="AC178" s="956"/>
      <c r="AD178" s="956"/>
      <c r="AE178" s="956"/>
      <c r="AF178" s="956"/>
      <c r="AG178" s="956"/>
      <c r="AH178" s="956"/>
      <c r="AI178" s="956"/>
      <c r="AJ178" s="956"/>
      <c r="AK178" s="956"/>
      <c r="AL178" s="956"/>
      <c r="AM178" s="956"/>
      <c r="AN178" s="956"/>
      <c r="AO178" s="956"/>
      <c r="AP178" s="956"/>
      <c r="AQ178" s="956"/>
      <c r="AR178" s="956"/>
      <c r="AS178" s="957"/>
      <c r="AT178" s="955"/>
      <c r="AU178" s="956"/>
      <c r="AV178" s="956"/>
      <c r="AW178" s="956"/>
      <c r="AX178" s="956"/>
      <c r="AY178" s="956"/>
      <c r="AZ178" s="956"/>
      <c r="BA178" s="956"/>
      <c r="BB178" s="956"/>
      <c r="BC178" s="956"/>
      <c r="BD178" s="956"/>
      <c r="BE178" s="956"/>
      <c r="BF178" s="956"/>
      <c r="BG178" s="956"/>
      <c r="BH178" s="956"/>
      <c r="BI178" s="956"/>
      <c r="BJ178" s="956"/>
      <c r="BK178" s="957"/>
      <c r="BL178" s="955"/>
      <c r="BM178" s="956"/>
      <c r="BN178" s="956"/>
      <c r="BO178" s="956"/>
      <c r="BP178" s="956"/>
      <c r="BQ178" s="956"/>
      <c r="BR178" s="956"/>
      <c r="BS178" s="956"/>
      <c r="BT178" s="956"/>
      <c r="BU178" s="956"/>
      <c r="BV178" s="956"/>
      <c r="BW178" s="956"/>
      <c r="BX178" s="956"/>
      <c r="BY178" s="956"/>
      <c r="BZ178" s="956"/>
      <c r="CA178" s="956"/>
      <c r="CB178" s="956"/>
      <c r="CC178" s="957"/>
      <c r="CD178" s="955"/>
      <c r="CE178" s="956"/>
      <c r="CF178" s="956"/>
      <c r="CG178" s="956"/>
      <c r="CH178" s="956"/>
      <c r="CI178" s="956"/>
      <c r="CJ178" s="956"/>
      <c r="CK178" s="956"/>
      <c r="CL178" s="956"/>
      <c r="CM178" s="956"/>
      <c r="CN178" s="956"/>
      <c r="CO178" s="956"/>
      <c r="CP178" s="956"/>
      <c r="CQ178" s="956"/>
      <c r="CR178" s="956"/>
      <c r="CS178" s="956"/>
      <c r="CT178" s="956"/>
      <c r="CU178" s="957"/>
      <c r="CV178" s="364"/>
      <c r="CW178" s="364"/>
      <c r="CX178" s="364"/>
      <c r="CY178" s="364"/>
      <c r="CZ178" s="364"/>
      <c r="DA178" s="364"/>
      <c r="DB178" s="364"/>
    </row>
    <row r="179" spans="2:106" s="365" customFormat="1" ht="38.25" customHeight="1">
      <c r="B179" s="364"/>
      <c r="C179" s="364"/>
      <c r="D179" s="364"/>
      <c r="E179" s="364"/>
      <c r="F179" s="364"/>
      <c r="G179" s="364"/>
      <c r="H179" s="364"/>
      <c r="I179" s="364"/>
      <c r="J179" s="955"/>
      <c r="K179" s="956"/>
      <c r="L179" s="956"/>
      <c r="M179" s="956"/>
      <c r="N179" s="956"/>
      <c r="O179" s="956"/>
      <c r="P179" s="956"/>
      <c r="Q179" s="956"/>
      <c r="R179" s="956"/>
      <c r="S179" s="956"/>
      <c r="T179" s="956"/>
      <c r="U179" s="956"/>
      <c r="V179" s="956"/>
      <c r="W179" s="956"/>
      <c r="X179" s="956"/>
      <c r="Y179" s="956"/>
      <c r="Z179" s="956"/>
      <c r="AA179" s="957"/>
      <c r="AB179" s="955"/>
      <c r="AC179" s="956"/>
      <c r="AD179" s="956"/>
      <c r="AE179" s="956"/>
      <c r="AF179" s="956"/>
      <c r="AG179" s="956"/>
      <c r="AH179" s="956"/>
      <c r="AI179" s="956"/>
      <c r="AJ179" s="956"/>
      <c r="AK179" s="956"/>
      <c r="AL179" s="956"/>
      <c r="AM179" s="956"/>
      <c r="AN179" s="956"/>
      <c r="AO179" s="956"/>
      <c r="AP179" s="956"/>
      <c r="AQ179" s="956"/>
      <c r="AR179" s="956"/>
      <c r="AS179" s="957"/>
      <c r="AT179" s="955"/>
      <c r="AU179" s="956"/>
      <c r="AV179" s="956"/>
      <c r="AW179" s="956"/>
      <c r="AX179" s="956"/>
      <c r="AY179" s="956"/>
      <c r="AZ179" s="956"/>
      <c r="BA179" s="956"/>
      <c r="BB179" s="956"/>
      <c r="BC179" s="956"/>
      <c r="BD179" s="956"/>
      <c r="BE179" s="956"/>
      <c r="BF179" s="956"/>
      <c r="BG179" s="956"/>
      <c r="BH179" s="956"/>
      <c r="BI179" s="956"/>
      <c r="BJ179" s="956"/>
      <c r="BK179" s="957"/>
      <c r="BL179" s="955"/>
      <c r="BM179" s="956"/>
      <c r="BN179" s="956"/>
      <c r="BO179" s="956"/>
      <c r="BP179" s="956"/>
      <c r="BQ179" s="956"/>
      <c r="BR179" s="956"/>
      <c r="BS179" s="956"/>
      <c r="BT179" s="956"/>
      <c r="BU179" s="956"/>
      <c r="BV179" s="956"/>
      <c r="BW179" s="956"/>
      <c r="BX179" s="956"/>
      <c r="BY179" s="956"/>
      <c r="BZ179" s="956"/>
      <c r="CA179" s="956"/>
      <c r="CB179" s="956"/>
      <c r="CC179" s="957"/>
      <c r="CD179" s="955"/>
      <c r="CE179" s="956"/>
      <c r="CF179" s="956"/>
      <c r="CG179" s="956"/>
      <c r="CH179" s="956"/>
      <c r="CI179" s="956"/>
      <c r="CJ179" s="956"/>
      <c r="CK179" s="956"/>
      <c r="CL179" s="956"/>
      <c r="CM179" s="956"/>
      <c r="CN179" s="956"/>
      <c r="CO179" s="956"/>
      <c r="CP179" s="956"/>
      <c r="CQ179" s="956"/>
      <c r="CR179" s="956"/>
      <c r="CS179" s="956"/>
      <c r="CT179" s="956"/>
      <c r="CU179" s="957"/>
      <c r="CV179" s="364"/>
      <c r="CW179" s="364"/>
      <c r="CX179" s="364"/>
      <c r="CY179" s="364"/>
      <c r="CZ179" s="364"/>
      <c r="DA179" s="364"/>
      <c r="DB179" s="364"/>
    </row>
    <row r="180" spans="2:106" s="365" customFormat="1" ht="38.25" customHeight="1">
      <c r="B180" s="364"/>
      <c r="C180" s="364"/>
      <c r="D180" s="364"/>
      <c r="E180" s="364"/>
      <c r="F180" s="364"/>
      <c r="G180" s="364"/>
      <c r="H180" s="364"/>
      <c r="I180" s="364"/>
      <c r="J180" s="955"/>
      <c r="K180" s="956"/>
      <c r="L180" s="956"/>
      <c r="M180" s="956"/>
      <c r="N180" s="956"/>
      <c r="O180" s="956"/>
      <c r="P180" s="956"/>
      <c r="Q180" s="956"/>
      <c r="R180" s="956"/>
      <c r="S180" s="956"/>
      <c r="T180" s="956"/>
      <c r="U180" s="956"/>
      <c r="V180" s="956"/>
      <c r="W180" s="956"/>
      <c r="X180" s="956"/>
      <c r="Y180" s="956"/>
      <c r="Z180" s="956"/>
      <c r="AA180" s="957"/>
      <c r="AB180" s="955"/>
      <c r="AC180" s="956"/>
      <c r="AD180" s="956"/>
      <c r="AE180" s="956"/>
      <c r="AF180" s="956"/>
      <c r="AG180" s="956"/>
      <c r="AH180" s="956"/>
      <c r="AI180" s="956"/>
      <c r="AJ180" s="956"/>
      <c r="AK180" s="956"/>
      <c r="AL180" s="956"/>
      <c r="AM180" s="956"/>
      <c r="AN180" s="956"/>
      <c r="AO180" s="956"/>
      <c r="AP180" s="956"/>
      <c r="AQ180" s="956"/>
      <c r="AR180" s="956"/>
      <c r="AS180" s="957"/>
      <c r="AT180" s="955"/>
      <c r="AU180" s="956"/>
      <c r="AV180" s="956"/>
      <c r="AW180" s="956"/>
      <c r="AX180" s="956"/>
      <c r="AY180" s="956"/>
      <c r="AZ180" s="956"/>
      <c r="BA180" s="956"/>
      <c r="BB180" s="956"/>
      <c r="BC180" s="956"/>
      <c r="BD180" s="956"/>
      <c r="BE180" s="956"/>
      <c r="BF180" s="956"/>
      <c r="BG180" s="956"/>
      <c r="BH180" s="956"/>
      <c r="BI180" s="956"/>
      <c r="BJ180" s="956"/>
      <c r="BK180" s="957"/>
      <c r="BL180" s="955"/>
      <c r="BM180" s="956"/>
      <c r="BN180" s="956"/>
      <c r="BO180" s="956"/>
      <c r="BP180" s="956"/>
      <c r="BQ180" s="956"/>
      <c r="BR180" s="956"/>
      <c r="BS180" s="956"/>
      <c r="BT180" s="956"/>
      <c r="BU180" s="956"/>
      <c r="BV180" s="956"/>
      <c r="BW180" s="956"/>
      <c r="BX180" s="956"/>
      <c r="BY180" s="956"/>
      <c r="BZ180" s="956"/>
      <c r="CA180" s="956"/>
      <c r="CB180" s="956"/>
      <c r="CC180" s="957"/>
      <c r="CD180" s="955"/>
      <c r="CE180" s="956"/>
      <c r="CF180" s="956"/>
      <c r="CG180" s="956"/>
      <c r="CH180" s="956"/>
      <c r="CI180" s="956"/>
      <c r="CJ180" s="956"/>
      <c r="CK180" s="956"/>
      <c r="CL180" s="956"/>
      <c r="CM180" s="956"/>
      <c r="CN180" s="956"/>
      <c r="CO180" s="956"/>
      <c r="CP180" s="956"/>
      <c r="CQ180" s="956"/>
      <c r="CR180" s="956"/>
      <c r="CS180" s="956"/>
      <c r="CT180" s="956"/>
      <c r="CU180" s="957"/>
      <c r="CV180" s="364"/>
      <c r="CW180" s="364"/>
      <c r="CX180" s="364"/>
      <c r="CY180" s="364"/>
      <c r="CZ180" s="364"/>
      <c r="DA180" s="364"/>
      <c r="DB180" s="364"/>
    </row>
    <row r="181" spans="2:106" s="365" customFormat="1" ht="38.25" customHeight="1" thickBot="1">
      <c r="B181" s="364"/>
      <c r="C181" s="364"/>
      <c r="D181" s="364"/>
      <c r="E181" s="364"/>
      <c r="F181" s="364"/>
      <c r="G181" s="364"/>
      <c r="H181" s="364"/>
      <c r="I181" s="364"/>
      <c r="J181" s="958"/>
      <c r="K181" s="959"/>
      <c r="L181" s="959"/>
      <c r="M181" s="959"/>
      <c r="N181" s="959"/>
      <c r="O181" s="959"/>
      <c r="P181" s="959"/>
      <c r="Q181" s="959"/>
      <c r="R181" s="959"/>
      <c r="S181" s="959"/>
      <c r="T181" s="959"/>
      <c r="U181" s="959"/>
      <c r="V181" s="959"/>
      <c r="W181" s="959"/>
      <c r="X181" s="959"/>
      <c r="Y181" s="959"/>
      <c r="Z181" s="959"/>
      <c r="AA181" s="960"/>
      <c r="AB181" s="958"/>
      <c r="AC181" s="959"/>
      <c r="AD181" s="959"/>
      <c r="AE181" s="959"/>
      <c r="AF181" s="959"/>
      <c r="AG181" s="959"/>
      <c r="AH181" s="959"/>
      <c r="AI181" s="959"/>
      <c r="AJ181" s="959"/>
      <c r="AK181" s="959"/>
      <c r="AL181" s="959"/>
      <c r="AM181" s="959"/>
      <c r="AN181" s="959"/>
      <c r="AO181" s="959"/>
      <c r="AP181" s="959"/>
      <c r="AQ181" s="959"/>
      <c r="AR181" s="959"/>
      <c r="AS181" s="960"/>
      <c r="AT181" s="958"/>
      <c r="AU181" s="959"/>
      <c r="AV181" s="959"/>
      <c r="AW181" s="959"/>
      <c r="AX181" s="959"/>
      <c r="AY181" s="959"/>
      <c r="AZ181" s="959"/>
      <c r="BA181" s="959"/>
      <c r="BB181" s="959"/>
      <c r="BC181" s="959"/>
      <c r="BD181" s="959"/>
      <c r="BE181" s="959"/>
      <c r="BF181" s="959"/>
      <c r="BG181" s="959"/>
      <c r="BH181" s="959"/>
      <c r="BI181" s="959"/>
      <c r="BJ181" s="959"/>
      <c r="BK181" s="960"/>
      <c r="BL181" s="958"/>
      <c r="BM181" s="959"/>
      <c r="BN181" s="959"/>
      <c r="BO181" s="959"/>
      <c r="BP181" s="959"/>
      <c r="BQ181" s="959"/>
      <c r="BR181" s="959"/>
      <c r="BS181" s="959"/>
      <c r="BT181" s="959"/>
      <c r="BU181" s="959"/>
      <c r="BV181" s="959"/>
      <c r="BW181" s="959"/>
      <c r="BX181" s="959"/>
      <c r="BY181" s="959"/>
      <c r="BZ181" s="959"/>
      <c r="CA181" s="959"/>
      <c r="CB181" s="959"/>
      <c r="CC181" s="960"/>
      <c r="CD181" s="958"/>
      <c r="CE181" s="959"/>
      <c r="CF181" s="959"/>
      <c r="CG181" s="959"/>
      <c r="CH181" s="959"/>
      <c r="CI181" s="959"/>
      <c r="CJ181" s="959"/>
      <c r="CK181" s="959"/>
      <c r="CL181" s="959"/>
      <c r="CM181" s="959"/>
      <c r="CN181" s="959"/>
      <c r="CO181" s="959"/>
      <c r="CP181" s="959"/>
      <c r="CQ181" s="959"/>
      <c r="CR181" s="959"/>
      <c r="CS181" s="959"/>
      <c r="CT181" s="959"/>
      <c r="CU181" s="960"/>
      <c r="CV181" s="364"/>
      <c r="CW181" s="364"/>
      <c r="CX181" s="364"/>
      <c r="CY181" s="364"/>
      <c r="CZ181" s="364"/>
      <c r="DA181" s="364"/>
      <c r="DB181" s="364"/>
    </row>
  </sheetData>
  <mergeCells count="17">
    <mergeCell ref="CW108:DB141"/>
    <mergeCell ref="E6:I39"/>
    <mergeCell ref="E40:I73"/>
    <mergeCell ref="CW6:DB39"/>
    <mergeCell ref="E74:I107"/>
    <mergeCell ref="CW74:DB107"/>
    <mergeCell ref="CW40:DB73"/>
    <mergeCell ref="B2:I4"/>
    <mergeCell ref="J2:CU4"/>
    <mergeCell ref="B6:D175"/>
    <mergeCell ref="E108:I141"/>
    <mergeCell ref="E142:I175"/>
    <mergeCell ref="J176:AA181"/>
    <mergeCell ref="AB176:AS181"/>
    <mergeCell ref="AT176:BK181"/>
    <mergeCell ref="BL176:CC181"/>
    <mergeCell ref="CD176:CU181"/>
  </mergeCells>
  <pageMargins left="0.7" right="0.7" top="0.75" bottom="0.75" header="0.3" footer="0.3"/>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293" zoomScaleSheetLayoutView="100" workbookViewId="0">
      <selection activeCell="B375" sqref="B375:F375"/>
    </sheetView>
  </sheetViews>
  <sheetFormatPr baseColWidth="10" defaultColWidth="11.42578125" defaultRowHeight="15"/>
  <cols>
    <col min="1" max="1" width="2.140625" style="8" customWidth="1"/>
    <col min="2" max="2" width="11.42578125" style="8"/>
    <col min="3" max="3" width="34.42578125" style="8" customWidth="1"/>
    <col min="4" max="4" width="36.42578125" style="8" customWidth="1"/>
    <col min="5" max="6" width="13.85546875" style="17" customWidth="1"/>
    <col min="7" max="7" width="1.42578125" style="8" customWidth="1"/>
    <col min="8" max="16384" width="11.42578125" style="8"/>
  </cols>
  <sheetData>
    <row r="1" spans="2:6" ht="11.25" customHeight="1" thickBot="1">
      <c r="B1" s="991" t="s">
        <v>935</v>
      </c>
      <c r="C1" s="991"/>
      <c r="D1" s="991"/>
      <c r="E1" s="991"/>
      <c r="F1" s="991"/>
    </row>
    <row r="2" spans="2:6" ht="19.5" thickBot="1">
      <c r="B2" s="999" t="s">
        <v>37</v>
      </c>
      <c r="C2" s="1000"/>
      <c r="D2" s="1000"/>
      <c r="E2" s="1000"/>
      <c r="F2" s="1001"/>
    </row>
    <row r="3" spans="2:6">
      <c r="B3" s="1002" t="s">
        <v>120</v>
      </c>
      <c r="C3" s="1003"/>
      <c r="D3" s="1003"/>
      <c r="E3" s="1003"/>
      <c r="F3" s="1004"/>
    </row>
    <row r="4" spans="2:6" ht="27.75" customHeight="1" thickBot="1">
      <c r="B4" s="1005" t="s">
        <v>1044</v>
      </c>
      <c r="C4" s="1006"/>
      <c r="D4" s="1006"/>
      <c r="E4" s="1006"/>
      <c r="F4" s="1007"/>
    </row>
    <row r="5" spans="2:6" ht="15.75" customHeight="1">
      <c r="B5" s="1008" t="s">
        <v>36</v>
      </c>
      <c r="C5" s="1010" t="s">
        <v>35</v>
      </c>
      <c r="D5" s="1010"/>
      <c r="E5" s="1010" t="s">
        <v>34</v>
      </c>
      <c r="F5" s="1012"/>
    </row>
    <row r="6" spans="2:6" ht="15.75" thickBot="1">
      <c r="B6" s="1009"/>
      <c r="C6" s="1011"/>
      <c r="D6" s="1011"/>
      <c r="E6" s="22" t="s">
        <v>33</v>
      </c>
      <c r="F6" s="23" t="s">
        <v>32</v>
      </c>
    </row>
    <row r="7" spans="2:6" ht="23.25" customHeight="1">
      <c r="B7" s="24">
        <v>1</v>
      </c>
      <c r="C7" s="998" t="s">
        <v>909</v>
      </c>
      <c r="D7" s="998"/>
      <c r="E7" s="25" t="s">
        <v>1051</v>
      </c>
      <c r="F7" s="26"/>
    </row>
    <row r="8" spans="2:6" ht="23.25" customHeight="1">
      <c r="B8" s="27">
        <v>2</v>
      </c>
      <c r="C8" s="555" t="s">
        <v>910</v>
      </c>
      <c r="D8" s="555"/>
      <c r="E8" s="12" t="s">
        <v>1051</v>
      </c>
      <c r="F8" s="28"/>
    </row>
    <row r="9" spans="2:6" ht="23.25" customHeight="1">
      <c r="B9" s="27">
        <v>3</v>
      </c>
      <c r="C9" s="555" t="s">
        <v>911</v>
      </c>
      <c r="D9" s="555"/>
      <c r="E9" s="12" t="s">
        <v>1051</v>
      </c>
      <c r="F9" s="28"/>
    </row>
    <row r="10" spans="2:6" ht="24.75" customHeight="1">
      <c r="B10" s="27">
        <v>4</v>
      </c>
      <c r="C10" s="555" t="s">
        <v>912</v>
      </c>
      <c r="D10" s="555"/>
      <c r="E10" s="12"/>
      <c r="F10" s="28" t="s">
        <v>1051</v>
      </c>
    </row>
    <row r="11" spans="2:6" ht="23.25" customHeight="1">
      <c r="B11" s="27">
        <v>5</v>
      </c>
      <c r="C11" s="555" t="s">
        <v>913</v>
      </c>
      <c r="D11" s="555"/>
      <c r="E11" s="12" t="s">
        <v>1051</v>
      </c>
      <c r="F11" s="28"/>
    </row>
    <row r="12" spans="2:6" ht="23.25" customHeight="1">
      <c r="B12" s="27">
        <v>6</v>
      </c>
      <c r="C12" s="555" t="s">
        <v>914</v>
      </c>
      <c r="D12" s="555"/>
      <c r="E12" s="12"/>
      <c r="F12" s="28" t="s">
        <v>1051</v>
      </c>
    </row>
    <row r="13" spans="2:6" ht="23.25" customHeight="1">
      <c r="B13" s="27">
        <v>7</v>
      </c>
      <c r="C13" s="555" t="s">
        <v>915</v>
      </c>
      <c r="D13" s="555"/>
      <c r="E13" s="12"/>
      <c r="F13" s="28" t="s">
        <v>1051</v>
      </c>
    </row>
    <row r="14" spans="2:6" ht="25.5" customHeight="1">
      <c r="B14" s="27">
        <v>8</v>
      </c>
      <c r="C14" s="555" t="s">
        <v>916</v>
      </c>
      <c r="D14" s="555"/>
      <c r="E14" s="12"/>
      <c r="F14" s="28" t="s">
        <v>1051</v>
      </c>
    </row>
    <row r="15" spans="2:6" ht="23.25" customHeight="1">
      <c r="B15" s="27">
        <v>9</v>
      </c>
      <c r="C15" s="555" t="s">
        <v>917</v>
      </c>
      <c r="D15" s="555"/>
      <c r="E15" s="12"/>
      <c r="F15" s="28" t="s">
        <v>1051</v>
      </c>
    </row>
    <row r="16" spans="2:6" ht="23.25" customHeight="1">
      <c r="B16" s="27">
        <v>10</v>
      </c>
      <c r="C16" s="555" t="s">
        <v>918</v>
      </c>
      <c r="D16" s="555"/>
      <c r="E16" s="12"/>
      <c r="F16" s="28" t="s">
        <v>1051</v>
      </c>
    </row>
    <row r="17" spans="2:6" ht="23.25" customHeight="1">
      <c r="B17" s="27">
        <v>11</v>
      </c>
      <c r="C17" s="555" t="s">
        <v>919</v>
      </c>
      <c r="D17" s="555"/>
      <c r="E17" s="12"/>
      <c r="F17" s="28" t="s">
        <v>1051</v>
      </c>
    </row>
    <row r="18" spans="2:6" ht="23.25" customHeight="1">
      <c r="B18" s="27">
        <v>12</v>
      </c>
      <c r="C18" s="555" t="s">
        <v>920</v>
      </c>
      <c r="D18" s="555"/>
      <c r="E18" s="12" t="s">
        <v>1051</v>
      </c>
      <c r="F18" s="28"/>
    </row>
    <row r="19" spans="2:6" ht="23.25" customHeight="1">
      <c r="B19" s="27">
        <v>13</v>
      </c>
      <c r="C19" s="555" t="s">
        <v>921</v>
      </c>
      <c r="D19" s="555"/>
      <c r="E19" s="12"/>
      <c r="F19" s="28" t="s">
        <v>1051</v>
      </c>
    </row>
    <row r="20" spans="2:6" ht="23.25" customHeight="1">
      <c r="B20" s="27">
        <v>14</v>
      </c>
      <c r="C20" s="555" t="s">
        <v>922</v>
      </c>
      <c r="D20" s="555"/>
      <c r="E20" s="12"/>
      <c r="F20" s="28" t="s">
        <v>1051</v>
      </c>
    </row>
    <row r="21" spans="2:6" ht="23.25" customHeight="1">
      <c r="B21" s="27">
        <v>15</v>
      </c>
      <c r="C21" s="555" t="s">
        <v>923</v>
      </c>
      <c r="D21" s="555"/>
      <c r="E21" s="12"/>
      <c r="F21" s="28" t="s">
        <v>1051</v>
      </c>
    </row>
    <row r="22" spans="2:6" ht="23.25" customHeight="1">
      <c r="B22" s="27">
        <v>16</v>
      </c>
      <c r="C22" s="555" t="s">
        <v>924</v>
      </c>
      <c r="D22" s="555"/>
      <c r="E22" s="12"/>
      <c r="F22" s="28" t="s">
        <v>1051</v>
      </c>
    </row>
    <row r="23" spans="2:6" ht="23.25" customHeight="1">
      <c r="B23" s="27">
        <v>17</v>
      </c>
      <c r="C23" s="555" t="s">
        <v>925</v>
      </c>
      <c r="D23" s="555"/>
      <c r="E23" s="12"/>
      <c r="F23" s="28" t="s">
        <v>1051</v>
      </c>
    </row>
    <row r="24" spans="2:6" ht="23.25" customHeight="1">
      <c r="B24" s="27">
        <v>18</v>
      </c>
      <c r="C24" s="996" t="s">
        <v>926</v>
      </c>
      <c r="D24" s="996"/>
      <c r="E24" s="29"/>
      <c r="F24" s="30" t="s">
        <v>1051</v>
      </c>
    </row>
    <row r="25" spans="2:6" ht="23.25" customHeight="1" thickBot="1">
      <c r="B25" s="27">
        <v>19</v>
      </c>
      <c r="C25" s="996" t="s">
        <v>927</v>
      </c>
      <c r="D25" s="996"/>
      <c r="E25" s="29"/>
      <c r="F25" s="30" t="s">
        <v>1051</v>
      </c>
    </row>
    <row r="26" spans="2:6" ht="15.75" customHeight="1" thickBot="1">
      <c r="B26" s="997" t="s">
        <v>31</v>
      </c>
      <c r="C26" s="992"/>
      <c r="D26" s="992"/>
      <c r="E26" s="992">
        <f>COUNTIF(E7:E25,"X")</f>
        <v>5</v>
      </c>
      <c r="F26" s="993"/>
    </row>
    <row r="27" spans="2:6" ht="72" customHeight="1">
      <c r="B27" s="994" t="s">
        <v>124</v>
      </c>
      <c r="C27" s="994"/>
      <c r="D27" s="994"/>
      <c r="E27" s="994"/>
      <c r="F27" s="994"/>
    </row>
    <row r="28" spans="2:6">
      <c r="B28" s="995" t="s">
        <v>121</v>
      </c>
      <c r="C28" s="995"/>
      <c r="D28" s="995"/>
      <c r="E28" s="995"/>
      <c r="F28" s="995"/>
    </row>
    <row r="29" spans="2:6">
      <c r="B29" s="995" t="s">
        <v>122</v>
      </c>
      <c r="C29" s="995"/>
      <c r="D29" s="995"/>
      <c r="E29" s="995"/>
      <c r="F29" s="995"/>
    </row>
    <row r="30" spans="2:6">
      <c r="B30" s="995" t="s">
        <v>123</v>
      </c>
      <c r="C30" s="995"/>
      <c r="D30" s="995"/>
      <c r="E30" s="995"/>
      <c r="F30" s="995"/>
    </row>
    <row r="31" spans="2:6" ht="9.75" customHeight="1">
      <c r="B31" s="1013"/>
      <c r="C31" s="1013"/>
      <c r="D31" s="1013"/>
      <c r="E31" s="1013"/>
      <c r="F31" s="1013"/>
    </row>
    <row r="32" spans="2:6" ht="15.75" thickBot="1">
      <c r="B32" s="991" t="s">
        <v>951</v>
      </c>
      <c r="C32" s="991"/>
      <c r="D32" s="991"/>
      <c r="E32" s="991"/>
      <c r="F32" s="991"/>
    </row>
    <row r="33" spans="2:6" ht="19.5" thickBot="1">
      <c r="B33" s="999" t="s">
        <v>37</v>
      </c>
      <c r="C33" s="1000"/>
      <c r="D33" s="1000"/>
      <c r="E33" s="1000"/>
      <c r="F33" s="1001"/>
    </row>
    <row r="34" spans="2:6">
      <c r="B34" s="1002" t="s">
        <v>120</v>
      </c>
      <c r="C34" s="1003"/>
      <c r="D34" s="1003"/>
      <c r="E34" s="1003"/>
      <c r="F34" s="1004"/>
    </row>
    <row r="35" spans="2:6" ht="27.75" customHeight="1" thickBot="1">
      <c r="B35" s="1005" t="s">
        <v>1066</v>
      </c>
      <c r="C35" s="1006"/>
      <c r="D35" s="1006"/>
      <c r="E35" s="1006"/>
      <c r="F35" s="1007"/>
    </row>
    <row r="36" spans="2:6">
      <c r="B36" s="1008" t="s">
        <v>36</v>
      </c>
      <c r="C36" s="1010" t="s">
        <v>35</v>
      </c>
      <c r="D36" s="1010"/>
      <c r="E36" s="1010" t="s">
        <v>34</v>
      </c>
      <c r="F36" s="1012"/>
    </row>
    <row r="37" spans="2:6" ht="15.75" thickBot="1">
      <c r="B37" s="1009"/>
      <c r="C37" s="1011"/>
      <c r="D37" s="1011"/>
      <c r="E37" s="22" t="s">
        <v>33</v>
      </c>
      <c r="F37" s="23" t="s">
        <v>32</v>
      </c>
    </row>
    <row r="38" spans="2:6">
      <c r="B38" s="24">
        <v>1</v>
      </c>
      <c r="C38" s="998" t="s">
        <v>909</v>
      </c>
      <c r="D38" s="998"/>
      <c r="E38" s="25"/>
      <c r="F38" s="26" t="s">
        <v>1051</v>
      </c>
    </row>
    <row r="39" spans="2:6">
      <c r="B39" s="27">
        <v>2</v>
      </c>
      <c r="C39" s="555" t="s">
        <v>910</v>
      </c>
      <c r="D39" s="555"/>
      <c r="E39" s="12" t="s">
        <v>1051</v>
      </c>
      <c r="F39" s="28"/>
    </row>
    <row r="40" spans="2:6">
      <c r="B40" s="27">
        <v>3</v>
      </c>
      <c r="C40" s="555" t="s">
        <v>911</v>
      </c>
      <c r="D40" s="555"/>
      <c r="E40" s="12" t="s">
        <v>1051</v>
      </c>
      <c r="F40" s="28"/>
    </row>
    <row r="41" spans="2:6">
      <c r="B41" s="27">
        <v>4</v>
      </c>
      <c r="C41" s="555" t="s">
        <v>912</v>
      </c>
      <c r="D41" s="555"/>
      <c r="E41" s="12"/>
      <c r="F41" s="28" t="s">
        <v>1051</v>
      </c>
    </row>
    <row r="42" spans="2:6">
      <c r="B42" s="27">
        <v>5</v>
      </c>
      <c r="C42" s="555" t="s">
        <v>913</v>
      </c>
      <c r="D42" s="555"/>
      <c r="E42" s="12" t="s">
        <v>1051</v>
      </c>
      <c r="F42" s="28"/>
    </row>
    <row r="43" spans="2:6">
      <c r="B43" s="27">
        <v>6</v>
      </c>
      <c r="C43" s="555" t="s">
        <v>914</v>
      </c>
      <c r="D43" s="555"/>
      <c r="E43" s="12"/>
      <c r="F43" s="28" t="s">
        <v>1051</v>
      </c>
    </row>
    <row r="44" spans="2:6">
      <c r="B44" s="27">
        <v>7</v>
      </c>
      <c r="C44" s="555" t="s">
        <v>915</v>
      </c>
      <c r="D44" s="555"/>
      <c r="E44" s="12" t="s">
        <v>1051</v>
      </c>
      <c r="F44" s="28"/>
    </row>
    <row r="45" spans="2:6" ht="29.45" customHeight="1">
      <c r="B45" s="27">
        <v>8</v>
      </c>
      <c r="C45" s="555" t="s">
        <v>916</v>
      </c>
      <c r="D45" s="555"/>
      <c r="E45" s="12"/>
      <c r="F45" s="28" t="s">
        <v>1051</v>
      </c>
    </row>
    <row r="46" spans="2:6">
      <c r="B46" s="27">
        <v>9</v>
      </c>
      <c r="C46" s="555" t="s">
        <v>917</v>
      </c>
      <c r="D46" s="555"/>
      <c r="E46" s="12"/>
      <c r="F46" s="28" t="s">
        <v>1051</v>
      </c>
    </row>
    <row r="47" spans="2:6">
      <c r="B47" s="27">
        <v>10</v>
      </c>
      <c r="C47" s="555" t="s">
        <v>918</v>
      </c>
      <c r="D47" s="555"/>
      <c r="E47" s="12"/>
      <c r="F47" s="28" t="s">
        <v>1051</v>
      </c>
    </row>
    <row r="48" spans="2:6">
      <c r="B48" s="27">
        <v>11</v>
      </c>
      <c r="C48" s="555" t="s">
        <v>919</v>
      </c>
      <c r="D48" s="555"/>
      <c r="E48" s="12"/>
      <c r="F48" s="28" t="s">
        <v>1051</v>
      </c>
    </row>
    <row r="49" spans="2:6">
      <c r="B49" s="27">
        <v>12</v>
      </c>
      <c r="C49" s="555" t="s">
        <v>920</v>
      </c>
      <c r="D49" s="555"/>
      <c r="E49" s="12" t="s">
        <v>1051</v>
      </c>
      <c r="F49" s="28"/>
    </row>
    <row r="50" spans="2:6">
      <c r="B50" s="27">
        <v>13</v>
      </c>
      <c r="C50" s="555" t="s">
        <v>921</v>
      </c>
      <c r="D50" s="555"/>
      <c r="E50" s="12"/>
      <c r="F50" s="28" t="s">
        <v>1051</v>
      </c>
    </row>
    <row r="51" spans="2:6">
      <c r="B51" s="27">
        <v>14</v>
      </c>
      <c r="C51" s="555" t="s">
        <v>922</v>
      </c>
      <c r="D51" s="555"/>
      <c r="E51" s="12"/>
      <c r="F51" s="28" t="s">
        <v>1051</v>
      </c>
    </row>
    <row r="52" spans="2:6">
      <c r="B52" s="27">
        <v>15</v>
      </c>
      <c r="C52" s="555" t="s">
        <v>923</v>
      </c>
      <c r="D52" s="555"/>
      <c r="E52" s="12"/>
      <c r="F52" s="28" t="s">
        <v>1051</v>
      </c>
    </row>
    <row r="53" spans="2:6">
      <c r="B53" s="27">
        <v>16</v>
      </c>
      <c r="C53" s="555" t="s">
        <v>924</v>
      </c>
      <c r="D53" s="555"/>
      <c r="E53" s="12"/>
      <c r="F53" s="28" t="s">
        <v>1051</v>
      </c>
    </row>
    <row r="54" spans="2:6">
      <c r="B54" s="27">
        <v>17</v>
      </c>
      <c r="C54" s="555" t="s">
        <v>925</v>
      </c>
      <c r="D54" s="555"/>
      <c r="E54" s="12"/>
      <c r="F54" s="28" t="s">
        <v>1051</v>
      </c>
    </row>
    <row r="55" spans="2:6">
      <c r="B55" s="27">
        <v>18</v>
      </c>
      <c r="C55" s="996" t="s">
        <v>926</v>
      </c>
      <c r="D55" s="996"/>
      <c r="E55" s="29"/>
      <c r="F55" s="30" t="s">
        <v>1051</v>
      </c>
    </row>
    <row r="56" spans="2:6" ht="15.75" thickBot="1">
      <c r="B56" s="27">
        <v>19</v>
      </c>
      <c r="C56" s="996" t="s">
        <v>927</v>
      </c>
      <c r="D56" s="996"/>
      <c r="E56" s="29"/>
      <c r="F56" s="30" t="s">
        <v>1051</v>
      </c>
    </row>
    <row r="57" spans="2:6" ht="15.75" thickBot="1">
      <c r="B57" s="997" t="s">
        <v>31</v>
      </c>
      <c r="C57" s="992"/>
      <c r="D57" s="992"/>
      <c r="E57" s="992">
        <f>COUNTIF(E38:E56,"X")</f>
        <v>5</v>
      </c>
      <c r="F57" s="993"/>
    </row>
    <row r="58" spans="2:6" ht="60.95" customHeight="1">
      <c r="B58" s="994" t="s">
        <v>124</v>
      </c>
      <c r="C58" s="994"/>
      <c r="D58" s="994"/>
      <c r="E58" s="994"/>
      <c r="F58" s="994"/>
    </row>
    <row r="59" spans="2:6">
      <c r="B59" s="1013"/>
      <c r="C59" s="1013"/>
      <c r="D59" s="1013"/>
      <c r="E59" s="1013"/>
      <c r="F59" s="1013"/>
    </row>
    <row r="60" spans="2:6">
      <c r="B60" s="995" t="s">
        <v>121</v>
      </c>
      <c r="C60" s="995"/>
      <c r="D60" s="995"/>
      <c r="E60" s="995"/>
      <c r="F60" s="995"/>
    </row>
    <row r="61" spans="2:6">
      <c r="B61" s="995" t="s">
        <v>122</v>
      </c>
      <c r="C61" s="995"/>
      <c r="D61" s="995"/>
      <c r="E61" s="995"/>
      <c r="F61" s="995"/>
    </row>
    <row r="62" spans="2:6">
      <c r="B62" s="995" t="s">
        <v>123</v>
      </c>
      <c r="C62" s="995"/>
      <c r="D62" s="995"/>
      <c r="E62" s="995"/>
      <c r="F62" s="995"/>
    </row>
    <row r="63" spans="2:6">
      <c r="B63" s="39"/>
      <c r="C63" s="39"/>
      <c r="D63" s="39"/>
      <c r="E63" s="39"/>
      <c r="F63" s="39"/>
    </row>
    <row r="64" spans="2:6" ht="15.75" thickBot="1">
      <c r="B64" s="991" t="s">
        <v>952</v>
      </c>
      <c r="C64" s="991"/>
      <c r="D64" s="991"/>
      <c r="E64" s="991"/>
      <c r="F64" s="991"/>
    </row>
    <row r="65" spans="2:6" ht="19.5" thickBot="1">
      <c r="B65" s="999" t="s">
        <v>37</v>
      </c>
      <c r="C65" s="1000"/>
      <c r="D65" s="1000"/>
      <c r="E65" s="1000"/>
      <c r="F65" s="1001"/>
    </row>
    <row r="66" spans="2:6">
      <c r="B66" s="1002" t="s">
        <v>120</v>
      </c>
      <c r="C66" s="1003"/>
      <c r="D66" s="1003"/>
      <c r="E66" s="1003"/>
      <c r="F66" s="1004"/>
    </row>
    <row r="67" spans="2:6" ht="30" customHeight="1" thickBot="1">
      <c r="B67" s="1005" t="s">
        <v>1101</v>
      </c>
      <c r="C67" s="1006"/>
      <c r="D67" s="1006"/>
      <c r="E67" s="1006"/>
      <c r="F67" s="1007"/>
    </row>
    <row r="68" spans="2:6">
      <c r="B68" s="1008" t="s">
        <v>36</v>
      </c>
      <c r="C68" s="1010" t="s">
        <v>35</v>
      </c>
      <c r="D68" s="1010"/>
      <c r="E68" s="1010" t="s">
        <v>34</v>
      </c>
      <c r="F68" s="1012"/>
    </row>
    <row r="69" spans="2:6" ht="15.75" thickBot="1">
      <c r="B69" s="1009"/>
      <c r="C69" s="1011"/>
      <c r="D69" s="1011"/>
      <c r="E69" s="40" t="s">
        <v>33</v>
      </c>
      <c r="F69" s="23" t="s">
        <v>32</v>
      </c>
    </row>
    <row r="70" spans="2:6">
      <c r="B70" s="24">
        <v>1</v>
      </c>
      <c r="C70" s="998" t="s">
        <v>909</v>
      </c>
      <c r="D70" s="998"/>
      <c r="E70" s="25" t="s">
        <v>1051</v>
      </c>
      <c r="F70" s="26"/>
    </row>
    <row r="71" spans="2:6">
      <c r="B71" s="27">
        <v>2</v>
      </c>
      <c r="C71" s="555" t="s">
        <v>910</v>
      </c>
      <c r="D71" s="555"/>
      <c r="E71" s="38" t="s">
        <v>1051</v>
      </c>
      <c r="F71" s="28"/>
    </row>
    <row r="72" spans="2:6">
      <c r="B72" s="27">
        <v>3</v>
      </c>
      <c r="C72" s="555" t="s">
        <v>911</v>
      </c>
      <c r="D72" s="555"/>
      <c r="E72" s="38" t="s">
        <v>1051</v>
      </c>
      <c r="F72" s="28"/>
    </row>
    <row r="73" spans="2:6">
      <c r="B73" s="27">
        <v>4</v>
      </c>
      <c r="C73" s="555" t="s">
        <v>912</v>
      </c>
      <c r="D73" s="555"/>
      <c r="E73" s="38"/>
      <c r="F73" s="28" t="s">
        <v>1051</v>
      </c>
    </row>
    <row r="74" spans="2:6">
      <c r="B74" s="27">
        <v>5</v>
      </c>
      <c r="C74" s="555" t="s">
        <v>913</v>
      </c>
      <c r="D74" s="555"/>
      <c r="E74" s="38" t="s">
        <v>1051</v>
      </c>
      <c r="F74" s="28"/>
    </row>
    <row r="75" spans="2:6">
      <c r="B75" s="27">
        <v>6</v>
      </c>
      <c r="C75" s="555" t="s">
        <v>914</v>
      </c>
      <c r="D75" s="555"/>
      <c r="E75" s="38"/>
      <c r="F75" s="28" t="s">
        <v>1051</v>
      </c>
    </row>
    <row r="76" spans="2:6">
      <c r="B76" s="27">
        <v>7</v>
      </c>
      <c r="C76" s="555" t="s">
        <v>915</v>
      </c>
      <c r="D76" s="555"/>
      <c r="E76" s="38" t="s">
        <v>1051</v>
      </c>
      <c r="F76" s="28"/>
    </row>
    <row r="77" spans="2:6" ht="33" customHeight="1">
      <c r="B77" s="27">
        <v>8</v>
      </c>
      <c r="C77" s="555" t="s">
        <v>916</v>
      </c>
      <c r="D77" s="555"/>
      <c r="E77" s="38"/>
      <c r="F77" s="28" t="s">
        <v>1051</v>
      </c>
    </row>
    <row r="78" spans="2:6">
      <c r="B78" s="27">
        <v>9</v>
      </c>
      <c r="C78" s="555" t="s">
        <v>917</v>
      </c>
      <c r="D78" s="555"/>
      <c r="E78" s="38"/>
      <c r="F78" s="28" t="s">
        <v>1051</v>
      </c>
    </row>
    <row r="79" spans="2:6">
      <c r="B79" s="27">
        <v>10</v>
      </c>
      <c r="C79" s="555" t="s">
        <v>918</v>
      </c>
      <c r="D79" s="555"/>
      <c r="E79" s="38"/>
      <c r="F79" s="28" t="s">
        <v>1051</v>
      </c>
    </row>
    <row r="80" spans="2:6">
      <c r="B80" s="27">
        <v>11</v>
      </c>
      <c r="C80" s="555" t="s">
        <v>919</v>
      </c>
      <c r="D80" s="555"/>
      <c r="E80" s="38"/>
      <c r="F80" s="28" t="s">
        <v>1051</v>
      </c>
    </row>
    <row r="81" spans="2:6">
      <c r="B81" s="27">
        <v>12</v>
      </c>
      <c r="C81" s="555" t="s">
        <v>920</v>
      </c>
      <c r="D81" s="555"/>
      <c r="E81" s="38" t="s">
        <v>1051</v>
      </c>
      <c r="F81" s="28"/>
    </row>
    <row r="82" spans="2:6">
      <c r="B82" s="27">
        <v>13</v>
      </c>
      <c r="C82" s="555" t="s">
        <v>921</v>
      </c>
      <c r="D82" s="555"/>
      <c r="E82" s="38"/>
      <c r="F82" s="28" t="s">
        <v>1051</v>
      </c>
    </row>
    <row r="83" spans="2:6">
      <c r="B83" s="27">
        <v>14</v>
      </c>
      <c r="C83" s="555" t="s">
        <v>922</v>
      </c>
      <c r="D83" s="555"/>
      <c r="E83" s="38"/>
      <c r="F83" s="28" t="s">
        <v>1051</v>
      </c>
    </row>
    <row r="84" spans="2:6">
      <c r="B84" s="27">
        <v>15</v>
      </c>
      <c r="C84" s="555" t="s">
        <v>923</v>
      </c>
      <c r="D84" s="555"/>
      <c r="E84" s="38"/>
      <c r="F84" s="28" t="s">
        <v>1051</v>
      </c>
    </row>
    <row r="85" spans="2:6">
      <c r="B85" s="27">
        <v>16</v>
      </c>
      <c r="C85" s="555" t="s">
        <v>924</v>
      </c>
      <c r="D85" s="555"/>
      <c r="E85" s="38"/>
      <c r="F85" s="28" t="s">
        <v>1051</v>
      </c>
    </row>
    <row r="86" spans="2:6">
      <c r="B86" s="27">
        <v>17</v>
      </c>
      <c r="C86" s="555" t="s">
        <v>925</v>
      </c>
      <c r="D86" s="555"/>
      <c r="E86" s="38"/>
      <c r="F86" s="28" t="s">
        <v>1051</v>
      </c>
    </row>
    <row r="87" spans="2:6">
      <c r="B87" s="27">
        <v>18</v>
      </c>
      <c r="C87" s="996" t="s">
        <v>926</v>
      </c>
      <c r="D87" s="996"/>
      <c r="E87" s="29"/>
      <c r="F87" s="30" t="s">
        <v>1051</v>
      </c>
    </row>
    <row r="88" spans="2:6" ht="15.75" thickBot="1">
      <c r="B88" s="27">
        <v>19</v>
      </c>
      <c r="C88" s="996" t="s">
        <v>927</v>
      </c>
      <c r="D88" s="996"/>
      <c r="E88" s="29"/>
      <c r="F88" s="30" t="s">
        <v>1051</v>
      </c>
    </row>
    <row r="89" spans="2:6" ht="15.75" thickBot="1">
      <c r="B89" s="997" t="s">
        <v>31</v>
      </c>
      <c r="C89" s="992"/>
      <c r="D89" s="992"/>
      <c r="E89" s="992">
        <f>COUNTIF(E70:E88,"X")</f>
        <v>6</v>
      </c>
      <c r="F89" s="993"/>
    </row>
    <row r="90" spans="2:6" ht="49.5" customHeight="1">
      <c r="B90" s="994" t="s">
        <v>124</v>
      </c>
      <c r="C90" s="994"/>
      <c r="D90" s="994"/>
      <c r="E90" s="994"/>
      <c r="F90" s="994"/>
    </row>
    <row r="91" spans="2:6">
      <c r="B91" s="995" t="s">
        <v>121</v>
      </c>
      <c r="C91" s="995"/>
      <c r="D91" s="995"/>
      <c r="E91" s="995"/>
      <c r="F91" s="995"/>
    </row>
    <row r="92" spans="2:6">
      <c r="B92" s="995" t="s">
        <v>122</v>
      </c>
      <c r="C92" s="995"/>
      <c r="D92" s="995"/>
      <c r="E92" s="995"/>
      <c r="F92" s="995"/>
    </row>
    <row r="93" spans="2:6">
      <c r="B93" s="995" t="s">
        <v>123</v>
      </c>
      <c r="C93" s="995"/>
      <c r="D93" s="995"/>
      <c r="E93" s="995"/>
      <c r="F93" s="995"/>
    </row>
    <row r="94" spans="2:6">
      <c r="B94" s="269"/>
      <c r="C94" s="269"/>
      <c r="D94" s="269"/>
      <c r="E94" s="269"/>
      <c r="F94" s="269"/>
    </row>
    <row r="95" spans="2:6" ht="15.75" thickBot="1">
      <c r="B95" s="991" t="s">
        <v>953</v>
      </c>
      <c r="C95" s="991"/>
      <c r="D95" s="991"/>
      <c r="E95" s="991"/>
      <c r="F95" s="991"/>
    </row>
    <row r="96" spans="2:6" ht="19.5" thickBot="1">
      <c r="B96" s="999" t="s">
        <v>37</v>
      </c>
      <c r="C96" s="1000"/>
      <c r="D96" s="1000"/>
      <c r="E96" s="1000"/>
      <c r="F96" s="1001"/>
    </row>
    <row r="97" spans="2:6">
      <c r="B97" s="1002" t="s">
        <v>120</v>
      </c>
      <c r="C97" s="1003"/>
      <c r="D97" s="1003"/>
      <c r="E97" s="1003"/>
      <c r="F97" s="1004"/>
    </row>
    <row r="98" spans="2:6" ht="33.75" customHeight="1" thickBot="1">
      <c r="B98" s="1005" t="s">
        <v>1190</v>
      </c>
      <c r="C98" s="1006"/>
      <c r="D98" s="1006"/>
      <c r="E98" s="1006"/>
      <c r="F98" s="1007"/>
    </row>
    <row r="99" spans="2:6">
      <c r="B99" s="1008" t="s">
        <v>36</v>
      </c>
      <c r="C99" s="1010" t="s">
        <v>35</v>
      </c>
      <c r="D99" s="1010"/>
      <c r="E99" s="1010" t="s">
        <v>34</v>
      </c>
      <c r="F99" s="1012"/>
    </row>
    <row r="100" spans="2:6" ht="15.75" thickBot="1">
      <c r="B100" s="1009"/>
      <c r="C100" s="1011"/>
      <c r="D100" s="1011"/>
      <c r="E100" s="40" t="s">
        <v>33</v>
      </c>
      <c r="F100" s="23" t="s">
        <v>32</v>
      </c>
    </row>
    <row r="101" spans="2:6">
      <c r="B101" s="24">
        <v>1</v>
      </c>
      <c r="C101" s="998" t="s">
        <v>909</v>
      </c>
      <c r="D101" s="998"/>
      <c r="E101" s="25"/>
      <c r="F101" s="26" t="s">
        <v>1051</v>
      </c>
    </row>
    <row r="102" spans="2:6">
      <c r="B102" s="27">
        <v>2</v>
      </c>
      <c r="C102" s="555" t="s">
        <v>910</v>
      </c>
      <c r="D102" s="555"/>
      <c r="E102" s="38" t="s">
        <v>1051</v>
      </c>
      <c r="F102" s="28"/>
    </row>
    <row r="103" spans="2:6">
      <c r="B103" s="27">
        <v>3</v>
      </c>
      <c r="C103" s="555" t="s">
        <v>911</v>
      </c>
      <c r="D103" s="555"/>
      <c r="E103" s="38" t="s">
        <v>1051</v>
      </c>
      <c r="F103" s="28"/>
    </row>
    <row r="104" spans="2:6" ht="26.25" customHeight="1">
      <c r="B104" s="27">
        <v>4</v>
      </c>
      <c r="C104" s="555" t="s">
        <v>912</v>
      </c>
      <c r="D104" s="555"/>
      <c r="E104" s="38" t="s">
        <v>1051</v>
      </c>
      <c r="F104" s="28"/>
    </row>
    <row r="105" spans="2:6">
      <c r="B105" s="27">
        <v>5</v>
      </c>
      <c r="C105" s="555" t="s">
        <v>913</v>
      </c>
      <c r="D105" s="555"/>
      <c r="E105" s="38" t="s">
        <v>1051</v>
      </c>
      <c r="F105" s="28"/>
    </row>
    <row r="106" spans="2:6">
      <c r="B106" s="27">
        <v>6</v>
      </c>
      <c r="C106" s="555" t="s">
        <v>914</v>
      </c>
      <c r="D106" s="555"/>
      <c r="E106" s="38" t="s">
        <v>1051</v>
      </c>
      <c r="F106" s="28"/>
    </row>
    <row r="107" spans="2:6">
      <c r="B107" s="27">
        <v>7</v>
      </c>
      <c r="C107" s="555" t="s">
        <v>915</v>
      </c>
      <c r="D107" s="555"/>
      <c r="E107" s="38"/>
      <c r="F107" s="28" t="s">
        <v>1051</v>
      </c>
    </row>
    <row r="108" spans="2:6" ht="30" customHeight="1">
      <c r="B108" s="27">
        <v>8</v>
      </c>
      <c r="C108" s="555" t="s">
        <v>916</v>
      </c>
      <c r="D108" s="555"/>
      <c r="E108" s="38"/>
      <c r="F108" s="28" t="s">
        <v>1051</v>
      </c>
    </row>
    <row r="109" spans="2:6">
      <c r="B109" s="27">
        <v>9</v>
      </c>
      <c r="C109" s="555" t="s">
        <v>917</v>
      </c>
      <c r="D109" s="555"/>
      <c r="E109" s="38"/>
      <c r="F109" s="28" t="s">
        <v>1051</v>
      </c>
    </row>
    <row r="110" spans="2:6">
      <c r="B110" s="27">
        <v>10</v>
      </c>
      <c r="C110" s="555" t="s">
        <v>918</v>
      </c>
      <c r="D110" s="555"/>
      <c r="E110" s="38"/>
      <c r="F110" s="28" t="s">
        <v>1051</v>
      </c>
    </row>
    <row r="111" spans="2:6">
      <c r="B111" s="27">
        <v>11</v>
      </c>
      <c r="C111" s="555" t="s">
        <v>919</v>
      </c>
      <c r="D111" s="555"/>
      <c r="E111" s="38"/>
      <c r="F111" s="28" t="s">
        <v>1051</v>
      </c>
    </row>
    <row r="112" spans="2:6">
      <c r="B112" s="27">
        <v>12</v>
      </c>
      <c r="C112" s="555" t="s">
        <v>920</v>
      </c>
      <c r="D112" s="555"/>
      <c r="E112" s="38" t="s">
        <v>1051</v>
      </c>
      <c r="F112" s="28"/>
    </row>
    <row r="113" spans="2:6">
      <c r="B113" s="27">
        <v>13</v>
      </c>
      <c r="C113" s="555" t="s">
        <v>921</v>
      </c>
      <c r="D113" s="555"/>
      <c r="E113" s="38"/>
      <c r="F113" s="28" t="s">
        <v>1051</v>
      </c>
    </row>
    <row r="114" spans="2:6">
      <c r="B114" s="27">
        <v>14</v>
      </c>
      <c r="C114" s="555" t="s">
        <v>922</v>
      </c>
      <c r="D114" s="555"/>
      <c r="E114" s="38"/>
      <c r="F114" s="28" t="s">
        <v>1051</v>
      </c>
    </row>
    <row r="115" spans="2:6">
      <c r="B115" s="27">
        <v>15</v>
      </c>
      <c r="C115" s="555" t="s">
        <v>923</v>
      </c>
      <c r="D115" s="555"/>
      <c r="E115" s="38"/>
      <c r="F115" s="28" t="s">
        <v>1051</v>
      </c>
    </row>
    <row r="116" spans="2:6">
      <c r="B116" s="27">
        <v>16</v>
      </c>
      <c r="C116" s="555" t="s">
        <v>924</v>
      </c>
      <c r="D116" s="555"/>
      <c r="E116" s="38"/>
      <c r="F116" s="28" t="s">
        <v>1051</v>
      </c>
    </row>
    <row r="117" spans="2:6">
      <c r="B117" s="27">
        <v>17</v>
      </c>
      <c r="C117" s="555" t="s">
        <v>925</v>
      </c>
      <c r="D117" s="555"/>
      <c r="E117" s="38"/>
      <c r="F117" s="28" t="s">
        <v>1051</v>
      </c>
    </row>
    <row r="118" spans="2:6">
      <c r="B118" s="27">
        <v>18</v>
      </c>
      <c r="C118" s="996" t="s">
        <v>926</v>
      </c>
      <c r="D118" s="996"/>
      <c r="E118" s="29"/>
      <c r="F118" s="30" t="s">
        <v>1051</v>
      </c>
    </row>
    <row r="119" spans="2:6" ht="15.75" thickBot="1">
      <c r="B119" s="27">
        <v>19</v>
      </c>
      <c r="C119" s="996" t="s">
        <v>927</v>
      </c>
      <c r="D119" s="996"/>
      <c r="E119" s="29"/>
      <c r="F119" s="30" t="s">
        <v>1051</v>
      </c>
    </row>
    <row r="120" spans="2:6" ht="15.75" thickBot="1">
      <c r="B120" s="997" t="s">
        <v>31</v>
      </c>
      <c r="C120" s="992"/>
      <c r="D120" s="992"/>
      <c r="E120" s="992">
        <f>COUNTIF(E101:E119,"X")</f>
        <v>6</v>
      </c>
      <c r="F120" s="993"/>
    </row>
    <row r="121" spans="2:6" ht="64.5" customHeight="1">
      <c r="B121" s="994" t="s">
        <v>124</v>
      </c>
      <c r="C121" s="994"/>
      <c r="D121" s="994"/>
      <c r="E121" s="994"/>
      <c r="F121" s="994"/>
    </row>
    <row r="122" spans="2:6">
      <c r="B122" s="995" t="s">
        <v>121</v>
      </c>
      <c r="C122" s="995"/>
      <c r="D122" s="995"/>
      <c r="E122" s="995"/>
      <c r="F122" s="995"/>
    </row>
    <row r="123" spans="2:6">
      <c r="B123" s="995" t="s">
        <v>122</v>
      </c>
      <c r="C123" s="995"/>
      <c r="D123" s="995"/>
      <c r="E123" s="995"/>
      <c r="F123" s="995"/>
    </row>
    <row r="124" spans="2:6">
      <c r="B124" s="995" t="s">
        <v>123</v>
      </c>
      <c r="C124" s="995"/>
      <c r="D124" s="995"/>
      <c r="E124" s="995"/>
      <c r="F124" s="995"/>
    </row>
    <row r="126" spans="2:6" ht="15.75" thickBot="1">
      <c r="B126" s="991" t="s">
        <v>953</v>
      </c>
      <c r="C126" s="991"/>
      <c r="D126" s="991"/>
      <c r="E126" s="991"/>
      <c r="F126" s="991"/>
    </row>
    <row r="127" spans="2:6" ht="19.5" thickBot="1">
      <c r="B127" s="999" t="s">
        <v>37</v>
      </c>
      <c r="C127" s="1000"/>
      <c r="D127" s="1000"/>
      <c r="E127" s="1000"/>
      <c r="F127" s="1001"/>
    </row>
    <row r="128" spans="2:6">
      <c r="B128" s="1002" t="s">
        <v>120</v>
      </c>
      <c r="C128" s="1003"/>
      <c r="D128" s="1003"/>
      <c r="E128" s="1003"/>
      <c r="F128" s="1004"/>
    </row>
    <row r="129" spans="2:6" ht="33.75" customHeight="1" thickBot="1">
      <c r="B129" s="1005" t="s">
        <v>1191</v>
      </c>
      <c r="C129" s="1006"/>
      <c r="D129" s="1006"/>
      <c r="E129" s="1006"/>
      <c r="F129" s="1007"/>
    </row>
    <row r="130" spans="2:6">
      <c r="B130" s="1008" t="s">
        <v>36</v>
      </c>
      <c r="C130" s="1010" t="s">
        <v>35</v>
      </c>
      <c r="D130" s="1010"/>
      <c r="E130" s="1010" t="s">
        <v>34</v>
      </c>
      <c r="F130" s="1012"/>
    </row>
    <row r="131" spans="2:6" ht="15.75" thickBot="1">
      <c r="B131" s="1009"/>
      <c r="C131" s="1011"/>
      <c r="D131" s="1011"/>
      <c r="E131" s="270" t="s">
        <v>33</v>
      </c>
      <c r="F131" s="23" t="s">
        <v>32</v>
      </c>
    </row>
    <row r="132" spans="2:6">
      <c r="B132" s="24">
        <v>1</v>
      </c>
      <c r="C132" s="998" t="s">
        <v>909</v>
      </c>
      <c r="D132" s="998"/>
      <c r="E132" s="25"/>
      <c r="F132" s="26" t="s">
        <v>1051</v>
      </c>
    </row>
    <row r="133" spans="2:6">
      <c r="B133" s="27">
        <v>2</v>
      </c>
      <c r="C133" s="555" t="s">
        <v>910</v>
      </c>
      <c r="D133" s="555"/>
      <c r="E133" s="100" t="s">
        <v>1051</v>
      </c>
      <c r="F133" s="28"/>
    </row>
    <row r="134" spans="2:6">
      <c r="B134" s="27">
        <v>3</v>
      </c>
      <c r="C134" s="555" t="s">
        <v>911</v>
      </c>
      <c r="D134" s="555"/>
      <c r="E134" s="100" t="s">
        <v>1051</v>
      </c>
      <c r="F134" s="28"/>
    </row>
    <row r="135" spans="2:6" ht="26.25" customHeight="1">
      <c r="B135" s="27">
        <v>4</v>
      </c>
      <c r="C135" s="555" t="s">
        <v>912</v>
      </c>
      <c r="D135" s="555"/>
      <c r="E135" s="100" t="s">
        <v>1051</v>
      </c>
      <c r="F135" s="28"/>
    </row>
    <row r="136" spans="2:6">
      <c r="B136" s="27">
        <v>5</v>
      </c>
      <c r="C136" s="555" t="s">
        <v>913</v>
      </c>
      <c r="D136" s="555"/>
      <c r="E136" s="100" t="s">
        <v>1051</v>
      </c>
      <c r="F136" s="28"/>
    </row>
    <row r="137" spans="2:6">
      <c r="B137" s="27">
        <v>6</v>
      </c>
      <c r="C137" s="555" t="s">
        <v>914</v>
      </c>
      <c r="D137" s="555"/>
      <c r="E137" s="100" t="s">
        <v>1051</v>
      </c>
      <c r="F137" s="28"/>
    </row>
    <row r="138" spans="2:6">
      <c r="B138" s="27">
        <v>7</v>
      </c>
      <c r="C138" s="555" t="s">
        <v>915</v>
      </c>
      <c r="D138" s="555"/>
      <c r="E138" s="100"/>
      <c r="F138" s="28" t="s">
        <v>1051</v>
      </c>
    </row>
    <row r="139" spans="2:6" ht="30" customHeight="1">
      <c r="B139" s="27">
        <v>8</v>
      </c>
      <c r="C139" s="555" t="s">
        <v>916</v>
      </c>
      <c r="D139" s="555"/>
      <c r="E139" s="100"/>
      <c r="F139" s="28" t="s">
        <v>1051</v>
      </c>
    </row>
    <row r="140" spans="2:6">
      <c r="B140" s="27">
        <v>9</v>
      </c>
      <c r="C140" s="555" t="s">
        <v>917</v>
      </c>
      <c r="D140" s="555"/>
      <c r="E140" s="100"/>
      <c r="F140" s="28" t="s">
        <v>1051</v>
      </c>
    </row>
    <row r="141" spans="2:6">
      <c r="B141" s="27">
        <v>10</v>
      </c>
      <c r="C141" s="555" t="s">
        <v>918</v>
      </c>
      <c r="D141" s="555"/>
      <c r="E141" s="100"/>
      <c r="F141" s="28" t="s">
        <v>1051</v>
      </c>
    </row>
    <row r="142" spans="2:6">
      <c r="B142" s="27">
        <v>11</v>
      </c>
      <c r="C142" s="555" t="s">
        <v>919</v>
      </c>
      <c r="D142" s="555"/>
      <c r="E142" s="100"/>
      <c r="F142" s="28" t="s">
        <v>1051</v>
      </c>
    </row>
    <row r="143" spans="2:6">
      <c r="B143" s="27">
        <v>12</v>
      </c>
      <c r="C143" s="555" t="s">
        <v>920</v>
      </c>
      <c r="D143" s="555"/>
      <c r="E143" s="100" t="s">
        <v>1051</v>
      </c>
      <c r="F143" s="28"/>
    </row>
    <row r="144" spans="2:6">
      <c r="B144" s="27">
        <v>13</v>
      </c>
      <c r="C144" s="555" t="s">
        <v>921</v>
      </c>
      <c r="D144" s="555"/>
      <c r="E144" s="100"/>
      <c r="F144" s="28" t="s">
        <v>1051</v>
      </c>
    </row>
    <row r="145" spans="2:6">
      <c r="B145" s="27">
        <v>14</v>
      </c>
      <c r="C145" s="555" t="s">
        <v>922</v>
      </c>
      <c r="D145" s="555"/>
      <c r="E145" s="100"/>
      <c r="F145" s="28" t="s">
        <v>1051</v>
      </c>
    </row>
    <row r="146" spans="2:6">
      <c r="B146" s="27">
        <v>15</v>
      </c>
      <c r="C146" s="555" t="s">
        <v>923</v>
      </c>
      <c r="D146" s="555"/>
      <c r="E146" s="100"/>
      <c r="F146" s="28" t="s">
        <v>1051</v>
      </c>
    </row>
    <row r="147" spans="2:6">
      <c r="B147" s="27">
        <v>16</v>
      </c>
      <c r="C147" s="555" t="s">
        <v>924</v>
      </c>
      <c r="D147" s="555"/>
      <c r="E147" s="100"/>
      <c r="F147" s="28" t="s">
        <v>1051</v>
      </c>
    </row>
    <row r="148" spans="2:6">
      <c r="B148" s="27">
        <v>17</v>
      </c>
      <c r="C148" s="555" t="s">
        <v>925</v>
      </c>
      <c r="D148" s="555"/>
      <c r="E148" s="100"/>
      <c r="F148" s="28" t="s">
        <v>1051</v>
      </c>
    </row>
    <row r="149" spans="2:6">
      <c r="B149" s="27">
        <v>18</v>
      </c>
      <c r="C149" s="996" t="s">
        <v>926</v>
      </c>
      <c r="D149" s="996"/>
      <c r="E149" s="29"/>
      <c r="F149" s="30" t="s">
        <v>1051</v>
      </c>
    </row>
    <row r="150" spans="2:6" ht="15.75" thickBot="1">
      <c r="B150" s="27">
        <v>19</v>
      </c>
      <c r="C150" s="996" t="s">
        <v>927</v>
      </c>
      <c r="D150" s="996"/>
      <c r="E150" s="29"/>
      <c r="F150" s="30" t="s">
        <v>1051</v>
      </c>
    </row>
    <row r="151" spans="2:6" ht="15.75" thickBot="1">
      <c r="B151" s="997" t="s">
        <v>31</v>
      </c>
      <c r="C151" s="992"/>
      <c r="D151" s="992"/>
      <c r="E151" s="992">
        <f>COUNTIF(E132:E150,"X")</f>
        <v>6</v>
      </c>
      <c r="F151" s="993"/>
    </row>
    <row r="152" spans="2:6" ht="64.5" customHeight="1">
      <c r="B152" s="994" t="s">
        <v>124</v>
      </c>
      <c r="C152" s="994"/>
      <c r="D152" s="994"/>
      <c r="E152" s="994"/>
      <c r="F152" s="994"/>
    </row>
    <row r="153" spans="2:6">
      <c r="B153" s="995" t="s">
        <v>121</v>
      </c>
      <c r="C153" s="995"/>
      <c r="D153" s="995"/>
      <c r="E153" s="995"/>
      <c r="F153" s="995"/>
    </row>
    <row r="154" spans="2:6">
      <c r="B154" s="995" t="s">
        <v>122</v>
      </c>
      <c r="C154" s="995"/>
      <c r="D154" s="995"/>
      <c r="E154" s="995"/>
      <c r="F154" s="995"/>
    </row>
    <row r="155" spans="2:6">
      <c r="B155" s="995" t="s">
        <v>123</v>
      </c>
      <c r="C155" s="995"/>
      <c r="D155" s="995"/>
      <c r="E155" s="995"/>
      <c r="F155" s="995"/>
    </row>
    <row r="157" spans="2:6" ht="15.75" thickBot="1">
      <c r="B157" s="991" t="s">
        <v>954</v>
      </c>
      <c r="C157" s="991"/>
      <c r="D157" s="991"/>
      <c r="E157" s="991"/>
      <c r="F157" s="991"/>
    </row>
    <row r="158" spans="2:6" ht="19.5" thickBot="1">
      <c r="B158" s="999" t="s">
        <v>37</v>
      </c>
      <c r="C158" s="1000"/>
      <c r="D158" s="1000"/>
      <c r="E158" s="1000"/>
      <c r="F158" s="1001"/>
    </row>
    <row r="159" spans="2:6">
      <c r="B159" s="1002" t="s">
        <v>120</v>
      </c>
      <c r="C159" s="1003"/>
      <c r="D159" s="1003"/>
      <c r="E159" s="1003"/>
      <c r="F159" s="1004"/>
    </row>
    <row r="160" spans="2:6" ht="33.75" customHeight="1" thickBot="1">
      <c r="B160" s="1005" t="s">
        <v>1204</v>
      </c>
      <c r="C160" s="1006"/>
      <c r="D160" s="1006"/>
      <c r="E160" s="1006"/>
      <c r="F160" s="1007"/>
    </row>
    <row r="161" spans="2:6">
      <c r="B161" s="1008" t="s">
        <v>36</v>
      </c>
      <c r="C161" s="1010" t="s">
        <v>35</v>
      </c>
      <c r="D161" s="1010"/>
      <c r="E161" s="1010" t="s">
        <v>34</v>
      </c>
      <c r="F161" s="1012"/>
    </row>
    <row r="162" spans="2:6" ht="15.75" thickBot="1">
      <c r="B162" s="1009"/>
      <c r="C162" s="1011"/>
      <c r="D162" s="1011"/>
      <c r="E162" s="270" t="s">
        <v>33</v>
      </c>
      <c r="F162" s="23" t="s">
        <v>32</v>
      </c>
    </row>
    <row r="163" spans="2:6">
      <c r="B163" s="24">
        <v>1</v>
      </c>
      <c r="C163" s="998" t="s">
        <v>909</v>
      </c>
      <c r="D163" s="998"/>
      <c r="E163" s="25"/>
      <c r="F163" s="26" t="s">
        <v>1051</v>
      </c>
    </row>
    <row r="164" spans="2:6">
      <c r="B164" s="27">
        <v>2</v>
      </c>
      <c r="C164" s="555" t="s">
        <v>910</v>
      </c>
      <c r="D164" s="555"/>
      <c r="E164" s="100"/>
      <c r="F164" s="28" t="s">
        <v>1051</v>
      </c>
    </row>
    <row r="165" spans="2:6">
      <c r="B165" s="27">
        <v>3</v>
      </c>
      <c r="C165" s="555" t="s">
        <v>911</v>
      </c>
      <c r="D165" s="555"/>
      <c r="E165" s="100" t="s">
        <v>1051</v>
      </c>
      <c r="F165" s="28"/>
    </row>
    <row r="166" spans="2:6" ht="26.25" customHeight="1">
      <c r="B166" s="27">
        <v>4</v>
      </c>
      <c r="C166" s="555" t="s">
        <v>912</v>
      </c>
      <c r="D166" s="555"/>
      <c r="E166" s="100" t="s">
        <v>1051</v>
      </c>
      <c r="F166" s="28"/>
    </row>
    <row r="167" spans="2:6">
      <c r="B167" s="27">
        <v>5</v>
      </c>
      <c r="C167" s="555" t="s">
        <v>913</v>
      </c>
      <c r="D167" s="555"/>
      <c r="E167" s="100" t="s">
        <v>1051</v>
      </c>
      <c r="F167" s="28"/>
    </row>
    <row r="168" spans="2:6">
      <c r="B168" s="27">
        <v>6</v>
      </c>
      <c r="C168" s="555" t="s">
        <v>914</v>
      </c>
      <c r="D168" s="555"/>
      <c r="E168" s="100" t="s">
        <v>1051</v>
      </c>
      <c r="F168" s="28"/>
    </row>
    <row r="169" spans="2:6">
      <c r="B169" s="27">
        <v>7</v>
      </c>
      <c r="C169" s="555" t="s">
        <v>915</v>
      </c>
      <c r="D169" s="555"/>
      <c r="E169" s="100"/>
      <c r="F169" s="28" t="s">
        <v>1051</v>
      </c>
    </row>
    <row r="170" spans="2:6" ht="30" customHeight="1">
      <c r="B170" s="27">
        <v>8</v>
      </c>
      <c r="C170" s="555" t="s">
        <v>916</v>
      </c>
      <c r="D170" s="555"/>
      <c r="E170" s="100"/>
      <c r="F170" s="28" t="s">
        <v>1051</v>
      </c>
    </row>
    <row r="171" spans="2:6">
      <c r="B171" s="27">
        <v>9</v>
      </c>
      <c r="C171" s="555" t="s">
        <v>917</v>
      </c>
      <c r="D171" s="555"/>
      <c r="E171" s="100"/>
      <c r="F171" s="28" t="s">
        <v>1051</v>
      </c>
    </row>
    <row r="172" spans="2:6">
      <c r="B172" s="27">
        <v>10</v>
      </c>
      <c r="C172" s="555" t="s">
        <v>918</v>
      </c>
      <c r="D172" s="555"/>
      <c r="E172" s="100"/>
      <c r="F172" s="28" t="s">
        <v>1051</v>
      </c>
    </row>
    <row r="173" spans="2:6">
      <c r="B173" s="27">
        <v>11</v>
      </c>
      <c r="C173" s="555" t="s">
        <v>919</v>
      </c>
      <c r="D173" s="555"/>
      <c r="E173" s="100"/>
      <c r="F173" s="28" t="s">
        <v>1051</v>
      </c>
    </row>
    <row r="174" spans="2:6">
      <c r="B174" s="27">
        <v>12</v>
      </c>
      <c r="C174" s="555" t="s">
        <v>920</v>
      </c>
      <c r="D174" s="555"/>
      <c r="E174" s="100" t="s">
        <v>1051</v>
      </c>
      <c r="F174" s="28"/>
    </row>
    <row r="175" spans="2:6">
      <c r="B175" s="27">
        <v>13</v>
      </c>
      <c r="C175" s="555" t="s">
        <v>921</v>
      </c>
      <c r="D175" s="555"/>
      <c r="E175" s="100"/>
      <c r="F175" s="28" t="s">
        <v>1051</v>
      </c>
    </row>
    <row r="176" spans="2:6">
      <c r="B176" s="27">
        <v>14</v>
      </c>
      <c r="C176" s="555" t="s">
        <v>922</v>
      </c>
      <c r="D176" s="555"/>
      <c r="E176" s="100"/>
      <c r="F176" s="28" t="s">
        <v>1051</v>
      </c>
    </row>
    <row r="177" spans="2:6">
      <c r="B177" s="27">
        <v>15</v>
      </c>
      <c r="C177" s="555" t="s">
        <v>923</v>
      </c>
      <c r="D177" s="555"/>
      <c r="E177" s="100"/>
      <c r="F177" s="28" t="s">
        <v>1051</v>
      </c>
    </row>
    <row r="178" spans="2:6">
      <c r="B178" s="27">
        <v>16</v>
      </c>
      <c r="C178" s="555" t="s">
        <v>924</v>
      </c>
      <c r="D178" s="555"/>
      <c r="E178" s="100"/>
      <c r="F178" s="28" t="s">
        <v>1051</v>
      </c>
    </row>
    <row r="179" spans="2:6">
      <c r="B179" s="27">
        <v>17</v>
      </c>
      <c r="C179" s="555" t="s">
        <v>925</v>
      </c>
      <c r="D179" s="555"/>
      <c r="E179" s="100"/>
      <c r="F179" s="28" t="s">
        <v>1051</v>
      </c>
    </row>
    <row r="180" spans="2:6">
      <c r="B180" s="27">
        <v>18</v>
      </c>
      <c r="C180" s="996" t="s">
        <v>926</v>
      </c>
      <c r="D180" s="996"/>
      <c r="E180" s="29"/>
      <c r="F180" s="30" t="s">
        <v>1051</v>
      </c>
    </row>
    <row r="181" spans="2:6" ht="15.75" thickBot="1">
      <c r="B181" s="27">
        <v>19</v>
      </c>
      <c r="C181" s="996" t="s">
        <v>927</v>
      </c>
      <c r="D181" s="996"/>
      <c r="E181" s="29"/>
      <c r="F181" s="30" t="s">
        <v>1051</v>
      </c>
    </row>
    <row r="182" spans="2:6" ht="15.75" thickBot="1">
      <c r="B182" s="997" t="s">
        <v>31</v>
      </c>
      <c r="C182" s="992"/>
      <c r="D182" s="992"/>
      <c r="E182" s="992">
        <f>COUNTIF(E163:E181,"X")</f>
        <v>5</v>
      </c>
      <c r="F182" s="993"/>
    </row>
    <row r="183" spans="2:6" ht="64.5" customHeight="1">
      <c r="B183" s="994" t="s">
        <v>124</v>
      </c>
      <c r="C183" s="994"/>
      <c r="D183" s="994"/>
      <c r="E183" s="994"/>
      <c r="F183" s="994"/>
    </row>
    <row r="184" spans="2:6">
      <c r="B184" s="995" t="s">
        <v>121</v>
      </c>
      <c r="C184" s="995"/>
      <c r="D184" s="995"/>
      <c r="E184" s="995"/>
      <c r="F184" s="995"/>
    </row>
    <row r="185" spans="2:6">
      <c r="B185" s="995" t="s">
        <v>122</v>
      </c>
      <c r="C185" s="995"/>
      <c r="D185" s="995"/>
      <c r="E185" s="995"/>
      <c r="F185" s="995"/>
    </row>
    <row r="186" spans="2:6">
      <c r="B186" s="995" t="s">
        <v>123</v>
      </c>
      <c r="C186" s="995"/>
      <c r="D186" s="995"/>
      <c r="E186" s="995"/>
      <c r="F186" s="995"/>
    </row>
    <row r="188" spans="2:6" ht="15.75" thickBot="1">
      <c r="B188" s="991" t="s">
        <v>955</v>
      </c>
      <c r="C188" s="991"/>
      <c r="D188" s="991"/>
      <c r="E188" s="991"/>
      <c r="F188" s="991"/>
    </row>
    <row r="189" spans="2:6" ht="19.5" thickBot="1">
      <c r="B189" s="999" t="s">
        <v>37</v>
      </c>
      <c r="C189" s="1000"/>
      <c r="D189" s="1000"/>
      <c r="E189" s="1000"/>
      <c r="F189" s="1001"/>
    </row>
    <row r="190" spans="2:6">
      <c r="B190" s="1002" t="s">
        <v>120</v>
      </c>
      <c r="C190" s="1003"/>
      <c r="D190" s="1003"/>
      <c r="E190" s="1003"/>
      <c r="F190" s="1004"/>
    </row>
    <row r="191" spans="2:6" ht="33.75" customHeight="1" thickBot="1">
      <c r="B191" s="1005"/>
      <c r="C191" s="1006"/>
      <c r="D191" s="1006"/>
      <c r="E191" s="1006"/>
      <c r="F191" s="1007"/>
    </row>
    <row r="192" spans="2:6">
      <c r="B192" s="1008" t="s">
        <v>36</v>
      </c>
      <c r="C192" s="1010" t="s">
        <v>35</v>
      </c>
      <c r="D192" s="1010"/>
      <c r="E192" s="1010" t="s">
        <v>34</v>
      </c>
      <c r="F192" s="1012"/>
    </row>
    <row r="193" spans="2:6" ht="15.75" thickBot="1">
      <c r="B193" s="1009"/>
      <c r="C193" s="1011"/>
      <c r="D193" s="1011"/>
      <c r="E193" s="270" t="s">
        <v>33</v>
      </c>
      <c r="F193" s="23" t="s">
        <v>32</v>
      </c>
    </row>
    <row r="194" spans="2:6">
      <c r="B194" s="24">
        <v>1</v>
      </c>
      <c r="C194" s="998" t="s">
        <v>909</v>
      </c>
      <c r="D194" s="998"/>
      <c r="E194" s="25"/>
      <c r="F194" s="26"/>
    </row>
    <row r="195" spans="2:6">
      <c r="B195" s="27">
        <v>2</v>
      </c>
      <c r="C195" s="555" t="s">
        <v>910</v>
      </c>
      <c r="D195" s="555"/>
      <c r="E195" s="100"/>
      <c r="F195" s="28"/>
    </row>
    <row r="196" spans="2:6">
      <c r="B196" s="27">
        <v>3</v>
      </c>
      <c r="C196" s="555" t="s">
        <v>911</v>
      </c>
      <c r="D196" s="555"/>
      <c r="E196" s="100"/>
      <c r="F196" s="28"/>
    </row>
    <row r="197" spans="2:6" ht="26.25" customHeight="1">
      <c r="B197" s="27">
        <v>4</v>
      </c>
      <c r="C197" s="555" t="s">
        <v>912</v>
      </c>
      <c r="D197" s="555"/>
      <c r="E197" s="100"/>
      <c r="F197" s="28"/>
    </row>
    <row r="198" spans="2:6">
      <c r="B198" s="27">
        <v>5</v>
      </c>
      <c r="C198" s="555" t="s">
        <v>913</v>
      </c>
      <c r="D198" s="555"/>
      <c r="E198" s="100"/>
      <c r="F198" s="28"/>
    </row>
    <row r="199" spans="2:6">
      <c r="B199" s="27">
        <v>6</v>
      </c>
      <c r="C199" s="555" t="s">
        <v>914</v>
      </c>
      <c r="D199" s="555"/>
      <c r="E199" s="100"/>
      <c r="F199" s="28"/>
    </row>
    <row r="200" spans="2:6">
      <c r="B200" s="27">
        <v>7</v>
      </c>
      <c r="C200" s="555" t="s">
        <v>915</v>
      </c>
      <c r="D200" s="555"/>
      <c r="E200" s="100"/>
      <c r="F200" s="28"/>
    </row>
    <row r="201" spans="2:6" ht="30" customHeight="1">
      <c r="B201" s="27">
        <v>8</v>
      </c>
      <c r="C201" s="555" t="s">
        <v>916</v>
      </c>
      <c r="D201" s="555"/>
      <c r="E201" s="100"/>
      <c r="F201" s="28"/>
    </row>
    <row r="202" spans="2:6">
      <c r="B202" s="27">
        <v>9</v>
      </c>
      <c r="C202" s="555" t="s">
        <v>917</v>
      </c>
      <c r="D202" s="555"/>
      <c r="E202" s="100"/>
      <c r="F202" s="28"/>
    </row>
    <row r="203" spans="2:6">
      <c r="B203" s="27">
        <v>10</v>
      </c>
      <c r="C203" s="555" t="s">
        <v>918</v>
      </c>
      <c r="D203" s="555"/>
      <c r="E203" s="100"/>
      <c r="F203" s="28"/>
    </row>
    <row r="204" spans="2:6">
      <c r="B204" s="27">
        <v>11</v>
      </c>
      <c r="C204" s="555" t="s">
        <v>919</v>
      </c>
      <c r="D204" s="555"/>
      <c r="E204" s="100"/>
      <c r="F204" s="28"/>
    </row>
    <row r="205" spans="2:6">
      <c r="B205" s="27">
        <v>12</v>
      </c>
      <c r="C205" s="555" t="s">
        <v>920</v>
      </c>
      <c r="D205" s="555"/>
      <c r="E205" s="100"/>
      <c r="F205" s="28"/>
    </row>
    <row r="206" spans="2:6">
      <c r="B206" s="27">
        <v>13</v>
      </c>
      <c r="C206" s="555" t="s">
        <v>921</v>
      </c>
      <c r="D206" s="555"/>
      <c r="E206" s="100"/>
      <c r="F206" s="28"/>
    </row>
    <row r="207" spans="2:6">
      <c r="B207" s="27">
        <v>14</v>
      </c>
      <c r="C207" s="555" t="s">
        <v>922</v>
      </c>
      <c r="D207" s="555"/>
      <c r="E207" s="100"/>
      <c r="F207" s="28"/>
    </row>
    <row r="208" spans="2:6">
      <c r="B208" s="27">
        <v>15</v>
      </c>
      <c r="C208" s="555" t="s">
        <v>923</v>
      </c>
      <c r="D208" s="555"/>
      <c r="E208" s="100"/>
      <c r="F208" s="28"/>
    </row>
    <row r="209" spans="2:6">
      <c r="B209" s="27">
        <v>16</v>
      </c>
      <c r="C209" s="555" t="s">
        <v>924</v>
      </c>
      <c r="D209" s="555"/>
      <c r="E209" s="100"/>
      <c r="F209" s="28"/>
    </row>
    <row r="210" spans="2:6">
      <c r="B210" s="27">
        <v>17</v>
      </c>
      <c r="C210" s="555" t="s">
        <v>925</v>
      </c>
      <c r="D210" s="555"/>
      <c r="E210" s="100"/>
      <c r="F210" s="28"/>
    </row>
    <row r="211" spans="2:6">
      <c r="B211" s="27">
        <v>18</v>
      </c>
      <c r="C211" s="996" t="s">
        <v>926</v>
      </c>
      <c r="D211" s="996"/>
      <c r="E211" s="29"/>
      <c r="F211" s="30"/>
    </row>
    <row r="212" spans="2:6" ht="15.75" thickBot="1">
      <c r="B212" s="27">
        <v>19</v>
      </c>
      <c r="C212" s="996" t="s">
        <v>927</v>
      </c>
      <c r="D212" s="996"/>
      <c r="E212" s="29"/>
      <c r="F212" s="30"/>
    </row>
    <row r="213" spans="2:6" ht="15.75" thickBot="1">
      <c r="B213" s="997" t="s">
        <v>31</v>
      </c>
      <c r="C213" s="992"/>
      <c r="D213" s="992"/>
      <c r="E213" s="992">
        <f>COUNTIF(E194:E212,"X")</f>
        <v>0</v>
      </c>
      <c r="F213" s="993"/>
    </row>
    <row r="214" spans="2:6" ht="64.5" customHeight="1">
      <c r="B214" s="994" t="s">
        <v>124</v>
      </c>
      <c r="C214" s="994"/>
      <c r="D214" s="994"/>
      <c r="E214" s="994"/>
      <c r="F214" s="994"/>
    </row>
    <row r="215" spans="2:6">
      <c r="B215" s="995" t="s">
        <v>121</v>
      </c>
      <c r="C215" s="995"/>
      <c r="D215" s="995"/>
      <c r="E215" s="995"/>
      <c r="F215" s="995"/>
    </row>
    <row r="216" spans="2:6">
      <c r="B216" s="995" t="s">
        <v>122</v>
      </c>
      <c r="C216" s="995"/>
      <c r="D216" s="995"/>
      <c r="E216" s="995"/>
      <c r="F216" s="995"/>
    </row>
    <row r="217" spans="2:6">
      <c r="B217" s="995" t="s">
        <v>123</v>
      </c>
      <c r="C217" s="995"/>
      <c r="D217" s="995"/>
      <c r="E217" s="995"/>
      <c r="F217" s="995"/>
    </row>
    <row r="219" spans="2:6" ht="15.75" thickBot="1">
      <c r="B219" s="991" t="s">
        <v>886</v>
      </c>
      <c r="C219" s="991"/>
      <c r="D219" s="991"/>
      <c r="E219" s="991"/>
      <c r="F219" s="991"/>
    </row>
    <row r="220" spans="2:6" ht="19.5" thickBot="1">
      <c r="B220" s="999" t="s">
        <v>37</v>
      </c>
      <c r="C220" s="1000"/>
      <c r="D220" s="1000"/>
      <c r="E220" s="1000"/>
      <c r="F220" s="1001"/>
    </row>
    <row r="221" spans="2:6">
      <c r="B221" s="1002" t="s">
        <v>120</v>
      </c>
      <c r="C221" s="1003"/>
      <c r="D221" s="1003"/>
      <c r="E221" s="1003"/>
      <c r="F221" s="1004"/>
    </row>
    <row r="222" spans="2:6" ht="33.75" customHeight="1" thickBot="1">
      <c r="B222" s="1005" t="s">
        <v>1226</v>
      </c>
      <c r="C222" s="1006"/>
      <c r="D222" s="1006"/>
      <c r="E222" s="1006"/>
      <c r="F222" s="1007"/>
    </row>
    <row r="223" spans="2:6">
      <c r="B223" s="1008" t="s">
        <v>36</v>
      </c>
      <c r="C223" s="1010" t="s">
        <v>35</v>
      </c>
      <c r="D223" s="1010"/>
      <c r="E223" s="1010" t="s">
        <v>34</v>
      </c>
      <c r="F223" s="1012"/>
    </row>
    <row r="224" spans="2:6" ht="15.75" thickBot="1">
      <c r="B224" s="1009"/>
      <c r="C224" s="1011"/>
      <c r="D224" s="1011"/>
      <c r="E224" s="270" t="s">
        <v>33</v>
      </c>
      <c r="F224" s="23" t="s">
        <v>32</v>
      </c>
    </row>
    <row r="225" spans="2:6">
      <c r="B225" s="24">
        <v>1</v>
      </c>
      <c r="C225" s="998" t="s">
        <v>909</v>
      </c>
      <c r="D225" s="998"/>
      <c r="E225" s="25"/>
      <c r="F225" s="26" t="s">
        <v>1051</v>
      </c>
    </row>
    <row r="226" spans="2:6">
      <c r="B226" s="27">
        <v>2</v>
      </c>
      <c r="C226" s="555" t="s">
        <v>910</v>
      </c>
      <c r="D226" s="555"/>
      <c r="E226" s="100"/>
      <c r="F226" s="28" t="s">
        <v>1051</v>
      </c>
    </row>
    <row r="227" spans="2:6">
      <c r="B227" s="27">
        <v>3</v>
      </c>
      <c r="C227" s="555" t="s">
        <v>911</v>
      </c>
      <c r="D227" s="555"/>
      <c r="E227" s="100" t="s">
        <v>1051</v>
      </c>
      <c r="F227" s="28"/>
    </row>
    <row r="228" spans="2:6" ht="26.25" customHeight="1">
      <c r="B228" s="27">
        <v>4</v>
      </c>
      <c r="C228" s="555" t="s">
        <v>912</v>
      </c>
      <c r="D228" s="555"/>
      <c r="E228" s="100" t="s">
        <v>1051</v>
      </c>
      <c r="F228" s="28"/>
    </row>
    <row r="229" spans="2:6">
      <c r="B229" s="27">
        <v>5</v>
      </c>
      <c r="C229" s="555" t="s">
        <v>913</v>
      </c>
      <c r="D229" s="555"/>
      <c r="E229" s="100" t="s">
        <v>1051</v>
      </c>
      <c r="F229" s="28"/>
    </row>
    <row r="230" spans="2:6">
      <c r="B230" s="27">
        <v>6</v>
      </c>
      <c r="C230" s="555" t="s">
        <v>914</v>
      </c>
      <c r="D230" s="555"/>
      <c r="E230" s="100" t="s">
        <v>1051</v>
      </c>
      <c r="F230" s="28"/>
    </row>
    <row r="231" spans="2:6">
      <c r="B231" s="27">
        <v>7</v>
      </c>
      <c r="C231" s="555" t="s">
        <v>915</v>
      </c>
      <c r="D231" s="555"/>
      <c r="E231" s="100"/>
      <c r="F231" s="28" t="s">
        <v>1051</v>
      </c>
    </row>
    <row r="232" spans="2:6" ht="30" customHeight="1">
      <c r="B232" s="27">
        <v>8</v>
      </c>
      <c r="C232" s="555" t="s">
        <v>916</v>
      </c>
      <c r="D232" s="555"/>
      <c r="E232" s="100"/>
      <c r="F232" s="28" t="s">
        <v>1051</v>
      </c>
    </row>
    <row r="233" spans="2:6">
      <c r="B233" s="27">
        <v>9</v>
      </c>
      <c r="C233" s="555" t="s">
        <v>917</v>
      </c>
      <c r="D233" s="555"/>
      <c r="E233" s="100"/>
      <c r="F233" s="28" t="s">
        <v>1051</v>
      </c>
    </row>
    <row r="234" spans="2:6">
      <c r="B234" s="27">
        <v>10</v>
      </c>
      <c r="C234" s="555" t="s">
        <v>918</v>
      </c>
      <c r="D234" s="555"/>
      <c r="E234" s="100"/>
      <c r="F234" s="28" t="s">
        <v>1051</v>
      </c>
    </row>
    <row r="235" spans="2:6">
      <c r="B235" s="27">
        <v>11</v>
      </c>
      <c r="C235" s="555" t="s">
        <v>919</v>
      </c>
      <c r="D235" s="555"/>
      <c r="E235" s="100"/>
      <c r="F235" s="28" t="s">
        <v>1051</v>
      </c>
    </row>
    <row r="236" spans="2:6">
      <c r="B236" s="27">
        <v>12</v>
      </c>
      <c r="C236" s="555" t="s">
        <v>920</v>
      </c>
      <c r="D236" s="555"/>
      <c r="E236" s="100" t="s">
        <v>1051</v>
      </c>
      <c r="F236" s="28"/>
    </row>
    <row r="237" spans="2:6">
      <c r="B237" s="27">
        <v>13</v>
      </c>
      <c r="C237" s="555" t="s">
        <v>921</v>
      </c>
      <c r="D237" s="555"/>
      <c r="E237" s="100"/>
      <c r="F237" s="28" t="s">
        <v>1051</v>
      </c>
    </row>
    <row r="238" spans="2:6">
      <c r="B238" s="27">
        <v>14</v>
      </c>
      <c r="C238" s="555" t="s">
        <v>922</v>
      </c>
      <c r="D238" s="555"/>
      <c r="E238" s="100"/>
      <c r="F238" s="28" t="s">
        <v>1051</v>
      </c>
    </row>
    <row r="239" spans="2:6">
      <c r="B239" s="27">
        <v>15</v>
      </c>
      <c r="C239" s="555" t="s">
        <v>923</v>
      </c>
      <c r="D239" s="555"/>
      <c r="E239" s="100"/>
      <c r="F239" s="28" t="s">
        <v>1051</v>
      </c>
    </row>
    <row r="240" spans="2:6">
      <c r="B240" s="27">
        <v>16</v>
      </c>
      <c r="C240" s="555" t="s">
        <v>924</v>
      </c>
      <c r="D240" s="555"/>
      <c r="E240" s="100"/>
      <c r="F240" s="28" t="s">
        <v>1051</v>
      </c>
    </row>
    <row r="241" spans="2:6">
      <c r="B241" s="27">
        <v>17</v>
      </c>
      <c r="C241" s="555" t="s">
        <v>925</v>
      </c>
      <c r="D241" s="555"/>
      <c r="E241" s="100"/>
      <c r="F241" s="28" t="s">
        <v>1051</v>
      </c>
    </row>
    <row r="242" spans="2:6">
      <c r="B242" s="27">
        <v>18</v>
      </c>
      <c r="C242" s="996" t="s">
        <v>926</v>
      </c>
      <c r="D242" s="996"/>
      <c r="E242" s="29"/>
      <c r="F242" s="30" t="s">
        <v>1051</v>
      </c>
    </row>
    <row r="243" spans="2:6" ht="15.75" thickBot="1">
      <c r="B243" s="27">
        <v>19</v>
      </c>
      <c r="C243" s="996" t="s">
        <v>927</v>
      </c>
      <c r="D243" s="996"/>
      <c r="E243" s="29"/>
      <c r="F243" s="30" t="s">
        <v>1051</v>
      </c>
    </row>
    <row r="244" spans="2:6" ht="15.75" thickBot="1">
      <c r="B244" s="997" t="s">
        <v>31</v>
      </c>
      <c r="C244" s="992"/>
      <c r="D244" s="992"/>
      <c r="E244" s="992">
        <f>COUNTIF(E225:E243,"X")</f>
        <v>5</v>
      </c>
      <c r="F244" s="993"/>
    </row>
    <row r="245" spans="2:6" ht="64.5" customHeight="1">
      <c r="B245" s="994" t="s">
        <v>124</v>
      </c>
      <c r="C245" s="994"/>
      <c r="D245" s="994"/>
      <c r="E245" s="994"/>
      <c r="F245" s="994"/>
    </row>
    <row r="246" spans="2:6">
      <c r="B246" s="995" t="s">
        <v>121</v>
      </c>
      <c r="C246" s="995"/>
      <c r="D246" s="995"/>
      <c r="E246" s="995"/>
      <c r="F246" s="995"/>
    </row>
    <row r="247" spans="2:6">
      <c r="B247" s="995" t="s">
        <v>122</v>
      </c>
      <c r="C247" s="995"/>
      <c r="D247" s="995"/>
      <c r="E247" s="995"/>
      <c r="F247" s="995"/>
    </row>
    <row r="248" spans="2:6">
      <c r="B248" s="995" t="s">
        <v>123</v>
      </c>
      <c r="C248" s="995"/>
      <c r="D248" s="995"/>
      <c r="E248" s="995"/>
      <c r="F248" s="995"/>
    </row>
    <row r="250" spans="2:6" ht="15.75" thickBot="1">
      <c r="B250" s="991" t="s">
        <v>886</v>
      </c>
      <c r="C250" s="991"/>
      <c r="D250" s="991"/>
      <c r="E250" s="991"/>
      <c r="F250" s="991"/>
    </row>
    <row r="251" spans="2:6" ht="19.5" thickBot="1">
      <c r="B251" s="999" t="s">
        <v>37</v>
      </c>
      <c r="C251" s="1000"/>
      <c r="D251" s="1000"/>
      <c r="E251" s="1000"/>
      <c r="F251" s="1001"/>
    </row>
    <row r="252" spans="2:6">
      <c r="B252" s="1002" t="s">
        <v>120</v>
      </c>
      <c r="C252" s="1003"/>
      <c r="D252" s="1003"/>
      <c r="E252" s="1003"/>
      <c r="F252" s="1004"/>
    </row>
    <row r="253" spans="2:6" ht="33.75" customHeight="1" thickBot="1">
      <c r="B253" s="1005" t="s">
        <v>1227</v>
      </c>
      <c r="C253" s="1006"/>
      <c r="D253" s="1006"/>
      <c r="E253" s="1006"/>
      <c r="F253" s="1007"/>
    </row>
    <row r="254" spans="2:6">
      <c r="B254" s="1008" t="s">
        <v>36</v>
      </c>
      <c r="C254" s="1010" t="s">
        <v>35</v>
      </c>
      <c r="D254" s="1010"/>
      <c r="E254" s="1010" t="s">
        <v>34</v>
      </c>
      <c r="F254" s="1012"/>
    </row>
    <row r="255" spans="2:6" ht="15.75" thickBot="1">
      <c r="B255" s="1009"/>
      <c r="C255" s="1011"/>
      <c r="D255" s="1011"/>
      <c r="E255" s="270" t="s">
        <v>33</v>
      </c>
      <c r="F255" s="23" t="s">
        <v>32</v>
      </c>
    </row>
    <row r="256" spans="2:6">
      <c r="B256" s="24">
        <v>1</v>
      </c>
      <c r="C256" s="998" t="s">
        <v>909</v>
      </c>
      <c r="D256" s="998"/>
      <c r="E256" s="25"/>
      <c r="F256" s="26" t="s">
        <v>1051</v>
      </c>
    </row>
    <row r="257" spans="2:6">
      <c r="B257" s="27">
        <v>2</v>
      </c>
      <c r="C257" s="555" t="s">
        <v>910</v>
      </c>
      <c r="D257" s="555"/>
      <c r="E257" s="100"/>
      <c r="F257" s="28" t="s">
        <v>1051</v>
      </c>
    </row>
    <row r="258" spans="2:6">
      <c r="B258" s="27">
        <v>3</v>
      </c>
      <c r="C258" s="555" t="s">
        <v>911</v>
      </c>
      <c r="D258" s="555"/>
      <c r="E258" s="100" t="s">
        <v>1051</v>
      </c>
      <c r="F258" s="28"/>
    </row>
    <row r="259" spans="2:6" ht="26.25" customHeight="1">
      <c r="B259" s="27">
        <v>4</v>
      </c>
      <c r="C259" s="555" t="s">
        <v>912</v>
      </c>
      <c r="D259" s="555"/>
      <c r="E259" s="100" t="s">
        <v>1051</v>
      </c>
      <c r="F259" s="28"/>
    </row>
    <row r="260" spans="2:6">
      <c r="B260" s="27">
        <v>5</v>
      </c>
      <c r="C260" s="555" t="s">
        <v>913</v>
      </c>
      <c r="D260" s="555"/>
      <c r="E260" s="100" t="s">
        <v>1051</v>
      </c>
      <c r="F260" s="28"/>
    </row>
    <row r="261" spans="2:6">
      <c r="B261" s="27">
        <v>6</v>
      </c>
      <c r="C261" s="555" t="s">
        <v>914</v>
      </c>
      <c r="D261" s="555"/>
      <c r="E261" s="100" t="s">
        <v>1051</v>
      </c>
      <c r="F261" s="28"/>
    </row>
    <row r="262" spans="2:6">
      <c r="B262" s="27">
        <v>7</v>
      </c>
      <c r="C262" s="555" t="s">
        <v>915</v>
      </c>
      <c r="D262" s="555"/>
      <c r="E262" s="100"/>
      <c r="F262" s="28" t="s">
        <v>1051</v>
      </c>
    </row>
    <row r="263" spans="2:6" ht="30" customHeight="1">
      <c r="B263" s="27">
        <v>8</v>
      </c>
      <c r="C263" s="555" t="s">
        <v>916</v>
      </c>
      <c r="D263" s="555"/>
      <c r="E263" s="100"/>
      <c r="F263" s="28" t="s">
        <v>1051</v>
      </c>
    </row>
    <row r="264" spans="2:6">
      <c r="B264" s="27">
        <v>9</v>
      </c>
      <c r="C264" s="555" t="s">
        <v>917</v>
      </c>
      <c r="D264" s="555"/>
      <c r="E264" s="100"/>
      <c r="F264" s="28" t="s">
        <v>1051</v>
      </c>
    </row>
    <row r="265" spans="2:6">
      <c r="B265" s="27">
        <v>10</v>
      </c>
      <c r="C265" s="555" t="s">
        <v>918</v>
      </c>
      <c r="D265" s="555"/>
      <c r="E265" s="100"/>
      <c r="F265" s="28" t="s">
        <v>1051</v>
      </c>
    </row>
    <row r="266" spans="2:6">
      <c r="B266" s="27">
        <v>11</v>
      </c>
      <c r="C266" s="555" t="s">
        <v>919</v>
      </c>
      <c r="D266" s="555"/>
      <c r="E266" s="100"/>
      <c r="F266" s="28" t="s">
        <v>1051</v>
      </c>
    </row>
    <row r="267" spans="2:6">
      <c r="B267" s="27">
        <v>12</v>
      </c>
      <c r="C267" s="555" t="s">
        <v>920</v>
      </c>
      <c r="D267" s="555"/>
      <c r="E267" s="100" t="s">
        <v>1051</v>
      </c>
      <c r="F267" s="28"/>
    </row>
    <row r="268" spans="2:6">
      <c r="B268" s="27">
        <v>13</v>
      </c>
      <c r="C268" s="555" t="s">
        <v>921</v>
      </c>
      <c r="D268" s="555"/>
      <c r="E268" s="100"/>
      <c r="F268" s="28" t="s">
        <v>1051</v>
      </c>
    </row>
    <row r="269" spans="2:6">
      <c r="B269" s="27">
        <v>14</v>
      </c>
      <c r="C269" s="555" t="s">
        <v>922</v>
      </c>
      <c r="D269" s="555"/>
      <c r="E269" s="100"/>
      <c r="F269" s="28" t="s">
        <v>1051</v>
      </c>
    </row>
    <row r="270" spans="2:6">
      <c r="B270" s="27">
        <v>15</v>
      </c>
      <c r="C270" s="555" t="s">
        <v>923</v>
      </c>
      <c r="D270" s="555"/>
      <c r="E270" s="100"/>
      <c r="F270" s="28" t="s">
        <v>1051</v>
      </c>
    </row>
    <row r="271" spans="2:6">
      <c r="B271" s="27">
        <v>16</v>
      </c>
      <c r="C271" s="555" t="s">
        <v>924</v>
      </c>
      <c r="D271" s="555"/>
      <c r="E271" s="100"/>
      <c r="F271" s="28" t="s">
        <v>1051</v>
      </c>
    </row>
    <row r="272" spans="2:6">
      <c r="B272" s="27">
        <v>17</v>
      </c>
      <c r="C272" s="555" t="s">
        <v>925</v>
      </c>
      <c r="D272" s="555"/>
      <c r="E272" s="100"/>
      <c r="F272" s="28" t="s">
        <v>1051</v>
      </c>
    </row>
    <row r="273" spans="2:6">
      <c r="B273" s="27">
        <v>18</v>
      </c>
      <c r="C273" s="996" t="s">
        <v>926</v>
      </c>
      <c r="D273" s="996"/>
      <c r="E273" s="29"/>
      <c r="F273" s="30" t="s">
        <v>1051</v>
      </c>
    </row>
    <row r="274" spans="2:6" ht="15.75" thickBot="1">
      <c r="B274" s="27">
        <v>19</v>
      </c>
      <c r="C274" s="996" t="s">
        <v>927</v>
      </c>
      <c r="D274" s="996"/>
      <c r="E274" s="29"/>
      <c r="F274" s="30" t="s">
        <v>1051</v>
      </c>
    </row>
    <row r="275" spans="2:6" ht="15.75" thickBot="1">
      <c r="B275" s="997" t="s">
        <v>31</v>
      </c>
      <c r="C275" s="992"/>
      <c r="D275" s="992"/>
      <c r="E275" s="992">
        <f>COUNTIF(E256:E274,"X")</f>
        <v>5</v>
      </c>
      <c r="F275" s="993"/>
    </row>
    <row r="276" spans="2:6" ht="64.5" customHeight="1">
      <c r="B276" s="994" t="s">
        <v>124</v>
      </c>
      <c r="C276" s="994"/>
      <c r="D276" s="994"/>
      <c r="E276" s="994"/>
      <c r="F276" s="994"/>
    </row>
    <row r="277" spans="2:6">
      <c r="B277" s="995" t="s">
        <v>121</v>
      </c>
      <c r="C277" s="995"/>
      <c r="D277" s="995"/>
      <c r="E277" s="995"/>
      <c r="F277" s="995"/>
    </row>
    <row r="278" spans="2:6">
      <c r="B278" s="995" t="s">
        <v>122</v>
      </c>
      <c r="C278" s="995"/>
      <c r="D278" s="995"/>
      <c r="E278" s="995"/>
      <c r="F278" s="995"/>
    </row>
    <row r="279" spans="2:6">
      <c r="B279" s="995" t="s">
        <v>123</v>
      </c>
      <c r="C279" s="995"/>
      <c r="D279" s="995"/>
      <c r="E279" s="995"/>
      <c r="F279" s="995"/>
    </row>
    <row r="281" spans="2:6" ht="15.75" thickBot="1">
      <c r="B281" s="991" t="s">
        <v>956</v>
      </c>
      <c r="C281" s="991"/>
      <c r="D281" s="991"/>
      <c r="E281" s="991"/>
      <c r="F281" s="991"/>
    </row>
    <row r="282" spans="2:6" ht="19.5" thickBot="1">
      <c r="B282" s="999" t="s">
        <v>37</v>
      </c>
      <c r="C282" s="1000"/>
      <c r="D282" s="1000"/>
      <c r="E282" s="1000"/>
      <c r="F282" s="1001"/>
    </row>
    <row r="283" spans="2:6">
      <c r="B283" s="1002" t="s">
        <v>120</v>
      </c>
      <c r="C283" s="1003"/>
      <c r="D283" s="1003"/>
      <c r="E283" s="1003"/>
      <c r="F283" s="1004"/>
    </row>
    <row r="284" spans="2:6" ht="33.75" customHeight="1" thickBot="1">
      <c r="B284" s="1005"/>
      <c r="C284" s="1006"/>
      <c r="D284" s="1006"/>
      <c r="E284" s="1006"/>
      <c r="F284" s="1007"/>
    </row>
    <row r="285" spans="2:6">
      <c r="B285" s="1008" t="s">
        <v>36</v>
      </c>
      <c r="C285" s="1010" t="s">
        <v>35</v>
      </c>
      <c r="D285" s="1010"/>
      <c r="E285" s="1010" t="s">
        <v>34</v>
      </c>
      <c r="F285" s="1012"/>
    </row>
    <row r="286" spans="2:6" ht="15.75" thickBot="1">
      <c r="B286" s="1009"/>
      <c r="C286" s="1011"/>
      <c r="D286" s="1011"/>
      <c r="E286" s="270" t="s">
        <v>33</v>
      </c>
      <c r="F286" s="23" t="s">
        <v>32</v>
      </c>
    </row>
    <row r="287" spans="2:6">
      <c r="B287" s="24">
        <v>1</v>
      </c>
      <c r="C287" s="998" t="s">
        <v>909</v>
      </c>
      <c r="D287" s="998"/>
      <c r="E287" s="25"/>
      <c r="F287" s="26"/>
    </row>
    <row r="288" spans="2:6">
      <c r="B288" s="27">
        <v>2</v>
      </c>
      <c r="C288" s="555" t="s">
        <v>910</v>
      </c>
      <c r="D288" s="555"/>
      <c r="E288" s="100"/>
      <c r="F288" s="28"/>
    </row>
    <row r="289" spans="2:6">
      <c r="B289" s="27">
        <v>3</v>
      </c>
      <c r="C289" s="555" t="s">
        <v>911</v>
      </c>
      <c r="D289" s="555"/>
      <c r="E289" s="100"/>
      <c r="F289" s="28"/>
    </row>
    <row r="290" spans="2:6" ht="26.25" customHeight="1">
      <c r="B290" s="27">
        <v>4</v>
      </c>
      <c r="C290" s="555" t="s">
        <v>912</v>
      </c>
      <c r="D290" s="555"/>
      <c r="E290" s="100"/>
      <c r="F290" s="28"/>
    </row>
    <row r="291" spans="2:6">
      <c r="B291" s="27">
        <v>5</v>
      </c>
      <c r="C291" s="555" t="s">
        <v>913</v>
      </c>
      <c r="D291" s="555"/>
      <c r="E291" s="100"/>
      <c r="F291" s="28"/>
    </row>
    <row r="292" spans="2:6">
      <c r="B292" s="27">
        <v>6</v>
      </c>
      <c r="C292" s="555" t="s">
        <v>914</v>
      </c>
      <c r="D292" s="555"/>
      <c r="E292" s="100"/>
      <c r="F292" s="28"/>
    </row>
    <row r="293" spans="2:6">
      <c r="B293" s="27">
        <v>7</v>
      </c>
      <c r="C293" s="555" t="s">
        <v>915</v>
      </c>
      <c r="D293" s="555"/>
      <c r="E293" s="100"/>
      <c r="F293" s="28"/>
    </row>
    <row r="294" spans="2:6" ht="30" customHeight="1">
      <c r="B294" s="27">
        <v>8</v>
      </c>
      <c r="C294" s="555" t="s">
        <v>916</v>
      </c>
      <c r="D294" s="555"/>
      <c r="E294" s="100"/>
      <c r="F294" s="28"/>
    </row>
    <row r="295" spans="2:6">
      <c r="B295" s="27">
        <v>9</v>
      </c>
      <c r="C295" s="555" t="s">
        <v>917</v>
      </c>
      <c r="D295" s="555"/>
      <c r="E295" s="100"/>
      <c r="F295" s="28"/>
    </row>
    <row r="296" spans="2:6">
      <c r="B296" s="27">
        <v>10</v>
      </c>
      <c r="C296" s="555" t="s">
        <v>918</v>
      </c>
      <c r="D296" s="555"/>
      <c r="E296" s="100"/>
      <c r="F296" s="28"/>
    </row>
    <row r="297" spans="2:6">
      <c r="B297" s="27">
        <v>11</v>
      </c>
      <c r="C297" s="555" t="s">
        <v>919</v>
      </c>
      <c r="D297" s="555"/>
      <c r="E297" s="100"/>
      <c r="F297" s="28"/>
    </row>
    <row r="298" spans="2:6">
      <c r="B298" s="27">
        <v>12</v>
      </c>
      <c r="C298" s="555" t="s">
        <v>920</v>
      </c>
      <c r="D298" s="555"/>
      <c r="E298" s="100"/>
      <c r="F298" s="28"/>
    </row>
    <row r="299" spans="2:6">
      <c r="B299" s="27">
        <v>13</v>
      </c>
      <c r="C299" s="555" t="s">
        <v>921</v>
      </c>
      <c r="D299" s="555"/>
      <c r="E299" s="100"/>
      <c r="F299" s="28"/>
    </row>
    <row r="300" spans="2:6">
      <c r="B300" s="27">
        <v>14</v>
      </c>
      <c r="C300" s="555" t="s">
        <v>922</v>
      </c>
      <c r="D300" s="555"/>
      <c r="E300" s="100"/>
      <c r="F300" s="28"/>
    </row>
    <row r="301" spans="2:6">
      <c r="B301" s="27">
        <v>15</v>
      </c>
      <c r="C301" s="555" t="s">
        <v>923</v>
      </c>
      <c r="D301" s="555"/>
      <c r="E301" s="100"/>
      <c r="F301" s="28"/>
    </row>
    <row r="302" spans="2:6">
      <c r="B302" s="27">
        <v>16</v>
      </c>
      <c r="C302" s="555" t="s">
        <v>924</v>
      </c>
      <c r="D302" s="555"/>
      <c r="E302" s="100"/>
      <c r="F302" s="28"/>
    </row>
    <row r="303" spans="2:6">
      <c r="B303" s="27">
        <v>17</v>
      </c>
      <c r="C303" s="555" t="s">
        <v>925</v>
      </c>
      <c r="D303" s="555"/>
      <c r="E303" s="100"/>
      <c r="F303" s="28"/>
    </row>
    <row r="304" spans="2:6">
      <c r="B304" s="27">
        <v>18</v>
      </c>
      <c r="C304" s="996" t="s">
        <v>926</v>
      </c>
      <c r="D304" s="996"/>
      <c r="E304" s="29"/>
      <c r="F304" s="30"/>
    </row>
    <row r="305" spans="2:6" ht="15.75" thickBot="1">
      <c r="B305" s="27">
        <v>19</v>
      </c>
      <c r="C305" s="996" t="s">
        <v>927</v>
      </c>
      <c r="D305" s="996"/>
      <c r="E305" s="29"/>
      <c r="F305" s="30"/>
    </row>
    <row r="306" spans="2:6" ht="15.75" thickBot="1">
      <c r="B306" s="997" t="s">
        <v>31</v>
      </c>
      <c r="C306" s="992"/>
      <c r="D306" s="992"/>
      <c r="E306" s="992">
        <f>COUNTIF(E287:E305,"X")</f>
        <v>0</v>
      </c>
      <c r="F306" s="993"/>
    </row>
    <row r="307" spans="2:6" ht="64.5" customHeight="1">
      <c r="B307" s="994" t="s">
        <v>124</v>
      </c>
      <c r="C307" s="994"/>
      <c r="D307" s="994"/>
      <c r="E307" s="994"/>
      <c r="F307" s="994"/>
    </row>
    <row r="308" spans="2:6">
      <c r="B308" s="995" t="s">
        <v>121</v>
      </c>
      <c r="C308" s="995"/>
      <c r="D308" s="995"/>
      <c r="E308" s="995"/>
      <c r="F308" s="995"/>
    </row>
    <row r="309" spans="2:6">
      <c r="B309" s="995" t="s">
        <v>122</v>
      </c>
      <c r="C309" s="995"/>
      <c r="D309" s="995"/>
      <c r="E309" s="995"/>
      <c r="F309" s="995"/>
    </row>
    <row r="310" spans="2:6">
      <c r="B310" s="995" t="s">
        <v>123</v>
      </c>
      <c r="C310" s="995"/>
      <c r="D310" s="995"/>
      <c r="E310" s="995"/>
      <c r="F310" s="995"/>
    </row>
    <row r="312" spans="2:6" ht="15.75" thickBot="1">
      <c r="B312" s="991" t="s">
        <v>885</v>
      </c>
      <c r="C312" s="991"/>
      <c r="D312" s="991"/>
      <c r="E312" s="991"/>
      <c r="F312" s="991"/>
    </row>
    <row r="313" spans="2:6" ht="19.5" thickBot="1">
      <c r="B313" s="999" t="s">
        <v>37</v>
      </c>
      <c r="C313" s="1000"/>
      <c r="D313" s="1000"/>
      <c r="E313" s="1000"/>
      <c r="F313" s="1001"/>
    </row>
    <row r="314" spans="2:6">
      <c r="B314" s="1002" t="s">
        <v>120</v>
      </c>
      <c r="C314" s="1003"/>
      <c r="D314" s="1003"/>
      <c r="E314" s="1003"/>
      <c r="F314" s="1004"/>
    </row>
    <row r="315" spans="2:6" ht="33.75" customHeight="1" thickBot="1">
      <c r="B315" s="1005" t="s">
        <v>1242</v>
      </c>
      <c r="C315" s="1006"/>
      <c r="D315" s="1006"/>
      <c r="E315" s="1006"/>
      <c r="F315" s="1007"/>
    </row>
    <row r="316" spans="2:6">
      <c r="B316" s="1008" t="s">
        <v>36</v>
      </c>
      <c r="C316" s="1010" t="s">
        <v>35</v>
      </c>
      <c r="D316" s="1010"/>
      <c r="E316" s="1010" t="s">
        <v>34</v>
      </c>
      <c r="F316" s="1012"/>
    </row>
    <row r="317" spans="2:6" ht="15.75" thickBot="1">
      <c r="B317" s="1009"/>
      <c r="C317" s="1011"/>
      <c r="D317" s="1011"/>
      <c r="E317" s="270" t="s">
        <v>33</v>
      </c>
      <c r="F317" s="23" t="s">
        <v>32</v>
      </c>
    </row>
    <row r="318" spans="2:6">
      <c r="B318" s="24">
        <v>1</v>
      </c>
      <c r="C318" s="998" t="s">
        <v>909</v>
      </c>
      <c r="D318" s="998"/>
      <c r="E318" s="25"/>
      <c r="F318" s="26" t="s">
        <v>1051</v>
      </c>
    </row>
    <row r="319" spans="2:6">
      <c r="B319" s="27">
        <v>2</v>
      </c>
      <c r="C319" s="555" t="s">
        <v>910</v>
      </c>
      <c r="D319" s="555"/>
      <c r="E319" s="100"/>
      <c r="F319" s="28" t="s">
        <v>1051</v>
      </c>
    </row>
    <row r="320" spans="2:6">
      <c r="B320" s="27">
        <v>3</v>
      </c>
      <c r="C320" s="555" t="s">
        <v>911</v>
      </c>
      <c r="D320" s="555"/>
      <c r="E320" s="100" t="s">
        <v>1051</v>
      </c>
      <c r="F320" s="28"/>
    </row>
    <row r="321" spans="2:6" ht="26.25" customHeight="1">
      <c r="B321" s="27">
        <v>4</v>
      </c>
      <c r="C321" s="555" t="s">
        <v>912</v>
      </c>
      <c r="D321" s="555"/>
      <c r="E321" s="100" t="s">
        <v>1051</v>
      </c>
      <c r="F321" s="28"/>
    </row>
    <row r="322" spans="2:6">
      <c r="B322" s="27">
        <v>5</v>
      </c>
      <c r="C322" s="555" t="s">
        <v>913</v>
      </c>
      <c r="D322" s="555"/>
      <c r="E322" s="100" t="s">
        <v>1051</v>
      </c>
      <c r="F322" s="28"/>
    </row>
    <row r="323" spans="2:6">
      <c r="B323" s="27">
        <v>6</v>
      </c>
      <c r="C323" s="555" t="s">
        <v>914</v>
      </c>
      <c r="D323" s="555"/>
      <c r="E323" s="100" t="s">
        <v>1051</v>
      </c>
      <c r="F323" s="28"/>
    </row>
    <row r="324" spans="2:6">
      <c r="B324" s="27">
        <v>7</v>
      </c>
      <c r="C324" s="555" t="s">
        <v>915</v>
      </c>
      <c r="D324" s="555"/>
      <c r="E324" s="100"/>
      <c r="F324" s="28" t="s">
        <v>1051</v>
      </c>
    </row>
    <row r="325" spans="2:6" ht="30" customHeight="1">
      <c r="B325" s="27">
        <v>8</v>
      </c>
      <c r="C325" s="555" t="s">
        <v>916</v>
      </c>
      <c r="D325" s="555"/>
      <c r="E325" s="100"/>
      <c r="F325" s="28" t="s">
        <v>1051</v>
      </c>
    </row>
    <row r="326" spans="2:6">
      <c r="B326" s="27">
        <v>9</v>
      </c>
      <c r="C326" s="555" t="s">
        <v>917</v>
      </c>
      <c r="D326" s="555"/>
      <c r="E326" s="100"/>
      <c r="F326" s="28" t="s">
        <v>1051</v>
      </c>
    </row>
    <row r="327" spans="2:6">
      <c r="B327" s="27">
        <v>10</v>
      </c>
      <c r="C327" s="555" t="s">
        <v>918</v>
      </c>
      <c r="D327" s="555"/>
      <c r="E327" s="100"/>
      <c r="F327" s="28" t="s">
        <v>1051</v>
      </c>
    </row>
    <row r="328" spans="2:6">
      <c r="B328" s="27">
        <v>11</v>
      </c>
      <c r="C328" s="555" t="s">
        <v>919</v>
      </c>
      <c r="D328" s="555"/>
      <c r="E328" s="100"/>
      <c r="F328" s="28" t="s">
        <v>1051</v>
      </c>
    </row>
    <row r="329" spans="2:6">
      <c r="B329" s="27">
        <v>12</v>
      </c>
      <c r="C329" s="555" t="s">
        <v>920</v>
      </c>
      <c r="D329" s="555"/>
      <c r="E329" s="100" t="s">
        <v>1051</v>
      </c>
      <c r="F329" s="28"/>
    </row>
    <row r="330" spans="2:6">
      <c r="B330" s="27">
        <v>13</v>
      </c>
      <c r="C330" s="555" t="s">
        <v>921</v>
      </c>
      <c r="D330" s="555"/>
      <c r="E330" s="100"/>
      <c r="F330" s="28" t="s">
        <v>1051</v>
      </c>
    </row>
    <row r="331" spans="2:6">
      <c r="B331" s="27">
        <v>14</v>
      </c>
      <c r="C331" s="555" t="s">
        <v>922</v>
      </c>
      <c r="D331" s="555"/>
      <c r="E331" s="100"/>
      <c r="F331" s="28" t="s">
        <v>1051</v>
      </c>
    </row>
    <row r="332" spans="2:6">
      <c r="B332" s="27">
        <v>15</v>
      </c>
      <c r="C332" s="555" t="s">
        <v>923</v>
      </c>
      <c r="D332" s="555"/>
      <c r="E332" s="100"/>
      <c r="F332" s="28" t="s">
        <v>1051</v>
      </c>
    </row>
    <row r="333" spans="2:6">
      <c r="B333" s="27">
        <v>16</v>
      </c>
      <c r="C333" s="555" t="s">
        <v>924</v>
      </c>
      <c r="D333" s="555"/>
      <c r="E333" s="100"/>
      <c r="F333" s="28" t="s">
        <v>1051</v>
      </c>
    </row>
    <row r="334" spans="2:6">
      <c r="B334" s="27">
        <v>17</v>
      </c>
      <c r="C334" s="555" t="s">
        <v>925</v>
      </c>
      <c r="D334" s="555"/>
      <c r="E334" s="100"/>
      <c r="F334" s="28" t="s">
        <v>1051</v>
      </c>
    </row>
    <row r="335" spans="2:6">
      <c r="B335" s="27">
        <v>18</v>
      </c>
      <c r="C335" s="996" t="s">
        <v>926</v>
      </c>
      <c r="D335" s="996"/>
      <c r="E335" s="29"/>
      <c r="F335" s="30" t="s">
        <v>1051</v>
      </c>
    </row>
    <row r="336" spans="2:6" ht="15.75" thickBot="1">
      <c r="B336" s="27">
        <v>19</v>
      </c>
      <c r="C336" s="996" t="s">
        <v>927</v>
      </c>
      <c r="D336" s="996"/>
      <c r="E336" s="29"/>
      <c r="F336" s="30" t="s">
        <v>1051</v>
      </c>
    </row>
    <row r="337" spans="2:6" ht="15.75" thickBot="1">
      <c r="B337" s="997" t="s">
        <v>31</v>
      </c>
      <c r="C337" s="992"/>
      <c r="D337" s="992"/>
      <c r="E337" s="992">
        <f>COUNTIF(E318:E336,"X")</f>
        <v>5</v>
      </c>
      <c r="F337" s="993"/>
    </row>
    <row r="338" spans="2:6" ht="64.5" customHeight="1">
      <c r="B338" s="994" t="s">
        <v>124</v>
      </c>
      <c r="C338" s="994"/>
      <c r="D338" s="994"/>
      <c r="E338" s="994"/>
      <c r="F338" s="994"/>
    </row>
    <row r="339" spans="2:6">
      <c r="B339" s="995" t="s">
        <v>121</v>
      </c>
      <c r="C339" s="995"/>
      <c r="D339" s="995"/>
      <c r="E339" s="995"/>
      <c r="F339" s="995"/>
    </row>
    <row r="340" spans="2:6">
      <c r="B340" s="995" t="s">
        <v>122</v>
      </c>
      <c r="C340" s="995"/>
      <c r="D340" s="995"/>
      <c r="E340" s="995"/>
      <c r="F340" s="995"/>
    </row>
    <row r="341" spans="2:6">
      <c r="B341" s="995" t="s">
        <v>123</v>
      </c>
      <c r="C341" s="995"/>
      <c r="D341" s="995"/>
      <c r="E341" s="995"/>
      <c r="F341" s="995"/>
    </row>
    <row r="343" spans="2:6" ht="15.75" thickBot="1">
      <c r="B343" s="991" t="s">
        <v>957</v>
      </c>
      <c r="C343" s="991"/>
      <c r="D343" s="991"/>
      <c r="E343" s="991"/>
      <c r="F343" s="991"/>
    </row>
    <row r="344" spans="2:6" ht="19.5" thickBot="1">
      <c r="B344" s="999" t="s">
        <v>37</v>
      </c>
      <c r="C344" s="1000"/>
      <c r="D344" s="1000"/>
      <c r="E344" s="1000"/>
      <c r="F344" s="1001"/>
    </row>
    <row r="345" spans="2:6">
      <c r="B345" s="1002" t="s">
        <v>120</v>
      </c>
      <c r="C345" s="1003"/>
      <c r="D345" s="1003"/>
      <c r="E345" s="1003"/>
      <c r="F345" s="1004"/>
    </row>
    <row r="346" spans="2:6" ht="33.75" customHeight="1" thickBot="1">
      <c r="B346" s="1005" t="s">
        <v>1247</v>
      </c>
      <c r="C346" s="1006"/>
      <c r="D346" s="1006"/>
      <c r="E346" s="1006"/>
      <c r="F346" s="1007"/>
    </row>
    <row r="347" spans="2:6">
      <c r="B347" s="1008" t="s">
        <v>36</v>
      </c>
      <c r="C347" s="1010" t="s">
        <v>35</v>
      </c>
      <c r="D347" s="1010"/>
      <c r="E347" s="1010" t="s">
        <v>34</v>
      </c>
      <c r="F347" s="1012"/>
    </row>
    <row r="348" spans="2:6" ht="15.75" thickBot="1">
      <c r="B348" s="1009"/>
      <c r="C348" s="1011"/>
      <c r="D348" s="1011"/>
      <c r="E348" s="270" t="s">
        <v>33</v>
      </c>
      <c r="F348" s="23" t="s">
        <v>32</v>
      </c>
    </row>
    <row r="349" spans="2:6">
      <c r="B349" s="24">
        <v>1</v>
      </c>
      <c r="C349" s="998" t="s">
        <v>909</v>
      </c>
      <c r="D349" s="998"/>
      <c r="E349" s="25"/>
      <c r="F349" s="26" t="s">
        <v>1051</v>
      </c>
    </row>
    <row r="350" spans="2:6">
      <c r="B350" s="27">
        <v>2</v>
      </c>
      <c r="C350" s="555" t="s">
        <v>910</v>
      </c>
      <c r="D350" s="555"/>
      <c r="E350" s="100"/>
      <c r="F350" s="28" t="s">
        <v>1051</v>
      </c>
    </row>
    <row r="351" spans="2:6">
      <c r="B351" s="27">
        <v>3</v>
      </c>
      <c r="C351" s="555" t="s">
        <v>911</v>
      </c>
      <c r="D351" s="555"/>
      <c r="E351" s="100" t="s">
        <v>1051</v>
      </c>
      <c r="F351" s="28"/>
    </row>
    <row r="352" spans="2:6" ht="26.25" customHeight="1">
      <c r="B352" s="27">
        <v>4</v>
      </c>
      <c r="C352" s="555" t="s">
        <v>912</v>
      </c>
      <c r="D352" s="555"/>
      <c r="E352" s="100" t="s">
        <v>1051</v>
      </c>
      <c r="F352" s="28"/>
    </row>
    <row r="353" spans="2:6">
      <c r="B353" s="27">
        <v>5</v>
      </c>
      <c r="C353" s="555" t="s">
        <v>913</v>
      </c>
      <c r="D353" s="555"/>
      <c r="E353" s="100" t="s">
        <v>1051</v>
      </c>
      <c r="F353" s="28"/>
    </row>
    <row r="354" spans="2:6">
      <c r="B354" s="27">
        <v>6</v>
      </c>
      <c r="C354" s="555" t="s">
        <v>914</v>
      </c>
      <c r="D354" s="555"/>
      <c r="E354" s="100" t="s">
        <v>1051</v>
      </c>
      <c r="F354" s="28"/>
    </row>
    <row r="355" spans="2:6">
      <c r="B355" s="27">
        <v>7</v>
      </c>
      <c r="C355" s="555" t="s">
        <v>915</v>
      </c>
      <c r="D355" s="555"/>
      <c r="E355" s="100"/>
      <c r="F355" s="28" t="s">
        <v>1051</v>
      </c>
    </row>
    <row r="356" spans="2:6" ht="30" customHeight="1">
      <c r="B356" s="27">
        <v>8</v>
      </c>
      <c r="C356" s="555" t="s">
        <v>916</v>
      </c>
      <c r="D356" s="555"/>
      <c r="E356" s="100"/>
      <c r="F356" s="28" t="s">
        <v>1051</v>
      </c>
    </row>
    <row r="357" spans="2:6">
      <c r="B357" s="27">
        <v>9</v>
      </c>
      <c r="C357" s="555" t="s">
        <v>917</v>
      </c>
      <c r="D357" s="555"/>
      <c r="E357" s="100"/>
      <c r="F357" s="28" t="s">
        <v>1051</v>
      </c>
    </row>
    <row r="358" spans="2:6">
      <c r="B358" s="27">
        <v>10</v>
      </c>
      <c r="C358" s="555" t="s">
        <v>918</v>
      </c>
      <c r="D358" s="555"/>
      <c r="E358" s="100"/>
      <c r="F358" s="28" t="s">
        <v>1051</v>
      </c>
    </row>
    <row r="359" spans="2:6">
      <c r="B359" s="27">
        <v>11</v>
      </c>
      <c r="C359" s="555" t="s">
        <v>919</v>
      </c>
      <c r="D359" s="555"/>
      <c r="E359" s="100"/>
      <c r="F359" s="28" t="s">
        <v>1051</v>
      </c>
    </row>
    <row r="360" spans="2:6">
      <c r="B360" s="27">
        <v>12</v>
      </c>
      <c r="C360" s="555" t="s">
        <v>920</v>
      </c>
      <c r="D360" s="555"/>
      <c r="E360" s="100" t="s">
        <v>1051</v>
      </c>
      <c r="F360" s="28"/>
    </row>
    <row r="361" spans="2:6">
      <c r="B361" s="27">
        <v>13</v>
      </c>
      <c r="C361" s="555" t="s">
        <v>921</v>
      </c>
      <c r="D361" s="555"/>
      <c r="E361" s="100"/>
      <c r="F361" s="28" t="s">
        <v>1051</v>
      </c>
    </row>
    <row r="362" spans="2:6">
      <c r="B362" s="27">
        <v>14</v>
      </c>
      <c r="C362" s="555" t="s">
        <v>922</v>
      </c>
      <c r="D362" s="555"/>
      <c r="E362" s="100"/>
      <c r="F362" s="28" t="s">
        <v>1051</v>
      </c>
    </row>
    <row r="363" spans="2:6">
      <c r="B363" s="27">
        <v>15</v>
      </c>
      <c r="C363" s="555" t="s">
        <v>923</v>
      </c>
      <c r="D363" s="555"/>
      <c r="E363" s="100"/>
      <c r="F363" s="28" t="s">
        <v>1051</v>
      </c>
    </row>
    <row r="364" spans="2:6">
      <c r="B364" s="27">
        <v>16</v>
      </c>
      <c r="C364" s="555" t="s">
        <v>924</v>
      </c>
      <c r="D364" s="555"/>
      <c r="E364" s="100"/>
      <c r="F364" s="28" t="s">
        <v>1051</v>
      </c>
    </row>
    <row r="365" spans="2:6">
      <c r="B365" s="27">
        <v>17</v>
      </c>
      <c r="C365" s="555" t="s">
        <v>925</v>
      </c>
      <c r="D365" s="555"/>
      <c r="E365" s="100"/>
      <c r="F365" s="28" t="s">
        <v>1051</v>
      </c>
    </row>
    <row r="366" spans="2:6">
      <c r="B366" s="27">
        <v>18</v>
      </c>
      <c r="C366" s="996" t="s">
        <v>926</v>
      </c>
      <c r="D366" s="996"/>
      <c r="E366" s="29"/>
      <c r="F366" s="30" t="s">
        <v>1051</v>
      </c>
    </row>
    <row r="367" spans="2:6" ht="15.75" thickBot="1">
      <c r="B367" s="27">
        <v>19</v>
      </c>
      <c r="C367" s="996" t="s">
        <v>927</v>
      </c>
      <c r="D367" s="996"/>
      <c r="E367" s="29"/>
      <c r="F367" s="30" t="s">
        <v>1051</v>
      </c>
    </row>
    <row r="368" spans="2:6" ht="15.75" thickBot="1">
      <c r="B368" s="997" t="s">
        <v>31</v>
      </c>
      <c r="C368" s="992"/>
      <c r="D368" s="992"/>
      <c r="E368" s="992">
        <f>COUNTIF(E349:E367,"X")</f>
        <v>5</v>
      </c>
      <c r="F368" s="993"/>
    </row>
    <row r="369" spans="2:6" ht="64.5" customHeight="1">
      <c r="B369" s="994" t="s">
        <v>124</v>
      </c>
      <c r="C369" s="994"/>
      <c r="D369" s="994"/>
      <c r="E369" s="994"/>
      <c r="F369" s="994"/>
    </row>
    <row r="370" spans="2:6">
      <c r="B370" s="995" t="s">
        <v>121</v>
      </c>
      <c r="C370" s="995"/>
      <c r="D370" s="995"/>
      <c r="E370" s="995"/>
      <c r="F370" s="995"/>
    </row>
    <row r="371" spans="2:6">
      <c r="B371" s="995" t="s">
        <v>122</v>
      </c>
      <c r="C371" s="995"/>
      <c r="D371" s="995"/>
      <c r="E371" s="995"/>
      <c r="F371" s="995"/>
    </row>
    <row r="372" spans="2:6">
      <c r="B372" s="995" t="s">
        <v>123</v>
      </c>
      <c r="C372" s="995"/>
      <c r="D372" s="995"/>
      <c r="E372" s="995"/>
      <c r="F372" s="995"/>
    </row>
    <row r="374" spans="2:6" ht="15.75" thickBot="1">
      <c r="B374" s="991" t="s">
        <v>959</v>
      </c>
      <c r="C374" s="991"/>
      <c r="D374" s="991"/>
      <c r="E374" s="991"/>
      <c r="F374" s="991"/>
    </row>
    <row r="375" spans="2:6" ht="19.5" thickBot="1">
      <c r="B375" s="999" t="s">
        <v>37</v>
      </c>
      <c r="C375" s="1000"/>
      <c r="D375" s="1000"/>
      <c r="E375" s="1000"/>
      <c r="F375" s="1001"/>
    </row>
    <row r="376" spans="2:6">
      <c r="B376" s="1002" t="s">
        <v>120</v>
      </c>
      <c r="C376" s="1003"/>
      <c r="D376" s="1003"/>
      <c r="E376" s="1003"/>
      <c r="F376" s="1004"/>
    </row>
    <row r="377" spans="2:6" ht="33.75" customHeight="1" thickBot="1">
      <c r="B377" s="1014" t="s">
        <v>1615</v>
      </c>
      <c r="C377" s="1015"/>
      <c r="D377" s="1015"/>
      <c r="E377" s="1015"/>
      <c r="F377" s="1016"/>
    </row>
    <row r="378" spans="2:6">
      <c r="B378" s="1008" t="s">
        <v>36</v>
      </c>
      <c r="C378" s="1010" t="s">
        <v>35</v>
      </c>
      <c r="D378" s="1010"/>
      <c r="E378" s="1010" t="s">
        <v>34</v>
      </c>
      <c r="F378" s="1012"/>
    </row>
    <row r="379" spans="2:6" ht="15.75" thickBot="1">
      <c r="B379" s="1009"/>
      <c r="C379" s="1011"/>
      <c r="D379" s="1011"/>
      <c r="E379" s="270" t="s">
        <v>33</v>
      </c>
      <c r="F379" s="23" t="s">
        <v>32</v>
      </c>
    </row>
    <row r="380" spans="2:6">
      <c r="B380" s="24">
        <v>1</v>
      </c>
      <c r="C380" s="998" t="s">
        <v>909</v>
      </c>
      <c r="D380" s="998"/>
      <c r="E380" s="25" t="s">
        <v>1051</v>
      </c>
      <c r="F380" s="26"/>
    </row>
    <row r="381" spans="2:6">
      <c r="B381" s="27">
        <v>2</v>
      </c>
      <c r="C381" s="555" t="s">
        <v>910</v>
      </c>
      <c r="D381" s="555"/>
      <c r="E381" s="100" t="s">
        <v>1051</v>
      </c>
      <c r="F381" s="28"/>
    </row>
    <row r="382" spans="2:6">
      <c r="B382" s="27">
        <v>3</v>
      </c>
      <c r="C382" s="555" t="s">
        <v>911</v>
      </c>
      <c r="D382" s="555"/>
      <c r="E382" s="100" t="s">
        <v>1051</v>
      </c>
      <c r="F382" s="28"/>
    </row>
    <row r="383" spans="2:6" ht="26.25" customHeight="1">
      <c r="B383" s="27">
        <v>4</v>
      </c>
      <c r="C383" s="555" t="s">
        <v>912</v>
      </c>
      <c r="D383" s="555"/>
      <c r="E383" s="100"/>
      <c r="F383" s="28" t="s">
        <v>1051</v>
      </c>
    </row>
    <row r="384" spans="2:6">
      <c r="B384" s="27">
        <v>5</v>
      </c>
      <c r="C384" s="555" t="s">
        <v>913</v>
      </c>
      <c r="D384" s="555"/>
      <c r="E384" s="100" t="s">
        <v>1051</v>
      </c>
      <c r="F384" s="28"/>
    </row>
    <row r="385" spans="2:6">
      <c r="B385" s="27">
        <v>6</v>
      </c>
      <c r="C385" s="555" t="s">
        <v>914</v>
      </c>
      <c r="D385" s="555"/>
      <c r="E385" s="100"/>
      <c r="F385" s="28" t="s">
        <v>1051</v>
      </c>
    </row>
    <row r="386" spans="2:6">
      <c r="B386" s="27">
        <v>7</v>
      </c>
      <c r="C386" s="555" t="s">
        <v>915</v>
      </c>
      <c r="D386" s="555"/>
      <c r="E386" s="100"/>
      <c r="F386" s="28" t="s">
        <v>1051</v>
      </c>
    </row>
    <row r="387" spans="2:6" ht="30" customHeight="1">
      <c r="B387" s="27">
        <v>8</v>
      </c>
      <c r="C387" s="555" t="s">
        <v>916</v>
      </c>
      <c r="D387" s="555"/>
      <c r="E387" s="100"/>
      <c r="F387" s="28" t="s">
        <v>1051</v>
      </c>
    </row>
    <row r="388" spans="2:6">
      <c r="B388" s="27">
        <v>9</v>
      </c>
      <c r="C388" s="555" t="s">
        <v>917</v>
      </c>
      <c r="D388" s="555"/>
      <c r="E388" s="100"/>
      <c r="F388" s="28" t="s">
        <v>1051</v>
      </c>
    </row>
    <row r="389" spans="2:6">
      <c r="B389" s="27">
        <v>10</v>
      </c>
      <c r="C389" s="555" t="s">
        <v>918</v>
      </c>
      <c r="D389" s="555"/>
      <c r="E389" s="100"/>
      <c r="F389" s="28" t="s">
        <v>1051</v>
      </c>
    </row>
    <row r="390" spans="2:6">
      <c r="B390" s="27">
        <v>11</v>
      </c>
      <c r="C390" s="555" t="s">
        <v>919</v>
      </c>
      <c r="D390" s="555"/>
      <c r="E390" s="100"/>
      <c r="F390" s="28" t="s">
        <v>1051</v>
      </c>
    </row>
    <row r="391" spans="2:6">
      <c r="B391" s="27">
        <v>12</v>
      </c>
      <c r="C391" s="555" t="s">
        <v>920</v>
      </c>
      <c r="D391" s="555"/>
      <c r="E391" s="100" t="s">
        <v>1051</v>
      </c>
      <c r="F391" s="28"/>
    </row>
    <row r="392" spans="2:6">
      <c r="B392" s="27">
        <v>13</v>
      </c>
      <c r="C392" s="555" t="s">
        <v>921</v>
      </c>
      <c r="D392" s="555"/>
      <c r="E392" s="100"/>
      <c r="F392" s="28" t="s">
        <v>1051</v>
      </c>
    </row>
    <row r="393" spans="2:6">
      <c r="B393" s="27">
        <v>14</v>
      </c>
      <c r="C393" s="555" t="s">
        <v>922</v>
      </c>
      <c r="D393" s="555"/>
      <c r="E393" s="100"/>
      <c r="F393" s="28" t="s">
        <v>1051</v>
      </c>
    </row>
    <row r="394" spans="2:6">
      <c r="B394" s="27">
        <v>15</v>
      </c>
      <c r="C394" s="555" t="s">
        <v>923</v>
      </c>
      <c r="D394" s="555"/>
      <c r="E394" s="100"/>
      <c r="F394" s="28" t="s">
        <v>1051</v>
      </c>
    </row>
    <row r="395" spans="2:6">
      <c r="B395" s="27">
        <v>16</v>
      </c>
      <c r="C395" s="555" t="s">
        <v>924</v>
      </c>
      <c r="D395" s="555"/>
      <c r="E395" s="100"/>
      <c r="F395" s="28" t="s">
        <v>1051</v>
      </c>
    </row>
    <row r="396" spans="2:6">
      <c r="B396" s="27">
        <v>17</v>
      </c>
      <c r="C396" s="555" t="s">
        <v>925</v>
      </c>
      <c r="D396" s="555"/>
      <c r="E396" s="100"/>
      <c r="F396" s="28" t="s">
        <v>1051</v>
      </c>
    </row>
    <row r="397" spans="2:6">
      <c r="B397" s="27">
        <v>18</v>
      </c>
      <c r="C397" s="996" t="s">
        <v>926</v>
      </c>
      <c r="D397" s="996"/>
      <c r="E397" s="29"/>
      <c r="F397" s="30" t="s">
        <v>1051</v>
      </c>
    </row>
    <row r="398" spans="2:6" ht="15.75" thickBot="1">
      <c r="B398" s="27">
        <v>19</v>
      </c>
      <c r="C398" s="996" t="s">
        <v>927</v>
      </c>
      <c r="D398" s="996"/>
      <c r="E398" s="29"/>
      <c r="F398" s="30" t="s">
        <v>1051</v>
      </c>
    </row>
    <row r="399" spans="2:6" ht="15.75" thickBot="1">
      <c r="B399" s="997" t="s">
        <v>31</v>
      </c>
      <c r="C399" s="992"/>
      <c r="D399" s="992"/>
      <c r="E399" s="992">
        <f>COUNTIF(E380:E398,"X")</f>
        <v>5</v>
      </c>
      <c r="F399" s="993"/>
    </row>
    <row r="400" spans="2:6" ht="64.5" customHeight="1">
      <c r="B400" s="994" t="s">
        <v>124</v>
      </c>
      <c r="C400" s="994"/>
      <c r="D400" s="994"/>
      <c r="E400" s="994"/>
      <c r="F400" s="994"/>
    </row>
    <row r="401" spans="2:6">
      <c r="B401" s="995" t="s">
        <v>121</v>
      </c>
      <c r="C401" s="995"/>
      <c r="D401" s="995"/>
      <c r="E401" s="995"/>
      <c r="F401" s="995"/>
    </row>
    <row r="402" spans="2:6">
      <c r="B402" s="995" t="s">
        <v>122</v>
      </c>
      <c r="C402" s="995"/>
      <c r="D402" s="995"/>
      <c r="E402" s="995"/>
      <c r="F402" s="995"/>
    </row>
    <row r="403" spans="2:6">
      <c r="B403" s="995" t="s">
        <v>123</v>
      </c>
      <c r="C403" s="995"/>
      <c r="D403" s="995"/>
      <c r="E403" s="995"/>
      <c r="F403" s="995"/>
    </row>
    <row r="405" spans="2:6" ht="15.75" thickBot="1">
      <c r="B405" s="991" t="s">
        <v>960</v>
      </c>
      <c r="C405" s="991"/>
      <c r="D405" s="991"/>
      <c r="E405" s="991"/>
      <c r="F405" s="991"/>
    </row>
    <row r="406" spans="2:6" ht="19.5" thickBot="1">
      <c r="B406" s="999" t="s">
        <v>37</v>
      </c>
      <c r="C406" s="1000"/>
      <c r="D406" s="1000"/>
      <c r="E406" s="1000"/>
      <c r="F406" s="1001"/>
    </row>
    <row r="407" spans="2:6">
      <c r="B407" s="1002" t="s">
        <v>120</v>
      </c>
      <c r="C407" s="1003"/>
      <c r="D407" s="1003"/>
      <c r="E407" s="1003"/>
      <c r="F407" s="1004"/>
    </row>
    <row r="408" spans="2:6" ht="42.75" customHeight="1" thickBot="1">
      <c r="B408" s="1014" t="s">
        <v>1257</v>
      </c>
      <c r="C408" s="1015"/>
      <c r="D408" s="1015"/>
      <c r="E408" s="1015"/>
      <c r="F408" s="1016"/>
    </row>
    <row r="409" spans="2:6">
      <c r="B409" s="1008" t="s">
        <v>36</v>
      </c>
      <c r="C409" s="1010" t="s">
        <v>35</v>
      </c>
      <c r="D409" s="1010"/>
      <c r="E409" s="1010" t="s">
        <v>34</v>
      </c>
      <c r="F409" s="1012"/>
    </row>
    <row r="410" spans="2:6" ht="15.75" thickBot="1">
      <c r="B410" s="1009"/>
      <c r="C410" s="1011"/>
      <c r="D410" s="1011"/>
      <c r="E410" s="279" t="s">
        <v>33</v>
      </c>
      <c r="F410" s="23" t="s">
        <v>32</v>
      </c>
    </row>
    <row r="411" spans="2:6">
      <c r="B411" s="24">
        <v>1</v>
      </c>
      <c r="C411" s="998" t="s">
        <v>909</v>
      </c>
      <c r="D411" s="998"/>
      <c r="E411" s="25"/>
      <c r="F411" s="26" t="s">
        <v>1051</v>
      </c>
    </row>
    <row r="412" spans="2:6">
      <c r="B412" s="27">
        <v>2</v>
      </c>
      <c r="C412" s="555" t="s">
        <v>910</v>
      </c>
      <c r="D412" s="555"/>
      <c r="E412" s="100"/>
      <c r="F412" s="28" t="s">
        <v>1051</v>
      </c>
    </row>
    <row r="413" spans="2:6">
      <c r="B413" s="27">
        <v>3</v>
      </c>
      <c r="C413" s="555" t="s">
        <v>911</v>
      </c>
      <c r="D413" s="555"/>
      <c r="E413" s="100" t="s">
        <v>1051</v>
      </c>
      <c r="F413" s="28"/>
    </row>
    <row r="414" spans="2:6">
      <c r="B414" s="27">
        <v>4</v>
      </c>
      <c r="C414" s="555" t="s">
        <v>912</v>
      </c>
      <c r="D414" s="555"/>
      <c r="E414" s="100" t="s">
        <v>1051</v>
      </c>
      <c r="F414" s="28"/>
    </row>
    <row r="415" spans="2:6">
      <c r="B415" s="27">
        <v>5</v>
      </c>
      <c r="C415" s="555" t="s">
        <v>913</v>
      </c>
      <c r="D415" s="555"/>
      <c r="E415" s="100" t="s">
        <v>1051</v>
      </c>
      <c r="F415" s="28"/>
    </row>
    <row r="416" spans="2:6">
      <c r="B416" s="27">
        <v>6</v>
      </c>
      <c r="C416" s="555" t="s">
        <v>914</v>
      </c>
      <c r="D416" s="555"/>
      <c r="E416" s="100" t="s">
        <v>1051</v>
      </c>
      <c r="F416" s="28"/>
    </row>
    <row r="417" spans="2:6">
      <c r="B417" s="27">
        <v>7</v>
      </c>
      <c r="C417" s="555" t="s">
        <v>915</v>
      </c>
      <c r="D417" s="555"/>
      <c r="E417" s="100"/>
      <c r="F417" s="28" t="s">
        <v>1051</v>
      </c>
    </row>
    <row r="418" spans="2:6">
      <c r="B418" s="27">
        <v>8</v>
      </c>
      <c r="C418" s="555" t="s">
        <v>916</v>
      </c>
      <c r="D418" s="555"/>
      <c r="E418" s="100"/>
      <c r="F418" s="28" t="s">
        <v>1051</v>
      </c>
    </row>
    <row r="419" spans="2:6">
      <c r="B419" s="27">
        <v>9</v>
      </c>
      <c r="C419" s="555" t="s">
        <v>917</v>
      </c>
      <c r="D419" s="555"/>
      <c r="E419" s="100"/>
      <c r="F419" s="28" t="s">
        <v>1051</v>
      </c>
    </row>
    <row r="420" spans="2:6">
      <c r="B420" s="27">
        <v>10</v>
      </c>
      <c r="C420" s="555" t="s">
        <v>918</v>
      </c>
      <c r="D420" s="555"/>
      <c r="E420" s="100"/>
      <c r="F420" s="28" t="s">
        <v>1051</v>
      </c>
    </row>
    <row r="421" spans="2:6">
      <c r="B421" s="27">
        <v>11</v>
      </c>
      <c r="C421" s="555" t="s">
        <v>919</v>
      </c>
      <c r="D421" s="555"/>
      <c r="E421" s="100"/>
      <c r="F421" s="28" t="s">
        <v>1051</v>
      </c>
    </row>
    <row r="422" spans="2:6">
      <c r="B422" s="27">
        <v>12</v>
      </c>
      <c r="C422" s="555" t="s">
        <v>920</v>
      </c>
      <c r="D422" s="555"/>
      <c r="E422" s="100" t="s">
        <v>1051</v>
      </c>
      <c r="F422" s="28"/>
    </row>
    <row r="423" spans="2:6">
      <c r="B423" s="27">
        <v>13</v>
      </c>
      <c r="C423" s="555" t="s">
        <v>921</v>
      </c>
      <c r="D423" s="555"/>
      <c r="E423" s="100"/>
      <c r="F423" s="28" t="s">
        <v>1051</v>
      </c>
    </row>
    <row r="424" spans="2:6">
      <c r="B424" s="27">
        <v>14</v>
      </c>
      <c r="C424" s="555" t="s">
        <v>922</v>
      </c>
      <c r="D424" s="555"/>
      <c r="E424" s="100"/>
      <c r="F424" s="28" t="s">
        <v>1051</v>
      </c>
    </row>
    <row r="425" spans="2:6">
      <c r="B425" s="27">
        <v>15</v>
      </c>
      <c r="C425" s="555" t="s">
        <v>923</v>
      </c>
      <c r="D425" s="555"/>
      <c r="E425" s="100"/>
      <c r="F425" s="28" t="s">
        <v>1051</v>
      </c>
    </row>
    <row r="426" spans="2:6">
      <c r="B426" s="27">
        <v>16</v>
      </c>
      <c r="C426" s="555" t="s">
        <v>924</v>
      </c>
      <c r="D426" s="555"/>
      <c r="E426" s="100"/>
      <c r="F426" s="28" t="s">
        <v>1051</v>
      </c>
    </row>
    <row r="427" spans="2:6">
      <c r="B427" s="27">
        <v>17</v>
      </c>
      <c r="C427" s="555" t="s">
        <v>925</v>
      </c>
      <c r="D427" s="555"/>
      <c r="E427" s="100"/>
      <c r="F427" s="28" t="s">
        <v>1051</v>
      </c>
    </row>
    <row r="428" spans="2:6">
      <c r="B428" s="27">
        <v>18</v>
      </c>
      <c r="C428" s="996" t="s">
        <v>926</v>
      </c>
      <c r="D428" s="996"/>
      <c r="E428" s="29"/>
      <c r="F428" s="30" t="s">
        <v>1051</v>
      </c>
    </row>
    <row r="429" spans="2:6" ht="15.75" thickBot="1">
      <c r="B429" s="27">
        <v>19</v>
      </c>
      <c r="C429" s="996" t="s">
        <v>927</v>
      </c>
      <c r="D429" s="996"/>
      <c r="E429" s="29"/>
      <c r="F429" s="30" t="s">
        <v>1051</v>
      </c>
    </row>
    <row r="430" spans="2:6" ht="15.75" thickBot="1">
      <c r="B430" s="997" t="s">
        <v>31</v>
      </c>
      <c r="C430" s="992"/>
      <c r="D430" s="992"/>
      <c r="E430" s="992">
        <f>COUNTIF(E411:E429,"X")</f>
        <v>5</v>
      </c>
      <c r="F430" s="993"/>
    </row>
    <row r="431" spans="2:6">
      <c r="B431" s="994" t="s">
        <v>124</v>
      </c>
      <c r="C431" s="994"/>
      <c r="D431" s="994"/>
      <c r="E431" s="994"/>
      <c r="F431" s="994"/>
    </row>
    <row r="432" spans="2:6">
      <c r="B432" s="995" t="s">
        <v>121</v>
      </c>
      <c r="C432" s="995"/>
      <c r="D432" s="995"/>
      <c r="E432" s="995"/>
      <c r="F432" s="995"/>
    </row>
    <row r="433" spans="2:6">
      <c r="B433" s="995" t="s">
        <v>122</v>
      </c>
      <c r="C433" s="995"/>
      <c r="D433" s="995"/>
      <c r="E433" s="995"/>
      <c r="F433" s="995"/>
    </row>
    <row r="434" spans="2:6">
      <c r="B434" s="995" t="s">
        <v>123</v>
      </c>
      <c r="C434" s="995"/>
      <c r="D434" s="995"/>
      <c r="E434" s="995"/>
      <c r="F434" s="995"/>
    </row>
    <row r="436" spans="2:6" ht="15.75" thickBot="1">
      <c r="B436" s="991"/>
      <c r="C436" s="991"/>
      <c r="D436" s="991"/>
      <c r="E436" s="991"/>
      <c r="F436" s="991"/>
    </row>
    <row r="437" spans="2:6" ht="19.5" thickBot="1">
      <c r="B437" s="999" t="s">
        <v>37</v>
      </c>
      <c r="C437" s="1000"/>
      <c r="D437" s="1000"/>
      <c r="E437" s="1000"/>
      <c r="F437" s="1001"/>
    </row>
    <row r="438" spans="2:6">
      <c r="B438" s="1002" t="s">
        <v>120</v>
      </c>
      <c r="C438" s="1003"/>
      <c r="D438" s="1003"/>
      <c r="E438" s="1003"/>
      <c r="F438" s="1004"/>
    </row>
    <row r="439" spans="2:6" ht="15.75" thickBot="1">
      <c r="B439" s="1014" t="s">
        <v>1257</v>
      </c>
      <c r="C439" s="1015"/>
      <c r="D439" s="1015"/>
      <c r="E439" s="1015"/>
      <c r="F439" s="1016"/>
    </row>
    <row r="440" spans="2:6">
      <c r="B440" s="1008" t="s">
        <v>36</v>
      </c>
      <c r="C440" s="1010" t="s">
        <v>35</v>
      </c>
      <c r="D440" s="1010"/>
      <c r="E440" s="1010" t="s">
        <v>34</v>
      </c>
      <c r="F440" s="1012"/>
    </row>
    <row r="441" spans="2:6" ht="15.75" thickBot="1">
      <c r="B441" s="1009"/>
      <c r="C441" s="1011"/>
      <c r="D441" s="1011"/>
      <c r="E441" s="279" t="s">
        <v>33</v>
      </c>
      <c r="F441" s="23" t="s">
        <v>32</v>
      </c>
    </row>
    <row r="442" spans="2:6">
      <c r="B442" s="24">
        <v>1</v>
      </c>
      <c r="C442" s="998" t="s">
        <v>909</v>
      </c>
      <c r="D442" s="998"/>
      <c r="E442" s="25"/>
      <c r="F442" s="26" t="s">
        <v>1051</v>
      </c>
    </row>
    <row r="443" spans="2:6">
      <c r="B443" s="27">
        <v>2</v>
      </c>
      <c r="C443" s="555" t="s">
        <v>910</v>
      </c>
      <c r="D443" s="555"/>
      <c r="E443" s="100"/>
      <c r="F443" s="28" t="s">
        <v>1051</v>
      </c>
    </row>
    <row r="444" spans="2:6">
      <c r="B444" s="27">
        <v>3</v>
      </c>
      <c r="C444" s="555" t="s">
        <v>911</v>
      </c>
      <c r="D444" s="555"/>
      <c r="E444" s="100" t="s">
        <v>1051</v>
      </c>
      <c r="F444" s="28"/>
    </row>
    <row r="445" spans="2:6">
      <c r="B445" s="27">
        <v>4</v>
      </c>
      <c r="C445" s="555" t="s">
        <v>912</v>
      </c>
      <c r="D445" s="555"/>
      <c r="E445" s="100" t="s">
        <v>1051</v>
      </c>
      <c r="F445" s="28"/>
    </row>
    <row r="446" spans="2:6">
      <c r="B446" s="27">
        <v>5</v>
      </c>
      <c r="C446" s="555" t="s">
        <v>913</v>
      </c>
      <c r="D446" s="555"/>
      <c r="E446" s="100" t="s">
        <v>1051</v>
      </c>
      <c r="F446" s="28"/>
    </row>
    <row r="447" spans="2:6">
      <c r="B447" s="27">
        <v>6</v>
      </c>
      <c r="C447" s="555" t="s">
        <v>914</v>
      </c>
      <c r="D447" s="555"/>
      <c r="E447" s="100" t="s">
        <v>1051</v>
      </c>
      <c r="F447" s="28"/>
    </row>
    <row r="448" spans="2:6">
      <c r="B448" s="27">
        <v>7</v>
      </c>
      <c r="C448" s="555" t="s">
        <v>915</v>
      </c>
      <c r="D448" s="555"/>
      <c r="E448" s="100"/>
      <c r="F448" s="28" t="s">
        <v>1051</v>
      </c>
    </row>
    <row r="449" spans="2:6">
      <c r="B449" s="27">
        <v>8</v>
      </c>
      <c r="C449" s="555" t="s">
        <v>916</v>
      </c>
      <c r="D449" s="555"/>
      <c r="E449" s="100"/>
      <c r="F449" s="28" t="s">
        <v>1051</v>
      </c>
    </row>
    <row r="450" spans="2:6">
      <c r="B450" s="27">
        <v>9</v>
      </c>
      <c r="C450" s="555" t="s">
        <v>917</v>
      </c>
      <c r="D450" s="555"/>
      <c r="E450" s="100"/>
      <c r="F450" s="28" t="s">
        <v>1051</v>
      </c>
    </row>
    <row r="451" spans="2:6">
      <c r="B451" s="27">
        <v>10</v>
      </c>
      <c r="C451" s="555" t="s">
        <v>918</v>
      </c>
      <c r="D451" s="555"/>
      <c r="E451" s="100"/>
      <c r="F451" s="28" t="s">
        <v>1051</v>
      </c>
    </row>
    <row r="452" spans="2:6">
      <c r="B452" s="27">
        <v>11</v>
      </c>
      <c r="C452" s="555" t="s">
        <v>919</v>
      </c>
      <c r="D452" s="555"/>
      <c r="E452" s="100"/>
      <c r="F452" s="28" t="s">
        <v>1051</v>
      </c>
    </row>
    <row r="453" spans="2:6">
      <c r="B453" s="27">
        <v>12</v>
      </c>
      <c r="C453" s="555" t="s">
        <v>920</v>
      </c>
      <c r="D453" s="555"/>
      <c r="E453" s="100" t="s">
        <v>1051</v>
      </c>
      <c r="F453" s="28"/>
    </row>
    <row r="454" spans="2:6">
      <c r="B454" s="27">
        <v>13</v>
      </c>
      <c r="C454" s="555" t="s">
        <v>921</v>
      </c>
      <c r="D454" s="555"/>
      <c r="E454" s="100"/>
      <c r="F454" s="28" t="s">
        <v>1051</v>
      </c>
    </row>
    <row r="455" spans="2:6">
      <c r="B455" s="27">
        <v>14</v>
      </c>
      <c r="C455" s="555" t="s">
        <v>922</v>
      </c>
      <c r="D455" s="555"/>
      <c r="E455" s="100"/>
      <c r="F455" s="28" t="s">
        <v>1051</v>
      </c>
    </row>
    <row r="456" spans="2:6">
      <c r="B456" s="27">
        <v>15</v>
      </c>
      <c r="C456" s="555" t="s">
        <v>923</v>
      </c>
      <c r="D456" s="555"/>
      <c r="E456" s="100"/>
      <c r="F456" s="28" t="s">
        <v>1051</v>
      </c>
    </row>
    <row r="457" spans="2:6">
      <c r="B457" s="27">
        <v>16</v>
      </c>
      <c r="C457" s="555" t="s">
        <v>924</v>
      </c>
      <c r="D457" s="555"/>
      <c r="E457" s="100"/>
      <c r="F457" s="28" t="s">
        <v>1051</v>
      </c>
    </row>
    <row r="458" spans="2:6">
      <c r="B458" s="27">
        <v>17</v>
      </c>
      <c r="C458" s="555" t="s">
        <v>925</v>
      </c>
      <c r="D458" s="555"/>
      <c r="E458" s="100"/>
      <c r="F458" s="28" t="s">
        <v>1051</v>
      </c>
    </row>
    <row r="459" spans="2:6">
      <c r="B459" s="27">
        <v>18</v>
      </c>
      <c r="C459" s="996" t="s">
        <v>926</v>
      </c>
      <c r="D459" s="996"/>
      <c r="E459" s="29"/>
      <c r="F459" s="30" t="s">
        <v>1051</v>
      </c>
    </row>
    <row r="460" spans="2:6" ht="15.75" thickBot="1">
      <c r="B460" s="27">
        <v>19</v>
      </c>
      <c r="C460" s="996" t="s">
        <v>927</v>
      </c>
      <c r="D460" s="996"/>
      <c r="E460" s="29"/>
      <c r="F460" s="30" t="s">
        <v>1051</v>
      </c>
    </row>
    <row r="461" spans="2:6" ht="15.75" thickBot="1">
      <c r="B461" s="997" t="s">
        <v>31</v>
      </c>
      <c r="C461" s="992"/>
      <c r="D461" s="992"/>
      <c r="E461" s="992">
        <f>COUNTIF(E442:E460,"X")</f>
        <v>5</v>
      </c>
      <c r="F461" s="993"/>
    </row>
    <row r="462" spans="2:6">
      <c r="B462" s="994" t="s">
        <v>124</v>
      </c>
      <c r="C462" s="994"/>
      <c r="D462" s="994"/>
      <c r="E462" s="994"/>
      <c r="F462" s="994"/>
    </row>
    <row r="463" spans="2:6">
      <c r="B463" s="995" t="s">
        <v>121</v>
      </c>
      <c r="C463" s="995"/>
      <c r="D463" s="995"/>
      <c r="E463" s="995"/>
      <c r="F463" s="995"/>
    </row>
    <row r="464" spans="2:6">
      <c r="B464" s="995" t="s">
        <v>122</v>
      </c>
      <c r="C464" s="995"/>
      <c r="D464" s="995"/>
      <c r="E464" s="995"/>
      <c r="F464" s="995"/>
    </row>
    <row r="465" spans="2:6">
      <c r="B465" s="995" t="s">
        <v>123</v>
      </c>
      <c r="C465" s="995"/>
      <c r="D465" s="995"/>
      <c r="E465" s="995"/>
      <c r="F465" s="995"/>
    </row>
  </sheetData>
  <mergeCells count="482">
    <mergeCell ref="B465:F465"/>
    <mergeCell ref="C457:D457"/>
    <mergeCell ref="C458:D458"/>
    <mergeCell ref="C459:D459"/>
    <mergeCell ref="C460:D460"/>
    <mergeCell ref="B461:D461"/>
    <mergeCell ref="E461:F461"/>
    <mergeCell ref="B462:F462"/>
    <mergeCell ref="B463:F463"/>
    <mergeCell ref="B464:F464"/>
    <mergeCell ref="C448:D448"/>
    <mergeCell ref="C449:D449"/>
    <mergeCell ref="C450:D450"/>
    <mergeCell ref="C451:D451"/>
    <mergeCell ref="C452:D452"/>
    <mergeCell ref="C453:D453"/>
    <mergeCell ref="C454:D454"/>
    <mergeCell ref="C455:D455"/>
    <mergeCell ref="C456:D456"/>
    <mergeCell ref="B440:B441"/>
    <mergeCell ref="C440:D441"/>
    <mergeCell ref="E440:F440"/>
    <mergeCell ref="C442:D442"/>
    <mergeCell ref="C443:D443"/>
    <mergeCell ref="C444:D444"/>
    <mergeCell ref="C445:D445"/>
    <mergeCell ref="C446:D446"/>
    <mergeCell ref="C447:D447"/>
    <mergeCell ref="E430:F430"/>
    <mergeCell ref="B431:F431"/>
    <mergeCell ref="B432:F432"/>
    <mergeCell ref="B433:F433"/>
    <mergeCell ref="B434:F434"/>
    <mergeCell ref="B436:F436"/>
    <mergeCell ref="B437:F437"/>
    <mergeCell ref="B438:F438"/>
    <mergeCell ref="B439:F439"/>
    <mergeCell ref="C422:D422"/>
    <mergeCell ref="C423:D423"/>
    <mergeCell ref="C424:D424"/>
    <mergeCell ref="C425:D425"/>
    <mergeCell ref="C426:D426"/>
    <mergeCell ref="C427:D427"/>
    <mergeCell ref="C428:D428"/>
    <mergeCell ref="C429:D429"/>
    <mergeCell ref="B430:D430"/>
    <mergeCell ref="C413:D413"/>
    <mergeCell ref="C414:D414"/>
    <mergeCell ref="C415:D415"/>
    <mergeCell ref="C416:D416"/>
    <mergeCell ref="C417:D417"/>
    <mergeCell ref="C418:D418"/>
    <mergeCell ref="C419:D419"/>
    <mergeCell ref="C420:D420"/>
    <mergeCell ref="C421:D421"/>
    <mergeCell ref="B405:F405"/>
    <mergeCell ref="B406:F406"/>
    <mergeCell ref="B407:F407"/>
    <mergeCell ref="B408:F408"/>
    <mergeCell ref="B409:B410"/>
    <mergeCell ref="C409:D410"/>
    <mergeCell ref="E409:F409"/>
    <mergeCell ref="C411:D411"/>
    <mergeCell ref="C412:D412"/>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C380:D380"/>
    <mergeCell ref="C381:D381"/>
    <mergeCell ref="C382:D382"/>
    <mergeCell ref="C383:D383"/>
    <mergeCell ref="C384:D384"/>
    <mergeCell ref="C385:D385"/>
    <mergeCell ref="C386:D386"/>
    <mergeCell ref="C387:D387"/>
    <mergeCell ref="C388:D388"/>
    <mergeCell ref="B370:F370"/>
    <mergeCell ref="B371:F371"/>
    <mergeCell ref="B372:F372"/>
    <mergeCell ref="B374:F374"/>
    <mergeCell ref="B375:F375"/>
    <mergeCell ref="B376:F376"/>
    <mergeCell ref="B377:F377"/>
    <mergeCell ref="B378:B379"/>
    <mergeCell ref="C378:D379"/>
    <mergeCell ref="E378:F378"/>
    <mergeCell ref="C362:D362"/>
    <mergeCell ref="C363:D363"/>
    <mergeCell ref="C364:D364"/>
    <mergeCell ref="C365:D365"/>
    <mergeCell ref="C366:D366"/>
    <mergeCell ref="C367:D367"/>
    <mergeCell ref="B368:D368"/>
    <mergeCell ref="E368:F368"/>
    <mergeCell ref="B369:F369"/>
    <mergeCell ref="C353:D353"/>
    <mergeCell ref="C354:D354"/>
    <mergeCell ref="C355:D355"/>
    <mergeCell ref="C356:D356"/>
    <mergeCell ref="C357:D357"/>
    <mergeCell ref="C358:D358"/>
    <mergeCell ref="C359:D359"/>
    <mergeCell ref="C360:D360"/>
    <mergeCell ref="C361:D361"/>
    <mergeCell ref="B345:F345"/>
    <mergeCell ref="B346:F346"/>
    <mergeCell ref="B347:B348"/>
    <mergeCell ref="C347:D348"/>
    <mergeCell ref="E347:F347"/>
    <mergeCell ref="C349:D349"/>
    <mergeCell ref="C350:D350"/>
    <mergeCell ref="C351:D351"/>
    <mergeCell ref="C352:D352"/>
    <mergeCell ref="C336:D336"/>
    <mergeCell ref="B337:D337"/>
    <mergeCell ref="E337:F337"/>
    <mergeCell ref="B338:F338"/>
    <mergeCell ref="B339:F339"/>
    <mergeCell ref="B340:F340"/>
    <mergeCell ref="B341:F341"/>
    <mergeCell ref="B343:F343"/>
    <mergeCell ref="B344:F344"/>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B308:F308"/>
    <mergeCell ref="B309:F309"/>
    <mergeCell ref="B310:F310"/>
    <mergeCell ref="B312:F312"/>
    <mergeCell ref="B313:F313"/>
    <mergeCell ref="B314:F314"/>
    <mergeCell ref="B315:F315"/>
    <mergeCell ref="B316:B317"/>
    <mergeCell ref="C316:D317"/>
    <mergeCell ref="E316:F316"/>
    <mergeCell ref="C300:D300"/>
    <mergeCell ref="C301:D301"/>
    <mergeCell ref="C302:D302"/>
    <mergeCell ref="C303:D303"/>
    <mergeCell ref="C304:D304"/>
    <mergeCell ref="C305:D305"/>
    <mergeCell ref="B306:D306"/>
    <mergeCell ref="E306:F306"/>
    <mergeCell ref="B307:F307"/>
    <mergeCell ref="C291:D291"/>
    <mergeCell ref="C292:D292"/>
    <mergeCell ref="C293:D293"/>
    <mergeCell ref="C294:D294"/>
    <mergeCell ref="C295:D295"/>
    <mergeCell ref="C296:D296"/>
    <mergeCell ref="C297:D297"/>
    <mergeCell ref="C298:D298"/>
    <mergeCell ref="C299:D299"/>
    <mergeCell ref="B283:F283"/>
    <mergeCell ref="B284:F284"/>
    <mergeCell ref="B285:B286"/>
    <mergeCell ref="C285:D286"/>
    <mergeCell ref="E285:F285"/>
    <mergeCell ref="C287:D287"/>
    <mergeCell ref="C288:D288"/>
    <mergeCell ref="C289:D289"/>
    <mergeCell ref="C290:D290"/>
    <mergeCell ref="C274:D274"/>
    <mergeCell ref="B275:D275"/>
    <mergeCell ref="E275:F275"/>
    <mergeCell ref="B276:F276"/>
    <mergeCell ref="B277:F277"/>
    <mergeCell ref="B278:F278"/>
    <mergeCell ref="B279:F279"/>
    <mergeCell ref="B281:F281"/>
    <mergeCell ref="B282:F282"/>
    <mergeCell ref="C265:D265"/>
    <mergeCell ref="C266:D266"/>
    <mergeCell ref="C267:D267"/>
    <mergeCell ref="C268:D268"/>
    <mergeCell ref="C269:D269"/>
    <mergeCell ref="C270:D270"/>
    <mergeCell ref="C271:D271"/>
    <mergeCell ref="C272:D272"/>
    <mergeCell ref="C273:D273"/>
    <mergeCell ref="C256:D256"/>
    <mergeCell ref="C257:D257"/>
    <mergeCell ref="C258:D258"/>
    <mergeCell ref="C259:D259"/>
    <mergeCell ref="C260:D260"/>
    <mergeCell ref="C261:D261"/>
    <mergeCell ref="C262:D262"/>
    <mergeCell ref="C263:D263"/>
    <mergeCell ref="C264:D264"/>
    <mergeCell ref="B246:F246"/>
    <mergeCell ref="B247:F247"/>
    <mergeCell ref="B248:F248"/>
    <mergeCell ref="B250:F250"/>
    <mergeCell ref="B251:F251"/>
    <mergeCell ref="B252:F252"/>
    <mergeCell ref="B253:F253"/>
    <mergeCell ref="B254:B255"/>
    <mergeCell ref="C254:D255"/>
    <mergeCell ref="E254:F254"/>
    <mergeCell ref="C238:D238"/>
    <mergeCell ref="C239:D239"/>
    <mergeCell ref="C240:D240"/>
    <mergeCell ref="C241:D241"/>
    <mergeCell ref="C242:D242"/>
    <mergeCell ref="C243:D243"/>
    <mergeCell ref="B244:D244"/>
    <mergeCell ref="E244:F244"/>
    <mergeCell ref="B245:F245"/>
    <mergeCell ref="C229:D229"/>
    <mergeCell ref="C230:D230"/>
    <mergeCell ref="C231:D231"/>
    <mergeCell ref="C232:D232"/>
    <mergeCell ref="C233:D233"/>
    <mergeCell ref="C234:D234"/>
    <mergeCell ref="C235:D235"/>
    <mergeCell ref="C236:D236"/>
    <mergeCell ref="C237:D237"/>
    <mergeCell ref="B221:F221"/>
    <mergeCell ref="B222:F222"/>
    <mergeCell ref="B223:B224"/>
    <mergeCell ref="C223:D224"/>
    <mergeCell ref="E223:F223"/>
    <mergeCell ref="C225:D225"/>
    <mergeCell ref="C226:D226"/>
    <mergeCell ref="C227:D227"/>
    <mergeCell ref="C228:D228"/>
    <mergeCell ref="C212:D212"/>
    <mergeCell ref="B213:D213"/>
    <mergeCell ref="E213:F213"/>
    <mergeCell ref="B214:F214"/>
    <mergeCell ref="B215:F215"/>
    <mergeCell ref="B216:F216"/>
    <mergeCell ref="B217:F217"/>
    <mergeCell ref="B219:F219"/>
    <mergeCell ref="B220:F220"/>
    <mergeCell ref="C203:D203"/>
    <mergeCell ref="C204:D204"/>
    <mergeCell ref="C205:D205"/>
    <mergeCell ref="C206:D206"/>
    <mergeCell ref="C207:D207"/>
    <mergeCell ref="C208:D208"/>
    <mergeCell ref="C209:D209"/>
    <mergeCell ref="C210:D210"/>
    <mergeCell ref="C211:D211"/>
    <mergeCell ref="C194:D194"/>
    <mergeCell ref="C195:D195"/>
    <mergeCell ref="C196:D196"/>
    <mergeCell ref="C197:D197"/>
    <mergeCell ref="C198:D198"/>
    <mergeCell ref="C199:D199"/>
    <mergeCell ref="C200:D200"/>
    <mergeCell ref="C201:D201"/>
    <mergeCell ref="C202:D202"/>
    <mergeCell ref="B185:F185"/>
    <mergeCell ref="B186:F186"/>
    <mergeCell ref="B188:F188"/>
    <mergeCell ref="B189:F189"/>
    <mergeCell ref="B190:F190"/>
    <mergeCell ref="B191:F191"/>
    <mergeCell ref="B192:B193"/>
    <mergeCell ref="C192:D193"/>
    <mergeCell ref="E192:F192"/>
    <mergeCell ref="C177:D177"/>
    <mergeCell ref="C178:D178"/>
    <mergeCell ref="C179:D179"/>
    <mergeCell ref="C180:D180"/>
    <mergeCell ref="C181:D181"/>
    <mergeCell ref="B182:D182"/>
    <mergeCell ref="E182:F182"/>
    <mergeCell ref="B183:F183"/>
    <mergeCell ref="B184:F184"/>
    <mergeCell ref="C168:D168"/>
    <mergeCell ref="C169:D169"/>
    <mergeCell ref="C170:D170"/>
    <mergeCell ref="C171:D171"/>
    <mergeCell ref="C172:D172"/>
    <mergeCell ref="C173:D173"/>
    <mergeCell ref="C174:D174"/>
    <mergeCell ref="C175:D175"/>
    <mergeCell ref="C176:D176"/>
    <mergeCell ref="B160:F160"/>
    <mergeCell ref="B161:B162"/>
    <mergeCell ref="C161:D162"/>
    <mergeCell ref="E161:F161"/>
    <mergeCell ref="C163:D163"/>
    <mergeCell ref="C164:D164"/>
    <mergeCell ref="C165:D165"/>
    <mergeCell ref="C166:D166"/>
    <mergeCell ref="C167:D167"/>
    <mergeCell ref="B151:D151"/>
    <mergeCell ref="E151:F151"/>
    <mergeCell ref="B152:F152"/>
    <mergeCell ref="B153:F153"/>
    <mergeCell ref="B154:F154"/>
    <mergeCell ref="B155:F155"/>
    <mergeCell ref="B157:F157"/>
    <mergeCell ref="B158:F158"/>
    <mergeCell ref="B159:F159"/>
    <mergeCell ref="C142:D142"/>
    <mergeCell ref="C143:D143"/>
    <mergeCell ref="C144:D144"/>
    <mergeCell ref="C145:D145"/>
    <mergeCell ref="C146:D146"/>
    <mergeCell ref="C147:D147"/>
    <mergeCell ref="C148:D148"/>
    <mergeCell ref="C149:D149"/>
    <mergeCell ref="C150:D150"/>
    <mergeCell ref="C133:D133"/>
    <mergeCell ref="C134:D134"/>
    <mergeCell ref="C135:D135"/>
    <mergeCell ref="C136:D136"/>
    <mergeCell ref="C137:D137"/>
    <mergeCell ref="C138:D138"/>
    <mergeCell ref="C139:D139"/>
    <mergeCell ref="C140:D140"/>
    <mergeCell ref="C141:D141"/>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C55:D55"/>
    <mergeCell ref="C51:D51"/>
    <mergeCell ref="C56:D56"/>
    <mergeCell ref="B57:D57"/>
    <mergeCell ref="E57:F57"/>
    <mergeCell ref="B58:F58"/>
    <mergeCell ref="B59:F59"/>
    <mergeCell ref="C49:D49"/>
    <mergeCell ref="C50:D50"/>
    <mergeCell ref="C52:D52"/>
    <mergeCell ref="C53:D53"/>
    <mergeCell ref="C54:D54"/>
    <mergeCell ref="C44:D44"/>
    <mergeCell ref="C45:D45"/>
    <mergeCell ref="C46:D46"/>
    <mergeCell ref="C47:D47"/>
    <mergeCell ref="C48:D48"/>
    <mergeCell ref="C39:D39"/>
    <mergeCell ref="C40:D40"/>
    <mergeCell ref="C41:D41"/>
    <mergeCell ref="C42:D42"/>
    <mergeCell ref="C43:D43"/>
    <mergeCell ref="B65:F65"/>
    <mergeCell ref="B66:F66"/>
    <mergeCell ref="B67:F67"/>
    <mergeCell ref="B68:B69"/>
    <mergeCell ref="C68:D69"/>
    <mergeCell ref="E68:F68"/>
    <mergeCell ref="B60:F60"/>
    <mergeCell ref="B61:F61"/>
    <mergeCell ref="B62:F62"/>
    <mergeCell ref="B64:F64"/>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E89:F89"/>
    <mergeCell ref="B90:F90"/>
    <mergeCell ref="B91:F91"/>
    <mergeCell ref="B92:F92"/>
    <mergeCell ref="B93:F93"/>
    <mergeCell ref="C85:D85"/>
    <mergeCell ref="C86:D86"/>
    <mergeCell ref="C87:D87"/>
    <mergeCell ref="C88:D88"/>
    <mergeCell ref="B89:D89"/>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C40" sqref="C40"/>
    </sheetView>
  </sheetViews>
  <sheetFormatPr baseColWidth="10" defaultColWidth="11.42578125" defaultRowHeight="15"/>
  <cols>
    <col min="1" max="1" width="4" style="231" customWidth="1"/>
    <col min="2" max="2" width="22.42578125" style="231" customWidth="1"/>
    <col min="3" max="3" width="38.42578125" style="231" customWidth="1"/>
    <col min="4" max="5" width="10.42578125" style="231" customWidth="1"/>
    <col min="6" max="6" width="4" style="231" customWidth="1"/>
    <col min="7" max="7" width="22.42578125" style="231" customWidth="1"/>
    <col min="8" max="8" width="38.42578125" style="231" customWidth="1"/>
    <col min="9" max="16384" width="11.42578125" style="231"/>
  </cols>
  <sheetData>
    <row r="1" spans="1:10" s="6" customFormat="1" ht="54.95" customHeight="1"/>
    <row r="2" spans="1:10" s="6" customFormat="1" ht="30" customHeight="1"/>
    <row r="4" spans="1:10" ht="8.25" customHeight="1">
      <c r="A4" s="1019"/>
      <c r="B4" s="1019"/>
      <c r="C4" s="1019"/>
      <c r="D4" s="1019"/>
      <c r="E4" s="1019"/>
      <c r="F4" s="1019"/>
      <c r="G4" s="1019"/>
      <c r="H4" s="1019"/>
    </row>
    <row r="5" spans="1:10" ht="25.5" customHeight="1">
      <c r="A5" s="1020" t="s">
        <v>940</v>
      </c>
      <c r="B5" s="1020"/>
      <c r="C5" s="1021"/>
      <c r="D5" s="1021"/>
      <c r="E5" s="1021"/>
      <c r="F5" s="1020" t="s">
        <v>883</v>
      </c>
      <c r="G5" s="1020"/>
      <c r="H5" s="1022"/>
      <c r="I5" s="1022"/>
      <c r="J5" s="1022"/>
    </row>
    <row r="6" spans="1:10" ht="18" customHeight="1">
      <c r="A6" s="232"/>
      <c r="B6" s="232"/>
      <c r="C6" s="233"/>
      <c r="D6" s="233"/>
      <c r="E6" s="233"/>
      <c r="F6" s="232"/>
      <c r="G6" s="232"/>
      <c r="H6" s="232"/>
    </row>
    <row r="7" spans="1:10" ht="14.45" customHeight="1">
      <c r="A7" s="1023" t="s">
        <v>941</v>
      </c>
      <c r="B7" s="1023"/>
      <c r="C7" s="1023"/>
      <c r="D7" s="1023"/>
      <c r="E7" s="1023"/>
      <c r="F7" s="1023"/>
      <c r="G7" s="1023"/>
      <c r="H7" s="1023"/>
      <c r="I7" s="1023"/>
      <c r="J7" s="1023"/>
    </row>
    <row r="8" spans="1:10" ht="25.5">
      <c r="A8" s="234" t="s">
        <v>114</v>
      </c>
      <c r="B8" s="235" t="s">
        <v>907</v>
      </c>
      <c r="C8" s="235" t="s">
        <v>942</v>
      </c>
      <c r="D8" s="235" t="s">
        <v>227</v>
      </c>
      <c r="E8" s="235" t="s">
        <v>879</v>
      </c>
      <c r="F8" s="235" t="s">
        <v>114</v>
      </c>
      <c r="G8" s="235" t="s">
        <v>907</v>
      </c>
      <c r="H8" s="235" t="s">
        <v>943</v>
      </c>
      <c r="I8" s="235" t="s">
        <v>227</v>
      </c>
      <c r="J8" s="235" t="s">
        <v>879</v>
      </c>
    </row>
    <row r="9" spans="1:10">
      <c r="A9" s="236">
        <v>1</v>
      </c>
      <c r="B9" s="237"/>
      <c r="C9" s="237"/>
      <c r="D9" s="237"/>
      <c r="E9" s="237"/>
      <c r="F9" s="238">
        <v>1</v>
      </c>
      <c r="G9" s="237"/>
      <c r="H9" s="237"/>
      <c r="I9" s="237"/>
      <c r="J9" s="237"/>
    </row>
    <row r="10" spans="1:10">
      <c r="A10" s="236">
        <v>2</v>
      </c>
      <c r="B10" s="237"/>
      <c r="C10" s="237"/>
      <c r="D10" s="237"/>
      <c r="E10" s="237"/>
      <c r="F10" s="238">
        <v>2</v>
      </c>
      <c r="G10" s="237"/>
      <c r="H10" s="237"/>
      <c r="I10" s="237"/>
      <c r="J10" s="237"/>
    </row>
    <row r="11" spans="1:10">
      <c r="A11" s="236">
        <v>3</v>
      </c>
      <c r="B11" s="237"/>
      <c r="C11" s="237"/>
      <c r="D11" s="237"/>
      <c r="E11" s="237"/>
      <c r="F11" s="238">
        <v>3</v>
      </c>
      <c r="G11" s="237"/>
      <c r="H11" s="237"/>
      <c r="I11" s="237"/>
      <c r="J11" s="237"/>
    </row>
    <row r="12" spans="1:10">
      <c r="A12" s="236">
        <v>4</v>
      </c>
      <c r="B12" s="237"/>
      <c r="C12" s="237"/>
      <c r="D12" s="237"/>
      <c r="E12" s="237"/>
      <c r="F12" s="238">
        <v>4</v>
      </c>
      <c r="G12" s="237"/>
      <c r="H12" s="237"/>
      <c r="I12" s="237"/>
      <c r="J12" s="237"/>
    </row>
    <row r="13" spans="1:10">
      <c r="A13" s="236">
        <v>5</v>
      </c>
      <c r="B13" s="237"/>
      <c r="C13" s="237"/>
      <c r="D13" s="237"/>
      <c r="E13" s="237"/>
      <c r="F13" s="238">
        <v>5</v>
      </c>
      <c r="G13" s="237"/>
      <c r="H13" s="237"/>
      <c r="I13" s="237"/>
      <c r="J13" s="237"/>
    </row>
    <row r="14" spans="1:10">
      <c r="A14" s="236">
        <v>6</v>
      </c>
      <c r="B14" s="237"/>
      <c r="C14" s="237"/>
      <c r="D14" s="237"/>
      <c r="E14" s="237"/>
      <c r="F14" s="238">
        <v>6</v>
      </c>
      <c r="G14" s="237"/>
      <c r="H14" s="237"/>
      <c r="I14" s="237"/>
      <c r="J14" s="237"/>
    </row>
    <row r="15" spans="1:10">
      <c r="A15" s="236">
        <v>7</v>
      </c>
      <c r="B15" s="237"/>
      <c r="C15" s="237"/>
      <c r="D15" s="237"/>
      <c r="E15" s="237"/>
      <c r="F15" s="238">
        <v>7</v>
      </c>
      <c r="G15" s="237"/>
      <c r="H15" s="237"/>
      <c r="I15" s="237"/>
      <c r="J15" s="237"/>
    </row>
    <row r="16" spans="1:10">
      <c r="A16" s="236">
        <v>8</v>
      </c>
      <c r="B16" s="237"/>
      <c r="C16" s="237"/>
      <c r="D16" s="237"/>
      <c r="E16" s="237"/>
      <c r="F16" s="238">
        <v>8</v>
      </c>
      <c r="G16" s="237"/>
      <c r="H16" s="237"/>
      <c r="I16" s="237"/>
      <c r="J16" s="237"/>
    </row>
    <row r="18" spans="1:10" ht="16.5" customHeight="1">
      <c r="A18" s="1017" t="s">
        <v>944</v>
      </c>
      <c r="B18" s="1017"/>
      <c r="C18" s="1017"/>
      <c r="D18" s="1017"/>
      <c r="E18" s="1017"/>
      <c r="F18" s="1017"/>
      <c r="G18" s="1017"/>
      <c r="H18" s="1017"/>
      <c r="I18" s="1017"/>
      <c r="J18" s="1017"/>
    </row>
    <row r="19" spans="1:10" ht="25.5">
      <c r="A19" s="239" t="s">
        <v>114</v>
      </c>
      <c r="B19" s="239" t="s">
        <v>908</v>
      </c>
      <c r="C19" s="239" t="s">
        <v>945</v>
      </c>
      <c r="D19" s="239" t="s">
        <v>227</v>
      </c>
      <c r="E19" s="239" t="s">
        <v>879</v>
      </c>
      <c r="F19" s="239" t="s">
        <v>114</v>
      </c>
      <c r="G19" s="239" t="s">
        <v>908</v>
      </c>
      <c r="H19" s="239" t="s">
        <v>946</v>
      </c>
      <c r="I19" s="239" t="s">
        <v>227</v>
      </c>
      <c r="J19" s="239" t="s">
        <v>879</v>
      </c>
    </row>
    <row r="20" spans="1:10">
      <c r="A20" s="236">
        <v>1</v>
      </c>
      <c r="B20" s="237"/>
      <c r="C20" s="237"/>
      <c r="D20" s="237"/>
      <c r="E20" s="237"/>
      <c r="F20" s="238">
        <v>1</v>
      </c>
      <c r="G20" s="237"/>
      <c r="H20" s="237"/>
      <c r="I20" s="237"/>
      <c r="J20" s="237"/>
    </row>
    <row r="21" spans="1:10">
      <c r="A21" s="236">
        <v>2</v>
      </c>
      <c r="B21" s="237"/>
      <c r="C21" s="237"/>
      <c r="D21" s="237"/>
      <c r="E21" s="237"/>
      <c r="F21" s="238">
        <v>2</v>
      </c>
      <c r="G21" s="237"/>
      <c r="H21" s="237"/>
      <c r="I21" s="237"/>
      <c r="J21" s="237"/>
    </row>
    <row r="22" spans="1:10">
      <c r="A22" s="236">
        <v>3</v>
      </c>
      <c r="B22" s="237"/>
      <c r="C22" s="237"/>
      <c r="D22" s="237"/>
      <c r="E22" s="237"/>
      <c r="F22" s="238">
        <v>3</v>
      </c>
      <c r="G22" s="237"/>
      <c r="H22" s="237"/>
      <c r="I22" s="237"/>
      <c r="J22" s="237"/>
    </row>
    <row r="23" spans="1:10">
      <c r="A23" s="236">
        <v>4</v>
      </c>
      <c r="B23" s="237"/>
      <c r="C23" s="237"/>
      <c r="D23" s="237"/>
      <c r="E23" s="237"/>
      <c r="F23" s="238">
        <v>4</v>
      </c>
      <c r="G23" s="237"/>
      <c r="H23" s="237"/>
      <c r="I23" s="237"/>
      <c r="J23" s="237"/>
    </row>
    <row r="24" spans="1:10">
      <c r="A24" s="236">
        <v>5</v>
      </c>
      <c r="B24" s="237"/>
      <c r="C24" s="237"/>
      <c r="D24" s="237"/>
      <c r="E24" s="237"/>
      <c r="F24" s="238">
        <v>5</v>
      </c>
      <c r="G24" s="237"/>
      <c r="H24" s="237"/>
      <c r="I24" s="237"/>
      <c r="J24" s="237"/>
    </row>
    <row r="25" spans="1:10">
      <c r="A25" s="236">
        <v>6</v>
      </c>
      <c r="B25" s="237"/>
      <c r="C25" s="237"/>
      <c r="D25" s="237"/>
      <c r="E25" s="237"/>
      <c r="F25" s="238">
        <v>6</v>
      </c>
      <c r="G25" s="237"/>
      <c r="H25" s="237"/>
      <c r="I25" s="237"/>
      <c r="J25" s="237"/>
    </row>
    <row r="26" spans="1:10">
      <c r="A26" s="236">
        <v>7</v>
      </c>
      <c r="B26" s="237"/>
      <c r="C26" s="237"/>
      <c r="D26" s="237"/>
      <c r="E26" s="237"/>
      <c r="F26" s="238">
        <v>7</v>
      </c>
      <c r="G26" s="237"/>
      <c r="H26" s="237"/>
      <c r="I26" s="237"/>
      <c r="J26" s="237"/>
    </row>
    <row r="27" spans="1:10">
      <c r="A27" s="236">
        <v>8</v>
      </c>
      <c r="B27" s="237"/>
      <c r="C27" s="237"/>
      <c r="D27" s="237"/>
      <c r="E27" s="237"/>
      <c r="F27" s="238">
        <v>8</v>
      </c>
      <c r="G27" s="237"/>
      <c r="H27" s="237"/>
      <c r="I27" s="237"/>
      <c r="J27" s="237"/>
    </row>
    <row r="28" spans="1:10">
      <c r="A28" s="240"/>
      <c r="B28" s="241"/>
      <c r="C28" s="241"/>
      <c r="D28" s="241"/>
      <c r="E28" s="241"/>
      <c r="F28" s="242"/>
      <c r="G28" s="241"/>
      <c r="H28" s="241"/>
    </row>
    <row r="29" spans="1:10" ht="14.45" customHeight="1">
      <c r="A29" s="1018" t="s">
        <v>947</v>
      </c>
      <c r="B29" s="1018"/>
      <c r="C29" s="1018"/>
      <c r="D29" s="1018"/>
      <c r="E29" s="1018"/>
      <c r="F29" s="1018"/>
      <c r="G29" s="1018"/>
      <c r="H29" s="1018"/>
      <c r="I29" s="1018"/>
      <c r="J29" s="1018"/>
    </row>
    <row r="30" spans="1:10" ht="25.5">
      <c r="A30" s="243" t="s">
        <v>114</v>
      </c>
      <c r="B30" s="244" t="s">
        <v>948</v>
      </c>
      <c r="C30" s="244" t="s">
        <v>945</v>
      </c>
      <c r="D30" s="244" t="s">
        <v>227</v>
      </c>
      <c r="E30" s="244" t="s">
        <v>879</v>
      </c>
      <c r="F30" s="244" t="s">
        <v>114</v>
      </c>
      <c r="G30" s="244" t="s">
        <v>948</v>
      </c>
      <c r="H30" s="244" t="s">
        <v>946</v>
      </c>
      <c r="I30" s="244" t="s">
        <v>227</v>
      </c>
      <c r="J30" s="244" t="s">
        <v>879</v>
      </c>
    </row>
    <row r="31" spans="1:10">
      <c r="A31" s="236">
        <v>1</v>
      </c>
      <c r="B31" s="237"/>
      <c r="C31" s="237"/>
      <c r="D31" s="237"/>
      <c r="E31" s="237"/>
      <c r="F31" s="238">
        <v>1</v>
      </c>
      <c r="G31" s="237"/>
      <c r="H31" s="237"/>
      <c r="I31" s="237"/>
      <c r="J31" s="237"/>
    </row>
    <row r="32" spans="1:10">
      <c r="A32" s="236">
        <v>2</v>
      </c>
      <c r="B32" s="237"/>
      <c r="C32" s="237"/>
      <c r="D32" s="237"/>
      <c r="E32" s="237"/>
      <c r="F32" s="238">
        <v>2</v>
      </c>
      <c r="G32" s="237"/>
      <c r="H32" s="237"/>
      <c r="I32" s="237"/>
      <c r="J32" s="237"/>
    </row>
    <row r="33" spans="1:10">
      <c r="A33" s="236">
        <v>3</v>
      </c>
      <c r="B33" s="237"/>
      <c r="C33" s="237"/>
      <c r="D33" s="237"/>
      <c r="E33" s="237"/>
      <c r="F33" s="238">
        <v>3</v>
      </c>
      <c r="G33" s="237"/>
      <c r="H33" s="237"/>
      <c r="I33" s="237"/>
      <c r="J33" s="237"/>
    </row>
    <row r="34" spans="1:10">
      <c r="A34" s="236">
        <v>4</v>
      </c>
      <c r="B34" s="237"/>
      <c r="C34" s="237"/>
      <c r="D34" s="237"/>
      <c r="E34" s="237"/>
      <c r="F34" s="238">
        <v>4</v>
      </c>
      <c r="G34" s="237"/>
      <c r="H34" s="237"/>
      <c r="I34" s="237"/>
      <c r="J34" s="237"/>
    </row>
    <row r="35" spans="1:10">
      <c r="A35" s="236">
        <v>5</v>
      </c>
      <c r="B35" s="237"/>
      <c r="C35" s="237"/>
      <c r="D35" s="237"/>
      <c r="E35" s="237"/>
      <c r="F35" s="238">
        <v>5</v>
      </c>
      <c r="G35" s="237"/>
      <c r="H35" s="237"/>
      <c r="I35" s="237"/>
      <c r="J35" s="237"/>
    </row>
    <row r="36" spans="1:10">
      <c r="A36" s="236">
        <v>6</v>
      </c>
      <c r="B36" s="237"/>
      <c r="C36" s="237"/>
      <c r="D36" s="237"/>
      <c r="E36" s="237"/>
      <c r="F36" s="238">
        <v>5</v>
      </c>
      <c r="G36" s="237"/>
      <c r="H36" s="237"/>
      <c r="I36" s="237"/>
      <c r="J36" s="237"/>
    </row>
    <row r="37" spans="1:10">
      <c r="A37" s="236">
        <v>7</v>
      </c>
      <c r="B37" s="237"/>
      <c r="C37" s="237"/>
      <c r="D37" s="237"/>
      <c r="E37" s="237"/>
      <c r="F37" s="238">
        <v>5</v>
      </c>
      <c r="G37" s="237"/>
      <c r="H37" s="237"/>
      <c r="I37" s="237"/>
      <c r="J37" s="237"/>
    </row>
    <row r="38" spans="1:10">
      <c r="A38" s="236">
        <v>8</v>
      </c>
      <c r="B38" s="237"/>
      <c r="C38" s="237"/>
      <c r="D38" s="237"/>
      <c r="E38" s="237"/>
      <c r="F38" s="238">
        <v>5</v>
      </c>
      <c r="G38" s="237"/>
      <c r="H38" s="237"/>
      <c r="I38" s="237"/>
      <c r="J38" s="237"/>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2503046-142D-49F6-AF97-298ADF779052}">
          <x14:formula1>
            <xm:f>'Listados Datos'!$A$3:$A$8</xm:f>
          </x14:formula1>
          <xm:sqref>B9:B16 G9:G16</xm:sqref>
        </x14:dataValidation>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zoomScale="70" zoomScaleNormal="55" zoomScaleSheetLayoutView="70" workbookViewId="0">
      <pane ySplit="3" topLeftCell="A4" activePane="bottomLeft" state="frozen"/>
      <selection pane="bottomLeft" activeCell="E24" sqref="E24"/>
    </sheetView>
  </sheetViews>
  <sheetFormatPr baseColWidth="10" defaultColWidth="11.42578125" defaultRowHeight="15"/>
  <cols>
    <col min="1" max="1" width="11.42578125" bestFit="1" customWidth="1"/>
    <col min="2" max="2" width="21.140625" customWidth="1"/>
    <col min="3" max="3" width="16" customWidth="1"/>
    <col min="4" max="4" width="18.42578125" customWidth="1"/>
    <col min="5" max="5" width="43.42578125" customWidth="1"/>
    <col min="6" max="8" width="18.42578125" customWidth="1"/>
    <col min="9" max="10" width="16.140625" customWidth="1"/>
    <col min="11" max="11" width="27.42578125" customWidth="1"/>
    <col min="12" max="12" width="24.42578125" customWidth="1"/>
    <col min="13" max="13" width="15.42578125" customWidth="1"/>
    <col min="14" max="14" width="25.42578125" customWidth="1"/>
    <col min="15" max="15" width="24" customWidth="1"/>
    <col min="16" max="16" width="14.42578125" customWidth="1"/>
    <col min="17" max="17" width="16.42578125" customWidth="1"/>
    <col min="18" max="18" width="39" customWidth="1"/>
    <col min="19" max="19" width="38.42578125" customWidth="1"/>
    <col min="20" max="20" width="24" customWidth="1"/>
    <col min="21" max="21" width="2.42578125" hidden="1" customWidth="1"/>
    <col min="22" max="22" width="17.85546875" bestFit="1" customWidth="1"/>
    <col min="23" max="23" width="2.42578125" hidden="1" customWidth="1"/>
    <col min="24" max="24" width="22.42578125" customWidth="1"/>
    <col min="25" max="25" width="13.42578125" hidden="1" customWidth="1"/>
    <col min="26" max="26" width="7.42578125" customWidth="1"/>
    <col min="27" max="27" width="14.140625" bestFit="1" customWidth="1"/>
    <col min="28" max="28" width="27.42578125" customWidth="1"/>
    <col min="29" max="29" width="62.140625" customWidth="1"/>
    <col min="30" max="30" width="40" customWidth="1"/>
    <col min="31" max="32" width="14.42578125" customWidth="1"/>
    <col min="33" max="33" width="16.85546875" customWidth="1"/>
  </cols>
  <sheetData>
    <row r="1" spans="1:33" s="252" customFormat="1" ht="26.25">
      <c r="A1" s="1035"/>
      <c r="B1" s="250"/>
      <c r="C1" s="250"/>
      <c r="D1" s="250"/>
      <c r="E1" s="250"/>
      <c r="F1" s="250"/>
      <c r="G1" s="250"/>
      <c r="H1" s="250"/>
      <c r="I1" s="250"/>
      <c r="J1" s="250"/>
      <c r="K1" s="250"/>
      <c r="L1" s="251"/>
      <c r="M1" s="251"/>
      <c r="N1" s="251"/>
      <c r="O1" s="251"/>
      <c r="P1" s="251"/>
      <c r="Q1" s="251"/>
      <c r="R1" s="249"/>
      <c r="S1" s="249"/>
      <c r="T1" s="249"/>
      <c r="U1" s="249"/>
      <c r="V1" s="249"/>
      <c r="W1" s="249"/>
      <c r="X1" s="249"/>
      <c r="Y1" s="249"/>
      <c r="Z1" s="249"/>
      <c r="AA1" s="249"/>
      <c r="AB1" s="249"/>
      <c r="AC1" s="249"/>
      <c r="AD1" s="249"/>
      <c r="AE1" s="249"/>
      <c r="AF1" s="249"/>
      <c r="AG1" s="249"/>
    </row>
    <row r="2" spans="1:33" s="252" customFormat="1" ht="26.25">
      <c r="A2" s="1035"/>
      <c r="B2" s="250"/>
      <c r="C2" s="250"/>
      <c r="D2" s="250"/>
      <c r="E2" s="250"/>
      <c r="F2" s="250"/>
      <c r="G2" s="250"/>
      <c r="H2" s="250"/>
      <c r="I2" s="250"/>
      <c r="J2" s="250"/>
      <c r="K2" s="250"/>
      <c r="L2" s="251"/>
      <c r="M2" s="251"/>
      <c r="N2" s="251"/>
      <c r="O2" s="251"/>
      <c r="P2" s="251"/>
      <c r="Q2" s="251"/>
      <c r="R2" s="249"/>
      <c r="S2" s="249"/>
      <c r="T2" s="249"/>
      <c r="U2" s="249"/>
      <c r="V2" s="249"/>
      <c r="W2" s="249"/>
      <c r="X2" s="249"/>
      <c r="Y2" s="249"/>
      <c r="Z2" s="249"/>
      <c r="AA2" s="249"/>
      <c r="AB2" s="249"/>
      <c r="AC2" s="249"/>
      <c r="AD2" s="249"/>
      <c r="AE2" s="249"/>
      <c r="AF2" s="249"/>
      <c r="AG2" s="249"/>
    </row>
    <row r="3" spans="1:33" s="252" customFormat="1" ht="16.5" thickBot="1">
      <c r="A3" s="1036"/>
      <c r="B3" s="253"/>
      <c r="C3" s="253"/>
      <c r="D3" s="253"/>
      <c r="E3" s="253"/>
      <c r="F3" s="253"/>
      <c r="G3" s="253"/>
      <c r="H3" s="253"/>
      <c r="I3" s="253"/>
      <c r="J3" s="253"/>
      <c r="K3" s="253"/>
      <c r="L3" s="251"/>
      <c r="M3" s="251"/>
      <c r="N3" s="251"/>
      <c r="O3" s="251"/>
      <c r="P3" s="251"/>
      <c r="Q3" s="251"/>
      <c r="R3" s="249"/>
      <c r="S3" s="249"/>
      <c r="T3" s="249"/>
      <c r="U3" s="249"/>
      <c r="V3" s="249"/>
      <c r="W3" s="249"/>
      <c r="X3" s="249"/>
      <c r="Y3" s="249"/>
      <c r="Z3" s="249"/>
      <c r="AA3" s="249"/>
      <c r="AB3" s="249"/>
      <c r="AC3" s="249"/>
      <c r="AD3" s="249"/>
      <c r="AE3" s="249"/>
      <c r="AF3" s="249"/>
      <c r="AG3" s="249"/>
    </row>
    <row r="4" spans="1:33">
      <c r="A4" s="254"/>
      <c r="B4" s="255"/>
      <c r="C4" s="255"/>
      <c r="D4" s="255"/>
      <c r="E4" s="255"/>
      <c r="F4" s="255"/>
      <c r="G4" s="255"/>
      <c r="H4" s="255"/>
      <c r="I4" s="1031"/>
      <c r="J4" s="1032"/>
      <c r="K4" s="1032"/>
      <c r="L4" s="1032"/>
      <c r="M4" s="1032"/>
      <c r="N4" s="1032"/>
      <c r="O4" s="1032"/>
      <c r="P4" s="1032"/>
      <c r="Q4" s="1032"/>
      <c r="R4" s="1032"/>
      <c r="S4" s="1032"/>
      <c r="T4" s="1032"/>
      <c r="U4" s="1032"/>
      <c r="V4" s="1032"/>
      <c r="W4" s="1032"/>
      <c r="X4" s="1032"/>
      <c r="Y4" s="1032"/>
      <c r="Z4" s="1032"/>
      <c r="AA4" s="1032"/>
      <c r="AB4" s="1032"/>
      <c r="AC4" s="1032"/>
      <c r="AD4" s="1032"/>
      <c r="AE4" s="1037"/>
      <c r="AF4" s="1037"/>
      <c r="AG4" s="1037"/>
    </row>
    <row r="5" spans="1:33" ht="15.75" thickBot="1">
      <c r="A5" s="256"/>
      <c r="I5" s="1033"/>
      <c r="J5" s="1034"/>
      <c r="K5" s="1034"/>
      <c r="L5" s="1034"/>
      <c r="M5" s="1034"/>
      <c r="N5" s="1034"/>
      <c r="O5" s="1034"/>
      <c r="P5" s="1034"/>
      <c r="Q5" s="1034"/>
      <c r="R5" s="1034"/>
      <c r="S5" s="1034"/>
      <c r="T5" s="1034"/>
      <c r="U5" s="1034"/>
      <c r="V5" s="1034"/>
      <c r="W5" s="1034"/>
      <c r="X5" s="1034"/>
      <c r="Y5" s="1034"/>
      <c r="Z5" s="1034"/>
      <c r="AA5" s="1034"/>
      <c r="AB5" s="1034"/>
      <c r="AC5" s="1034"/>
      <c r="AD5" s="1034"/>
      <c r="AE5" s="1038"/>
      <c r="AF5" s="1038"/>
      <c r="AG5" s="1038"/>
    </row>
    <row r="6" spans="1:33" ht="20.25">
      <c r="A6" s="1039" t="s">
        <v>1003</v>
      </c>
      <c r="B6" s="1040"/>
      <c r="C6" s="1040"/>
      <c r="D6" s="1040"/>
      <c r="E6" s="1040"/>
      <c r="F6" s="1040"/>
      <c r="G6" s="1040"/>
      <c r="H6" s="1040"/>
      <c r="I6" s="1040" t="s">
        <v>1004</v>
      </c>
      <c r="J6" s="1040"/>
      <c r="K6" s="1040"/>
      <c r="L6" s="1040"/>
      <c r="M6" s="1040"/>
      <c r="N6" s="1040"/>
      <c r="O6" s="1040"/>
      <c r="P6" s="1040"/>
      <c r="Q6" s="1040"/>
      <c r="R6" s="1040"/>
      <c r="S6" s="1040"/>
      <c r="T6" s="1041" t="s">
        <v>319</v>
      </c>
      <c r="U6" s="1041"/>
      <c r="V6" s="1041"/>
      <c r="W6" s="1041"/>
      <c r="X6" s="1041"/>
      <c r="Y6" s="1041"/>
      <c r="Z6" s="1041"/>
      <c r="AA6" s="1040" t="s">
        <v>1005</v>
      </c>
      <c r="AB6" s="1040"/>
      <c r="AC6" s="1040"/>
      <c r="AD6" s="1040"/>
      <c r="AE6" s="1040"/>
      <c r="AF6" s="1040"/>
      <c r="AG6" s="1042"/>
    </row>
    <row r="7" spans="1:33" ht="24">
      <c r="A7" s="1043" t="s">
        <v>1006</v>
      </c>
      <c r="B7" s="1024" t="s">
        <v>24</v>
      </c>
      <c r="C7" s="1024" t="s">
        <v>1007</v>
      </c>
      <c r="D7" s="1024" t="s">
        <v>1008</v>
      </c>
      <c r="E7" s="1024" t="s">
        <v>1009</v>
      </c>
      <c r="F7" s="1024" t="s">
        <v>936</v>
      </c>
      <c r="G7" s="1024"/>
      <c r="H7" s="1024" t="s">
        <v>1010</v>
      </c>
      <c r="I7" s="1024" t="s">
        <v>1011</v>
      </c>
      <c r="J7" s="1024" t="s">
        <v>1012</v>
      </c>
      <c r="K7" s="1024" t="s">
        <v>1013</v>
      </c>
      <c r="L7" s="1024" t="s">
        <v>1014</v>
      </c>
      <c r="M7" s="1024" t="s">
        <v>1015</v>
      </c>
      <c r="N7" s="1024" t="s">
        <v>1016</v>
      </c>
      <c r="O7" s="1024" t="s">
        <v>1017</v>
      </c>
      <c r="P7" s="1024" t="s">
        <v>1018</v>
      </c>
      <c r="Q7" s="1024" t="s">
        <v>1019</v>
      </c>
      <c r="R7" s="1024" t="s">
        <v>1020</v>
      </c>
      <c r="S7" s="1024"/>
      <c r="T7" s="1024"/>
      <c r="U7" s="1024"/>
      <c r="V7" s="1024"/>
      <c r="W7" s="1024"/>
      <c r="X7" s="1024"/>
      <c r="Y7" s="1024"/>
      <c r="Z7" s="1024"/>
      <c r="AA7" s="1029" t="s">
        <v>1021</v>
      </c>
      <c r="AB7" s="1029" t="s">
        <v>1022</v>
      </c>
      <c r="AC7" s="257" t="s">
        <v>1023</v>
      </c>
      <c r="AD7" s="257" t="s">
        <v>1024</v>
      </c>
      <c r="AE7" s="1024" t="s">
        <v>1025</v>
      </c>
      <c r="AF7" s="1024" t="s">
        <v>1026</v>
      </c>
      <c r="AG7" s="1026" t="s">
        <v>1027</v>
      </c>
    </row>
    <row r="8" spans="1:33">
      <c r="A8" s="1043"/>
      <c r="B8" s="1024"/>
      <c r="C8" s="1024"/>
      <c r="D8" s="1024"/>
      <c r="E8" s="1024"/>
      <c r="F8" s="1024" t="s">
        <v>1028</v>
      </c>
      <c r="G8" s="1024" t="s">
        <v>1029</v>
      </c>
      <c r="H8" s="1024"/>
      <c r="I8" s="1024"/>
      <c r="J8" s="1024"/>
      <c r="K8" s="1024"/>
      <c r="L8" s="1024"/>
      <c r="M8" s="1024"/>
      <c r="N8" s="1024"/>
      <c r="O8" s="1024"/>
      <c r="P8" s="1024"/>
      <c r="Q8" s="1024"/>
      <c r="R8" s="1024" t="s">
        <v>1030</v>
      </c>
      <c r="S8" s="1024" t="s">
        <v>1031</v>
      </c>
      <c r="T8" s="1028" t="s">
        <v>1032</v>
      </c>
      <c r="U8" s="1028"/>
      <c r="V8" s="1028"/>
      <c r="W8" s="1028"/>
      <c r="X8" s="1028"/>
      <c r="Y8" s="257"/>
      <c r="Z8" s="1024" t="s">
        <v>182</v>
      </c>
      <c r="AA8" s="1029"/>
      <c r="AB8" s="1029"/>
      <c r="AC8" s="1024" t="s">
        <v>1033</v>
      </c>
      <c r="AD8" s="1024" t="s">
        <v>1034</v>
      </c>
      <c r="AE8" s="1024"/>
      <c r="AF8" s="1024"/>
      <c r="AG8" s="1026"/>
    </row>
    <row r="9" spans="1:33" ht="23.25" customHeight="1" thickBot="1">
      <c r="A9" s="1044"/>
      <c r="B9" s="1025"/>
      <c r="C9" s="1025"/>
      <c r="D9" s="1025"/>
      <c r="E9" s="1025"/>
      <c r="F9" s="1025"/>
      <c r="G9" s="1025"/>
      <c r="H9" s="1025"/>
      <c r="I9" s="1025"/>
      <c r="J9" s="1025"/>
      <c r="K9" s="1025"/>
      <c r="L9" s="1025"/>
      <c r="M9" s="1025"/>
      <c r="N9" s="1025"/>
      <c r="O9" s="258"/>
      <c r="P9" s="258"/>
      <c r="Q9" s="258"/>
      <c r="R9" s="1025"/>
      <c r="S9" s="1025"/>
      <c r="T9" s="258" t="s">
        <v>1035</v>
      </c>
      <c r="U9" s="258"/>
      <c r="V9" s="258" t="s">
        <v>1036</v>
      </c>
      <c r="W9" s="258"/>
      <c r="X9" s="258" t="s">
        <v>1037</v>
      </c>
      <c r="Y9" s="259"/>
      <c r="Z9" s="1025"/>
      <c r="AA9" s="1030"/>
      <c r="AB9" s="1030"/>
      <c r="AC9" s="1025"/>
      <c r="AD9" s="1025"/>
      <c r="AE9" s="1025"/>
      <c r="AF9" s="1025"/>
      <c r="AG9" s="1027"/>
    </row>
    <row r="10" spans="1:33" s="3" customFormat="1">
      <c r="A10" s="260"/>
      <c r="B10" s="260"/>
      <c r="C10" s="260"/>
      <c r="D10" s="260"/>
      <c r="E10" s="260"/>
      <c r="F10" s="260"/>
      <c r="G10" s="260"/>
      <c r="H10" s="260"/>
      <c r="I10" s="261"/>
      <c r="J10" s="262"/>
      <c r="K10" s="261"/>
      <c r="L10" s="261"/>
      <c r="M10" s="260"/>
      <c r="N10" s="260"/>
      <c r="O10" s="260"/>
      <c r="P10" s="260"/>
      <c r="Q10" s="260"/>
      <c r="R10" s="260"/>
      <c r="S10" s="263"/>
      <c r="T10" s="260"/>
      <c r="U10" s="260"/>
      <c r="V10" s="260"/>
      <c r="W10" s="260"/>
      <c r="X10" s="260"/>
      <c r="Y10" s="260"/>
      <c r="Z10" s="260"/>
      <c r="AA10" s="260"/>
      <c r="AB10" s="260"/>
      <c r="AC10" s="260"/>
      <c r="AD10" s="260"/>
      <c r="AE10" s="260"/>
      <c r="AF10" s="261"/>
      <c r="AG10" s="260"/>
    </row>
    <row r="11" spans="1:33" s="3" customFormat="1">
      <c r="A11" s="264"/>
      <c r="B11" s="264"/>
      <c r="C11" s="264"/>
      <c r="D11" s="264"/>
      <c r="E11" s="264"/>
      <c r="F11" s="264"/>
      <c r="G11" s="264"/>
      <c r="H11" s="264"/>
      <c r="I11" s="262"/>
      <c r="J11" s="262"/>
      <c r="K11" s="262"/>
      <c r="L11" s="262"/>
      <c r="M11" s="264"/>
      <c r="N11" s="264"/>
      <c r="O11" s="264"/>
      <c r="P11" s="264"/>
      <c r="Q11" s="264"/>
      <c r="R11" s="264"/>
      <c r="S11" s="264"/>
      <c r="T11" s="264"/>
      <c r="U11" s="264"/>
      <c r="V11" s="260"/>
      <c r="W11" s="264"/>
      <c r="X11" s="264"/>
      <c r="Y11" s="264"/>
      <c r="Z11" s="264"/>
      <c r="AA11" s="260"/>
      <c r="AB11" s="260"/>
      <c r="AC11" s="264"/>
      <c r="AD11" s="264"/>
      <c r="AE11" s="264"/>
      <c r="AF11" s="261"/>
      <c r="AG11" s="260"/>
    </row>
    <row r="12" spans="1:33" s="3" customFormat="1">
      <c r="A12" s="264"/>
      <c r="B12" s="264"/>
      <c r="C12" s="264"/>
      <c r="D12" s="264"/>
      <c r="E12" s="264"/>
      <c r="F12" s="264"/>
      <c r="G12" s="264"/>
      <c r="H12" s="264"/>
      <c r="I12" s="262"/>
      <c r="J12" s="262"/>
      <c r="K12" s="262"/>
      <c r="L12" s="262"/>
      <c r="M12" s="264"/>
      <c r="N12" s="264"/>
      <c r="O12" s="264"/>
      <c r="P12" s="264"/>
      <c r="Q12" s="264"/>
      <c r="R12" s="264"/>
      <c r="S12" s="264"/>
      <c r="T12" s="264"/>
      <c r="U12" s="264"/>
      <c r="V12" s="260"/>
      <c r="W12" s="264"/>
      <c r="X12" s="264"/>
      <c r="Y12" s="264"/>
      <c r="Z12" s="264"/>
      <c r="AA12" s="260"/>
      <c r="AB12" s="260"/>
      <c r="AC12" s="264"/>
      <c r="AD12" s="264"/>
      <c r="AE12" s="264"/>
      <c r="AF12" s="261"/>
      <c r="AG12" s="260"/>
    </row>
    <row r="13" spans="1:33" s="3" customFormat="1">
      <c r="A13" s="264"/>
      <c r="B13" s="264"/>
      <c r="C13" s="264"/>
      <c r="D13" s="264"/>
      <c r="E13" s="264"/>
      <c r="F13" s="264"/>
      <c r="G13" s="264"/>
      <c r="H13" s="264"/>
      <c r="I13" s="262"/>
      <c r="J13" s="262"/>
      <c r="K13" s="262"/>
      <c r="L13" s="262"/>
      <c r="M13" s="264"/>
      <c r="N13" s="264"/>
      <c r="O13" s="264"/>
      <c r="P13" s="264"/>
      <c r="Q13" s="264"/>
      <c r="R13" s="264"/>
      <c r="S13" s="264"/>
      <c r="T13" s="264"/>
      <c r="U13" s="264"/>
      <c r="V13" s="260"/>
      <c r="W13" s="264"/>
      <c r="X13" s="264"/>
      <c r="Y13" s="264"/>
      <c r="Z13" s="264"/>
      <c r="AA13" s="260"/>
      <c r="AB13" s="260"/>
      <c r="AC13" s="264"/>
      <c r="AD13" s="264"/>
      <c r="AE13" s="264"/>
      <c r="AF13" s="261"/>
      <c r="AG13" s="260"/>
    </row>
    <row r="14" spans="1:33" s="3" customFormat="1">
      <c r="A14" s="264"/>
      <c r="B14" s="264"/>
      <c r="C14" s="264"/>
      <c r="D14" s="264"/>
      <c r="E14" s="264"/>
      <c r="F14" s="264"/>
      <c r="G14" s="264"/>
      <c r="H14" s="264"/>
      <c r="I14" s="262"/>
      <c r="J14" s="262"/>
      <c r="K14" s="262"/>
      <c r="L14" s="262"/>
      <c r="M14" s="264"/>
      <c r="N14" s="264"/>
      <c r="O14" s="264"/>
      <c r="P14" s="264"/>
      <c r="Q14" s="264"/>
      <c r="R14" s="264"/>
      <c r="S14" s="264"/>
      <c r="T14" s="264"/>
      <c r="U14" s="264"/>
      <c r="V14" s="260"/>
      <c r="W14" s="264"/>
      <c r="X14" s="264"/>
      <c r="Y14" s="264"/>
      <c r="Z14" s="264"/>
      <c r="AA14" s="260"/>
      <c r="AB14" s="264"/>
      <c r="AC14" s="264"/>
      <c r="AD14" s="264"/>
      <c r="AE14" s="264"/>
      <c r="AF14" s="261"/>
      <c r="AG14" s="264"/>
    </row>
    <row r="15" spans="1:33" s="3" customFormat="1">
      <c r="A15" s="264"/>
      <c r="B15" s="264"/>
      <c r="C15" s="264"/>
      <c r="D15" s="264"/>
      <c r="E15" s="264"/>
      <c r="F15" s="264"/>
      <c r="G15" s="264"/>
      <c r="H15" s="264"/>
      <c r="I15" s="262"/>
      <c r="J15" s="262"/>
      <c r="K15" s="262"/>
      <c r="L15" s="262"/>
      <c r="M15" s="264"/>
      <c r="N15" s="264"/>
      <c r="O15" s="264"/>
      <c r="P15" s="264"/>
      <c r="Q15" s="264"/>
      <c r="R15" s="264"/>
      <c r="S15" s="264"/>
      <c r="T15" s="264"/>
      <c r="U15" s="264"/>
      <c r="V15" s="260"/>
      <c r="W15" s="264"/>
      <c r="X15" s="264"/>
      <c r="Y15" s="264"/>
      <c r="Z15" s="264"/>
      <c r="AA15" s="260"/>
      <c r="AB15" s="260"/>
      <c r="AC15" s="264"/>
      <c r="AD15" s="264"/>
      <c r="AE15" s="264"/>
      <c r="AF15" s="261"/>
      <c r="AG15" s="260"/>
    </row>
    <row r="16" spans="1:33" s="3" customFormat="1">
      <c r="A16" s="264"/>
      <c r="B16" s="264"/>
      <c r="C16" s="264"/>
      <c r="D16" s="264"/>
      <c r="E16" s="264"/>
      <c r="F16" s="264"/>
      <c r="G16" s="264"/>
      <c r="H16" s="264"/>
      <c r="I16" s="262"/>
      <c r="J16" s="262"/>
      <c r="K16" s="262"/>
      <c r="L16" s="262"/>
      <c r="M16" s="264"/>
      <c r="N16" s="264"/>
      <c r="O16" s="264"/>
      <c r="P16" s="264"/>
      <c r="Q16" s="264"/>
      <c r="R16" s="264"/>
      <c r="S16" s="264"/>
      <c r="T16" s="264"/>
      <c r="U16" s="264"/>
      <c r="V16" s="260"/>
      <c r="W16" s="264"/>
      <c r="X16" s="264"/>
      <c r="Y16" s="264"/>
      <c r="Z16" s="264"/>
      <c r="AA16" s="260"/>
      <c r="AB16" s="260"/>
      <c r="AC16" s="264"/>
      <c r="AD16" s="264"/>
      <c r="AE16" s="264"/>
      <c r="AF16" s="261"/>
      <c r="AG16" s="260"/>
    </row>
    <row r="17" spans="1:33" s="3" customFormat="1">
      <c r="A17" s="264"/>
      <c r="B17" s="264"/>
      <c r="C17" s="264"/>
      <c r="D17" s="264"/>
      <c r="E17" s="264"/>
      <c r="F17" s="264"/>
      <c r="G17" s="264"/>
      <c r="H17" s="264"/>
      <c r="I17" s="262"/>
      <c r="J17" s="262"/>
      <c r="K17" s="262"/>
      <c r="L17" s="262"/>
      <c r="M17" s="264"/>
      <c r="N17" s="264"/>
      <c r="O17" s="264"/>
      <c r="P17" s="264"/>
      <c r="Q17" s="264"/>
      <c r="R17" s="264"/>
      <c r="S17" s="264"/>
      <c r="T17" s="264"/>
      <c r="U17" s="264"/>
      <c r="V17" s="260"/>
      <c r="W17" s="264"/>
      <c r="X17" s="264"/>
      <c r="Y17" s="264"/>
      <c r="Z17" s="264"/>
      <c r="AA17" s="260"/>
      <c r="AB17" s="260"/>
      <c r="AC17" s="264"/>
      <c r="AD17" s="264"/>
      <c r="AE17" s="264"/>
      <c r="AF17" s="261"/>
      <c r="AG17" s="260"/>
    </row>
    <row r="18" spans="1:33" s="3" customFormat="1">
      <c r="A18" s="264"/>
      <c r="B18" s="264"/>
      <c r="C18" s="264"/>
      <c r="D18" s="264"/>
      <c r="E18" s="264"/>
      <c r="F18" s="264"/>
      <c r="G18" s="264"/>
      <c r="H18" s="264"/>
      <c r="I18" s="262"/>
      <c r="J18" s="262"/>
      <c r="K18" s="262"/>
      <c r="L18" s="262"/>
      <c r="M18" s="264"/>
      <c r="N18" s="264"/>
      <c r="O18" s="264"/>
      <c r="P18" s="264"/>
      <c r="Q18" s="264"/>
      <c r="R18" s="264"/>
      <c r="S18" s="264"/>
      <c r="T18" s="264"/>
      <c r="U18" s="264"/>
      <c r="V18" s="260"/>
      <c r="W18" s="264"/>
      <c r="X18" s="264"/>
      <c r="Y18" s="264"/>
      <c r="Z18" s="264"/>
      <c r="AA18" s="260"/>
      <c r="AB18" s="260"/>
      <c r="AC18" s="264"/>
      <c r="AD18" s="264"/>
      <c r="AE18" s="264"/>
      <c r="AF18" s="261"/>
      <c r="AG18" s="260"/>
    </row>
    <row r="19" spans="1:33" s="3" customFormat="1">
      <c r="A19" s="264"/>
      <c r="B19" s="264"/>
      <c r="C19" s="264"/>
      <c r="D19" s="264"/>
      <c r="E19" s="264"/>
      <c r="F19" s="264"/>
      <c r="G19" s="264"/>
      <c r="H19" s="264"/>
      <c r="I19" s="262"/>
      <c r="J19" s="262"/>
      <c r="K19" s="262"/>
      <c r="L19" s="262"/>
      <c r="M19" s="264"/>
      <c r="N19" s="264"/>
      <c r="O19" s="264"/>
      <c r="P19" s="264"/>
      <c r="Q19" s="264"/>
      <c r="R19" s="264"/>
      <c r="S19" s="264"/>
      <c r="T19" s="264"/>
      <c r="U19" s="264"/>
      <c r="V19" s="260"/>
      <c r="W19" s="264"/>
      <c r="X19" s="264"/>
      <c r="Y19" s="264"/>
      <c r="Z19" s="264"/>
      <c r="AA19" s="260"/>
      <c r="AB19" s="260"/>
      <c r="AC19" s="264"/>
      <c r="AD19" s="264"/>
      <c r="AE19" s="264"/>
      <c r="AF19" s="261"/>
      <c r="AG19" s="260"/>
    </row>
    <row r="20" spans="1:33" s="3" customFormat="1">
      <c r="A20" s="264"/>
      <c r="B20" s="264"/>
      <c r="C20" s="264"/>
      <c r="D20" s="264"/>
      <c r="E20" s="264"/>
      <c r="F20" s="264"/>
      <c r="G20" s="264"/>
      <c r="H20" s="264"/>
      <c r="I20" s="262"/>
      <c r="J20" s="262"/>
      <c r="K20" s="262"/>
      <c r="L20" s="262"/>
      <c r="M20" s="264"/>
      <c r="N20" s="264"/>
      <c r="O20" s="264"/>
      <c r="P20" s="264"/>
      <c r="Q20" s="264"/>
      <c r="R20" s="264"/>
      <c r="S20" s="264"/>
      <c r="T20" s="264"/>
      <c r="U20" s="264"/>
      <c r="V20" s="260"/>
      <c r="W20" s="264"/>
      <c r="X20" s="264"/>
      <c r="Y20" s="264"/>
      <c r="Z20" s="264"/>
      <c r="AA20" s="260"/>
      <c r="AB20" s="260"/>
      <c r="AC20" s="264"/>
      <c r="AD20" s="264"/>
      <c r="AE20" s="264"/>
      <c r="AF20" s="261"/>
      <c r="AG20" s="260"/>
    </row>
    <row r="21" spans="1:33" s="3" customFormat="1">
      <c r="A21" s="264"/>
      <c r="B21" s="264"/>
      <c r="C21" s="264"/>
      <c r="D21" s="264"/>
      <c r="E21" s="264"/>
      <c r="F21" s="264"/>
      <c r="G21" s="264"/>
      <c r="H21" s="264"/>
      <c r="I21" s="262"/>
      <c r="J21" s="262"/>
      <c r="K21" s="262"/>
      <c r="L21" s="262"/>
      <c r="M21" s="264"/>
      <c r="N21" s="264"/>
      <c r="O21" s="264"/>
      <c r="P21" s="264"/>
      <c r="Q21" s="264"/>
      <c r="R21" s="264"/>
      <c r="S21" s="264"/>
      <c r="T21" s="264"/>
      <c r="U21" s="264"/>
      <c r="V21" s="260"/>
      <c r="W21" s="264"/>
      <c r="X21" s="264"/>
      <c r="Y21" s="264"/>
      <c r="Z21" s="264"/>
      <c r="AA21" s="260"/>
      <c r="AB21" s="260"/>
      <c r="AC21" s="264"/>
      <c r="AD21" s="264"/>
      <c r="AE21" s="264"/>
      <c r="AF21" s="261"/>
      <c r="AG21" s="260"/>
    </row>
    <row r="22" spans="1:33" s="3" customFormat="1">
      <c r="A22" s="264"/>
      <c r="B22" s="264"/>
      <c r="C22" s="264"/>
      <c r="D22" s="264"/>
      <c r="E22" s="264"/>
      <c r="F22" s="264"/>
      <c r="G22" s="264"/>
      <c r="H22" s="264"/>
      <c r="I22" s="262"/>
      <c r="J22" s="262"/>
      <c r="K22" s="262"/>
      <c r="L22" s="262"/>
      <c r="M22" s="264"/>
      <c r="N22" s="264"/>
      <c r="O22" s="264"/>
      <c r="P22" s="264"/>
      <c r="Q22" s="264"/>
      <c r="R22" s="264"/>
      <c r="S22" s="264"/>
      <c r="T22" s="264"/>
      <c r="U22" s="264"/>
      <c r="V22" s="260"/>
      <c r="W22" s="264"/>
      <c r="X22" s="264"/>
      <c r="Y22" s="264"/>
      <c r="Z22" s="264"/>
      <c r="AA22" s="260"/>
      <c r="AB22" s="260"/>
      <c r="AC22" s="264"/>
      <c r="AD22" s="264"/>
      <c r="AE22" s="264"/>
      <c r="AF22" s="261"/>
      <c r="AG22" s="260"/>
    </row>
    <row r="23" spans="1:33" s="3" customFormat="1">
      <c r="A23" s="264"/>
      <c r="B23" s="264"/>
      <c r="C23" s="264"/>
      <c r="D23" s="264"/>
      <c r="E23" s="264"/>
      <c r="F23" s="264"/>
      <c r="G23" s="264"/>
      <c r="H23" s="264"/>
      <c r="I23" s="262"/>
      <c r="J23" s="262"/>
      <c r="K23" s="262"/>
      <c r="L23" s="262"/>
      <c r="M23" s="264"/>
      <c r="N23" s="264"/>
      <c r="O23" s="264"/>
      <c r="P23" s="264"/>
      <c r="Q23" s="264"/>
      <c r="R23" s="264"/>
      <c r="S23" s="264"/>
      <c r="T23" s="264"/>
      <c r="U23" s="264"/>
      <c r="V23" s="260"/>
      <c r="W23" s="264"/>
      <c r="X23" s="264"/>
      <c r="Y23" s="264"/>
      <c r="Z23" s="264"/>
      <c r="AA23" s="260"/>
      <c r="AB23" s="260"/>
      <c r="AC23" s="264"/>
      <c r="AD23" s="264"/>
      <c r="AE23" s="264"/>
      <c r="AF23" s="261"/>
      <c r="AG23" s="260"/>
    </row>
    <row r="24" spans="1:33" s="3" customFormat="1">
      <c r="A24" s="264"/>
      <c r="B24" s="264"/>
      <c r="C24" s="264"/>
      <c r="D24" s="264"/>
      <c r="E24" s="264"/>
      <c r="F24" s="264"/>
      <c r="G24" s="265"/>
      <c r="H24" s="264"/>
      <c r="I24" s="262"/>
      <c r="J24" s="262"/>
      <c r="K24" s="262"/>
      <c r="L24" s="262"/>
      <c r="M24" s="264"/>
      <c r="N24" s="264"/>
      <c r="O24" s="264"/>
      <c r="P24" s="264"/>
      <c r="Q24" s="264"/>
      <c r="R24" s="264"/>
      <c r="S24" s="264"/>
      <c r="T24" s="264"/>
      <c r="U24" s="264"/>
      <c r="V24" s="260"/>
      <c r="W24" s="264"/>
      <c r="X24" s="264"/>
      <c r="Y24" s="264"/>
      <c r="Z24" s="264"/>
      <c r="AA24" s="260"/>
      <c r="AB24" s="260"/>
      <c r="AC24" s="264"/>
      <c r="AD24" s="264"/>
      <c r="AE24" s="264"/>
      <c r="AF24" s="261"/>
      <c r="AG24" s="260"/>
    </row>
    <row r="25" spans="1:33" s="3" customFormat="1">
      <c r="A25" s="264"/>
      <c r="B25" s="264"/>
      <c r="C25" s="264"/>
      <c r="D25" s="264"/>
      <c r="E25" s="264"/>
      <c r="F25" s="264"/>
      <c r="G25" s="265"/>
      <c r="H25" s="264"/>
      <c r="I25" s="262"/>
      <c r="J25" s="262"/>
      <c r="K25" s="262"/>
      <c r="L25" s="262"/>
      <c r="M25" s="264"/>
      <c r="N25" s="264"/>
      <c r="O25" s="264"/>
      <c r="P25" s="264"/>
      <c r="Q25" s="264"/>
      <c r="R25" s="264"/>
      <c r="S25" s="264"/>
      <c r="T25" s="264"/>
      <c r="U25" s="264"/>
      <c r="V25" s="260"/>
      <c r="W25" s="264"/>
      <c r="X25" s="264"/>
      <c r="Y25" s="264"/>
      <c r="Z25" s="264"/>
      <c r="AA25" s="260"/>
      <c r="AB25" s="260"/>
      <c r="AC25" s="264"/>
      <c r="AD25" s="264"/>
      <c r="AE25" s="264"/>
      <c r="AF25" s="261"/>
      <c r="AG25" s="260"/>
    </row>
    <row r="26" spans="1:33" s="3" customFormat="1">
      <c r="A26" s="264"/>
      <c r="B26" s="264"/>
      <c r="C26" s="264"/>
      <c r="D26" s="264"/>
      <c r="E26" s="264"/>
      <c r="F26" s="264"/>
      <c r="G26" s="265"/>
      <c r="H26" s="264"/>
      <c r="I26" s="262"/>
      <c r="J26" s="262"/>
      <c r="K26" s="262"/>
      <c r="L26" s="262"/>
      <c r="M26" s="264"/>
      <c r="N26" s="264"/>
      <c r="O26" s="264"/>
      <c r="P26" s="264"/>
      <c r="Q26" s="264"/>
      <c r="R26" s="264"/>
      <c r="S26" s="264"/>
      <c r="T26" s="264"/>
      <c r="U26" s="264"/>
      <c r="V26" s="260"/>
      <c r="W26" s="264"/>
      <c r="X26" s="264"/>
      <c r="Y26" s="264"/>
      <c r="Z26" s="264"/>
      <c r="AA26" s="260"/>
      <c r="AB26" s="260"/>
      <c r="AC26" s="264"/>
      <c r="AD26" s="264"/>
      <c r="AE26" s="264"/>
      <c r="AF26" s="261"/>
      <c r="AG26" s="260"/>
    </row>
    <row r="27" spans="1:33" s="3" customFormat="1">
      <c r="A27" s="264"/>
      <c r="B27" s="264"/>
      <c r="C27" s="264"/>
      <c r="D27" s="264"/>
      <c r="E27" s="264"/>
      <c r="F27" s="264"/>
      <c r="G27" s="264"/>
      <c r="H27" s="264"/>
      <c r="I27" s="262"/>
      <c r="J27" s="262"/>
      <c r="K27" s="262"/>
      <c r="L27" s="262"/>
      <c r="M27" s="264"/>
      <c r="N27" s="264"/>
      <c r="O27" s="264"/>
      <c r="P27" s="264"/>
      <c r="Q27" s="264"/>
      <c r="R27" s="264"/>
      <c r="S27" s="264"/>
      <c r="T27" s="264"/>
      <c r="U27" s="264"/>
      <c r="V27" s="260"/>
      <c r="W27" s="264"/>
      <c r="X27" s="264"/>
      <c r="Y27" s="264"/>
      <c r="Z27" s="264"/>
      <c r="AA27" s="260"/>
      <c r="AB27" s="260"/>
      <c r="AC27" s="264"/>
      <c r="AD27" s="264"/>
      <c r="AE27" s="264"/>
      <c r="AF27" s="261"/>
      <c r="AG27" s="260"/>
    </row>
    <row r="28" spans="1:33" s="3" customFormat="1">
      <c r="A28" s="264"/>
      <c r="B28" s="264"/>
      <c r="C28" s="264"/>
      <c r="D28" s="264"/>
      <c r="E28" s="264"/>
      <c r="F28" s="264"/>
      <c r="G28" s="264"/>
      <c r="H28" s="264"/>
      <c r="I28" s="262"/>
      <c r="J28" s="262"/>
      <c r="K28" s="262"/>
      <c r="L28" s="262"/>
      <c r="M28" s="264"/>
      <c r="N28" s="264"/>
      <c r="O28" s="264"/>
      <c r="P28" s="264"/>
      <c r="Q28" s="264"/>
      <c r="R28" s="264"/>
      <c r="S28" s="264"/>
      <c r="T28" s="264"/>
      <c r="U28" s="264"/>
      <c r="V28" s="260"/>
      <c r="W28" s="264"/>
      <c r="X28" s="264"/>
      <c r="Y28" s="264"/>
      <c r="Z28" s="264"/>
      <c r="AA28" s="260"/>
      <c r="AB28" s="260"/>
      <c r="AC28" s="264"/>
      <c r="AD28" s="264"/>
      <c r="AE28" s="264"/>
      <c r="AF28" s="261"/>
      <c r="AG28" s="260"/>
    </row>
    <row r="29" spans="1:33" s="3" customFormat="1">
      <c r="A29" s="264"/>
      <c r="B29" s="264"/>
      <c r="C29" s="264"/>
      <c r="D29" s="264"/>
      <c r="E29" s="264"/>
      <c r="F29" s="264"/>
      <c r="G29" s="265"/>
      <c r="H29" s="264"/>
      <c r="I29" s="262"/>
      <c r="J29" s="262"/>
      <c r="K29" s="262"/>
      <c r="L29" s="262"/>
      <c r="M29" s="264"/>
      <c r="N29" s="264"/>
      <c r="O29" s="264"/>
      <c r="P29" s="264"/>
      <c r="Q29" s="264"/>
      <c r="R29" s="264"/>
      <c r="S29" s="264"/>
      <c r="T29" s="264"/>
      <c r="U29" s="264"/>
      <c r="V29" s="260"/>
      <c r="W29" s="264"/>
      <c r="X29" s="264"/>
      <c r="Y29" s="264"/>
      <c r="Z29" s="264"/>
      <c r="AA29" s="260"/>
      <c r="AB29" s="260"/>
      <c r="AC29" s="264"/>
      <c r="AD29" s="264"/>
      <c r="AE29" s="264"/>
      <c r="AF29" s="261"/>
      <c r="AG29" s="260"/>
    </row>
    <row r="30" spans="1:33" s="3" customFormat="1">
      <c r="A30" s="264"/>
      <c r="B30" s="264"/>
      <c r="C30" s="264"/>
      <c r="D30" s="264"/>
      <c r="E30" s="264"/>
      <c r="F30" s="264"/>
      <c r="G30" s="265"/>
      <c r="H30" s="264"/>
      <c r="I30" s="262"/>
      <c r="J30" s="262"/>
      <c r="K30" s="262"/>
      <c r="L30" s="262"/>
      <c r="M30" s="264"/>
      <c r="N30" s="264"/>
      <c r="O30" s="264"/>
      <c r="P30" s="264"/>
      <c r="Q30" s="264"/>
      <c r="R30" s="264"/>
      <c r="S30" s="264"/>
      <c r="T30" s="264"/>
      <c r="U30" s="264"/>
      <c r="V30" s="260"/>
      <c r="W30" s="264"/>
      <c r="X30" s="264"/>
      <c r="Y30" s="264"/>
      <c r="Z30" s="264"/>
      <c r="AA30" s="260"/>
      <c r="AB30" s="260"/>
      <c r="AC30" s="264"/>
      <c r="AD30" s="264"/>
      <c r="AE30" s="264"/>
      <c r="AF30" s="261"/>
      <c r="AG30" s="260"/>
    </row>
    <row r="31" spans="1:33" s="3" customFormat="1">
      <c r="A31" s="264"/>
      <c r="B31" s="264"/>
      <c r="C31" s="264"/>
      <c r="D31" s="264"/>
      <c r="E31" s="264"/>
      <c r="F31" s="264"/>
      <c r="G31" s="265"/>
      <c r="H31" s="264"/>
      <c r="I31" s="262"/>
      <c r="J31" s="262"/>
      <c r="K31" s="262"/>
      <c r="L31" s="262"/>
      <c r="M31" s="264"/>
      <c r="N31" s="264"/>
      <c r="O31" s="264"/>
      <c r="P31" s="264"/>
      <c r="Q31" s="264"/>
      <c r="R31" s="264"/>
      <c r="S31" s="264"/>
      <c r="T31" s="264"/>
      <c r="U31" s="264"/>
      <c r="V31" s="260"/>
      <c r="W31" s="264"/>
      <c r="X31" s="264"/>
      <c r="Y31" s="264"/>
      <c r="Z31" s="264"/>
      <c r="AA31" s="260"/>
      <c r="AB31" s="260"/>
      <c r="AC31" s="264"/>
      <c r="AD31" s="264"/>
      <c r="AE31" s="264"/>
      <c r="AF31" s="261"/>
      <c r="AG31" s="260"/>
    </row>
    <row r="32" spans="1:33" s="3" customFormat="1">
      <c r="A32" s="264"/>
      <c r="B32" s="264"/>
      <c r="C32" s="264"/>
      <c r="D32" s="264"/>
      <c r="E32" s="264"/>
      <c r="F32" s="264"/>
      <c r="G32" s="264"/>
      <c r="H32" s="264"/>
      <c r="I32" s="262"/>
      <c r="J32" s="262"/>
      <c r="K32" s="262"/>
      <c r="L32" s="262"/>
      <c r="M32" s="264"/>
      <c r="N32" s="264"/>
      <c r="O32" s="264"/>
      <c r="P32" s="264"/>
      <c r="Q32" s="264"/>
      <c r="R32" s="264"/>
      <c r="S32" s="264"/>
      <c r="T32" s="264"/>
      <c r="U32" s="264"/>
      <c r="V32" s="260"/>
      <c r="W32" s="264"/>
      <c r="X32" s="264"/>
      <c r="Y32" s="264"/>
      <c r="Z32" s="264"/>
      <c r="AA32" s="260"/>
      <c r="AB32" s="260"/>
      <c r="AC32" s="264"/>
      <c r="AD32" s="264"/>
      <c r="AE32" s="264"/>
      <c r="AF32" s="261"/>
      <c r="AG32" s="260"/>
    </row>
    <row r="33" spans="1:33" s="3" customFormat="1">
      <c r="A33" s="264"/>
      <c r="B33" s="264"/>
      <c r="C33" s="264"/>
      <c r="D33" s="264"/>
      <c r="E33" s="264"/>
      <c r="F33" s="264"/>
      <c r="G33" s="264"/>
      <c r="H33" s="264"/>
      <c r="I33" s="262"/>
      <c r="J33" s="262"/>
      <c r="K33" s="262"/>
      <c r="L33" s="262"/>
      <c r="M33" s="264"/>
      <c r="N33" s="264"/>
      <c r="O33" s="264"/>
      <c r="P33" s="264"/>
      <c r="Q33" s="264"/>
      <c r="R33" s="264"/>
      <c r="S33" s="264"/>
      <c r="T33" s="264"/>
      <c r="U33" s="264"/>
      <c r="V33" s="260"/>
      <c r="W33" s="264"/>
      <c r="X33" s="264"/>
      <c r="Y33" s="264"/>
      <c r="Z33" s="264"/>
      <c r="AA33" s="260"/>
      <c r="AB33" s="260"/>
      <c r="AC33" s="264"/>
      <c r="AD33" s="264"/>
      <c r="AE33" s="264"/>
      <c r="AF33" s="261"/>
      <c r="AG33" s="260"/>
    </row>
    <row r="34" spans="1:33" s="3" customFormat="1">
      <c r="A34" s="264"/>
      <c r="B34" s="264"/>
      <c r="C34" s="264"/>
      <c r="D34" s="264"/>
      <c r="E34" s="264"/>
      <c r="F34" s="264"/>
      <c r="G34" s="264"/>
      <c r="H34" s="264"/>
      <c r="I34" s="262"/>
      <c r="J34" s="262"/>
      <c r="K34" s="262"/>
      <c r="L34" s="262"/>
      <c r="M34" s="264"/>
      <c r="N34" s="264"/>
      <c r="O34" s="264"/>
      <c r="P34" s="264"/>
      <c r="Q34" s="264"/>
      <c r="R34" s="264"/>
      <c r="S34" s="264"/>
      <c r="T34" s="264"/>
      <c r="U34" s="264"/>
      <c r="V34" s="260"/>
      <c r="W34" s="264"/>
      <c r="X34" s="264"/>
      <c r="Y34" s="264"/>
      <c r="Z34" s="264"/>
      <c r="AA34" s="260"/>
      <c r="AB34" s="260"/>
      <c r="AC34" s="264"/>
      <c r="AD34" s="264"/>
      <c r="AE34" s="264"/>
      <c r="AF34" s="261"/>
      <c r="AG34" s="260"/>
    </row>
    <row r="35" spans="1:33" s="3" customFormat="1">
      <c r="A35" s="264"/>
      <c r="B35" s="264"/>
      <c r="C35" s="264"/>
      <c r="D35" s="264"/>
      <c r="E35" s="264"/>
      <c r="F35" s="264"/>
      <c r="G35" s="264"/>
      <c r="H35" s="264"/>
      <c r="I35" s="262"/>
      <c r="J35" s="262"/>
      <c r="K35" s="262"/>
      <c r="L35" s="262"/>
      <c r="M35" s="264"/>
      <c r="N35" s="264"/>
      <c r="O35" s="264"/>
      <c r="P35" s="264"/>
      <c r="Q35" s="264"/>
      <c r="R35" s="264"/>
      <c r="S35" s="264"/>
      <c r="T35" s="264"/>
      <c r="U35" s="264"/>
      <c r="V35" s="260"/>
      <c r="W35" s="264"/>
      <c r="X35" s="264"/>
      <c r="Y35" s="264"/>
      <c r="Z35" s="264"/>
      <c r="AA35" s="260"/>
      <c r="AB35" s="260"/>
      <c r="AC35" s="264"/>
      <c r="AD35" s="264"/>
      <c r="AE35" s="264"/>
      <c r="AF35" s="261"/>
      <c r="AG35" s="260"/>
    </row>
    <row r="36" spans="1:33" s="3" customFormat="1">
      <c r="A36" s="264"/>
      <c r="B36" s="264"/>
      <c r="C36" s="264"/>
      <c r="D36" s="264"/>
      <c r="E36" s="264"/>
      <c r="F36" s="264"/>
      <c r="G36" s="264"/>
      <c r="H36" s="264"/>
      <c r="I36" s="262"/>
      <c r="J36" s="262"/>
      <c r="K36" s="262"/>
      <c r="L36" s="262"/>
      <c r="M36" s="264"/>
      <c r="N36" s="264"/>
      <c r="O36" s="264"/>
      <c r="P36" s="264"/>
      <c r="Q36" s="264"/>
      <c r="R36" s="264"/>
      <c r="S36" s="264"/>
      <c r="T36" s="264"/>
      <c r="U36" s="264"/>
      <c r="V36" s="260"/>
      <c r="W36" s="264"/>
      <c r="X36" s="264"/>
      <c r="Y36" s="264"/>
      <c r="Z36" s="264"/>
      <c r="AA36" s="260"/>
      <c r="AB36" s="260"/>
      <c r="AC36" s="264"/>
      <c r="AD36" s="264"/>
      <c r="AE36" s="264"/>
      <c r="AF36" s="261"/>
      <c r="AG36" s="260"/>
    </row>
    <row r="37" spans="1:33" s="3" customFormat="1">
      <c r="A37" s="264"/>
      <c r="B37" s="264"/>
      <c r="C37" s="264"/>
      <c r="D37" s="264"/>
      <c r="E37" s="264"/>
      <c r="F37" s="264"/>
      <c r="G37" s="264"/>
      <c r="H37" s="264"/>
      <c r="I37" s="262"/>
      <c r="J37" s="262"/>
      <c r="K37" s="262"/>
      <c r="L37" s="262"/>
      <c r="M37" s="264"/>
      <c r="N37" s="264"/>
      <c r="O37" s="264"/>
      <c r="P37" s="264"/>
      <c r="Q37" s="264"/>
      <c r="R37" s="264"/>
      <c r="S37" s="264"/>
      <c r="T37" s="264"/>
      <c r="U37" s="264"/>
      <c r="V37" s="260"/>
      <c r="W37" s="264"/>
      <c r="X37" s="264"/>
      <c r="Y37" s="264"/>
      <c r="Z37" s="264"/>
      <c r="AA37" s="260"/>
      <c r="AB37" s="260"/>
      <c r="AC37" s="264"/>
      <c r="AD37" s="264"/>
      <c r="AE37" s="264"/>
      <c r="AF37" s="261"/>
      <c r="AG37" s="260"/>
    </row>
    <row r="38" spans="1:33" s="3" customFormat="1">
      <c r="A38" s="264"/>
      <c r="B38" s="264"/>
      <c r="C38" s="264"/>
      <c r="D38" s="264"/>
      <c r="E38" s="264"/>
      <c r="F38" s="264"/>
      <c r="G38" s="264"/>
      <c r="H38" s="264"/>
      <c r="I38" s="262"/>
      <c r="J38" s="262"/>
      <c r="K38" s="262"/>
      <c r="L38" s="262"/>
      <c r="M38" s="264"/>
      <c r="N38" s="264"/>
      <c r="O38" s="264"/>
      <c r="P38" s="264"/>
      <c r="Q38" s="264"/>
      <c r="R38" s="264"/>
      <c r="S38" s="264"/>
      <c r="T38" s="264"/>
      <c r="U38" s="264"/>
      <c r="V38" s="260"/>
      <c r="W38" s="264"/>
      <c r="X38" s="264"/>
      <c r="Y38" s="264"/>
      <c r="Z38" s="264"/>
      <c r="AA38" s="260"/>
      <c r="AB38" s="260"/>
      <c r="AC38" s="264"/>
      <c r="AD38" s="264"/>
      <c r="AE38" s="264"/>
      <c r="AF38" s="261"/>
      <c r="AG38" s="260"/>
    </row>
    <row r="39" spans="1:33" s="3" customFormat="1">
      <c r="A39" s="264"/>
      <c r="B39" s="264"/>
      <c r="C39" s="264"/>
      <c r="D39" s="264"/>
      <c r="E39" s="264"/>
      <c r="F39" s="264"/>
      <c r="G39" s="265"/>
      <c r="H39" s="264"/>
      <c r="I39" s="262"/>
      <c r="J39" s="262"/>
      <c r="K39" s="262"/>
      <c r="L39" s="262"/>
      <c r="M39" s="264"/>
      <c r="N39" s="264"/>
      <c r="O39" s="264"/>
      <c r="P39" s="264"/>
      <c r="Q39" s="264"/>
      <c r="R39" s="264"/>
      <c r="S39" s="264"/>
      <c r="T39" s="264"/>
      <c r="U39" s="264"/>
      <c r="V39" s="260"/>
      <c r="W39" s="264"/>
      <c r="X39" s="264"/>
      <c r="Y39" s="264"/>
      <c r="Z39" s="264"/>
      <c r="AA39" s="260"/>
      <c r="AB39" s="260"/>
      <c r="AC39" s="264"/>
      <c r="AD39" s="264"/>
      <c r="AE39" s="264"/>
      <c r="AF39" s="261"/>
      <c r="AG39" s="260"/>
    </row>
    <row r="40" spans="1:33" s="3" customFormat="1">
      <c r="A40" s="264"/>
      <c r="B40" s="264"/>
      <c r="C40" s="264"/>
      <c r="D40" s="264"/>
      <c r="E40" s="264"/>
      <c r="F40" s="264"/>
      <c r="G40" s="264"/>
      <c r="H40" s="264"/>
      <c r="I40" s="262"/>
      <c r="J40" s="262"/>
      <c r="K40" s="262"/>
      <c r="L40" s="262"/>
      <c r="M40" s="264"/>
      <c r="N40" s="264"/>
      <c r="O40" s="264"/>
      <c r="P40" s="264"/>
      <c r="Q40" s="264"/>
      <c r="R40" s="264"/>
      <c r="S40" s="264"/>
      <c r="T40" s="264"/>
      <c r="U40" s="264"/>
      <c r="V40" s="260"/>
      <c r="W40" s="264"/>
      <c r="X40" s="264"/>
      <c r="Y40" s="264"/>
      <c r="Z40" s="264"/>
      <c r="AA40" s="260"/>
      <c r="AB40" s="260"/>
      <c r="AC40" s="264"/>
      <c r="AD40" s="264"/>
      <c r="AE40" s="264"/>
      <c r="AF40" s="261"/>
      <c r="AG40" s="260"/>
    </row>
    <row r="41" spans="1:33" s="3" customFormat="1">
      <c r="A41" s="264"/>
      <c r="B41" s="264"/>
      <c r="C41" s="264"/>
      <c r="D41" s="264"/>
      <c r="E41" s="264"/>
      <c r="F41" s="264"/>
      <c r="G41" s="264"/>
      <c r="H41" s="264"/>
      <c r="I41" s="262"/>
      <c r="J41" s="262"/>
      <c r="K41" s="262"/>
      <c r="L41" s="262"/>
      <c r="M41" s="264"/>
      <c r="N41" s="264"/>
      <c r="O41" s="264"/>
      <c r="P41" s="264"/>
      <c r="Q41" s="264"/>
      <c r="R41" s="264"/>
      <c r="S41" s="264"/>
      <c r="T41" s="264"/>
      <c r="U41" s="264"/>
      <c r="V41" s="260"/>
      <c r="W41" s="264"/>
      <c r="X41" s="264"/>
      <c r="Y41" s="264"/>
      <c r="Z41" s="264"/>
      <c r="AA41" s="260"/>
      <c r="AB41" s="260"/>
      <c r="AC41" s="264"/>
      <c r="AD41" s="264"/>
      <c r="AE41" s="264"/>
      <c r="AF41" s="261"/>
      <c r="AG41" s="260"/>
    </row>
    <row r="42" spans="1:33" s="3" customFormat="1">
      <c r="A42" s="264"/>
      <c r="B42" s="264"/>
      <c r="C42" s="264"/>
      <c r="D42" s="264"/>
      <c r="E42" s="264"/>
      <c r="F42" s="264"/>
      <c r="G42" s="264"/>
      <c r="H42" s="264"/>
      <c r="I42" s="262"/>
      <c r="J42" s="262"/>
      <c r="K42" s="262"/>
      <c r="L42" s="262"/>
      <c r="M42" s="264"/>
      <c r="N42" s="264"/>
      <c r="O42" s="264"/>
      <c r="P42" s="264"/>
      <c r="Q42" s="264"/>
      <c r="R42" s="264"/>
      <c r="S42" s="264"/>
      <c r="T42" s="264"/>
      <c r="U42" s="264"/>
      <c r="V42" s="260"/>
      <c r="W42" s="264"/>
      <c r="X42" s="264"/>
      <c r="Y42" s="264"/>
      <c r="Z42" s="264"/>
      <c r="AA42" s="260"/>
      <c r="AB42" s="260"/>
      <c r="AC42" s="264"/>
      <c r="AD42" s="264"/>
      <c r="AE42" s="264"/>
      <c r="AF42" s="261"/>
      <c r="AG42" s="260"/>
    </row>
    <row r="43" spans="1:33" s="3" customFormat="1">
      <c r="A43" s="264"/>
      <c r="B43" s="264"/>
      <c r="C43" s="264"/>
      <c r="D43" s="264"/>
      <c r="E43" s="264"/>
      <c r="F43" s="264"/>
      <c r="G43" s="264"/>
      <c r="H43" s="264"/>
      <c r="I43" s="262"/>
      <c r="J43" s="262"/>
      <c r="K43" s="262"/>
      <c r="L43" s="262"/>
      <c r="M43" s="264"/>
      <c r="N43" s="264"/>
      <c r="O43" s="264"/>
      <c r="P43" s="264"/>
      <c r="Q43" s="264"/>
      <c r="R43" s="264"/>
      <c r="S43" s="264"/>
      <c r="T43" s="264"/>
      <c r="U43" s="264"/>
      <c r="V43" s="260"/>
      <c r="W43" s="264"/>
      <c r="X43" s="264"/>
      <c r="Y43" s="264"/>
      <c r="Z43" s="264"/>
      <c r="AA43" s="260"/>
      <c r="AB43" s="264"/>
      <c r="AC43" s="264"/>
      <c r="AD43" s="264"/>
      <c r="AE43" s="264"/>
      <c r="AF43" s="261"/>
      <c r="AG43" s="264"/>
    </row>
    <row r="44" spans="1:33" s="3" customFormat="1">
      <c r="A44" s="264"/>
      <c r="B44" s="264"/>
      <c r="C44" s="264"/>
      <c r="D44" s="264"/>
      <c r="E44" s="264"/>
      <c r="F44" s="264"/>
      <c r="G44" s="264"/>
      <c r="H44" s="264"/>
      <c r="I44" s="262"/>
      <c r="J44" s="262"/>
      <c r="K44" s="262"/>
      <c r="L44" s="262"/>
      <c r="M44" s="264"/>
      <c r="N44" s="264"/>
      <c r="O44" s="264"/>
      <c r="P44" s="264"/>
      <c r="Q44" s="264"/>
      <c r="R44" s="264"/>
      <c r="S44" s="264"/>
      <c r="T44" s="264"/>
      <c r="U44" s="264"/>
      <c r="V44" s="260"/>
      <c r="W44" s="264"/>
      <c r="X44" s="264"/>
      <c r="Y44" s="264"/>
      <c r="Z44" s="264"/>
      <c r="AA44" s="260"/>
      <c r="AB44" s="264"/>
      <c r="AC44" s="264"/>
      <c r="AD44" s="264"/>
      <c r="AE44" s="264"/>
      <c r="AF44" s="261"/>
      <c r="AG44" s="264"/>
    </row>
    <row r="45" spans="1:33" s="3" customFormat="1">
      <c r="A45" s="264"/>
      <c r="B45" s="264"/>
      <c r="C45" s="264"/>
      <c r="D45" s="264"/>
      <c r="E45" s="264"/>
      <c r="F45" s="264"/>
      <c r="G45" s="264"/>
      <c r="H45" s="264"/>
      <c r="I45" s="262"/>
      <c r="J45" s="262"/>
      <c r="K45" s="262"/>
      <c r="L45" s="262"/>
      <c r="M45" s="264"/>
      <c r="N45" s="264"/>
      <c r="O45" s="264"/>
      <c r="P45" s="264"/>
      <c r="Q45" s="264"/>
      <c r="R45" s="264"/>
      <c r="S45" s="264"/>
      <c r="T45" s="264"/>
      <c r="U45" s="264"/>
      <c r="V45" s="260"/>
      <c r="W45" s="264"/>
      <c r="X45" s="264"/>
      <c r="Y45" s="264"/>
      <c r="Z45" s="264"/>
      <c r="AA45" s="260"/>
      <c r="AB45" s="264"/>
      <c r="AC45" s="264"/>
      <c r="AD45" s="264"/>
      <c r="AE45" s="264"/>
      <c r="AF45" s="261"/>
      <c r="AG45" s="264"/>
    </row>
    <row r="46" spans="1:33" s="3" customFormat="1">
      <c r="A46" s="264"/>
      <c r="B46" s="264"/>
      <c r="C46" s="264"/>
      <c r="D46" s="264"/>
      <c r="E46" s="264"/>
      <c r="F46" s="264"/>
      <c r="G46" s="264"/>
      <c r="H46" s="264"/>
      <c r="I46" s="262"/>
      <c r="J46" s="262"/>
      <c r="K46" s="262"/>
      <c r="L46" s="262"/>
      <c r="M46" s="264"/>
      <c r="N46" s="264"/>
      <c r="O46" s="264"/>
      <c r="P46" s="264"/>
      <c r="Q46" s="264"/>
      <c r="R46" s="264"/>
      <c r="S46" s="264"/>
      <c r="T46" s="264"/>
      <c r="U46" s="264"/>
      <c r="V46" s="260"/>
      <c r="W46" s="264"/>
      <c r="X46" s="264"/>
      <c r="Y46" s="264"/>
      <c r="Z46" s="264"/>
      <c r="AA46" s="260"/>
      <c r="AB46" s="260"/>
      <c r="AC46" s="264"/>
      <c r="AD46" s="264"/>
      <c r="AE46" s="264"/>
      <c r="AF46" s="261"/>
      <c r="AG46" s="260"/>
    </row>
    <row r="47" spans="1:33" s="3" customFormat="1">
      <c r="A47" s="264"/>
      <c r="B47" s="264"/>
      <c r="C47" s="264"/>
      <c r="D47" s="264"/>
      <c r="E47" s="264"/>
      <c r="F47" s="264"/>
      <c r="G47" s="264"/>
      <c r="H47" s="264"/>
      <c r="I47" s="262"/>
      <c r="J47" s="262"/>
      <c r="K47" s="262"/>
      <c r="L47" s="262"/>
      <c r="M47" s="264"/>
      <c r="N47" s="264"/>
      <c r="O47" s="264"/>
      <c r="P47" s="264"/>
      <c r="Q47" s="264"/>
      <c r="R47" s="264"/>
      <c r="S47" s="264"/>
      <c r="T47" s="264"/>
      <c r="U47" s="264"/>
      <c r="V47" s="260"/>
      <c r="W47" s="264"/>
      <c r="X47" s="264"/>
      <c r="Y47" s="264"/>
      <c r="Z47" s="264"/>
      <c r="AA47" s="260"/>
      <c r="AB47" s="260"/>
      <c r="AC47" s="264"/>
      <c r="AD47" s="264"/>
      <c r="AE47" s="264"/>
      <c r="AF47" s="261"/>
      <c r="AG47" s="260"/>
    </row>
    <row r="48" spans="1:33" s="3" customFormat="1">
      <c r="A48" s="264"/>
      <c r="B48" s="264"/>
      <c r="C48" s="264"/>
      <c r="D48" s="264"/>
      <c r="E48" s="264"/>
      <c r="F48" s="264"/>
      <c r="G48" s="265"/>
      <c r="H48" s="264"/>
      <c r="I48" s="262"/>
      <c r="J48" s="262"/>
      <c r="K48" s="262"/>
      <c r="L48" s="262"/>
      <c r="M48" s="264"/>
      <c r="N48" s="264"/>
      <c r="O48" s="264"/>
      <c r="P48" s="264"/>
      <c r="Q48" s="264"/>
      <c r="R48" s="264"/>
      <c r="S48" s="264"/>
      <c r="T48" s="264"/>
      <c r="U48" s="264"/>
      <c r="V48" s="260"/>
      <c r="W48" s="264"/>
      <c r="X48" s="264"/>
      <c r="Y48" s="264"/>
      <c r="Z48" s="264"/>
      <c r="AA48" s="260"/>
      <c r="AB48" s="260"/>
      <c r="AC48" s="264"/>
      <c r="AD48" s="264"/>
      <c r="AE48" s="264"/>
      <c r="AF48" s="261"/>
      <c r="AG48" s="260"/>
    </row>
    <row r="49" spans="1:33" s="3" customFormat="1">
      <c r="A49" s="264"/>
      <c r="B49" s="264"/>
      <c r="C49" s="264"/>
      <c r="D49" s="264"/>
      <c r="E49" s="264"/>
      <c r="F49" s="264"/>
      <c r="G49" s="264"/>
      <c r="H49" s="264"/>
      <c r="I49" s="262"/>
      <c r="J49" s="262"/>
      <c r="K49" s="262"/>
      <c r="L49" s="262"/>
      <c r="M49" s="264"/>
      <c r="N49" s="264"/>
      <c r="O49" s="264"/>
      <c r="P49" s="264"/>
      <c r="Q49" s="264"/>
      <c r="R49" s="264"/>
      <c r="S49" s="264"/>
      <c r="T49" s="264"/>
      <c r="U49" s="264"/>
      <c r="V49" s="264"/>
      <c r="W49" s="264"/>
      <c r="X49" s="264"/>
      <c r="Y49" s="264"/>
      <c r="Z49" s="264"/>
      <c r="AA49" s="260"/>
      <c r="AB49" s="260"/>
      <c r="AC49" s="264"/>
      <c r="AD49" s="264"/>
      <c r="AE49" s="264"/>
      <c r="AF49" s="261"/>
      <c r="AG49" s="260"/>
    </row>
    <row r="50" spans="1:33" s="3" customFormat="1">
      <c r="A50" s="264"/>
      <c r="B50" s="264"/>
      <c r="C50" s="264"/>
      <c r="D50" s="264"/>
      <c r="E50" s="264"/>
      <c r="F50" s="264"/>
      <c r="G50" s="265"/>
      <c r="H50" s="264"/>
      <c r="I50" s="262"/>
      <c r="J50" s="262"/>
      <c r="K50" s="262"/>
      <c r="L50" s="262"/>
      <c r="M50" s="264"/>
      <c r="N50" s="264"/>
      <c r="O50" s="264"/>
      <c r="P50" s="264"/>
      <c r="Q50" s="264"/>
      <c r="R50" s="264"/>
      <c r="S50" s="264"/>
      <c r="T50" s="264"/>
      <c r="U50" s="264"/>
      <c r="V50" s="264"/>
      <c r="W50" s="264"/>
      <c r="X50" s="264"/>
      <c r="Y50" s="264"/>
      <c r="Z50" s="264"/>
      <c r="AA50" s="260"/>
      <c r="AB50" s="260"/>
      <c r="AC50" s="264"/>
      <c r="AD50" s="264"/>
      <c r="AE50" s="264"/>
      <c r="AF50" s="261"/>
      <c r="AG50" s="260"/>
    </row>
    <row r="51" spans="1:33" s="3" customFormat="1">
      <c r="A51" s="264"/>
      <c r="B51" s="264"/>
      <c r="C51" s="264"/>
      <c r="D51" s="264"/>
      <c r="E51" s="264"/>
      <c r="F51" s="264"/>
      <c r="G51" s="264"/>
      <c r="H51" s="264"/>
      <c r="I51" s="262"/>
      <c r="J51" s="262"/>
      <c r="K51" s="262"/>
      <c r="L51" s="262"/>
      <c r="M51" s="264"/>
      <c r="N51" s="264"/>
      <c r="O51" s="264"/>
      <c r="P51" s="264"/>
      <c r="Q51" s="264"/>
      <c r="R51" s="264"/>
      <c r="S51" s="264"/>
      <c r="T51" s="264"/>
      <c r="U51" s="264"/>
      <c r="V51" s="264"/>
      <c r="W51" s="264"/>
      <c r="X51" s="264"/>
      <c r="Y51" s="264"/>
      <c r="Z51" s="264"/>
      <c r="AA51" s="260"/>
      <c r="AB51" s="260"/>
      <c r="AC51" s="264"/>
      <c r="AD51" s="264"/>
      <c r="AE51" s="264"/>
      <c r="AF51" s="261"/>
      <c r="AG51" s="260"/>
    </row>
    <row r="52" spans="1:33" s="3" customFormat="1">
      <c r="A52" s="264"/>
      <c r="B52" s="264"/>
      <c r="C52" s="264"/>
      <c r="D52" s="264"/>
      <c r="E52" s="264"/>
      <c r="F52" s="264"/>
      <c r="G52" s="264"/>
      <c r="H52" s="264"/>
      <c r="I52" s="262"/>
      <c r="J52" s="262"/>
      <c r="K52" s="262"/>
      <c r="L52" s="262"/>
      <c r="M52" s="264"/>
      <c r="N52" s="264"/>
      <c r="O52" s="264"/>
      <c r="P52" s="264"/>
      <c r="Q52" s="264"/>
      <c r="R52" s="264"/>
      <c r="S52" s="264"/>
      <c r="T52" s="264"/>
      <c r="U52" s="264"/>
      <c r="V52" s="264"/>
      <c r="W52" s="264"/>
      <c r="X52" s="264"/>
      <c r="Y52" s="264"/>
      <c r="Z52" s="264"/>
      <c r="AA52" s="260"/>
      <c r="AB52" s="260"/>
      <c r="AC52" s="264"/>
      <c r="AD52" s="264"/>
      <c r="AE52" s="264"/>
      <c r="AF52" s="261"/>
      <c r="AG52" s="260"/>
    </row>
    <row r="53" spans="1:33" s="3" customFormat="1">
      <c r="A53" s="264"/>
      <c r="B53" s="264"/>
      <c r="C53" s="264"/>
      <c r="D53" s="264"/>
      <c r="E53" s="264"/>
      <c r="F53" s="264"/>
      <c r="G53" s="264"/>
      <c r="H53" s="264"/>
      <c r="I53" s="262"/>
      <c r="J53" s="262"/>
      <c r="K53" s="262"/>
      <c r="L53" s="262"/>
      <c r="M53" s="264"/>
      <c r="N53" s="264"/>
      <c r="O53" s="264"/>
      <c r="P53" s="264"/>
      <c r="Q53" s="264"/>
      <c r="R53" s="264"/>
      <c r="S53" s="264"/>
      <c r="T53" s="264"/>
      <c r="U53" s="264"/>
      <c r="V53" s="264"/>
      <c r="W53" s="264"/>
      <c r="X53" s="264"/>
      <c r="Y53" s="264"/>
      <c r="Z53" s="264"/>
      <c r="AA53" s="264"/>
      <c r="AB53" s="264"/>
      <c r="AC53" s="264"/>
      <c r="AD53" s="264"/>
      <c r="AE53" s="264"/>
      <c r="AF53" s="261"/>
      <c r="AG53" s="264"/>
    </row>
    <row r="54" spans="1:33" s="3" customFormat="1">
      <c r="A54" s="264"/>
      <c r="B54" s="264"/>
      <c r="C54" s="264"/>
      <c r="D54" s="264"/>
      <c r="E54" s="264"/>
      <c r="F54" s="264"/>
      <c r="G54" s="264"/>
      <c r="H54" s="264"/>
      <c r="I54" s="262"/>
      <c r="J54" s="262"/>
      <c r="K54" s="262"/>
      <c r="L54" s="262"/>
      <c r="M54" s="264"/>
      <c r="N54" s="264"/>
      <c r="O54" s="264"/>
      <c r="P54" s="264"/>
      <c r="Q54" s="264"/>
      <c r="R54" s="264"/>
      <c r="S54" s="264"/>
      <c r="T54" s="264"/>
      <c r="U54" s="264"/>
      <c r="V54" s="264"/>
      <c r="W54" s="264"/>
      <c r="X54" s="264"/>
      <c r="Y54" s="264"/>
      <c r="Z54" s="264"/>
      <c r="AA54" s="264"/>
      <c r="AB54" s="264"/>
      <c r="AC54" s="264"/>
      <c r="AD54" s="264"/>
      <c r="AE54" s="264"/>
      <c r="AF54" s="262"/>
      <c r="AG54" s="262"/>
    </row>
    <row r="55" spans="1:33" s="3" customFormat="1">
      <c r="A55" s="264"/>
      <c r="B55" s="264"/>
      <c r="C55" s="264"/>
      <c r="D55" s="264"/>
      <c r="E55" s="264"/>
      <c r="F55" s="264"/>
      <c r="G55" s="264"/>
      <c r="H55" s="264"/>
      <c r="I55" s="262"/>
      <c r="J55" s="262"/>
      <c r="K55" s="262"/>
      <c r="L55" s="262"/>
      <c r="M55" s="264"/>
      <c r="N55" s="264"/>
      <c r="O55" s="264"/>
      <c r="P55" s="264"/>
      <c r="Q55" s="264"/>
      <c r="R55" s="264"/>
      <c r="S55" s="264"/>
      <c r="T55" s="264"/>
      <c r="U55" s="264"/>
      <c r="V55" s="264"/>
      <c r="W55" s="264"/>
      <c r="X55" s="264"/>
      <c r="Y55" s="264"/>
      <c r="Z55" s="264"/>
      <c r="AA55" s="264"/>
      <c r="AB55" s="264"/>
      <c r="AC55" s="264"/>
      <c r="AD55" s="264"/>
      <c r="AE55" s="264"/>
      <c r="AF55" s="262"/>
      <c r="AG55" s="262"/>
    </row>
    <row r="56" spans="1:33" s="3" customFormat="1">
      <c r="A56" s="264"/>
      <c r="B56" s="264"/>
      <c r="C56" s="264"/>
      <c r="D56" s="264"/>
      <c r="E56" s="264"/>
      <c r="F56" s="264"/>
      <c r="G56" s="264"/>
      <c r="H56" s="264"/>
      <c r="I56" s="262"/>
      <c r="J56" s="262"/>
      <c r="K56" s="262"/>
      <c r="L56" s="262"/>
      <c r="M56" s="264"/>
      <c r="N56" s="264"/>
      <c r="O56" s="264"/>
      <c r="P56" s="264"/>
      <c r="Q56" s="264"/>
      <c r="R56" s="264"/>
      <c r="S56" s="264"/>
      <c r="T56" s="264"/>
      <c r="U56" s="264"/>
      <c r="V56" s="264"/>
      <c r="W56" s="264"/>
      <c r="X56" s="264"/>
      <c r="Y56" s="264"/>
      <c r="Z56" s="264"/>
      <c r="AA56" s="264"/>
      <c r="AB56" s="264"/>
      <c r="AC56" s="264"/>
      <c r="AD56" s="264"/>
      <c r="AE56" s="264"/>
      <c r="AF56" s="262"/>
      <c r="AG56" s="262"/>
    </row>
    <row r="57" spans="1:33" s="3" customFormat="1">
      <c r="A57" s="264"/>
      <c r="B57" s="264"/>
      <c r="C57" s="264"/>
      <c r="D57" s="264"/>
      <c r="E57" s="264"/>
      <c r="F57" s="264"/>
      <c r="G57" s="264"/>
      <c r="H57" s="264"/>
      <c r="I57" s="262"/>
      <c r="J57" s="262"/>
      <c r="K57" s="262"/>
      <c r="L57" s="262"/>
      <c r="M57" s="264"/>
      <c r="N57" s="264"/>
      <c r="O57" s="264"/>
      <c r="P57" s="264"/>
      <c r="Q57" s="264"/>
      <c r="R57" s="264"/>
      <c r="S57" s="264"/>
      <c r="T57" s="264"/>
      <c r="U57" s="264"/>
      <c r="V57" s="264"/>
      <c r="W57" s="264"/>
      <c r="X57" s="264"/>
      <c r="Y57" s="264"/>
      <c r="Z57" s="264"/>
      <c r="AA57" s="264"/>
      <c r="AB57" s="264"/>
      <c r="AC57" s="264"/>
      <c r="AD57" s="264"/>
      <c r="AE57" s="264"/>
      <c r="AF57" s="262"/>
      <c r="AG57" s="264"/>
    </row>
    <row r="58" spans="1:33" s="3" customFormat="1">
      <c r="A58" s="264"/>
      <c r="B58" s="264"/>
      <c r="C58" s="264"/>
      <c r="D58" s="264"/>
      <c r="E58" s="264"/>
      <c r="F58" s="264"/>
      <c r="G58" s="264"/>
      <c r="H58" s="264"/>
      <c r="I58" s="262"/>
      <c r="J58" s="262"/>
      <c r="K58" s="262"/>
      <c r="L58" s="262"/>
      <c r="M58" s="264"/>
      <c r="N58" s="264"/>
      <c r="O58" s="264"/>
      <c r="P58" s="264"/>
      <c r="Q58" s="264"/>
      <c r="R58" s="264"/>
      <c r="S58" s="264"/>
      <c r="T58" s="264"/>
      <c r="U58" s="264"/>
      <c r="V58" s="264"/>
      <c r="W58" s="264"/>
      <c r="X58" s="264"/>
      <c r="Y58" s="264"/>
      <c r="Z58" s="264"/>
      <c r="AA58" s="264"/>
      <c r="AB58" s="264"/>
      <c r="AC58" s="264"/>
      <c r="AD58" s="264"/>
      <c r="AE58" s="264"/>
      <c r="AF58" s="262"/>
      <c r="AG58" s="264"/>
    </row>
    <row r="59" spans="1:33" s="3" customFormat="1">
      <c r="A59" s="264"/>
      <c r="B59" s="264"/>
      <c r="C59" s="264"/>
      <c r="D59" s="264"/>
      <c r="E59" s="264"/>
      <c r="F59" s="264"/>
      <c r="G59" s="264"/>
      <c r="H59" s="264"/>
      <c r="I59" s="262"/>
      <c r="J59" s="262"/>
      <c r="K59" s="262"/>
      <c r="L59" s="262"/>
      <c r="M59" s="264"/>
      <c r="N59" s="264"/>
      <c r="O59" s="264"/>
      <c r="P59" s="264"/>
      <c r="Q59" s="264"/>
      <c r="R59" s="264"/>
      <c r="S59" s="264"/>
      <c r="T59" s="264"/>
      <c r="U59" s="264"/>
      <c r="V59" s="264"/>
      <c r="W59" s="264"/>
      <c r="X59" s="264"/>
      <c r="Y59" s="264"/>
      <c r="Z59" s="264"/>
      <c r="AA59" s="264"/>
      <c r="AB59" s="264"/>
      <c r="AC59" s="264"/>
      <c r="AD59" s="264"/>
      <c r="AE59" s="264"/>
      <c r="AF59" s="262"/>
      <c r="AG59" s="264"/>
    </row>
    <row r="60" spans="1:33" s="3" customFormat="1">
      <c r="A60" s="264"/>
      <c r="B60" s="264"/>
      <c r="C60" s="264"/>
      <c r="D60" s="264"/>
      <c r="E60" s="264"/>
      <c r="F60" s="264"/>
      <c r="G60" s="264"/>
      <c r="H60" s="264"/>
      <c r="I60" s="262"/>
      <c r="J60" s="262"/>
      <c r="K60" s="262"/>
      <c r="L60" s="262"/>
      <c r="M60" s="264"/>
      <c r="N60" s="264"/>
      <c r="O60" s="264"/>
      <c r="P60" s="264"/>
      <c r="Q60" s="264"/>
      <c r="R60" s="264"/>
      <c r="S60" s="264"/>
      <c r="T60" s="264"/>
      <c r="U60" s="264"/>
      <c r="V60" s="264"/>
      <c r="W60" s="264"/>
      <c r="X60" s="264"/>
      <c r="Y60" s="264"/>
      <c r="Z60" s="264"/>
      <c r="AA60" s="264"/>
      <c r="AB60" s="264"/>
      <c r="AC60" s="264"/>
      <c r="AD60" s="264"/>
      <c r="AE60" s="264"/>
      <c r="AF60" s="262"/>
      <c r="AG60" s="264"/>
    </row>
    <row r="61" spans="1:33" s="3" customFormat="1">
      <c r="A61" s="264"/>
      <c r="B61" s="264"/>
      <c r="C61" s="264"/>
      <c r="D61" s="264"/>
      <c r="E61" s="264"/>
      <c r="F61" s="264"/>
      <c r="G61" s="264"/>
      <c r="H61" s="264"/>
      <c r="I61" s="262"/>
      <c r="J61" s="262"/>
      <c r="K61" s="262"/>
      <c r="L61" s="262"/>
      <c r="M61" s="264"/>
      <c r="N61" s="264"/>
      <c r="O61" s="264"/>
      <c r="P61" s="264"/>
      <c r="Q61" s="264"/>
      <c r="R61" s="264"/>
      <c r="S61" s="264"/>
      <c r="T61" s="264"/>
      <c r="U61" s="264"/>
      <c r="V61" s="264"/>
      <c r="W61" s="264"/>
      <c r="X61" s="264"/>
      <c r="Y61" s="264"/>
      <c r="Z61" s="264"/>
      <c r="AA61" s="264"/>
      <c r="AB61" s="264"/>
      <c r="AC61" s="264"/>
      <c r="AD61" s="264"/>
      <c r="AE61" s="264"/>
      <c r="AF61" s="262"/>
      <c r="AG61" s="264"/>
    </row>
    <row r="62" spans="1:33" s="3" customFormat="1">
      <c r="A62" s="264"/>
      <c r="B62" s="264"/>
      <c r="C62" s="264"/>
      <c r="D62" s="264"/>
      <c r="E62" s="264"/>
      <c r="F62" s="264"/>
      <c r="G62" s="265"/>
      <c r="H62" s="264"/>
      <c r="I62" s="262"/>
      <c r="J62" s="262"/>
      <c r="K62" s="262"/>
      <c r="L62" s="262"/>
      <c r="M62" s="264"/>
      <c r="N62" s="264"/>
      <c r="O62" s="264"/>
      <c r="P62" s="264"/>
      <c r="Q62" s="264"/>
      <c r="R62" s="264"/>
      <c r="S62" s="264"/>
      <c r="T62" s="264"/>
      <c r="U62" s="264"/>
      <c r="V62" s="264"/>
      <c r="W62" s="264"/>
      <c r="X62" s="264"/>
      <c r="Y62" s="264"/>
      <c r="Z62" s="264"/>
      <c r="AA62" s="264"/>
      <c r="AB62" s="264"/>
      <c r="AC62" s="264"/>
      <c r="AD62" s="264"/>
      <c r="AE62" s="264"/>
      <c r="AF62" s="262"/>
      <c r="AG62" s="264"/>
    </row>
    <row r="63" spans="1:33" s="3" customFormat="1">
      <c r="A63" s="264"/>
      <c r="B63" s="264"/>
      <c r="C63" s="264"/>
      <c r="D63" s="264"/>
      <c r="E63" s="264"/>
      <c r="F63" s="264"/>
      <c r="G63" s="265"/>
      <c r="H63" s="264"/>
      <c r="I63" s="262"/>
      <c r="J63" s="262"/>
      <c r="K63" s="262"/>
      <c r="L63" s="262"/>
      <c r="M63" s="264"/>
      <c r="N63" s="264"/>
      <c r="O63" s="264"/>
      <c r="P63" s="264"/>
      <c r="Q63" s="264"/>
      <c r="R63" s="264"/>
      <c r="S63" s="264"/>
      <c r="T63" s="264"/>
      <c r="U63" s="264"/>
      <c r="V63" s="264"/>
      <c r="W63" s="264"/>
      <c r="X63" s="264"/>
      <c r="Y63" s="264"/>
      <c r="Z63" s="264"/>
      <c r="AA63" s="264"/>
      <c r="AB63" s="264"/>
      <c r="AC63" s="264"/>
      <c r="AD63" s="264"/>
      <c r="AE63" s="264"/>
      <c r="AF63" s="262"/>
      <c r="AG63" s="264"/>
    </row>
    <row r="64" spans="1:33" s="3" customFormat="1">
      <c r="A64" s="264"/>
      <c r="B64" s="264"/>
      <c r="C64" s="264"/>
      <c r="D64" s="264"/>
      <c r="E64" s="264"/>
      <c r="F64" s="264"/>
      <c r="G64" s="264"/>
      <c r="H64" s="264"/>
      <c r="I64" s="262"/>
      <c r="J64" s="262"/>
      <c r="K64" s="262"/>
      <c r="L64" s="262"/>
      <c r="M64" s="264"/>
      <c r="N64" s="264"/>
      <c r="O64" s="264"/>
      <c r="P64" s="264"/>
      <c r="Q64" s="264"/>
      <c r="R64" s="264"/>
      <c r="S64" s="264"/>
      <c r="T64" s="264"/>
      <c r="U64" s="264"/>
      <c r="V64" s="264"/>
      <c r="W64" s="264"/>
      <c r="X64" s="264"/>
      <c r="Y64" s="264"/>
      <c r="Z64" s="264"/>
      <c r="AA64" s="264"/>
      <c r="AB64" s="264"/>
      <c r="AC64" s="264"/>
      <c r="AD64" s="264"/>
      <c r="AE64" s="264"/>
      <c r="AF64" s="262"/>
      <c r="AG64" s="264"/>
    </row>
    <row r="65" spans="1:33" s="3" customFormat="1">
      <c r="A65" s="264"/>
      <c r="B65" s="264"/>
      <c r="C65" s="264"/>
      <c r="D65" s="264"/>
      <c r="E65" s="264"/>
      <c r="F65" s="264"/>
      <c r="G65" s="264"/>
      <c r="H65" s="264"/>
      <c r="I65" s="262"/>
      <c r="J65" s="262"/>
      <c r="K65" s="262"/>
      <c r="L65" s="262"/>
      <c r="M65" s="264"/>
      <c r="N65" s="264"/>
      <c r="O65" s="264"/>
      <c r="P65" s="264"/>
      <c r="Q65" s="264"/>
      <c r="R65" s="264"/>
      <c r="S65" s="264"/>
      <c r="T65" s="264"/>
      <c r="U65" s="264"/>
      <c r="V65" s="264"/>
      <c r="W65" s="264"/>
      <c r="X65" s="264"/>
      <c r="Y65" s="264"/>
      <c r="Z65" s="264"/>
      <c r="AA65" s="264"/>
      <c r="AB65" s="264"/>
      <c r="AC65" s="264"/>
      <c r="AD65" s="264"/>
      <c r="AE65" s="264"/>
      <c r="AF65" s="262"/>
      <c r="AG65" s="264"/>
    </row>
    <row r="66" spans="1:33" s="3" customFormat="1">
      <c r="A66" s="264"/>
      <c r="B66" s="264"/>
      <c r="C66" s="264"/>
      <c r="D66" s="264"/>
      <c r="E66" s="264"/>
      <c r="F66" s="264"/>
      <c r="G66" s="264"/>
      <c r="H66" s="264"/>
      <c r="I66" s="262"/>
      <c r="J66" s="262"/>
      <c r="K66" s="262"/>
      <c r="L66" s="262"/>
      <c r="M66" s="264"/>
      <c r="N66" s="264"/>
      <c r="O66" s="264"/>
      <c r="P66" s="264"/>
      <c r="Q66" s="264"/>
      <c r="R66" s="264"/>
      <c r="S66" s="264"/>
      <c r="T66" s="264"/>
      <c r="U66" s="264"/>
      <c r="V66" s="264"/>
      <c r="W66" s="264"/>
      <c r="X66" s="264"/>
      <c r="Y66" s="264"/>
      <c r="Z66" s="264"/>
      <c r="AA66" s="264"/>
      <c r="AB66" s="264"/>
      <c r="AC66" s="264"/>
      <c r="AD66" s="264"/>
      <c r="AE66" s="264"/>
      <c r="AF66" s="262"/>
      <c r="AG66" s="264"/>
    </row>
    <row r="67" spans="1:33" s="3" customFormat="1">
      <c r="A67" s="264"/>
      <c r="B67" s="264"/>
      <c r="C67" s="264"/>
      <c r="D67" s="264"/>
      <c r="E67" s="264"/>
      <c r="F67" s="264"/>
      <c r="G67" s="264"/>
      <c r="H67" s="264"/>
      <c r="I67" s="262"/>
      <c r="J67" s="262"/>
      <c r="K67" s="262"/>
      <c r="L67" s="262"/>
      <c r="M67" s="264"/>
      <c r="N67" s="264"/>
      <c r="O67" s="264"/>
      <c r="P67" s="264"/>
      <c r="Q67" s="264"/>
      <c r="R67" s="264"/>
      <c r="S67" s="264"/>
      <c r="T67" s="264"/>
      <c r="U67" s="264"/>
      <c r="V67" s="264"/>
      <c r="W67" s="264"/>
      <c r="X67" s="264"/>
      <c r="Y67" s="264"/>
      <c r="Z67" s="264"/>
      <c r="AA67" s="264"/>
      <c r="AB67" s="264"/>
      <c r="AC67" s="264"/>
      <c r="AD67" s="264"/>
      <c r="AE67" s="264"/>
      <c r="AF67" s="262"/>
      <c r="AG67" s="264"/>
    </row>
    <row r="68" spans="1:33" s="3" customFormat="1">
      <c r="A68" s="264"/>
      <c r="B68" s="264"/>
      <c r="C68" s="264"/>
      <c r="D68" s="264"/>
      <c r="E68" s="264"/>
      <c r="F68" s="264"/>
      <c r="G68" s="264"/>
      <c r="H68" s="264"/>
      <c r="I68" s="262"/>
      <c r="J68" s="262"/>
      <c r="K68" s="262"/>
      <c r="L68" s="262"/>
      <c r="M68" s="264"/>
      <c r="N68" s="264"/>
      <c r="O68" s="264"/>
      <c r="P68" s="264"/>
      <c r="Q68" s="264"/>
      <c r="R68" s="264"/>
      <c r="S68" s="264"/>
      <c r="T68" s="264"/>
      <c r="U68" s="264"/>
      <c r="V68" s="264"/>
      <c r="W68" s="264"/>
      <c r="X68" s="264"/>
      <c r="Y68" s="264"/>
      <c r="Z68" s="264"/>
      <c r="AA68" s="264"/>
      <c r="AB68" s="264"/>
      <c r="AC68" s="264"/>
      <c r="AD68" s="264"/>
      <c r="AE68" s="264"/>
      <c r="AF68" s="262"/>
      <c r="AG68" s="264"/>
    </row>
    <row r="69" spans="1:33" s="3" customFormat="1">
      <c r="A69" s="264"/>
      <c r="B69" s="264"/>
      <c r="C69" s="264"/>
      <c r="D69" s="264"/>
      <c r="E69" s="264"/>
      <c r="F69" s="264"/>
      <c r="G69" s="264"/>
      <c r="H69" s="264"/>
      <c r="I69" s="262"/>
      <c r="J69" s="262"/>
      <c r="K69" s="262"/>
      <c r="L69" s="262"/>
      <c r="M69" s="264"/>
      <c r="N69" s="264"/>
      <c r="O69" s="264"/>
      <c r="P69" s="264"/>
      <c r="Q69" s="264"/>
      <c r="R69" s="264"/>
      <c r="S69" s="264"/>
      <c r="T69" s="264"/>
      <c r="U69" s="264"/>
      <c r="V69" s="264"/>
      <c r="W69" s="264"/>
      <c r="X69" s="264"/>
      <c r="Y69" s="264"/>
      <c r="Z69" s="264"/>
      <c r="AA69" s="264"/>
      <c r="AB69" s="264"/>
      <c r="AC69" s="264"/>
      <c r="AD69" s="264"/>
      <c r="AE69" s="264"/>
      <c r="AF69" s="262"/>
      <c r="AG69" s="264"/>
    </row>
    <row r="70" spans="1:33" s="3" customFormat="1">
      <c r="A70" s="264"/>
      <c r="B70" s="264"/>
      <c r="C70" s="264"/>
      <c r="D70" s="264"/>
      <c r="E70" s="264"/>
      <c r="F70" s="264"/>
      <c r="G70" s="264"/>
      <c r="H70" s="264"/>
      <c r="I70" s="262"/>
      <c r="J70" s="262"/>
      <c r="K70" s="262"/>
      <c r="L70" s="262"/>
      <c r="M70" s="264"/>
      <c r="N70" s="264"/>
      <c r="O70" s="264"/>
      <c r="P70" s="264"/>
      <c r="Q70" s="264"/>
      <c r="R70" s="264"/>
      <c r="S70" s="264"/>
      <c r="T70" s="264"/>
      <c r="U70" s="264"/>
      <c r="V70" s="264"/>
      <c r="W70" s="264"/>
      <c r="X70" s="264"/>
      <c r="Y70" s="264"/>
      <c r="Z70" s="264"/>
      <c r="AA70" s="264"/>
      <c r="AB70" s="264"/>
      <c r="AC70" s="264"/>
      <c r="AD70" s="264"/>
      <c r="AE70" s="264"/>
      <c r="AF70" s="262"/>
      <c r="AG70" s="264"/>
    </row>
    <row r="71" spans="1:33" s="3" customFormat="1">
      <c r="A71" s="264"/>
      <c r="B71" s="264"/>
      <c r="C71" s="264"/>
      <c r="D71" s="264"/>
      <c r="E71" s="264"/>
      <c r="F71" s="264"/>
      <c r="G71" s="264"/>
      <c r="H71" s="264"/>
      <c r="I71" s="262"/>
      <c r="J71" s="262"/>
      <c r="K71" s="262"/>
      <c r="L71" s="262"/>
      <c r="M71" s="264"/>
      <c r="N71" s="264"/>
      <c r="O71" s="264"/>
      <c r="P71" s="264"/>
      <c r="Q71" s="264"/>
      <c r="R71" s="264"/>
      <c r="S71" s="264"/>
      <c r="T71" s="264"/>
      <c r="U71" s="264"/>
      <c r="V71" s="264"/>
      <c r="W71" s="264"/>
      <c r="X71" s="264"/>
      <c r="Y71" s="264"/>
      <c r="Z71" s="264"/>
      <c r="AA71" s="264"/>
      <c r="AB71" s="264"/>
      <c r="AC71" s="264"/>
      <c r="AD71" s="264"/>
      <c r="AE71" s="264"/>
      <c r="AF71" s="262"/>
      <c r="AG71" s="264"/>
    </row>
    <row r="72" spans="1:33" s="3" customFormat="1">
      <c r="A72" s="264"/>
      <c r="B72" s="264"/>
      <c r="C72" s="264"/>
      <c r="D72" s="264"/>
      <c r="E72" s="264"/>
      <c r="F72" s="264"/>
      <c r="G72" s="264"/>
      <c r="H72" s="264"/>
      <c r="I72" s="262"/>
      <c r="J72" s="262"/>
      <c r="K72" s="262"/>
      <c r="L72" s="262"/>
      <c r="M72" s="264"/>
      <c r="N72" s="264"/>
      <c r="O72" s="264"/>
      <c r="P72" s="264"/>
      <c r="Q72" s="264"/>
      <c r="R72" s="264"/>
      <c r="S72" s="264"/>
      <c r="T72" s="264"/>
      <c r="U72" s="264"/>
      <c r="V72" s="264"/>
      <c r="W72" s="264"/>
      <c r="X72" s="264"/>
      <c r="Y72" s="264"/>
      <c r="Z72" s="264"/>
      <c r="AA72" s="264"/>
      <c r="AB72" s="264"/>
      <c r="AC72" s="264"/>
      <c r="AD72" s="264"/>
      <c r="AE72" s="264"/>
      <c r="AF72" s="262"/>
      <c r="AG72" s="264"/>
    </row>
    <row r="73" spans="1:33" s="3" customFormat="1">
      <c r="A73" s="264"/>
      <c r="B73" s="264"/>
      <c r="C73" s="264"/>
      <c r="D73" s="264"/>
      <c r="E73" s="264"/>
      <c r="F73" s="264"/>
      <c r="G73" s="264"/>
      <c r="H73" s="264"/>
      <c r="I73" s="262"/>
      <c r="J73" s="262"/>
      <c r="K73" s="262"/>
      <c r="L73" s="262"/>
      <c r="M73" s="264"/>
      <c r="N73" s="264"/>
      <c r="O73" s="264"/>
      <c r="P73" s="264"/>
      <c r="Q73" s="264"/>
      <c r="R73" s="264"/>
      <c r="S73" s="264"/>
      <c r="T73" s="264"/>
      <c r="U73" s="264"/>
      <c r="V73" s="264"/>
      <c r="W73" s="264"/>
      <c r="X73" s="264"/>
      <c r="Y73" s="264"/>
      <c r="Z73" s="264"/>
      <c r="AA73" s="264"/>
      <c r="AB73" s="264"/>
      <c r="AC73" s="264"/>
      <c r="AD73" s="264"/>
      <c r="AE73" s="264"/>
      <c r="AF73" s="262"/>
      <c r="AG73" s="264"/>
    </row>
    <row r="74" spans="1:33" s="3" customFormat="1">
      <c r="A74" s="264"/>
      <c r="B74" s="264"/>
      <c r="C74" s="264"/>
      <c r="D74" s="264"/>
      <c r="E74" s="264"/>
      <c r="F74" s="264"/>
      <c r="G74" s="264"/>
      <c r="H74" s="264"/>
      <c r="I74" s="262"/>
      <c r="J74" s="262"/>
      <c r="K74" s="262"/>
      <c r="L74" s="262"/>
      <c r="M74" s="264"/>
      <c r="N74" s="264"/>
      <c r="O74" s="264"/>
      <c r="P74" s="264"/>
      <c r="Q74" s="264"/>
      <c r="R74" s="264"/>
      <c r="S74" s="264"/>
      <c r="T74" s="264"/>
      <c r="U74" s="264"/>
      <c r="V74" s="264"/>
      <c r="W74" s="264"/>
      <c r="X74" s="264"/>
      <c r="Y74" s="264"/>
      <c r="Z74" s="264"/>
      <c r="AA74" s="264"/>
      <c r="AB74" s="264"/>
      <c r="AC74" s="264"/>
      <c r="AD74" s="264"/>
      <c r="AE74" s="264"/>
      <c r="AF74" s="262"/>
      <c r="AG74" s="264"/>
    </row>
    <row r="75" spans="1:33" s="3" customFormat="1">
      <c r="A75" s="264"/>
      <c r="B75" s="264"/>
      <c r="C75" s="264"/>
      <c r="D75" s="264"/>
      <c r="E75" s="264"/>
      <c r="F75" s="264"/>
      <c r="G75" s="264"/>
      <c r="H75" s="264"/>
      <c r="I75" s="262"/>
      <c r="J75" s="262"/>
      <c r="K75" s="262"/>
      <c r="L75" s="262"/>
      <c r="M75" s="264"/>
      <c r="N75" s="264"/>
      <c r="O75" s="264"/>
      <c r="P75" s="264"/>
      <c r="Q75" s="264"/>
      <c r="R75" s="264"/>
      <c r="S75" s="264"/>
      <c r="T75" s="264"/>
      <c r="U75" s="264"/>
      <c r="V75" s="264"/>
      <c r="W75" s="264"/>
      <c r="X75" s="264"/>
      <c r="Y75" s="264"/>
      <c r="Z75" s="264"/>
      <c r="AA75" s="264"/>
      <c r="AB75" s="264"/>
      <c r="AC75" s="264"/>
      <c r="AD75" s="264"/>
      <c r="AE75" s="264"/>
      <c r="AF75" s="262"/>
      <c r="AG75" s="264"/>
    </row>
    <row r="76" spans="1:33" s="3" customFormat="1">
      <c r="A76" s="264"/>
      <c r="B76" s="264"/>
      <c r="C76" s="264"/>
      <c r="D76" s="264"/>
      <c r="E76" s="264"/>
      <c r="F76" s="264"/>
      <c r="G76" s="264"/>
      <c r="H76" s="264"/>
      <c r="I76" s="262"/>
      <c r="J76" s="262"/>
      <c r="K76" s="262"/>
      <c r="L76" s="262"/>
      <c r="M76" s="264"/>
      <c r="N76" s="264"/>
      <c r="O76" s="264"/>
      <c r="P76" s="264"/>
      <c r="Q76" s="264"/>
      <c r="R76" s="264"/>
      <c r="S76" s="264"/>
      <c r="T76" s="264"/>
      <c r="U76" s="264"/>
      <c r="V76" s="264"/>
      <c r="W76" s="264"/>
      <c r="X76" s="264"/>
      <c r="Y76" s="264"/>
      <c r="Z76" s="264"/>
      <c r="AA76" s="264"/>
      <c r="AB76" s="264"/>
      <c r="AC76" s="264"/>
      <c r="AD76" s="264"/>
      <c r="AE76" s="264"/>
      <c r="AF76" s="262"/>
      <c r="AG76" s="264"/>
    </row>
    <row r="77" spans="1:33" s="3" customFormat="1">
      <c r="A77" s="264"/>
      <c r="B77" s="264"/>
      <c r="C77" s="264"/>
      <c r="D77" s="264"/>
      <c r="E77" s="264"/>
      <c r="F77" s="264"/>
      <c r="G77" s="264"/>
      <c r="H77" s="264"/>
      <c r="I77" s="262"/>
      <c r="J77" s="262"/>
      <c r="K77" s="262"/>
      <c r="L77" s="262"/>
      <c r="M77" s="264"/>
      <c r="N77" s="264"/>
      <c r="O77" s="264"/>
      <c r="P77" s="264"/>
      <c r="Q77" s="264"/>
      <c r="R77" s="264"/>
      <c r="S77" s="264"/>
      <c r="T77" s="264"/>
      <c r="U77" s="264"/>
      <c r="V77" s="264"/>
      <c r="W77" s="264"/>
      <c r="X77" s="264"/>
      <c r="Y77" s="264"/>
      <c r="Z77" s="264"/>
      <c r="AA77" s="264"/>
      <c r="AB77" s="264"/>
      <c r="AC77" s="264"/>
      <c r="AD77" s="264"/>
      <c r="AE77" s="264"/>
      <c r="AF77" s="262"/>
      <c r="AG77" s="264"/>
    </row>
    <row r="78" spans="1:33" s="3" customFormat="1">
      <c r="A78" s="264"/>
      <c r="B78" s="264"/>
      <c r="C78" s="264"/>
      <c r="D78" s="264"/>
      <c r="E78" s="264"/>
      <c r="F78" s="264"/>
      <c r="G78" s="264"/>
      <c r="H78" s="264"/>
      <c r="I78" s="262"/>
      <c r="J78" s="262"/>
      <c r="K78" s="262"/>
      <c r="L78" s="262"/>
      <c r="M78" s="264"/>
      <c r="N78" s="264"/>
      <c r="O78" s="264"/>
      <c r="P78" s="264"/>
      <c r="Q78" s="264"/>
      <c r="R78" s="264"/>
      <c r="S78" s="264"/>
      <c r="T78" s="264"/>
      <c r="U78" s="264"/>
      <c r="V78" s="264"/>
      <c r="W78" s="264"/>
      <c r="X78" s="264"/>
      <c r="Y78" s="264"/>
      <c r="Z78" s="264"/>
      <c r="AA78" s="264"/>
      <c r="AB78" s="264"/>
      <c r="AC78" s="264"/>
      <c r="AD78" s="264"/>
      <c r="AE78" s="264"/>
      <c r="AF78" s="262"/>
      <c r="AG78" s="264"/>
    </row>
    <row r="79" spans="1:33" s="3" customFormat="1">
      <c r="A79" s="264"/>
      <c r="B79" s="264"/>
      <c r="C79" s="264"/>
      <c r="D79" s="264"/>
      <c r="E79" s="264"/>
      <c r="F79" s="264"/>
      <c r="G79" s="264"/>
      <c r="H79" s="264"/>
      <c r="I79" s="262"/>
      <c r="J79" s="262"/>
      <c r="K79" s="262"/>
      <c r="L79" s="262"/>
      <c r="M79" s="264"/>
      <c r="N79" s="264"/>
      <c r="O79" s="264"/>
      <c r="P79" s="264"/>
      <c r="Q79" s="264"/>
      <c r="R79" s="264"/>
      <c r="S79" s="264"/>
      <c r="T79" s="264"/>
      <c r="U79" s="264"/>
      <c r="V79" s="264"/>
      <c r="W79" s="264"/>
      <c r="X79" s="264"/>
      <c r="Y79" s="264"/>
      <c r="Z79" s="264"/>
      <c r="AA79" s="264"/>
      <c r="AB79" s="264"/>
      <c r="AC79" s="264"/>
      <c r="AD79" s="264"/>
      <c r="AE79" s="264"/>
      <c r="AF79" s="262"/>
      <c r="AG79" s="264"/>
    </row>
    <row r="80" spans="1:33" s="3" customFormat="1">
      <c r="A80" s="264"/>
      <c r="B80" s="264"/>
      <c r="C80" s="264"/>
      <c r="D80" s="264"/>
      <c r="E80" s="264"/>
      <c r="F80" s="264"/>
      <c r="G80" s="264"/>
      <c r="H80" s="264"/>
      <c r="I80" s="262"/>
      <c r="J80" s="262"/>
      <c r="K80" s="262"/>
      <c r="L80" s="262"/>
      <c r="M80" s="264"/>
      <c r="N80" s="264"/>
      <c r="O80" s="264"/>
      <c r="P80" s="264"/>
      <c r="Q80" s="264"/>
      <c r="R80" s="264"/>
      <c r="S80" s="264"/>
      <c r="T80" s="264"/>
      <c r="U80" s="264"/>
      <c r="V80" s="264"/>
      <c r="W80" s="264"/>
      <c r="X80" s="264"/>
      <c r="Y80" s="264"/>
      <c r="Z80" s="264"/>
      <c r="AA80" s="264"/>
      <c r="AB80" s="264"/>
      <c r="AC80" s="264"/>
      <c r="AD80" s="264"/>
      <c r="AE80" s="264"/>
      <c r="AF80" s="262"/>
      <c r="AG80" s="262"/>
    </row>
    <row r="81" spans="1:33" s="3" customFormat="1">
      <c r="A81" s="264"/>
      <c r="B81" s="264"/>
      <c r="C81" s="264"/>
      <c r="D81" s="264"/>
      <c r="E81" s="264"/>
      <c r="F81" s="264"/>
      <c r="G81" s="264"/>
      <c r="H81" s="264"/>
      <c r="I81" s="262"/>
      <c r="J81" s="262"/>
      <c r="K81" s="262"/>
      <c r="L81" s="262"/>
      <c r="M81" s="264"/>
      <c r="N81" s="264"/>
      <c r="O81" s="264"/>
      <c r="P81" s="264"/>
      <c r="Q81" s="264"/>
      <c r="R81" s="264"/>
      <c r="S81" s="264"/>
      <c r="T81" s="264"/>
      <c r="U81" s="264"/>
      <c r="V81" s="264"/>
      <c r="W81" s="264"/>
      <c r="X81" s="264"/>
      <c r="Y81" s="264"/>
      <c r="Z81" s="264"/>
      <c r="AA81" s="264"/>
      <c r="AB81" s="264"/>
      <c r="AC81" s="264"/>
      <c r="AD81" s="264"/>
      <c r="AE81" s="264"/>
      <c r="AF81" s="262"/>
      <c r="AG81" s="262"/>
    </row>
    <row r="82" spans="1:33" s="3" customFormat="1">
      <c r="A82" s="264"/>
      <c r="B82" s="264"/>
      <c r="C82" s="264"/>
      <c r="D82" s="264"/>
      <c r="E82" s="264"/>
      <c r="F82" s="264"/>
      <c r="G82" s="264"/>
      <c r="H82" s="264"/>
      <c r="I82" s="262"/>
      <c r="J82" s="262"/>
      <c r="K82" s="262"/>
      <c r="L82" s="262"/>
      <c r="M82" s="264"/>
      <c r="N82" s="264"/>
      <c r="O82" s="264"/>
      <c r="P82" s="264"/>
      <c r="Q82" s="264"/>
      <c r="R82" s="264"/>
      <c r="S82" s="264"/>
      <c r="T82" s="264"/>
      <c r="U82" s="264"/>
      <c r="V82" s="264"/>
      <c r="W82" s="264"/>
      <c r="X82" s="264"/>
      <c r="Y82" s="264"/>
      <c r="Z82" s="264"/>
      <c r="AA82" s="264"/>
      <c r="AB82" s="264"/>
      <c r="AC82" s="264"/>
      <c r="AD82" s="264"/>
      <c r="AE82" s="264"/>
      <c r="AF82" s="262"/>
      <c r="AG82" s="262"/>
    </row>
    <row r="83" spans="1:33" s="3" customFormat="1">
      <c r="A83" s="264"/>
      <c r="B83" s="264"/>
      <c r="C83" s="264"/>
      <c r="D83" s="264"/>
      <c r="E83" s="264"/>
      <c r="F83" s="264"/>
      <c r="G83" s="264"/>
      <c r="H83" s="264"/>
      <c r="I83" s="262"/>
      <c r="J83" s="262"/>
      <c r="K83" s="262"/>
      <c r="L83" s="262"/>
      <c r="M83" s="264"/>
      <c r="N83" s="264"/>
      <c r="O83" s="264"/>
      <c r="P83" s="264"/>
      <c r="Q83" s="264"/>
      <c r="R83" s="264"/>
      <c r="S83" s="264"/>
      <c r="T83" s="264"/>
      <c r="U83" s="264"/>
      <c r="V83" s="264"/>
      <c r="W83" s="264"/>
      <c r="X83" s="264"/>
      <c r="Y83" s="264"/>
      <c r="Z83" s="264"/>
      <c r="AA83" s="264"/>
      <c r="AB83" s="264"/>
      <c r="AC83" s="264"/>
      <c r="AD83" s="264"/>
      <c r="AE83" s="264"/>
      <c r="AF83" s="262"/>
      <c r="AG83" s="262"/>
    </row>
    <row r="84" spans="1:33" s="3" customFormat="1">
      <c r="A84" s="264"/>
      <c r="B84" s="264"/>
      <c r="C84" s="264"/>
      <c r="D84" s="264"/>
      <c r="E84" s="264"/>
      <c r="F84" s="264"/>
      <c r="G84" s="264"/>
      <c r="H84" s="264"/>
      <c r="I84" s="262"/>
      <c r="J84" s="262"/>
      <c r="K84" s="262"/>
      <c r="L84" s="262"/>
      <c r="M84" s="264"/>
      <c r="N84" s="264"/>
      <c r="O84" s="264"/>
      <c r="P84" s="264"/>
      <c r="Q84" s="264"/>
      <c r="R84" s="264"/>
      <c r="S84" s="264"/>
      <c r="T84" s="264"/>
      <c r="U84" s="264"/>
      <c r="V84" s="264"/>
      <c r="W84" s="264"/>
      <c r="X84" s="264"/>
      <c r="Y84" s="264"/>
      <c r="Z84" s="264"/>
      <c r="AA84" s="264"/>
      <c r="AB84" s="264"/>
      <c r="AC84" s="264"/>
      <c r="AD84" s="264"/>
      <c r="AE84" s="264"/>
      <c r="AF84" s="262"/>
      <c r="AG84" s="262"/>
    </row>
    <row r="85" spans="1:33" s="3" customFormat="1">
      <c r="A85" s="264"/>
      <c r="B85" s="264"/>
      <c r="C85" s="264"/>
      <c r="D85" s="264"/>
      <c r="E85" s="264"/>
      <c r="F85" s="264"/>
      <c r="G85" s="264"/>
      <c r="H85" s="264"/>
      <c r="I85" s="262"/>
      <c r="J85" s="262"/>
      <c r="K85" s="262"/>
      <c r="L85" s="262"/>
      <c r="M85" s="264"/>
      <c r="N85" s="264"/>
      <c r="O85" s="264"/>
      <c r="P85" s="264"/>
      <c r="Q85" s="264"/>
      <c r="R85" s="264"/>
      <c r="S85" s="264"/>
      <c r="T85" s="264"/>
      <c r="U85" s="264"/>
      <c r="V85" s="264"/>
      <c r="W85" s="264"/>
      <c r="X85" s="264"/>
      <c r="Y85" s="264"/>
      <c r="Z85" s="264"/>
      <c r="AA85" s="264"/>
      <c r="AB85" s="264"/>
      <c r="AC85" s="264"/>
      <c r="AD85" s="264"/>
      <c r="AE85" s="264"/>
      <c r="AF85" s="262"/>
      <c r="AG85" s="262"/>
    </row>
    <row r="86" spans="1:33" s="3" customFormat="1">
      <c r="A86" s="264"/>
      <c r="B86" s="264"/>
      <c r="C86" s="264"/>
      <c r="D86" s="264"/>
      <c r="E86" s="264"/>
      <c r="F86" s="264"/>
      <c r="G86" s="264"/>
      <c r="H86" s="264"/>
      <c r="I86" s="262"/>
      <c r="J86" s="262"/>
      <c r="K86" s="262"/>
      <c r="L86" s="262"/>
      <c r="M86" s="264"/>
      <c r="N86" s="264"/>
      <c r="O86" s="264"/>
      <c r="P86" s="264"/>
      <c r="Q86" s="264"/>
      <c r="R86" s="264"/>
      <c r="S86" s="264"/>
      <c r="T86" s="264"/>
      <c r="U86" s="264"/>
      <c r="V86" s="264"/>
      <c r="W86" s="264"/>
      <c r="X86" s="264"/>
      <c r="Y86" s="264"/>
      <c r="Z86" s="264"/>
      <c r="AA86" s="264"/>
      <c r="AB86" s="264"/>
      <c r="AC86" s="264"/>
      <c r="AD86" s="264"/>
      <c r="AE86" s="264"/>
      <c r="AF86" s="262"/>
      <c r="AG86" s="262"/>
    </row>
    <row r="87" spans="1:33" s="3" customFormat="1">
      <c r="A87" s="264"/>
      <c r="B87" s="264"/>
      <c r="C87" s="264"/>
      <c r="D87" s="264"/>
      <c r="E87" s="264"/>
      <c r="F87" s="264"/>
      <c r="G87" s="264"/>
      <c r="H87" s="264"/>
      <c r="I87" s="262"/>
      <c r="J87" s="262"/>
      <c r="K87" s="262"/>
      <c r="L87" s="262"/>
      <c r="M87" s="264"/>
      <c r="N87" s="264"/>
      <c r="O87" s="264"/>
      <c r="P87" s="264"/>
      <c r="Q87" s="264"/>
      <c r="R87" s="264"/>
      <c r="S87" s="264"/>
      <c r="T87" s="264"/>
      <c r="U87" s="264"/>
      <c r="V87" s="264"/>
      <c r="W87" s="264"/>
      <c r="X87" s="264"/>
      <c r="Y87" s="264"/>
      <c r="Z87" s="264"/>
      <c r="AA87" s="264"/>
      <c r="AB87" s="264"/>
      <c r="AC87" s="264"/>
      <c r="AD87" s="264"/>
      <c r="AE87" s="264"/>
      <c r="AF87" s="262"/>
      <c r="AG87" s="262"/>
    </row>
    <row r="88" spans="1:33" s="3" customFormat="1">
      <c r="A88" s="264"/>
      <c r="B88" s="264"/>
      <c r="C88" s="264"/>
      <c r="D88" s="264"/>
      <c r="E88" s="264"/>
      <c r="F88" s="264"/>
      <c r="G88" s="264"/>
      <c r="H88" s="264"/>
      <c r="I88" s="262"/>
      <c r="J88" s="262"/>
      <c r="K88" s="262"/>
      <c r="L88" s="262"/>
      <c r="M88" s="264"/>
      <c r="N88" s="264"/>
      <c r="O88" s="264"/>
      <c r="P88" s="264"/>
      <c r="Q88" s="264"/>
      <c r="R88" s="264"/>
      <c r="S88" s="264"/>
      <c r="T88" s="264"/>
      <c r="U88" s="264"/>
      <c r="V88" s="264"/>
      <c r="W88" s="264"/>
      <c r="X88" s="264"/>
      <c r="Y88" s="264"/>
      <c r="Z88" s="264"/>
      <c r="AA88" s="264"/>
      <c r="AB88" s="264"/>
      <c r="AC88" s="264"/>
      <c r="AD88" s="264"/>
      <c r="AE88" s="264"/>
      <c r="AF88" s="262"/>
      <c r="AG88" s="262"/>
    </row>
    <row r="89" spans="1:33" s="3" customFormat="1">
      <c r="A89" s="264"/>
      <c r="B89" s="264"/>
      <c r="C89" s="264"/>
      <c r="D89" s="264"/>
      <c r="E89" s="264"/>
      <c r="F89" s="264"/>
      <c r="G89" s="264"/>
      <c r="H89" s="264"/>
      <c r="I89" s="262"/>
      <c r="J89" s="262"/>
      <c r="K89" s="262"/>
      <c r="L89" s="262"/>
      <c r="M89" s="264"/>
      <c r="N89" s="264"/>
      <c r="O89" s="264"/>
      <c r="P89" s="264"/>
      <c r="Q89" s="264"/>
      <c r="R89" s="264"/>
      <c r="S89" s="264"/>
      <c r="T89" s="264"/>
      <c r="U89" s="264"/>
      <c r="V89" s="264"/>
      <c r="W89" s="264"/>
      <c r="X89" s="264"/>
      <c r="Y89" s="264"/>
      <c r="Z89" s="264"/>
      <c r="AA89" s="264"/>
      <c r="AB89" s="264"/>
      <c r="AC89" s="264"/>
      <c r="AD89" s="264"/>
      <c r="AE89" s="264"/>
      <c r="AF89" s="262"/>
      <c r="AG89" s="262"/>
    </row>
    <row r="90" spans="1:33" s="3" customFormat="1">
      <c r="A90" s="264"/>
      <c r="B90" s="264"/>
      <c r="C90" s="264"/>
      <c r="D90" s="264"/>
      <c r="E90" s="264"/>
      <c r="F90" s="264"/>
      <c r="G90" s="265"/>
      <c r="H90" s="264"/>
      <c r="I90" s="262"/>
      <c r="J90" s="262"/>
      <c r="K90" s="262"/>
      <c r="L90" s="262"/>
      <c r="M90" s="264"/>
      <c r="N90" s="264"/>
      <c r="O90" s="264"/>
      <c r="P90" s="264"/>
      <c r="Q90" s="264"/>
      <c r="R90" s="264"/>
      <c r="S90" s="264"/>
      <c r="T90" s="264"/>
      <c r="U90" s="264"/>
      <c r="V90" s="264"/>
      <c r="W90" s="264"/>
      <c r="X90" s="264"/>
      <c r="Y90" s="264"/>
      <c r="Z90" s="264"/>
      <c r="AA90" s="264"/>
      <c r="AB90" s="264"/>
      <c r="AC90" s="264"/>
      <c r="AD90" s="264"/>
      <c r="AE90" s="264"/>
      <c r="AF90" s="262"/>
      <c r="AG90" s="262"/>
    </row>
    <row r="91" spans="1:33" s="3" customFormat="1">
      <c r="A91" s="264"/>
      <c r="B91" s="264"/>
      <c r="C91" s="264"/>
      <c r="D91" s="264"/>
      <c r="E91" s="264"/>
      <c r="F91" s="264"/>
      <c r="G91" s="264"/>
      <c r="H91" s="264"/>
      <c r="I91" s="262"/>
      <c r="J91" s="262"/>
      <c r="K91" s="262"/>
      <c r="L91" s="262"/>
      <c r="M91" s="264"/>
      <c r="N91" s="264"/>
      <c r="O91" s="264"/>
      <c r="P91" s="264"/>
      <c r="Q91" s="264"/>
      <c r="R91" s="264"/>
      <c r="S91" s="264"/>
      <c r="T91" s="264"/>
      <c r="U91" s="264"/>
      <c r="V91" s="264"/>
      <c r="W91" s="264"/>
      <c r="X91" s="264"/>
      <c r="Y91" s="264"/>
      <c r="Z91" s="264"/>
      <c r="AA91" s="264"/>
      <c r="AB91" s="264"/>
      <c r="AC91" s="264"/>
      <c r="AD91" s="264"/>
      <c r="AE91" s="264"/>
      <c r="AF91" s="262"/>
      <c r="AG91" s="262"/>
    </row>
    <row r="92" spans="1:33" s="3" customFormat="1">
      <c r="A92" s="264"/>
      <c r="B92" s="264"/>
      <c r="C92" s="264"/>
      <c r="D92" s="264"/>
      <c r="E92" s="264"/>
      <c r="F92" s="264"/>
      <c r="G92" s="264"/>
      <c r="H92" s="264"/>
      <c r="I92" s="262"/>
      <c r="J92" s="262"/>
      <c r="K92" s="262"/>
      <c r="L92" s="262"/>
      <c r="M92" s="264"/>
      <c r="N92" s="264"/>
      <c r="O92" s="264"/>
      <c r="P92" s="264"/>
      <c r="Q92" s="264"/>
      <c r="R92" s="264"/>
      <c r="S92" s="264"/>
      <c r="T92" s="264"/>
      <c r="U92" s="264"/>
      <c r="V92" s="264"/>
      <c r="W92" s="264"/>
      <c r="X92" s="264"/>
      <c r="Y92" s="264"/>
      <c r="Z92" s="264"/>
      <c r="AA92" s="264"/>
      <c r="AB92" s="264"/>
      <c r="AC92" s="264"/>
      <c r="AD92" s="264"/>
      <c r="AE92" s="264"/>
      <c r="AF92" s="262"/>
      <c r="AG92" s="262"/>
    </row>
    <row r="93" spans="1:33" s="3" customFormat="1">
      <c r="A93" s="264"/>
      <c r="B93" s="264"/>
      <c r="C93" s="264"/>
      <c r="D93" s="264"/>
      <c r="E93" s="264"/>
      <c r="F93" s="264"/>
      <c r="G93" s="264"/>
      <c r="H93" s="264"/>
      <c r="I93" s="262"/>
      <c r="J93" s="262"/>
      <c r="K93" s="262"/>
      <c r="L93" s="262"/>
      <c r="M93" s="264"/>
      <c r="N93" s="264"/>
      <c r="O93" s="264"/>
      <c r="P93" s="264"/>
      <c r="Q93" s="264"/>
      <c r="R93" s="264"/>
      <c r="S93" s="264"/>
      <c r="T93" s="264"/>
      <c r="U93" s="264"/>
      <c r="V93" s="264"/>
      <c r="W93" s="264"/>
      <c r="X93" s="264"/>
      <c r="Y93" s="264"/>
      <c r="Z93" s="264"/>
      <c r="AA93" s="264"/>
      <c r="AB93" s="264"/>
      <c r="AC93" s="264"/>
      <c r="AD93" s="264"/>
      <c r="AE93" s="264"/>
      <c r="AF93" s="262"/>
      <c r="AG93" s="262"/>
    </row>
    <row r="94" spans="1:33" s="3" customFormat="1">
      <c r="A94" s="264"/>
      <c r="B94" s="264"/>
      <c r="C94" s="264"/>
      <c r="D94" s="264"/>
      <c r="E94" s="264"/>
      <c r="F94" s="264"/>
      <c r="G94" s="264"/>
      <c r="H94" s="264"/>
      <c r="I94" s="262"/>
      <c r="J94" s="262"/>
      <c r="K94" s="262"/>
      <c r="L94" s="262"/>
      <c r="M94" s="264"/>
      <c r="N94" s="264"/>
      <c r="O94" s="264"/>
      <c r="P94" s="264"/>
      <c r="Q94" s="264"/>
      <c r="R94" s="264"/>
      <c r="S94" s="264"/>
      <c r="T94" s="264"/>
      <c r="U94" s="264"/>
      <c r="V94" s="264"/>
      <c r="W94" s="264"/>
      <c r="X94" s="264"/>
      <c r="Y94" s="264"/>
      <c r="Z94" s="264"/>
      <c r="AA94" s="264"/>
      <c r="AB94" s="264"/>
      <c r="AC94" s="264"/>
      <c r="AD94" s="264"/>
      <c r="AE94" s="264"/>
      <c r="AF94" s="262"/>
      <c r="AG94" s="262"/>
    </row>
    <row r="95" spans="1:33" s="3" customFormat="1">
      <c r="A95" s="264"/>
      <c r="B95" s="264"/>
      <c r="C95" s="264"/>
      <c r="D95" s="264"/>
      <c r="E95" s="264"/>
      <c r="F95" s="264"/>
      <c r="G95" s="265"/>
      <c r="H95" s="264"/>
      <c r="I95" s="262"/>
      <c r="J95" s="262"/>
      <c r="K95" s="262"/>
      <c r="L95" s="262"/>
      <c r="M95" s="264"/>
      <c r="N95" s="264"/>
      <c r="O95" s="264"/>
      <c r="P95" s="264"/>
      <c r="Q95" s="264"/>
      <c r="R95" s="264"/>
      <c r="S95" s="264"/>
      <c r="T95" s="264"/>
      <c r="U95" s="264"/>
      <c r="V95" s="264"/>
      <c r="W95" s="264"/>
      <c r="X95" s="264"/>
      <c r="Y95" s="264"/>
      <c r="Z95" s="264"/>
      <c r="AA95" s="264"/>
      <c r="AB95" s="264"/>
      <c r="AC95" s="264"/>
      <c r="AD95" s="264"/>
      <c r="AE95" s="264"/>
      <c r="AF95" s="262"/>
      <c r="AG95" s="262"/>
    </row>
    <row r="96" spans="1:33" s="3" customFormat="1">
      <c r="A96" s="264"/>
      <c r="B96" s="264"/>
      <c r="C96" s="264"/>
      <c r="D96" s="264"/>
      <c r="E96" s="264"/>
      <c r="F96" s="264"/>
      <c r="G96" s="264"/>
      <c r="H96" s="264"/>
      <c r="I96" s="262"/>
      <c r="J96" s="262"/>
      <c r="K96" s="262"/>
      <c r="L96" s="262"/>
      <c r="M96" s="264"/>
      <c r="N96" s="264"/>
      <c r="O96" s="264"/>
      <c r="P96" s="264"/>
      <c r="Q96" s="264"/>
      <c r="R96" s="264"/>
      <c r="S96" s="264"/>
      <c r="T96" s="264"/>
      <c r="U96" s="264"/>
      <c r="V96" s="264"/>
      <c r="W96" s="264"/>
      <c r="X96" s="264"/>
      <c r="Y96" s="264"/>
      <c r="Z96" s="264"/>
      <c r="AA96" s="264"/>
      <c r="AB96" s="264"/>
      <c r="AC96" s="264"/>
      <c r="AD96" s="264"/>
      <c r="AE96" s="264"/>
      <c r="AF96" s="262"/>
      <c r="AG96" s="262"/>
    </row>
    <row r="97" spans="1:33" s="3" customFormat="1">
      <c r="A97" s="264"/>
      <c r="B97" s="264"/>
      <c r="C97" s="264"/>
      <c r="D97" s="264"/>
      <c r="E97" s="264"/>
      <c r="F97" s="264"/>
      <c r="G97" s="264"/>
      <c r="H97" s="264"/>
      <c r="I97" s="262"/>
      <c r="J97" s="262"/>
      <c r="K97" s="262"/>
      <c r="L97" s="262"/>
      <c r="M97" s="264"/>
      <c r="N97" s="264"/>
      <c r="O97" s="264"/>
      <c r="P97" s="264"/>
      <c r="Q97" s="264"/>
      <c r="R97" s="264"/>
      <c r="S97" s="264"/>
      <c r="T97" s="264"/>
      <c r="U97" s="264"/>
      <c r="V97" s="264"/>
      <c r="W97" s="264"/>
      <c r="X97" s="264"/>
      <c r="Y97" s="264"/>
      <c r="Z97" s="264"/>
      <c r="AA97" s="264"/>
      <c r="AB97" s="264"/>
      <c r="AC97" s="264"/>
      <c r="AD97" s="264"/>
      <c r="AE97" s="264"/>
      <c r="AF97" s="262"/>
      <c r="AG97" s="262"/>
    </row>
    <row r="98" spans="1:33" s="3" customFormat="1">
      <c r="A98" s="264"/>
      <c r="B98" s="264"/>
      <c r="C98" s="264"/>
      <c r="D98" s="264"/>
      <c r="E98" s="264"/>
      <c r="F98" s="264"/>
      <c r="G98" s="264"/>
      <c r="H98" s="264"/>
      <c r="I98" s="262"/>
      <c r="J98" s="262"/>
      <c r="K98" s="262"/>
      <c r="L98" s="262"/>
      <c r="M98" s="264"/>
      <c r="N98" s="264"/>
      <c r="O98" s="264"/>
      <c r="P98" s="264"/>
      <c r="Q98" s="264"/>
      <c r="R98" s="264"/>
      <c r="S98" s="264"/>
      <c r="T98" s="264"/>
      <c r="U98" s="264"/>
      <c r="V98" s="264"/>
      <c r="W98" s="264"/>
      <c r="X98" s="264"/>
      <c r="Y98" s="264"/>
      <c r="Z98" s="264"/>
      <c r="AA98" s="264"/>
      <c r="AB98" s="264"/>
      <c r="AC98" s="264"/>
      <c r="AD98" s="264"/>
      <c r="AE98" s="264"/>
      <c r="AF98" s="262"/>
      <c r="AG98" s="262"/>
    </row>
    <row r="99" spans="1:33" s="3" customFormat="1">
      <c r="A99" s="264"/>
      <c r="B99" s="264"/>
      <c r="C99" s="264"/>
      <c r="D99" s="264"/>
      <c r="E99" s="264"/>
      <c r="F99" s="264"/>
      <c r="G99" s="264"/>
      <c r="H99" s="264"/>
      <c r="I99" s="262"/>
      <c r="J99" s="262"/>
      <c r="K99" s="262"/>
      <c r="L99" s="262"/>
      <c r="M99" s="264"/>
      <c r="N99" s="264"/>
      <c r="O99" s="264"/>
      <c r="P99" s="264"/>
      <c r="Q99" s="264"/>
      <c r="R99" s="264"/>
      <c r="S99" s="264"/>
      <c r="T99" s="264"/>
      <c r="U99" s="264"/>
      <c r="V99" s="264"/>
      <c r="W99" s="264"/>
      <c r="X99" s="264"/>
      <c r="Y99" s="264"/>
      <c r="Z99" s="264"/>
      <c r="AA99" s="264"/>
      <c r="AB99" s="264"/>
      <c r="AC99" s="264"/>
      <c r="AD99" s="264"/>
      <c r="AE99" s="264"/>
      <c r="AF99" s="262"/>
      <c r="AG99" s="262"/>
    </row>
    <row r="100" spans="1:33" s="3" customFormat="1">
      <c r="A100" s="264"/>
      <c r="B100" s="264"/>
      <c r="C100" s="264"/>
      <c r="D100" s="264"/>
      <c r="E100" s="264"/>
      <c r="F100" s="264"/>
      <c r="G100" s="264"/>
      <c r="H100" s="264"/>
      <c r="I100" s="262"/>
      <c r="J100" s="262"/>
      <c r="K100" s="262"/>
      <c r="L100" s="262"/>
      <c r="M100" s="264"/>
      <c r="N100" s="264"/>
      <c r="O100" s="264"/>
      <c r="P100" s="264"/>
      <c r="Q100" s="264"/>
      <c r="R100" s="264"/>
      <c r="S100" s="264"/>
      <c r="T100" s="264"/>
      <c r="U100" s="264"/>
      <c r="V100" s="264"/>
      <c r="W100" s="264"/>
      <c r="X100" s="264"/>
      <c r="Y100" s="264"/>
      <c r="Z100" s="264"/>
      <c r="AA100" s="264"/>
      <c r="AB100" s="264"/>
      <c r="AC100" s="264"/>
      <c r="AD100" s="264"/>
      <c r="AE100" s="264"/>
      <c r="AF100" s="262"/>
      <c r="AG100" s="262"/>
    </row>
    <row r="101" spans="1:33" s="3" customFormat="1">
      <c r="A101" s="264"/>
      <c r="B101" s="264"/>
      <c r="C101" s="264"/>
      <c r="D101" s="264"/>
      <c r="E101" s="264"/>
      <c r="F101" s="264"/>
      <c r="G101" s="264"/>
      <c r="H101" s="264"/>
      <c r="I101" s="262"/>
      <c r="J101" s="262"/>
      <c r="K101" s="262"/>
      <c r="L101" s="262"/>
      <c r="M101" s="264"/>
      <c r="N101" s="264"/>
      <c r="O101" s="264"/>
      <c r="P101" s="264"/>
      <c r="Q101" s="264"/>
      <c r="R101" s="264"/>
      <c r="S101" s="264"/>
      <c r="T101" s="264"/>
      <c r="U101" s="264"/>
      <c r="V101" s="264"/>
      <c r="W101" s="264"/>
      <c r="X101" s="264"/>
      <c r="Y101" s="264"/>
      <c r="Z101" s="264"/>
      <c r="AA101" s="264"/>
      <c r="AB101" s="264"/>
      <c r="AC101" s="264"/>
      <c r="AD101" s="264"/>
      <c r="AE101" s="264"/>
      <c r="AF101" s="262"/>
      <c r="AG101" s="262"/>
    </row>
    <row r="102" spans="1:33" s="3" customFormat="1">
      <c r="A102" s="264"/>
      <c r="B102" s="264"/>
      <c r="C102" s="264"/>
      <c r="D102" s="264"/>
      <c r="E102" s="264"/>
      <c r="F102" s="264"/>
      <c r="G102" s="264"/>
      <c r="H102" s="264"/>
      <c r="I102" s="262"/>
      <c r="J102" s="262"/>
      <c r="K102" s="262"/>
      <c r="L102" s="262"/>
      <c r="M102" s="264"/>
      <c r="N102" s="264"/>
      <c r="O102" s="264"/>
      <c r="P102" s="264"/>
      <c r="Q102" s="264"/>
      <c r="R102" s="264"/>
      <c r="S102" s="264"/>
      <c r="T102" s="264"/>
      <c r="U102" s="264"/>
      <c r="V102" s="264"/>
      <c r="W102" s="264"/>
      <c r="X102" s="264"/>
      <c r="Y102" s="264"/>
      <c r="Z102" s="264"/>
      <c r="AA102" s="264"/>
      <c r="AB102" s="264"/>
      <c r="AC102" s="264"/>
      <c r="AD102" s="264"/>
      <c r="AE102" s="264"/>
      <c r="AF102" s="262"/>
      <c r="AG102" s="262"/>
    </row>
    <row r="103" spans="1:33" s="3" customFormat="1">
      <c r="A103" s="264"/>
      <c r="B103" s="264"/>
      <c r="C103" s="264"/>
      <c r="D103" s="264"/>
      <c r="E103" s="264"/>
      <c r="F103" s="264"/>
      <c r="G103" s="264"/>
      <c r="H103" s="264"/>
      <c r="I103" s="262"/>
      <c r="J103" s="262"/>
      <c r="K103" s="262"/>
      <c r="L103" s="262"/>
      <c r="M103" s="264"/>
      <c r="N103" s="264"/>
      <c r="O103" s="264"/>
      <c r="P103" s="264"/>
      <c r="Q103" s="264"/>
      <c r="R103" s="264"/>
      <c r="S103" s="264"/>
      <c r="T103" s="264"/>
      <c r="U103" s="264"/>
      <c r="V103" s="264"/>
      <c r="W103" s="264"/>
      <c r="X103" s="264"/>
      <c r="Y103" s="264"/>
      <c r="Z103" s="264"/>
      <c r="AA103" s="264"/>
      <c r="AB103" s="264"/>
      <c r="AC103" s="264"/>
      <c r="AD103" s="264"/>
      <c r="AE103" s="264"/>
      <c r="AF103" s="262"/>
      <c r="AG103" s="262"/>
    </row>
    <row r="104" spans="1:33" s="3" customFormat="1">
      <c r="A104" s="264"/>
      <c r="B104" s="264"/>
      <c r="C104" s="264"/>
      <c r="D104" s="264"/>
      <c r="E104" s="264"/>
      <c r="F104" s="264"/>
      <c r="G104" s="264"/>
      <c r="H104" s="264"/>
      <c r="I104" s="262"/>
      <c r="J104" s="262"/>
      <c r="K104" s="262"/>
      <c r="L104" s="262"/>
      <c r="M104" s="264"/>
      <c r="N104" s="264"/>
      <c r="O104" s="264"/>
      <c r="P104" s="264"/>
      <c r="Q104" s="264"/>
      <c r="R104" s="264"/>
      <c r="S104" s="264"/>
      <c r="T104" s="264"/>
      <c r="U104" s="264"/>
      <c r="V104" s="264"/>
      <c r="W104" s="264"/>
      <c r="X104" s="264"/>
      <c r="Y104" s="264"/>
      <c r="Z104" s="264"/>
      <c r="AA104" s="264"/>
      <c r="AB104" s="264"/>
      <c r="AC104" s="264"/>
      <c r="AD104" s="264"/>
      <c r="AE104" s="264"/>
      <c r="AF104" s="262"/>
      <c r="AG104" s="262"/>
    </row>
    <row r="105" spans="1:33" s="3" customFormat="1">
      <c r="A105" s="264"/>
      <c r="B105" s="264"/>
      <c r="C105" s="264"/>
      <c r="D105" s="264"/>
      <c r="E105" s="264"/>
      <c r="F105" s="264"/>
      <c r="G105" s="264"/>
      <c r="H105" s="264"/>
      <c r="I105" s="262"/>
      <c r="J105" s="262"/>
      <c r="K105" s="262"/>
      <c r="L105" s="262"/>
      <c r="M105" s="264"/>
      <c r="N105" s="264"/>
      <c r="O105" s="264"/>
      <c r="P105" s="264"/>
      <c r="Q105" s="264"/>
      <c r="R105" s="264"/>
      <c r="S105" s="264"/>
      <c r="T105" s="264"/>
      <c r="U105" s="264"/>
      <c r="V105" s="264"/>
      <c r="W105" s="264"/>
      <c r="X105" s="264"/>
      <c r="Y105" s="264"/>
      <c r="Z105" s="264"/>
      <c r="AA105" s="264"/>
      <c r="AB105" s="264"/>
      <c r="AC105" s="264"/>
      <c r="AD105" s="264"/>
      <c r="AE105" s="264"/>
      <c r="AF105" s="262"/>
      <c r="AG105" s="264"/>
    </row>
    <row r="106" spans="1:33" s="3" customFormat="1">
      <c r="A106" s="264"/>
      <c r="B106" s="264"/>
      <c r="C106" s="264"/>
      <c r="D106" s="264"/>
      <c r="E106" s="264"/>
      <c r="F106" s="264"/>
      <c r="G106" s="264"/>
      <c r="H106" s="264"/>
      <c r="I106" s="262"/>
      <c r="J106" s="262"/>
      <c r="K106" s="262"/>
      <c r="L106" s="262"/>
      <c r="M106" s="264"/>
      <c r="N106" s="264"/>
      <c r="O106" s="264"/>
      <c r="P106" s="264"/>
      <c r="Q106" s="264"/>
      <c r="R106" s="264"/>
      <c r="S106" s="264"/>
      <c r="T106" s="264"/>
      <c r="U106" s="264"/>
      <c r="V106" s="264"/>
      <c r="W106" s="264"/>
      <c r="X106" s="264"/>
      <c r="Y106" s="264"/>
      <c r="Z106" s="264"/>
      <c r="AA106" s="264"/>
      <c r="AB106" s="264"/>
      <c r="AC106" s="264"/>
      <c r="AD106" s="264"/>
      <c r="AE106" s="264"/>
      <c r="AF106" s="262"/>
      <c r="AG106" s="264"/>
    </row>
    <row r="107" spans="1:33" s="3" customFormat="1">
      <c r="A107" s="264"/>
      <c r="B107" s="264"/>
      <c r="C107" s="264"/>
      <c r="D107" s="264"/>
      <c r="E107" s="264"/>
      <c r="F107" s="264"/>
      <c r="G107" s="264"/>
      <c r="H107" s="264"/>
      <c r="I107" s="262"/>
      <c r="J107" s="262"/>
      <c r="K107" s="262"/>
      <c r="L107" s="262"/>
      <c r="M107" s="264"/>
      <c r="N107" s="264"/>
      <c r="O107" s="264"/>
      <c r="P107" s="264"/>
      <c r="Q107" s="264"/>
      <c r="R107" s="264"/>
      <c r="S107" s="264"/>
      <c r="T107" s="264"/>
      <c r="U107" s="264"/>
      <c r="V107" s="264"/>
      <c r="W107" s="264"/>
      <c r="X107" s="264"/>
      <c r="Y107" s="264"/>
      <c r="Z107" s="264"/>
      <c r="AA107" s="264"/>
      <c r="AB107" s="264"/>
      <c r="AC107" s="264"/>
      <c r="AD107" s="264"/>
      <c r="AE107" s="264"/>
      <c r="AF107" s="262"/>
      <c r="AG107" s="264"/>
    </row>
    <row r="108" spans="1:33" s="3" customFormat="1">
      <c r="A108" s="264"/>
      <c r="B108" s="264"/>
      <c r="C108" s="264"/>
      <c r="D108" s="264"/>
      <c r="E108" s="264"/>
      <c r="F108" s="264"/>
      <c r="G108" s="264"/>
      <c r="H108" s="264"/>
      <c r="I108" s="262"/>
      <c r="J108" s="262"/>
      <c r="K108" s="262"/>
      <c r="L108" s="262"/>
      <c r="M108" s="264"/>
      <c r="N108" s="264"/>
      <c r="O108" s="264"/>
      <c r="P108" s="264"/>
      <c r="Q108" s="264"/>
      <c r="R108" s="264"/>
      <c r="S108" s="264"/>
      <c r="T108" s="264"/>
      <c r="U108" s="264"/>
      <c r="V108" s="264"/>
      <c r="W108" s="264"/>
      <c r="X108" s="264"/>
      <c r="Y108" s="264"/>
      <c r="Z108" s="264"/>
      <c r="AA108" s="264"/>
      <c r="AB108" s="264"/>
      <c r="AC108" s="264"/>
      <c r="AD108" s="264"/>
      <c r="AE108" s="264"/>
      <c r="AF108" s="262"/>
      <c r="AG108" s="264"/>
    </row>
    <row r="109" spans="1:33" s="3" customFormat="1">
      <c r="A109" s="264"/>
      <c r="B109" s="264"/>
      <c r="C109" s="264"/>
      <c r="D109" s="264"/>
      <c r="E109" s="264"/>
      <c r="F109" s="264"/>
      <c r="G109" s="265"/>
      <c r="H109" s="264"/>
      <c r="I109" s="262"/>
      <c r="J109" s="262"/>
      <c r="K109" s="262"/>
      <c r="L109" s="262"/>
      <c r="M109" s="264"/>
      <c r="N109" s="264"/>
      <c r="O109" s="264"/>
      <c r="P109" s="264"/>
      <c r="Q109" s="264"/>
      <c r="R109" s="264"/>
      <c r="S109" s="264"/>
      <c r="T109" s="264"/>
      <c r="U109" s="264"/>
      <c r="V109" s="264"/>
      <c r="W109" s="264"/>
      <c r="X109" s="264"/>
      <c r="Y109" s="264"/>
      <c r="Z109" s="264"/>
      <c r="AA109" s="264"/>
      <c r="AB109" s="264"/>
      <c r="AC109" s="264"/>
      <c r="AD109" s="264"/>
      <c r="AE109" s="264"/>
      <c r="AF109" s="262"/>
      <c r="AG109" s="264"/>
    </row>
    <row r="110" spans="1:33" s="3" customFormat="1">
      <c r="A110" s="264"/>
      <c r="B110" s="264"/>
      <c r="C110" s="264"/>
      <c r="D110" s="264"/>
      <c r="E110" s="264"/>
      <c r="F110" s="264"/>
      <c r="G110" s="264"/>
      <c r="H110" s="264"/>
      <c r="I110" s="262"/>
      <c r="J110" s="262"/>
      <c r="K110" s="262"/>
      <c r="L110" s="262"/>
      <c r="M110" s="264"/>
      <c r="N110" s="264"/>
      <c r="O110" s="264"/>
      <c r="P110" s="264"/>
      <c r="Q110" s="264"/>
      <c r="R110" s="264"/>
      <c r="S110" s="264"/>
      <c r="T110" s="264"/>
      <c r="U110" s="264"/>
      <c r="V110" s="264"/>
      <c r="W110" s="264"/>
      <c r="X110" s="264"/>
      <c r="Y110" s="264"/>
      <c r="Z110" s="264"/>
      <c r="AA110" s="264"/>
      <c r="AB110" s="264"/>
      <c r="AC110" s="264"/>
      <c r="AD110" s="264"/>
      <c r="AE110" s="264"/>
      <c r="AF110" s="262"/>
      <c r="AG110" s="264"/>
    </row>
    <row r="111" spans="1:33" s="3" customFormat="1">
      <c r="A111" s="264"/>
      <c r="B111" s="264"/>
      <c r="C111" s="264"/>
      <c r="D111" s="264"/>
      <c r="E111" s="264"/>
      <c r="F111" s="264"/>
      <c r="G111" s="264"/>
      <c r="H111" s="264"/>
      <c r="I111" s="262"/>
      <c r="J111" s="262"/>
      <c r="K111" s="262"/>
      <c r="L111" s="262"/>
      <c r="M111" s="264"/>
      <c r="N111" s="264"/>
      <c r="O111" s="264"/>
      <c r="P111" s="264"/>
      <c r="Q111" s="264"/>
      <c r="R111" s="264"/>
      <c r="S111" s="264"/>
      <c r="T111" s="264"/>
      <c r="U111" s="264"/>
      <c r="V111" s="264"/>
      <c r="W111" s="264"/>
      <c r="X111" s="264"/>
      <c r="Y111" s="264"/>
      <c r="Z111" s="264"/>
      <c r="AA111" s="264"/>
      <c r="AB111" s="264"/>
      <c r="AC111" s="264"/>
      <c r="AD111" s="264"/>
      <c r="AE111" s="264"/>
      <c r="AF111" s="262"/>
      <c r="AG111" s="264"/>
    </row>
    <row r="112" spans="1:33" s="3" customFormat="1">
      <c r="A112" s="264"/>
      <c r="B112" s="264"/>
      <c r="C112" s="264"/>
      <c r="D112" s="264"/>
      <c r="E112" s="264"/>
      <c r="F112" s="264"/>
      <c r="G112" s="264"/>
      <c r="H112" s="264"/>
      <c r="I112" s="262"/>
      <c r="J112" s="262"/>
      <c r="K112" s="262"/>
      <c r="L112" s="262"/>
      <c r="M112" s="264"/>
      <c r="N112" s="264"/>
      <c r="O112" s="264"/>
      <c r="P112" s="264"/>
      <c r="Q112" s="264"/>
      <c r="R112" s="264"/>
      <c r="S112" s="264"/>
      <c r="T112" s="264"/>
      <c r="U112" s="264"/>
      <c r="V112" s="264"/>
      <c r="W112" s="264"/>
      <c r="X112" s="264"/>
      <c r="Y112" s="264"/>
      <c r="Z112" s="264"/>
      <c r="AA112" s="264"/>
      <c r="AB112" s="264"/>
      <c r="AC112" s="264"/>
      <c r="AD112" s="264"/>
      <c r="AE112" s="264"/>
      <c r="AF112" s="262"/>
      <c r="AG112" s="264"/>
    </row>
    <row r="113" spans="1:33" s="3" customFormat="1">
      <c r="A113" s="264"/>
      <c r="B113" s="264"/>
      <c r="C113" s="264"/>
      <c r="D113" s="264"/>
      <c r="E113" s="264"/>
      <c r="F113" s="264"/>
      <c r="G113" s="264"/>
      <c r="H113" s="264"/>
      <c r="I113" s="262"/>
      <c r="J113" s="262"/>
      <c r="K113" s="262"/>
      <c r="L113" s="262"/>
      <c r="M113" s="264"/>
      <c r="N113" s="264"/>
      <c r="O113" s="264"/>
      <c r="P113" s="264"/>
      <c r="Q113" s="264"/>
      <c r="R113" s="264"/>
      <c r="S113" s="264"/>
      <c r="T113" s="264"/>
      <c r="U113" s="264"/>
      <c r="V113" s="264"/>
      <c r="W113" s="264"/>
      <c r="X113" s="264"/>
      <c r="Y113" s="264"/>
      <c r="Z113" s="264"/>
      <c r="AA113" s="264"/>
      <c r="AB113" s="264"/>
      <c r="AC113" s="264"/>
      <c r="AD113" s="264"/>
      <c r="AE113" s="264"/>
      <c r="AF113" s="262"/>
      <c r="AG113" s="264"/>
    </row>
    <row r="114" spans="1:33" s="3" customFormat="1">
      <c r="A114" s="264"/>
      <c r="B114" s="264"/>
      <c r="C114" s="264"/>
      <c r="D114" s="264"/>
      <c r="E114" s="264"/>
      <c r="F114" s="264"/>
      <c r="G114" s="264"/>
      <c r="H114" s="264"/>
      <c r="I114" s="262"/>
      <c r="J114" s="262"/>
      <c r="K114" s="262"/>
      <c r="L114" s="262"/>
      <c r="M114" s="264"/>
      <c r="N114" s="264"/>
      <c r="O114" s="264"/>
      <c r="P114" s="264"/>
      <c r="Q114" s="264"/>
      <c r="R114" s="264"/>
      <c r="S114" s="264"/>
      <c r="T114" s="264"/>
      <c r="U114" s="264"/>
      <c r="V114" s="264"/>
      <c r="W114" s="264"/>
      <c r="X114" s="264"/>
      <c r="Y114" s="264"/>
      <c r="Z114" s="264"/>
      <c r="AA114" s="264"/>
      <c r="AB114" s="264"/>
      <c r="AC114" s="264"/>
      <c r="AD114" s="264"/>
      <c r="AE114" s="264"/>
      <c r="AF114" s="262"/>
      <c r="AG114" s="264"/>
    </row>
    <row r="115" spans="1:33" s="3" customFormat="1">
      <c r="A115" s="264"/>
      <c r="B115" s="264"/>
      <c r="C115" s="264"/>
      <c r="D115" s="264"/>
      <c r="E115" s="264"/>
      <c r="F115" s="264"/>
      <c r="G115" s="264"/>
      <c r="H115" s="264"/>
      <c r="I115" s="262"/>
      <c r="J115" s="262"/>
      <c r="K115" s="262"/>
      <c r="L115" s="262"/>
      <c r="M115" s="264"/>
      <c r="N115" s="264"/>
      <c r="O115" s="264"/>
      <c r="P115" s="264"/>
      <c r="Q115" s="264"/>
      <c r="R115" s="264"/>
      <c r="S115" s="264"/>
      <c r="T115" s="264"/>
      <c r="U115" s="264"/>
      <c r="V115" s="264"/>
      <c r="W115" s="264"/>
      <c r="X115" s="264"/>
      <c r="Y115" s="264"/>
      <c r="Z115" s="264"/>
      <c r="AA115" s="264"/>
      <c r="AB115" s="264"/>
      <c r="AC115" s="264"/>
      <c r="AD115" s="264"/>
      <c r="AE115" s="264"/>
      <c r="AF115" s="262"/>
      <c r="AG115" s="264"/>
    </row>
    <row r="116" spans="1:33" s="3" customFormat="1">
      <c r="A116" s="264"/>
      <c r="B116" s="264"/>
      <c r="C116" s="264"/>
      <c r="D116" s="264"/>
      <c r="E116" s="264"/>
      <c r="F116" s="264"/>
      <c r="G116" s="264"/>
      <c r="H116" s="264"/>
      <c r="I116" s="262"/>
      <c r="J116" s="262"/>
      <c r="K116" s="262"/>
      <c r="L116" s="262"/>
      <c r="M116" s="264"/>
      <c r="N116" s="264"/>
      <c r="O116" s="264"/>
      <c r="P116" s="264"/>
      <c r="Q116" s="264"/>
      <c r="R116" s="264"/>
      <c r="S116" s="264"/>
      <c r="T116" s="264"/>
      <c r="U116" s="264"/>
      <c r="V116" s="264"/>
      <c r="W116" s="264"/>
      <c r="X116" s="264"/>
      <c r="Y116" s="264"/>
      <c r="Z116" s="264"/>
      <c r="AA116" s="264"/>
      <c r="AB116" s="264"/>
      <c r="AC116" s="264"/>
      <c r="AD116" s="264"/>
      <c r="AE116" s="264"/>
      <c r="AF116" s="262"/>
      <c r="AG116" s="262"/>
    </row>
    <row r="117" spans="1:33" s="3" customFormat="1">
      <c r="A117" s="264"/>
      <c r="B117" s="264"/>
      <c r="C117" s="264"/>
      <c r="D117" s="264"/>
      <c r="E117" s="264"/>
      <c r="F117" s="264"/>
      <c r="G117" s="264"/>
      <c r="H117" s="264"/>
      <c r="I117" s="262"/>
      <c r="J117" s="262"/>
      <c r="K117" s="262"/>
      <c r="L117" s="262"/>
      <c r="M117" s="264"/>
      <c r="N117" s="264"/>
      <c r="O117" s="264"/>
      <c r="P117" s="264"/>
      <c r="Q117" s="264"/>
      <c r="R117" s="264"/>
      <c r="S117" s="264"/>
      <c r="T117" s="264"/>
      <c r="U117" s="264"/>
      <c r="V117" s="264"/>
      <c r="W117" s="264"/>
      <c r="X117" s="264"/>
      <c r="Y117" s="264"/>
      <c r="Z117" s="264"/>
      <c r="AA117" s="264"/>
      <c r="AB117" s="264"/>
      <c r="AC117" s="264"/>
      <c r="AD117" s="264"/>
      <c r="AE117" s="264"/>
      <c r="AF117" s="262"/>
      <c r="AG117" s="262"/>
    </row>
    <row r="118" spans="1:33" s="3" customFormat="1">
      <c r="A118" s="264"/>
      <c r="B118" s="264"/>
      <c r="C118" s="264"/>
      <c r="D118" s="264"/>
      <c r="E118" s="264"/>
      <c r="F118" s="264"/>
      <c r="G118" s="264"/>
      <c r="H118" s="264"/>
      <c r="I118" s="262"/>
      <c r="J118" s="262"/>
      <c r="K118" s="262"/>
      <c r="L118" s="262"/>
      <c r="M118" s="264"/>
      <c r="N118" s="264"/>
      <c r="O118" s="264"/>
      <c r="P118" s="264"/>
      <c r="Q118" s="264"/>
      <c r="R118" s="264"/>
      <c r="S118" s="264"/>
      <c r="T118" s="264"/>
      <c r="U118" s="264"/>
      <c r="V118" s="264"/>
      <c r="W118" s="264"/>
      <c r="X118" s="264"/>
      <c r="Y118" s="264"/>
      <c r="Z118" s="264"/>
      <c r="AA118" s="264"/>
      <c r="AB118" s="264"/>
      <c r="AC118" s="264"/>
      <c r="AD118" s="264"/>
      <c r="AE118" s="264"/>
      <c r="AF118" s="262"/>
      <c r="AG118" s="262"/>
    </row>
    <row r="119" spans="1:33" s="3" customFormat="1">
      <c r="A119" s="264"/>
      <c r="B119" s="264"/>
      <c r="C119" s="264"/>
      <c r="D119" s="264"/>
      <c r="E119" s="264"/>
      <c r="F119" s="264"/>
      <c r="G119" s="264"/>
      <c r="H119" s="264"/>
      <c r="I119" s="262"/>
      <c r="J119" s="262"/>
      <c r="K119" s="262"/>
      <c r="L119" s="262"/>
      <c r="M119" s="264"/>
      <c r="N119" s="264"/>
      <c r="O119" s="264"/>
      <c r="P119" s="264"/>
      <c r="Q119" s="264"/>
      <c r="R119" s="264"/>
      <c r="S119" s="264"/>
      <c r="T119" s="264"/>
      <c r="U119" s="264"/>
      <c r="V119" s="264"/>
      <c r="W119" s="264"/>
      <c r="X119" s="264"/>
      <c r="Y119" s="264"/>
      <c r="Z119" s="264"/>
      <c r="AA119" s="264"/>
      <c r="AB119" s="264"/>
      <c r="AC119" s="264"/>
      <c r="AD119" s="264"/>
      <c r="AE119" s="264"/>
      <c r="AF119" s="262"/>
      <c r="AG119" s="264"/>
    </row>
    <row r="120" spans="1:33" s="3" customFormat="1">
      <c r="A120" s="264"/>
      <c r="B120" s="264"/>
      <c r="C120" s="264"/>
      <c r="D120" s="264"/>
      <c r="E120" s="264"/>
      <c r="F120" s="264"/>
      <c r="G120" s="264"/>
      <c r="H120" s="264"/>
      <c r="I120" s="262"/>
      <c r="J120" s="262"/>
      <c r="K120" s="262"/>
      <c r="L120" s="262"/>
      <c r="M120" s="264"/>
      <c r="N120" s="264"/>
      <c r="O120" s="264"/>
      <c r="P120" s="264"/>
      <c r="Q120" s="264"/>
      <c r="R120" s="264"/>
      <c r="S120" s="264"/>
      <c r="T120" s="264"/>
      <c r="U120" s="264"/>
      <c r="V120" s="264"/>
      <c r="W120" s="264"/>
      <c r="X120" s="264"/>
      <c r="Y120" s="264"/>
      <c r="Z120" s="264"/>
      <c r="AA120" s="264"/>
      <c r="AB120" s="264"/>
      <c r="AC120" s="264"/>
      <c r="AD120" s="264"/>
      <c r="AE120" s="264"/>
      <c r="AF120" s="262"/>
      <c r="AG120" s="262"/>
    </row>
    <row r="121" spans="1:33" s="3" customFormat="1">
      <c r="A121" s="264"/>
      <c r="B121" s="264"/>
      <c r="C121" s="264"/>
      <c r="D121" s="264"/>
      <c r="E121" s="264"/>
      <c r="F121" s="264"/>
      <c r="G121" s="264"/>
      <c r="H121" s="264"/>
      <c r="I121" s="262"/>
      <c r="J121" s="262"/>
      <c r="K121" s="262"/>
      <c r="L121" s="262"/>
      <c r="M121" s="264"/>
      <c r="N121" s="264"/>
      <c r="O121" s="264"/>
      <c r="P121" s="264"/>
      <c r="Q121" s="264"/>
      <c r="R121" s="264"/>
      <c r="S121" s="264"/>
      <c r="T121" s="264"/>
      <c r="U121" s="264"/>
      <c r="V121" s="264"/>
      <c r="W121" s="264"/>
      <c r="X121" s="264"/>
      <c r="Y121" s="264"/>
      <c r="Z121" s="264"/>
      <c r="AA121" s="264"/>
      <c r="AB121" s="264"/>
      <c r="AC121" s="264"/>
      <c r="AD121" s="264"/>
      <c r="AE121" s="264"/>
      <c r="AF121" s="262"/>
      <c r="AG121" s="264"/>
    </row>
    <row r="122" spans="1:33" s="3" customFormat="1">
      <c r="A122" s="264"/>
      <c r="B122" s="264"/>
      <c r="C122" s="264"/>
      <c r="D122" s="264"/>
      <c r="E122" s="264"/>
      <c r="F122" s="264"/>
      <c r="G122" s="264"/>
      <c r="H122" s="264"/>
      <c r="I122" s="262"/>
      <c r="J122" s="262"/>
      <c r="K122" s="262"/>
      <c r="L122" s="262"/>
      <c r="M122" s="264"/>
      <c r="N122" s="264"/>
      <c r="O122" s="264"/>
      <c r="P122" s="264"/>
      <c r="Q122" s="264"/>
      <c r="R122" s="264"/>
      <c r="S122" s="264"/>
      <c r="T122" s="264"/>
      <c r="U122" s="264"/>
      <c r="V122" s="264"/>
      <c r="W122" s="264"/>
      <c r="X122" s="264"/>
      <c r="Y122" s="264"/>
      <c r="Z122" s="264"/>
      <c r="AA122" s="264"/>
      <c r="AB122" s="264"/>
      <c r="AC122" s="264"/>
      <c r="AD122" s="264"/>
      <c r="AE122" s="264"/>
      <c r="AF122" s="262"/>
      <c r="AG122" s="264"/>
    </row>
    <row r="123" spans="1:33" s="3" customFormat="1">
      <c r="A123" s="264"/>
      <c r="B123" s="264"/>
      <c r="C123" s="264"/>
      <c r="D123" s="264"/>
      <c r="E123" s="264"/>
      <c r="F123" s="264"/>
      <c r="G123" s="264"/>
      <c r="H123" s="264"/>
      <c r="I123" s="262"/>
      <c r="J123" s="262"/>
      <c r="K123" s="262"/>
      <c r="L123" s="262"/>
      <c r="M123" s="264"/>
      <c r="N123" s="264"/>
      <c r="O123" s="264"/>
      <c r="P123" s="264"/>
      <c r="Q123" s="264"/>
      <c r="R123" s="264"/>
      <c r="S123" s="264"/>
      <c r="T123" s="264"/>
      <c r="U123" s="264"/>
      <c r="V123" s="264"/>
      <c r="W123" s="264"/>
      <c r="X123" s="264"/>
      <c r="Y123" s="264"/>
      <c r="Z123" s="264"/>
      <c r="AA123" s="264"/>
      <c r="AB123" s="264"/>
      <c r="AC123" s="264"/>
      <c r="AD123" s="264"/>
      <c r="AE123" s="264"/>
      <c r="AF123" s="262"/>
      <c r="AG123" s="264"/>
    </row>
    <row r="124" spans="1:33" s="3" customFormat="1">
      <c r="A124" s="264"/>
      <c r="B124" s="264"/>
      <c r="C124" s="264"/>
      <c r="D124" s="264"/>
      <c r="E124" s="264"/>
      <c r="F124" s="264"/>
      <c r="G124" s="264"/>
      <c r="H124" s="264"/>
      <c r="I124" s="262"/>
      <c r="J124" s="262"/>
      <c r="K124" s="262"/>
      <c r="L124" s="262"/>
      <c r="M124" s="264"/>
      <c r="N124" s="264"/>
      <c r="O124" s="264"/>
      <c r="P124" s="264"/>
      <c r="Q124" s="264"/>
      <c r="R124" s="264"/>
      <c r="S124" s="264"/>
      <c r="T124" s="264"/>
      <c r="U124" s="264"/>
      <c r="V124" s="264"/>
      <c r="W124" s="264"/>
      <c r="X124" s="264"/>
      <c r="Y124" s="264"/>
      <c r="Z124" s="264"/>
      <c r="AA124" s="264"/>
      <c r="AB124" s="264"/>
      <c r="AC124" s="264"/>
      <c r="AD124" s="264"/>
      <c r="AE124" s="264"/>
      <c r="AF124" s="262"/>
      <c r="AG124" s="264"/>
    </row>
    <row r="125" spans="1:33" s="3" customFormat="1">
      <c r="A125" s="264"/>
      <c r="B125" s="264"/>
      <c r="C125" s="264"/>
      <c r="D125" s="264"/>
      <c r="E125" s="264"/>
      <c r="F125" s="264"/>
      <c r="G125" s="264"/>
      <c r="H125" s="264"/>
      <c r="I125" s="262"/>
      <c r="J125" s="262"/>
      <c r="K125" s="262"/>
      <c r="L125" s="262"/>
      <c r="M125" s="264"/>
      <c r="N125" s="264"/>
      <c r="O125" s="264"/>
      <c r="P125" s="264"/>
      <c r="Q125" s="264"/>
      <c r="R125" s="264"/>
      <c r="S125" s="264"/>
      <c r="T125" s="264"/>
      <c r="U125" s="264"/>
      <c r="V125" s="264"/>
      <c r="W125" s="264"/>
      <c r="X125" s="264"/>
      <c r="Y125" s="264"/>
      <c r="Z125" s="264"/>
      <c r="AA125" s="264"/>
      <c r="AB125" s="264"/>
      <c r="AC125" s="264"/>
      <c r="AD125" s="264"/>
      <c r="AE125" s="264"/>
      <c r="AF125" s="262"/>
      <c r="AG125" s="264"/>
    </row>
    <row r="126" spans="1:33" s="3" customFormat="1">
      <c r="A126" s="264"/>
      <c r="B126" s="264"/>
      <c r="C126" s="264"/>
      <c r="D126" s="264"/>
      <c r="E126" s="264"/>
      <c r="F126" s="264"/>
      <c r="G126" s="264"/>
      <c r="H126" s="264"/>
      <c r="I126" s="262"/>
      <c r="J126" s="262"/>
      <c r="K126" s="262"/>
      <c r="L126" s="262"/>
      <c r="M126" s="264"/>
      <c r="N126" s="264"/>
      <c r="O126" s="264"/>
      <c r="P126" s="264"/>
      <c r="Q126" s="264"/>
      <c r="R126" s="262"/>
      <c r="S126" s="264"/>
      <c r="T126" s="264"/>
      <c r="U126" s="264"/>
      <c r="V126" s="264"/>
      <c r="W126" s="264"/>
      <c r="X126" s="264"/>
      <c r="Y126" s="264"/>
      <c r="Z126" s="264"/>
      <c r="AA126" s="264"/>
      <c r="AB126" s="264"/>
      <c r="AC126" s="264"/>
      <c r="AD126" s="264"/>
      <c r="AE126" s="264"/>
      <c r="AF126" s="262"/>
      <c r="AG126" s="264"/>
    </row>
    <row r="127" spans="1:33" s="3" customFormat="1">
      <c r="A127" s="264"/>
      <c r="B127" s="264"/>
      <c r="C127" s="264"/>
      <c r="D127" s="264"/>
      <c r="E127" s="264"/>
      <c r="F127" s="264"/>
      <c r="G127" s="265"/>
      <c r="H127" s="264"/>
      <c r="I127" s="262"/>
      <c r="J127" s="262"/>
      <c r="K127" s="262"/>
      <c r="L127" s="262"/>
      <c r="M127" s="264"/>
      <c r="N127" s="264"/>
      <c r="O127" s="264"/>
      <c r="P127" s="264"/>
      <c r="Q127" s="264"/>
      <c r="R127" s="262"/>
      <c r="S127" s="264"/>
      <c r="T127" s="264"/>
      <c r="U127" s="264"/>
      <c r="V127" s="264"/>
      <c r="W127" s="264"/>
      <c r="X127" s="264"/>
      <c r="Y127" s="264"/>
      <c r="Z127" s="264"/>
      <c r="AA127" s="264"/>
      <c r="AB127" s="264"/>
      <c r="AC127" s="264"/>
      <c r="AD127" s="264"/>
      <c r="AE127" s="264"/>
      <c r="AF127" s="262"/>
      <c r="AG127" s="264"/>
    </row>
    <row r="128" spans="1:33" s="3" customFormat="1">
      <c r="A128" s="264"/>
      <c r="B128" s="264"/>
      <c r="C128" s="264"/>
      <c r="D128" s="264"/>
      <c r="E128" s="264"/>
      <c r="F128" s="264"/>
      <c r="G128" s="265"/>
      <c r="H128" s="264"/>
      <c r="I128" s="262"/>
      <c r="J128" s="262"/>
      <c r="K128" s="262"/>
      <c r="L128" s="262"/>
      <c r="M128" s="264"/>
      <c r="N128" s="264"/>
      <c r="O128" s="264"/>
      <c r="P128" s="264"/>
      <c r="Q128" s="264"/>
      <c r="R128" s="264"/>
      <c r="S128" s="264"/>
      <c r="T128" s="264"/>
      <c r="U128" s="264"/>
      <c r="V128" s="264"/>
      <c r="W128" s="264"/>
      <c r="X128" s="264"/>
      <c r="Y128" s="264"/>
      <c r="Z128" s="264"/>
      <c r="AA128" s="264"/>
      <c r="AB128" s="264"/>
      <c r="AC128" s="264"/>
      <c r="AD128" s="264"/>
      <c r="AE128" s="264"/>
      <c r="AF128" s="262"/>
      <c r="AG128" s="264"/>
    </row>
    <row r="129" spans="1:33" s="3" customFormat="1">
      <c r="A129" s="264"/>
      <c r="B129" s="264"/>
      <c r="C129" s="264"/>
      <c r="D129" s="264"/>
      <c r="E129" s="264"/>
      <c r="F129" s="264"/>
      <c r="G129" s="265"/>
      <c r="H129" s="264"/>
      <c r="I129" s="262"/>
      <c r="J129" s="262"/>
      <c r="K129" s="262"/>
      <c r="L129" s="262"/>
      <c r="M129" s="264"/>
      <c r="N129" s="264"/>
      <c r="O129" s="264"/>
      <c r="P129" s="264"/>
      <c r="Q129" s="264"/>
      <c r="R129" s="264"/>
      <c r="S129" s="264"/>
      <c r="T129" s="264"/>
      <c r="U129" s="264"/>
      <c r="V129" s="264"/>
      <c r="W129" s="264"/>
      <c r="X129" s="264"/>
      <c r="Y129" s="264"/>
      <c r="Z129" s="264"/>
      <c r="AA129" s="264"/>
      <c r="AB129" s="264"/>
      <c r="AC129" s="264"/>
      <c r="AD129" s="264"/>
      <c r="AE129" s="264"/>
      <c r="AF129" s="262"/>
      <c r="AG129" s="264"/>
    </row>
    <row r="130" spans="1:33" s="3" customFormat="1">
      <c r="A130" s="264"/>
      <c r="B130" s="264"/>
      <c r="C130" s="264"/>
      <c r="D130" s="264"/>
      <c r="E130" s="264"/>
      <c r="F130" s="264"/>
      <c r="G130" s="265"/>
      <c r="H130" s="264"/>
      <c r="I130" s="262"/>
      <c r="J130" s="262"/>
      <c r="K130" s="262"/>
      <c r="L130" s="262"/>
      <c r="M130" s="264"/>
      <c r="N130" s="264"/>
      <c r="O130" s="264"/>
      <c r="P130" s="264"/>
      <c r="Q130" s="264"/>
      <c r="R130" s="264"/>
      <c r="S130" s="264"/>
      <c r="T130" s="264"/>
      <c r="U130" s="264"/>
      <c r="V130" s="264"/>
      <c r="W130" s="264"/>
      <c r="X130" s="264"/>
      <c r="Y130" s="264"/>
      <c r="Z130" s="264"/>
      <c r="AA130" s="264"/>
      <c r="AB130" s="264"/>
      <c r="AC130" s="264"/>
      <c r="AD130" s="264"/>
      <c r="AE130" s="264"/>
      <c r="AF130" s="262"/>
      <c r="AG130" s="264"/>
    </row>
    <row r="131" spans="1:33" s="3" customFormat="1">
      <c r="A131" s="264"/>
      <c r="B131" s="264"/>
      <c r="C131" s="264"/>
      <c r="D131" s="264"/>
      <c r="E131" s="264"/>
      <c r="F131" s="264"/>
      <c r="G131" s="265"/>
      <c r="H131" s="264"/>
      <c r="I131" s="262"/>
      <c r="J131" s="262"/>
      <c r="K131" s="262"/>
      <c r="L131" s="262"/>
      <c r="M131" s="264"/>
      <c r="N131" s="264"/>
      <c r="O131" s="264"/>
      <c r="P131" s="264"/>
      <c r="Q131" s="264"/>
      <c r="R131" s="264"/>
      <c r="S131" s="264"/>
      <c r="T131" s="264"/>
      <c r="U131" s="264"/>
      <c r="V131" s="264"/>
      <c r="W131" s="264"/>
      <c r="X131" s="264"/>
      <c r="Y131" s="264"/>
      <c r="Z131" s="264"/>
      <c r="AA131" s="264"/>
      <c r="AB131" s="264"/>
      <c r="AC131" s="264"/>
      <c r="AD131" s="264"/>
      <c r="AE131" s="264"/>
      <c r="AF131" s="262"/>
      <c r="AG131" s="264"/>
    </row>
    <row r="132" spans="1:33" s="3" customFormat="1">
      <c r="A132" s="264"/>
      <c r="B132" s="264"/>
      <c r="C132" s="264"/>
      <c r="D132" s="264"/>
      <c r="E132" s="264"/>
      <c r="F132" s="264"/>
      <c r="G132" s="265"/>
      <c r="H132" s="264"/>
      <c r="I132" s="262"/>
      <c r="J132" s="262"/>
      <c r="K132" s="262"/>
      <c r="L132" s="262"/>
      <c r="M132" s="264"/>
      <c r="N132" s="264"/>
      <c r="O132" s="264"/>
      <c r="P132" s="264"/>
      <c r="Q132" s="264"/>
      <c r="R132" s="264"/>
      <c r="S132" s="264"/>
      <c r="T132" s="264"/>
      <c r="U132" s="264"/>
      <c r="V132" s="264"/>
      <c r="W132" s="264"/>
      <c r="X132" s="264"/>
      <c r="Y132" s="264"/>
      <c r="Z132" s="264"/>
      <c r="AA132" s="264"/>
      <c r="AB132" s="264"/>
      <c r="AC132" s="264"/>
      <c r="AD132" s="264"/>
      <c r="AE132" s="264"/>
      <c r="AF132" s="262"/>
      <c r="AG132" s="264"/>
    </row>
    <row r="133" spans="1:33" s="3" customFormat="1">
      <c r="A133" s="264"/>
      <c r="B133" s="264"/>
      <c r="C133" s="264"/>
      <c r="D133" s="264"/>
      <c r="E133" s="264"/>
      <c r="F133" s="264"/>
      <c r="G133" s="264"/>
      <c r="H133" s="264"/>
      <c r="I133" s="262"/>
      <c r="J133" s="262"/>
      <c r="K133" s="262"/>
      <c r="L133" s="262"/>
      <c r="M133" s="264"/>
      <c r="N133" s="264"/>
      <c r="O133" s="264"/>
      <c r="P133" s="264"/>
      <c r="Q133" s="264"/>
      <c r="R133" s="264"/>
      <c r="S133" s="264"/>
      <c r="T133" s="264"/>
      <c r="U133" s="264"/>
      <c r="V133" s="264"/>
      <c r="W133" s="264"/>
      <c r="X133" s="264"/>
      <c r="Y133" s="264"/>
      <c r="Z133" s="264"/>
      <c r="AA133" s="264"/>
      <c r="AB133" s="264"/>
      <c r="AC133" s="264"/>
      <c r="AD133" s="264"/>
      <c r="AE133" s="264"/>
      <c r="AF133" s="262"/>
      <c r="AG133" s="264"/>
    </row>
    <row r="134" spans="1:33" s="3" customFormat="1">
      <c r="A134" s="264"/>
      <c r="B134" s="264"/>
      <c r="C134" s="264"/>
      <c r="D134" s="264"/>
      <c r="E134" s="264"/>
      <c r="F134" s="264"/>
      <c r="G134" s="264"/>
      <c r="H134" s="264"/>
      <c r="I134" s="262"/>
      <c r="J134" s="262"/>
      <c r="K134" s="262"/>
      <c r="L134" s="262"/>
      <c r="M134" s="264"/>
      <c r="N134" s="264"/>
      <c r="O134" s="264"/>
      <c r="P134" s="264"/>
      <c r="Q134" s="264"/>
      <c r="R134" s="264"/>
      <c r="S134" s="264"/>
      <c r="T134" s="264"/>
      <c r="U134" s="264"/>
      <c r="V134" s="264"/>
      <c r="W134" s="264"/>
      <c r="X134" s="264"/>
      <c r="Y134" s="264"/>
      <c r="Z134" s="264"/>
      <c r="AA134" s="264"/>
      <c r="AB134" s="264"/>
      <c r="AC134" s="264"/>
      <c r="AD134" s="264"/>
      <c r="AE134" s="264"/>
      <c r="AF134" s="262"/>
      <c r="AG134" s="264"/>
    </row>
    <row r="135" spans="1:33" s="3" customFormat="1">
      <c r="A135" s="264"/>
      <c r="B135" s="264"/>
      <c r="C135" s="264"/>
      <c r="D135" s="264"/>
      <c r="E135" s="264"/>
      <c r="F135" s="264"/>
      <c r="G135" s="264"/>
      <c r="H135" s="264"/>
      <c r="I135" s="262"/>
      <c r="J135" s="262"/>
      <c r="K135" s="262"/>
      <c r="L135" s="262"/>
      <c r="M135" s="264"/>
      <c r="N135" s="264"/>
      <c r="O135" s="264"/>
      <c r="P135" s="264"/>
      <c r="Q135" s="264"/>
      <c r="R135" s="264"/>
      <c r="S135" s="264"/>
      <c r="T135" s="264"/>
      <c r="U135" s="264"/>
      <c r="V135" s="264"/>
      <c r="W135" s="264"/>
      <c r="X135" s="264"/>
      <c r="Y135" s="264"/>
      <c r="Z135" s="264"/>
      <c r="AA135" s="264"/>
      <c r="AB135" s="264"/>
      <c r="AC135" s="264"/>
      <c r="AD135" s="264"/>
      <c r="AE135" s="264"/>
      <c r="AF135" s="262"/>
      <c r="AG135" s="264"/>
    </row>
    <row r="136" spans="1:33" s="3" customFormat="1">
      <c r="A136" s="264"/>
      <c r="B136" s="264"/>
      <c r="C136" s="264"/>
      <c r="D136" s="264"/>
      <c r="E136" s="264"/>
      <c r="F136" s="264"/>
      <c r="G136" s="264"/>
      <c r="H136" s="264"/>
      <c r="I136" s="262"/>
      <c r="J136" s="262"/>
      <c r="K136" s="262"/>
      <c r="L136" s="262"/>
      <c r="M136" s="264"/>
      <c r="N136" s="264"/>
      <c r="O136" s="264"/>
      <c r="P136" s="264"/>
      <c r="Q136" s="264"/>
      <c r="R136" s="264"/>
      <c r="S136" s="264"/>
      <c r="T136" s="264"/>
      <c r="U136" s="264"/>
      <c r="V136" s="264"/>
      <c r="W136" s="264"/>
      <c r="X136" s="264"/>
      <c r="Y136" s="264"/>
      <c r="Z136" s="264"/>
      <c r="AA136" s="264"/>
      <c r="AB136" s="264"/>
      <c r="AC136" s="264"/>
      <c r="AD136" s="264"/>
      <c r="AE136" s="264"/>
      <c r="AF136" s="262"/>
      <c r="AG136" s="264"/>
    </row>
    <row r="137" spans="1:33" s="3" customFormat="1">
      <c r="A137" s="264"/>
      <c r="B137" s="264"/>
      <c r="C137" s="264"/>
      <c r="D137" s="264"/>
      <c r="E137" s="264"/>
      <c r="F137" s="264"/>
      <c r="G137" s="264"/>
      <c r="H137" s="264"/>
      <c r="I137" s="262"/>
      <c r="J137" s="262"/>
      <c r="K137" s="262"/>
      <c r="L137" s="262"/>
      <c r="M137" s="264"/>
      <c r="N137" s="264"/>
      <c r="O137" s="264"/>
      <c r="P137" s="264"/>
      <c r="Q137" s="264"/>
      <c r="R137" s="264"/>
      <c r="S137" s="264"/>
      <c r="T137" s="264"/>
      <c r="U137" s="264"/>
      <c r="V137" s="264"/>
      <c r="W137" s="264"/>
      <c r="X137" s="264"/>
      <c r="Y137" s="264"/>
      <c r="Z137" s="264"/>
      <c r="AA137" s="264"/>
      <c r="AB137" s="264"/>
      <c r="AC137" s="264"/>
      <c r="AD137" s="264"/>
      <c r="AE137" s="264"/>
      <c r="AF137" s="262"/>
      <c r="AG137" s="264"/>
    </row>
    <row r="138" spans="1:33" s="3" customFormat="1">
      <c r="A138" s="264"/>
      <c r="B138" s="264"/>
      <c r="C138" s="264"/>
      <c r="D138" s="264"/>
      <c r="E138" s="264"/>
      <c r="F138" s="264"/>
      <c r="G138" s="264"/>
      <c r="H138" s="264"/>
      <c r="I138" s="262"/>
      <c r="J138" s="262"/>
      <c r="K138" s="262"/>
      <c r="L138" s="262"/>
      <c r="M138" s="264"/>
      <c r="N138" s="264"/>
      <c r="O138" s="264"/>
      <c r="P138" s="264"/>
      <c r="Q138" s="264"/>
      <c r="R138" s="264"/>
      <c r="S138" s="264"/>
      <c r="T138" s="264"/>
      <c r="U138" s="264"/>
      <c r="V138" s="264"/>
      <c r="W138" s="264"/>
      <c r="X138" s="264"/>
      <c r="Y138" s="264"/>
      <c r="Z138" s="264"/>
      <c r="AA138" s="264"/>
      <c r="AB138" s="264"/>
      <c r="AC138" s="264"/>
      <c r="AD138" s="264"/>
      <c r="AE138" s="264"/>
      <c r="AF138" s="262"/>
      <c r="AG138" s="264"/>
    </row>
    <row r="139" spans="1:33" s="3" customFormat="1">
      <c r="A139" s="264"/>
      <c r="B139" s="264"/>
      <c r="C139" s="264"/>
      <c r="D139" s="264"/>
      <c r="E139" s="264"/>
      <c r="F139" s="264"/>
      <c r="G139" s="264"/>
      <c r="H139" s="264"/>
      <c r="I139" s="262"/>
      <c r="J139" s="262"/>
      <c r="K139" s="262"/>
      <c r="L139" s="262"/>
      <c r="M139" s="264"/>
      <c r="N139" s="264"/>
      <c r="O139" s="264"/>
      <c r="P139" s="264"/>
      <c r="Q139" s="264"/>
      <c r="R139" s="264"/>
      <c r="S139" s="264"/>
      <c r="T139" s="264"/>
      <c r="U139" s="264"/>
      <c r="V139" s="264"/>
      <c r="W139" s="264"/>
      <c r="X139" s="264"/>
      <c r="Y139" s="264"/>
      <c r="Z139" s="264"/>
      <c r="AA139" s="264"/>
      <c r="AB139" s="264"/>
      <c r="AC139" s="264"/>
      <c r="AD139" s="264"/>
      <c r="AE139" s="264"/>
      <c r="AF139" s="262"/>
      <c r="AG139" s="264"/>
    </row>
    <row r="140" spans="1:33" s="3" customFormat="1">
      <c r="A140" s="264"/>
      <c r="B140" s="264"/>
      <c r="C140" s="264"/>
      <c r="D140" s="264"/>
      <c r="E140" s="264"/>
      <c r="F140" s="264"/>
      <c r="G140" s="264"/>
      <c r="H140" s="264"/>
      <c r="I140" s="262"/>
      <c r="J140" s="262"/>
      <c r="K140" s="262"/>
      <c r="L140" s="262"/>
      <c r="M140" s="264"/>
      <c r="N140" s="264"/>
      <c r="O140" s="264"/>
      <c r="P140" s="264"/>
      <c r="Q140" s="264"/>
      <c r="R140" s="264"/>
      <c r="S140" s="264"/>
      <c r="T140" s="264"/>
      <c r="U140" s="264"/>
      <c r="V140" s="264"/>
      <c r="W140" s="264"/>
      <c r="X140" s="264"/>
      <c r="Y140" s="264"/>
      <c r="Z140" s="264"/>
      <c r="AA140" s="264"/>
      <c r="AB140" s="264"/>
      <c r="AC140" s="264"/>
      <c r="AD140" s="264"/>
      <c r="AE140" s="264"/>
      <c r="AF140" s="262"/>
      <c r="AG140" s="264"/>
    </row>
    <row r="141" spans="1:33" s="3" customFormat="1">
      <c r="A141" s="264"/>
      <c r="B141" s="264"/>
      <c r="C141" s="264"/>
      <c r="D141" s="264"/>
      <c r="E141" s="264"/>
      <c r="F141" s="264"/>
      <c r="G141" s="264"/>
      <c r="H141" s="264"/>
      <c r="I141" s="262"/>
      <c r="J141" s="262"/>
      <c r="K141" s="262"/>
      <c r="L141" s="262"/>
      <c r="M141" s="264"/>
      <c r="N141" s="264"/>
      <c r="O141" s="264"/>
      <c r="P141" s="264"/>
      <c r="Q141" s="264"/>
      <c r="R141" s="264"/>
      <c r="S141" s="264"/>
      <c r="T141" s="264"/>
      <c r="U141" s="264"/>
      <c r="V141" s="264"/>
      <c r="W141" s="264"/>
      <c r="X141" s="264"/>
      <c r="Y141" s="264"/>
      <c r="Z141" s="264"/>
      <c r="AA141" s="264"/>
      <c r="AB141" s="264"/>
      <c r="AC141" s="264"/>
      <c r="AD141" s="264"/>
      <c r="AE141" s="264"/>
      <c r="AF141" s="262"/>
      <c r="AG141" s="262"/>
    </row>
    <row r="142" spans="1:33" s="3" customFormat="1">
      <c r="A142" s="264"/>
      <c r="B142" s="264"/>
      <c r="C142" s="264"/>
      <c r="D142" s="264"/>
      <c r="E142" s="264"/>
      <c r="F142" s="264"/>
      <c r="G142" s="264"/>
      <c r="H142" s="264"/>
      <c r="I142" s="262"/>
      <c r="J142" s="262"/>
      <c r="K142" s="262"/>
      <c r="L142" s="262"/>
      <c r="M142" s="264"/>
      <c r="N142" s="264"/>
      <c r="O142" s="264"/>
      <c r="P142" s="264"/>
      <c r="Q142" s="264"/>
      <c r="R142" s="264"/>
      <c r="S142" s="264"/>
      <c r="T142" s="264"/>
      <c r="U142" s="264"/>
      <c r="V142" s="264"/>
      <c r="W142" s="264"/>
      <c r="X142" s="264"/>
      <c r="Y142" s="264"/>
      <c r="Z142" s="264"/>
      <c r="AA142" s="264"/>
      <c r="AB142" s="264"/>
      <c r="AC142" s="264"/>
      <c r="AD142" s="264"/>
      <c r="AE142" s="264"/>
      <c r="AF142" s="262"/>
      <c r="AG142" s="262"/>
    </row>
    <row r="143" spans="1:33" s="3" customFormat="1">
      <c r="A143" s="264"/>
      <c r="B143" s="264"/>
      <c r="C143" s="264"/>
      <c r="D143" s="264"/>
      <c r="E143" s="264"/>
      <c r="F143" s="264"/>
      <c r="G143" s="264"/>
      <c r="H143" s="264"/>
      <c r="I143" s="262"/>
      <c r="J143" s="262"/>
      <c r="K143" s="262"/>
      <c r="L143" s="262"/>
      <c r="M143" s="264"/>
      <c r="N143" s="264"/>
      <c r="O143" s="264"/>
      <c r="P143" s="264"/>
      <c r="Q143" s="264"/>
      <c r="R143" s="264"/>
      <c r="S143" s="264"/>
      <c r="T143" s="264"/>
      <c r="U143" s="264"/>
      <c r="V143" s="264"/>
      <c r="W143" s="264"/>
      <c r="X143" s="264"/>
      <c r="Y143" s="264"/>
      <c r="Z143" s="264"/>
      <c r="AA143" s="264"/>
      <c r="AB143" s="264"/>
      <c r="AC143" s="264"/>
      <c r="AD143" s="264"/>
      <c r="AE143" s="264"/>
      <c r="AF143" s="262"/>
      <c r="AG143" s="264"/>
    </row>
    <row r="144" spans="1:33" s="3" customFormat="1">
      <c r="A144" s="264"/>
      <c r="B144" s="264"/>
      <c r="C144" s="264"/>
      <c r="D144" s="264"/>
      <c r="E144" s="264"/>
      <c r="F144" s="264"/>
      <c r="G144" s="264"/>
      <c r="H144" s="264"/>
      <c r="I144" s="262"/>
      <c r="J144" s="262"/>
      <c r="K144" s="262"/>
      <c r="L144" s="262"/>
      <c r="M144" s="264"/>
      <c r="N144" s="264"/>
      <c r="O144" s="264"/>
      <c r="P144" s="264"/>
      <c r="Q144" s="264"/>
      <c r="R144" s="264"/>
      <c r="S144" s="264"/>
      <c r="T144" s="264"/>
      <c r="U144" s="264"/>
      <c r="V144" s="264"/>
      <c r="W144" s="264"/>
      <c r="X144" s="264"/>
      <c r="Y144" s="264"/>
      <c r="Z144" s="264"/>
      <c r="AA144" s="264"/>
      <c r="AB144" s="264"/>
      <c r="AC144" s="264"/>
      <c r="AD144" s="264"/>
      <c r="AE144" s="264"/>
      <c r="AF144" s="262"/>
      <c r="AG144" s="264"/>
    </row>
    <row r="145" spans="1:33" s="3" customFormat="1">
      <c r="A145" s="264"/>
      <c r="B145" s="264"/>
      <c r="C145" s="264"/>
      <c r="D145" s="264"/>
      <c r="E145" s="264"/>
      <c r="F145" s="264"/>
      <c r="G145" s="264"/>
      <c r="H145" s="264"/>
      <c r="I145" s="262"/>
      <c r="J145" s="262"/>
      <c r="K145" s="262"/>
      <c r="L145" s="262"/>
      <c r="M145" s="264"/>
      <c r="N145" s="264"/>
      <c r="O145" s="264"/>
      <c r="P145" s="264"/>
      <c r="Q145" s="264"/>
      <c r="R145" s="264"/>
      <c r="S145" s="264"/>
      <c r="T145" s="264"/>
      <c r="U145" s="264"/>
      <c r="V145" s="264"/>
      <c r="W145" s="264"/>
      <c r="X145" s="264"/>
      <c r="Y145" s="264"/>
      <c r="Z145" s="264"/>
      <c r="AA145" s="264"/>
      <c r="AB145" s="264"/>
      <c r="AC145" s="264"/>
      <c r="AD145" s="264"/>
      <c r="AE145" s="264"/>
      <c r="AF145" s="262"/>
      <c r="AG145" s="264"/>
    </row>
    <row r="146" spans="1:33" s="3" customFormat="1">
      <c r="A146" s="264"/>
      <c r="B146" s="264"/>
      <c r="C146" s="264"/>
      <c r="D146" s="264"/>
      <c r="E146" s="264"/>
      <c r="F146" s="264"/>
      <c r="G146" s="264"/>
      <c r="H146" s="264"/>
      <c r="I146" s="262"/>
      <c r="J146" s="262"/>
      <c r="K146" s="262"/>
      <c r="L146" s="262"/>
      <c r="M146" s="264"/>
      <c r="N146" s="264"/>
      <c r="O146" s="264"/>
      <c r="P146" s="264"/>
      <c r="Q146" s="264"/>
      <c r="R146" s="264"/>
      <c r="S146" s="264"/>
      <c r="T146" s="264"/>
      <c r="U146" s="264"/>
      <c r="V146" s="264"/>
      <c r="W146" s="264"/>
      <c r="X146" s="264"/>
      <c r="Y146" s="264"/>
      <c r="Z146" s="264"/>
      <c r="AA146" s="264"/>
      <c r="AB146" s="264"/>
      <c r="AC146" s="264"/>
      <c r="AD146" s="264"/>
      <c r="AE146" s="264"/>
      <c r="AF146" s="262"/>
      <c r="AG146" s="264"/>
    </row>
    <row r="147" spans="1:33" s="3" customFormat="1">
      <c r="A147" s="264"/>
      <c r="B147" s="264"/>
      <c r="C147" s="264"/>
      <c r="D147" s="264"/>
      <c r="E147" s="264"/>
      <c r="F147" s="264"/>
      <c r="G147" s="264"/>
      <c r="H147" s="264"/>
      <c r="I147" s="262"/>
      <c r="J147" s="262"/>
      <c r="K147" s="262"/>
      <c r="L147" s="262"/>
      <c r="M147" s="264"/>
      <c r="N147" s="264"/>
      <c r="O147" s="264"/>
      <c r="P147" s="264"/>
      <c r="Q147" s="264"/>
      <c r="R147" s="264"/>
      <c r="S147" s="264"/>
      <c r="T147" s="264"/>
      <c r="U147" s="264"/>
      <c r="V147" s="264"/>
      <c r="W147" s="264"/>
      <c r="X147" s="264"/>
      <c r="Y147" s="264"/>
      <c r="Z147" s="264"/>
      <c r="AA147" s="264"/>
      <c r="AB147" s="264"/>
      <c r="AC147" s="264"/>
      <c r="AD147" s="264"/>
      <c r="AE147" s="264"/>
      <c r="AF147" s="262"/>
      <c r="AG147" s="264"/>
    </row>
    <row r="148" spans="1:33" s="3" customFormat="1">
      <c r="A148" s="264"/>
      <c r="B148" s="264"/>
      <c r="C148" s="264"/>
      <c r="D148" s="264"/>
      <c r="E148" s="264"/>
      <c r="F148" s="264"/>
      <c r="G148" s="264"/>
      <c r="H148" s="264"/>
      <c r="I148" s="262"/>
      <c r="J148" s="262"/>
      <c r="K148" s="262"/>
      <c r="L148" s="262"/>
      <c r="M148" s="264"/>
      <c r="N148" s="264"/>
      <c r="O148" s="264"/>
      <c r="P148" s="264"/>
      <c r="Q148" s="264"/>
      <c r="R148" s="264"/>
      <c r="S148" s="264"/>
      <c r="T148" s="264"/>
      <c r="U148" s="264"/>
      <c r="V148" s="264"/>
      <c r="W148" s="264"/>
      <c r="X148" s="264"/>
      <c r="Y148" s="264"/>
      <c r="Z148" s="264"/>
      <c r="AA148" s="264"/>
      <c r="AB148" s="264"/>
      <c r="AC148" s="264"/>
      <c r="AD148" s="264"/>
      <c r="AE148" s="264"/>
      <c r="AF148" s="262"/>
      <c r="AG148" s="264"/>
    </row>
    <row r="149" spans="1:33" s="3" customFormat="1">
      <c r="A149" s="264"/>
      <c r="B149" s="264"/>
      <c r="C149" s="264"/>
      <c r="D149" s="264"/>
      <c r="E149" s="264"/>
      <c r="F149" s="264"/>
      <c r="G149" s="264"/>
      <c r="H149" s="264"/>
      <c r="I149" s="262"/>
      <c r="J149" s="262"/>
      <c r="K149" s="262"/>
      <c r="L149" s="262"/>
      <c r="M149" s="264"/>
      <c r="N149" s="264"/>
      <c r="O149" s="264"/>
      <c r="P149" s="264"/>
      <c r="Q149" s="264"/>
      <c r="R149" s="264"/>
      <c r="S149" s="264"/>
      <c r="T149" s="264"/>
      <c r="U149" s="264"/>
      <c r="V149" s="264"/>
      <c r="W149" s="264"/>
      <c r="X149" s="264"/>
      <c r="Y149" s="264"/>
      <c r="Z149" s="264"/>
      <c r="AA149" s="264"/>
      <c r="AB149" s="264"/>
      <c r="AC149" s="264"/>
      <c r="AD149" s="264"/>
      <c r="AE149" s="264"/>
      <c r="AF149" s="262"/>
      <c r="AG149" s="264"/>
    </row>
    <row r="150" spans="1:33" s="3" customFormat="1">
      <c r="A150" s="264"/>
      <c r="B150" s="264"/>
      <c r="C150" s="264"/>
      <c r="D150" s="264"/>
      <c r="E150" s="264"/>
      <c r="F150" s="264"/>
      <c r="G150" s="264"/>
      <c r="H150" s="264"/>
      <c r="I150" s="262"/>
      <c r="J150" s="262"/>
      <c r="K150" s="262"/>
      <c r="L150" s="262"/>
      <c r="M150" s="264"/>
      <c r="N150" s="264"/>
      <c r="O150" s="264"/>
      <c r="P150" s="264"/>
      <c r="Q150" s="264"/>
      <c r="R150" s="264"/>
      <c r="S150" s="264"/>
      <c r="T150" s="264"/>
      <c r="U150" s="264"/>
      <c r="V150" s="264"/>
      <c r="W150" s="264"/>
      <c r="X150" s="264"/>
      <c r="Y150" s="264"/>
      <c r="Z150" s="264"/>
      <c r="AA150" s="264"/>
      <c r="AB150" s="264"/>
      <c r="AC150" s="264"/>
      <c r="AD150" s="264"/>
      <c r="AE150" s="264"/>
      <c r="AF150" s="262"/>
      <c r="AG150" s="264"/>
    </row>
    <row r="151" spans="1:33" s="3" customFormat="1">
      <c r="A151" s="264"/>
      <c r="B151" s="264"/>
      <c r="C151" s="264"/>
      <c r="D151" s="264"/>
      <c r="E151" s="264"/>
      <c r="F151" s="264"/>
      <c r="G151" s="264"/>
      <c r="H151" s="264"/>
      <c r="I151" s="262"/>
      <c r="J151" s="262"/>
      <c r="K151" s="262"/>
      <c r="L151" s="262"/>
      <c r="M151" s="264"/>
      <c r="N151" s="264"/>
      <c r="O151" s="264"/>
      <c r="P151" s="264"/>
      <c r="Q151" s="264"/>
      <c r="R151" s="264"/>
      <c r="S151" s="264"/>
      <c r="T151" s="264"/>
      <c r="U151" s="264"/>
      <c r="V151" s="264"/>
      <c r="W151" s="264"/>
      <c r="X151" s="264"/>
      <c r="Y151" s="264"/>
      <c r="Z151" s="264"/>
      <c r="AA151" s="264"/>
      <c r="AB151" s="264"/>
      <c r="AC151" s="264"/>
      <c r="AD151" s="264"/>
      <c r="AE151" s="264"/>
      <c r="AF151" s="262"/>
      <c r="AG151" s="264"/>
    </row>
    <row r="152" spans="1:33" s="3" customFormat="1">
      <c r="A152" s="264"/>
      <c r="B152" s="264"/>
      <c r="C152" s="264"/>
      <c r="D152" s="264"/>
      <c r="E152" s="264"/>
      <c r="F152" s="264"/>
      <c r="G152" s="264"/>
      <c r="H152" s="264"/>
      <c r="I152" s="262"/>
      <c r="J152" s="262"/>
      <c r="K152" s="262"/>
      <c r="L152" s="262"/>
      <c r="M152" s="264"/>
      <c r="N152" s="264"/>
      <c r="O152" s="264"/>
      <c r="P152" s="264"/>
      <c r="Q152" s="264"/>
      <c r="R152" s="264"/>
      <c r="S152" s="264"/>
      <c r="T152" s="264"/>
      <c r="U152" s="264"/>
      <c r="V152" s="264"/>
      <c r="W152" s="264"/>
      <c r="X152" s="264"/>
      <c r="Y152" s="264"/>
      <c r="Z152" s="264"/>
      <c r="AA152" s="264"/>
      <c r="AB152" s="264"/>
      <c r="AC152" s="264"/>
      <c r="AD152" s="264"/>
      <c r="AE152" s="264"/>
      <c r="AF152" s="262"/>
      <c r="AG152" s="264"/>
    </row>
    <row r="153" spans="1:33" s="3" customFormat="1">
      <c r="A153" s="264"/>
      <c r="B153" s="264"/>
      <c r="C153" s="264"/>
      <c r="D153" s="264"/>
      <c r="E153" s="264"/>
      <c r="F153" s="264"/>
      <c r="G153" s="264"/>
      <c r="H153" s="264"/>
      <c r="I153" s="262"/>
      <c r="J153" s="262"/>
      <c r="K153" s="262"/>
      <c r="L153" s="262"/>
      <c r="M153" s="264"/>
      <c r="N153" s="264"/>
      <c r="O153" s="264"/>
      <c r="P153" s="264"/>
      <c r="Q153" s="264"/>
      <c r="R153" s="264"/>
      <c r="S153" s="264"/>
      <c r="T153" s="264"/>
      <c r="U153" s="264"/>
      <c r="V153" s="264"/>
      <c r="W153" s="264"/>
      <c r="X153" s="264"/>
      <c r="Y153" s="264"/>
      <c r="Z153" s="264"/>
      <c r="AA153" s="264"/>
      <c r="AB153" s="264"/>
      <c r="AC153" s="264"/>
      <c r="AD153" s="264"/>
      <c r="AE153" s="264"/>
      <c r="AF153" s="262"/>
      <c r="AG153" s="262"/>
    </row>
    <row r="154" spans="1:33" s="3" customFormat="1">
      <c r="A154" s="264"/>
      <c r="B154" s="264"/>
      <c r="C154" s="264"/>
      <c r="D154" s="264"/>
      <c r="E154" s="264"/>
      <c r="F154" s="264"/>
      <c r="G154" s="264"/>
      <c r="H154" s="264"/>
      <c r="I154" s="262"/>
      <c r="J154" s="262"/>
      <c r="K154" s="262"/>
      <c r="L154" s="262"/>
      <c r="M154" s="264"/>
      <c r="N154" s="264"/>
      <c r="O154" s="264"/>
      <c r="P154" s="264"/>
      <c r="Q154" s="264"/>
      <c r="R154" s="264"/>
      <c r="S154" s="266"/>
      <c r="T154" s="264"/>
      <c r="U154" s="264"/>
      <c r="V154" s="264"/>
      <c r="W154" s="264"/>
      <c r="X154" s="264"/>
      <c r="Y154" s="264"/>
      <c r="Z154" s="264"/>
      <c r="AA154" s="264"/>
      <c r="AB154" s="264"/>
      <c r="AC154" s="264"/>
      <c r="AD154" s="264"/>
      <c r="AE154" s="264"/>
      <c r="AF154" s="262"/>
      <c r="AG154" s="262"/>
    </row>
    <row r="155" spans="1:33" s="3" customFormat="1">
      <c r="A155" s="264"/>
      <c r="B155" s="264"/>
      <c r="C155" s="264"/>
      <c r="D155" s="264"/>
      <c r="E155" s="264"/>
      <c r="F155" s="264"/>
      <c r="G155" s="264"/>
      <c r="H155" s="264"/>
      <c r="I155" s="262"/>
      <c r="J155" s="262"/>
      <c r="K155" s="262"/>
      <c r="L155" s="262"/>
      <c r="M155" s="264"/>
      <c r="N155" s="264"/>
      <c r="O155" s="264"/>
      <c r="P155" s="264"/>
      <c r="Q155" s="264"/>
      <c r="R155" s="264"/>
      <c r="S155" s="264"/>
      <c r="T155" s="264"/>
      <c r="U155" s="264"/>
      <c r="V155" s="264"/>
      <c r="W155" s="264"/>
      <c r="X155" s="264"/>
      <c r="Y155" s="264"/>
      <c r="Z155" s="264"/>
      <c r="AA155" s="264"/>
      <c r="AB155" s="264"/>
      <c r="AC155" s="264"/>
      <c r="AD155" s="264"/>
      <c r="AE155" s="264"/>
      <c r="AF155" s="262"/>
      <c r="AG155" s="262"/>
    </row>
    <row r="156" spans="1:33" s="3" customFormat="1">
      <c r="A156" s="264"/>
      <c r="B156" s="264"/>
      <c r="C156" s="264"/>
      <c r="D156" s="264"/>
      <c r="E156" s="264"/>
      <c r="F156" s="264"/>
      <c r="G156" s="264"/>
      <c r="H156" s="264"/>
      <c r="I156" s="262"/>
      <c r="J156" s="262"/>
      <c r="K156" s="262"/>
      <c r="L156" s="262"/>
      <c r="M156" s="264"/>
      <c r="N156" s="264"/>
      <c r="O156" s="264"/>
      <c r="P156" s="264"/>
      <c r="Q156" s="264"/>
      <c r="R156" s="264"/>
      <c r="S156" s="264"/>
      <c r="T156" s="264"/>
      <c r="U156" s="264"/>
      <c r="V156" s="264"/>
      <c r="W156" s="264"/>
      <c r="X156" s="264"/>
      <c r="Y156" s="264"/>
      <c r="Z156" s="264"/>
      <c r="AA156" s="264"/>
      <c r="AB156" s="264"/>
      <c r="AC156" s="264"/>
      <c r="AD156" s="264"/>
      <c r="AE156" s="264"/>
      <c r="AF156" s="262"/>
      <c r="AG156" s="264"/>
    </row>
    <row r="157" spans="1:33" s="3" customFormat="1">
      <c r="A157" s="264"/>
      <c r="B157" s="264"/>
      <c r="C157" s="264"/>
      <c r="D157" s="264"/>
      <c r="E157" s="264"/>
      <c r="F157" s="264"/>
      <c r="G157" s="264"/>
      <c r="H157" s="264"/>
      <c r="I157" s="262"/>
      <c r="J157" s="262"/>
      <c r="K157" s="262"/>
      <c r="L157" s="262"/>
      <c r="M157" s="264"/>
      <c r="N157" s="264"/>
      <c r="O157" s="264"/>
      <c r="P157" s="264"/>
      <c r="Q157" s="264"/>
      <c r="R157" s="264"/>
      <c r="S157" s="264"/>
      <c r="T157" s="264"/>
      <c r="U157" s="264"/>
      <c r="V157" s="264"/>
      <c r="W157" s="264"/>
      <c r="X157" s="264"/>
      <c r="Y157" s="264"/>
      <c r="Z157" s="264"/>
      <c r="AA157" s="264"/>
      <c r="AB157" s="264"/>
      <c r="AC157" s="264"/>
      <c r="AD157" s="264"/>
      <c r="AE157" s="264"/>
      <c r="AF157" s="262"/>
      <c r="AG157" s="262"/>
    </row>
    <row r="158" spans="1:33" s="3" customFormat="1">
      <c r="A158" s="264"/>
      <c r="B158" s="264"/>
      <c r="C158" s="264"/>
      <c r="D158" s="264"/>
      <c r="E158" s="264"/>
      <c r="F158" s="264"/>
      <c r="G158" s="264"/>
      <c r="H158" s="264"/>
      <c r="I158" s="262"/>
      <c r="J158" s="262"/>
      <c r="K158" s="262"/>
      <c r="L158" s="262"/>
      <c r="M158" s="264"/>
      <c r="N158" s="264"/>
      <c r="O158" s="264"/>
      <c r="P158" s="264"/>
      <c r="Q158" s="264"/>
      <c r="R158" s="264"/>
      <c r="S158" s="264"/>
      <c r="T158" s="264"/>
      <c r="U158" s="264"/>
      <c r="V158" s="264"/>
      <c r="W158" s="264"/>
      <c r="X158" s="264"/>
      <c r="Y158" s="264"/>
      <c r="Z158" s="264"/>
      <c r="AA158" s="264"/>
      <c r="AB158" s="264"/>
      <c r="AC158" s="264"/>
      <c r="AD158" s="264"/>
      <c r="AE158" s="264"/>
      <c r="AF158" s="262"/>
      <c r="AG158" s="264"/>
    </row>
    <row r="159" spans="1:33" s="3" customFormat="1">
      <c r="A159" s="264"/>
      <c r="B159" s="264"/>
      <c r="C159" s="264"/>
      <c r="D159" s="264"/>
      <c r="E159" s="264"/>
      <c r="F159" s="264"/>
      <c r="G159" s="264"/>
      <c r="H159" s="264"/>
      <c r="I159" s="262"/>
      <c r="J159" s="262"/>
      <c r="K159" s="262"/>
      <c r="L159" s="262"/>
      <c r="M159" s="264"/>
      <c r="N159" s="264"/>
      <c r="O159" s="264"/>
      <c r="P159" s="264"/>
      <c r="Q159" s="264"/>
      <c r="R159" s="264"/>
      <c r="S159" s="264"/>
      <c r="T159" s="264"/>
      <c r="U159" s="264"/>
      <c r="V159" s="264"/>
      <c r="W159" s="264"/>
      <c r="X159" s="264"/>
      <c r="Y159" s="264"/>
      <c r="Z159" s="264"/>
      <c r="AA159" s="264"/>
      <c r="AB159" s="264"/>
      <c r="AC159" s="264"/>
      <c r="AD159" s="264"/>
      <c r="AE159" s="264"/>
      <c r="AF159" s="262"/>
      <c r="AG159" s="264"/>
    </row>
    <row r="160" spans="1:33" s="3" customFormat="1">
      <c r="A160" s="264"/>
      <c r="B160" s="264"/>
      <c r="C160" s="264"/>
      <c r="D160" s="264"/>
      <c r="E160" s="264"/>
      <c r="F160" s="264"/>
      <c r="G160" s="264"/>
      <c r="H160" s="264"/>
      <c r="I160" s="262"/>
      <c r="J160" s="262"/>
      <c r="K160" s="262"/>
      <c r="L160" s="262"/>
      <c r="M160" s="264"/>
      <c r="N160" s="264"/>
      <c r="O160" s="264"/>
      <c r="P160" s="264"/>
      <c r="Q160" s="264"/>
      <c r="R160" s="264"/>
      <c r="S160" s="264"/>
      <c r="T160" s="264"/>
      <c r="U160" s="264"/>
      <c r="V160" s="264"/>
      <c r="W160" s="264"/>
      <c r="X160" s="264"/>
      <c r="Y160" s="264"/>
      <c r="Z160" s="264"/>
      <c r="AA160" s="264"/>
      <c r="AB160" s="264"/>
      <c r="AC160" s="264"/>
      <c r="AD160" s="264"/>
      <c r="AE160" s="264"/>
      <c r="AF160" s="262"/>
      <c r="AG160" s="264"/>
    </row>
    <row r="161" spans="1:33" s="3" customFormat="1">
      <c r="A161" s="264"/>
      <c r="B161" s="264"/>
      <c r="C161" s="264"/>
      <c r="D161" s="264"/>
      <c r="E161" s="264"/>
      <c r="F161" s="264"/>
      <c r="G161" s="264"/>
      <c r="H161" s="264"/>
      <c r="I161" s="262"/>
      <c r="J161" s="262"/>
      <c r="K161" s="262"/>
      <c r="L161" s="262"/>
      <c r="M161" s="264"/>
      <c r="N161" s="264"/>
      <c r="O161" s="264"/>
      <c r="P161" s="264"/>
      <c r="Q161" s="264"/>
      <c r="R161" s="264"/>
      <c r="S161" s="264"/>
      <c r="T161" s="264"/>
      <c r="U161" s="264"/>
      <c r="V161" s="264"/>
      <c r="W161" s="264"/>
      <c r="X161" s="264"/>
      <c r="Y161" s="264"/>
      <c r="Z161" s="264"/>
      <c r="AA161" s="264"/>
      <c r="AB161" s="264"/>
      <c r="AC161" s="264"/>
      <c r="AD161" s="264"/>
      <c r="AE161" s="264"/>
      <c r="AF161" s="262"/>
      <c r="AG161" s="264"/>
    </row>
    <row r="162" spans="1:33" s="3" customFormat="1">
      <c r="A162" s="264"/>
      <c r="B162" s="264"/>
      <c r="C162" s="264"/>
      <c r="D162" s="264"/>
      <c r="E162" s="264"/>
      <c r="F162" s="264"/>
      <c r="G162" s="264"/>
      <c r="H162" s="264"/>
      <c r="I162" s="262"/>
      <c r="J162" s="262"/>
      <c r="K162" s="262"/>
      <c r="L162" s="262"/>
      <c r="M162" s="264"/>
      <c r="N162" s="264"/>
      <c r="O162" s="264"/>
      <c r="P162" s="264"/>
      <c r="Q162" s="264"/>
      <c r="R162" s="264"/>
      <c r="S162" s="264"/>
      <c r="T162" s="264"/>
      <c r="U162" s="264"/>
      <c r="V162" s="264"/>
      <c r="W162" s="264"/>
      <c r="X162" s="264"/>
      <c r="Y162" s="264"/>
      <c r="Z162" s="264"/>
      <c r="AA162" s="264"/>
      <c r="AB162" s="264"/>
      <c r="AC162" s="264"/>
      <c r="AD162" s="264"/>
      <c r="AE162" s="264"/>
      <c r="AF162" s="262"/>
      <c r="AG162" s="264"/>
    </row>
    <row r="163" spans="1:33" s="3" customFormat="1">
      <c r="A163" s="264"/>
      <c r="B163" s="264"/>
      <c r="C163" s="264"/>
      <c r="D163" s="264"/>
      <c r="E163" s="264"/>
      <c r="F163" s="264"/>
      <c r="G163" s="264"/>
      <c r="H163" s="264"/>
      <c r="I163" s="262"/>
      <c r="J163" s="262"/>
      <c r="K163" s="262"/>
      <c r="L163" s="262"/>
      <c r="M163" s="264"/>
      <c r="N163" s="264"/>
      <c r="O163" s="264"/>
      <c r="P163" s="264"/>
      <c r="Q163" s="264"/>
      <c r="R163" s="264"/>
      <c r="S163" s="264"/>
      <c r="T163" s="264"/>
      <c r="U163" s="264"/>
      <c r="V163" s="264"/>
      <c r="W163" s="264"/>
      <c r="X163" s="264"/>
      <c r="Y163" s="264"/>
      <c r="Z163" s="264"/>
      <c r="AA163" s="264"/>
      <c r="AB163" s="264"/>
      <c r="AC163" s="264"/>
      <c r="AD163" s="264"/>
      <c r="AE163" s="264"/>
      <c r="AF163" s="262"/>
      <c r="AG163" s="264"/>
    </row>
    <row r="164" spans="1:33" s="3" customFormat="1">
      <c r="A164" s="264"/>
      <c r="B164" s="264"/>
      <c r="C164" s="264"/>
      <c r="D164" s="264"/>
      <c r="E164" s="264"/>
      <c r="F164" s="264"/>
      <c r="G164" s="264"/>
      <c r="H164" s="264"/>
      <c r="I164" s="262"/>
      <c r="J164" s="262"/>
      <c r="K164" s="262"/>
      <c r="L164" s="262"/>
      <c r="M164" s="264"/>
      <c r="N164" s="264"/>
      <c r="O164" s="264"/>
      <c r="P164" s="264"/>
      <c r="Q164" s="264"/>
      <c r="R164" s="264"/>
      <c r="S164" s="264"/>
      <c r="T164" s="264"/>
      <c r="U164" s="264"/>
      <c r="V164" s="264"/>
      <c r="W164" s="264"/>
      <c r="X164" s="264"/>
      <c r="Y164" s="264"/>
      <c r="Z164" s="264"/>
      <c r="AA164" s="264"/>
      <c r="AB164" s="264"/>
      <c r="AC164" s="264"/>
      <c r="AD164" s="264"/>
      <c r="AE164" s="264"/>
      <c r="AF164" s="262"/>
      <c r="AG164" s="264"/>
    </row>
    <row r="165" spans="1:33" s="3" customFormat="1">
      <c r="A165" s="264"/>
      <c r="B165" s="264"/>
      <c r="C165" s="264"/>
      <c r="D165" s="264"/>
      <c r="E165" s="264"/>
      <c r="F165" s="264"/>
      <c r="G165" s="265"/>
      <c r="H165" s="264"/>
      <c r="I165" s="262"/>
      <c r="J165" s="262"/>
      <c r="K165" s="262"/>
      <c r="L165" s="262"/>
      <c r="M165" s="264"/>
      <c r="N165" s="264"/>
      <c r="O165" s="264"/>
      <c r="P165" s="264"/>
      <c r="Q165" s="264"/>
      <c r="R165" s="264"/>
      <c r="S165" s="264"/>
      <c r="T165" s="264"/>
      <c r="U165" s="264"/>
      <c r="V165" s="264"/>
      <c r="W165" s="264"/>
      <c r="X165" s="264"/>
      <c r="Y165" s="264"/>
      <c r="Z165" s="264"/>
      <c r="AA165" s="264"/>
      <c r="AB165" s="264"/>
      <c r="AC165" s="264"/>
      <c r="AD165" s="264"/>
      <c r="AE165" s="264"/>
      <c r="AF165" s="262"/>
      <c r="AG165" s="262"/>
    </row>
    <row r="166" spans="1:33" s="3" customFormat="1">
      <c r="A166" s="264"/>
      <c r="B166" s="264"/>
      <c r="C166" s="264"/>
      <c r="D166" s="264"/>
      <c r="E166" s="264"/>
      <c r="F166" s="264"/>
      <c r="G166" s="265"/>
      <c r="H166" s="264"/>
      <c r="I166" s="262"/>
      <c r="J166" s="262"/>
      <c r="K166" s="262"/>
      <c r="L166" s="262"/>
      <c r="M166" s="264"/>
      <c r="N166" s="264"/>
      <c r="O166" s="264"/>
      <c r="P166" s="264"/>
      <c r="Q166" s="264"/>
      <c r="R166" s="264"/>
      <c r="S166" s="264"/>
      <c r="T166" s="264"/>
      <c r="U166" s="264"/>
      <c r="V166" s="264"/>
      <c r="W166" s="264"/>
      <c r="X166" s="264"/>
      <c r="Y166" s="264"/>
      <c r="Z166" s="264"/>
      <c r="AA166" s="264"/>
      <c r="AB166" s="264"/>
      <c r="AC166" s="264"/>
      <c r="AD166" s="264"/>
      <c r="AE166" s="264"/>
      <c r="AF166" s="262"/>
      <c r="AG166" s="264"/>
    </row>
    <row r="167" spans="1:33" s="3" customFormat="1">
      <c r="A167" s="264"/>
      <c r="B167" s="264"/>
      <c r="C167" s="264"/>
      <c r="D167" s="264"/>
      <c r="E167" s="264"/>
      <c r="F167" s="264"/>
      <c r="G167" s="264"/>
      <c r="H167" s="264"/>
      <c r="I167" s="262"/>
      <c r="J167" s="262"/>
      <c r="K167" s="262"/>
      <c r="L167" s="262"/>
      <c r="M167" s="264"/>
      <c r="N167" s="264"/>
      <c r="O167" s="264"/>
      <c r="P167" s="264"/>
      <c r="Q167" s="264"/>
      <c r="R167" s="264"/>
      <c r="S167" s="264"/>
      <c r="T167" s="264"/>
      <c r="U167" s="264"/>
      <c r="V167" s="264"/>
      <c r="W167" s="264"/>
      <c r="X167" s="264"/>
      <c r="Y167" s="264"/>
      <c r="Z167" s="264"/>
      <c r="AA167" s="264"/>
      <c r="AB167" s="264"/>
      <c r="AC167" s="264"/>
      <c r="AD167" s="264"/>
      <c r="AE167" s="264"/>
      <c r="AF167" s="262"/>
      <c r="AG167" s="264"/>
    </row>
    <row r="168" spans="1:33" s="3" customFormat="1">
      <c r="A168" s="264"/>
      <c r="B168" s="264"/>
      <c r="C168" s="264"/>
      <c r="D168" s="264"/>
      <c r="E168" s="264"/>
      <c r="F168" s="264"/>
      <c r="G168" s="264"/>
      <c r="H168" s="264"/>
      <c r="I168" s="262"/>
      <c r="J168" s="262"/>
      <c r="K168" s="262"/>
      <c r="L168" s="262"/>
      <c r="M168" s="264"/>
      <c r="N168" s="264"/>
      <c r="O168" s="264"/>
      <c r="P168" s="264"/>
      <c r="Q168" s="264"/>
      <c r="R168" s="264"/>
      <c r="S168" s="264"/>
      <c r="T168" s="264"/>
      <c r="U168" s="264"/>
      <c r="V168" s="264"/>
      <c r="W168" s="264"/>
      <c r="X168" s="264"/>
      <c r="Y168" s="264"/>
      <c r="Z168" s="264"/>
      <c r="AA168" s="264"/>
      <c r="AB168" s="264"/>
      <c r="AC168" s="264"/>
      <c r="AD168" s="264"/>
      <c r="AE168" s="264"/>
      <c r="AF168" s="262"/>
      <c r="AG168" s="264"/>
    </row>
    <row r="169" spans="1:33" s="3" customFormat="1">
      <c r="A169" s="264"/>
      <c r="B169" s="264"/>
      <c r="C169" s="264"/>
      <c r="D169" s="264"/>
      <c r="E169" s="264"/>
      <c r="F169" s="264"/>
      <c r="G169" s="264"/>
      <c r="H169" s="264"/>
      <c r="I169" s="262"/>
      <c r="J169" s="262"/>
      <c r="K169" s="262"/>
      <c r="L169" s="262"/>
      <c r="M169" s="264"/>
      <c r="N169" s="264"/>
      <c r="O169" s="264"/>
      <c r="P169" s="264"/>
      <c r="Q169" s="264"/>
      <c r="R169" s="264"/>
      <c r="S169" s="264"/>
      <c r="T169" s="264"/>
      <c r="U169" s="264"/>
      <c r="V169" s="264"/>
      <c r="W169" s="264"/>
      <c r="X169" s="264"/>
      <c r="Y169" s="264"/>
      <c r="Z169" s="264"/>
      <c r="AA169" s="264"/>
      <c r="AB169" s="264"/>
      <c r="AC169" s="264"/>
      <c r="AD169" s="264"/>
      <c r="AE169" s="264"/>
      <c r="AF169" s="262"/>
      <c r="AG169" s="264"/>
    </row>
    <row r="170" spans="1:33" s="3" customFormat="1">
      <c r="A170" s="264"/>
      <c r="B170" s="264"/>
      <c r="C170" s="264"/>
      <c r="D170" s="264"/>
      <c r="E170" s="264"/>
      <c r="F170" s="264"/>
      <c r="G170" s="264"/>
      <c r="H170" s="264"/>
      <c r="I170" s="262"/>
      <c r="J170" s="262"/>
      <c r="K170" s="262"/>
      <c r="L170" s="262"/>
      <c r="M170" s="264"/>
      <c r="N170" s="264"/>
      <c r="O170" s="264"/>
      <c r="P170" s="264"/>
      <c r="Q170" s="264"/>
      <c r="R170" s="264"/>
      <c r="S170" s="264"/>
      <c r="T170" s="264"/>
      <c r="U170" s="264"/>
      <c r="V170" s="264"/>
      <c r="W170" s="264"/>
      <c r="X170" s="264"/>
      <c r="Y170" s="264"/>
      <c r="Z170" s="264"/>
      <c r="AA170" s="264"/>
      <c r="AB170" s="264"/>
      <c r="AC170" s="264"/>
      <c r="AD170" s="264"/>
      <c r="AE170" s="264"/>
      <c r="AF170" s="262"/>
      <c r="AG170" s="264"/>
    </row>
    <row r="171" spans="1:33" s="3" customFormat="1">
      <c r="A171" s="264"/>
      <c r="B171" s="264"/>
      <c r="C171" s="264"/>
      <c r="D171" s="264"/>
      <c r="E171" s="264"/>
      <c r="F171" s="264"/>
      <c r="G171" s="264"/>
      <c r="H171" s="264"/>
      <c r="I171" s="262"/>
      <c r="J171" s="262"/>
      <c r="K171" s="262"/>
      <c r="L171" s="262"/>
      <c r="M171" s="264"/>
      <c r="N171" s="264"/>
      <c r="O171" s="264"/>
      <c r="P171" s="264"/>
      <c r="Q171" s="264"/>
      <c r="R171" s="264"/>
      <c r="S171" s="264"/>
      <c r="T171" s="264"/>
      <c r="U171" s="264"/>
      <c r="V171" s="264"/>
      <c r="W171" s="264"/>
      <c r="X171" s="264"/>
      <c r="Y171" s="264"/>
      <c r="Z171" s="264"/>
      <c r="AA171" s="264"/>
      <c r="AB171" s="264"/>
      <c r="AC171" s="264"/>
      <c r="AD171" s="264"/>
      <c r="AE171" s="264"/>
      <c r="AF171" s="262"/>
      <c r="AG171" s="264"/>
    </row>
    <row r="172" spans="1:33" s="3" customFormat="1">
      <c r="A172" s="264"/>
      <c r="B172" s="264"/>
      <c r="C172" s="264"/>
      <c r="D172" s="264"/>
      <c r="E172" s="264"/>
      <c r="F172" s="264"/>
      <c r="G172" s="264"/>
      <c r="H172" s="264"/>
      <c r="I172" s="262"/>
      <c r="J172" s="262"/>
      <c r="K172" s="262"/>
      <c r="L172" s="262"/>
      <c r="M172" s="264"/>
      <c r="N172" s="264"/>
      <c r="O172" s="264"/>
      <c r="P172" s="264"/>
      <c r="Q172" s="264"/>
      <c r="R172" s="264"/>
      <c r="S172" s="264"/>
      <c r="T172" s="264"/>
      <c r="U172" s="264"/>
      <c r="V172" s="264"/>
      <c r="W172" s="264"/>
      <c r="X172" s="264"/>
      <c r="Y172" s="264"/>
      <c r="Z172" s="264"/>
      <c r="AA172" s="264"/>
      <c r="AB172" s="264"/>
      <c r="AC172" s="264"/>
      <c r="AD172" s="264"/>
      <c r="AE172" s="264"/>
      <c r="AF172" s="262"/>
      <c r="AG172" s="264"/>
    </row>
    <row r="173" spans="1:33" s="3" customFormat="1">
      <c r="A173" s="264"/>
      <c r="B173" s="264"/>
      <c r="C173" s="264"/>
      <c r="D173" s="264"/>
      <c r="E173" s="264"/>
      <c r="F173" s="264"/>
      <c r="G173" s="264"/>
      <c r="H173" s="264"/>
      <c r="I173" s="262"/>
      <c r="J173" s="262"/>
      <c r="K173" s="262"/>
      <c r="L173" s="262"/>
      <c r="M173" s="264"/>
      <c r="N173" s="264"/>
      <c r="O173" s="264"/>
      <c r="P173" s="264"/>
      <c r="Q173" s="264"/>
      <c r="R173" s="264"/>
      <c r="S173" s="264"/>
      <c r="T173" s="264"/>
      <c r="U173" s="264"/>
      <c r="V173" s="264"/>
      <c r="W173" s="264"/>
      <c r="X173" s="264"/>
      <c r="Y173" s="264"/>
      <c r="Z173" s="264"/>
      <c r="AA173" s="264"/>
      <c r="AB173" s="264"/>
      <c r="AC173" s="264"/>
      <c r="AD173" s="264"/>
      <c r="AE173" s="264"/>
      <c r="AF173" s="262"/>
      <c r="AG173" s="264"/>
    </row>
    <row r="174" spans="1:33" s="3" customFormat="1">
      <c r="A174" s="264"/>
      <c r="B174" s="264"/>
      <c r="C174" s="264"/>
      <c r="D174" s="264"/>
      <c r="E174" s="264"/>
      <c r="F174" s="264"/>
      <c r="G174" s="264"/>
      <c r="H174" s="264"/>
      <c r="I174" s="262"/>
      <c r="J174" s="262"/>
      <c r="K174" s="262"/>
      <c r="L174" s="262"/>
      <c r="M174" s="264"/>
      <c r="N174" s="264"/>
      <c r="O174" s="264"/>
      <c r="P174" s="264"/>
      <c r="Q174" s="264"/>
      <c r="R174" s="264"/>
      <c r="S174" s="264"/>
      <c r="T174" s="264"/>
      <c r="U174" s="264"/>
      <c r="V174" s="264"/>
      <c r="W174" s="264"/>
      <c r="X174" s="264"/>
      <c r="Y174" s="264"/>
      <c r="Z174" s="264"/>
      <c r="AA174" s="264"/>
      <c r="AB174" s="264"/>
      <c r="AC174" s="264"/>
      <c r="AD174" s="264"/>
      <c r="AE174" s="264"/>
      <c r="AF174" s="262"/>
      <c r="AG174" s="262"/>
    </row>
    <row r="175" spans="1:33" s="3" customFormat="1">
      <c r="A175" s="264"/>
      <c r="B175" s="264"/>
      <c r="C175" s="264"/>
      <c r="D175" s="264"/>
      <c r="E175" s="264"/>
      <c r="F175" s="264"/>
      <c r="G175" s="264"/>
      <c r="H175" s="264"/>
      <c r="I175" s="262"/>
      <c r="J175" s="262"/>
      <c r="K175" s="262"/>
      <c r="L175" s="262"/>
      <c r="M175" s="264"/>
      <c r="N175" s="264"/>
      <c r="O175" s="264"/>
      <c r="P175" s="264"/>
      <c r="Q175" s="264"/>
      <c r="R175" s="264"/>
      <c r="S175" s="264"/>
      <c r="T175" s="264"/>
      <c r="U175" s="264"/>
      <c r="V175" s="264"/>
      <c r="W175" s="264"/>
      <c r="X175" s="264"/>
      <c r="Y175" s="264"/>
      <c r="Z175" s="264"/>
      <c r="AA175" s="264"/>
      <c r="AB175" s="264"/>
      <c r="AC175" s="264"/>
      <c r="AD175" s="264"/>
      <c r="AE175" s="264"/>
      <c r="AF175" s="262"/>
      <c r="AG175" s="264"/>
    </row>
    <row r="176" spans="1:33" s="3" customFormat="1">
      <c r="A176" s="264"/>
      <c r="B176" s="264"/>
      <c r="C176" s="264"/>
      <c r="D176" s="264"/>
      <c r="E176" s="264"/>
      <c r="F176" s="264"/>
      <c r="G176" s="264"/>
      <c r="H176" s="264"/>
      <c r="I176" s="262"/>
      <c r="J176" s="262"/>
      <c r="K176" s="262"/>
      <c r="L176" s="262"/>
      <c r="M176" s="264"/>
      <c r="N176" s="264"/>
      <c r="O176" s="264"/>
      <c r="P176" s="264"/>
      <c r="Q176" s="264"/>
      <c r="R176" s="264"/>
      <c r="S176" s="264"/>
      <c r="T176" s="264"/>
      <c r="U176" s="264"/>
      <c r="V176" s="264"/>
      <c r="W176" s="264"/>
      <c r="X176" s="264"/>
      <c r="Y176" s="264"/>
      <c r="Z176" s="264"/>
      <c r="AA176" s="264"/>
      <c r="AB176" s="264"/>
      <c r="AC176" s="264"/>
      <c r="AD176" s="264"/>
      <c r="AE176" s="264"/>
      <c r="AF176" s="262"/>
      <c r="AG176" s="264"/>
    </row>
    <row r="177" spans="1:33" s="3" customFormat="1">
      <c r="A177" s="264"/>
      <c r="B177" s="264"/>
      <c r="C177" s="264"/>
      <c r="D177" s="264"/>
      <c r="E177" s="264"/>
      <c r="F177" s="264"/>
      <c r="G177" s="264"/>
      <c r="H177" s="264"/>
      <c r="I177" s="262"/>
      <c r="J177" s="262"/>
      <c r="K177" s="262"/>
      <c r="L177" s="262"/>
      <c r="M177" s="264"/>
      <c r="N177" s="264"/>
      <c r="O177" s="264"/>
      <c r="P177" s="264"/>
      <c r="Q177" s="264"/>
      <c r="R177" s="264"/>
      <c r="S177" s="264"/>
      <c r="T177" s="264"/>
      <c r="U177" s="264"/>
      <c r="V177" s="264"/>
      <c r="W177" s="264"/>
      <c r="X177" s="264"/>
      <c r="Y177" s="264"/>
      <c r="Z177" s="264"/>
      <c r="AA177" s="264"/>
      <c r="AB177" s="264"/>
      <c r="AC177" s="264"/>
      <c r="AD177" s="264"/>
      <c r="AE177" s="264"/>
      <c r="AF177" s="262"/>
      <c r="AG177" s="264"/>
    </row>
    <row r="178" spans="1:33" s="3" customFormat="1">
      <c r="A178" s="264"/>
      <c r="B178" s="264"/>
      <c r="C178" s="264"/>
      <c r="D178" s="264"/>
      <c r="E178" s="264"/>
      <c r="F178" s="264"/>
      <c r="G178" s="264"/>
      <c r="H178" s="264"/>
      <c r="I178" s="262"/>
      <c r="J178" s="262"/>
      <c r="K178" s="262"/>
      <c r="L178" s="262"/>
      <c r="M178" s="264"/>
      <c r="N178" s="264"/>
      <c r="O178" s="264"/>
      <c r="P178" s="264"/>
      <c r="Q178" s="264"/>
      <c r="R178" s="264"/>
      <c r="S178" s="264"/>
      <c r="T178" s="264"/>
      <c r="U178" s="264"/>
      <c r="V178" s="264"/>
      <c r="W178" s="264"/>
      <c r="X178" s="264"/>
      <c r="Y178" s="264"/>
      <c r="Z178" s="264"/>
      <c r="AA178" s="264"/>
      <c r="AB178" s="264"/>
      <c r="AC178" s="264"/>
      <c r="AD178" s="264"/>
      <c r="AE178" s="264"/>
      <c r="AF178" s="262"/>
      <c r="AG178" s="264"/>
    </row>
    <row r="179" spans="1:33" s="3" customFormat="1">
      <c r="A179" s="264"/>
      <c r="B179" s="264"/>
      <c r="C179" s="264"/>
      <c r="D179" s="264"/>
      <c r="E179" s="264"/>
      <c r="F179" s="264"/>
      <c r="G179" s="264"/>
      <c r="H179" s="264"/>
      <c r="I179" s="262"/>
      <c r="J179" s="262"/>
      <c r="K179" s="262"/>
      <c r="L179" s="262"/>
      <c r="M179" s="264"/>
      <c r="N179" s="264"/>
      <c r="O179" s="264"/>
      <c r="P179" s="264"/>
      <c r="Q179" s="264"/>
      <c r="R179" s="264"/>
      <c r="S179" s="264"/>
      <c r="T179" s="264"/>
      <c r="U179" s="264"/>
      <c r="V179" s="264"/>
      <c r="W179" s="264"/>
      <c r="X179" s="264"/>
      <c r="Y179" s="264"/>
      <c r="Z179" s="264"/>
      <c r="AA179" s="264"/>
      <c r="AB179" s="264"/>
      <c r="AC179" s="264"/>
      <c r="AD179" s="264"/>
      <c r="AE179" s="264"/>
      <c r="AF179" s="262"/>
      <c r="AG179" s="264"/>
    </row>
    <row r="180" spans="1:33" s="3" customFormat="1">
      <c r="A180" s="264"/>
      <c r="B180" s="264"/>
      <c r="C180" s="264"/>
      <c r="D180" s="264"/>
      <c r="E180" s="264"/>
      <c r="F180" s="264"/>
      <c r="G180" s="264"/>
      <c r="H180" s="264"/>
      <c r="I180" s="262"/>
      <c r="J180" s="262"/>
      <c r="K180" s="262"/>
      <c r="L180" s="262"/>
      <c r="M180" s="264"/>
      <c r="N180" s="264"/>
      <c r="O180" s="264"/>
      <c r="P180" s="264"/>
      <c r="Q180" s="264"/>
      <c r="R180" s="264"/>
      <c r="S180" s="264"/>
      <c r="T180" s="264"/>
      <c r="U180" s="264"/>
      <c r="V180" s="264"/>
      <c r="W180" s="264"/>
      <c r="X180" s="264"/>
      <c r="Y180" s="264"/>
      <c r="Z180" s="264"/>
      <c r="AA180" s="264"/>
      <c r="AB180" s="264"/>
      <c r="AC180" s="264"/>
      <c r="AD180" s="264"/>
      <c r="AE180" s="264"/>
      <c r="AF180" s="262"/>
      <c r="AG180" s="264"/>
    </row>
    <row r="181" spans="1:33" s="3" customFormat="1">
      <c r="A181" s="264"/>
      <c r="B181" s="264"/>
      <c r="C181" s="264"/>
      <c r="D181" s="264"/>
      <c r="E181" s="264"/>
      <c r="F181" s="264"/>
      <c r="G181" s="264"/>
      <c r="H181" s="264"/>
      <c r="I181" s="262"/>
      <c r="J181" s="262"/>
      <c r="K181" s="262"/>
      <c r="L181" s="262"/>
      <c r="M181" s="264"/>
      <c r="N181" s="264"/>
      <c r="O181" s="264"/>
      <c r="P181" s="264"/>
      <c r="Q181" s="264"/>
      <c r="R181" s="264"/>
      <c r="S181" s="264"/>
      <c r="T181" s="264"/>
      <c r="U181" s="264"/>
      <c r="V181" s="264"/>
      <c r="W181" s="264"/>
      <c r="X181" s="264"/>
      <c r="Y181" s="264"/>
      <c r="Z181" s="264"/>
      <c r="AA181" s="264"/>
      <c r="AB181" s="264"/>
      <c r="AC181" s="264"/>
      <c r="AD181" s="264"/>
      <c r="AE181" s="264"/>
      <c r="AF181" s="262"/>
      <c r="AG181" s="264"/>
    </row>
    <row r="182" spans="1:33" s="3" customFormat="1">
      <c r="A182" s="264"/>
      <c r="B182" s="264"/>
      <c r="C182" s="264"/>
      <c r="D182" s="264"/>
      <c r="E182" s="264"/>
      <c r="F182" s="264"/>
      <c r="G182" s="264"/>
      <c r="H182" s="264"/>
      <c r="I182" s="262"/>
      <c r="J182" s="262"/>
      <c r="K182" s="262"/>
      <c r="L182" s="262"/>
      <c r="M182" s="264"/>
      <c r="N182" s="264"/>
      <c r="O182" s="264"/>
      <c r="P182" s="264"/>
      <c r="Q182" s="264"/>
      <c r="R182" s="264"/>
      <c r="S182" s="264"/>
      <c r="T182" s="264"/>
      <c r="U182" s="264"/>
      <c r="V182" s="264"/>
      <c r="W182" s="264"/>
      <c r="X182" s="264"/>
      <c r="Y182" s="264"/>
      <c r="Z182" s="264"/>
      <c r="AA182" s="264"/>
      <c r="AB182" s="264"/>
      <c r="AC182" s="264"/>
      <c r="AD182" s="264"/>
      <c r="AE182" s="264"/>
      <c r="AF182" s="262"/>
      <c r="AG182" s="264"/>
    </row>
    <row r="183" spans="1:33" s="3" customFormat="1">
      <c r="A183" s="264"/>
      <c r="B183" s="264"/>
      <c r="C183" s="264"/>
      <c r="D183" s="264"/>
      <c r="E183" s="264"/>
      <c r="F183" s="264"/>
      <c r="G183" s="264"/>
      <c r="H183" s="264"/>
      <c r="I183" s="262"/>
      <c r="J183" s="262"/>
      <c r="K183" s="262"/>
      <c r="L183" s="262"/>
      <c r="M183" s="264"/>
      <c r="N183" s="264"/>
      <c r="O183" s="264"/>
      <c r="P183" s="264"/>
      <c r="Q183" s="264"/>
      <c r="R183" s="264"/>
      <c r="S183" s="264"/>
      <c r="T183" s="264"/>
      <c r="U183" s="264"/>
      <c r="V183" s="264"/>
      <c r="W183" s="264"/>
      <c r="X183" s="264"/>
      <c r="Y183" s="264"/>
      <c r="Z183" s="264"/>
      <c r="AA183" s="264"/>
      <c r="AB183" s="264"/>
      <c r="AC183" s="264"/>
      <c r="AD183" s="264"/>
      <c r="AE183" s="264"/>
      <c r="AF183" s="262"/>
      <c r="AG183" s="264"/>
    </row>
    <row r="184" spans="1:33" s="3" customFormat="1">
      <c r="A184" s="264"/>
      <c r="B184" s="264"/>
      <c r="C184" s="264"/>
      <c r="D184" s="264"/>
      <c r="E184" s="264"/>
      <c r="F184" s="264"/>
      <c r="G184" s="264"/>
      <c r="H184" s="264"/>
      <c r="I184" s="262"/>
      <c r="J184" s="262"/>
      <c r="K184" s="262"/>
      <c r="L184" s="262"/>
      <c r="M184" s="264"/>
      <c r="N184" s="264"/>
      <c r="O184" s="264"/>
      <c r="P184" s="264"/>
      <c r="Q184" s="264"/>
      <c r="R184" s="264"/>
      <c r="S184" s="264"/>
      <c r="T184" s="264"/>
      <c r="U184" s="264"/>
      <c r="V184" s="264"/>
      <c r="W184" s="264"/>
      <c r="X184" s="264"/>
      <c r="Y184" s="264"/>
      <c r="Z184" s="264"/>
      <c r="AA184" s="264"/>
      <c r="AB184" s="264"/>
      <c r="AC184" s="264"/>
      <c r="AD184" s="264"/>
      <c r="AE184" s="264"/>
      <c r="AF184" s="262"/>
      <c r="AG184" s="264"/>
    </row>
    <row r="185" spans="1:33" s="3" customFormat="1">
      <c r="A185" s="264"/>
      <c r="B185" s="264"/>
      <c r="C185" s="264"/>
      <c r="D185" s="264"/>
      <c r="E185" s="264"/>
      <c r="F185" s="264"/>
      <c r="G185" s="264"/>
      <c r="H185" s="264"/>
      <c r="I185" s="262"/>
      <c r="J185" s="262"/>
      <c r="K185" s="262"/>
      <c r="L185" s="262"/>
      <c r="M185" s="264"/>
      <c r="N185" s="264"/>
      <c r="O185" s="264"/>
      <c r="P185" s="264"/>
      <c r="Q185" s="264"/>
      <c r="R185" s="264"/>
      <c r="S185" s="264"/>
      <c r="T185" s="264"/>
      <c r="U185" s="264"/>
      <c r="V185" s="264"/>
      <c r="W185" s="264"/>
      <c r="X185" s="264"/>
      <c r="Y185" s="264"/>
      <c r="Z185" s="264"/>
      <c r="AA185" s="264"/>
      <c r="AB185" s="264"/>
      <c r="AC185" s="264"/>
      <c r="AD185" s="264"/>
      <c r="AE185" s="264"/>
      <c r="AF185" s="262"/>
      <c r="AG185" s="264"/>
    </row>
    <row r="186" spans="1:33" s="3" customFormat="1">
      <c r="A186" s="264"/>
      <c r="B186" s="264"/>
      <c r="C186" s="264"/>
      <c r="D186" s="264"/>
      <c r="E186" s="264"/>
      <c r="F186" s="264"/>
      <c r="G186" s="265"/>
      <c r="H186" s="264"/>
      <c r="I186" s="262"/>
      <c r="J186" s="262"/>
      <c r="K186" s="262"/>
      <c r="L186" s="262"/>
      <c r="M186" s="264"/>
      <c r="N186" s="264"/>
      <c r="O186" s="264"/>
      <c r="P186" s="264"/>
      <c r="Q186" s="264"/>
      <c r="R186" s="264"/>
      <c r="S186" s="264"/>
      <c r="T186" s="264"/>
      <c r="U186" s="264"/>
      <c r="V186" s="264"/>
      <c r="W186" s="264"/>
      <c r="X186" s="264"/>
      <c r="Y186" s="264"/>
      <c r="Z186" s="264"/>
      <c r="AA186" s="264"/>
      <c r="AB186" s="264"/>
      <c r="AC186" s="264"/>
      <c r="AD186" s="264"/>
      <c r="AE186" s="264"/>
      <c r="AF186" s="262"/>
      <c r="AG186" s="264"/>
    </row>
    <row r="187" spans="1:33" s="3" customFormat="1">
      <c r="A187" s="264"/>
      <c r="B187" s="264"/>
      <c r="C187" s="264"/>
      <c r="D187" s="264"/>
      <c r="E187" s="264"/>
      <c r="F187" s="264"/>
      <c r="G187" s="265"/>
      <c r="H187" s="264"/>
      <c r="I187" s="262"/>
      <c r="J187" s="262"/>
      <c r="K187" s="262"/>
      <c r="L187" s="262"/>
      <c r="M187" s="264"/>
      <c r="N187" s="264"/>
      <c r="O187" s="264"/>
      <c r="P187" s="264"/>
      <c r="Q187" s="264"/>
      <c r="R187" s="264"/>
      <c r="S187" s="264"/>
      <c r="T187" s="264"/>
      <c r="U187" s="264"/>
      <c r="V187" s="264"/>
      <c r="W187" s="264"/>
      <c r="X187" s="264"/>
      <c r="Y187" s="264"/>
      <c r="Z187" s="264"/>
      <c r="AA187" s="264"/>
      <c r="AB187" s="264"/>
      <c r="AC187" s="264"/>
      <c r="AD187" s="264"/>
      <c r="AE187" s="264"/>
      <c r="AF187" s="262"/>
      <c r="AG187" s="264"/>
    </row>
    <row r="188" spans="1:33" s="3" customFormat="1">
      <c r="A188" s="264"/>
      <c r="B188" s="264"/>
      <c r="C188" s="264"/>
      <c r="D188" s="264"/>
      <c r="E188" s="264"/>
      <c r="F188" s="264"/>
      <c r="G188" s="264"/>
      <c r="H188" s="264"/>
      <c r="I188" s="262"/>
      <c r="J188" s="262"/>
      <c r="K188" s="262"/>
      <c r="L188" s="262"/>
      <c r="M188" s="264"/>
      <c r="N188" s="264"/>
      <c r="O188" s="264"/>
      <c r="P188" s="264"/>
      <c r="Q188" s="264"/>
      <c r="R188" s="264"/>
      <c r="S188" s="264"/>
      <c r="T188" s="264"/>
      <c r="U188" s="264"/>
      <c r="V188" s="264"/>
      <c r="W188" s="264"/>
      <c r="X188" s="264"/>
      <c r="Y188" s="264"/>
      <c r="Z188" s="264"/>
      <c r="AA188" s="264"/>
      <c r="AB188" s="264"/>
      <c r="AC188" s="264"/>
      <c r="AD188" s="264"/>
      <c r="AE188" s="264"/>
      <c r="AF188" s="262"/>
      <c r="AG188" s="264"/>
    </row>
    <row r="189" spans="1:33" s="3" customFormat="1">
      <c r="A189" s="264"/>
      <c r="B189" s="264"/>
      <c r="C189" s="264"/>
      <c r="D189" s="264"/>
      <c r="E189" s="264"/>
      <c r="F189" s="264"/>
      <c r="G189" s="264"/>
      <c r="H189" s="264"/>
      <c r="I189" s="262"/>
      <c r="J189" s="262"/>
      <c r="K189" s="262"/>
      <c r="L189" s="262"/>
      <c r="M189" s="264"/>
      <c r="N189" s="264"/>
      <c r="O189" s="264"/>
      <c r="P189" s="264"/>
      <c r="Q189" s="264"/>
      <c r="R189" s="264"/>
      <c r="S189" s="264"/>
      <c r="T189" s="264"/>
      <c r="U189" s="264"/>
      <c r="V189" s="264"/>
      <c r="W189" s="264"/>
      <c r="X189" s="264"/>
      <c r="Y189" s="264"/>
      <c r="Z189" s="264"/>
      <c r="AA189" s="264"/>
      <c r="AB189" s="264"/>
      <c r="AC189" s="264"/>
      <c r="AD189" s="264"/>
      <c r="AE189" s="264"/>
      <c r="AF189" s="262"/>
      <c r="AG189" s="262"/>
    </row>
    <row r="190" spans="1:33" s="3" customFormat="1">
      <c r="A190" s="264"/>
      <c r="B190" s="264"/>
      <c r="C190" s="264"/>
      <c r="D190" s="264"/>
      <c r="E190" s="264"/>
      <c r="F190" s="264"/>
      <c r="G190" s="264"/>
      <c r="H190" s="264"/>
      <c r="I190" s="262"/>
      <c r="J190" s="262"/>
      <c r="K190" s="262"/>
      <c r="L190" s="262"/>
      <c r="M190" s="264"/>
      <c r="N190" s="264"/>
      <c r="O190" s="264"/>
      <c r="P190" s="264"/>
      <c r="Q190" s="264"/>
      <c r="R190" s="264"/>
      <c r="S190" s="264"/>
      <c r="T190" s="264"/>
      <c r="U190" s="264"/>
      <c r="V190" s="264"/>
      <c r="W190" s="264"/>
      <c r="X190" s="264"/>
      <c r="Y190" s="264"/>
      <c r="Z190" s="264"/>
      <c r="AA190" s="264"/>
      <c r="AB190" s="264"/>
      <c r="AC190" s="264"/>
      <c r="AD190" s="264"/>
      <c r="AE190" s="264"/>
      <c r="AF190" s="262"/>
      <c r="AG190" s="264"/>
    </row>
    <row r="191" spans="1:33" s="3" customFormat="1">
      <c r="A191" s="264"/>
      <c r="B191" s="264"/>
      <c r="C191" s="264"/>
      <c r="D191" s="264"/>
      <c r="E191" s="264"/>
      <c r="F191" s="264"/>
      <c r="G191" s="264"/>
      <c r="H191" s="264"/>
      <c r="I191" s="262"/>
      <c r="J191" s="262"/>
      <c r="K191" s="262"/>
      <c r="L191" s="262"/>
      <c r="M191" s="264"/>
      <c r="N191" s="264"/>
      <c r="O191" s="264"/>
      <c r="P191" s="264"/>
      <c r="Q191" s="264"/>
      <c r="R191" s="264"/>
      <c r="S191" s="264"/>
      <c r="T191" s="264"/>
      <c r="U191" s="264"/>
      <c r="V191" s="264"/>
      <c r="W191" s="264"/>
      <c r="X191" s="264"/>
      <c r="Y191" s="264"/>
      <c r="Z191" s="264"/>
      <c r="AA191" s="264"/>
      <c r="AB191" s="264"/>
      <c r="AC191" s="264"/>
      <c r="AD191" s="264"/>
      <c r="AE191" s="264"/>
      <c r="AF191" s="262"/>
      <c r="AG191" s="264"/>
    </row>
    <row r="192" spans="1:33" s="3" customFormat="1">
      <c r="A192" s="264"/>
      <c r="B192" s="264"/>
      <c r="C192" s="264"/>
      <c r="D192" s="264"/>
      <c r="E192" s="264"/>
      <c r="F192" s="264"/>
      <c r="G192" s="265"/>
      <c r="H192" s="264"/>
      <c r="I192" s="262"/>
      <c r="J192" s="262"/>
      <c r="K192" s="262"/>
      <c r="L192" s="262"/>
      <c r="M192" s="264"/>
      <c r="N192" s="264"/>
      <c r="O192" s="264"/>
      <c r="P192" s="264"/>
      <c r="Q192" s="264"/>
      <c r="R192" s="264"/>
      <c r="S192" s="264"/>
      <c r="T192" s="264"/>
      <c r="U192" s="264"/>
      <c r="V192" s="264"/>
      <c r="W192" s="264"/>
      <c r="X192" s="264"/>
      <c r="Y192" s="264"/>
      <c r="Z192" s="264"/>
      <c r="AA192" s="264"/>
      <c r="AB192" s="264"/>
      <c r="AC192" s="264"/>
      <c r="AD192" s="264"/>
      <c r="AE192" s="264"/>
      <c r="AF192" s="262"/>
      <c r="AG192" s="262"/>
    </row>
    <row r="193" spans="1:33" s="3" customFormat="1">
      <c r="A193" s="264"/>
      <c r="B193" s="264"/>
      <c r="C193" s="264"/>
      <c r="D193" s="264"/>
      <c r="E193" s="264"/>
      <c r="F193" s="264"/>
      <c r="G193" s="265"/>
      <c r="H193" s="264"/>
      <c r="I193" s="262"/>
      <c r="J193" s="262"/>
      <c r="K193" s="262"/>
      <c r="L193" s="262"/>
      <c r="M193" s="264"/>
      <c r="N193" s="264"/>
      <c r="O193" s="264"/>
      <c r="P193" s="264"/>
      <c r="Q193" s="264"/>
      <c r="R193" s="264"/>
      <c r="S193" s="264"/>
      <c r="T193" s="264"/>
      <c r="U193" s="264"/>
      <c r="V193" s="264"/>
      <c r="W193" s="264"/>
      <c r="X193" s="264"/>
      <c r="Y193" s="264"/>
      <c r="Z193" s="264"/>
      <c r="AA193" s="264"/>
      <c r="AB193" s="264"/>
      <c r="AC193" s="264"/>
      <c r="AD193" s="264"/>
      <c r="AE193" s="264"/>
      <c r="AF193" s="262"/>
      <c r="AG193" s="262"/>
    </row>
    <row r="194" spans="1:33" s="3" customFormat="1">
      <c r="A194" s="264"/>
      <c r="B194" s="264"/>
      <c r="C194" s="264"/>
      <c r="D194" s="264"/>
      <c r="E194" s="264"/>
      <c r="F194" s="264"/>
      <c r="G194" s="264"/>
      <c r="H194" s="264"/>
      <c r="I194" s="262"/>
      <c r="J194" s="262"/>
      <c r="K194" s="262"/>
      <c r="L194" s="262"/>
      <c r="M194" s="264"/>
      <c r="N194" s="264"/>
      <c r="O194" s="264"/>
      <c r="P194" s="264"/>
      <c r="Q194" s="264"/>
      <c r="R194" s="264"/>
      <c r="S194" s="264"/>
      <c r="T194" s="264"/>
      <c r="U194" s="264"/>
      <c r="V194" s="264"/>
      <c r="W194" s="264"/>
      <c r="X194" s="264"/>
      <c r="Y194" s="264"/>
      <c r="Z194" s="264"/>
      <c r="AA194" s="264"/>
      <c r="AB194" s="264"/>
      <c r="AC194" s="264"/>
      <c r="AD194" s="264"/>
      <c r="AE194" s="264"/>
      <c r="AF194" s="262"/>
      <c r="AG194" s="262"/>
    </row>
    <row r="195" spans="1:33" s="3" customFormat="1">
      <c r="A195" s="264"/>
      <c r="B195" s="264"/>
      <c r="C195" s="264"/>
      <c r="D195" s="264"/>
      <c r="E195" s="264"/>
      <c r="F195" s="264"/>
      <c r="G195" s="265"/>
      <c r="H195" s="264"/>
      <c r="I195" s="262"/>
      <c r="J195" s="262"/>
      <c r="K195" s="262"/>
      <c r="L195" s="262"/>
      <c r="M195" s="264"/>
      <c r="N195" s="264"/>
      <c r="O195" s="264"/>
      <c r="P195" s="264"/>
      <c r="Q195" s="264"/>
      <c r="R195" s="264"/>
      <c r="S195" s="264"/>
      <c r="T195" s="264"/>
      <c r="U195" s="264"/>
      <c r="V195" s="264"/>
      <c r="W195" s="264"/>
      <c r="X195" s="264"/>
      <c r="Y195" s="264"/>
      <c r="Z195" s="264"/>
      <c r="AA195" s="264"/>
      <c r="AB195" s="264"/>
      <c r="AC195" s="264"/>
      <c r="AD195" s="264"/>
      <c r="AE195" s="264"/>
      <c r="AF195" s="262"/>
      <c r="AG195" s="262"/>
    </row>
    <row r="196" spans="1:33" s="3" customFormat="1">
      <c r="A196" s="264"/>
      <c r="B196" s="264"/>
      <c r="C196" s="264"/>
      <c r="D196" s="264"/>
      <c r="E196" s="264"/>
      <c r="F196" s="264"/>
      <c r="G196" s="265"/>
      <c r="H196" s="264"/>
      <c r="I196" s="262"/>
      <c r="J196" s="262"/>
      <c r="K196" s="262"/>
      <c r="L196" s="262"/>
      <c r="M196" s="264"/>
      <c r="N196" s="264"/>
      <c r="O196" s="264"/>
      <c r="P196" s="264"/>
      <c r="Q196" s="264"/>
      <c r="R196" s="264"/>
      <c r="S196" s="264"/>
      <c r="T196" s="264"/>
      <c r="U196" s="264"/>
      <c r="V196" s="264"/>
      <c r="W196" s="264"/>
      <c r="X196" s="264"/>
      <c r="Y196" s="264"/>
      <c r="Z196" s="264"/>
      <c r="AA196" s="264"/>
      <c r="AB196" s="264"/>
      <c r="AC196" s="264"/>
      <c r="AD196" s="264"/>
      <c r="AE196" s="264"/>
      <c r="AF196" s="262"/>
      <c r="AG196" s="262"/>
    </row>
    <row r="197" spans="1:33" s="3" customFormat="1">
      <c r="A197" s="264"/>
      <c r="B197" s="264"/>
      <c r="C197" s="264"/>
      <c r="D197" s="264"/>
      <c r="E197" s="264"/>
      <c r="F197" s="264"/>
      <c r="G197" s="264"/>
      <c r="H197" s="264"/>
      <c r="I197" s="262"/>
      <c r="J197" s="262"/>
      <c r="K197" s="262"/>
      <c r="L197" s="262"/>
      <c r="M197" s="264"/>
      <c r="N197" s="264"/>
      <c r="O197" s="264"/>
      <c r="P197" s="264"/>
      <c r="Q197" s="264"/>
      <c r="R197" s="264"/>
      <c r="S197" s="264"/>
      <c r="T197" s="264"/>
      <c r="U197" s="264"/>
      <c r="V197" s="264"/>
      <c r="W197" s="264"/>
      <c r="X197" s="264"/>
      <c r="Y197" s="264"/>
      <c r="Z197" s="264"/>
      <c r="AA197" s="264"/>
      <c r="AB197" s="264"/>
      <c r="AC197" s="264"/>
      <c r="AD197" s="264"/>
      <c r="AE197" s="264"/>
      <c r="AF197" s="262"/>
      <c r="AG197" s="262"/>
    </row>
    <row r="198" spans="1:33" s="3" customFormat="1">
      <c r="A198" s="264"/>
      <c r="B198" s="264"/>
      <c r="C198" s="264"/>
      <c r="D198" s="264"/>
      <c r="E198" s="264"/>
      <c r="F198" s="264"/>
      <c r="G198" s="264"/>
      <c r="H198" s="264"/>
      <c r="I198" s="262"/>
      <c r="J198" s="262"/>
      <c r="K198" s="262"/>
      <c r="L198" s="262"/>
      <c r="M198" s="264"/>
      <c r="N198" s="264"/>
      <c r="O198" s="264"/>
      <c r="P198" s="264"/>
      <c r="Q198" s="264"/>
      <c r="R198" s="264"/>
      <c r="S198" s="264"/>
      <c r="T198" s="264"/>
      <c r="U198" s="264"/>
      <c r="V198" s="264"/>
      <c r="W198" s="264"/>
      <c r="X198" s="264"/>
      <c r="Y198" s="264"/>
      <c r="Z198" s="264"/>
      <c r="AA198" s="264"/>
      <c r="AB198" s="264"/>
      <c r="AC198" s="264"/>
      <c r="AD198" s="264"/>
      <c r="AE198" s="264"/>
      <c r="AF198" s="262"/>
      <c r="AG198" s="264"/>
    </row>
    <row r="199" spans="1:33" s="3" customFormat="1">
      <c r="A199" s="264"/>
      <c r="B199" s="264"/>
      <c r="C199" s="264"/>
      <c r="D199" s="264"/>
      <c r="E199" s="264"/>
      <c r="F199" s="264"/>
      <c r="G199" s="265"/>
      <c r="H199" s="264"/>
      <c r="I199" s="262"/>
      <c r="J199" s="262"/>
      <c r="K199" s="262"/>
      <c r="L199" s="262"/>
      <c r="M199" s="264"/>
      <c r="N199" s="264"/>
      <c r="O199" s="264"/>
      <c r="P199" s="264"/>
      <c r="Q199" s="264"/>
      <c r="R199" s="264"/>
      <c r="S199" s="264"/>
      <c r="T199" s="264"/>
      <c r="U199" s="264"/>
      <c r="V199" s="264"/>
      <c r="W199" s="264"/>
      <c r="X199" s="264"/>
      <c r="Y199" s="264"/>
      <c r="Z199" s="264"/>
      <c r="AA199" s="264"/>
      <c r="AB199" s="264"/>
      <c r="AC199" s="264"/>
      <c r="AD199" s="264"/>
      <c r="AE199" s="264"/>
      <c r="AF199" s="262"/>
      <c r="AG199" s="264"/>
    </row>
    <row r="200" spans="1:33" s="3" customFormat="1">
      <c r="A200" s="264"/>
      <c r="B200" s="264"/>
      <c r="C200" s="264"/>
      <c r="D200" s="264"/>
      <c r="E200" s="264"/>
      <c r="F200" s="264"/>
      <c r="G200" s="265"/>
      <c r="H200" s="264"/>
      <c r="I200" s="262"/>
      <c r="J200" s="262"/>
      <c r="K200" s="262"/>
      <c r="L200" s="262"/>
      <c r="M200" s="264"/>
      <c r="N200" s="264"/>
      <c r="O200" s="264"/>
      <c r="P200" s="264"/>
      <c r="Q200" s="264"/>
      <c r="R200" s="264"/>
      <c r="S200" s="264"/>
      <c r="T200" s="264"/>
      <c r="U200" s="264"/>
      <c r="V200" s="264"/>
      <c r="W200" s="264"/>
      <c r="X200" s="264"/>
      <c r="Y200" s="264"/>
      <c r="Z200" s="264"/>
      <c r="AA200" s="264"/>
      <c r="AB200" s="264"/>
      <c r="AC200" s="264"/>
      <c r="AD200" s="264"/>
      <c r="AE200" s="264"/>
      <c r="AF200" s="262"/>
      <c r="AG200" s="264"/>
    </row>
    <row r="201" spans="1:33" s="3" customFormat="1">
      <c r="A201" s="264"/>
      <c r="B201" s="264"/>
      <c r="C201" s="264"/>
      <c r="D201" s="264"/>
      <c r="E201" s="264"/>
      <c r="F201" s="264"/>
      <c r="G201" s="264"/>
      <c r="H201" s="264"/>
      <c r="I201" s="262"/>
      <c r="J201" s="262"/>
      <c r="K201" s="262"/>
      <c r="L201" s="262"/>
      <c r="M201" s="264"/>
      <c r="N201" s="264"/>
      <c r="O201" s="264"/>
      <c r="P201" s="264"/>
      <c r="Q201" s="264"/>
      <c r="R201" s="264"/>
      <c r="S201" s="264"/>
      <c r="T201" s="264"/>
      <c r="U201" s="264"/>
      <c r="V201" s="264"/>
      <c r="W201" s="264"/>
      <c r="X201" s="264"/>
      <c r="Y201" s="264"/>
      <c r="Z201" s="264"/>
      <c r="AA201" s="264"/>
      <c r="AB201" s="264"/>
      <c r="AC201" s="264"/>
      <c r="AD201" s="264"/>
      <c r="AE201" s="264"/>
      <c r="AF201" s="262"/>
      <c r="AG201" s="264"/>
    </row>
    <row r="202" spans="1:33" s="3" customFormat="1">
      <c r="A202" s="264"/>
      <c r="B202" s="264"/>
      <c r="C202" s="264"/>
      <c r="D202" s="264"/>
      <c r="E202" s="264"/>
      <c r="F202" s="264"/>
      <c r="G202" s="265"/>
      <c r="H202" s="264"/>
      <c r="I202" s="262"/>
      <c r="J202" s="262"/>
      <c r="K202" s="262"/>
      <c r="L202" s="262"/>
      <c r="M202" s="264"/>
      <c r="N202" s="264"/>
      <c r="O202" s="264"/>
      <c r="P202" s="264"/>
      <c r="Q202" s="264"/>
      <c r="R202" s="264"/>
      <c r="S202" s="264"/>
      <c r="T202" s="264"/>
      <c r="U202" s="264"/>
      <c r="V202" s="264"/>
      <c r="W202" s="264"/>
      <c r="X202" s="264"/>
      <c r="Y202" s="264"/>
      <c r="Z202" s="264"/>
      <c r="AA202" s="264"/>
      <c r="AB202" s="264"/>
      <c r="AC202" s="264"/>
      <c r="AD202" s="264"/>
      <c r="AE202" s="264"/>
      <c r="AF202" s="262"/>
      <c r="AG202" s="264"/>
    </row>
    <row r="203" spans="1:33" s="3" customFormat="1">
      <c r="A203" s="264"/>
      <c r="B203" s="264"/>
      <c r="C203" s="264"/>
      <c r="D203" s="264"/>
      <c r="E203" s="264"/>
      <c r="F203" s="264"/>
      <c r="G203" s="265"/>
      <c r="H203" s="264"/>
      <c r="I203" s="262"/>
      <c r="J203" s="262"/>
      <c r="K203" s="262"/>
      <c r="L203" s="262"/>
      <c r="M203" s="264"/>
      <c r="N203" s="264"/>
      <c r="O203" s="264"/>
      <c r="P203" s="264"/>
      <c r="Q203" s="264"/>
      <c r="R203" s="264"/>
      <c r="S203" s="264"/>
      <c r="T203" s="264"/>
      <c r="U203" s="264"/>
      <c r="V203" s="264"/>
      <c r="W203" s="264"/>
      <c r="X203" s="264"/>
      <c r="Y203" s="264"/>
      <c r="Z203" s="264"/>
      <c r="AA203" s="264"/>
      <c r="AB203" s="264"/>
      <c r="AC203" s="264"/>
      <c r="AD203" s="264"/>
      <c r="AE203" s="264"/>
      <c r="AF203" s="262"/>
      <c r="AG203" s="264"/>
    </row>
    <row r="204" spans="1:33" s="3" customFormat="1">
      <c r="A204" s="264"/>
      <c r="B204" s="264"/>
      <c r="C204" s="264"/>
      <c r="D204" s="264"/>
      <c r="E204" s="264"/>
      <c r="F204" s="264"/>
      <c r="G204" s="265"/>
      <c r="H204" s="264"/>
      <c r="I204" s="262"/>
      <c r="J204" s="262"/>
      <c r="K204" s="262"/>
      <c r="L204" s="262"/>
      <c r="M204" s="264"/>
      <c r="N204" s="264"/>
      <c r="O204" s="264"/>
      <c r="P204" s="264"/>
      <c r="Q204" s="264"/>
      <c r="R204" s="264"/>
      <c r="S204" s="264"/>
      <c r="T204" s="264"/>
      <c r="U204" s="264"/>
      <c r="V204" s="264"/>
      <c r="W204" s="264"/>
      <c r="X204" s="264"/>
      <c r="Y204" s="264"/>
      <c r="Z204" s="264"/>
      <c r="AA204" s="264"/>
      <c r="AB204" s="264"/>
      <c r="AC204" s="264"/>
      <c r="AD204" s="264"/>
      <c r="AE204" s="264"/>
      <c r="AF204" s="262"/>
      <c r="AG204" s="264"/>
    </row>
    <row r="205" spans="1:33" s="3" customFormat="1">
      <c r="A205" s="264"/>
      <c r="B205" s="264"/>
      <c r="C205" s="264"/>
      <c r="D205" s="264"/>
      <c r="E205" s="264"/>
      <c r="F205" s="264"/>
      <c r="G205" s="265"/>
      <c r="H205" s="264"/>
      <c r="I205" s="262"/>
      <c r="J205" s="262"/>
      <c r="K205" s="262"/>
      <c r="L205" s="262"/>
      <c r="M205" s="264"/>
      <c r="N205" s="264"/>
      <c r="O205" s="264"/>
      <c r="P205" s="264"/>
      <c r="Q205" s="264"/>
      <c r="R205" s="264"/>
      <c r="S205" s="264"/>
      <c r="T205" s="264"/>
      <c r="U205" s="264"/>
      <c r="V205" s="264"/>
      <c r="W205" s="264"/>
      <c r="X205" s="264"/>
      <c r="Y205" s="264"/>
      <c r="Z205" s="264"/>
      <c r="AA205" s="264"/>
      <c r="AB205" s="264"/>
      <c r="AC205" s="264"/>
      <c r="AD205" s="264"/>
      <c r="AE205" s="264"/>
      <c r="AF205" s="262"/>
      <c r="AG205" s="264"/>
    </row>
    <row r="206" spans="1:33" s="3" customFormat="1">
      <c r="A206" s="264"/>
      <c r="B206" s="264"/>
      <c r="C206" s="264"/>
      <c r="D206" s="264"/>
      <c r="E206" s="264"/>
      <c r="F206" s="264"/>
      <c r="G206" s="264"/>
      <c r="H206" s="264"/>
      <c r="I206" s="262"/>
      <c r="J206" s="262"/>
      <c r="K206" s="262"/>
      <c r="L206" s="262"/>
      <c r="M206" s="264"/>
      <c r="N206" s="264"/>
      <c r="O206" s="264"/>
      <c r="P206" s="264"/>
      <c r="Q206" s="264"/>
      <c r="R206" s="264"/>
      <c r="S206" s="264"/>
      <c r="T206" s="264"/>
      <c r="U206" s="264"/>
      <c r="V206" s="264"/>
      <c r="W206" s="264"/>
      <c r="X206" s="264"/>
      <c r="Y206" s="264"/>
      <c r="Z206" s="264"/>
      <c r="AA206" s="264"/>
      <c r="AB206" s="264"/>
      <c r="AC206" s="264"/>
      <c r="AD206" s="264"/>
      <c r="AE206" s="264"/>
      <c r="AF206" s="262"/>
      <c r="AG206" s="264"/>
    </row>
    <row r="207" spans="1:33" s="3" customFormat="1">
      <c r="A207" s="264"/>
      <c r="B207" s="264"/>
      <c r="C207" s="264"/>
      <c r="D207" s="264"/>
      <c r="E207" s="264"/>
      <c r="F207" s="264"/>
      <c r="G207" s="265"/>
      <c r="H207" s="264"/>
      <c r="I207" s="262"/>
      <c r="J207" s="262"/>
      <c r="K207" s="262"/>
      <c r="L207" s="262"/>
      <c r="M207" s="264"/>
      <c r="N207" s="264"/>
      <c r="O207" s="264"/>
      <c r="P207" s="264"/>
      <c r="Q207" s="264"/>
      <c r="R207" s="264"/>
      <c r="S207" s="264"/>
      <c r="T207" s="264"/>
      <c r="U207" s="264"/>
      <c r="V207" s="264"/>
      <c r="W207" s="264"/>
      <c r="X207" s="264"/>
      <c r="Y207" s="264"/>
      <c r="Z207" s="264"/>
      <c r="AA207" s="264"/>
      <c r="AB207" s="264"/>
      <c r="AC207" s="264"/>
      <c r="AD207" s="264"/>
      <c r="AE207" s="264"/>
      <c r="AF207" s="262"/>
      <c r="AG207" s="264"/>
    </row>
    <row r="208" spans="1:33" s="3" customFormat="1">
      <c r="A208" s="264"/>
      <c r="B208" s="264"/>
      <c r="C208" s="264"/>
      <c r="D208" s="264"/>
      <c r="E208" s="264"/>
      <c r="F208" s="264"/>
      <c r="G208" s="265"/>
      <c r="H208" s="264"/>
      <c r="I208" s="262"/>
      <c r="J208" s="262"/>
      <c r="K208" s="262"/>
      <c r="L208" s="262"/>
      <c r="M208" s="264"/>
      <c r="N208" s="264"/>
      <c r="O208" s="264"/>
      <c r="P208" s="264"/>
      <c r="Q208" s="264"/>
      <c r="R208" s="264"/>
      <c r="S208" s="264"/>
      <c r="T208" s="264"/>
      <c r="U208" s="264"/>
      <c r="V208" s="264"/>
      <c r="W208" s="264"/>
      <c r="X208" s="264"/>
      <c r="Y208" s="264"/>
      <c r="Z208" s="264"/>
      <c r="AA208" s="264"/>
      <c r="AB208" s="264"/>
      <c r="AC208" s="264"/>
      <c r="AD208" s="264"/>
      <c r="AE208" s="264"/>
      <c r="AF208" s="262"/>
      <c r="AG208" s="264"/>
    </row>
    <row r="209" spans="1:33" s="3" customFormat="1">
      <c r="A209" s="264"/>
      <c r="B209" s="264"/>
      <c r="C209" s="264"/>
      <c r="D209" s="264"/>
      <c r="E209" s="264"/>
      <c r="F209" s="264"/>
      <c r="G209" s="265"/>
      <c r="H209" s="264"/>
      <c r="I209" s="262"/>
      <c r="J209" s="262"/>
      <c r="K209" s="262"/>
      <c r="L209" s="262"/>
      <c r="M209" s="264"/>
      <c r="N209" s="264"/>
      <c r="O209" s="264"/>
      <c r="P209" s="264"/>
      <c r="Q209" s="264"/>
      <c r="R209" s="264"/>
      <c r="S209" s="264"/>
      <c r="T209" s="264"/>
      <c r="U209" s="264"/>
      <c r="V209" s="264"/>
      <c r="W209" s="264"/>
      <c r="X209" s="264"/>
      <c r="Y209" s="264"/>
      <c r="Z209" s="264"/>
      <c r="AA209" s="264"/>
      <c r="AB209" s="264"/>
      <c r="AC209" s="264"/>
      <c r="AD209" s="264"/>
      <c r="AE209" s="264"/>
      <c r="AF209" s="262"/>
      <c r="AG209" s="264"/>
    </row>
    <row r="210" spans="1:33" s="3" customFormat="1">
      <c r="A210" s="264"/>
      <c r="B210" s="264"/>
      <c r="C210" s="264"/>
      <c r="D210" s="264"/>
      <c r="E210" s="264"/>
      <c r="F210" s="264"/>
      <c r="G210" s="265"/>
      <c r="H210" s="264"/>
      <c r="I210" s="262"/>
      <c r="J210" s="262"/>
      <c r="K210" s="262"/>
      <c r="L210" s="262"/>
      <c r="M210" s="264"/>
      <c r="N210" s="264"/>
      <c r="O210" s="264"/>
      <c r="P210" s="264"/>
      <c r="Q210" s="264"/>
      <c r="R210" s="264"/>
      <c r="S210" s="264"/>
      <c r="T210" s="264"/>
      <c r="U210" s="264"/>
      <c r="V210" s="264"/>
      <c r="W210" s="264"/>
      <c r="X210" s="264"/>
      <c r="Y210" s="264"/>
      <c r="Z210" s="264"/>
      <c r="AA210" s="264"/>
      <c r="AB210" s="264"/>
      <c r="AC210" s="264"/>
      <c r="AD210" s="264"/>
      <c r="AE210" s="264"/>
      <c r="AF210" s="262"/>
      <c r="AG210" s="264"/>
    </row>
    <row r="211" spans="1:33" s="3" customFormat="1">
      <c r="A211" s="264"/>
      <c r="B211" s="264"/>
      <c r="C211" s="264"/>
      <c r="D211" s="264"/>
      <c r="E211" s="264"/>
      <c r="F211" s="264"/>
      <c r="G211" s="265"/>
      <c r="H211" s="264"/>
      <c r="I211" s="262"/>
      <c r="J211" s="262"/>
      <c r="K211" s="262"/>
      <c r="L211" s="262"/>
      <c r="M211" s="264"/>
      <c r="N211" s="264"/>
      <c r="O211" s="264"/>
      <c r="P211" s="264"/>
      <c r="Q211" s="264"/>
      <c r="R211" s="264"/>
      <c r="S211" s="264"/>
      <c r="T211" s="264"/>
      <c r="U211" s="264"/>
      <c r="V211" s="264"/>
      <c r="W211" s="264"/>
      <c r="X211" s="264"/>
      <c r="Y211" s="264"/>
      <c r="Z211" s="264"/>
      <c r="AA211" s="264"/>
      <c r="AB211" s="264"/>
      <c r="AC211" s="264"/>
      <c r="AD211" s="264"/>
      <c r="AE211" s="264"/>
      <c r="AF211" s="262"/>
      <c r="AG211" s="264"/>
    </row>
    <row r="212" spans="1:33" s="3" customFormat="1">
      <c r="A212" s="264"/>
      <c r="B212" s="264"/>
      <c r="C212" s="264"/>
      <c r="D212" s="264"/>
      <c r="E212" s="264"/>
      <c r="F212" s="264"/>
      <c r="G212" s="265"/>
      <c r="H212" s="264"/>
      <c r="I212" s="262"/>
      <c r="J212" s="262"/>
      <c r="K212" s="262"/>
      <c r="L212" s="262"/>
      <c r="M212" s="264"/>
      <c r="N212" s="264"/>
      <c r="O212" s="264"/>
      <c r="P212" s="264"/>
      <c r="Q212" s="264"/>
      <c r="R212" s="264"/>
      <c r="S212" s="264"/>
      <c r="T212" s="264"/>
      <c r="U212" s="264"/>
      <c r="V212" s="264"/>
      <c r="W212" s="264"/>
      <c r="X212" s="264"/>
      <c r="Y212" s="264"/>
      <c r="Z212" s="264"/>
      <c r="AA212" s="264"/>
      <c r="AB212" s="264"/>
      <c r="AC212" s="264"/>
      <c r="AD212" s="264"/>
      <c r="AE212" s="264"/>
      <c r="AF212" s="262"/>
      <c r="AG212" s="264"/>
    </row>
    <row r="213" spans="1:33" s="3" customFormat="1">
      <c r="A213" s="264"/>
      <c r="B213" s="264"/>
      <c r="C213" s="264"/>
      <c r="D213" s="264"/>
      <c r="E213" s="264"/>
      <c r="F213" s="264"/>
      <c r="G213" s="265"/>
      <c r="H213" s="264"/>
      <c r="I213" s="262"/>
      <c r="J213" s="262"/>
      <c r="K213" s="262"/>
      <c r="L213" s="262"/>
      <c r="M213" s="264"/>
      <c r="N213" s="264"/>
      <c r="O213" s="264"/>
      <c r="P213" s="264"/>
      <c r="Q213" s="264"/>
      <c r="R213" s="264"/>
      <c r="S213" s="264"/>
      <c r="T213" s="264"/>
      <c r="U213" s="264"/>
      <c r="V213" s="264"/>
      <c r="W213" s="264"/>
      <c r="X213" s="264"/>
      <c r="Y213" s="264"/>
      <c r="Z213" s="264"/>
      <c r="AA213" s="264"/>
      <c r="AB213" s="264"/>
      <c r="AC213" s="264"/>
      <c r="AD213" s="264"/>
      <c r="AE213" s="264"/>
      <c r="AF213" s="262"/>
      <c r="AG213" s="264"/>
    </row>
    <row r="214" spans="1:33" s="3" customFormat="1">
      <c r="A214" s="264"/>
      <c r="B214" s="264"/>
      <c r="C214" s="264"/>
      <c r="D214" s="264"/>
      <c r="E214" s="264"/>
      <c r="F214" s="264"/>
      <c r="G214" s="265"/>
      <c r="H214" s="264"/>
      <c r="I214" s="262"/>
      <c r="J214" s="262"/>
      <c r="K214" s="262"/>
      <c r="L214" s="262"/>
      <c r="M214" s="264"/>
      <c r="N214" s="264"/>
      <c r="O214" s="264"/>
      <c r="P214" s="264"/>
      <c r="Q214" s="264"/>
      <c r="R214" s="264"/>
      <c r="S214" s="264"/>
      <c r="T214" s="264"/>
      <c r="U214" s="264"/>
      <c r="V214" s="264"/>
      <c r="W214" s="264"/>
      <c r="X214" s="264"/>
      <c r="Y214" s="264"/>
      <c r="Z214" s="264"/>
      <c r="AA214" s="264"/>
      <c r="AB214" s="264"/>
      <c r="AC214" s="264"/>
      <c r="AD214" s="264"/>
      <c r="AE214" s="264"/>
      <c r="AF214" s="262"/>
      <c r="AG214" s="264"/>
    </row>
    <row r="215" spans="1:33" s="3" customFormat="1">
      <c r="A215" s="264"/>
      <c r="B215" s="264"/>
      <c r="C215" s="264"/>
      <c r="D215" s="264"/>
      <c r="E215" s="264"/>
      <c r="F215" s="264"/>
      <c r="G215" s="265"/>
      <c r="H215" s="264"/>
      <c r="I215" s="262"/>
      <c r="J215" s="262"/>
      <c r="K215" s="262"/>
      <c r="L215" s="262"/>
      <c r="M215" s="264"/>
      <c r="N215" s="264"/>
      <c r="O215" s="264"/>
      <c r="P215" s="264"/>
      <c r="Q215" s="264"/>
      <c r="R215" s="264"/>
      <c r="S215" s="264"/>
      <c r="T215" s="264"/>
      <c r="U215" s="264"/>
      <c r="V215" s="264"/>
      <c r="W215" s="264"/>
      <c r="X215" s="264"/>
      <c r="Y215" s="264"/>
      <c r="Z215" s="264"/>
      <c r="AA215" s="264"/>
      <c r="AB215" s="264"/>
      <c r="AC215" s="264"/>
      <c r="AD215" s="264"/>
      <c r="AE215" s="264"/>
      <c r="AF215" s="262"/>
      <c r="AG215" s="264"/>
    </row>
    <row r="216" spans="1:33" s="3" customFormat="1">
      <c r="A216" s="264"/>
      <c r="B216" s="264"/>
      <c r="C216" s="264"/>
      <c r="D216" s="264"/>
      <c r="E216" s="264"/>
      <c r="F216" s="264"/>
      <c r="G216" s="265"/>
      <c r="H216" s="264"/>
      <c r="I216" s="262"/>
      <c r="J216" s="262"/>
      <c r="K216" s="262"/>
      <c r="L216" s="262"/>
      <c r="M216" s="264"/>
      <c r="N216" s="264"/>
      <c r="O216" s="264"/>
      <c r="P216" s="264"/>
      <c r="Q216" s="264"/>
      <c r="R216" s="264"/>
      <c r="S216" s="264"/>
      <c r="T216" s="264"/>
      <c r="U216" s="264"/>
      <c r="V216" s="264"/>
      <c r="W216" s="264"/>
      <c r="X216" s="264"/>
      <c r="Y216" s="264"/>
      <c r="Z216" s="264"/>
      <c r="AA216" s="264"/>
      <c r="AB216" s="264"/>
      <c r="AC216" s="264"/>
      <c r="AD216" s="264"/>
      <c r="AE216" s="264"/>
      <c r="AF216" s="262"/>
      <c r="AG216" s="264"/>
    </row>
    <row r="217" spans="1:33" s="3" customFormat="1">
      <c r="A217" s="264"/>
      <c r="B217" s="264"/>
      <c r="C217" s="264"/>
      <c r="D217" s="264"/>
      <c r="E217" s="264"/>
      <c r="F217" s="264"/>
      <c r="G217" s="265"/>
      <c r="H217" s="264"/>
      <c r="I217" s="262"/>
      <c r="J217" s="262"/>
      <c r="K217" s="262"/>
      <c r="L217" s="262"/>
      <c r="M217" s="264"/>
      <c r="N217" s="264"/>
      <c r="O217" s="264"/>
      <c r="P217" s="264"/>
      <c r="Q217" s="264"/>
      <c r="R217" s="264"/>
      <c r="S217" s="264"/>
      <c r="T217" s="264"/>
      <c r="U217" s="264"/>
      <c r="V217" s="264"/>
      <c r="W217" s="264"/>
      <c r="X217" s="264"/>
      <c r="Y217" s="264"/>
      <c r="Z217" s="264"/>
      <c r="AA217" s="264"/>
      <c r="AB217" s="264"/>
      <c r="AC217" s="264"/>
      <c r="AD217" s="264"/>
      <c r="AE217" s="264"/>
      <c r="AF217" s="262"/>
      <c r="AG217" s="264"/>
    </row>
    <row r="218" spans="1:33" s="3" customFormat="1">
      <c r="A218" s="264"/>
      <c r="B218" s="264"/>
      <c r="C218" s="264"/>
      <c r="D218" s="264"/>
      <c r="E218" s="264"/>
      <c r="F218" s="264"/>
      <c r="G218" s="265"/>
      <c r="H218" s="264"/>
      <c r="I218" s="262"/>
      <c r="J218" s="262"/>
      <c r="K218" s="262"/>
      <c r="L218" s="262"/>
      <c r="M218" s="264"/>
      <c r="N218" s="264"/>
      <c r="O218" s="264"/>
      <c r="P218" s="264"/>
      <c r="Q218" s="264"/>
      <c r="R218" s="264"/>
      <c r="S218" s="264"/>
      <c r="T218" s="264"/>
      <c r="U218" s="264"/>
      <c r="V218" s="264"/>
      <c r="W218" s="264"/>
      <c r="X218" s="264"/>
      <c r="Y218" s="264"/>
      <c r="Z218" s="264"/>
      <c r="AA218" s="264"/>
      <c r="AB218" s="264"/>
      <c r="AC218" s="264"/>
      <c r="AD218" s="264"/>
      <c r="AE218" s="264"/>
      <c r="AF218" s="262"/>
      <c r="AG218" s="264"/>
    </row>
    <row r="219" spans="1:33" s="3" customFormat="1">
      <c r="A219" s="264"/>
      <c r="B219" s="264"/>
      <c r="C219" s="264"/>
      <c r="D219" s="264"/>
      <c r="E219" s="264"/>
      <c r="F219" s="264"/>
      <c r="G219" s="265"/>
      <c r="H219" s="264"/>
      <c r="I219" s="262"/>
      <c r="J219" s="262"/>
      <c r="K219" s="262"/>
      <c r="L219" s="262"/>
      <c r="M219" s="264"/>
      <c r="N219" s="264"/>
      <c r="O219" s="264"/>
      <c r="P219" s="264"/>
      <c r="Q219" s="264"/>
      <c r="R219" s="264"/>
      <c r="S219" s="264"/>
      <c r="T219" s="264"/>
      <c r="U219" s="264"/>
      <c r="V219" s="264"/>
      <c r="W219" s="264"/>
      <c r="X219" s="264"/>
      <c r="Y219" s="264"/>
      <c r="Z219" s="264"/>
      <c r="AA219" s="264"/>
      <c r="AB219" s="264"/>
      <c r="AC219" s="264"/>
      <c r="AD219" s="264"/>
      <c r="AE219" s="264"/>
      <c r="AF219" s="262"/>
      <c r="AG219" s="264"/>
    </row>
    <row r="220" spans="1:33" s="3" customFormat="1">
      <c r="A220" s="264"/>
      <c r="B220" s="264"/>
      <c r="C220" s="264"/>
      <c r="D220" s="264"/>
      <c r="E220" s="264"/>
      <c r="F220" s="264"/>
      <c r="G220" s="264"/>
      <c r="H220" s="264"/>
      <c r="I220" s="262"/>
      <c r="J220" s="262"/>
      <c r="K220" s="262"/>
      <c r="L220" s="262"/>
      <c r="M220" s="264"/>
      <c r="N220" s="264"/>
      <c r="O220" s="264"/>
      <c r="P220" s="264"/>
      <c r="Q220" s="264"/>
      <c r="R220" s="264"/>
      <c r="S220" s="264"/>
      <c r="T220" s="264"/>
      <c r="U220" s="264"/>
      <c r="V220" s="264"/>
      <c r="W220" s="264"/>
      <c r="X220" s="264"/>
      <c r="Y220" s="264"/>
      <c r="Z220" s="264"/>
      <c r="AA220" s="264"/>
      <c r="AB220" s="264"/>
      <c r="AC220" s="264"/>
      <c r="AD220" s="264"/>
      <c r="AE220" s="264"/>
      <c r="AF220" s="262"/>
      <c r="AG220" s="264"/>
    </row>
    <row r="221" spans="1:33" s="3" customFormat="1">
      <c r="A221" s="264"/>
      <c r="B221" s="264"/>
      <c r="C221" s="264"/>
      <c r="D221" s="264"/>
      <c r="E221" s="264"/>
      <c r="F221" s="264"/>
      <c r="G221" s="264"/>
      <c r="H221" s="264"/>
      <c r="I221" s="262"/>
      <c r="J221" s="262"/>
      <c r="K221" s="262"/>
      <c r="L221" s="262"/>
      <c r="M221" s="264"/>
      <c r="N221" s="264"/>
      <c r="O221" s="264"/>
      <c r="P221" s="264"/>
      <c r="Q221" s="264"/>
      <c r="R221" s="264"/>
      <c r="S221" s="264"/>
      <c r="T221" s="264"/>
      <c r="U221" s="264"/>
      <c r="V221" s="264"/>
      <c r="W221" s="264"/>
      <c r="X221" s="264"/>
      <c r="Y221" s="264"/>
      <c r="Z221" s="264"/>
      <c r="AA221" s="264"/>
      <c r="AB221" s="264"/>
      <c r="AC221" s="264"/>
      <c r="AD221" s="264"/>
      <c r="AE221" s="264"/>
      <c r="AF221" s="262"/>
      <c r="AG221" s="264"/>
    </row>
    <row r="222" spans="1:33" s="3" customFormat="1">
      <c r="A222" s="264"/>
      <c r="B222" s="264"/>
      <c r="C222" s="264"/>
      <c r="D222" s="264"/>
      <c r="E222" s="264"/>
      <c r="F222" s="264"/>
      <c r="G222" s="264"/>
      <c r="H222" s="264"/>
      <c r="I222" s="262"/>
      <c r="J222" s="262"/>
      <c r="K222" s="262"/>
      <c r="L222" s="262"/>
      <c r="M222" s="264"/>
      <c r="N222" s="264"/>
      <c r="O222" s="264"/>
      <c r="P222" s="264"/>
      <c r="Q222" s="264"/>
      <c r="R222" s="264"/>
      <c r="S222" s="264"/>
      <c r="T222" s="264"/>
      <c r="U222" s="264"/>
      <c r="V222" s="264"/>
      <c r="W222" s="264"/>
      <c r="X222" s="264"/>
      <c r="Y222" s="264"/>
      <c r="Z222" s="264"/>
      <c r="AA222" s="264"/>
      <c r="AB222" s="264"/>
      <c r="AC222" s="264"/>
      <c r="AD222" s="264"/>
      <c r="AE222" s="264"/>
      <c r="AF222" s="262"/>
      <c r="AG222" s="264"/>
    </row>
    <row r="223" spans="1:33" s="3" customFormat="1">
      <c r="A223" s="264"/>
      <c r="B223" s="264"/>
      <c r="C223" s="264"/>
      <c r="D223" s="264"/>
      <c r="E223" s="264"/>
      <c r="F223" s="264"/>
      <c r="G223" s="264"/>
      <c r="H223" s="264"/>
      <c r="I223" s="262"/>
      <c r="J223" s="262"/>
      <c r="K223" s="262"/>
      <c r="L223" s="262"/>
      <c r="M223" s="264"/>
      <c r="N223" s="264"/>
      <c r="O223" s="264"/>
      <c r="P223" s="264"/>
      <c r="Q223" s="264"/>
      <c r="R223" s="264"/>
      <c r="S223" s="264"/>
      <c r="T223" s="264"/>
      <c r="U223" s="264"/>
      <c r="V223" s="264"/>
      <c r="W223" s="264"/>
      <c r="X223" s="264"/>
      <c r="Y223" s="264"/>
      <c r="Z223" s="264"/>
      <c r="AA223" s="264"/>
      <c r="AB223" s="264"/>
      <c r="AC223" s="264"/>
      <c r="AD223" s="264"/>
      <c r="AE223" s="264"/>
      <c r="AF223" s="262"/>
      <c r="AG223" s="264"/>
    </row>
    <row r="224" spans="1:33" s="3" customFormat="1">
      <c r="A224" s="264"/>
      <c r="B224" s="264"/>
      <c r="C224" s="264"/>
      <c r="D224" s="264"/>
      <c r="E224" s="264"/>
      <c r="F224" s="264"/>
      <c r="G224" s="264"/>
      <c r="H224" s="264"/>
      <c r="I224" s="262"/>
      <c r="J224" s="262"/>
      <c r="K224" s="262"/>
      <c r="L224" s="262"/>
      <c r="M224" s="264"/>
      <c r="N224" s="264"/>
      <c r="O224" s="264"/>
      <c r="P224" s="264"/>
      <c r="Q224" s="264"/>
      <c r="R224" s="264"/>
      <c r="S224" s="264"/>
      <c r="T224" s="264"/>
      <c r="U224" s="264"/>
      <c r="V224" s="264"/>
      <c r="W224" s="264"/>
      <c r="X224" s="264"/>
      <c r="Y224" s="264"/>
      <c r="Z224" s="264"/>
      <c r="AA224" s="264"/>
      <c r="AB224" s="264"/>
      <c r="AC224" s="264"/>
      <c r="AD224" s="264"/>
      <c r="AE224" s="264"/>
      <c r="AF224" s="262"/>
      <c r="AG224" s="264"/>
    </row>
    <row r="225" spans="1:33" s="3" customFormat="1">
      <c r="A225" s="264"/>
      <c r="B225" s="264"/>
      <c r="C225" s="264"/>
      <c r="D225" s="264"/>
      <c r="E225" s="264"/>
      <c r="F225" s="264"/>
      <c r="G225" s="264"/>
      <c r="H225" s="264"/>
      <c r="I225" s="262"/>
      <c r="J225" s="262"/>
      <c r="K225" s="262"/>
      <c r="L225" s="262"/>
      <c r="M225" s="264"/>
      <c r="N225" s="264"/>
      <c r="O225" s="264"/>
      <c r="P225" s="264"/>
      <c r="Q225" s="264"/>
      <c r="R225" s="264"/>
      <c r="S225" s="264"/>
      <c r="T225" s="264"/>
      <c r="U225" s="264"/>
      <c r="V225" s="264"/>
      <c r="W225" s="264"/>
      <c r="X225" s="264"/>
      <c r="Y225" s="264"/>
      <c r="Z225" s="264"/>
      <c r="AA225" s="264"/>
      <c r="AB225" s="264"/>
      <c r="AC225" s="264"/>
      <c r="AD225" s="264"/>
      <c r="AE225" s="264"/>
      <c r="AF225" s="262"/>
      <c r="AG225" s="264"/>
    </row>
    <row r="226" spans="1:33" s="3" customFormat="1">
      <c r="A226" s="264"/>
      <c r="B226" s="264"/>
      <c r="C226" s="264"/>
      <c r="D226" s="264"/>
      <c r="E226" s="264"/>
      <c r="F226" s="264"/>
      <c r="G226" s="264"/>
      <c r="H226" s="264"/>
      <c r="I226" s="262"/>
      <c r="J226" s="262"/>
      <c r="K226" s="262"/>
      <c r="L226" s="262"/>
      <c r="M226" s="264"/>
      <c r="N226" s="264"/>
      <c r="O226" s="264"/>
      <c r="P226" s="264"/>
      <c r="Q226" s="264"/>
      <c r="R226" s="264"/>
      <c r="S226" s="264"/>
      <c r="T226" s="264"/>
      <c r="U226" s="264"/>
      <c r="V226" s="264"/>
      <c r="W226" s="264"/>
      <c r="X226" s="264"/>
      <c r="Y226" s="264"/>
      <c r="Z226" s="264"/>
      <c r="AA226" s="264"/>
      <c r="AB226" s="264"/>
      <c r="AC226" s="264"/>
      <c r="AD226" s="264"/>
      <c r="AE226" s="264"/>
      <c r="AF226" s="262"/>
      <c r="AG226" s="264"/>
    </row>
    <row r="227" spans="1:33" s="3" customFormat="1">
      <c r="A227" s="264"/>
      <c r="B227" s="264"/>
      <c r="C227" s="264"/>
      <c r="D227" s="264"/>
      <c r="E227" s="264"/>
      <c r="F227" s="264"/>
      <c r="G227" s="264"/>
      <c r="H227" s="264"/>
      <c r="I227" s="262"/>
      <c r="J227" s="262"/>
      <c r="K227" s="262"/>
      <c r="L227" s="262"/>
      <c r="M227" s="264"/>
      <c r="N227" s="264"/>
      <c r="O227" s="264"/>
      <c r="P227" s="264"/>
      <c r="Q227" s="264"/>
      <c r="R227" s="264"/>
      <c r="S227" s="264"/>
      <c r="T227" s="264"/>
      <c r="U227" s="264"/>
      <c r="V227" s="264"/>
      <c r="W227" s="264"/>
      <c r="X227" s="264"/>
      <c r="Y227" s="264"/>
      <c r="Z227" s="264"/>
      <c r="AA227" s="264"/>
      <c r="AB227" s="264"/>
      <c r="AC227" s="264"/>
      <c r="AD227" s="264"/>
      <c r="AE227" s="264"/>
      <c r="AF227" s="262"/>
      <c r="AG227" s="264"/>
    </row>
    <row r="228" spans="1:33" s="3" customFormat="1">
      <c r="A228" s="264"/>
      <c r="B228" s="264"/>
      <c r="C228" s="264"/>
      <c r="D228" s="264"/>
      <c r="E228" s="264"/>
      <c r="F228" s="264"/>
      <c r="G228" s="264"/>
      <c r="H228" s="264"/>
      <c r="I228" s="262"/>
      <c r="J228" s="262"/>
      <c r="K228" s="262"/>
      <c r="L228" s="262"/>
      <c r="M228" s="264"/>
      <c r="N228" s="264"/>
      <c r="O228" s="264"/>
      <c r="P228" s="264"/>
      <c r="Q228" s="264"/>
      <c r="R228" s="264"/>
      <c r="S228" s="264"/>
      <c r="T228" s="264"/>
      <c r="U228" s="264"/>
      <c r="V228" s="264"/>
      <c r="W228" s="264"/>
      <c r="X228" s="264"/>
      <c r="Y228" s="264"/>
      <c r="Z228" s="264"/>
      <c r="AA228" s="264"/>
      <c r="AB228" s="264"/>
      <c r="AC228" s="264"/>
      <c r="AD228" s="264"/>
      <c r="AE228" s="264"/>
      <c r="AF228" s="262"/>
      <c r="AG228" s="264"/>
    </row>
    <row r="229" spans="1:33" s="3" customFormat="1">
      <c r="A229" s="264"/>
      <c r="B229" s="264"/>
      <c r="C229" s="264"/>
      <c r="D229" s="264"/>
      <c r="E229" s="264"/>
      <c r="F229" s="264"/>
      <c r="G229" s="264"/>
      <c r="H229" s="264"/>
      <c r="I229" s="262"/>
      <c r="J229" s="262"/>
      <c r="K229" s="262"/>
      <c r="L229" s="262"/>
      <c r="M229" s="264"/>
      <c r="N229" s="264"/>
      <c r="O229" s="264"/>
      <c r="P229" s="264"/>
      <c r="Q229" s="264"/>
      <c r="R229" s="264"/>
      <c r="S229" s="264"/>
      <c r="T229" s="264"/>
      <c r="U229" s="264"/>
      <c r="V229" s="264"/>
      <c r="W229" s="264"/>
      <c r="X229" s="264"/>
      <c r="Y229" s="264"/>
      <c r="Z229" s="264"/>
      <c r="AA229" s="264"/>
      <c r="AB229" s="264"/>
      <c r="AC229" s="264"/>
      <c r="AD229" s="264"/>
      <c r="AE229" s="264"/>
      <c r="AF229" s="262"/>
      <c r="AG229" s="264"/>
    </row>
    <row r="230" spans="1:33" s="3" customFormat="1">
      <c r="A230" s="264"/>
      <c r="B230" s="264"/>
      <c r="C230" s="264"/>
      <c r="D230" s="264"/>
      <c r="E230" s="264"/>
      <c r="F230" s="264"/>
      <c r="G230" s="264"/>
      <c r="H230" s="264"/>
      <c r="I230" s="262"/>
      <c r="J230" s="262"/>
      <c r="K230" s="262"/>
      <c r="L230" s="262"/>
      <c r="M230" s="264"/>
      <c r="N230" s="264"/>
      <c r="O230" s="264"/>
      <c r="P230" s="264"/>
      <c r="Q230" s="264"/>
      <c r="R230" s="264"/>
      <c r="S230" s="264"/>
      <c r="T230" s="264"/>
      <c r="U230" s="264"/>
      <c r="V230" s="264"/>
      <c r="W230" s="264"/>
      <c r="X230" s="264"/>
      <c r="Y230" s="264"/>
      <c r="Z230" s="264"/>
      <c r="AA230" s="264"/>
      <c r="AB230" s="264"/>
      <c r="AC230" s="264"/>
      <c r="AD230" s="264"/>
      <c r="AE230" s="264"/>
      <c r="AF230" s="262"/>
      <c r="AG230" s="264"/>
    </row>
    <row r="231" spans="1:33" s="3" customFormat="1">
      <c r="A231" s="264"/>
      <c r="B231" s="264"/>
      <c r="C231" s="264"/>
      <c r="D231" s="264"/>
      <c r="E231" s="264"/>
      <c r="F231" s="264"/>
      <c r="G231" s="264"/>
      <c r="H231" s="264"/>
      <c r="I231" s="262"/>
      <c r="J231" s="262"/>
      <c r="K231" s="262"/>
      <c r="L231" s="262"/>
      <c r="M231" s="264"/>
      <c r="N231" s="264"/>
      <c r="O231" s="264"/>
      <c r="P231" s="264"/>
      <c r="Q231" s="264"/>
      <c r="R231" s="264"/>
      <c r="S231" s="264"/>
      <c r="T231" s="264"/>
      <c r="U231" s="264"/>
      <c r="V231" s="264"/>
      <c r="W231" s="264"/>
      <c r="X231" s="264"/>
      <c r="Y231" s="264"/>
      <c r="Z231" s="264"/>
      <c r="AA231" s="264"/>
      <c r="AB231" s="264"/>
      <c r="AC231" s="264"/>
      <c r="AD231" s="264"/>
      <c r="AE231" s="264"/>
      <c r="AF231" s="262"/>
      <c r="AG231" s="264"/>
    </row>
    <row r="232" spans="1:33" s="3" customFormat="1">
      <c r="A232" s="264"/>
      <c r="B232" s="264"/>
      <c r="C232" s="264"/>
      <c r="D232" s="264"/>
      <c r="E232" s="264"/>
      <c r="F232" s="264"/>
      <c r="G232" s="264"/>
      <c r="H232" s="264"/>
      <c r="I232" s="262"/>
      <c r="J232" s="262"/>
      <c r="K232" s="262"/>
      <c r="L232" s="262"/>
      <c r="M232" s="264"/>
      <c r="N232" s="264"/>
      <c r="O232" s="264"/>
      <c r="P232" s="264"/>
      <c r="Q232" s="264"/>
      <c r="R232" s="264"/>
      <c r="S232" s="264"/>
      <c r="T232" s="264"/>
      <c r="U232" s="264"/>
      <c r="V232" s="264"/>
      <c r="W232" s="264"/>
      <c r="X232" s="264"/>
      <c r="Y232" s="264"/>
      <c r="Z232" s="264"/>
      <c r="AA232" s="264"/>
      <c r="AB232" s="264"/>
      <c r="AC232" s="264"/>
      <c r="AD232" s="264"/>
      <c r="AE232" s="264"/>
      <c r="AF232" s="262"/>
      <c r="AG232" s="262"/>
    </row>
    <row r="233" spans="1:33" s="3" customFormat="1">
      <c r="A233" s="264"/>
      <c r="B233" s="264"/>
      <c r="C233" s="264"/>
      <c r="D233" s="264"/>
      <c r="E233" s="264"/>
      <c r="F233" s="264"/>
      <c r="G233" s="264"/>
      <c r="H233" s="264"/>
      <c r="I233" s="262"/>
      <c r="J233" s="262"/>
      <c r="K233" s="262"/>
      <c r="L233" s="262"/>
      <c r="M233" s="264"/>
      <c r="N233" s="264"/>
      <c r="O233" s="264"/>
      <c r="P233" s="264"/>
      <c r="Q233" s="264"/>
      <c r="R233" s="264"/>
      <c r="S233" s="264"/>
      <c r="T233" s="264"/>
      <c r="U233" s="264"/>
      <c r="V233" s="264"/>
      <c r="W233" s="264"/>
      <c r="X233" s="264"/>
      <c r="Y233" s="264"/>
      <c r="Z233" s="264"/>
      <c r="AA233" s="264"/>
      <c r="AB233" s="264"/>
      <c r="AC233" s="264"/>
      <c r="AD233" s="264"/>
      <c r="AE233" s="264"/>
      <c r="AF233" s="262"/>
      <c r="AG233" s="262"/>
    </row>
    <row r="234" spans="1:33" s="3" customFormat="1">
      <c r="A234" s="264"/>
      <c r="B234" s="264"/>
      <c r="C234" s="264"/>
      <c r="D234" s="264"/>
      <c r="E234" s="264"/>
      <c r="F234" s="264"/>
      <c r="G234" s="264"/>
      <c r="H234" s="264"/>
      <c r="I234" s="262"/>
      <c r="J234" s="262"/>
      <c r="K234" s="262"/>
      <c r="L234" s="262"/>
      <c r="M234" s="264"/>
      <c r="N234" s="264"/>
      <c r="O234" s="264"/>
      <c r="P234" s="264"/>
      <c r="Q234" s="264"/>
      <c r="R234" s="264"/>
      <c r="S234" s="264"/>
      <c r="T234" s="264"/>
      <c r="U234" s="264"/>
      <c r="V234" s="264"/>
      <c r="W234" s="264"/>
      <c r="X234" s="264"/>
      <c r="Y234" s="264"/>
      <c r="Z234" s="264"/>
      <c r="AA234" s="264"/>
      <c r="AB234" s="264"/>
      <c r="AC234" s="264"/>
      <c r="AD234" s="264"/>
      <c r="AE234" s="264"/>
      <c r="AF234" s="262"/>
      <c r="AG234" s="264"/>
    </row>
    <row r="235" spans="1:33" s="3" customFormat="1">
      <c r="A235" s="264"/>
      <c r="B235" s="264"/>
      <c r="C235" s="264"/>
      <c r="D235" s="264"/>
      <c r="E235" s="264"/>
      <c r="F235" s="264"/>
      <c r="G235" s="264"/>
      <c r="H235" s="264"/>
      <c r="I235" s="262"/>
      <c r="J235" s="262"/>
      <c r="K235" s="262"/>
      <c r="L235" s="262"/>
      <c r="M235" s="264"/>
      <c r="N235" s="264"/>
      <c r="O235" s="264"/>
      <c r="P235" s="264"/>
      <c r="Q235" s="264"/>
      <c r="R235" s="264"/>
      <c r="S235" s="264"/>
      <c r="T235" s="264"/>
      <c r="U235" s="264"/>
      <c r="V235" s="264"/>
      <c r="W235" s="264"/>
      <c r="X235" s="264"/>
      <c r="Y235" s="264"/>
      <c r="Z235" s="264"/>
      <c r="AA235" s="264"/>
      <c r="AB235" s="264"/>
      <c r="AC235" s="264"/>
      <c r="AD235" s="264"/>
      <c r="AE235" s="264"/>
      <c r="AF235" s="262"/>
      <c r="AG235" s="264"/>
    </row>
    <row r="236" spans="1:33" s="3" customFormat="1">
      <c r="A236" s="264"/>
      <c r="B236" s="264"/>
      <c r="C236" s="264"/>
      <c r="D236" s="264"/>
      <c r="E236" s="264"/>
      <c r="F236" s="264"/>
      <c r="G236" s="264"/>
      <c r="H236" s="264"/>
      <c r="I236" s="262"/>
      <c r="J236" s="262"/>
      <c r="K236" s="262"/>
      <c r="L236" s="262"/>
      <c r="M236" s="264"/>
      <c r="N236" s="264"/>
      <c r="O236" s="264"/>
      <c r="P236" s="264"/>
      <c r="Q236" s="264"/>
      <c r="R236" s="264"/>
      <c r="S236" s="264"/>
      <c r="T236" s="264"/>
      <c r="U236" s="264"/>
      <c r="V236" s="264"/>
      <c r="W236" s="264"/>
      <c r="X236" s="264"/>
      <c r="Y236" s="264"/>
      <c r="Z236" s="264"/>
      <c r="AA236" s="264"/>
      <c r="AB236" s="264"/>
      <c r="AC236" s="264"/>
      <c r="AD236" s="264"/>
      <c r="AE236" s="264"/>
      <c r="AF236" s="262"/>
      <c r="AG236" s="262"/>
    </row>
    <row r="237" spans="1:33" s="3" customFormat="1">
      <c r="A237" s="264"/>
      <c r="B237" s="264"/>
      <c r="C237" s="264"/>
      <c r="D237" s="264"/>
      <c r="E237" s="264"/>
      <c r="F237" s="264"/>
      <c r="G237" s="264"/>
      <c r="H237" s="264"/>
      <c r="I237" s="262"/>
      <c r="J237" s="262"/>
      <c r="K237" s="262"/>
      <c r="L237" s="262"/>
      <c r="M237" s="264"/>
      <c r="N237" s="264"/>
      <c r="O237" s="264"/>
      <c r="P237" s="264"/>
      <c r="Q237" s="264"/>
      <c r="R237" s="264"/>
      <c r="S237" s="264"/>
      <c r="T237" s="264"/>
      <c r="U237" s="264"/>
      <c r="V237" s="264"/>
      <c r="W237" s="264"/>
      <c r="X237" s="264"/>
      <c r="Y237" s="264"/>
      <c r="Z237" s="264"/>
      <c r="AA237" s="264"/>
      <c r="AB237" s="264"/>
      <c r="AC237" s="264"/>
      <c r="AD237" s="264"/>
      <c r="AE237" s="264"/>
      <c r="AF237" s="262"/>
      <c r="AG237" s="264"/>
    </row>
    <row r="238" spans="1:33" s="3" customFormat="1">
      <c r="A238" s="264"/>
      <c r="B238" s="264"/>
      <c r="C238" s="264"/>
      <c r="D238" s="264"/>
      <c r="E238" s="264"/>
      <c r="F238" s="264"/>
      <c r="G238" s="265"/>
      <c r="H238" s="264"/>
      <c r="I238" s="262"/>
      <c r="J238" s="262"/>
      <c r="K238" s="262"/>
      <c r="L238" s="262"/>
      <c r="M238" s="264"/>
      <c r="N238" s="264"/>
      <c r="O238" s="264"/>
      <c r="P238" s="264"/>
      <c r="Q238" s="264"/>
      <c r="R238" s="264"/>
      <c r="S238" s="264"/>
      <c r="T238" s="264"/>
      <c r="U238" s="264"/>
      <c r="V238" s="264"/>
      <c r="W238" s="264"/>
      <c r="X238" s="264"/>
      <c r="Y238" s="264"/>
      <c r="Z238" s="264"/>
      <c r="AA238" s="264"/>
      <c r="AB238" s="264"/>
      <c r="AC238" s="264"/>
      <c r="AD238" s="264"/>
      <c r="AE238" s="264"/>
      <c r="AF238" s="262"/>
      <c r="AG238" s="264"/>
    </row>
    <row r="239" spans="1:33" s="3" customFormat="1">
      <c r="A239" s="264"/>
      <c r="B239" s="264"/>
      <c r="C239" s="264"/>
      <c r="D239" s="264"/>
      <c r="E239" s="264"/>
      <c r="F239" s="264"/>
      <c r="G239" s="265"/>
      <c r="H239" s="264"/>
      <c r="I239" s="262"/>
      <c r="J239" s="262"/>
      <c r="K239" s="262"/>
      <c r="L239" s="262"/>
      <c r="M239" s="264"/>
      <c r="N239" s="264"/>
      <c r="O239" s="264"/>
      <c r="P239" s="264"/>
      <c r="Q239" s="264"/>
      <c r="R239" s="264"/>
      <c r="S239" s="264"/>
      <c r="T239" s="264"/>
      <c r="U239" s="264"/>
      <c r="V239" s="264"/>
      <c r="W239" s="264"/>
      <c r="X239" s="264"/>
      <c r="Y239" s="264"/>
      <c r="Z239" s="264"/>
      <c r="AA239" s="264"/>
      <c r="AB239" s="264"/>
      <c r="AC239" s="264"/>
      <c r="AD239" s="264"/>
      <c r="AE239" s="264"/>
      <c r="AF239" s="262"/>
      <c r="AG239" s="264"/>
    </row>
    <row r="240" spans="1:33" s="3" customFormat="1">
      <c r="A240" s="264"/>
      <c r="B240" s="264"/>
      <c r="C240" s="264"/>
      <c r="D240" s="264"/>
      <c r="E240" s="264"/>
      <c r="F240" s="264"/>
      <c r="G240" s="264"/>
      <c r="H240" s="264"/>
      <c r="I240" s="262"/>
      <c r="J240" s="262"/>
      <c r="K240" s="262"/>
      <c r="L240" s="262"/>
      <c r="M240" s="264"/>
      <c r="N240" s="264"/>
      <c r="O240" s="264"/>
      <c r="P240" s="264"/>
      <c r="Q240" s="264"/>
      <c r="R240" s="264"/>
      <c r="S240" s="264"/>
      <c r="T240" s="264"/>
      <c r="U240" s="264"/>
      <c r="V240" s="264"/>
      <c r="W240" s="264"/>
      <c r="X240" s="264"/>
      <c r="Y240" s="264"/>
      <c r="Z240" s="264"/>
      <c r="AA240" s="264"/>
      <c r="AB240" s="264"/>
      <c r="AC240" s="264"/>
      <c r="AD240" s="264"/>
      <c r="AE240" s="264"/>
      <c r="AF240" s="262"/>
      <c r="AG240" s="264"/>
    </row>
    <row r="241" spans="1:33" s="3" customFormat="1">
      <c r="A241" s="264"/>
      <c r="B241" s="264"/>
      <c r="C241" s="264"/>
      <c r="D241" s="264"/>
      <c r="E241" s="264"/>
      <c r="F241" s="264"/>
      <c r="G241" s="264"/>
      <c r="H241" s="264"/>
      <c r="I241" s="262"/>
      <c r="J241" s="262"/>
      <c r="K241" s="262"/>
      <c r="L241" s="262"/>
      <c r="M241" s="264"/>
      <c r="N241" s="264"/>
      <c r="O241" s="264"/>
      <c r="P241" s="264"/>
      <c r="Q241" s="264"/>
      <c r="R241" s="264"/>
      <c r="S241" s="264"/>
      <c r="T241" s="264"/>
      <c r="U241" s="264"/>
      <c r="V241" s="264"/>
      <c r="W241" s="264"/>
      <c r="X241" s="264"/>
      <c r="Y241" s="264"/>
      <c r="Z241" s="264"/>
      <c r="AA241" s="264"/>
      <c r="AB241" s="264"/>
      <c r="AC241" s="264"/>
      <c r="AD241" s="264"/>
      <c r="AE241" s="264"/>
      <c r="AF241" s="262"/>
      <c r="AG241" s="264"/>
    </row>
    <row r="242" spans="1:33" s="3" customFormat="1">
      <c r="A242" s="264"/>
      <c r="B242" s="264"/>
      <c r="C242" s="264"/>
      <c r="D242" s="264"/>
      <c r="E242" s="264"/>
      <c r="F242" s="264"/>
      <c r="G242" s="264"/>
      <c r="H242" s="264"/>
      <c r="I242" s="262"/>
      <c r="J242" s="262"/>
      <c r="K242" s="262"/>
      <c r="L242" s="262"/>
      <c r="M242" s="264"/>
      <c r="N242" s="264"/>
      <c r="O242" s="264"/>
      <c r="P242" s="264"/>
      <c r="Q242" s="264"/>
      <c r="R242" s="264"/>
      <c r="S242" s="264"/>
      <c r="T242" s="264"/>
      <c r="U242" s="264"/>
      <c r="V242" s="264"/>
      <c r="W242" s="264"/>
      <c r="X242" s="264"/>
      <c r="Y242" s="264"/>
      <c r="Z242" s="264"/>
      <c r="AA242" s="264"/>
      <c r="AB242" s="264"/>
      <c r="AC242" s="264"/>
      <c r="AD242" s="264"/>
      <c r="AE242" s="264"/>
      <c r="AF242" s="262"/>
      <c r="AG242" s="264"/>
    </row>
    <row r="243" spans="1:33" s="3" customFormat="1">
      <c r="A243" s="264"/>
      <c r="B243" s="264"/>
      <c r="C243" s="264"/>
      <c r="D243" s="264"/>
      <c r="E243" s="264"/>
      <c r="F243" s="264"/>
      <c r="G243" s="264"/>
      <c r="H243" s="264"/>
      <c r="I243" s="262"/>
      <c r="J243" s="262"/>
      <c r="K243" s="262"/>
      <c r="L243" s="262"/>
      <c r="M243" s="264"/>
      <c r="N243" s="264"/>
      <c r="O243" s="264"/>
      <c r="P243" s="264"/>
      <c r="Q243" s="264"/>
      <c r="R243" s="264"/>
      <c r="S243" s="264"/>
      <c r="T243" s="264"/>
      <c r="U243" s="264"/>
      <c r="V243" s="264"/>
      <c r="W243" s="264"/>
      <c r="X243" s="264"/>
      <c r="Y243" s="264"/>
      <c r="Z243" s="264"/>
      <c r="AA243" s="264"/>
      <c r="AB243" s="264"/>
      <c r="AC243" s="264"/>
      <c r="AD243" s="264"/>
      <c r="AE243" s="264"/>
      <c r="AF243" s="262"/>
      <c r="AG243" s="264"/>
    </row>
    <row r="244" spans="1:33" s="3" customFormat="1">
      <c r="A244" s="264"/>
      <c r="B244" s="264"/>
      <c r="C244" s="264"/>
      <c r="D244" s="264"/>
      <c r="E244" s="264"/>
      <c r="F244" s="264"/>
      <c r="G244" s="264"/>
      <c r="H244" s="264"/>
      <c r="I244" s="262"/>
      <c r="J244" s="262"/>
      <c r="K244" s="262"/>
      <c r="L244" s="262"/>
      <c r="M244" s="264"/>
      <c r="N244" s="264"/>
      <c r="O244" s="264"/>
      <c r="P244" s="264"/>
      <c r="Q244" s="264"/>
      <c r="R244" s="264"/>
      <c r="S244" s="264"/>
      <c r="T244" s="264"/>
      <c r="U244" s="264"/>
      <c r="V244" s="264"/>
      <c r="W244" s="264"/>
      <c r="X244" s="264"/>
      <c r="Y244" s="264"/>
      <c r="Z244" s="264"/>
      <c r="AA244" s="264"/>
      <c r="AB244" s="264"/>
      <c r="AC244" s="264"/>
      <c r="AD244" s="264"/>
      <c r="AE244" s="264"/>
      <c r="AF244" s="262"/>
      <c r="AG244" s="264"/>
    </row>
    <row r="245" spans="1:33" s="3" customFormat="1">
      <c r="A245" s="264"/>
      <c r="B245" s="264"/>
      <c r="C245" s="264"/>
      <c r="D245" s="264"/>
      <c r="E245" s="264"/>
      <c r="F245" s="264"/>
      <c r="G245" s="264"/>
      <c r="H245" s="264"/>
      <c r="I245" s="262"/>
      <c r="J245" s="262"/>
      <c r="K245" s="262"/>
      <c r="L245" s="262"/>
      <c r="M245" s="264"/>
      <c r="N245" s="264"/>
      <c r="O245" s="264"/>
      <c r="P245" s="264"/>
      <c r="Q245" s="264"/>
      <c r="R245" s="264"/>
      <c r="S245" s="264"/>
      <c r="T245" s="264"/>
      <c r="U245" s="264"/>
      <c r="V245" s="264"/>
      <c r="W245" s="264"/>
      <c r="X245" s="264"/>
      <c r="Y245" s="264"/>
      <c r="Z245" s="264"/>
      <c r="AA245" s="264"/>
      <c r="AB245" s="264"/>
      <c r="AC245" s="264"/>
      <c r="AD245" s="264"/>
      <c r="AE245" s="264"/>
      <c r="AF245" s="262"/>
      <c r="AG245" s="264"/>
    </row>
    <row r="246" spans="1:33" s="3" customFormat="1">
      <c r="A246" s="264"/>
      <c r="B246" s="264"/>
      <c r="C246" s="264"/>
      <c r="D246" s="264"/>
      <c r="E246" s="264"/>
      <c r="F246" s="264"/>
      <c r="G246" s="264"/>
      <c r="H246" s="264"/>
      <c r="I246" s="262"/>
      <c r="J246" s="262"/>
      <c r="K246" s="262"/>
      <c r="L246" s="262"/>
      <c r="M246" s="264"/>
      <c r="N246" s="264"/>
      <c r="O246" s="264"/>
      <c r="P246" s="264"/>
      <c r="Q246" s="264"/>
      <c r="R246" s="264"/>
      <c r="S246" s="264"/>
      <c r="T246" s="264"/>
      <c r="U246" s="264"/>
      <c r="V246" s="264"/>
      <c r="W246" s="264"/>
      <c r="X246" s="264"/>
      <c r="Y246" s="264"/>
      <c r="Z246" s="264"/>
      <c r="AA246" s="264"/>
      <c r="AB246" s="264"/>
      <c r="AC246" s="264"/>
      <c r="AD246" s="264"/>
      <c r="AE246" s="264"/>
      <c r="AF246" s="262"/>
      <c r="AG246" s="264"/>
    </row>
    <row r="247" spans="1:33" s="3" customFormat="1">
      <c r="A247" s="264"/>
      <c r="B247" s="264"/>
      <c r="C247" s="264"/>
      <c r="D247" s="264"/>
      <c r="E247" s="264"/>
      <c r="F247" s="264"/>
      <c r="G247" s="264"/>
      <c r="H247" s="264"/>
      <c r="I247" s="262"/>
      <c r="J247" s="262"/>
      <c r="K247" s="262"/>
      <c r="L247" s="262"/>
      <c r="M247" s="264"/>
      <c r="N247" s="264"/>
      <c r="O247" s="264"/>
      <c r="P247" s="264"/>
      <c r="Q247" s="264"/>
      <c r="R247" s="264"/>
      <c r="S247" s="264"/>
      <c r="T247" s="264"/>
      <c r="U247" s="264"/>
      <c r="V247" s="264"/>
      <c r="W247" s="264"/>
      <c r="X247" s="264"/>
      <c r="Y247" s="264"/>
      <c r="Z247" s="264"/>
      <c r="AA247" s="264"/>
      <c r="AB247" s="264"/>
      <c r="AC247" s="264"/>
      <c r="AD247" s="264"/>
      <c r="AE247" s="264"/>
      <c r="AF247" s="262"/>
      <c r="AG247" s="264"/>
    </row>
    <row r="248" spans="1:33" s="3" customFormat="1">
      <c r="A248" s="264"/>
      <c r="B248" s="264"/>
      <c r="C248" s="264"/>
      <c r="D248" s="264"/>
      <c r="E248" s="264"/>
      <c r="F248" s="264"/>
      <c r="G248" s="264"/>
      <c r="H248" s="264"/>
      <c r="I248" s="262"/>
      <c r="J248" s="262"/>
      <c r="K248" s="262"/>
      <c r="L248" s="262"/>
      <c r="M248" s="264"/>
      <c r="N248" s="264"/>
      <c r="O248" s="264"/>
      <c r="P248" s="264"/>
      <c r="Q248" s="264"/>
      <c r="R248" s="264"/>
      <c r="S248" s="264"/>
      <c r="T248" s="264"/>
      <c r="U248" s="264"/>
      <c r="V248" s="264"/>
      <c r="W248" s="264"/>
      <c r="X248" s="264"/>
      <c r="Y248" s="264"/>
      <c r="Z248" s="264"/>
      <c r="AA248" s="264"/>
      <c r="AB248" s="264"/>
      <c r="AC248" s="264"/>
      <c r="AD248" s="264"/>
      <c r="AE248" s="264"/>
      <c r="AF248" s="262"/>
      <c r="AG248" s="264"/>
    </row>
    <row r="249" spans="1:33" s="3" customFormat="1">
      <c r="A249" s="264"/>
      <c r="B249" s="264"/>
      <c r="C249" s="264"/>
      <c r="D249" s="264"/>
      <c r="E249" s="264"/>
      <c r="F249" s="264"/>
      <c r="G249" s="264"/>
      <c r="H249" s="264"/>
      <c r="I249" s="262"/>
      <c r="J249" s="262"/>
      <c r="K249" s="262"/>
      <c r="L249" s="262"/>
      <c r="M249" s="264"/>
      <c r="N249" s="264"/>
      <c r="O249" s="264"/>
      <c r="P249" s="264"/>
      <c r="Q249" s="264"/>
      <c r="R249" s="264"/>
      <c r="S249" s="264"/>
      <c r="T249" s="264"/>
      <c r="U249" s="264"/>
      <c r="V249" s="264"/>
      <c r="W249" s="264"/>
      <c r="X249" s="264"/>
      <c r="Y249" s="264"/>
      <c r="Z249" s="264"/>
      <c r="AA249" s="264"/>
      <c r="AB249" s="264"/>
      <c r="AC249" s="264"/>
      <c r="AD249" s="264"/>
      <c r="AE249" s="264"/>
      <c r="AF249" s="262"/>
      <c r="AG249" s="264"/>
    </row>
    <row r="250" spans="1:33" s="3" customFormat="1">
      <c r="A250" s="264"/>
      <c r="B250" s="264"/>
      <c r="C250" s="264"/>
      <c r="D250" s="264"/>
      <c r="E250" s="264"/>
      <c r="F250" s="264"/>
      <c r="G250" s="264"/>
      <c r="H250" s="264"/>
      <c r="I250" s="262"/>
      <c r="J250" s="262"/>
      <c r="K250" s="262"/>
      <c r="L250" s="262"/>
      <c r="M250" s="264"/>
      <c r="N250" s="264"/>
      <c r="O250" s="264"/>
      <c r="P250" s="264"/>
      <c r="Q250" s="264"/>
      <c r="R250" s="264"/>
      <c r="S250" s="264"/>
      <c r="T250" s="264"/>
      <c r="U250" s="264"/>
      <c r="V250" s="264"/>
      <c r="W250" s="264"/>
      <c r="X250" s="264"/>
      <c r="Y250" s="264"/>
      <c r="Z250" s="264"/>
      <c r="AA250" s="264"/>
      <c r="AB250" s="264"/>
      <c r="AC250" s="264"/>
      <c r="AD250" s="264"/>
      <c r="AE250" s="264"/>
      <c r="AF250" s="262"/>
      <c r="AG250" s="264"/>
    </row>
    <row r="251" spans="1:33" s="3" customFormat="1">
      <c r="A251" s="264"/>
      <c r="B251" s="264"/>
      <c r="C251" s="264"/>
      <c r="D251" s="264"/>
      <c r="E251" s="264"/>
      <c r="F251" s="264"/>
      <c r="G251" s="264"/>
      <c r="H251" s="264"/>
      <c r="I251" s="262"/>
      <c r="J251" s="262"/>
      <c r="K251" s="262"/>
      <c r="L251" s="262"/>
      <c r="M251" s="264"/>
      <c r="N251" s="264"/>
      <c r="O251" s="264"/>
      <c r="P251" s="264"/>
      <c r="Q251" s="264"/>
      <c r="R251" s="264"/>
      <c r="S251" s="264"/>
      <c r="T251" s="264"/>
      <c r="U251" s="264"/>
      <c r="V251" s="264"/>
      <c r="W251" s="264"/>
      <c r="X251" s="264"/>
      <c r="Y251" s="264"/>
      <c r="Z251" s="264"/>
      <c r="AA251" s="264"/>
      <c r="AB251" s="264"/>
      <c r="AC251" s="264"/>
      <c r="AD251" s="264"/>
      <c r="AE251" s="264"/>
      <c r="AF251" s="262"/>
      <c r="AG251" s="264"/>
    </row>
    <row r="252" spans="1:33" s="3" customFormat="1">
      <c r="A252" s="264"/>
      <c r="B252" s="264"/>
      <c r="C252" s="264"/>
      <c r="D252" s="264"/>
      <c r="E252" s="264"/>
      <c r="F252" s="264"/>
      <c r="G252" s="264"/>
      <c r="H252" s="264"/>
      <c r="I252" s="262"/>
      <c r="J252" s="262"/>
      <c r="K252" s="262"/>
      <c r="L252" s="262"/>
      <c r="M252" s="264"/>
      <c r="N252" s="264"/>
      <c r="O252" s="264"/>
      <c r="P252" s="264"/>
      <c r="Q252" s="264"/>
      <c r="R252" s="264"/>
      <c r="S252" s="264"/>
      <c r="T252" s="264"/>
      <c r="U252" s="264"/>
      <c r="V252" s="264"/>
      <c r="W252" s="264"/>
      <c r="X252" s="264"/>
      <c r="Y252" s="264"/>
      <c r="Z252" s="264"/>
      <c r="AA252" s="264"/>
      <c r="AB252" s="264"/>
      <c r="AC252" s="264"/>
      <c r="AD252" s="264"/>
      <c r="AE252" s="264"/>
      <c r="AF252" s="262"/>
      <c r="AG252" s="264"/>
    </row>
    <row r="253" spans="1:33" s="3" customFormat="1">
      <c r="A253" s="264"/>
      <c r="B253" s="264"/>
      <c r="C253" s="264"/>
      <c r="D253" s="264"/>
      <c r="E253" s="264"/>
      <c r="F253" s="264"/>
      <c r="G253" s="264"/>
      <c r="H253" s="264"/>
      <c r="I253" s="262"/>
      <c r="J253" s="262"/>
      <c r="K253" s="262"/>
      <c r="L253" s="262"/>
      <c r="M253" s="264"/>
      <c r="N253" s="264"/>
      <c r="O253" s="264"/>
      <c r="P253" s="264"/>
      <c r="Q253" s="264"/>
      <c r="R253" s="264"/>
      <c r="S253" s="264"/>
      <c r="T253" s="264"/>
      <c r="U253" s="264"/>
      <c r="V253" s="264"/>
      <c r="W253" s="264"/>
      <c r="X253" s="264"/>
      <c r="Y253" s="264"/>
      <c r="Z253" s="264"/>
      <c r="AA253" s="264"/>
      <c r="AB253" s="264"/>
      <c r="AC253" s="264"/>
      <c r="AD253" s="264"/>
      <c r="AE253" s="264"/>
      <c r="AF253" s="262"/>
      <c r="AG253" s="264"/>
    </row>
    <row r="254" spans="1:33" s="3" customFormat="1">
      <c r="A254" s="264"/>
      <c r="B254" s="264"/>
      <c r="C254" s="264"/>
      <c r="D254" s="264"/>
      <c r="E254" s="264"/>
      <c r="F254" s="264"/>
      <c r="G254" s="264"/>
      <c r="H254" s="264"/>
      <c r="I254" s="262"/>
      <c r="J254" s="262"/>
      <c r="K254" s="262"/>
      <c r="L254" s="262"/>
      <c r="M254" s="264"/>
      <c r="N254" s="264"/>
      <c r="O254" s="264"/>
      <c r="P254" s="264"/>
      <c r="Q254" s="264"/>
      <c r="R254" s="264"/>
      <c r="S254" s="264"/>
      <c r="T254" s="264"/>
      <c r="U254" s="264"/>
      <c r="V254" s="264"/>
      <c r="W254" s="264"/>
      <c r="X254" s="264"/>
      <c r="Y254" s="264"/>
      <c r="Z254" s="264"/>
      <c r="AA254" s="264"/>
      <c r="AB254" s="264"/>
      <c r="AC254" s="264"/>
      <c r="AD254" s="264"/>
      <c r="AE254" s="264"/>
      <c r="AF254" s="262"/>
      <c r="AG254" s="264"/>
    </row>
    <row r="255" spans="1:33" s="3" customFormat="1">
      <c r="A255" s="264"/>
      <c r="B255" s="264"/>
      <c r="C255" s="264"/>
      <c r="D255" s="264"/>
      <c r="E255" s="264"/>
      <c r="F255" s="264"/>
      <c r="G255" s="264"/>
      <c r="H255" s="264"/>
      <c r="I255" s="262"/>
      <c r="J255" s="262"/>
      <c r="K255" s="262"/>
      <c r="L255" s="262"/>
      <c r="M255" s="264"/>
      <c r="N255" s="264"/>
      <c r="O255" s="264"/>
      <c r="P255" s="264"/>
      <c r="Q255" s="264"/>
      <c r="R255" s="264"/>
      <c r="S255" s="264"/>
      <c r="T255" s="264"/>
      <c r="U255" s="264"/>
      <c r="V255" s="264"/>
      <c r="W255" s="264"/>
      <c r="X255" s="264"/>
      <c r="Y255" s="264"/>
      <c r="Z255" s="264"/>
      <c r="AA255" s="264"/>
      <c r="AB255" s="264"/>
      <c r="AC255" s="264"/>
      <c r="AD255" s="264"/>
      <c r="AE255" s="264"/>
      <c r="AF255" s="262"/>
      <c r="AG255" s="264"/>
    </row>
    <row r="256" spans="1:33" s="3" customFormat="1">
      <c r="A256" s="264"/>
      <c r="B256" s="264"/>
      <c r="C256" s="264"/>
      <c r="D256" s="264"/>
      <c r="E256" s="264"/>
      <c r="F256" s="264"/>
      <c r="G256" s="264"/>
      <c r="H256" s="264"/>
      <c r="I256" s="262"/>
      <c r="J256" s="262"/>
      <c r="K256" s="262"/>
      <c r="L256" s="262"/>
      <c r="M256" s="264"/>
      <c r="N256" s="264"/>
      <c r="O256" s="264"/>
      <c r="P256" s="264"/>
      <c r="Q256" s="264"/>
      <c r="R256" s="264"/>
      <c r="S256" s="264"/>
      <c r="T256" s="264"/>
      <c r="U256" s="264"/>
      <c r="V256" s="264"/>
      <c r="W256" s="264"/>
      <c r="X256" s="264"/>
      <c r="Y256" s="264"/>
      <c r="Z256" s="264"/>
      <c r="AA256" s="264"/>
      <c r="AB256" s="264"/>
      <c r="AC256" s="264"/>
      <c r="AD256" s="264"/>
      <c r="AE256" s="264"/>
      <c r="AF256" s="262"/>
      <c r="AG256" s="264"/>
    </row>
    <row r="257" spans="1:33" s="3" customFormat="1">
      <c r="A257" s="264"/>
      <c r="B257" s="264"/>
      <c r="C257" s="264"/>
      <c r="D257" s="264"/>
      <c r="E257" s="264"/>
      <c r="F257" s="264"/>
      <c r="G257" s="264"/>
      <c r="H257" s="264"/>
      <c r="I257" s="262"/>
      <c r="J257" s="262"/>
      <c r="K257" s="262"/>
      <c r="L257" s="262"/>
      <c r="M257" s="264"/>
      <c r="N257" s="264"/>
      <c r="O257" s="264"/>
      <c r="P257" s="264"/>
      <c r="Q257" s="264"/>
      <c r="R257" s="264"/>
      <c r="S257" s="264"/>
      <c r="T257" s="264"/>
      <c r="U257" s="264"/>
      <c r="V257" s="264"/>
      <c r="W257" s="264"/>
      <c r="X257" s="264"/>
      <c r="Y257" s="264"/>
      <c r="Z257" s="264"/>
      <c r="AA257" s="264"/>
      <c r="AB257" s="264"/>
      <c r="AC257" s="264"/>
      <c r="AD257" s="264"/>
      <c r="AE257" s="264"/>
      <c r="AF257" s="262"/>
      <c r="AG257" s="264"/>
    </row>
    <row r="258" spans="1:33" s="3" customFormat="1">
      <c r="A258" s="264"/>
      <c r="B258" s="264"/>
      <c r="C258" s="264"/>
      <c r="D258" s="264"/>
      <c r="E258" s="264"/>
      <c r="F258" s="264"/>
      <c r="G258" s="264"/>
      <c r="H258" s="264"/>
      <c r="I258" s="262"/>
      <c r="J258" s="262"/>
      <c r="K258" s="262"/>
      <c r="L258" s="262"/>
      <c r="M258" s="264"/>
      <c r="N258" s="264"/>
      <c r="O258" s="264"/>
      <c r="P258" s="264"/>
      <c r="Q258" s="264"/>
      <c r="R258" s="264"/>
      <c r="S258" s="264"/>
      <c r="T258" s="264"/>
      <c r="U258" s="264"/>
      <c r="V258" s="264"/>
      <c r="W258" s="264"/>
      <c r="X258" s="264"/>
      <c r="Y258" s="264"/>
      <c r="Z258" s="264"/>
      <c r="AA258" s="264"/>
      <c r="AB258" s="264"/>
      <c r="AC258" s="264"/>
      <c r="AD258" s="264"/>
      <c r="AE258" s="264"/>
      <c r="AF258" s="262"/>
      <c r="AG258" s="264"/>
    </row>
    <row r="259" spans="1:33" s="3" customFormat="1">
      <c r="A259" s="264"/>
      <c r="B259" s="264"/>
      <c r="C259" s="264"/>
      <c r="D259" s="264"/>
      <c r="E259" s="264"/>
      <c r="F259" s="264"/>
      <c r="G259" s="264"/>
      <c r="H259" s="264"/>
      <c r="I259" s="262"/>
      <c r="J259" s="262"/>
      <c r="K259" s="262"/>
      <c r="L259" s="262"/>
      <c r="M259" s="264"/>
      <c r="N259" s="264"/>
      <c r="O259" s="264"/>
      <c r="P259" s="264"/>
      <c r="Q259" s="264"/>
      <c r="R259" s="264"/>
      <c r="S259" s="264"/>
      <c r="T259" s="264"/>
      <c r="U259" s="264"/>
      <c r="V259" s="264"/>
      <c r="W259" s="264"/>
      <c r="X259" s="264"/>
      <c r="Y259" s="264"/>
      <c r="Z259" s="264"/>
      <c r="AA259" s="264"/>
      <c r="AB259" s="264"/>
      <c r="AC259" s="264"/>
      <c r="AD259" s="264"/>
      <c r="AE259" s="264"/>
      <c r="AF259" s="262"/>
      <c r="AG259" s="264"/>
    </row>
    <row r="260" spans="1:33" s="3" customFormat="1">
      <c r="A260" s="264"/>
      <c r="B260" s="264"/>
      <c r="C260" s="264"/>
      <c r="D260" s="264"/>
      <c r="E260" s="264"/>
      <c r="F260" s="264"/>
      <c r="G260" s="264"/>
      <c r="H260" s="264"/>
      <c r="I260" s="262"/>
      <c r="J260" s="262"/>
      <c r="K260" s="262"/>
      <c r="L260" s="262"/>
      <c r="M260" s="264"/>
      <c r="N260" s="264"/>
      <c r="O260" s="264"/>
      <c r="P260" s="264"/>
      <c r="Q260" s="264"/>
      <c r="R260" s="264"/>
      <c r="S260" s="264"/>
      <c r="T260" s="264"/>
      <c r="U260" s="264"/>
      <c r="V260" s="264"/>
      <c r="W260" s="264"/>
      <c r="X260" s="264"/>
      <c r="Y260" s="264"/>
      <c r="Z260" s="264"/>
      <c r="AA260" s="264"/>
      <c r="AB260" s="264"/>
      <c r="AC260" s="264"/>
      <c r="AD260" s="264"/>
      <c r="AE260" s="264"/>
      <c r="AF260" s="262"/>
      <c r="AG260" s="264"/>
    </row>
    <row r="261" spans="1:33" s="3" customFormat="1">
      <c r="A261" s="264"/>
      <c r="B261" s="264"/>
      <c r="C261" s="264"/>
      <c r="D261" s="264"/>
      <c r="E261" s="264"/>
      <c r="F261" s="264"/>
      <c r="G261" s="264"/>
      <c r="H261" s="264"/>
      <c r="I261" s="262"/>
      <c r="J261" s="262"/>
      <c r="K261" s="262"/>
      <c r="L261" s="262"/>
      <c r="M261" s="264"/>
      <c r="N261" s="264"/>
      <c r="O261" s="264"/>
      <c r="P261" s="264"/>
      <c r="Q261" s="264"/>
      <c r="R261" s="264"/>
      <c r="S261" s="264"/>
      <c r="T261" s="264"/>
      <c r="U261" s="264"/>
      <c r="V261" s="264"/>
      <c r="W261" s="264"/>
      <c r="X261" s="264"/>
      <c r="Y261" s="264"/>
      <c r="Z261" s="264"/>
      <c r="AA261" s="264"/>
      <c r="AB261" s="264"/>
      <c r="AC261" s="264"/>
      <c r="AD261" s="264"/>
      <c r="AE261" s="264"/>
      <c r="AF261" s="262"/>
      <c r="AG261" s="264"/>
    </row>
    <row r="262" spans="1:33" s="3" customFormat="1">
      <c r="A262" s="264"/>
      <c r="B262" s="264"/>
      <c r="C262" s="264"/>
      <c r="D262" s="264"/>
      <c r="E262" s="264"/>
      <c r="F262" s="264"/>
      <c r="G262" s="264"/>
      <c r="H262" s="264"/>
      <c r="I262" s="262"/>
      <c r="J262" s="262"/>
      <c r="K262" s="262"/>
      <c r="L262" s="262"/>
      <c r="M262" s="264"/>
      <c r="N262" s="264"/>
      <c r="O262" s="264"/>
      <c r="P262" s="264"/>
      <c r="Q262" s="264"/>
      <c r="R262" s="264"/>
      <c r="S262" s="264"/>
      <c r="T262" s="264"/>
      <c r="U262" s="264"/>
      <c r="V262" s="264"/>
      <c r="W262" s="264"/>
      <c r="X262" s="264"/>
      <c r="Y262" s="264"/>
      <c r="Z262" s="264"/>
      <c r="AA262" s="264"/>
      <c r="AB262" s="264"/>
      <c r="AC262" s="264"/>
      <c r="AD262" s="264"/>
      <c r="AE262" s="264"/>
      <c r="AF262" s="262"/>
      <c r="AG262" s="264"/>
    </row>
    <row r="263" spans="1:33" s="3" customFormat="1">
      <c r="A263" s="264"/>
      <c r="B263" s="264"/>
      <c r="C263" s="264"/>
      <c r="D263" s="264"/>
      <c r="E263" s="264"/>
      <c r="F263" s="264"/>
      <c r="G263" s="264"/>
      <c r="H263" s="264"/>
      <c r="I263" s="262"/>
      <c r="J263" s="262"/>
      <c r="K263" s="262"/>
      <c r="L263" s="262"/>
      <c r="M263" s="264"/>
      <c r="N263" s="264"/>
      <c r="O263" s="264"/>
      <c r="P263" s="264"/>
      <c r="Q263" s="264"/>
      <c r="R263" s="264"/>
      <c r="S263" s="264"/>
      <c r="T263" s="264"/>
      <c r="U263" s="264"/>
      <c r="V263" s="264"/>
      <c r="W263" s="264"/>
      <c r="X263" s="264"/>
      <c r="Y263" s="264"/>
      <c r="Z263" s="264"/>
      <c r="AA263" s="264"/>
      <c r="AB263" s="264"/>
      <c r="AC263" s="264"/>
      <c r="AD263" s="264"/>
      <c r="AE263" s="264"/>
      <c r="AF263" s="262"/>
      <c r="AG263" s="264"/>
    </row>
    <row r="264" spans="1:33" s="3" customFormat="1">
      <c r="A264" s="264"/>
      <c r="B264" s="264"/>
      <c r="C264" s="264"/>
      <c r="D264" s="264"/>
      <c r="E264" s="264"/>
      <c r="F264" s="264"/>
      <c r="G264" s="264"/>
      <c r="H264" s="264"/>
      <c r="I264" s="262"/>
      <c r="J264" s="262"/>
      <c r="K264" s="262"/>
      <c r="L264" s="262"/>
      <c r="M264" s="264"/>
      <c r="N264" s="264"/>
      <c r="O264" s="264"/>
      <c r="P264" s="264"/>
      <c r="Q264" s="264"/>
      <c r="R264" s="264"/>
      <c r="S264" s="264"/>
      <c r="T264" s="264"/>
      <c r="U264" s="264"/>
      <c r="V264" s="264"/>
      <c r="W264" s="264"/>
      <c r="X264" s="264"/>
      <c r="Y264" s="264"/>
      <c r="Z264" s="264"/>
      <c r="AA264" s="264"/>
      <c r="AB264" s="264"/>
      <c r="AC264" s="264"/>
      <c r="AD264" s="264"/>
      <c r="AE264" s="264"/>
      <c r="AF264" s="262"/>
      <c r="AG264" s="264"/>
    </row>
    <row r="265" spans="1:33" s="3" customFormat="1">
      <c r="A265" s="264"/>
      <c r="B265" s="264"/>
      <c r="C265" s="264"/>
      <c r="D265" s="264"/>
      <c r="E265" s="264"/>
      <c r="F265" s="264"/>
      <c r="G265" s="264"/>
      <c r="H265" s="264"/>
      <c r="I265" s="262"/>
      <c r="J265" s="262"/>
      <c r="K265" s="262"/>
      <c r="L265" s="262"/>
      <c r="M265" s="264"/>
      <c r="N265" s="264"/>
      <c r="O265" s="264"/>
      <c r="P265" s="264"/>
      <c r="Q265" s="264"/>
      <c r="R265" s="264"/>
      <c r="S265" s="264"/>
      <c r="T265" s="264"/>
      <c r="U265" s="264"/>
      <c r="V265" s="264"/>
      <c r="W265" s="264"/>
      <c r="X265" s="264"/>
      <c r="Y265" s="264"/>
      <c r="Z265" s="264"/>
      <c r="AA265" s="264"/>
      <c r="AB265" s="264"/>
      <c r="AC265" s="264"/>
      <c r="AD265" s="264"/>
      <c r="AE265" s="264"/>
      <c r="AF265" s="262"/>
      <c r="AG265" s="264"/>
    </row>
    <row r="266" spans="1:33" s="3" customFormat="1">
      <c r="A266" s="264"/>
      <c r="B266" s="264"/>
      <c r="C266" s="264"/>
      <c r="D266" s="264"/>
      <c r="E266" s="264"/>
      <c r="F266" s="264"/>
      <c r="G266" s="264"/>
      <c r="H266" s="264"/>
      <c r="I266" s="262"/>
      <c r="J266" s="262"/>
      <c r="K266" s="262"/>
      <c r="L266" s="262"/>
      <c r="M266" s="264"/>
      <c r="N266" s="264"/>
      <c r="O266" s="264"/>
      <c r="P266" s="264"/>
      <c r="Q266" s="264"/>
      <c r="R266" s="264"/>
      <c r="S266" s="264"/>
      <c r="T266" s="264"/>
      <c r="U266" s="264"/>
      <c r="V266" s="264"/>
      <c r="W266" s="264"/>
      <c r="X266" s="264"/>
      <c r="Y266" s="264"/>
      <c r="Z266" s="264"/>
      <c r="AA266" s="264"/>
      <c r="AB266" s="264"/>
      <c r="AC266" s="264"/>
      <c r="AD266" s="264"/>
      <c r="AE266" s="264"/>
      <c r="AF266" s="262"/>
      <c r="AG266" s="264"/>
    </row>
    <row r="267" spans="1:33" s="3" customFormat="1">
      <c r="A267" s="264"/>
      <c r="B267" s="264"/>
      <c r="C267" s="264"/>
      <c r="D267" s="264"/>
      <c r="E267" s="264"/>
      <c r="F267" s="264"/>
      <c r="G267" s="264"/>
      <c r="H267" s="264"/>
      <c r="I267" s="262"/>
      <c r="J267" s="262"/>
      <c r="K267" s="262"/>
      <c r="L267" s="262"/>
      <c r="M267" s="264"/>
      <c r="N267" s="264"/>
      <c r="O267" s="264"/>
      <c r="P267" s="264"/>
      <c r="Q267" s="264"/>
      <c r="R267" s="264"/>
      <c r="S267" s="264"/>
      <c r="T267" s="264"/>
      <c r="U267" s="264"/>
      <c r="V267" s="264"/>
      <c r="W267" s="264"/>
      <c r="X267" s="264"/>
      <c r="Y267" s="264"/>
      <c r="Z267" s="264"/>
      <c r="AA267" s="264"/>
      <c r="AB267" s="264"/>
      <c r="AC267" s="264"/>
      <c r="AD267" s="264"/>
      <c r="AE267" s="264"/>
      <c r="AF267" s="262"/>
      <c r="AG267" s="264"/>
    </row>
    <row r="268" spans="1:33" s="3" customFormat="1">
      <c r="A268" s="264"/>
      <c r="B268" s="264"/>
      <c r="C268" s="264"/>
      <c r="D268" s="264"/>
      <c r="E268" s="264"/>
      <c r="F268" s="264"/>
      <c r="G268" s="264"/>
      <c r="H268" s="264"/>
      <c r="I268" s="262"/>
      <c r="J268" s="262"/>
      <c r="K268" s="262"/>
      <c r="L268" s="262"/>
      <c r="M268" s="264"/>
      <c r="N268" s="264"/>
      <c r="O268" s="264"/>
      <c r="P268" s="264"/>
      <c r="Q268" s="264"/>
      <c r="R268" s="264"/>
      <c r="S268" s="264"/>
      <c r="T268" s="264"/>
      <c r="U268" s="264"/>
      <c r="V268" s="264"/>
      <c r="W268" s="264"/>
      <c r="X268" s="264"/>
      <c r="Y268" s="264"/>
      <c r="Z268" s="264"/>
      <c r="AA268" s="264"/>
      <c r="AB268" s="264"/>
      <c r="AC268" s="264"/>
      <c r="AD268" s="264"/>
      <c r="AE268" s="264"/>
      <c r="AF268" s="262"/>
      <c r="AG268" s="264"/>
    </row>
    <row r="269" spans="1:33" s="3" customFormat="1">
      <c r="A269" s="264"/>
      <c r="B269" s="264"/>
      <c r="C269" s="264"/>
      <c r="D269" s="264"/>
      <c r="E269" s="264"/>
      <c r="F269" s="264"/>
      <c r="G269" s="264"/>
      <c r="H269" s="264"/>
      <c r="I269" s="262"/>
      <c r="J269" s="262"/>
      <c r="K269" s="262"/>
      <c r="L269" s="262"/>
      <c r="M269" s="264"/>
      <c r="N269" s="264"/>
      <c r="O269" s="264"/>
      <c r="P269" s="264"/>
      <c r="Q269" s="264"/>
      <c r="R269" s="264"/>
      <c r="S269" s="264"/>
      <c r="T269" s="264"/>
      <c r="U269" s="264"/>
      <c r="V269" s="264"/>
      <c r="W269" s="264"/>
      <c r="X269" s="264"/>
      <c r="Y269" s="264"/>
      <c r="Z269" s="264"/>
      <c r="AA269" s="264"/>
      <c r="AB269" s="264"/>
      <c r="AC269" s="264"/>
      <c r="AD269" s="264"/>
      <c r="AE269" s="264"/>
      <c r="AF269" s="262"/>
      <c r="AG269" s="264"/>
    </row>
    <row r="270" spans="1:33" s="3" customFormat="1">
      <c r="A270" s="264"/>
      <c r="B270" s="264"/>
      <c r="C270" s="264"/>
      <c r="D270" s="264"/>
      <c r="E270" s="264"/>
      <c r="F270" s="264"/>
      <c r="G270" s="264"/>
      <c r="H270" s="264"/>
      <c r="I270" s="262"/>
      <c r="J270" s="262"/>
      <c r="K270" s="262"/>
      <c r="L270" s="262"/>
      <c r="M270" s="264"/>
      <c r="N270" s="264"/>
      <c r="O270" s="264"/>
      <c r="P270" s="264"/>
      <c r="Q270" s="264"/>
      <c r="R270" s="264"/>
      <c r="S270" s="264"/>
      <c r="T270" s="264"/>
      <c r="U270" s="264"/>
      <c r="V270" s="264"/>
      <c r="W270" s="264"/>
      <c r="X270" s="264"/>
      <c r="Y270" s="264"/>
      <c r="Z270" s="264"/>
      <c r="AA270" s="264"/>
      <c r="AB270" s="264"/>
      <c r="AC270" s="264"/>
      <c r="AD270" s="264"/>
      <c r="AE270" s="264"/>
      <c r="AF270" s="262"/>
      <c r="AG270" s="264"/>
    </row>
    <row r="271" spans="1:33" s="3" customFormat="1">
      <c r="A271" s="264"/>
      <c r="B271" s="264"/>
      <c r="C271" s="264"/>
      <c r="D271" s="264"/>
      <c r="E271" s="264"/>
      <c r="F271" s="264"/>
      <c r="G271" s="264"/>
      <c r="H271" s="264"/>
      <c r="I271" s="262"/>
      <c r="J271" s="262"/>
      <c r="K271" s="262"/>
      <c r="L271" s="262"/>
      <c r="M271" s="264"/>
      <c r="N271" s="264"/>
      <c r="O271" s="264"/>
      <c r="P271" s="264"/>
      <c r="Q271" s="264"/>
      <c r="R271" s="264"/>
      <c r="S271" s="264"/>
      <c r="T271" s="264"/>
      <c r="U271" s="264"/>
      <c r="V271" s="264"/>
      <c r="W271" s="264"/>
      <c r="X271" s="264"/>
      <c r="Y271" s="264"/>
      <c r="Z271" s="264"/>
      <c r="AA271" s="264"/>
      <c r="AB271" s="264"/>
      <c r="AC271" s="264"/>
      <c r="AD271" s="264"/>
      <c r="AE271" s="264"/>
      <c r="AF271" s="262"/>
      <c r="AG271" s="264"/>
    </row>
    <row r="272" spans="1:33" s="3" customFormat="1">
      <c r="A272" s="264"/>
      <c r="B272" s="264"/>
      <c r="C272" s="264"/>
      <c r="D272" s="264"/>
      <c r="E272" s="264"/>
      <c r="F272" s="264"/>
      <c r="G272" s="264"/>
      <c r="H272" s="264"/>
      <c r="I272" s="262"/>
      <c r="J272" s="262"/>
      <c r="K272" s="262"/>
      <c r="L272" s="262"/>
      <c r="M272" s="264"/>
      <c r="N272" s="264"/>
      <c r="O272" s="264"/>
      <c r="P272" s="264"/>
      <c r="Q272" s="264"/>
      <c r="R272" s="264"/>
      <c r="S272" s="264"/>
      <c r="T272" s="264"/>
      <c r="U272" s="264"/>
      <c r="V272" s="264"/>
      <c r="W272" s="264"/>
      <c r="X272" s="264"/>
      <c r="Y272" s="264"/>
      <c r="Z272" s="264"/>
      <c r="AA272" s="264"/>
      <c r="AB272" s="264"/>
      <c r="AC272" s="264"/>
      <c r="AD272" s="264"/>
      <c r="AE272" s="264"/>
      <c r="AF272" s="262"/>
      <c r="AG272" s="264"/>
    </row>
    <row r="273" spans="1:33" s="3" customFormat="1">
      <c r="A273" s="264"/>
      <c r="B273" s="264"/>
      <c r="C273" s="264"/>
      <c r="D273" s="264"/>
      <c r="E273" s="264"/>
      <c r="F273" s="264"/>
      <c r="G273" s="264"/>
      <c r="H273" s="264"/>
      <c r="I273" s="262"/>
      <c r="J273" s="262"/>
      <c r="K273" s="262"/>
      <c r="L273" s="262"/>
      <c r="M273" s="264"/>
      <c r="N273" s="264"/>
      <c r="O273" s="264"/>
      <c r="P273" s="264"/>
      <c r="Q273" s="264"/>
      <c r="R273" s="264"/>
      <c r="S273" s="264"/>
      <c r="T273" s="264"/>
      <c r="U273" s="264"/>
      <c r="V273" s="264"/>
      <c r="W273" s="264"/>
      <c r="X273" s="264"/>
      <c r="Y273" s="264"/>
      <c r="Z273" s="264"/>
      <c r="AA273" s="264"/>
      <c r="AB273" s="264"/>
      <c r="AC273" s="264"/>
      <c r="AD273" s="264"/>
      <c r="AE273" s="264"/>
      <c r="AF273" s="262"/>
      <c r="AG273" s="264"/>
    </row>
    <row r="274" spans="1:33" s="3" customFormat="1">
      <c r="A274" s="264"/>
      <c r="B274" s="264"/>
      <c r="C274" s="264"/>
      <c r="D274" s="264"/>
      <c r="E274" s="264"/>
      <c r="F274" s="264"/>
      <c r="G274" s="264"/>
      <c r="H274" s="264"/>
      <c r="I274" s="262"/>
      <c r="J274" s="262"/>
      <c r="K274" s="262"/>
      <c r="L274" s="262"/>
      <c r="M274" s="264"/>
      <c r="N274" s="264"/>
      <c r="O274" s="264"/>
      <c r="P274" s="264"/>
      <c r="Q274" s="264"/>
      <c r="R274" s="264"/>
      <c r="S274" s="264"/>
      <c r="T274" s="264"/>
      <c r="U274" s="264"/>
      <c r="V274" s="264"/>
      <c r="W274" s="264"/>
      <c r="X274" s="264"/>
      <c r="Y274" s="264"/>
      <c r="Z274" s="264"/>
      <c r="AA274" s="264"/>
      <c r="AB274" s="264"/>
      <c r="AC274" s="264"/>
      <c r="AD274" s="264"/>
      <c r="AE274" s="264"/>
      <c r="AF274" s="262"/>
      <c r="AG274" s="264"/>
    </row>
    <row r="275" spans="1:33" s="3" customFormat="1">
      <c r="A275" s="264"/>
      <c r="B275" s="264"/>
      <c r="C275" s="264"/>
      <c r="D275" s="264"/>
      <c r="E275" s="264"/>
      <c r="F275" s="264"/>
      <c r="G275" s="264"/>
      <c r="H275" s="264"/>
      <c r="I275" s="262"/>
      <c r="J275" s="262"/>
      <c r="K275" s="262"/>
      <c r="L275" s="262"/>
      <c r="M275" s="264"/>
      <c r="N275" s="264"/>
      <c r="O275" s="264"/>
      <c r="P275" s="264"/>
      <c r="Q275" s="264"/>
      <c r="R275" s="264"/>
      <c r="S275" s="264"/>
      <c r="T275" s="264"/>
      <c r="U275" s="264"/>
      <c r="V275" s="264"/>
      <c r="W275" s="264"/>
      <c r="X275" s="264"/>
      <c r="Y275" s="264"/>
      <c r="Z275" s="264"/>
      <c r="AA275" s="264"/>
      <c r="AB275" s="264"/>
      <c r="AC275" s="264"/>
      <c r="AD275" s="264"/>
      <c r="AE275" s="264"/>
      <c r="AF275" s="262"/>
      <c r="AG275" s="264"/>
    </row>
    <row r="276" spans="1:33" s="3" customFormat="1">
      <c r="A276" s="264"/>
      <c r="B276" s="264"/>
      <c r="C276" s="264"/>
      <c r="D276" s="264"/>
      <c r="E276" s="264"/>
      <c r="F276" s="264"/>
      <c r="G276" s="264"/>
      <c r="H276" s="264"/>
      <c r="I276" s="262"/>
      <c r="J276" s="262"/>
      <c r="K276" s="262"/>
      <c r="L276" s="262"/>
      <c r="M276" s="264"/>
      <c r="N276" s="264"/>
      <c r="O276" s="264"/>
      <c r="P276" s="264"/>
      <c r="Q276" s="264"/>
      <c r="R276" s="264"/>
      <c r="S276" s="264"/>
      <c r="T276" s="264"/>
      <c r="U276" s="264"/>
      <c r="V276" s="264"/>
      <c r="W276" s="264"/>
      <c r="X276" s="264"/>
      <c r="Y276" s="264"/>
      <c r="Z276" s="264"/>
      <c r="AA276" s="264"/>
      <c r="AB276" s="264"/>
      <c r="AC276" s="264"/>
      <c r="AD276" s="264"/>
      <c r="AE276" s="264"/>
      <c r="AF276" s="262"/>
      <c r="AG276" s="264"/>
    </row>
    <row r="277" spans="1:33" s="3" customFormat="1">
      <c r="A277" s="264"/>
      <c r="B277" s="264"/>
      <c r="C277" s="264"/>
      <c r="D277" s="264"/>
      <c r="E277" s="264"/>
      <c r="F277" s="264"/>
      <c r="G277" s="264"/>
      <c r="H277" s="264"/>
      <c r="I277" s="262"/>
      <c r="J277" s="262"/>
      <c r="K277" s="262"/>
      <c r="L277" s="262"/>
      <c r="M277" s="264"/>
      <c r="N277" s="264"/>
      <c r="O277" s="264"/>
      <c r="P277" s="264"/>
      <c r="Q277" s="264"/>
      <c r="R277" s="264"/>
      <c r="S277" s="264"/>
      <c r="T277" s="264"/>
      <c r="U277" s="264"/>
      <c r="V277" s="264"/>
      <c r="W277" s="264"/>
      <c r="X277" s="264"/>
      <c r="Y277" s="264"/>
      <c r="Z277" s="264"/>
      <c r="AA277" s="264"/>
      <c r="AB277" s="264"/>
      <c r="AC277" s="264"/>
      <c r="AD277" s="264"/>
      <c r="AE277" s="264"/>
      <c r="AF277" s="262"/>
      <c r="AG277" s="264"/>
    </row>
    <row r="278" spans="1:33" s="3" customFormat="1">
      <c r="A278" s="264"/>
      <c r="B278" s="264"/>
      <c r="C278" s="264"/>
      <c r="D278" s="264"/>
      <c r="E278" s="264"/>
      <c r="F278" s="264"/>
      <c r="G278" s="264"/>
      <c r="H278" s="264"/>
      <c r="I278" s="262"/>
      <c r="J278" s="262"/>
      <c r="K278" s="262"/>
      <c r="L278" s="262"/>
      <c r="M278" s="264"/>
      <c r="N278" s="264"/>
      <c r="O278" s="264"/>
      <c r="P278" s="264"/>
      <c r="Q278" s="264"/>
      <c r="R278" s="264"/>
      <c r="S278" s="264"/>
      <c r="T278" s="264"/>
      <c r="U278" s="264"/>
      <c r="V278" s="264"/>
      <c r="W278" s="264"/>
      <c r="X278" s="264"/>
      <c r="Y278" s="264"/>
      <c r="Z278" s="264"/>
      <c r="AA278" s="264"/>
      <c r="AB278" s="264"/>
      <c r="AC278" s="264"/>
      <c r="AD278" s="264"/>
      <c r="AE278" s="264"/>
      <c r="AF278" s="262"/>
      <c r="AG278" s="264"/>
    </row>
    <row r="279" spans="1:33" s="3" customFormat="1">
      <c r="A279" s="264"/>
      <c r="B279" s="264"/>
      <c r="C279" s="264"/>
      <c r="D279" s="264"/>
      <c r="E279" s="264"/>
      <c r="F279" s="264"/>
      <c r="G279" s="264"/>
      <c r="H279" s="264"/>
      <c r="I279" s="262"/>
      <c r="J279" s="262"/>
      <c r="K279" s="262"/>
      <c r="L279" s="262"/>
      <c r="M279" s="264"/>
      <c r="N279" s="264"/>
      <c r="O279" s="264"/>
      <c r="P279" s="264"/>
      <c r="Q279" s="264"/>
      <c r="R279" s="264"/>
      <c r="S279" s="264"/>
      <c r="T279" s="264"/>
      <c r="U279" s="264"/>
      <c r="V279" s="264"/>
      <c r="W279" s="264"/>
      <c r="X279" s="264"/>
      <c r="Y279" s="264"/>
      <c r="Z279" s="264"/>
      <c r="AA279" s="264"/>
      <c r="AB279" s="264"/>
      <c r="AC279" s="264"/>
      <c r="AD279" s="264"/>
      <c r="AE279" s="264"/>
      <c r="AF279" s="262"/>
      <c r="AG279" s="264"/>
    </row>
    <row r="280" spans="1:33" s="3" customFormat="1">
      <c r="A280" s="264"/>
      <c r="B280" s="264"/>
      <c r="C280" s="264"/>
      <c r="D280" s="264"/>
      <c r="E280" s="264"/>
      <c r="F280" s="264"/>
      <c r="G280" s="264"/>
      <c r="H280" s="264"/>
      <c r="I280" s="262"/>
      <c r="J280" s="262"/>
      <c r="K280" s="262"/>
      <c r="L280" s="262"/>
      <c r="M280" s="264"/>
      <c r="N280" s="264"/>
      <c r="O280" s="264"/>
      <c r="P280" s="264"/>
      <c r="Q280" s="264"/>
      <c r="R280" s="264"/>
      <c r="S280" s="264"/>
      <c r="T280" s="264"/>
      <c r="U280" s="264"/>
      <c r="V280" s="264"/>
      <c r="W280" s="264"/>
      <c r="X280" s="264"/>
      <c r="Y280" s="264"/>
      <c r="Z280" s="264"/>
      <c r="AA280" s="264"/>
      <c r="AB280" s="264"/>
      <c r="AC280" s="264"/>
      <c r="AD280" s="264"/>
      <c r="AE280" s="264"/>
      <c r="AF280" s="262"/>
      <c r="AG280" s="264"/>
    </row>
    <row r="281" spans="1:33" s="3" customFormat="1">
      <c r="A281" s="264"/>
      <c r="B281" s="264"/>
      <c r="C281" s="264"/>
      <c r="D281" s="264"/>
      <c r="E281" s="264"/>
      <c r="F281" s="264"/>
      <c r="G281" s="264"/>
      <c r="H281" s="264"/>
      <c r="I281" s="262"/>
      <c r="J281" s="262"/>
      <c r="K281" s="262"/>
      <c r="L281" s="262"/>
      <c r="M281" s="264"/>
      <c r="N281" s="264"/>
      <c r="O281" s="264"/>
      <c r="P281" s="264"/>
      <c r="Q281" s="264"/>
      <c r="R281" s="264"/>
      <c r="S281" s="264"/>
      <c r="T281" s="264"/>
      <c r="U281" s="264"/>
      <c r="V281" s="264"/>
      <c r="W281" s="264"/>
      <c r="X281" s="264"/>
      <c r="Y281" s="264"/>
      <c r="Z281" s="264"/>
      <c r="AA281" s="264"/>
      <c r="AB281" s="264"/>
      <c r="AC281" s="264"/>
      <c r="AD281" s="264"/>
      <c r="AE281" s="264"/>
      <c r="AF281" s="262"/>
      <c r="AG281" s="264"/>
    </row>
    <row r="282" spans="1:33" s="3" customFormat="1">
      <c r="A282" s="264"/>
      <c r="B282" s="264"/>
      <c r="C282" s="264"/>
      <c r="D282" s="264"/>
      <c r="E282" s="264"/>
      <c r="F282" s="264"/>
      <c r="G282" s="264"/>
      <c r="H282" s="264"/>
      <c r="I282" s="262"/>
      <c r="J282" s="262"/>
      <c r="K282" s="262"/>
      <c r="L282" s="262"/>
      <c r="M282" s="264"/>
      <c r="N282" s="264"/>
      <c r="O282" s="264"/>
      <c r="P282" s="264"/>
      <c r="Q282" s="264"/>
      <c r="R282" s="264"/>
      <c r="S282" s="264"/>
      <c r="T282" s="264"/>
      <c r="U282" s="264"/>
      <c r="V282" s="264"/>
      <c r="W282" s="264"/>
      <c r="X282" s="264"/>
      <c r="Y282" s="264"/>
      <c r="Z282" s="264"/>
      <c r="AA282" s="264"/>
      <c r="AB282" s="264"/>
      <c r="AC282" s="264"/>
      <c r="AD282" s="264"/>
      <c r="AE282" s="264"/>
      <c r="AF282" s="262"/>
      <c r="AG282" s="264"/>
    </row>
    <row r="283" spans="1:33" s="3" customFormat="1">
      <c r="A283" s="264"/>
      <c r="B283" s="264"/>
      <c r="C283" s="264"/>
      <c r="D283" s="264"/>
      <c r="E283" s="264"/>
      <c r="F283" s="264"/>
      <c r="G283" s="264"/>
      <c r="H283" s="264"/>
      <c r="I283" s="262"/>
      <c r="J283" s="262"/>
      <c r="K283" s="262"/>
      <c r="L283" s="262"/>
      <c r="M283" s="264"/>
      <c r="N283" s="264"/>
      <c r="O283" s="264"/>
      <c r="P283" s="264"/>
      <c r="Q283" s="264"/>
      <c r="R283" s="264"/>
      <c r="S283" s="264"/>
      <c r="T283" s="264"/>
      <c r="U283" s="264"/>
      <c r="V283" s="264"/>
      <c r="W283" s="264"/>
      <c r="X283" s="264"/>
      <c r="Y283" s="264"/>
      <c r="Z283" s="264"/>
      <c r="AA283" s="264"/>
      <c r="AB283" s="264"/>
      <c r="AC283" s="264"/>
      <c r="AD283" s="264"/>
      <c r="AE283" s="264"/>
      <c r="AF283" s="262"/>
      <c r="AG283" s="264"/>
    </row>
    <row r="284" spans="1:33" s="3" customFormat="1">
      <c r="A284" s="264"/>
      <c r="B284" s="264"/>
      <c r="C284" s="264"/>
      <c r="D284" s="264"/>
      <c r="E284" s="264"/>
      <c r="F284" s="264"/>
      <c r="G284" s="264"/>
      <c r="H284" s="264"/>
      <c r="I284" s="262"/>
      <c r="J284" s="262"/>
      <c r="K284" s="262"/>
      <c r="L284" s="262"/>
      <c r="M284" s="264"/>
      <c r="N284" s="264"/>
      <c r="O284" s="264"/>
      <c r="P284" s="264"/>
      <c r="Q284" s="264"/>
      <c r="R284" s="264"/>
      <c r="S284" s="264"/>
      <c r="T284" s="264"/>
      <c r="U284" s="264"/>
      <c r="V284" s="264"/>
      <c r="W284" s="264"/>
      <c r="X284" s="264"/>
      <c r="Y284" s="264"/>
      <c r="Z284" s="264"/>
      <c r="AA284" s="264"/>
      <c r="AB284" s="264"/>
      <c r="AC284" s="264"/>
      <c r="AD284" s="264"/>
      <c r="AE284" s="264"/>
      <c r="AF284" s="262"/>
      <c r="AG284" s="264"/>
    </row>
    <row r="285" spans="1:33" s="3" customFormat="1">
      <c r="A285" s="264"/>
      <c r="B285" s="264"/>
      <c r="C285" s="264"/>
      <c r="D285" s="264"/>
      <c r="E285" s="264"/>
      <c r="F285" s="264"/>
      <c r="G285" s="264"/>
      <c r="H285" s="264"/>
      <c r="I285" s="262"/>
      <c r="J285" s="262"/>
      <c r="K285" s="262"/>
      <c r="L285" s="262"/>
      <c r="M285" s="264"/>
      <c r="N285" s="264"/>
      <c r="O285" s="264"/>
      <c r="P285" s="264"/>
      <c r="Q285" s="264"/>
      <c r="R285" s="264"/>
      <c r="S285" s="264"/>
      <c r="T285" s="264"/>
      <c r="U285" s="264"/>
      <c r="V285" s="264"/>
      <c r="W285" s="264"/>
      <c r="X285" s="264"/>
      <c r="Y285" s="264"/>
      <c r="Z285" s="264"/>
      <c r="AA285" s="264"/>
      <c r="AB285" s="264"/>
      <c r="AC285" s="264"/>
      <c r="AD285" s="264"/>
      <c r="AE285" s="264"/>
      <c r="AF285" s="262"/>
      <c r="AG285" s="264"/>
    </row>
    <row r="286" spans="1:33" s="3" customFormat="1">
      <c r="A286" s="264"/>
      <c r="B286" s="264"/>
      <c r="C286" s="264"/>
      <c r="D286" s="264"/>
      <c r="E286" s="264"/>
      <c r="F286" s="264"/>
      <c r="G286" s="264"/>
      <c r="H286" s="264"/>
      <c r="I286" s="262"/>
      <c r="J286" s="262"/>
      <c r="K286" s="262"/>
      <c r="L286" s="262"/>
      <c r="M286" s="264"/>
      <c r="N286" s="264"/>
      <c r="O286" s="264"/>
      <c r="P286" s="264"/>
      <c r="Q286" s="264"/>
      <c r="R286" s="264"/>
      <c r="S286" s="264"/>
      <c r="T286" s="264"/>
      <c r="U286" s="264"/>
      <c r="V286" s="264"/>
      <c r="W286" s="264"/>
      <c r="X286" s="264"/>
      <c r="Y286" s="264"/>
      <c r="Z286" s="264"/>
      <c r="AA286" s="264"/>
      <c r="AB286" s="264"/>
      <c r="AC286" s="264"/>
      <c r="AD286" s="264"/>
      <c r="AE286" s="264"/>
      <c r="AF286" s="262"/>
      <c r="AG286" s="264"/>
    </row>
    <row r="287" spans="1:33" s="3" customFormat="1">
      <c r="A287" s="264"/>
      <c r="B287" s="264"/>
      <c r="C287" s="264"/>
      <c r="D287" s="264"/>
      <c r="E287" s="264"/>
      <c r="F287" s="264"/>
      <c r="G287" s="264"/>
      <c r="H287" s="264"/>
      <c r="I287" s="262"/>
      <c r="J287" s="262"/>
      <c r="K287" s="262"/>
      <c r="L287" s="262"/>
      <c r="M287" s="264"/>
      <c r="N287" s="264"/>
      <c r="O287" s="264"/>
      <c r="P287" s="264"/>
      <c r="Q287" s="264"/>
      <c r="R287" s="264"/>
      <c r="S287" s="264"/>
      <c r="T287" s="264"/>
      <c r="U287" s="264"/>
      <c r="V287" s="264"/>
      <c r="W287" s="264"/>
      <c r="X287" s="264"/>
      <c r="Y287" s="264"/>
      <c r="Z287" s="264"/>
      <c r="AA287" s="264"/>
      <c r="AB287" s="264"/>
      <c r="AC287" s="264"/>
      <c r="AD287" s="264"/>
      <c r="AE287" s="264"/>
      <c r="AF287" s="262"/>
      <c r="AG287" s="264"/>
    </row>
    <row r="288" spans="1:33" s="3" customFormat="1">
      <c r="A288" s="264"/>
      <c r="B288" s="264"/>
      <c r="C288" s="264"/>
      <c r="D288" s="264"/>
      <c r="E288" s="264"/>
      <c r="F288" s="264"/>
      <c r="G288" s="264"/>
      <c r="H288" s="264"/>
      <c r="I288" s="262"/>
      <c r="J288" s="262"/>
      <c r="K288" s="262"/>
      <c r="L288" s="262"/>
      <c r="M288" s="264"/>
      <c r="N288" s="264"/>
      <c r="O288" s="264"/>
      <c r="P288" s="264"/>
      <c r="Q288" s="264"/>
      <c r="R288" s="264"/>
      <c r="S288" s="264"/>
      <c r="T288" s="264"/>
      <c r="U288" s="264"/>
      <c r="V288" s="264"/>
      <c r="W288" s="264"/>
      <c r="X288" s="264"/>
      <c r="Y288" s="264"/>
      <c r="Z288" s="264"/>
      <c r="AA288" s="264"/>
      <c r="AB288" s="264"/>
      <c r="AC288" s="264"/>
      <c r="AD288" s="264"/>
      <c r="AE288" s="264"/>
      <c r="AF288" s="262"/>
      <c r="AG288" s="264"/>
    </row>
    <row r="289" spans="1:33" s="3" customFormat="1">
      <c r="A289" s="264"/>
      <c r="B289" s="264"/>
      <c r="C289" s="264"/>
      <c r="D289" s="264"/>
      <c r="E289" s="264"/>
      <c r="F289" s="264"/>
      <c r="G289" s="264"/>
      <c r="H289" s="264"/>
      <c r="I289" s="262"/>
      <c r="J289" s="262"/>
      <c r="K289" s="262"/>
      <c r="L289" s="262"/>
      <c r="M289" s="264"/>
      <c r="N289" s="264"/>
      <c r="O289" s="264"/>
      <c r="P289" s="264"/>
      <c r="Q289" s="264"/>
      <c r="R289" s="264"/>
      <c r="S289" s="264"/>
      <c r="T289" s="264"/>
      <c r="U289" s="264"/>
      <c r="V289" s="264"/>
      <c r="W289" s="264"/>
      <c r="X289" s="264"/>
      <c r="Y289" s="264"/>
      <c r="Z289" s="264"/>
      <c r="AA289" s="264"/>
      <c r="AB289" s="264"/>
      <c r="AC289" s="264"/>
      <c r="AD289" s="264"/>
      <c r="AE289" s="264"/>
      <c r="AF289" s="262"/>
      <c r="AG289" s="264"/>
    </row>
    <row r="290" spans="1:33" s="3" customFormat="1">
      <c r="A290" s="264"/>
      <c r="B290" s="264"/>
      <c r="C290" s="264"/>
      <c r="D290" s="264"/>
      <c r="E290" s="264"/>
      <c r="F290" s="264"/>
      <c r="G290" s="264"/>
      <c r="H290" s="264"/>
      <c r="I290" s="262"/>
      <c r="J290" s="262"/>
      <c r="K290" s="262"/>
      <c r="L290" s="262"/>
      <c r="M290" s="264"/>
      <c r="N290" s="264"/>
      <c r="O290" s="264"/>
      <c r="P290" s="264"/>
      <c r="Q290" s="264"/>
      <c r="R290" s="264"/>
      <c r="S290" s="264"/>
      <c r="T290" s="264"/>
      <c r="U290" s="264"/>
      <c r="V290" s="264"/>
      <c r="W290" s="264"/>
      <c r="X290" s="264"/>
      <c r="Y290" s="264"/>
      <c r="Z290" s="264"/>
      <c r="AA290" s="264"/>
      <c r="AB290" s="264"/>
      <c r="AC290" s="264"/>
      <c r="AD290" s="264"/>
      <c r="AE290" s="264"/>
      <c r="AF290" s="262"/>
      <c r="AG290" s="264"/>
    </row>
    <row r="291" spans="1:33" s="3" customFormat="1">
      <c r="A291" s="264"/>
      <c r="B291" s="264"/>
      <c r="C291" s="264"/>
      <c r="D291" s="264"/>
      <c r="E291" s="264"/>
      <c r="F291" s="264"/>
      <c r="G291" s="264"/>
      <c r="H291" s="264"/>
      <c r="I291" s="262"/>
      <c r="J291" s="262"/>
      <c r="K291" s="262"/>
      <c r="L291" s="262"/>
      <c r="M291" s="264"/>
      <c r="N291" s="264"/>
      <c r="O291" s="264"/>
      <c r="P291" s="264"/>
      <c r="Q291" s="264"/>
      <c r="R291" s="264"/>
      <c r="S291" s="264"/>
      <c r="T291" s="264"/>
      <c r="U291" s="264"/>
      <c r="V291" s="264"/>
      <c r="W291" s="264"/>
      <c r="X291" s="264"/>
      <c r="Y291" s="264"/>
      <c r="Z291" s="264"/>
      <c r="AA291" s="264"/>
      <c r="AB291" s="264"/>
      <c r="AC291" s="264"/>
      <c r="AD291" s="264"/>
      <c r="AE291" s="264"/>
      <c r="AF291" s="262"/>
      <c r="AG291" s="264"/>
    </row>
    <row r="292" spans="1:33" s="3" customFormat="1">
      <c r="A292" s="264"/>
      <c r="B292" s="264"/>
      <c r="C292" s="264"/>
      <c r="D292" s="264"/>
      <c r="E292" s="264"/>
      <c r="F292" s="264"/>
      <c r="G292" s="264"/>
      <c r="H292" s="264"/>
      <c r="I292" s="262"/>
      <c r="J292" s="262"/>
      <c r="K292" s="262"/>
      <c r="L292" s="262"/>
      <c r="M292" s="264"/>
      <c r="N292" s="264"/>
      <c r="O292" s="264"/>
      <c r="P292" s="264"/>
      <c r="Q292" s="264"/>
      <c r="R292" s="264"/>
      <c r="S292" s="264"/>
      <c r="T292" s="264"/>
      <c r="U292" s="264"/>
      <c r="V292" s="264"/>
      <c r="W292" s="264"/>
      <c r="X292" s="264"/>
      <c r="Y292" s="264"/>
      <c r="Z292" s="264"/>
      <c r="AA292" s="264"/>
      <c r="AB292" s="264"/>
      <c r="AC292" s="264"/>
      <c r="AD292" s="264"/>
      <c r="AE292" s="264"/>
      <c r="AF292" s="262"/>
      <c r="AG292" s="264"/>
    </row>
    <row r="293" spans="1:33" s="3" customFormat="1">
      <c r="A293" s="264"/>
      <c r="B293" s="264"/>
      <c r="C293" s="264"/>
      <c r="D293" s="264"/>
      <c r="E293" s="264"/>
      <c r="F293" s="264"/>
      <c r="G293" s="264"/>
      <c r="H293" s="264"/>
      <c r="I293" s="262"/>
      <c r="J293" s="262"/>
      <c r="K293" s="262"/>
      <c r="L293" s="262"/>
      <c r="M293" s="264"/>
      <c r="N293" s="264"/>
      <c r="O293" s="264"/>
      <c r="P293" s="264"/>
      <c r="Q293" s="264"/>
      <c r="R293" s="264"/>
      <c r="S293" s="264"/>
      <c r="T293" s="264"/>
      <c r="U293" s="264"/>
      <c r="V293" s="264"/>
      <c r="W293" s="264"/>
      <c r="X293" s="264"/>
      <c r="Y293" s="264"/>
      <c r="Z293" s="264"/>
      <c r="AA293" s="264"/>
      <c r="AB293" s="264"/>
      <c r="AC293" s="264"/>
      <c r="AD293" s="264"/>
      <c r="AE293" s="264"/>
      <c r="AF293" s="262"/>
      <c r="AG293" s="264"/>
    </row>
    <row r="294" spans="1:33" s="3" customFormat="1">
      <c r="A294" s="264"/>
      <c r="B294" s="264"/>
      <c r="C294" s="264"/>
      <c r="D294" s="264"/>
      <c r="E294" s="264"/>
      <c r="F294" s="264"/>
      <c r="G294" s="264"/>
      <c r="H294" s="264"/>
      <c r="I294" s="262"/>
      <c r="J294" s="262"/>
      <c r="K294" s="262"/>
      <c r="L294" s="262"/>
      <c r="M294" s="264"/>
      <c r="N294" s="264"/>
      <c r="O294" s="264"/>
      <c r="P294" s="264"/>
      <c r="Q294" s="264"/>
      <c r="R294" s="264"/>
      <c r="S294" s="264"/>
      <c r="T294" s="264"/>
      <c r="U294" s="264"/>
      <c r="V294" s="264"/>
      <c r="W294" s="264"/>
      <c r="X294" s="264"/>
      <c r="Y294" s="264"/>
      <c r="Z294" s="264"/>
      <c r="AA294" s="264"/>
      <c r="AB294" s="264"/>
      <c r="AC294" s="264"/>
      <c r="AD294" s="264"/>
      <c r="AE294" s="264"/>
      <c r="AF294" s="262"/>
      <c r="AG294" s="264"/>
    </row>
    <row r="295" spans="1:33" s="3" customFormat="1">
      <c r="A295" s="264"/>
      <c r="B295" s="264"/>
      <c r="C295" s="264"/>
      <c r="D295" s="264"/>
      <c r="E295" s="264"/>
      <c r="F295" s="264"/>
      <c r="G295" s="264"/>
      <c r="H295" s="264"/>
      <c r="I295" s="262"/>
      <c r="J295" s="262"/>
      <c r="K295" s="262"/>
      <c r="L295" s="262"/>
      <c r="M295" s="264"/>
      <c r="N295" s="264"/>
      <c r="O295" s="264"/>
      <c r="P295" s="264"/>
      <c r="Q295" s="264"/>
      <c r="R295" s="264"/>
      <c r="S295" s="264"/>
      <c r="T295" s="264"/>
      <c r="U295" s="264"/>
      <c r="V295" s="264"/>
      <c r="W295" s="264"/>
      <c r="X295" s="264"/>
      <c r="Y295" s="264"/>
      <c r="Z295" s="264"/>
      <c r="AA295" s="264"/>
      <c r="AB295" s="264"/>
      <c r="AC295" s="264"/>
      <c r="AD295" s="264"/>
      <c r="AE295" s="264"/>
      <c r="AF295" s="262"/>
      <c r="AG295" s="264"/>
    </row>
    <row r="296" spans="1:33" s="3" customFormat="1">
      <c r="A296" s="264"/>
      <c r="B296" s="264"/>
      <c r="C296" s="264"/>
      <c r="D296" s="264"/>
      <c r="E296" s="264"/>
      <c r="F296" s="264"/>
      <c r="G296" s="264"/>
      <c r="H296" s="264"/>
      <c r="I296" s="262"/>
      <c r="J296" s="262"/>
      <c r="K296" s="262"/>
      <c r="L296" s="262"/>
      <c r="M296" s="264"/>
      <c r="N296" s="264"/>
      <c r="O296" s="264"/>
      <c r="P296" s="264"/>
      <c r="Q296" s="264"/>
      <c r="R296" s="264"/>
      <c r="S296" s="264"/>
      <c r="T296" s="264"/>
      <c r="U296" s="264"/>
      <c r="V296" s="264"/>
      <c r="W296" s="264"/>
      <c r="X296" s="264"/>
      <c r="Y296" s="264"/>
      <c r="Z296" s="264"/>
      <c r="AA296" s="264"/>
      <c r="AB296" s="264"/>
      <c r="AC296" s="264"/>
      <c r="AD296" s="264"/>
      <c r="AE296" s="264"/>
      <c r="AF296" s="262"/>
      <c r="AG296" s="264"/>
    </row>
    <row r="297" spans="1:33" s="3" customFormat="1">
      <c r="A297" s="264"/>
      <c r="B297" s="264"/>
      <c r="C297" s="264"/>
      <c r="D297" s="264"/>
      <c r="E297" s="264"/>
      <c r="F297" s="264"/>
      <c r="G297" s="264"/>
      <c r="H297" s="264"/>
      <c r="I297" s="262"/>
      <c r="J297" s="262"/>
      <c r="K297" s="262"/>
      <c r="L297" s="262"/>
      <c r="M297" s="264"/>
      <c r="N297" s="264"/>
      <c r="O297" s="264"/>
      <c r="P297" s="264"/>
      <c r="Q297" s="264"/>
      <c r="R297" s="264"/>
      <c r="S297" s="264"/>
      <c r="T297" s="264"/>
      <c r="U297" s="264"/>
      <c r="V297" s="264"/>
      <c r="W297" s="264"/>
      <c r="X297" s="264"/>
      <c r="Y297" s="264"/>
      <c r="Z297" s="264"/>
      <c r="AA297" s="264"/>
      <c r="AB297" s="264"/>
      <c r="AC297" s="264"/>
      <c r="AD297" s="264"/>
      <c r="AE297" s="264"/>
      <c r="AF297" s="262"/>
      <c r="AG297" s="264"/>
    </row>
    <row r="298" spans="1:33" s="3" customFormat="1">
      <c r="A298" s="264"/>
      <c r="B298" s="264"/>
      <c r="C298" s="264"/>
      <c r="D298" s="264"/>
      <c r="E298" s="264"/>
      <c r="F298" s="264"/>
      <c r="G298" s="264"/>
      <c r="H298" s="264"/>
      <c r="I298" s="262"/>
      <c r="J298" s="262"/>
      <c r="K298" s="262"/>
      <c r="L298" s="262"/>
      <c r="M298" s="264"/>
      <c r="N298" s="264"/>
      <c r="O298" s="264"/>
      <c r="P298" s="264"/>
      <c r="Q298" s="264"/>
      <c r="R298" s="264"/>
      <c r="S298" s="264"/>
      <c r="T298" s="264"/>
      <c r="U298" s="264"/>
      <c r="V298" s="264"/>
      <c r="W298" s="264"/>
      <c r="X298" s="264"/>
      <c r="Y298" s="264"/>
      <c r="Z298" s="264"/>
      <c r="AA298" s="264"/>
      <c r="AB298" s="264"/>
      <c r="AC298" s="264"/>
      <c r="AD298" s="264"/>
      <c r="AE298" s="264"/>
      <c r="AF298" s="262"/>
      <c r="AG298" s="264"/>
    </row>
    <row r="299" spans="1:33" s="3" customFormat="1">
      <c r="A299" s="264"/>
      <c r="B299" s="264"/>
      <c r="C299" s="264"/>
      <c r="D299" s="264"/>
      <c r="E299" s="264"/>
      <c r="F299" s="264"/>
      <c r="G299" s="264"/>
      <c r="H299" s="264"/>
      <c r="I299" s="262"/>
      <c r="J299" s="262"/>
      <c r="K299" s="262"/>
      <c r="L299" s="262"/>
      <c r="M299" s="264"/>
      <c r="N299" s="264"/>
      <c r="O299" s="264"/>
      <c r="P299" s="264"/>
      <c r="Q299" s="264"/>
      <c r="R299" s="264"/>
      <c r="S299" s="264"/>
      <c r="T299" s="264"/>
      <c r="U299" s="264"/>
      <c r="V299" s="264"/>
      <c r="W299" s="264"/>
      <c r="X299" s="264"/>
      <c r="Y299" s="264"/>
      <c r="Z299" s="264"/>
      <c r="AA299" s="264"/>
      <c r="AB299" s="264"/>
      <c r="AC299" s="264"/>
      <c r="AD299" s="264"/>
      <c r="AE299" s="264"/>
      <c r="AF299" s="262"/>
      <c r="AG299" s="264"/>
    </row>
    <row r="300" spans="1:33" s="3" customFormat="1">
      <c r="A300" s="264"/>
      <c r="B300" s="264"/>
      <c r="C300" s="264"/>
      <c r="D300" s="264"/>
      <c r="E300" s="264"/>
      <c r="F300" s="264"/>
      <c r="G300" s="264"/>
      <c r="H300" s="264"/>
      <c r="I300" s="262"/>
      <c r="J300" s="262"/>
      <c r="K300" s="262"/>
      <c r="L300" s="262"/>
      <c r="M300" s="264"/>
      <c r="N300" s="264"/>
      <c r="O300" s="264"/>
      <c r="P300" s="264"/>
      <c r="Q300" s="264"/>
      <c r="R300" s="264"/>
      <c r="S300" s="264"/>
      <c r="T300" s="264"/>
      <c r="U300" s="264"/>
      <c r="V300" s="264"/>
      <c r="W300" s="264"/>
      <c r="X300" s="264"/>
      <c r="Y300" s="264"/>
      <c r="Z300" s="264"/>
      <c r="AA300" s="264"/>
      <c r="AB300" s="264"/>
      <c r="AC300" s="264"/>
      <c r="AD300" s="264"/>
      <c r="AE300" s="264"/>
      <c r="AF300" s="262"/>
      <c r="AG300" s="264"/>
    </row>
    <row r="301" spans="1:33" s="3" customFormat="1">
      <c r="A301" s="264"/>
      <c r="B301" s="264"/>
      <c r="C301" s="264"/>
      <c r="D301" s="264"/>
      <c r="E301" s="264"/>
      <c r="F301" s="264"/>
      <c r="G301" s="264"/>
      <c r="H301" s="264"/>
      <c r="I301" s="262"/>
      <c r="J301" s="262"/>
      <c r="K301" s="262"/>
      <c r="L301" s="262"/>
      <c r="M301" s="264"/>
      <c r="N301" s="264"/>
      <c r="O301" s="264"/>
      <c r="P301" s="264"/>
      <c r="Q301" s="264"/>
      <c r="R301" s="264"/>
      <c r="S301" s="264"/>
      <c r="T301" s="264"/>
      <c r="U301" s="264"/>
      <c r="V301" s="264"/>
      <c r="W301" s="264"/>
      <c r="X301" s="264"/>
      <c r="Y301" s="264"/>
      <c r="Z301" s="264"/>
      <c r="AA301" s="264"/>
      <c r="AB301" s="264"/>
      <c r="AC301" s="264"/>
      <c r="AD301" s="264"/>
      <c r="AE301" s="264"/>
      <c r="AF301" s="262"/>
      <c r="AG301" s="264"/>
    </row>
    <row r="302" spans="1:33" s="3" customFormat="1">
      <c r="A302" s="264"/>
      <c r="B302" s="264"/>
      <c r="C302" s="264"/>
      <c r="D302" s="264"/>
      <c r="E302" s="264"/>
      <c r="F302" s="264"/>
      <c r="G302" s="264"/>
      <c r="H302" s="264"/>
      <c r="I302" s="262"/>
      <c r="J302" s="262"/>
      <c r="K302" s="262"/>
      <c r="L302" s="262"/>
      <c r="M302" s="264"/>
      <c r="N302" s="264"/>
      <c r="O302" s="264"/>
      <c r="P302" s="264"/>
      <c r="Q302" s="264"/>
      <c r="R302" s="264"/>
      <c r="S302" s="264"/>
      <c r="T302" s="264"/>
      <c r="U302" s="264"/>
      <c r="V302" s="264"/>
      <c r="W302" s="264"/>
      <c r="X302" s="264"/>
      <c r="Y302" s="264"/>
      <c r="Z302" s="264"/>
      <c r="AA302" s="264"/>
      <c r="AB302" s="264"/>
      <c r="AC302" s="264"/>
      <c r="AD302" s="264"/>
      <c r="AE302" s="264"/>
      <c r="AF302" s="262"/>
      <c r="AG302" s="264"/>
    </row>
    <row r="303" spans="1:33" s="3" customFormat="1">
      <c r="A303" s="264"/>
      <c r="B303" s="264"/>
      <c r="C303" s="264"/>
      <c r="D303" s="264"/>
      <c r="E303" s="264"/>
      <c r="F303" s="264"/>
      <c r="G303" s="264"/>
      <c r="H303" s="264"/>
      <c r="I303" s="262"/>
      <c r="J303" s="262"/>
      <c r="K303" s="262"/>
      <c r="L303" s="262"/>
      <c r="M303" s="264"/>
      <c r="N303" s="264"/>
      <c r="O303" s="264"/>
      <c r="P303" s="264"/>
      <c r="Q303" s="264"/>
      <c r="R303" s="264"/>
      <c r="S303" s="264"/>
      <c r="T303" s="264"/>
      <c r="U303" s="264"/>
      <c r="V303" s="264"/>
      <c r="W303" s="264"/>
      <c r="X303" s="264"/>
      <c r="Y303" s="264"/>
      <c r="Z303" s="264"/>
      <c r="AA303" s="264"/>
      <c r="AB303" s="264"/>
      <c r="AC303" s="264"/>
      <c r="AD303" s="264"/>
      <c r="AE303" s="264"/>
      <c r="AF303" s="262"/>
      <c r="AG303" s="264"/>
    </row>
    <row r="304" spans="1:33" s="3" customFormat="1">
      <c r="A304" s="264"/>
      <c r="B304" s="264"/>
      <c r="C304" s="264"/>
      <c r="D304" s="264"/>
      <c r="E304" s="264"/>
      <c r="F304" s="264"/>
      <c r="G304" s="264"/>
      <c r="H304" s="264"/>
      <c r="I304" s="262"/>
      <c r="J304" s="262"/>
      <c r="K304" s="262"/>
      <c r="L304" s="262"/>
      <c r="M304" s="264"/>
      <c r="N304" s="264"/>
      <c r="O304" s="264"/>
      <c r="P304" s="264"/>
      <c r="Q304" s="264"/>
      <c r="R304" s="264"/>
      <c r="S304" s="264"/>
      <c r="T304" s="264"/>
      <c r="U304" s="264"/>
      <c r="V304" s="264"/>
      <c r="W304" s="264"/>
      <c r="X304" s="264"/>
      <c r="Y304" s="264"/>
      <c r="Z304" s="264"/>
      <c r="AA304" s="264"/>
      <c r="AB304" s="264"/>
      <c r="AC304" s="264"/>
      <c r="AD304" s="264"/>
      <c r="AE304" s="264"/>
      <c r="AF304" s="262"/>
      <c r="AG304" s="264"/>
    </row>
    <row r="305" spans="1:33" s="3" customFormat="1">
      <c r="A305" s="264"/>
      <c r="B305" s="264"/>
      <c r="C305" s="264"/>
      <c r="D305" s="264"/>
      <c r="E305" s="264"/>
      <c r="F305" s="264"/>
      <c r="G305" s="264"/>
      <c r="H305" s="264"/>
      <c r="I305" s="262"/>
      <c r="J305" s="262"/>
      <c r="K305" s="262"/>
      <c r="L305" s="262"/>
      <c r="M305" s="264"/>
      <c r="N305" s="264"/>
      <c r="O305" s="264"/>
      <c r="P305" s="264"/>
      <c r="Q305" s="264"/>
      <c r="R305" s="264"/>
      <c r="S305" s="264"/>
      <c r="T305" s="264"/>
      <c r="U305" s="264"/>
      <c r="V305" s="264"/>
      <c r="W305" s="264"/>
      <c r="X305" s="264"/>
      <c r="Y305" s="264"/>
      <c r="Z305" s="264"/>
      <c r="AA305" s="264"/>
      <c r="AB305" s="264"/>
      <c r="AC305" s="264"/>
      <c r="AD305" s="264"/>
      <c r="AE305" s="264"/>
      <c r="AF305" s="262"/>
      <c r="AG305" s="264"/>
    </row>
    <row r="306" spans="1:33" s="3" customFormat="1">
      <c r="A306" s="264"/>
      <c r="B306" s="264"/>
      <c r="C306" s="264"/>
      <c r="D306" s="264"/>
      <c r="E306" s="264"/>
      <c r="F306" s="264"/>
      <c r="G306" s="264"/>
      <c r="H306" s="264"/>
      <c r="I306" s="262"/>
      <c r="J306" s="262"/>
      <c r="K306" s="262"/>
      <c r="L306" s="262"/>
      <c r="M306" s="264"/>
      <c r="N306" s="264"/>
      <c r="O306" s="264"/>
      <c r="P306" s="264"/>
      <c r="Q306" s="264"/>
      <c r="R306" s="264"/>
      <c r="S306" s="264"/>
      <c r="T306" s="264"/>
      <c r="U306" s="264"/>
      <c r="V306" s="264"/>
      <c r="W306" s="264"/>
      <c r="X306" s="264"/>
      <c r="Y306" s="264"/>
      <c r="Z306" s="264"/>
      <c r="AA306" s="264"/>
      <c r="AB306" s="264"/>
      <c r="AC306" s="264"/>
      <c r="AD306" s="264"/>
      <c r="AE306" s="264"/>
      <c r="AF306" s="262"/>
      <c r="AG306" s="264"/>
    </row>
    <row r="307" spans="1:33" s="3" customFormat="1">
      <c r="A307" s="264"/>
      <c r="B307" s="264"/>
      <c r="C307" s="264"/>
      <c r="D307" s="264"/>
      <c r="E307" s="264"/>
      <c r="F307" s="264"/>
      <c r="G307" s="264"/>
      <c r="H307" s="264"/>
      <c r="I307" s="262"/>
      <c r="J307" s="262"/>
      <c r="K307" s="262"/>
      <c r="L307" s="262"/>
      <c r="M307" s="264"/>
      <c r="N307" s="264"/>
      <c r="O307" s="264"/>
      <c r="P307" s="264"/>
      <c r="Q307" s="264"/>
      <c r="R307" s="264"/>
      <c r="S307" s="264"/>
      <c r="T307" s="264"/>
      <c r="U307" s="264"/>
      <c r="V307" s="264"/>
      <c r="W307" s="264"/>
      <c r="X307" s="264"/>
      <c r="Y307" s="264"/>
      <c r="Z307" s="264"/>
      <c r="AA307" s="264"/>
      <c r="AB307" s="264"/>
      <c r="AC307" s="264"/>
      <c r="AD307" s="264"/>
      <c r="AE307" s="264"/>
      <c r="AF307" s="262"/>
      <c r="AG307" s="264"/>
    </row>
    <row r="308" spans="1:33" s="3" customFormat="1">
      <c r="A308" s="264"/>
      <c r="B308" s="264"/>
      <c r="C308" s="264"/>
      <c r="D308" s="264"/>
      <c r="E308" s="264"/>
      <c r="F308" s="264"/>
      <c r="G308" s="264"/>
      <c r="H308" s="264"/>
      <c r="I308" s="262"/>
      <c r="J308" s="262"/>
      <c r="K308" s="262"/>
      <c r="L308" s="262"/>
      <c r="M308" s="264"/>
      <c r="N308" s="264"/>
      <c r="O308" s="264"/>
      <c r="P308" s="264"/>
      <c r="Q308" s="264"/>
      <c r="R308" s="264"/>
      <c r="S308" s="264"/>
      <c r="T308" s="264"/>
      <c r="U308" s="264"/>
      <c r="V308" s="264"/>
      <c r="W308" s="264"/>
      <c r="X308" s="264"/>
      <c r="Y308" s="264"/>
      <c r="Z308" s="264"/>
      <c r="AA308" s="264"/>
      <c r="AB308" s="264"/>
      <c r="AC308" s="264"/>
      <c r="AD308" s="264"/>
      <c r="AE308" s="264"/>
      <c r="AF308" s="262"/>
      <c r="AG308" s="264"/>
    </row>
    <row r="309" spans="1:33" s="3" customFormat="1">
      <c r="A309" s="264"/>
      <c r="B309" s="264"/>
      <c r="C309" s="264"/>
      <c r="D309" s="264"/>
      <c r="E309" s="264"/>
      <c r="F309" s="264"/>
      <c r="G309" s="264"/>
      <c r="H309" s="264"/>
      <c r="I309" s="262"/>
      <c r="J309" s="262"/>
      <c r="K309" s="262"/>
      <c r="L309" s="262"/>
      <c r="M309" s="264"/>
      <c r="N309" s="264"/>
      <c r="O309" s="264"/>
      <c r="P309" s="264"/>
      <c r="Q309" s="264"/>
      <c r="R309" s="264"/>
      <c r="S309" s="264"/>
      <c r="T309" s="264"/>
      <c r="U309" s="264"/>
      <c r="V309" s="264"/>
      <c r="W309" s="264"/>
      <c r="X309" s="264"/>
      <c r="Y309" s="264"/>
      <c r="Z309" s="264"/>
      <c r="AA309" s="264"/>
      <c r="AB309" s="264"/>
      <c r="AC309" s="264"/>
      <c r="AD309" s="264"/>
      <c r="AE309" s="264"/>
      <c r="AF309" s="262"/>
      <c r="AG309" s="264"/>
    </row>
    <row r="310" spans="1:33" s="3" customFormat="1">
      <c r="A310" s="264"/>
      <c r="B310" s="264"/>
      <c r="C310" s="264"/>
      <c r="D310" s="264"/>
      <c r="E310" s="264"/>
      <c r="F310" s="264"/>
      <c r="G310" s="264"/>
      <c r="H310" s="264"/>
      <c r="I310" s="262"/>
      <c r="J310" s="262"/>
      <c r="K310" s="262"/>
      <c r="L310" s="262"/>
      <c r="M310" s="264"/>
      <c r="N310" s="264"/>
      <c r="O310" s="264"/>
      <c r="P310" s="264"/>
      <c r="Q310" s="264"/>
      <c r="R310" s="264"/>
      <c r="S310" s="264"/>
      <c r="T310" s="264"/>
      <c r="U310" s="264"/>
      <c r="V310" s="264"/>
      <c r="W310" s="264"/>
      <c r="X310" s="264"/>
      <c r="Y310" s="264"/>
      <c r="Z310" s="264"/>
      <c r="AA310" s="264"/>
      <c r="AB310" s="264"/>
      <c r="AC310" s="264"/>
      <c r="AD310" s="264"/>
      <c r="AE310" s="264"/>
      <c r="AF310" s="262"/>
      <c r="AG310" s="264"/>
    </row>
    <row r="311" spans="1:33" s="3" customFormat="1">
      <c r="A311" s="264"/>
      <c r="B311" s="264"/>
      <c r="C311" s="264"/>
      <c r="D311" s="264"/>
      <c r="E311" s="264"/>
      <c r="F311" s="264"/>
      <c r="G311" s="264"/>
      <c r="H311" s="264"/>
      <c r="I311" s="262"/>
      <c r="J311" s="262"/>
      <c r="K311" s="262"/>
      <c r="L311" s="262"/>
      <c r="M311" s="264"/>
      <c r="N311" s="264"/>
      <c r="O311" s="264"/>
      <c r="P311" s="264"/>
      <c r="Q311" s="264"/>
      <c r="R311" s="264"/>
      <c r="S311" s="264"/>
      <c r="T311" s="264"/>
      <c r="U311" s="264"/>
      <c r="V311" s="264"/>
      <c r="W311" s="264"/>
      <c r="X311" s="264"/>
      <c r="Y311" s="264"/>
      <c r="Z311" s="264"/>
      <c r="AA311" s="264"/>
      <c r="AB311" s="264"/>
      <c r="AC311" s="264"/>
      <c r="AD311" s="264"/>
      <c r="AE311" s="264"/>
      <c r="AF311" s="262"/>
      <c r="AG311" s="264"/>
    </row>
    <row r="312" spans="1:33" s="3" customFormat="1">
      <c r="A312" s="264"/>
      <c r="B312" s="264"/>
      <c r="C312" s="264"/>
      <c r="D312" s="264"/>
      <c r="E312" s="264"/>
      <c r="F312" s="264"/>
      <c r="G312" s="264"/>
      <c r="H312" s="264"/>
      <c r="I312" s="262"/>
      <c r="J312" s="262"/>
      <c r="K312" s="262"/>
      <c r="L312" s="262"/>
      <c r="M312" s="264"/>
      <c r="N312" s="264"/>
      <c r="O312" s="264"/>
      <c r="P312" s="264"/>
      <c r="Q312" s="264"/>
      <c r="R312" s="264"/>
      <c r="S312" s="264"/>
      <c r="T312" s="264"/>
      <c r="U312" s="264"/>
      <c r="V312" s="264"/>
      <c r="W312" s="264"/>
      <c r="X312" s="264"/>
      <c r="Y312" s="264"/>
      <c r="Z312" s="264"/>
      <c r="AA312" s="264"/>
      <c r="AB312" s="264"/>
      <c r="AC312" s="264"/>
      <c r="AD312" s="264"/>
      <c r="AE312" s="264"/>
      <c r="AF312" s="262"/>
      <c r="AG312" s="264"/>
    </row>
    <row r="313" spans="1:33" s="3" customFormat="1">
      <c r="A313" s="264"/>
      <c r="B313" s="264"/>
      <c r="C313" s="264"/>
      <c r="D313" s="264"/>
      <c r="E313" s="264"/>
      <c r="F313" s="264"/>
      <c r="G313" s="264"/>
      <c r="H313" s="264"/>
      <c r="I313" s="262"/>
      <c r="J313" s="262"/>
      <c r="K313" s="262"/>
      <c r="L313" s="262"/>
      <c r="M313" s="264"/>
      <c r="N313" s="264"/>
      <c r="O313" s="264"/>
      <c r="P313" s="264"/>
      <c r="Q313" s="264"/>
      <c r="R313" s="264"/>
      <c r="S313" s="264"/>
      <c r="T313" s="264"/>
      <c r="U313" s="264"/>
      <c r="V313" s="264"/>
      <c r="W313" s="264"/>
      <c r="X313" s="264"/>
      <c r="Y313" s="264"/>
      <c r="Z313" s="264"/>
      <c r="AA313" s="264"/>
      <c r="AB313" s="264"/>
      <c r="AC313" s="264"/>
      <c r="AD313" s="264"/>
      <c r="AE313" s="264"/>
      <c r="AF313" s="262"/>
      <c r="AG313" s="264"/>
    </row>
    <row r="314" spans="1:33" s="3" customFormat="1">
      <c r="A314" s="264"/>
      <c r="B314" s="264"/>
      <c r="C314" s="264"/>
      <c r="D314" s="264"/>
      <c r="E314" s="264"/>
      <c r="F314" s="264"/>
      <c r="G314" s="264"/>
      <c r="H314" s="264"/>
      <c r="I314" s="262"/>
      <c r="J314" s="262"/>
      <c r="K314" s="262"/>
      <c r="L314" s="262"/>
      <c r="M314" s="264"/>
      <c r="N314" s="264"/>
      <c r="O314" s="264"/>
      <c r="P314" s="264"/>
      <c r="Q314" s="264"/>
      <c r="R314" s="264"/>
      <c r="S314" s="264"/>
      <c r="T314" s="264"/>
      <c r="U314" s="264"/>
      <c r="V314" s="264"/>
      <c r="W314" s="264"/>
      <c r="X314" s="264"/>
      <c r="Y314" s="264"/>
      <c r="Z314" s="264"/>
      <c r="AA314" s="264"/>
      <c r="AB314" s="264"/>
      <c r="AC314" s="264"/>
      <c r="AD314" s="264"/>
      <c r="AE314" s="264"/>
      <c r="AF314" s="262"/>
      <c r="AG314" s="264"/>
    </row>
    <row r="315" spans="1:33" s="3" customFormat="1">
      <c r="A315" s="264"/>
      <c r="B315" s="264"/>
      <c r="C315" s="264"/>
      <c r="D315" s="264"/>
      <c r="E315" s="264"/>
      <c r="F315" s="264"/>
      <c r="G315" s="264"/>
      <c r="H315" s="264"/>
      <c r="I315" s="262"/>
      <c r="J315" s="262"/>
      <c r="K315" s="262"/>
      <c r="L315" s="262"/>
      <c r="M315" s="264"/>
      <c r="N315" s="264"/>
      <c r="O315" s="264"/>
      <c r="P315" s="264"/>
      <c r="Q315" s="264"/>
      <c r="R315" s="264"/>
      <c r="S315" s="264"/>
      <c r="T315" s="264"/>
      <c r="U315" s="264"/>
      <c r="V315" s="264"/>
      <c r="W315" s="264"/>
      <c r="X315" s="264"/>
      <c r="Y315" s="264"/>
      <c r="Z315" s="264"/>
      <c r="AA315" s="264"/>
      <c r="AB315" s="264"/>
      <c r="AC315" s="264"/>
      <c r="AD315" s="264"/>
      <c r="AE315" s="264"/>
      <c r="AF315" s="262"/>
      <c r="AG315" s="264"/>
    </row>
    <row r="316" spans="1:33" s="3" customFormat="1">
      <c r="A316" s="264"/>
      <c r="B316" s="264"/>
      <c r="C316" s="264"/>
      <c r="D316" s="264"/>
      <c r="E316" s="264"/>
      <c r="F316" s="264"/>
      <c r="G316" s="264"/>
      <c r="H316" s="264"/>
      <c r="I316" s="262"/>
      <c r="J316" s="262"/>
      <c r="K316" s="262"/>
      <c r="L316" s="262"/>
      <c r="M316" s="264"/>
      <c r="N316" s="264"/>
      <c r="O316" s="264"/>
      <c r="P316" s="264"/>
      <c r="Q316" s="264"/>
      <c r="R316" s="264"/>
      <c r="S316" s="264"/>
      <c r="T316" s="264"/>
      <c r="U316" s="264"/>
      <c r="V316" s="264"/>
      <c r="W316" s="264"/>
      <c r="X316" s="264"/>
      <c r="Y316" s="264"/>
      <c r="Z316" s="264"/>
      <c r="AA316" s="264"/>
      <c r="AB316" s="264"/>
      <c r="AC316" s="264"/>
      <c r="AD316" s="264"/>
      <c r="AE316" s="264"/>
      <c r="AF316" s="262"/>
      <c r="AG316" s="264"/>
    </row>
    <row r="317" spans="1:33" s="3" customFormat="1">
      <c r="A317" s="264"/>
      <c r="B317" s="264"/>
      <c r="C317" s="264"/>
      <c r="D317" s="264"/>
      <c r="E317" s="264"/>
      <c r="F317" s="264"/>
      <c r="G317" s="264"/>
      <c r="H317" s="264"/>
      <c r="I317" s="262"/>
      <c r="J317" s="262"/>
      <c r="K317" s="262"/>
      <c r="L317" s="262"/>
      <c r="M317" s="264"/>
      <c r="N317" s="264"/>
      <c r="O317" s="264"/>
      <c r="P317" s="264"/>
      <c r="Q317" s="264"/>
      <c r="R317" s="264"/>
      <c r="S317" s="264"/>
      <c r="T317" s="264"/>
      <c r="U317" s="264"/>
      <c r="V317" s="264"/>
      <c r="W317" s="264"/>
      <c r="X317" s="264"/>
      <c r="Y317" s="264"/>
      <c r="Z317" s="264"/>
      <c r="AA317" s="264"/>
      <c r="AB317" s="264"/>
      <c r="AC317" s="264"/>
      <c r="AD317" s="264"/>
      <c r="AE317" s="264"/>
      <c r="AF317" s="262"/>
      <c r="AG317" s="264"/>
    </row>
    <row r="318" spans="1:33" s="3" customFormat="1">
      <c r="A318" s="264"/>
      <c r="B318" s="264"/>
      <c r="C318" s="264"/>
      <c r="D318" s="264"/>
      <c r="E318" s="264"/>
      <c r="F318" s="264"/>
      <c r="G318" s="264"/>
      <c r="H318" s="264"/>
      <c r="I318" s="262"/>
      <c r="J318" s="262"/>
      <c r="K318" s="262"/>
      <c r="L318" s="262"/>
      <c r="M318" s="264"/>
      <c r="N318" s="264"/>
      <c r="O318" s="264"/>
      <c r="P318" s="264"/>
      <c r="Q318" s="264"/>
      <c r="R318" s="264"/>
      <c r="S318" s="264"/>
      <c r="T318" s="264"/>
      <c r="U318" s="264"/>
      <c r="V318" s="264"/>
      <c r="W318" s="264"/>
      <c r="X318" s="264"/>
      <c r="Y318" s="264"/>
      <c r="Z318" s="264"/>
      <c r="AA318" s="264"/>
      <c r="AB318" s="264"/>
      <c r="AC318" s="264"/>
      <c r="AD318" s="264"/>
      <c r="AE318" s="264"/>
      <c r="AF318" s="262"/>
      <c r="AG318" s="264"/>
    </row>
    <row r="319" spans="1:33" s="3" customFormat="1">
      <c r="A319" s="264"/>
      <c r="B319" s="264"/>
      <c r="C319" s="264"/>
      <c r="D319" s="264"/>
      <c r="E319" s="264"/>
      <c r="F319" s="264"/>
      <c r="G319" s="264"/>
      <c r="H319" s="264"/>
      <c r="I319" s="262"/>
      <c r="J319" s="262"/>
      <c r="K319" s="262"/>
      <c r="L319" s="262"/>
      <c r="M319" s="264"/>
      <c r="N319" s="264"/>
      <c r="O319" s="264"/>
      <c r="P319" s="264"/>
      <c r="Q319" s="264"/>
      <c r="R319" s="264"/>
      <c r="S319" s="264"/>
      <c r="T319" s="264"/>
      <c r="U319" s="264"/>
      <c r="V319" s="264"/>
      <c r="W319" s="264"/>
      <c r="X319" s="264"/>
      <c r="Y319" s="264"/>
      <c r="Z319" s="264"/>
      <c r="AA319" s="264"/>
      <c r="AB319" s="264"/>
      <c r="AC319" s="264"/>
      <c r="AD319" s="264"/>
      <c r="AE319" s="264"/>
      <c r="AF319" s="262"/>
      <c r="AG319" s="264"/>
    </row>
    <row r="320" spans="1:33" s="3" customFormat="1">
      <c r="A320" s="264"/>
      <c r="B320" s="264"/>
      <c r="C320" s="264"/>
      <c r="D320" s="264"/>
      <c r="E320" s="264"/>
      <c r="F320" s="264"/>
      <c r="G320" s="264"/>
      <c r="H320" s="264"/>
      <c r="I320" s="262"/>
      <c r="J320" s="262"/>
      <c r="K320" s="262"/>
      <c r="L320" s="262"/>
      <c r="M320" s="264"/>
      <c r="N320" s="264"/>
      <c r="O320" s="264"/>
      <c r="P320" s="264"/>
      <c r="Q320" s="264"/>
      <c r="R320" s="264"/>
      <c r="S320" s="264"/>
      <c r="T320" s="264"/>
      <c r="U320" s="264"/>
      <c r="V320" s="264"/>
      <c r="W320" s="264"/>
      <c r="X320" s="264"/>
      <c r="Y320" s="264"/>
      <c r="Z320" s="264"/>
      <c r="AA320" s="264"/>
      <c r="AB320" s="264"/>
      <c r="AC320" s="264"/>
      <c r="AD320" s="264"/>
      <c r="AE320" s="264"/>
      <c r="AF320" s="262"/>
      <c r="AG320" s="264"/>
    </row>
    <row r="321" spans="1:33" s="3" customFormat="1">
      <c r="A321" s="264"/>
      <c r="B321" s="264"/>
      <c r="C321" s="264"/>
      <c r="D321" s="264"/>
      <c r="E321" s="264"/>
      <c r="F321" s="264"/>
      <c r="G321" s="264"/>
      <c r="H321" s="264"/>
      <c r="I321" s="262"/>
      <c r="J321" s="262"/>
      <c r="K321" s="262"/>
      <c r="L321" s="262"/>
      <c r="M321" s="264"/>
      <c r="N321" s="264"/>
      <c r="O321" s="264"/>
      <c r="P321" s="264"/>
      <c r="Q321" s="264"/>
      <c r="R321" s="264"/>
      <c r="S321" s="264"/>
      <c r="T321" s="264"/>
      <c r="U321" s="264"/>
      <c r="V321" s="264"/>
      <c r="W321" s="264"/>
      <c r="X321" s="264"/>
      <c r="Y321" s="264"/>
      <c r="Z321" s="264"/>
      <c r="AA321" s="264"/>
      <c r="AB321" s="264"/>
      <c r="AC321" s="264"/>
      <c r="AD321" s="264"/>
      <c r="AE321" s="264"/>
      <c r="AF321" s="262"/>
      <c r="AG321" s="264"/>
    </row>
    <row r="322" spans="1:33" s="3" customFormat="1">
      <c r="A322" s="264"/>
      <c r="B322" s="264"/>
      <c r="C322" s="264"/>
      <c r="D322" s="264"/>
      <c r="E322" s="264"/>
      <c r="F322" s="264"/>
      <c r="G322" s="264"/>
      <c r="H322" s="264"/>
      <c r="I322" s="262"/>
      <c r="J322" s="262"/>
      <c r="K322" s="262"/>
      <c r="L322" s="262"/>
      <c r="M322" s="264"/>
      <c r="N322" s="264"/>
      <c r="O322" s="264"/>
      <c r="P322" s="264"/>
      <c r="Q322" s="264"/>
      <c r="R322" s="264"/>
      <c r="S322" s="264"/>
      <c r="T322" s="264"/>
      <c r="U322" s="264"/>
      <c r="V322" s="264"/>
      <c r="W322" s="264"/>
      <c r="X322" s="264"/>
      <c r="Y322" s="264"/>
      <c r="Z322" s="264"/>
      <c r="AA322" s="264"/>
      <c r="AB322" s="264"/>
      <c r="AC322" s="264"/>
      <c r="AD322" s="264"/>
      <c r="AE322" s="264"/>
      <c r="AF322" s="262"/>
      <c r="AG322" s="264"/>
    </row>
    <row r="323" spans="1:33" s="3" customFormat="1">
      <c r="A323" s="264"/>
      <c r="B323" s="264"/>
      <c r="C323" s="264"/>
      <c r="D323" s="264"/>
      <c r="E323" s="264"/>
      <c r="F323" s="264"/>
      <c r="G323" s="264"/>
      <c r="H323" s="264"/>
      <c r="I323" s="262"/>
      <c r="J323" s="262"/>
      <c r="K323" s="262"/>
      <c r="L323" s="262"/>
      <c r="M323" s="264"/>
      <c r="N323" s="264"/>
      <c r="O323" s="264"/>
      <c r="P323" s="264"/>
      <c r="Q323" s="264"/>
      <c r="R323" s="264"/>
      <c r="S323" s="264"/>
      <c r="T323" s="264"/>
      <c r="U323" s="264"/>
      <c r="V323" s="264"/>
      <c r="W323" s="264"/>
      <c r="X323" s="264"/>
      <c r="Y323" s="264"/>
      <c r="Z323" s="264"/>
      <c r="AA323" s="264"/>
      <c r="AB323" s="264"/>
      <c r="AC323" s="264"/>
      <c r="AD323" s="264"/>
      <c r="AE323" s="264"/>
      <c r="AF323" s="262"/>
      <c r="AG323" s="264"/>
    </row>
    <row r="324" spans="1:33" s="3" customFormat="1">
      <c r="A324" s="264"/>
      <c r="B324" s="264"/>
      <c r="C324" s="264"/>
      <c r="D324" s="264"/>
      <c r="E324" s="264"/>
      <c r="F324" s="264"/>
      <c r="G324" s="264"/>
      <c r="H324" s="264"/>
      <c r="I324" s="262"/>
      <c r="J324" s="262"/>
      <c r="K324" s="262"/>
      <c r="L324" s="262"/>
      <c r="M324" s="264"/>
      <c r="N324" s="264"/>
      <c r="O324" s="264"/>
      <c r="P324" s="264"/>
      <c r="Q324" s="264"/>
      <c r="R324" s="264"/>
      <c r="S324" s="264"/>
      <c r="T324" s="264"/>
      <c r="U324" s="264"/>
      <c r="V324" s="264"/>
      <c r="W324" s="264"/>
      <c r="X324" s="264"/>
      <c r="Y324" s="264"/>
      <c r="Z324" s="264"/>
      <c r="AA324" s="264"/>
      <c r="AB324" s="264"/>
      <c r="AC324" s="264"/>
      <c r="AD324" s="264"/>
      <c r="AE324" s="264"/>
      <c r="AF324" s="262"/>
      <c r="AG324" s="264"/>
    </row>
    <row r="325" spans="1:33" s="3" customFormat="1">
      <c r="A325" s="264"/>
      <c r="B325" s="264"/>
      <c r="C325" s="264"/>
      <c r="D325" s="264"/>
      <c r="E325" s="264"/>
      <c r="F325" s="264"/>
      <c r="G325" s="264"/>
      <c r="H325" s="264"/>
      <c r="I325" s="262"/>
      <c r="J325" s="262"/>
      <c r="K325" s="262"/>
      <c r="L325" s="262"/>
      <c r="M325" s="264"/>
      <c r="N325" s="264"/>
      <c r="O325" s="264"/>
      <c r="P325" s="264"/>
      <c r="Q325" s="264"/>
      <c r="R325" s="264"/>
      <c r="S325" s="264"/>
      <c r="T325" s="264"/>
      <c r="U325" s="264"/>
      <c r="V325" s="264"/>
      <c r="W325" s="264"/>
      <c r="X325" s="264"/>
      <c r="Y325" s="264"/>
      <c r="Z325" s="264"/>
      <c r="AA325" s="264"/>
      <c r="AB325" s="264"/>
      <c r="AC325" s="264"/>
      <c r="AD325" s="264"/>
      <c r="AE325" s="264"/>
      <c r="AF325" s="262"/>
      <c r="AG325" s="264"/>
    </row>
    <row r="326" spans="1:33" s="3" customFormat="1">
      <c r="A326" s="264"/>
      <c r="B326" s="264"/>
      <c r="C326" s="264"/>
      <c r="D326" s="264"/>
      <c r="E326" s="264"/>
      <c r="F326" s="264"/>
      <c r="G326" s="264"/>
      <c r="H326" s="264"/>
      <c r="I326" s="262"/>
      <c r="J326" s="262"/>
      <c r="K326" s="262"/>
      <c r="L326" s="262"/>
      <c r="M326" s="264"/>
      <c r="N326" s="264"/>
      <c r="O326" s="264"/>
      <c r="P326" s="264"/>
      <c r="Q326" s="264"/>
      <c r="R326" s="264"/>
      <c r="S326" s="264"/>
      <c r="T326" s="264"/>
      <c r="U326" s="264"/>
      <c r="V326" s="264"/>
      <c r="W326" s="264"/>
      <c r="X326" s="264"/>
      <c r="Y326" s="264"/>
      <c r="Z326" s="264"/>
      <c r="AA326" s="264"/>
      <c r="AB326" s="264"/>
      <c r="AC326" s="264"/>
      <c r="AD326" s="264"/>
      <c r="AE326" s="264"/>
      <c r="AF326" s="262"/>
      <c r="AG326" s="264"/>
    </row>
    <row r="327" spans="1:33" s="3" customFormat="1">
      <c r="A327" s="264"/>
      <c r="B327" s="264"/>
      <c r="C327" s="264"/>
      <c r="D327" s="264"/>
      <c r="E327" s="264"/>
      <c r="F327" s="264"/>
      <c r="G327" s="264"/>
      <c r="H327" s="264"/>
      <c r="I327" s="262"/>
      <c r="J327" s="262"/>
      <c r="K327" s="262"/>
      <c r="L327" s="262"/>
      <c r="M327" s="264"/>
      <c r="N327" s="264"/>
      <c r="O327" s="264"/>
      <c r="P327" s="264"/>
      <c r="Q327" s="264"/>
      <c r="R327" s="264"/>
      <c r="S327" s="264"/>
      <c r="T327" s="264"/>
      <c r="U327" s="264"/>
      <c r="V327" s="264"/>
      <c r="W327" s="264"/>
      <c r="X327" s="264"/>
      <c r="Y327" s="264"/>
      <c r="Z327" s="264"/>
      <c r="AA327" s="264"/>
      <c r="AB327" s="264"/>
      <c r="AC327" s="264"/>
      <c r="AD327" s="264"/>
      <c r="AE327" s="264"/>
      <c r="AF327" s="262"/>
      <c r="AG327" s="264"/>
    </row>
    <row r="328" spans="1:33" s="3" customFormat="1">
      <c r="A328" s="264"/>
      <c r="B328" s="264"/>
      <c r="C328" s="264"/>
      <c r="D328" s="264"/>
      <c r="E328" s="264"/>
      <c r="F328" s="264"/>
      <c r="G328" s="264"/>
      <c r="H328" s="264"/>
      <c r="I328" s="262"/>
      <c r="J328" s="262"/>
      <c r="K328" s="262"/>
      <c r="L328" s="262"/>
      <c r="M328" s="264"/>
      <c r="N328" s="264"/>
      <c r="O328" s="264"/>
      <c r="P328" s="264"/>
      <c r="Q328" s="264"/>
      <c r="R328" s="264"/>
      <c r="S328" s="264"/>
      <c r="T328" s="264"/>
      <c r="U328" s="264"/>
      <c r="V328" s="264"/>
      <c r="W328" s="264"/>
      <c r="X328" s="264"/>
      <c r="Y328" s="264"/>
      <c r="Z328" s="264"/>
      <c r="AA328" s="264"/>
      <c r="AB328" s="264"/>
      <c r="AC328" s="264"/>
      <c r="AD328" s="264"/>
      <c r="AE328" s="264"/>
      <c r="AF328" s="262"/>
      <c r="AG328" s="264"/>
    </row>
    <row r="329" spans="1:33" s="3" customFormat="1">
      <c r="A329" s="264"/>
      <c r="B329" s="264"/>
      <c r="C329" s="264"/>
      <c r="D329" s="264"/>
      <c r="E329" s="264"/>
      <c r="F329" s="264"/>
      <c r="G329" s="264"/>
      <c r="H329" s="264"/>
      <c r="I329" s="262"/>
      <c r="J329" s="262"/>
      <c r="K329" s="262"/>
      <c r="L329" s="262"/>
      <c r="M329" s="264"/>
      <c r="N329" s="264"/>
      <c r="O329" s="264"/>
      <c r="P329" s="264"/>
      <c r="Q329" s="264"/>
      <c r="R329" s="264"/>
      <c r="S329" s="264"/>
      <c r="T329" s="264"/>
      <c r="U329" s="264"/>
      <c r="V329" s="264"/>
      <c r="W329" s="264"/>
      <c r="X329" s="264"/>
      <c r="Y329" s="264"/>
      <c r="Z329" s="264"/>
      <c r="AA329" s="264"/>
      <c r="AB329" s="264"/>
      <c r="AC329" s="264"/>
      <c r="AD329" s="264"/>
      <c r="AE329" s="264"/>
      <c r="AF329" s="262"/>
      <c r="AG329" s="264"/>
    </row>
    <row r="330" spans="1:33" s="3" customFormat="1">
      <c r="A330" s="264"/>
      <c r="B330" s="264"/>
      <c r="C330" s="264"/>
      <c r="D330" s="264"/>
      <c r="E330" s="264"/>
      <c r="F330" s="264"/>
      <c r="G330" s="264"/>
      <c r="H330" s="264"/>
      <c r="I330" s="262"/>
      <c r="J330" s="262"/>
      <c r="K330" s="262"/>
      <c r="L330" s="262"/>
      <c r="M330" s="264"/>
      <c r="N330" s="264"/>
      <c r="O330" s="264"/>
      <c r="P330" s="264"/>
      <c r="Q330" s="264"/>
      <c r="R330" s="264"/>
      <c r="S330" s="264"/>
      <c r="T330" s="264"/>
      <c r="U330" s="264"/>
      <c r="V330" s="264"/>
      <c r="W330" s="264"/>
      <c r="X330" s="264"/>
      <c r="Y330" s="264"/>
      <c r="Z330" s="264"/>
      <c r="AA330" s="264"/>
      <c r="AB330" s="264"/>
      <c r="AC330" s="264"/>
      <c r="AD330" s="264"/>
      <c r="AE330" s="264"/>
      <c r="AF330" s="262"/>
      <c r="AG330" s="264"/>
    </row>
    <row r="331" spans="1:33" s="3" customFormat="1">
      <c r="A331" s="264"/>
      <c r="B331" s="264"/>
      <c r="C331" s="264"/>
      <c r="D331" s="264"/>
      <c r="E331" s="264"/>
      <c r="F331" s="264"/>
      <c r="G331" s="264"/>
      <c r="H331" s="264"/>
      <c r="I331" s="262"/>
      <c r="J331" s="262"/>
      <c r="K331" s="262"/>
      <c r="L331" s="262"/>
      <c r="M331" s="264"/>
      <c r="N331" s="264"/>
      <c r="O331" s="264"/>
      <c r="P331" s="264"/>
      <c r="Q331" s="264"/>
      <c r="R331" s="264"/>
      <c r="S331" s="264"/>
      <c r="T331" s="264"/>
      <c r="U331" s="264"/>
      <c r="V331" s="264"/>
      <c r="W331" s="264"/>
      <c r="X331" s="264"/>
      <c r="Y331" s="264"/>
      <c r="Z331" s="264"/>
      <c r="AA331" s="264"/>
      <c r="AB331" s="264"/>
      <c r="AC331" s="264"/>
      <c r="AD331" s="264"/>
      <c r="AE331" s="264"/>
      <c r="AF331" s="262"/>
      <c r="AG331" s="264"/>
    </row>
    <row r="332" spans="1:33" s="3" customFormat="1">
      <c r="A332" s="264"/>
      <c r="B332" s="264"/>
      <c r="C332" s="264"/>
      <c r="D332" s="264"/>
      <c r="E332" s="264"/>
      <c r="F332" s="264"/>
      <c r="G332" s="264"/>
      <c r="H332" s="264"/>
      <c r="I332" s="262"/>
      <c r="J332" s="262"/>
      <c r="K332" s="262"/>
      <c r="L332" s="262"/>
      <c r="M332" s="264"/>
      <c r="N332" s="264"/>
      <c r="O332" s="264"/>
      <c r="P332" s="264"/>
      <c r="Q332" s="264"/>
      <c r="R332" s="264"/>
      <c r="S332" s="264"/>
      <c r="T332" s="264"/>
      <c r="U332" s="264"/>
      <c r="V332" s="264"/>
      <c r="W332" s="264"/>
      <c r="X332" s="264"/>
      <c r="Y332" s="264"/>
      <c r="Z332" s="264"/>
      <c r="AA332" s="264"/>
      <c r="AB332" s="264"/>
      <c r="AC332" s="264"/>
      <c r="AD332" s="264"/>
      <c r="AE332" s="264"/>
      <c r="AF332" s="262"/>
      <c r="AG332" s="264"/>
    </row>
    <row r="333" spans="1:33" s="3" customFormat="1">
      <c r="A333" s="264"/>
      <c r="B333" s="264"/>
      <c r="C333" s="264"/>
      <c r="D333" s="264"/>
      <c r="E333" s="264"/>
      <c r="F333" s="264"/>
      <c r="G333" s="264"/>
      <c r="H333" s="264"/>
      <c r="I333" s="262"/>
      <c r="J333" s="262"/>
      <c r="K333" s="262"/>
      <c r="L333" s="262"/>
      <c r="M333" s="264"/>
      <c r="N333" s="264"/>
      <c r="O333" s="264"/>
      <c r="P333" s="264"/>
      <c r="Q333" s="264"/>
      <c r="R333" s="264"/>
      <c r="S333" s="264"/>
      <c r="T333" s="264"/>
      <c r="U333" s="264"/>
      <c r="V333" s="264"/>
      <c r="W333" s="264"/>
      <c r="X333" s="264"/>
      <c r="Y333" s="264"/>
      <c r="Z333" s="264"/>
      <c r="AA333" s="264"/>
      <c r="AB333" s="264"/>
      <c r="AC333" s="264"/>
      <c r="AD333" s="264"/>
      <c r="AE333" s="264"/>
      <c r="AF333" s="262"/>
      <c r="AG333" s="264"/>
    </row>
    <row r="334" spans="1:33" s="3" customFormat="1">
      <c r="A334" s="264"/>
      <c r="B334" s="264"/>
      <c r="C334" s="264"/>
      <c r="D334" s="264"/>
      <c r="E334" s="264"/>
      <c r="F334" s="264"/>
      <c r="G334" s="264"/>
      <c r="H334" s="264"/>
      <c r="I334" s="262"/>
      <c r="J334" s="262"/>
      <c r="K334" s="262"/>
      <c r="L334" s="262"/>
      <c r="M334" s="264"/>
      <c r="N334" s="264"/>
      <c r="O334" s="264"/>
      <c r="P334" s="264"/>
      <c r="Q334" s="264"/>
      <c r="R334" s="264"/>
      <c r="S334" s="264"/>
      <c r="T334" s="264"/>
      <c r="U334" s="264"/>
      <c r="V334" s="264"/>
      <c r="W334" s="264"/>
      <c r="X334" s="264"/>
      <c r="Y334" s="264"/>
      <c r="Z334" s="264"/>
      <c r="AA334" s="264"/>
      <c r="AB334" s="264"/>
      <c r="AC334" s="264"/>
      <c r="AD334" s="264"/>
      <c r="AE334" s="264"/>
      <c r="AF334" s="262"/>
      <c r="AG334" s="264"/>
    </row>
    <row r="335" spans="1:33" s="3" customFormat="1">
      <c r="A335" s="264"/>
      <c r="B335" s="264"/>
      <c r="C335" s="264"/>
      <c r="D335" s="264"/>
      <c r="E335" s="264"/>
      <c r="F335" s="264"/>
      <c r="G335" s="264"/>
      <c r="H335" s="264"/>
      <c r="I335" s="262"/>
      <c r="J335" s="262"/>
      <c r="K335" s="262"/>
      <c r="L335" s="262"/>
      <c r="M335" s="264"/>
      <c r="N335" s="264"/>
      <c r="O335" s="264"/>
      <c r="P335" s="264"/>
      <c r="Q335" s="264"/>
      <c r="R335" s="264"/>
      <c r="S335" s="264"/>
      <c r="T335" s="264"/>
      <c r="U335" s="264"/>
      <c r="V335" s="264"/>
      <c r="W335" s="264"/>
      <c r="X335" s="264"/>
      <c r="Y335" s="264"/>
      <c r="Z335" s="264"/>
      <c r="AA335" s="264"/>
      <c r="AB335" s="264"/>
      <c r="AC335" s="264"/>
      <c r="AD335" s="264"/>
      <c r="AE335" s="264"/>
      <c r="AF335" s="262"/>
      <c r="AG335" s="264"/>
    </row>
    <row r="336" spans="1:33" s="3" customFormat="1">
      <c r="A336" s="264"/>
      <c r="B336" s="264"/>
      <c r="C336" s="264"/>
      <c r="D336" s="264"/>
      <c r="E336" s="264"/>
      <c r="F336" s="264"/>
      <c r="G336" s="264"/>
      <c r="H336" s="264"/>
      <c r="I336" s="262"/>
      <c r="J336" s="262"/>
      <c r="K336" s="262"/>
      <c r="L336" s="262"/>
      <c r="M336" s="264"/>
      <c r="N336" s="264"/>
      <c r="O336" s="264"/>
      <c r="P336" s="264"/>
      <c r="Q336" s="264"/>
      <c r="R336" s="264"/>
      <c r="S336" s="264"/>
      <c r="T336" s="264"/>
      <c r="U336" s="264"/>
      <c r="V336" s="264"/>
      <c r="W336" s="264"/>
      <c r="X336" s="264"/>
      <c r="Y336" s="264"/>
      <c r="Z336" s="264"/>
      <c r="AA336" s="264"/>
      <c r="AB336" s="264"/>
      <c r="AC336" s="264"/>
      <c r="AD336" s="264"/>
      <c r="AE336" s="264"/>
      <c r="AF336" s="262"/>
      <c r="AG336" s="264"/>
    </row>
    <row r="337" spans="1:33" s="3" customFormat="1">
      <c r="A337" s="264"/>
      <c r="B337" s="264"/>
      <c r="C337" s="264"/>
      <c r="D337" s="264"/>
      <c r="E337" s="264"/>
      <c r="F337" s="264"/>
      <c r="G337" s="264"/>
      <c r="H337" s="264"/>
      <c r="I337" s="262"/>
      <c r="J337" s="262"/>
      <c r="K337" s="262"/>
      <c r="L337" s="262"/>
      <c r="M337" s="264"/>
      <c r="N337" s="264"/>
      <c r="O337" s="264"/>
      <c r="P337" s="264"/>
      <c r="Q337" s="264"/>
      <c r="R337" s="264"/>
      <c r="S337" s="264"/>
      <c r="T337" s="264"/>
      <c r="U337" s="264"/>
      <c r="V337" s="264"/>
      <c r="W337" s="264"/>
      <c r="X337" s="264"/>
      <c r="Y337" s="264"/>
      <c r="Z337" s="264"/>
      <c r="AA337" s="264"/>
      <c r="AB337" s="264"/>
      <c r="AC337" s="264"/>
      <c r="AD337" s="264"/>
      <c r="AE337" s="264"/>
      <c r="AF337" s="262"/>
      <c r="AG337" s="264"/>
    </row>
    <row r="338" spans="1:33" s="3" customFormat="1">
      <c r="A338" s="264"/>
      <c r="B338" s="264"/>
      <c r="C338" s="264"/>
      <c r="D338" s="264"/>
      <c r="E338" s="264"/>
      <c r="F338" s="264"/>
      <c r="G338" s="264"/>
      <c r="H338" s="264"/>
      <c r="I338" s="262"/>
      <c r="J338" s="262"/>
      <c r="K338" s="262"/>
      <c r="L338" s="262"/>
      <c r="M338" s="264"/>
      <c r="N338" s="264"/>
      <c r="O338" s="264"/>
      <c r="P338" s="264"/>
      <c r="Q338" s="264"/>
      <c r="R338" s="264"/>
      <c r="S338" s="264"/>
      <c r="T338" s="264"/>
      <c r="U338" s="264"/>
      <c r="V338" s="264"/>
      <c r="W338" s="264"/>
      <c r="X338" s="264"/>
      <c r="Y338" s="264"/>
      <c r="Z338" s="264"/>
      <c r="AA338" s="264"/>
      <c r="AB338" s="264"/>
      <c r="AC338" s="264"/>
      <c r="AD338" s="264"/>
      <c r="AE338" s="264"/>
      <c r="AF338" s="262"/>
      <c r="AG338" s="264"/>
    </row>
    <row r="339" spans="1:33" s="3" customFormat="1">
      <c r="A339" s="264"/>
      <c r="B339" s="264"/>
      <c r="C339" s="264"/>
      <c r="D339" s="264"/>
      <c r="E339" s="264"/>
      <c r="F339" s="264"/>
      <c r="G339" s="264"/>
      <c r="H339" s="264"/>
      <c r="I339" s="262"/>
      <c r="J339" s="262"/>
      <c r="K339" s="262"/>
      <c r="L339" s="262"/>
      <c r="M339" s="264"/>
      <c r="N339" s="264"/>
      <c r="O339" s="264"/>
      <c r="P339" s="264"/>
      <c r="Q339" s="264"/>
      <c r="R339" s="264"/>
      <c r="S339" s="264"/>
      <c r="T339" s="264"/>
      <c r="U339" s="264"/>
      <c r="V339" s="264"/>
      <c r="W339" s="264"/>
      <c r="X339" s="264"/>
      <c r="Y339" s="264"/>
      <c r="Z339" s="264"/>
      <c r="AA339" s="264"/>
      <c r="AB339" s="264"/>
      <c r="AC339" s="264"/>
      <c r="AD339" s="264"/>
      <c r="AE339" s="264"/>
      <c r="AF339" s="262"/>
      <c r="AG339" s="264"/>
    </row>
    <row r="340" spans="1:33" s="3" customFormat="1">
      <c r="A340" s="264"/>
      <c r="B340" s="264"/>
      <c r="C340" s="264"/>
      <c r="D340" s="264"/>
      <c r="E340" s="264"/>
      <c r="F340" s="264"/>
      <c r="G340" s="264"/>
      <c r="H340" s="264"/>
      <c r="I340" s="262"/>
      <c r="J340" s="262"/>
      <c r="K340" s="262"/>
      <c r="L340" s="262"/>
      <c r="M340" s="264"/>
      <c r="N340" s="264"/>
      <c r="O340" s="264"/>
      <c r="P340" s="264"/>
      <c r="Q340" s="264"/>
      <c r="R340" s="264"/>
      <c r="S340" s="264"/>
      <c r="T340" s="264"/>
      <c r="U340" s="264"/>
      <c r="V340" s="264"/>
      <c r="W340" s="264"/>
      <c r="X340" s="264"/>
      <c r="Y340" s="264"/>
      <c r="Z340" s="264"/>
      <c r="AA340" s="264"/>
      <c r="AB340" s="264"/>
      <c r="AC340" s="264"/>
      <c r="AD340" s="264"/>
      <c r="AE340" s="264"/>
      <c r="AF340" s="262"/>
      <c r="AG340" s="264"/>
    </row>
    <row r="341" spans="1:33" s="3" customFormat="1">
      <c r="A341" s="264"/>
      <c r="B341" s="264"/>
      <c r="C341" s="264"/>
      <c r="D341" s="264"/>
      <c r="E341" s="264"/>
      <c r="F341" s="264"/>
      <c r="G341" s="264"/>
      <c r="H341" s="264"/>
      <c r="I341" s="262"/>
      <c r="J341" s="262"/>
      <c r="K341" s="262"/>
      <c r="L341" s="262"/>
      <c r="M341" s="264"/>
      <c r="N341" s="264"/>
      <c r="O341" s="264"/>
      <c r="P341" s="264"/>
      <c r="Q341" s="264"/>
      <c r="R341" s="264"/>
      <c r="S341" s="264"/>
      <c r="T341" s="264"/>
      <c r="U341" s="264"/>
      <c r="V341" s="264"/>
      <c r="W341" s="264"/>
      <c r="X341" s="264"/>
      <c r="Y341" s="264"/>
      <c r="Z341" s="264"/>
      <c r="AA341" s="264"/>
      <c r="AB341" s="264"/>
      <c r="AC341" s="264"/>
      <c r="AD341" s="264"/>
      <c r="AE341" s="264"/>
      <c r="AF341" s="262"/>
      <c r="AG341" s="264"/>
    </row>
    <row r="342" spans="1:33" s="3" customFormat="1">
      <c r="A342" s="264"/>
      <c r="B342" s="264"/>
      <c r="C342" s="264"/>
      <c r="D342" s="264"/>
      <c r="E342" s="264"/>
      <c r="F342" s="264"/>
      <c r="G342" s="264"/>
      <c r="H342" s="264"/>
      <c r="I342" s="262"/>
      <c r="J342" s="262"/>
      <c r="K342" s="262"/>
      <c r="L342" s="262"/>
      <c r="M342" s="264"/>
      <c r="N342" s="264"/>
      <c r="O342" s="264"/>
      <c r="P342" s="264"/>
      <c r="Q342" s="264"/>
      <c r="R342" s="264"/>
      <c r="S342" s="264"/>
      <c r="T342" s="264"/>
      <c r="U342" s="264"/>
      <c r="V342" s="264"/>
      <c r="W342" s="264"/>
      <c r="X342" s="264"/>
      <c r="Y342" s="264"/>
      <c r="Z342" s="264"/>
      <c r="AA342" s="264"/>
      <c r="AB342" s="264"/>
      <c r="AC342" s="264"/>
      <c r="AD342" s="264"/>
      <c r="AE342" s="264"/>
      <c r="AF342" s="262"/>
      <c r="AG342" s="264"/>
    </row>
    <row r="343" spans="1:33" s="3" customFormat="1">
      <c r="A343" s="264"/>
      <c r="B343" s="264"/>
      <c r="C343" s="264"/>
      <c r="D343" s="264"/>
      <c r="E343" s="264"/>
      <c r="F343" s="264"/>
      <c r="G343" s="264"/>
      <c r="H343" s="264"/>
      <c r="I343" s="262"/>
      <c r="J343" s="262"/>
      <c r="K343" s="262"/>
      <c r="L343" s="262"/>
      <c r="M343" s="264"/>
      <c r="N343" s="264"/>
      <c r="O343" s="264"/>
      <c r="P343" s="264"/>
      <c r="Q343" s="264"/>
      <c r="R343" s="264"/>
      <c r="S343" s="264"/>
      <c r="T343" s="264"/>
      <c r="U343" s="264"/>
      <c r="V343" s="264"/>
      <c r="W343" s="264"/>
      <c r="X343" s="264"/>
      <c r="Y343" s="264"/>
      <c r="Z343" s="264"/>
      <c r="AA343" s="264"/>
      <c r="AB343" s="264"/>
      <c r="AC343" s="264"/>
      <c r="AD343" s="264"/>
      <c r="AE343" s="264"/>
      <c r="AF343" s="262"/>
      <c r="AG343" s="264"/>
    </row>
    <row r="344" spans="1:33" s="3" customFormat="1">
      <c r="A344" s="264"/>
      <c r="B344" s="264"/>
      <c r="C344" s="264"/>
      <c r="D344" s="264"/>
      <c r="E344" s="264"/>
      <c r="F344" s="264"/>
      <c r="G344" s="264"/>
      <c r="H344" s="264"/>
      <c r="I344" s="262"/>
      <c r="J344" s="262"/>
      <c r="K344" s="262"/>
      <c r="L344" s="262"/>
      <c r="M344" s="264"/>
      <c r="N344" s="264"/>
      <c r="O344" s="264"/>
      <c r="P344" s="264"/>
      <c r="Q344" s="264"/>
      <c r="R344" s="264"/>
      <c r="S344" s="266"/>
      <c r="T344" s="264"/>
      <c r="U344" s="264"/>
      <c r="V344" s="264"/>
      <c r="W344" s="264"/>
      <c r="X344" s="264"/>
      <c r="Y344" s="264"/>
      <c r="Z344" s="264"/>
      <c r="AA344" s="264"/>
      <c r="AB344" s="264"/>
      <c r="AC344" s="264"/>
      <c r="AD344" s="264"/>
      <c r="AE344" s="264"/>
      <c r="AF344" s="262"/>
      <c r="AG344" s="264"/>
    </row>
    <row r="345" spans="1:33" s="3" customFormat="1">
      <c r="A345" s="264"/>
      <c r="B345" s="264"/>
      <c r="C345" s="264"/>
      <c r="D345" s="264"/>
      <c r="E345" s="264"/>
      <c r="F345" s="264"/>
      <c r="G345" s="264"/>
      <c r="H345" s="264"/>
      <c r="I345" s="262"/>
      <c r="J345" s="262"/>
      <c r="K345" s="262"/>
      <c r="L345" s="262"/>
      <c r="M345" s="264"/>
      <c r="N345" s="264"/>
      <c r="O345" s="264"/>
      <c r="P345" s="264"/>
      <c r="Q345" s="264"/>
      <c r="R345" s="264"/>
      <c r="S345" s="266"/>
      <c r="T345" s="264"/>
      <c r="U345" s="264"/>
      <c r="V345" s="264"/>
      <c r="W345" s="264"/>
      <c r="X345" s="264"/>
      <c r="Y345" s="264"/>
      <c r="Z345" s="264"/>
      <c r="AA345" s="264"/>
      <c r="AB345" s="264"/>
      <c r="AC345" s="264"/>
      <c r="AD345" s="264"/>
      <c r="AE345" s="264"/>
      <c r="AF345" s="262"/>
      <c r="AG345" s="264"/>
    </row>
    <row r="346" spans="1:33" s="3" customFormat="1">
      <c r="A346" s="264"/>
      <c r="B346" s="264"/>
      <c r="C346" s="264"/>
      <c r="D346" s="264"/>
      <c r="E346" s="264"/>
      <c r="F346" s="264"/>
      <c r="G346" s="264"/>
      <c r="H346" s="264"/>
      <c r="I346" s="262"/>
      <c r="J346" s="262"/>
      <c r="K346" s="262"/>
      <c r="L346" s="262"/>
      <c r="M346" s="264"/>
      <c r="N346" s="264"/>
      <c r="O346" s="264"/>
      <c r="P346" s="264"/>
      <c r="Q346" s="264"/>
      <c r="R346" s="264"/>
      <c r="S346" s="264"/>
      <c r="T346" s="264"/>
      <c r="U346" s="264"/>
      <c r="V346" s="264"/>
      <c r="W346" s="264"/>
      <c r="X346" s="264"/>
      <c r="Y346" s="264"/>
      <c r="Z346" s="264"/>
      <c r="AA346" s="264"/>
      <c r="AB346" s="264"/>
      <c r="AC346" s="264"/>
      <c r="AD346" s="264"/>
      <c r="AE346" s="264"/>
      <c r="AF346" s="262"/>
      <c r="AG346" s="264"/>
    </row>
    <row r="347" spans="1:33" s="3" customFormat="1">
      <c r="A347" s="264"/>
      <c r="B347" s="264"/>
      <c r="C347" s="264"/>
      <c r="D347" s="264"/>
      <c r="E347" s="264"/>
      <c r="F347" s="264"/>
      <c r="G347" s="264"/>
      <c r="H347" s="264"/>
      <c r="I347" s="262"/>
      <c r="J347" s="262"/>
      <c r="K347" s="262"/>
      <c r="L347" s="262"/>
      <c r="M347" s="264"/>
      <c r="N347" s="264"/>
      <c r="O347" s="264"/>
      <c r="P347" s="264"/>
      <c r="Q347" s="264"/>
      <c r="R347" s="264"/>
      <c r="S347" s="264"/>
      <c r="T347" s="264"/>
      <c r="U347" s="264"/>
      <c r="V347" s="264"/>
      <c r="W347" s="264"/>
      <c r="X347" s="264"/>
      <c r="Y347" s="264"/>
      <c r="Z347" s="264"/>
      <c r="AA347" s="264"/>
      <c r="AB347" s="264"/>
      <c r="AC347" s="264"/>
      <c r="AD347" s="264"/>
      <c r="AE347" s="264"/>
      <c r="AF347" s="262"/>
      <c r="AG347" s="264"/>
    </row>
    <row r="348" spans="1:33" s="3" customFormat="1">
      <c r="A348" s="264"/>
      <c r="B348" s="264"/>
      <c r="C348" s="264"/>
      <c r="D348" s="264"/>
      <c r="E348" s="264"/>
      <c r="F348" s="264"/>
      <c r="G348" s="264"/>
      <c r="H348" s="264"/>
      <c r="I348" s="262"/>
      <c r="J348" s="262"/>
      <c r="K348" s="262"/>
      <c r="L348" s="262"/>
      <c r="M348" s="264"/>
      <c r="N348" s="264"/>
      <c r="O348" s="264"/>
      <c r="P348" s="264"/>
      <c r="Q348" s="264"/>
      <c r="R348" s="264"/>
      <c r="S348" s="264"/>
      <c r="T348" s="264"/>
      <c r="U348" s="264"/>
      <c r="V348" s="264"/>
      <c r="W348" s="264"/>
      <c r="X348" s="264"/>
      <c r="Y348" s="264"/>
      <c r="Z348" s="264"/>
      <c r="AA348" s="264"/>
      <c r="AB348" s="264"/>
      <c r="AC348" s="264"/>
      <c r="AD348" s="264"/>
      <c r="AE348" s="264"/>
      <c r="AF348" s="262"/>
      <c r="AG348" s="264"/>
    </row>
    <row r="349" spans="1:33" s="3" customFormat="1">
      <c r="A349" s="264"/>
      <c r="B349" s="264"/>
      <c r="C349" s="264"/>
      <c r="D349" s="264"/>
      <c r="E349" s="264"/>
      <c r="F349" s="264"/>
      <c r="G349" s="264"/>
      <c r="H349" s="264"/>
      <c r="I349" s="262"/>
      <c r="J349" s="262"/>
      <c r="K349" s="262"/>
      <c r="L349" s="262"/>
      <c r="M349" s="264"/>
      <c r="N349" s="264"/>
      <c r="O349" s="264"/>
      <c r="P349" s="264"/>
      <c r="Q349" s="264"/>
      <c r="R349" s="264"/>
      <c r="S349" s="266"/>
      <c r="T349" s="264"/>
      <c r="U349" s="264"/>
      <c r="V349" s="264"/>
      <c r="W349" s="264"/>
      <c r="X349" s="264"/>
      <c r="Y349" s="264"/>
      <c r="Z349" s="264"/>
      <c r="AA349" s="264"/>
      <c r="AB349" s="264"/>
      <c r="AC349" s="264"/>
      <c r="AD349" s="264"/>
      <c r="AE349" s="264"/>
      <c r="AF349" s="262"/>
      <c r="AG349" s="264"/>
    </row>
    <row r="350" spans="1:33" s="3" customFormat="1">
      <c r="A350" s="264"/>
      <c r="B350" s="264"/>
      <c r="C350" s="264"/>
      <c r="D350" s="264"/>
      <c r="E350" s="264"/>
      <c r="F350" s="264"/>
      <c r="G350" s="264"/>
      <c r="H350" s="264"/>
      <c r="I350" s="262"/>
      <c r="J350" s="262"/>
      <c r="K350" s="262"/>
      <c r="L350" s="262"/>
      <c r="M350" s="264"/>
      <c r="N350" s="264"/>
      <c r="O350" s="264"/>
      <c r="P350" s="264"/>
      <c r="Q350" s="264"/>
      <c r="R350" s="264"/>
      <c r="S350" s="266"/>
      <c r="T350" s="264"/>
      <c r="U350" s="264"/>
      <c r="V350" s="264"/>
      <c r="W350" s="264"/>
      <c r="X350" s="264"/>
      <c r="Y350" s="264"/>
      <c r="Z350" s="264"/>
      <c r="AA350" s="264"/>
      <c r="AB350" s="264"/>
      <c r="AC350" s="264"/>
      <c r="AD350" s="264"/>
      <c r="AE350" s="264"/>
      <c r="AF350" s="262"/>
      <c r="AG350" s="264"/>
    </row>
    <row r="351" spans="1:33" s="3" customFormat="1">
      <c r="A351" s="264"/>
      <c r="B351" s="264"/>
      <c r="C351" s="264"/>
      <c r="D351" s="264"/>
      <c r="E351" s="264"/>
      <c r="F351" s="264"/>
      <c r="G351" s="264"/>
      <c r="H351" s="264"/>
      <c r="I351" s="262"/>
      <c r="J351" s="262"/>
      <c r="K351" s="262"/>
      <c r="L351" s="262"/>
      <c r="M351" s="264"/>
      <c r="N351" s="264"/>
      <c r="O351" s="264"/>
      <c r="P351" s="264"/>
      <c r="Q351" s="264"/>
      <c r="R351" s="264"/>
      <c r="S351" s="266"/>
      <c r="T351" s="264"/>
      <c r="U351" s="264"/>
      <c r="V351" s="264"/>
      <c r="W351" s="264"/>
      <c r="X351" s="264"/>
      <c r="Y351" s="264"/>
      <c r="Z351" s="264"/>
      <c r="AA351" s="264"/>
      <c r="AB351" s="264"/>
      <c r="AC351" s="264"/>
      <c r="AD351" s="264"/>
      <c r="AE351" s="264"/>
      <c r="AF351" s="262"/>
      <c r="AG351" s="264"/>
    </row>
    <row r="352" spans="1:33" s="3" customFormat="1">
      <c r="A352" s="264"/>
      <c r="B352" s="264"/>
      <c r="C352" s="264"/>
      <c r="D352" s="264"/>
      <c r="E352" s="264"/>
      <c r="F352" s="264"/>
      <c r="G352" s="264"/>
      <c r="H352" s="264"/>
      <c r="I352" s="262"/>
      <c r="J352" s="262"/>
      <c r="K352" s="262"/>
      <c r="L352" s="262"/>
      <c r="M352" s="264"/>
      <c r="N352" s="264"/>
      <c r="O352" s="264"/>
      <c r="P352" s="264"/>
      <c r="Q352" s="264"/>
      <c r="R352" s="264"/>
      <c r="S352" s="264"/>
      <c r="T352" s="264"/>
      <c r="U352" s="264"/>
      <c r="V352" s="264"/>
      <c r="W352" s="264"/>
      <c r="X352" s="264"/>
      <c r="Y352" s="264"/>
      <c r="Z352" s="264"/>
      <c r="AA352" s="264"/>
      <c r="AB352" s="264"/>
      <c r="AC352" s="264"/>
      <c r="AD352" s="264"/>
      <c r="AE352" s="264"/>
      <c r="AF352" s="262"/>
      <c r="AG352" s="264"/>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 ref="M7:M9"/>
    <mergeCell ref="N7:N9"/>
    <mergeCell ref="O7:O8"/>
    <mergeCell ref="P7:P8"/>
    <mergeCell ref="I4:AD5"/>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topLeftCell="A55" zoomScale="90" zoomScaleNormal="85" zoomScaleSheetLayoutView="90" workbookViewId="0">
      <selection activeCell="A64" sqref="A64"/>
    </sheetView>
  </sheetViews>
  <sheetFormatPr baseColWidth="10" defaultColWidth="10.85546875" defaultRowHeight="15"/>
  <cols>
    <col min="1" max="1" width="41.85546875" style="147" customWidth="1"/>
    <col min="2" max="2" width="75.140625" style="147" customWidth="1"/>
    <col min="3" max="3" width="10.85546875" style="68"/>
    <col min="4" max="4" width="19.85546875" style="147" customWidth="1"/>
    <col min="5" max="5" width="77.42578125" style="147" customWidth="1"/>
    <col min="6" max="16384" width="10.85546875" style="68"/>
  </cols>
  <sheetData>
    <row r="1" spans="1:2" ht="15.75">
      <c r="A1" s="1051" t="s">
        <v>447</v>
      </c>
      <c r="B1" s="1051"/>
    </row>
    <row r="2" spans="1:2" ht="15.75">
      <c r="A2" s="148" t="s">
        <v>428</v>
      </c>
      <c r="B2" s="149" t="s">
        <v>448</v>
      </c>
    </row>
    <row r="3" spans="1:2" ht="15.75">
      <c r="A3" s="1047" t="s">
        <v>449</v>
      </c>
      <c r="B3" s="151" t="s">
        <v>450</v>
      </c>
    </row>
    <row r="4" spans="1:2" ht="15.75">
      <c r="A4" s="1047"/>
      <c r="B4" s="151" t="s">
        <v>451</v>
      </c>
    </row>
    <row r="5" spans="1:2" ht="15.75">
      <c r="A5" s="1047" t="s">
        <v>452</v>
      </c>
      <c r="B5" s="151" t="s">
        <v>453</v>
      </c>
    </row>
    <row r="6" spans="1:2" ht="15.75">
      <c r="A6" s="1047"/>
      <c r="B6" s="151" t="s">
        <v>454</v>
      </c>
    </row>
    <row r="7" spans="1:2" ht="15.75">
      <c r="A7" s="1047" t="s">
        <v>455</v>
      </c>
      <c r="B7" s="151" t="s">
        <v>456</v>
      </c>
    </row>
    <row r="8" spans="1:2" ht="15.75">
      <c r="A8" s="1047"/>
      <c r="B8" s="151" t="s">
        <v>457</v>
      </c>
    </row>
    <row r="9" spans="1:2" ht="15.75">
      <c r="A9" s="1047" t="s">
        <v>458</v>
      </c>
      <c r="B9" s="151" t="s">
        <v>459</v>
      </c>
    </row>
    <row r="10" spans="1:2" ht="15.75">
      <c r="A10" s="1047"/>
      <c r="B10" s="151" t="s">
        <v>460</v>
      </c>
    </row>
    <row r="11" spans="1:2" ht="15.75">
      <c r="A11" s="1047" t="s">
        <v>461</v>
      </c>
      <c r="B11" s="151" t="s">
        <v>462</v>
      </c>
    </row>
    <row r="12" spans="1:2" ht="15.75">
      <c r="A12" s="1047"/>
      <c r="B12" s="151" t="s">
        <v>463</v>
      </c>
    </row>
    <row r="13" spans="1:2" ht="15.75">
      <c r="A13" s="1047" t="s">
        <v>464</v>
      </c>
      <c r="B13" s="151" t="s">
        <v>465</v>
      </c>
    </row>
    <row r="14" spans="1:2" ht="15.75">
      <c r="A14" s="1047"/>
      <c r="B14" s="151" t="s">
        <v>466</v>
      </c>
    </row>
    <row r="15" spans="1:2" ht="15.75">
      <c r="A15" s="1047"/>
      <c r="B15" s="151" t="s">
        <v>467</v>
      </c>
    </row>
    <row r="16" spans="1:2" ht="15.75">
      <c r="A16" s="1047"/>
      <c r="B16" s="151" t="s">
        <v>468</v>
      </c>
    </row>
    <row r="17" spans="1:3" ht="15.75">
      <c r="A17" s="1047"/>
      <c r="B17" s="151" t="s">
        <v>469</v>
      </c>
    </row>
    <row r="18" spans="1:3" ht="15.75">
      <c r="A18" s="1049" t="s">
        <v>1038</v>
      </c>
      <c r="B18" s="151" t="s">
        <v>470</v>
      </c>
    </row>
    <row r="19" spans="1:3" ht="15.75">
      <c r="A19" s="1050"/>
      <c r="B19" s="151" t="s">
        <v>471</v>
      </c>
    </row>
    <row r="20" spans="1:3" ht="15.75">
      <c r="A20" s="1047" t="s">
        <v>472</v>
      </c>
      <c r="B20" s="151" t="s">
        <v>473</v>
      </c>
    </row>
    <row r="21" spans="1:3" ht="15.75">
      <c r="A21" s="1047"/>
      <c r="B21" s="151" t="s">
        <v>474</v>
      </c>
    </row>
    <row r="22" spans="1:3">
      <c r="A22" s="153" t="s">
        <v>515</v>
      </c>
    </row>
    <row r="23" spans="1:3" ht="15.75">
      <c r="A23" s="154"/>
    </row>
    <row r="25" spans="1:3" s="147" customFormat="1" ht="15.75">
      <c r="A25" s="1048" t="s">
        <v>475</v>
      </c>
      <c r="B25" s="1048"/>
      <c r="C25" s="68"/>
    </row>
    <row r="26" spans="1:3" s="147" customFormat="1" ht="15.75">
      <c r="A26" s="148" t="s">
        <v>428</v>
      </c>
      <c r="B26" s="150" t="s">
        <v>476</v>
      </c>
      <c r="C26" s="68"/>
    </row>
    <row r="27" spans="1:3" s="147" customFormat="1" ht="15.75">
      <c r="A27" s="1045" t="s">
        <v>360</v>
      </c>
      <c r="B27" s="152" t="s">
        <v>477</v>
      </c>
      <c r="C27" s="68"/>
    </row>
    <row r="28" spans="1:3" s="147" customFormat="1" ht="15.75">
      <c r="A28" s="1045"/>
      <c r="B28" s="152" t="s">
        <v>478</v>
      </c>
      <c r="C28" s="68"/>
    </row>
    <row r="29" spans="1:3" s="147" customFormat="1" ht="15.75">
      <c r="A29" s="1045"/>
      <c r="B29" s="152" t="s">
        <v>479</v>
      </c>
      <c r="C29" s="68"/>
    </row>
    <row r="30" spans="1:3" s="147" customFormat="1" ht="15.75">
      <c r="A30" s="1045"/>
      <c r="B30" s="152" t="s">
        <v>480</v>
      </c>
      <c r="C30" s="68"/>
    </row>
    <row r="31" spans="1:3" s="147" customFormat="1" ht="15.75">
      <c r="A31" s="1045"/>
      <c r="B31" s="152" t="s">
        <v>481</v>
      </c>
      <c r="C31" s="68"/>
    </row>
    <row r="32" spans="1:3" s="147" customFormat="1" ht="15.75">
      <c r="A32" s="1045"/>
      <c r="B32" s="152" t="s">
        <v>482</v>
      </c>
      <c r="C32" s="68"/>
    </row>
    <row r="33" spans="1:4" s="147" customFormat="1" ht="15.75">
      <c r="A33" s="1045"/>
      <c r="B33" s="152" t="s">
        <v>483</v>
      </c>
      <c r="C33" s="68"/>
      <c r="D33" s="155"/>
    </row>
    <row r="34" spans="1:4" s="147" customFormat="1" ht="15.75">
      <c r="A34" s="1045" t="s">
        <v>361</v>
      </c>
      <c r="B34" s="152" t="s">
        <v>484</v>
      </c>
      <c r="C34" s="68"/>
    </row>
    <row r="35" spans="1:4" s="147" customFormat="1" ht="15.75">
      <c r="A35" s="1045"/>
      <c r="B35" s="152" t="s">
        <v>485</v>
      </c>
      <c r="C35" s="68"/>
    </row>
    <row r="36" spans="1:4" s="147" customFormat="1" ht="15.75">
      <c r="A36" s="1045"/>
      <c r="B36" s="152" t="s">
        <v>486</v>
      </c>
      <c r="C36" s="68"/>
    </row>
    <row r="37" spans="1:4" s="147" customFormat="1" ht="15.75">
      <c r="A37" s="1045"/>
      <c r="B37" s="152" t="s">
        <v>487</v>
      </c>
      <c r="C37" s="68"/>
    </row>
    <row r="38" spans="1:4" s="147" customFormat="1" ht="15.75">
      <c r="A38" s="1045"/>
      <c r="B38" s="152" t="s">
        <v>488</v>
      </c>
      <c r="C38" s="68"/>
    </row>
    <row r="39" spans="1:4" s="147" customFormat="1" ht="15.75">
      <c r="A39" s="1045"/>
      <c r="B39" s="152" t="s">
        <v>489</v>
      </c>
      <c r="C39" s="68"/>
    </row>
    <row r="40" spans="1:4" s="147" customFormat="1" ht="15.75">
      <c r="A40" s="1045"/>
      <c r="B40" s="152" t="s">
        <v>490</v>
      </c>
      <c r="C40" s="68"/>
    </row>
    <row r="41" spans="1:4" s="147" customFormat="1" ht="15.75">
      <c r="A41" s="1045"/>
      <c r="B41" s="152" t="s">
        <v>491</v>
      </c>
      <c r="C41" s="68"/>
    </row>
    <row r="42" spans="1:4" s="147" customFormat="1" ht="15.75">
      <c r="A42" s="1045"/>
      <c r="B42" s="152" t="s">
        <v>492</v>
      </c>
      <c r="C42" s="68"/>
    </row>
    <row r="43" spans="1:4" s="147" customFormat="1" ht="15.75">
      <c r="A43" s="1045"/>
      <c r="B43" s="152" t="s">
        <v>493</v>
      </c>
      <c r="C43" s="68"/>
    </row>
    <row r="44" spans="1:4" s="147" customFormat="1" ht="15.75">
      <c r="A44" s="1045" t="s">
        <v>362</v>
      </c>
      <c r="B44" s="152" t="s">
        <v>494</v>
      </c>
      <c r="C44" s="68"/>
    </row>
    <row r="45" spans="1:4" s="147" customFormat="1" ht="15.75">
      <c r="A45" s="1045"/>
      <c r="B45" s="152" t="s">
        <v>495</v>
      </c>
      <c r="C45" s="68"/>
    </row>
    <row r="46" spans="1:4" s="147" customFormat="1" ht="15.75">
      <c r="A46" s="1045"/>
      <c r="B46" s="152" t="s">
        <v>496</v>
      </c>
      <c r="C46" s="68"/>
    </row>
    <row r="47" spans="1:4" s="147" customFormat="1" ht="15.75">
      <c r="A47" s="1045"/>
      <c r="B47" s="152" t="s">
        <v>497</v>
      </c>
      <c r="C47" s="68"/>
    </row>
    <row r="48" spans="1:4" s="147" customFormat="1" ht="15.75">
      <c r="A48" s="1045"/>
      <c r="B48" s="152" t="s">
        <v>498</v>
      </c>
      <c r="C48" s="68"/>
    </row>
    <row r="49" spans="1:3" s="147" customFormat="1" ht="15.75">
      <c r="A49" s="1045" t="s">
        <v>364</v>
      </c>
      <c r="B49" s="152" t="s">
        <v>499</v>
      </c>
      <c r="C49" s="68"/>
    </row>
    <row r="50" spans="1:3" s="147" customFormat="1" ht="15.75">
      <c r="A50" s="1045"/>
      <c r="B50" s="152" t="s">
        <v>500</v>
      </c>
      <c r="C50" s="68"/>
    </row>
    <row r="51" spans="1:3" s="147" customFormat="1" ht="15.75">
      <c r="A51" s="1045"/>
      <c r="B51" s="152" t="s">
        <v>501</v>
      </c>
      <c r="C51" s="68"/>
    </row>
    <row r="52" spans="1:3" s="147" customFormat="1" ht="15.75">
      <c r="A52" s="1045"/>
      <c r="B52" s="152" t="s">
        <v>502</v>
      </c>
      <c r="C52" s="68"/>
    </row>
    <row r="53" spans="1:3" s="147" customFormat="1" ht="15.75">
      <c r="A53" s="1045"/>
      <c r="B53" s="152" t="s">
        <v>503</v>
      </c>
      <c r="C53" s="68"/>
    </row>
    <row r="54" spans="1:3" s="147" customFormat="1" ht="15.75">
      <c r="A54" s="1046" t="s">
        <v>504</v>
      </c>
      <c r="B54" s="152" t="s">
        <v>505</v>
      </c>
      <c r="C54" s="68"/>
    </row>
    <row r="55" spans="1:3" s="147" customFormat="1" ht="15.75">
      <c r="A55" s="1046"/>
      <c r="B55" s="152" t="s">
        <v>506</v>
      </c>
      <c r="C55" s="68"/>
    </row>
    <row r="56" spans="1:3" s="147" customFormat="1" ht="15.75">
      <c r="A56" s="1046"/>
      <c r="B56" s="152" t="s">
        <v>507</v>
      </c>
      <c r="C56" s="68"/>
    </row>
    <row r="57" spans="1:3" s="147" customFormat="1" ht="15.75">
      <c r="A57" s="1046"/>
      <c r="B57" s="152" t="s">
        <v>508</v>
      </c>
      <c r="C57" s="68"/>
    </row>
    <row r="58" spans="1:3" s="147" customFormat="1" ht="15.75">
      <c r="A58" s="1046" t="s">
        <v>365</v>
      </c>
      <c r="B58" s="152" t="s">
        <v>509</v>
      </c>
      <c r="C58" s="68"/>
    </row>
    <row r="59" spans="1:3" s="147" customFormat="1" ht="15.75">
      <c r="A59" s="1046"/>
      <c r="B59" s="152" t="s">
        <v>510</v>
      </c>
      <c r="C59" s="68"/>
    </row>
    <row r="60" spans="1:3" s="147" customFormat="1" ht="15.75">
      <c r="A60" s="1046"/>
      <c r="B60" s="152" t="s">
        <v>511</v>
      </c>
      <c r="C60" s="68"/>
    </row>
    <row r="61" spans="1:3" s="147" customFormat="1" ht="15.75">
      <c r="A61" s="1046"/>
      <c r="B61" s="152" t="s">
        <v>512</v>
      </c>
      <c r="C61" s="68"/>
    </row>
    <row r="62" spans="1:3" s="147" customFormat="1" ht="15.75">
      <c r="A62" s="1046"/>
      <c r="B62" s="152" t="s">
        <v>513</v>
      </c>
      <c r="C62" s="68"/>
    </row>
    <row r="63" spans="1:3" s="147" customFormat="1" ht="63">
      <c r="A63" s="1046"/>
      <c r="B63" s="152" t="s">
        <v>514</v>
      </c>
      <c r="C63" s="68"/>
    </row>
    <row r="64" spans="1:3" s="147" customFormat="1">
      <c r="A64" s="153" t="s">
        <v>516</v>
      </c>
      <c r="C64" s="68"/>
    </row>
  </sheetData>
  <mergeCells count="16">
    <mergeCell ref="A11:A12"/>
    <mergeCell ref="A1:B1"/>
    <mergeCell ref="A3:A4"/>
    <mergeCell ref="A5:A6"/>
    <mergeCell ref="A7:A8"/>
    <mergeCell ref="A9:A10"/>
    <mergeCell ref="A44:A48"/>
    <mergeCell ref="A49:A53"/>
    <mergeCell ref="A54:A57"/>
    <mergeCell ref="A58:A63"/>
    <mergeCell ref="A13:A17"/>
    <mergeCell ref="A20:A21"/>
    <mergeCell ref="A25:B25"/>
    <mergeCell ref="A27:A33"/>
    <mergeCell ref="A34:A43"/>
    <mergeCell ref="A18:A19"/>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9326445EB563C4490206962DF13F12B" ma:contentTypeVersion="16" ma:contentTypeDescription="Crear nuevo documento." ma:contentTypeScope="" ma:versionID="08b11de7d30052a92bd1502b93e1f56a">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fb4824a7ee9ff9430ef4ec39b28aad46"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cd20e257-dc98-42b3-acca-33cc8b93de65}" ma:internalName="TaxCatchAll" ma:showField="CatchAllData" ma:web="54feb777-8c2a-4440-8142-7764fcd4b2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7d198d-ce2d-4089-b971-a4560e405573">
      <Terms xmlns="http://schemas.microsoft.com/office/infopath/2007/PartnerControls"/>
    </lcf76f155ced4ddcb4097134ff3c332f>
    <TaxCatchAll xmlns="54feb777-8c2a-4440-8142-7764fcd4b27f" xsi:nil="true"/>
  </documentManagement>
</p:properties>
</file>

<file path=customXml/itemProps1.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2.xml><?xml version="1.0" encoding="utf-8"?>
<ds:datastoreItem xmlns:ds="http://schemas.openxmlformats.org/officeDocument/2006/customXml" ds:itemID="{60C6333A-6F41-4227-BB3D-FDD23FD529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C3030F-48FC-4630-AF9B-1077D288C82A}">
  <ds:schemaRefs>
    <ds:schemaRef ds:uri="http://purl.org/dc/elements/1.1/"/>
    <ds:schemaRef ds:uri="http://www.w3.org/XML/1998/namespac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647d198d-ce2d-4089-b971-a4560e405573"/>
    <ds:schemaRef ds:uri="http://schemas.microsoft.com/office/2006/metadata/properties"/>
    <ds:schemaRef ds:uri="http://purl.org/dc/dcmitype/"/>
    <ds:schemaRef ds:uri="54feb777-8c2a-4440-8142-7764fcd4b27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INSTRUCCIONES</vt:lpstr>
      <vt:lpstr>MAPA DE RIESGOS</vt:lpstr>
      <vt:lpstr>Listados Datos</vt:lpstr>
      <vt:lpstr>Matriz Calor Inherente RGyRSI</vt:lpstr>
      <vt:lpstr>Matriz Calor Residual RGyRSI</vt:lpstr>
      <vt:lpstr>IMPACTO CORRUPCIÓN</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Luz Andrea Cardenas Benitez</cp:lastModifiedBy>
  <cp:lastPrinted>2022-01-31T20:52:40Z</cp:lastPrinted>
  <dcterms:created xsi:type="dcterms:W3CDTF">2018-01-09T21:04:09Z</dcterms:created>
  <dcterms:modified xsi:type="dcterms:W3CDTF">2023-01-16T20:46:23Z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y fmtid="{D5CDD505-2E9C-101B-9397-08002B2CF9AE}" pid="3" name="MediaServiceImageTags">
    <vt:lpwstr/>
  </property>
</Properties>
</file>